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LU\"/>
    </mc:Choice>
  </mc:AlternateContent>
  <bookViews>
    <workbookView xWindow="-105" yWindow="-105" windowWidth="23250" windowHeight="12450" tabRatio="759"/>
  </bookViews>
  <sheets>
    <sheet name="cover" sheetId="1" r:id="rId1"/>
    <sheet name="index" sheetId="2" r:id="rId2"/>
    <sheet name="Ind_Summary" sheetId="4" r:id="rId3"/>
    <sheet name="Ind_Summary_fec" sheetId="5" r:id="rId4"/>
    <sheet name="Ind_Summary_ued" sheetId="6" r:id="rId5"/>
    <sheet name="Ind_Summary_emi" sheetId="7" r:id="rId6"/>
    <sheet name="ISI" sheetId="8" r:id="rId7"/>
    <sheet name="ISI_fec" sheetId="9" r:id="rId8"/>
    <sheet name="ISI_ued" sheetId="10" r:id="rId9"/>
    <sheet name="ISI_emi" sheetId="11" r:id="rId10"/>
    <sheet name="NFM" sheetId="12" r:id="rId11"/>
    <sheet name="NFM_fec" sheetId="13" r:id="rId12"/>
    <sheet name="NFM_ued" sheetId="14" r:id="rId13"/>
    <sheet name="NFM_emi" sheetId="15" r:id="rId14"/>
    <sheet name="CHI" sheetId="16" r:id="rId15"/>
    <sheet name="CHI_fec" sheetId="17" r:id="rId16"/>
    <sheet name="CHI_ued" sheetId="18" r:id="rId17"/>
    <sheet name="CHI_emi" sheetId="19" r:id="rId18"/>
    <sheet name="NMM" sheetId="20" r:id="rId19"/>
    <sheet name="NMM_fec" sheetId="21" r:id="rId20"/>
    <sheet name="NMM_ued" sheetId="22" r:id="rId21"/>
    <sheet name="NMM_emi" sheetId="23" r:id="rId22"/>
    <sheet name="PPA" sheetId="24" r:id="rId23"/>
    <sheet name="PPA_fec" sheetId="25" r:id="rId24"/>
    <sheet name="PPA_ued" sheetId="26" r:id="rId25"/>
    <sheet name="PPA_emi" sheetId="27" r:id="rId26"/>
    <sheet name="FBT" sheetId="28" r:id="rId27"/>
    <sheet name="FBT_fec" sheetId="29" r:id="rId28"/>
    <sheet name="FBT_ued" sheetId="30" r:id="rId29"/>
    <sheet name="FBT_emi" sheetId="31" r:id="rId30"/>
    <sheet name="TRE" sheetId="32" r:id="rId31"/>
    <sheet name="TRE_fec" sheetId="33" r:id="rId32"/>
    <sheet name="TRE_ued" sheetId="34" r:id="rId33"/>
    <sheet name="TRE_emi" sheetId="35" r:id="rId34"/>
    <sheet name="MAE" sheetId="36" r:id="rId35"/>
    <sheet name="MAE_fec" sheetId="37" r:id="rId36"/>
    <sheet name="MAE_ued" sheetId="38" r:id="rId37"/>
    <sheet name="MAE_emi" sheetId="39" r:id="rId38"/>
    <sheet name="TEL" sheetId="40" r:id="rId39"/>
    <sheet name="TEL_fec" sheetId="41" r:id="rId40"/>
    <sheet name="TEL_ued" sheetId="42" r:id="rId41"/>
    <sheet name="TEL_emi" sheetId="43" r:id="rId42"/>
    <sheet name="WWP" sheetId="44" r:id="rId43"/>
    <sheet name="WWP_fec" sheetId="45" r:id="rId44"/>
    <sheet name="WWP_ued" sheetId="46" r:id="rId45"/>
    <sheet name="WWP_emi" sheetId="47" r:id="rId46"/>
    <sheet name="OIS" sheetId="48" r:id="rId47"/>
    <sheet name="OIS_fec" sheetId="49" r:id="rId48"/>
    <sheet name="OIS_ued" sheetId="50" r:id="rId49"/>
    <sheet name="OIS_emi" sheetId="51" r:id="rId50"/>
  </sheets>
  <definedNames>
    <definedName name="_xlnm.Print_Area" localSheetId="2">Ind_Summary!$A$1:$L$128</definedName>
    <definedName name="_xlnm.Print_Titles" localSheetId="14">CHI!$1:$1</definedName>
    <definedName name="_xlnm.Print_Titles" localSheetId="17">CHI_emi!$1:$1</definedName>
    <definedName name="_xlnm.Print_Titles" localSheetId="15">CHI_fec!$1:$1</definedName>
    <definedName name="_xlnm.Print_Titles" localSheetId="16">CHI_ued!$1:$1</definedName>
    <definedName name="_xlnm.Print_Titles" localSheetId="26">FBT!$1:$1</definedName>
    <definedName name="_xlnm.Print_Titles" localSheetId="29">FBT_emi!$1:$1</definedName>
    <definedName name="_xlnm.Print_Titles" localSheetId="27">FBT_fec!$1:$1</definedName>
    <definedName name="_xlnm.Print_Titles" localSheetId="28">FBT_ued!$1:$1</definedName>
    <definedName name="_xlnm.Print_Titles" localSheetId="2">Ind_Summary!$1:$1</definedName>
    <definedName name="_xlnm.Print_Titles" localSheetId="5">Ind_Summary_emi!$1:$1</definedName>
    <definedName name="_xlnm.Print_Titles" localSheetId="3">Ind_Summary_fec!$1:$1</definedName>
    <definedName name="_xlnm.Print_Titles" localSheetId="4">Ind_Summary_ued!$1:$1</definedName>
    <definedName name="_xlnm.Print_Titles" localSheetId="6">ISI!$1:$1</definedName>
    <definedName name="_xlnm.Print_Titles" localSheetId="9">ISI_emi!$1:$1</definedName>
    <definedName name="_xlnm.Print_Titles" localSheetId="7">ISI_fec!$1:$1</definedName>
    <definedName name="_xlnm.Print_Titles" localSheetId="8">ISI_ued!$1:$1</definedName>
    <definedName name="_xlnm.Print_Titles" localSheetId="34">MAE!$1:$1</definedName>
    <definedName name="_xlnm.Print_Titles" localSheetId="37">MAE_emi!$1:$1</definedName>
    <definedName name="_xlnm.Print_Titles" localSheetId="35">MAE_fec!$1:$1</definedName>
    <definedName name="_xlnm.Print_Titles" localSheetId="36">MAE_ued!$1:$1</definedName>
    <definedName name="_xlnm.Print_Titles" localSheetId="10">NFM!$1:$1</definedName>
    <definedName name="_xlnm.Print_Titles" localSheetId="13">NFM_emi!$1:$1</definedName>
    <definedName name="_xlnm.Print_Titles" localSheetId="11">NFM_fec!$1:$1</definedName>
    <definedName name="_xlnm.Print_Titles" localSheetId="12">NFM_ued!$1:$1</definedName>
    <definedName name="_xlnm.Print_Titles" localSheetId="18">NMM!$1:$1</definedName>
    <definedName name="_xlnm.Print_Titles" localSheetId="21">NMM_emi!$1:$1</definedName>
    <definedName name="_xlnm.Print_Titles" localSheetId="19">NMM_fec!$1:$1</definedName>
    <definedName name="_xlnm.Print_Titles" localSheetId="20">NMM_ued!$1:$1</definedName>
    <definedName name="_xlnm.Print_Titles" localSheetId="46">OIS!$1:$1</definedName>
    <definedName name="_xlnm.Print_Titles" localSheetId="49">OIS_emi!$1:$1</definedName>
    <definedName name="_xlnm.Print_Titles" localSheetId="47">OIS_fec!$1:$1</definedName>
    <definedName name="_xlnm.Print_Titles" localSheetId="48">OIS_ued!$1:$1</definedName>
    <definedName name="_xlnm.Print_Titles" localSheetId="22">PPA!$1:$1</definedName>
    <definedName name="_xlnm.Print_Titles" localSheetId="25">PPA_emi!$1:$1</definedName>
    <definedName name="_xlnm.Print_Titles" localSheetId="23">PPA_fec!$1:$1</definedName>
    <definedName name="_xlnm.Print_Titles" localSheetId="24">PPA_ued!$1:$1</definedName>
    <definedName name="_xlnm.Print_Titles" localSheetId="38">TEL!$1:$1</definedName>
    <definedName name="_xlnm.Print_Titles" localSheetId="41">TEL_emi!$1:$1</definedName>
    <definedName name="_xlnm.Print_Titles" localSheetId="39">TEL_fec!$1:$1</definedName>
    <definedName name="_xlnm.Print_Titles" localSheetId="40">TEL_ued!$1:$1</definedName>
    <definedName name="_xlnm.Print_Titles" localSheetId="30">TRE!$1:$1</definedName>
    <definedName name="_xlnm.Print_Titles" localSheetId="33">TRE_emi!$1:$1</definedName>
    <definedName name="_xlnm.Print_Titles" localSheetId="31">TRE_fec!$1:$1</definedName>
    <definedName name="_xlnm.Print_Titles" localSheetId="32">TRE_ued!$1:$1</definedName>
    <definedName name="_xlnm.Print_Titles" localSheetId="42">WWP!$1:$1</definedName>
    <definedName name="_xlnm.Print_Titles" localSheetId="45">WWP_emi!$1:$1</definedName>
    <definedName name="_xlnm.Print_Titles" localSheetId="43">WWP_fec!$1:$1</definedName>
    <definedName name="_xlnm.Print_Titles" localSheetId="44">WWP_ued!$1:$1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7" i="51" l="1"/>
  <c r="X107" i="51"/>
  <c r="W107" i="5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C107" i="51"/>
  <c r="B107" i="51"/>
  <c r="Y106" i="51"/>
  <c r="X106" i="51"/>
  <c r="W106" i="51"/>
  <c r="V106" i="51"/>
  <c r="U106" i="51"/>
  <c r="T106" i="51"/>
  <c r="S106" i="51"/>
  <c r="R106" i="51"/>
  <c r="Q106" i="51"/>
  <c r="P106" i="51"/>
  <c r="O106" i="51"/>
  <c r="N106" i="51"/>
  <c r="M106" i="51"/>
  <c r="L106" i="51"/>
  <c r="K106" i="51"/>
  <c r="J106" i="51"/>
  <c r="I106" i="51"/>
  <c r="H106" i="51"/>
  <c r="G106" i="51"/>
  <c r="F106" i="51"/>
  <c r="E106" i="51"/>
  <c r="D106" i="51"/>
  <c r="C106" i="51"/>
  <c r="B106" i="51"/>
  <c r="Y102" i="51"/>
  <c r="X102" i="51"/>
  <c r="W102" i="51"/>
  <c r="V102" i="51"/>
  <c r="U102" i="51"/>
  <c r="T102" i="51"/>
  <c r="S102" i="51"/>
  <c r="R102" i="51"/>
  <c r="Q102" i="51"/>
  <c r="P102" i="51"/>
  <c r="O102" i="51"/>
  <c r="N102" i="51"/>
  <c r="M102" i="51"/>
  <c r="L102" i="51"/>
  <c r="K102" i="51"/>
  <c r="J102" i="51"/>
  <c r="I102" i="51"/>
  <c r="H102" i="51"/>
  <c r="G102" i="51"/>
  <c r="F102" i="51"/>
  <c r="E102" i="51"/>
  <c r="D102" i="51"/>
  <c r="C102" i="51"/>
  <c r="B102" i="51"/>
  <c r="Y101" i="51"/>
  <c r="X101" i="51"/>
  <c r="W101" i="51"/>
  <c r="V101" i="51"/>
  <c r="U101" i="51"/>
  <c r="T101" i="51"/>
  <c r="S101" i="51"/>
  <c r="R101" i="51"/>
  <c r="Q101" i="51"/>
  <c r="P101" i="51"/>
  <c r="O101" i="51"/>
  <c r="N101" i="51"/>
  <c r="M101" i="51"/>
  <c r="L101" i="51"/>
  <c r="K101" i="51"/>
  <c r="J101" i="51"/>
  <c r="I101" i="51"/>
  <c r="H101" i="51"/>
  <c r="G101" i="51"/>
  <c r="F101" i="51"/>
  <c r="E101" i="51"/>
  <c r="D101" i="51"/>
  <c r="C101" i="51"/>
  <c r="B101" i="51"/>
  <c r="Y100" i="51"/>
  <c r="X100" i="51"/>
  <c r="W100" i="51"/>
  <c r="V100" i="51"/>
  <c r="U100" i="51"/>
  <c r="T100" i="51"/>
  <c r="S100" i="51"/>
  <c r="R100" i="51"/>
  <c r="Q100" i="51"/>
  <c r="P100" i="51"/>
  <c r="O100" i="51"/>
  <c r="N100" i="51"/>
  <c r="M100" i="51"/>
  <c r="L100" i="51"/>
  <c r="K100" i="51"/>
  <c r="J100" i="51"/>
  <c r="I100" i="51"/>
  <c r="H100" i="51"/>
  <c r="G100" i="51"/>
  <c r="F100" i="51"/>
  <c r="E100" i="51"/>
  <c r="D100" i="51"/>
  <c r="C100" i="51"/>
  <c r="B100" i="51"/>
  <c r="Y99" i="51"/>
  <c r="X99" i="51"/>
  <c r="W99" i="51"/>
  <c r="V99" i="51"/>
  <c r="U99" i="51"/>
  <c r="T99" i="51"/>
  <c r="S99" i="51"/>
  <c r="R99" i="51"/>
  <c r="Q99" i="51"/>
  <c r="P99" i="51"/>
  <c r="O99" i="51"/>
  <c r="N99" i="51"/>
  <c r="M99" i="51"/>
  <c r="L99" i="51"/>
  <c r="K99" i="51"/>
  <c r="J99" i="51"/>
  <c r="I99" i="51"/>
  <c r="H99" i="51"/>
  <c r="G99" i="51"/>
  <c r="F99" i="51"/>
  <c r="E99" i="51"/>
  <c r="D99" i="51"/>
  <c r="C99" i="51"/>
  <c r="B99" i="51"/>
  <c r="Y98" i="51"/>
  <c r="X98" i="51"/>
  <c r="W98" i="51"/>
  <c r="V98" i="51"/>
  <c r="U98" i="51"/>
  <c r="T98" i="51"/>
  <c r="S98" i="51"/>
  <c r="R98" i="51"/>
  <c r="Q98" i="51"/>
  <c r="P98" i="51"/>
  <c r="O98" i="51"/>
  <c r="N98" i="51"/>
  <c r="M98" i="51"/>
  <c r="L98" i="51"/>
  <c r="K98" i="51"/>
  <c r="J98" i="51"/>
  <c r="I98" i="51"/>
  <c r="H98" i="51"/>
  <c r="G98" i="51"/>
  <c r="F98" i="51"/>
  <c r="E98" i="51"/>
  <c r="D98" i="51"/>
  <c r="C98" i="51"/>
  <c r="B98" i="51"/>
  <c r="Y97" i="51"/>
  <c r="X97" i="51"/>
  <c r="W97" i="51"/>
  <c r="V97" i="51"/>
  <c r="U97" i="51"/>
  <c r="T97" i="51"/>
  <c r="S97" i="51"/>
  <c r="R97" i="51"/>
  <c r="Q97" i="51"/>
  <c r="P97" i="51"/>
  <c r="O97" i="51"/>
  <c r="N97" i="51"/>
  <c r="M97" i="51"/>
  <c r="L97" i="51"/>
  <c r="K97" i="51"/>
  <c r="J97" i="51"/>
  <c r="I97" i="51"/>
  <c r="H97" i="51"/>
  <c r="G97" i="51"/>
  <c r="F97" i="51"/>
  <c r="E97" i="51"/>
  <c r="D97" i="51"/>
  <c r="C97" i="51"/>
  <c r="B97" i="51"/>
  <c r="Y96" i="51"/>
  <c r="X96" i="51"/>
  <c r="W96" i="51"/>
  <c r="V96" i="51"/>
  <c r="U96" i="51"/>
  <c r="T96" i="51"/>
  <c r="S96" i="51"/>
  <c r="R96" i="51"/>
  <c r="Q96" i="51"/>
  <c r="P96" i="51"/>
  <c r="O96" i="51"/>
  <c r="N96" i="51"/>
  <c r="M96" i="51"/>
  <c r="L96" i="51"/>
  <c r="K96" i="51"/>
  <c r="J96" i="51"/>
  <c r="I96" i="51"/>
  <c r="H96" i="51"/>
  <c r="G96" i="51"/>
  <c r="F96" i="51"/>
  <c r="E96" i="51"/>
  <c r="D96" i="51"/>
  <c r="C96" i="51"/>
  <c r="B96" i="51"/>
  <c r="Y92" i="51"/>
  <c r="X92" i="51"/>
  <c r="W92" i="51"/>
  <c r="V92" i="51"/>
  <c r="U92" i="51"/>
  <c r="T92" i="51"/>
  <c r="S92" i="51"/>
  <c r="R92" i="51"/>
  <c r="Q92" i="51"/>
  <c r="P92" i="51"/>
  <c r="O92" i="51"/>
  <c r="N92" i="51"/>
  <c r="M92" i="51"/>
  <c r="L92" i="51"/>
  <c r="K92" i="51"/>
  <c r="J92" i="51"/>
  <c r="I92" i="51"/>
  <c r="H92" i="51"/>
  <c r="G92" i="51"/>
  <c r="F92" i="51"/>
  <c r="E92" i="51"/>
  <c r="D92" i="51"/>
  <c r="C92" i="51"/>
  <c r="B92" i="51"/>
  <c r="Y91" i="51"/>
  <c r="X91" i="51"/>
  <c r="W91" i="51"/>
  <c r="V91" i="51"/>
  <c r="U91" i="51"/>
  <c r="T91" i="51"/>
  <c r="S91" i="51"/>
  <c r="R91" i="51"/>
  <c r="Q91" i="51"/>
  <c r="P91" i="51"/>
  <c r="O91" i="51"/>
  <c r="N91" i="51"/>
  <c r="M91" i="51"/>
  <c r="L91" i="51"/>
  <c r="K91" i="51"/>
  <c r="J91" i="51"/>
  <c r="I91" i="51"/>
  <c r="H91" i="51"/>
  <c r="G91" i="51"/>
  <c r="F91" i="51"/>
  <c r="E91" i="51"/>
  <c r="D91" i="51"/>
  <c r="C91" i="51"/>
  <c r="B91" i="51"/>
  <c r="Y90" i="51"/>
  <c r="X90" i="51"/>
  <c r="W90" i="51"/>
  <c r="V90" i="51"/>
  <c r="U90" i="51"/>
  <c r="T90" i="51"/>
  <c r="S90" i="51"/>
  <c r="R90" i="51"/>
  <c r="Q90" i="51"/>
  <c r="P90" i="51"/>
  <c r="O90" i="51"/>
  <c r="N90" i="51"/>
  <c r="M90" i="51"/>
  <c r="L90" i="51"/>
  <c r="K90" i="51"/>
  <c r="J90" i="51"/>
  <c r="I90" i="51"/>
  <c r="H90" i="51"/>
  <c r="G90" i="51"/>
  <c r="F90" i="51"/>
  <c r="E90" i="51"/>
  <c r="D90" i="51"/>
  <c r="C90" i="51"/>
  <c r="B90" i="51"/>
  <c r="Y89" i="51"/>
  <c r="X89" i="51"/>
  <c r="W89" i="51"/>
  <c r="V89" i="51"/>
  <c r="U89" i="51"/>
  <c r="T89" i="51"/>
  <c r="S89" i="51"/>
  <c r="R89" i="51"/>
  <c r="Q89" i="51"/>
  <c r="P89" i="51"/>
  <c r="O89" i="51"/>
  <c r="N89" i="51"/>
  <c r="M89" i="51"/>
  <c r="L89" i="51"/>
  <c r="K89" i="51"/>
  <c r="J89" i="51"/>
  <c r="I89" i="51"/>
  <c r="H89" i="51"/>
  <c r="G89" i="51"/>
  <c r="F89" i="51"/>
  <c r="E89" i="51"/>
  <c r="D89" i="51"/>
  <c r="C89" i="51"/>
  <c r="B89" i="51"/>
  <c r="Y88" i="51"/>
  <c r="X88" i="51"/>
  <c r="W88" i="51"/>
  <c r="V88" i="51"/>
  <c r="U88" i="51"/>
  <c r="T88" i="51"/>
  <c r="S88" i="51"/>
  <c r="R88" i="51"/>
  <c r="Q88" i="51"/>
  <c r="P88" i="51"/>
  <c r="O88" i="51"/>
  <c r="N88" i="51"/>
  <c r="M88" i="51"/>
  <c r="L88" i="51"/>
  <c r="K88" i="51"/>
  <c r="J88" i="51"/>
  <c r="I88" i="51"/>
  <c r="H88" i="51"/>
  <c r="G88" i="51"/>
  <c r="F88" i="51"/>
  <c r="E88" i="51"/>
  <c r="D88" i="51"/>
  <c r="C88" i="51"/>
  <c r="B88" i="51"/>
  <c r="Y86" i="51"/>
  <c r="X86" i="51"/>
  <c r="W86" i="51"/>
  <c r="V86" i="51"/>
  <c r="U86" i="51"/>
  <c r="T86" i="51"/>
  <c r="S86" i="51"/>
  <c r="R86" i="51"/>
  <c r="Q86" i="51"/>
  <c r="P86" i="51"/>
  <c r="O86" i="51"/>
  <c r="N86" i="51"/>
  <c r="M86" i="51"/>
  <c r="L86" i="51"/>
  <c r="K86" i="51"/>
  <c r="J86" i="51"/>
  <c r="I86" i="51"/>
  <c r="H86" i="51"/>
  <c r="G86" i="51"/>
  <c r="F86" i="51"/>
  <c r="E86" i="51"/>
  <c r="D86" i="51"/>
  <c r="C86" i="51"/>
  <c r="B86" i="51"/>
  <c r="Y85" i="51"/>
  <c r="X85" i="51"/>
  <c r="W85" i="51"/>
  <c r="V85" i="51"/>
  <c r="U85" i="51"/>
  <c r="T85" i="51"/>
  <c r="S85" i="51"/>
  <c r="R85" i="51"/>
  <c r="Q85" i="51"/>
  <c r="P85" i="51"/>
  <c r="O85" i="51"/>
  <c r="N85" i="51"/>
  <c r="M85" i="51"/>
  <c r="L85" i="51"/>
  <c r="K85" i="51"/>
  <c r="J85" i="51"/>
  <c r="I85" i="51"/>
  <c r="H85" i="51"/>
  <c r="G85" i="51"/>
  <c r="F85" i="51"/>
  <c r="E85" i="51"/>
  <c r="D85" i="51"/>
  <c r="C85" i="51"/>
  <c r="B85" i="51"/>
  <c r="Y84" i="51"/>
  <c r="X84" i="51"/>
  <c r="W84" i="51"/>
  <c r="V84" i="51"/>
  <c r="U84" i="51"/>
  <c r="T84" i="51"/>
  <c r="S84" i="51"/>
  <c r="R84" i="51"/>
  <c r="Q84" i="51"/>
  <c r="P84" i="51"/>
  <c r="O84" i="51"/>
  <c r="N84" i="51"/>
  <c r="M84" i="51"/>
  <c r="L84" i="51"/>
  <c r="K84" i="51"/>
  <c r="J84" i="51"/>
  <c r="I84" i="51"/>
  <c r="H84" i="51"/>
  <c r="G84" i="51"/>
  <c r="F84" i="51"/>
  <c r="E84" i="51"/>
  <c r="D84" i="51"/>
  <c r="C84" i="51"/>
  <c r="B84" i="51"/>
  <c r="Y82" i="51"/>
  <c r="X82" i="51"/>
  <c r="W82" i="51"/>
  <c r="V82" i="51"/>
  <c r="U82" i="51"/>
  <c r="T82" i="51"/>
  <c r="S82" i="51"/>
  <c r="R82" i="51"/>
  <c r="Q82" i="51"/>
  <c r="P82" i="51"/>
  <c r="O82" i="51"/>
  <c r="N82" i="51"/>
  <c r="M82" i="51"/>
  <c r="L82" i="51"/>
  <c r="K82" i="51"/>
  <c r="J82" i="51"/>
  <c r="I82" i="51"/>
  <c r="H82" i="51"/>
  <c r="G82" i="51"/>
  <c r="F82" i="51"/>
  <c r="E82" i="51"/>
  <c r="D82" i="51"/>
  <c r="C82" i="51"/>
  <c r="B82" i="51"/>
  <c r="Y81" i="51"/>
  <c r="X81" i="51"/>
  <c r="W81" i="51"/>
  <c r="V81" i="51"/>
  <c r="U81" i="51"/>
  <c r="T81" i="51"/>
  <c r="S81" i="51"/>
  <c r="R81" i="51"/>
  <c r="Q81" i="51"/>
  <c r="P81" i="51"/>
  <c r="O81" i="51"/>
  <c r="N81" i="51"/>
  <c r="M81" i="51"/>
  <c r="L81" i="51"/>
  <c r="K81" i="51"/>
  <c r="J81" i="51"/>
  <c r="I81" i="51"/>
  <c r="H81" i="51"/>
  <c r="G81" i="51"/>
  <c r="F81" i="51"/>
  <c r="E81" i="51"/>
  <c r="D81" i="51"/>
  <c r="C81" i="51"/>
  <c r="B81" i="51"/>
  <c r="Y79" i="51"/>
  <c r="X79" i="51"/>
  <c r="W79" i="51"/>
  <c r="V79" i="51"/>
  <c r="U79" i="51"/>
  <c r="T79" i="51"/>
  <c r="S79" i="51"/>
  <c r="R79" i="51"/>
  <c r="Q79" i="51"/>
  <c r="P79" i="51"/>
  <c r="O79" i="51"/>
  <c r="N79" i="51"/>
  <c r="M79" i="51"/>
  <c r="L79" i="51"/>
  <c r="K79" i="51"/>
  <c r="J79" i="51"/>
  <c r="I79" i="51"/>
  <c r="H79" i="51"/>
  <c r="G79" i="51"/>
  <c r="F79" i="51"/>
  <c r="E79" i="51"/>
  <c r="D79" i="51"/>
  <c r="C79" i="51"/>
  <c r="B79" i="51"/>
  <c r="Y78" i="51"/>
  <c r="X78" i="51"/>
  <c r="W78" i="51"/>
  <c r="V78" i="51"/>
  <c r="U78" i="51"/>
  <c r="T78" i="51"/>
  <c r="S78" i="51"/>
  <c r="R78" i="51"/>
  <c r="Q78" i="51"/>
  <c r="P78" i="51"/>
  <c r="O78" i="51"/>
  <c r="N78" i="51"/>
  <c r="M78" i="51"/>
  <c r="L78" i="51"/>
  <c r="K78" i="51"/>
  <c r="J78" i="51"/>
  <c r="I78" i="51"/>
  <c r="H78" i="51"/>
  <c r="G78" i="51"/>
  <c r="F78" i="51"/>
  <c r="E78" i="51"/>
  <c r="D78" i="51"/>
  <c r="C78" i="51"/>
  <c r="B78" i="51"/>
  <c r="Y77" i="51"/>
  <c r="X77" i="51"/>
  <c r="W77" i="51"/>
  <c r="V77" i="51"/>
  <c r="U77" i="51"/>
  <c r="T77" i="51"/>
  <c r="S77" i="51"/>
  <c r="R77" i="51"/>
  <c r="Q77" i="51"/>
  <c r="P77" i="51"/>
  <c r="O77" i="51"/>
  <c r="N77" i="51"/>
  <c r="M77" i="51"/>
  <c r="L77" i="51"/>
  <c r="K77" i="51"/>
  <c r="J77" i="51"/>
  <c r="I77" i="51"/>
  <c r="H77" i="51"/>
  <c r="G77" i="51"/>
  <c r="F77" i="51"/>
  <c r="E77" i="51"/>
  <c r="D77" i="51"/>
  <c r="C77" i="51"/>
  <c r="B77" i="51"/>
  <c r="Y76" i="51"/>
  <c r="X76" i="51"/>
  <c r="W76" i="51"/>
  <c r="V76" i="51"/>
  <c r="U76" i="51"/>
  <c r="T76" i="51"/>
  <c r="S76" i="51"/>
  <c r="R76" i="51"/>
  <c r="Q76" i="51"/>
  <c r="P76" i="51"/>
  <c r="O76" i="51"/>
  <c r="N76" i="51"/>
  <c r="M76" i="51"/>
  <c r="L76" i="51"/>
  <c r="K76" i="51"/>
  <c r="J76" i="51"/>
  <c r="I76" i="51"/>
  <c r="H76" i="51"/>
  <c r="G76" i="51"/>
  <c r="F76" i="51"/>
  <c r="E76" i="51"/>
  <c r="D76" i="51"/>
  <c r="C76" i="51"/>
  <c r="B76" i="51"/>
  <c r="Y75" i="51"/>
  <c r="X75" i="51"/>
  <c r="X73" i="51" s="1"/>
  <c r="W75" i="51"/>
  <c r="W73" i="51" s="1"/>
  <c r="V75" i="51"/>
  <c r="V73" i="51" s="1"/>
  <c r="U75" i="51"/>
  <c r="T75" i="51"/>
  <c r="S75" i="51"/>
  <c r="R75" i="51"/>
  <c r="Q75" i="51"/>
  <c r="P75" i="51"/>
  <c r="O75" i="51"/>
  <c r="N75" i="51"/>
  <c r="M75" i="51"/>
  <c r="L75" i="51"/>
  <c r="K75" i="51"/>
  <c r="J75" i="51"/>
  <c r="I75" i="51"/>
  <c r="H75" i="51"/>
  <c r="G75" i="51"/>
  <c r="F75" i="51"/>
  <c r="E75" i="51"/>
  <c r="D75" i="51"/>
  <c r="C75" i="51"/>
  <c r="B75" i="51"/>
  <c r="Y74" i="51"/>
  <c r="Y73" i="51" s="1"/>
  <c r="X74" i="51"/>
  <c r="W74" i="51"/>
  <c r="V74" i="51"/>
  <c r="U74" i="51"/>
  <c r="U73" i="51" s="1"/>
  <c r="T74" i="51"/>
  <c r="T73" i="51" s="1"/>
  <c r="S74" i="51"/>
  <c r="S73" i="51" s="1"/>
  <c r="R74" i="51"/>
  <c r="R73" i="51" s="1"/>
  <c r="Q74" i="51"/>
  <c r="Q73" i="51" s="1"/>
  <c r="P74" i="51"/>
  <c r="P73" i="51" s="1"/>
  <c r="O74" i="51"/>
  <c r="N74" i="51"/>
  <c r="N73" i="51" s="1"/>
  <c r="M74" i="51"/>
  <c r="L74" i="51"/>
  <c r="K74" i="51"/>
  <c r="J74" i="51"/>
  <c r="I74" i="51"/>
  <c r="I73" i="51" s="1"/>
  <c r="H74" i="51"/>
  <c r="H73" i="51" s="1"/>
  <c r="G74" i="51"/>
  <c r="G73" i="51" s="1"/>
  <c r="F74" i="51"/>
  <c r="F73" i="51" s="1"/>
  <c r="E74" i="51"/>
  <c r="E73" i="51" s="1"/>
  <c r="D74" i="51"/>
  <c r="D73" i="51" s="1"/>
  <c r="C74" i="51"/>
  <c r="C73" i="51" s="1"/>
  <c r="B74" i="51"/>
  <c r="B73" i="51" s="1"/>
  <c r="O73" i="51"/>
  <c r="M73" i="51"/>
  <c r="L73" i="51"/>
  <c r="K73" i="51"/>
  <c r="J73" i="51"/>
  <c r="Y54" i="51"/>
  <c r="X54" i="51"/>
  <c r="W54" i="51"/>
  <c r="V54" i="51"/>
  <c r="U54" i="51"/>
  <c r="T54" i="51"/>
  <c r="S54" i="51"/>
  <c r="R54" i="51"/>
  <c r="Q54" i="51"/>
  <c r="P54" i="51"/>
  <c r="O54" i="51"/>
  <c r="N54" i="51"/>
  <c r="M54" i="51"/>
  <c r="L54" i="51"/>
  <c r="K54" i="51"/>
  <c r="J54" i="51"/>
  <c r="I54" i="51"/>
  <c r="H54" i="51"/>
  <c r="G54" i="51"/>
  <c r="F54" i="51"/>
  <c r="F105" i="51" s="1"/>
  <c r="E54" i="51"/>
  <c r="D54" i="51"/>
  <c r="C54" i="51"/>
  <c r="B54" i="51"/>
  <c r="Y35" i="51"/>
  <c r="X35" i="51"/>
  <c r="W35" i="51"/>
  <c r="V35" i="51"/>
  <c r="U35" i="51"/>
  <c r="T35" i="51"/>
  <c r="S35" i="51"/>
  <c r="R35" i="51"/>
  <c r="Q35" i="51"/>
  <c r="P35" i="51"/>
  <c r="O35" i="51"/>
  <c r="N35" i="51"/>
  <c r="M35" i="51"/>
  <c r="L35" i="51"/>
  <c r="K35" i="51"/>
  <c r="J35" i="51"/>
  <c r="I35" i="51"/>
  <c r="H35" i="51"/>
  <c r="G35" i="51"/>
  <c r="F35" i="51"/>
  <c r="E35" i="51"/>
  <c r="D35" i="51"/>
  <c r="C35" i="51"/>
  <c r="B35" i="51"/>
  <c r="B104" i="51" s="1"/>
  <c r="Y27" i="51"/>
  <c r="X27" i="51"/>
  <c r="W27" i="51"/>
  <c r="V27" i="51"/>
  <c r="U27" i="51"/>
  <c r="T27" i="51"/>
  <c r="S27" i="51"/>
  <c r="R27" i="51"/>
  <c r="Q27" i="51"/>
  <c r="P27" i="51"/>
  <c r="O27" i="51"/>
  <c r="N27" i="51"/>
  <c r="M27" i="51"/>
  <c r="L27" i="51"/>
  <c r="K27" i="51"/>
  <c r="J27" i="51"/>
  <c r="I27" i="51"/>
  <c r="H27" i="51"/>
  <c r="G27" i="51"/>
  <c r="F27" i="51"/>
  <c r="E27" i="51"/>
  <c r="D27" i="51"/>
  <c r="C27" i="51"/>
  <c r="B27" i="51"/>
  <c r="Y107" i="50"/>
  <c r="X107" i="50"/>
  <c r="W107" i="50"/>
  <c r="V107" i="50"/>
  <c r="U107" i="50"/>
  <c r="T107" i="50"/>
  <c r="S107" i="50"/>
  <c r="R107" i="50"/>
  <c r="Q107" i="50"/>
  <c r="P107" i="50"/>
  <c r="O107" i="50"/>
  <c r="N107" i="50"/>
  <c r="M107" i="50"/>
  <c r="L107" i="50"/>
  <c r="K107" i="50"/>
  <c r="J107" i="50"/>
  <c r="I107" i="50"/>
  <c r="H107" i="50"/>
  <c r="G107" i="50"/>
  <c r="F107" i="50"/>
  <c r="E107" i="50"/>
  <c r="D107" i="50"/>
  <c r="C107" i="50"/>
  <c r="B107" i="50"/>
  <c r="Y106" i="50"/>
  <c r="X106" i="50"/>
  <c r="W106" i="50"/>
  <c r="V106" i="50"/>
  <c r="U106" i="50"/>
  <c r="T106" i="50"/>
  <c r="S106" i="50"/>
  <c r="R106" i="50"/>
  <c r="Q106" i="50"/>
  <c r="P106" i="50"/>
  <c r="O106" i="50"/>
  <c r="N106" i="50"/>
  <c r="M106" i="50"/>
  <c r="L106" i="50"/>
  <c r="K106" i="50"/>
  <c r="J106" i="50"/>
  <c r="I106" i="50"/>
  <c r="H106" i="50"/>
  <c r="G106" i="50"/>
  <c r="F106" i="50"/>
  <c r="E106" i="50"/>
  <c r="D106" i="50"/>
  <c r="C106" i="50"/>
  <c r="B106" i="50"/>
  <c r="Y102" i="50"/>
  <c r="X102" i="50"/>
  <c r="W102" i="50"/>
  <c r="V102" i="50"/>
  <c r="U102" i="50"/>
  <c r="T102" i="50"/>
  <c r="S102" i="50"/>
  <c r="R102" i="50"/>
  <c r="Q102" i="50"/>
  <c r="P102" i="50"/>
  <c r="O102" i="50"/>
  <c r="N102" i="50"/>
  <c r="M102" i="50"/>
  <c r="L102" i="50"/>
  <c r="K102" i="50"/>
  <c r="J102" i="50"/>
  <c r="I102" i="50"/>
  <c r="H102" i="50"/>
  <c r="G102" i="50"/>
  <c r="F102" i="50"/>
  <c r="E102" i="50"/>
  <c r="D102" i="50"/>
  <c r="C102" i="50"/>
  <c r="B102" i="50"/>
  <c r="Y101" i="50"/>
  <c r="X101" i="50"/>
  <c r="W101" i="50"/>
  <c r="V101" i="50"/>
  <c r="U101" i="50"/>
  <c r="T101" i="50"/>
  <c r="S101" i="50"/>
  <c r="R101" i="50"/>
  <c r="Q101" i="50"/>
  <c r="P101" i="50"/>
  <c r="O101" i="50"/>
  <c r="N101" i="50"/>
  <c r="M101" i="50"/>
  <c r="L101" i="50"/>
  <c r="K101" i="50"/>
  <c r="J101" i="50"/>
  <c r="I101" i="50"/>
  <c r="H101" i="50"/>
  <c r="G101" i="50"/>
  <c r="F101" i="50"/>
  <c r="E101" i="50"/>
  <c r="D101" i="50"/>
  <c r="C101" i="50"/>
  <c r="B101" i="50"/>
  <c r="Y100" i="50"/>
  <c r="X100" i="50"/>
  <c r="W100" i="50"/>
  <c r="V100" i="50"/>
  <c r="U100" i="50"/>
  <c r="T100" i="50"/>
  <c r="S100" i="50"/>
  <c r="R100" i="50"/>
  <c r="Q100" i="50"/>
  <c r="P100" i="50"/>
  <c r="O100" i="50"/>
  <c r="N100" i="50"/>
  <c r="M100" i="50"/>
  <c r="L100" i="50"/>
  <c r="K100" i="50"/>
  <c r="J100" i="50"/>
  <c r="I100" i="50"/>
  <c r="H100" i="50"/>
  <c r="G100" i="50"/>
  <c r="F100" i="50"/>
  <c r="E100" i="50"/>
  <c r="D100" i="50"/>
  <c r="C100" i="50"/>
  <c r="B100" i="50"/>
  <c r="Y99" i="50"/>
  <c r="X99" i="50"/>
  <c r="W99" i="50"/>
  <c r="V99" i="50"/>
  <c r="U99" i="50"/>
  <c r="T99" i="50"/>
  <c r="S99" i="50"/>
  <c r="R99" i="50"/>
  <c r="Q99" i="50"/>
  <c r="P99" i="50"/>
  <c r="O99" i="50"/>
  <c r="N99" i="50"/>
  <c r="M99" i="50"/>
  <c r="L99" i="50"/>
  <c r="K99" i="50"/>
  <c r="J99" i="50"/>
  <c r="I99" i="50"/>
  <c r="H99" i="50"/>
  <c r="G99" i="50"/>
  <c r="F99" i="50"/>
  <c r="E99" i="50"/>
  <c r="D99" i="50"/>
  <c r="C99" i="50"/>
  <c r="B99" i="50"/>
  <c r="Y98" i="50"/>
  <c r="X98" i="50"/>
  <c r="W98" i="50"/>
  <c r="V98" i="50"/>
  <c r="U98" i="50"/>
  <c r="T98" i="50"/>
  <c r="S98" i="50"/>
  <c r="R98" i="50"/>
  <c r="Q98" i="50"/>
  <c r="P98" i="50"/>
  <c r="O98" i="50"/>
  <c r="N98" i="50"/>
  <c r="M98" i="50"/>
  <c r="L98" i="50"/>
  <c r="K98" i="50"/>
  <c r="J98" i="50"/>
  <c r="I98" i="50"/>
  <c r="H98" i="50"/>
  <c r="G98" i="50"/>
  <c r="F98" i="50"/>
  <c r="E98" i="50"/>
  <c r="D98" i="50"/>
  <c r="C98" i="50"/>
  <c r="B98" i="50"/>
  <c r="Y97" i="50"/>
  <c r="X97" i="50"/>
  <c r="W97" i="50"/>
  <c r="V97" i="50"/>
  <c r="U97" i="50"/>
  <c r="T97" i="50"/>
  <c r="S97" i="50"/>
  <c r="R97" i="50"/>
  <c r="Q97" i="50"/>
  <c r="P97" i="50"/>
  <c r="O97" i="50"/>
  <c r="N97" i="50"/>
  <c r="M97" i="50"/>
  <c r="L97" i="50"/>
  <c r="K97" i="50"/>
  <c r="J97" i="50"/>
  <c r="I97" i="50"/>
  <c r="H97" i="50"/>
  <c r="G97" i="50"/>
  <c r="F97" i="50"/>
  <c r="E97" i="50"/>
  <c r="D97" i="50"/>
  <c r="C97" i="50"/>
  <c r="B97" i="50"/>
  <c r="Y96" i="50"/>
  <c r="X96" i="50"/>
  <c r="W96" i="50"/>
  <c r="V96" i="50"/>
  <c r="U96" i="50"/>
  <c r="T96" i="50"/>
  <c r="S96" i="50"/>
  <c r="R96" i="50"/>
  <c r="Q96" i="50"/>
  <c r="P96" i="50"/>
  <c r="O96" i="50"/>
  <c r="N96" i="50"/>
  <c r="M96" i="50"/>
  <c r="L96" i="50"/>
  <c r="K96" i="50"/>
  <c r="J96" i="50"/>
  <c r="I96" i="50"/>
  <c r="H96" i="50"/>
  <c r="G96" i="50"/>
  <c r="F96" i="50"/>
  <c r="E96" i="50"/>
  <c r="D96" i="50"/>
  <c r="C96" i="50"/>
  <c r="B96" i="50"/>
  <c r="Y92" i="50"/>
  <c r="X92" i="50"/>
  <c r="W92" i="50"/>
  <c r="V92" i="50"/>
  <c r="U92" i="50"/>
  <c r="T92" i="50"/>
  <c r="S92" i="50"/>
  <c r="R92" i="50"/>
  <c r="Q92" i="50"/>
  <c r="P92" i="50"/>
  <c r="O92" i="50"/>
  <c r="N92" i="50"/>
  <c r="M92" i="50"/>
  <c r="L92" i="50"/>
  <c r="K92" i="50"/>
  <c r="J92" i="50"/>
  <c r="I92" i="50"/>
  <c r="H92" i="50"/>
  <c r="G92" i="50"/>
  <c r="F92" i="50"/>
  <c r="E92" i="50"/>
  <c r="D92" i="50"/>
  <c r="C92" i="50"/>
  <c r="B92" i="50"/>
  <c r="Y91" i="50"/>
  <c r="X91" i="50"/>
  <c r="W91" i="50"/>
  <c r="V91" i="50"/>
  <c r="U91" i="50"/>
  <c r="T91" i="50"/>
  <c r="S91" i="50"/>
  <c r="R91" i="50"/>
  <c r="Q91" i="50"/>
  <c r="P91" i="50"/>
  <c r="O91" i="50"/>
  <c r="N91" i="50"/>
  <c r="M91" i="50"/>
  <c r="L91" i="50"/>
  <c r="K91" i="50"/>
  <c r="J91" i="50"/>
  <c r="I91" i="50"/>
  <c r="H91" i="50"/>
  <c r="G91" i="50"/>
  <c r="F91" i="50"/>
  <c r="E91" i="50"/>
  <c r="D91" i="50"/>
  <c r="C91" i="50"/>
  <c r="B91" i="50"/>
  <c r="Y90" i="50"/>
  <c r="X90" i="50"/>
  <c r="W90" i="50"/>
  <c r="V90" i="50"/>
  <c r="U90" i="50"/>
  <c r="T90" i="50"/>
  <c r="S90" i="50"/>
  <c r="R90" i="50"/>
  <c r="Q90" i="50"/>
  <c r="P90" i="50"/>
  <c r="O90" i="50"/>
  <c r="N90" i="50"/>
  <c r="M90" i="50"/>
  <c r="L90" i="50"/>
  <c r="K90" i="50"/>
  <c r="J90" i="50"/>
  <c r="I90" i="50"/>
  <c r="H90" i="50"/>
  <c r="G90" i="50"/>
  <c r="F90" i="50"/>
  <c r="E90" i="50"/>
  <c r="D90" i="50"/>
  <c r="C90" i="50"/>
  <c r="B90" i="50"/>
  <c r="Y89" i="50"/>
  <c r="X89" i="50"/>
  <c r="W89" i="50"/>
  <c r="V89" i="50"/>
  <c r="U89" i="50"/>
  <c r="T89" i="50"/>
  <c r="S89" i="50"/>
  <c r="R89" i="50"/>
  <c r="Q89" i="50"/>
  <c r="P89" i="50"/>
  <c r="O89" i="50"/>
  <c r="N89" i="50"/>
  <c r="M89" i="50"/>
  <c r="L89" i="50"/>
  <c r="K89" i="50"/>
  <c r="J89" i="50"/>
  <c r="I89" i="50"/>
  <c r="H89" i="50"/>
  <c r="G89" i="50"/>
  <c r="F89" i="50"/>
  <c r="E89" i="50"/>
  <c r="D89" i="50"/>
  <c r="C89" i="50"/>
  <c r="B89" i="50"/>
  <c r="Y88" i="50"/>
  <c r="X88" i="50"/>
  <c r="W88" i="50"/>
  <c r="V88" i="50"/>
  <c r="U88" i="50"/>
  <c r="T88" i="50"/>
  <c r="S88" i="50"/>
  <c r="R88" i="50"/>
  <c r="Q88" i="50"/>
  <c r="P88" i="50"/>
  <c r="O88" i="50"/>
  <c r="N88" i="50"/>
  <c r="M88" i="50"/>
  <c r="L88" i="50"/>
  <c r="K88" i="50"/>
  <c r="J88" i="50"/>
  <c r="I88" i="50"/>
  <c r="H88" i="50"/>
  <c r="G88" i="50"/>
  <c r="F88" i="50"/>
  <c r="E88" i="50"/>
  <c r="D88" i="50"/>
  <c r="C88" i="50"/>
  <c r="B88" i="50"/>
  <c r="Y86" i="50"/>
  <c r="X86" i="50"/>
  <c r="W86" i="50"/>
  <c r="V86" i="50"/>
  <c r="U86" i="50"/>
  <c r="T86" i="50"/>
  <c r="S86" i="50"/>
  <c r="R86" i="50"/>
  <c r="Q86" i="50"/>
  <c r="P86" i="50"/>
  <c r="O86" i="50"/>
  <c r="N86" i="50"/>
  <c r="M86" i="50"/>
  <c r="L86" i="50"/>
  <c r="K86" i="50"/>
  <c r="J86" i="50"/>
  <c r="I86" i="50"/>
  <c r="H86" i="50"/>
  <c r="G86" i="50"/>
  <c r="F86" i="50"/>
  <c r="E86" i="50"/>
  <c r="D86" i="50"/>
  <c r="C86" i="50"/>
  <c r="B86" i="50"/>
  <c r="Y85" i="50"/>
  <c r="X85" i="50"/>
  <c r="W85" i="50"/>
  <c r="V85" i="50"/>
  <c r="U85" i="50"/>
  <c r="T85" i="50"/>
  <c r="S85" i="50"/>
  <c r="R85" i="50"/>
  <c r="Q85" i="50"/>
  <c r="P85" i="50"/>
  <c r="O85" i="50"/>
  <c r="N85" i="50"/>
  <c r="M85" i="50"/>
  <c r="L85" i="50"/>
  <c r="K85" i="50"/>
  <c r="J85" i="50"/>
  <c r="I85" i="50"/>
  <c r="H85" i="50"/>
  <c r="G85" i="50"/>
  <c r="F85" i="50"/>
  <c r="E85" i="50"/>
  <c r="D85" i="50"/>
  <c r="C85" i="50"/>
  <c r="B85" i="50"/>
  <c r="Y84" i="50"/>
  <c r="X84" i="50"/>
  <c r="W84" i="50"/>
  <c r="V84" i="50"/>
  <c r="U84" i="50"/>
  <c r="T84" i="50"/>
  <c r="S84" i="50"/>
  <c r="R84" i="50"/>
  <c r="Q84" i="50"/>
  <c r="P84" i="50"/>
  <c r="O84" i="50"/>
  <c r="N84" i="50"/>
  <c r="M84" i="50"/>
  <c r="L84" i="50"/>
  <c r="K84" i="50"/>
  <c r="J84" i="50"/>
  <c r="I84" i="50"/>
  <c r="H84" i="50"/>
  <c r="G84" i="50"/>
  <c r="F84" i="50"/>
  <c r="E84" i="50"/>
  <c r="D84" i="50"/>
  <c r="C84" i="50"/>
  <c r="B84" i="50"/>
  <c r="Y82" i="50"/>
  <c r="X82" i="50"/>
  <c r="W82" i="50"/>
  <c r="V82" i="50"/>
  <c r="U82" i="50"/>
  <c r="T82" i="50"/>
  <c r="S82" i="50"/>
  <c r="R82" i="50"/>
  <c r="Q82" i="50"/>
  <c r="P82" i="50"/>
  <c r="O82" i="50"/>
  <c r="N82" i="50"/>
  <c r="M82" i="50"/>
  <c r="L82" i="50"/>
  <c r="K82" i="50"/>
  <c r="J82" i="50"/>
  <c r="I82" i="50"/>
  <c r="H82" i="50"/>
  <c r="G82" i="50"/>
  <c r="F82" i="50"/>
  <c r="E82" i="50"/>
  <c r="D82" i="50"/>
  <c r="C82" i="50"/>
  <c r="B82" i="50"/>
  <c r="Y81" i="50"/>
  <c r="X81" i="50"/>
  <c r="W81" i="50"/>
  <c r="V81" i="50"/>
  <c r="U81" i="50"/>
  <c r="T81" i="50"/>
  <c r="S81" i="50"/>
  <c r="R81" i="50"/>
  <c r="Q81" i="50"/>
  <c r="P81" i="50"/>
  <c r="O81" i="50"/>
  <c r="N81" i="50"/>
  <c r="M81" i="50"/>
  <c r="L81" i="50"/>
  <c r="K81" i="50"/>
  <c r="J81" i="50"/>
  <c r="I81" i="50"/>
  <c r="H81" i="50"/>
  <c r="G81" i="50"/>
  <c r="F81" i="50"/>
  <c r="E81" i="50"/>
  <c r="D81" i="50"/>
  <c r="C81" i="50"/>
  <c r="B81" i="50"/>
  <c r="Y79" i="50"/>
  <c r="X79" i="50"/>
  <c r="W79" i="50"/>
  <c r="V79" i="50"/>
  <c r="U79" i="50"/>
  <c r="T79" i="50"/>
  <c r="S79" i="50"/>
  <c r="R79" i="50"/>
  <c r="Q79" i="50"/>
  <c r="P79" i="50"/>
  <c r="O79" i="50"/>
  <c r="N79" i="50"/>
  <c r="M79" i="50"/>
  <c r="L79" i="50"/>
  <c r="K79" i="50"/>
  <c r="J79" i="50"/>
  <c r="I79" i="50"/>
  <c r="H79" i="50"/>
  <c r="G79" i="50"/>
  <c r="F79" i="50"/>
  <c r="E79" i="50"/>
  <c r="D79" i="50"/>
  <c r="C79" i="50"/>
  <c r="B79" i="50"/>
  <c r="Y78" i="50"/>
  <c r="X78" i="50"/>
  <c r="W78" i="50"/>
  <c r="V78" i="50"/>
  <c r="U78" i="50"/>
  <c r="T78" i="50"/>
  <c r="S78" i="50"/>
  <c r="R78" i="50"/>
  <c r="Q78" i="50"/>
  <c r="P78" i="50"/>
  <c r="O78" i="50"/>
  <c r="N78" i="50"/>
  <c r="M78" i="50"/>
  <c r="L78" i="50"/>
  <c r="K78" i="50"/>
  <c r="J78" i="50"/>
  <c r="I78" i="50"/>
  <c r="H78" i="50"/>
  <c r="G78" i="50"/>
  <c r="F78" i="50"/>
  <c r="E78" i="50"/>
  <c r="D78" i="50"/>
  <c r="C78" i="50"/>
  <c r="B78" i="50"/>
  <c r="Y77" i="50"/>
  <c r="X77" i="50"/>
  <c r="W77" i="50"/>
  <c r="V77" i="50"/>
  <c r="U77" i="50"/>
  <c r="T77" i="50"/>
  <c r="S77" i="50"/>
  <c r="R77" i="50"/>
  <c r="Q77" i="50"/>
  <c r="P77" i="50"/>
  <c r="O77" i="50"/>
  <c r="N77" i="50"/>
  <c r="M77" i="50"/>
  <c r="L77" i="50"/>
  <c r="K77" i="50"/>
  <c r="J77" i="50"/>
  <c r="I77" i="50"/>
  <c r="H77" i="50"/>
  <c r="G77" i="50"/>
  <c r="F77" i="50"/>
  <c r="E77" i="50"/>
  <c r="D77" i="50"/>
  <c r="C77" i="50"/>
  <c r="B77" i="50"/>
  <c r="Y76" i="50"/>
  <c r="X76" i="50"/>
  <c r="W76" i="50"/>
  <c r="V76" i="50"/>
  <c r="U76" i="50"/>
  <c r="T76" i="50"/>
  <c r="S76" i="50"/>
  <c r="R76" i="50"/>
  <c r="Q76" i="50"/>
  <c r="P76" i="50"/>
  <c r="O76" i="50"/>
  <c r="N76" i="50"/>
  <c r="M76" i="50"/>
  <c r="L76" i="50"/>
  <c r="K76" i="50"/>
  <c r="J76" i="50"/>
  <c r="I76" i="50"/>
  <c r="H76" i="50"/>
  <c r="G76" i="50"/>
  <c r="F76" i="50"/>
  <c r="E76" i="50"/>
  <c r="D76" i="50"/>
  <c r="C76" i="50"/>
  <c r="B76" i="50"/>
  <c r="Y75" i="50"/>
  <c r="X75" i="50"/>
  <c r="W75" i="50"/>
  <c r="V75" i="50"/>
  <c r="U75" i="50"/>
  <c r="T75" i="50"/>
  <c r="T73" i="50" s="1"/>
  <c r="S75" i="50"/>
  <c r="S73" i="50" s="1"/>
  <c r="R75" i="50"/>
  <c r="Q75" i="50"/>
  <c r="P75" i="50"/>
  <c r="O75" i="50"/>
  <c r="N75" i="50"/>
  <c r="M75" i="50"/>
  <c r="L75" i="50"/>
  <c r="K75" i="50"/>
  <c r="J75" i="50"/>
  <c r="I75" i="50"/>
  <c r="H75" i="50"/>
  <c r="G75" i="50"/>
  <c r="F75" i="50"/>
  <c r="E75" i="50"/>
  <c r="E73" i="50" s="1"/>
  <c r="D75" i="50"/>
  <c r="C75" i="50"/>
  <c r="B75" i="50"/>
  <c r="Y74" i="50"/>
  <c r="Y73" i="50" s="1"/>
  <c r="X74" i="50"/>
  <c r="X73" i="50" s="1"/>
  <c r="W74" i="50"/>
  <c r="W73" i="50" s="1"/>
  <c r="V74" i="50"/>
  <c r="V73" i="50" s="1"/>
  <c r="U74" i="50"/>
  <c r="U73" i="50" s="1"/>
  <c r="T74" i="50"/>
  <c r="S74" i="50"/>
  <c r="R74" i="50"/>
  <c r="R73" i="50" s="1"/>
  <c r="Q74" i="50"/>
  <c r="Q73" i="50" s="1"/>
  <c r="P74" i="50"/>
  <c r="P73" i="50" s="1"/>
  <c r="O74" i="50"/>
  <c r="O73" i="50" s="1"/>
  <c r="N74" i="50"/>
  <c r="N73" i="50" s="1"/>
  <c r="M74" i="50"/>
  <c r="M73" i="50" s="1"/>
  <c r="L74" i="50"/>
  <c r="L73" i="50" s="1"/>
  <c r="K74" i="50"/>
  <c r="K73" i="50" s="1"/>
  <c r="J74" i="50"/>
  <c r="J73" i="50" s="1"/>
  <c r="I74" i="50"/>
  <c r="H74" i="50"/>
  <c r="G74" i="50"/>
  <c r="F74" i="50"/>
  <c r="E74" i="50"/>
  <c r="D74" i="50"/>
  <c r="D73" i="50" s="1"/>
  <c r="C74" i="50"/>
  <c r="C73" i="50" s="1"/>
  <c r="B74" i="50"/>
  <c r="B73" i="50" s="1"/>
  <c r="I73" i="50"/>
  <c r="H73" i="50"/>
  <c r="G73" i="50"/>
  <c r="F73" i="50"/>
  <c r="Y54" i="50"/>
  <c r="X54" i="50"/>
  <c r="W54" i="50"/>
  <c r="V54" i="50"/>
  <c r="U54" i="50"/>
  <c r="T54" i="50"/>
  <c r="S54" i="50"/>
  <c r="R54" i="50"/>
  <c r="Q54" i="50"/>
  <c r="P54" i="50"/>
  <c r="O54" i="50"/>
  <c r="N54" i="50"/>
  <c r="M54" i="50"/>
  <c r="L54" i="50"/>
  <c r="K54" i="50"/>
  <c r="J54" i="50"/>
  <c r="I54" i="50"/>
  <c r="H54" i="50"/>
  <c r="G54" i="50"/>
  <c r="F54" i="50"/>
  <c r="E54" i="50"/>
  <c r="D54" i="50"/>
  <c r="C54" i="50"/>
  <c r="B54" i="50"/>
  <c r="Y35" i="50"/>
  <c r="X35" i="50"/>
  <c r="W35" i="50"/>
  <c r="V35" i="50"/>
  <c r="U35" i="50"/>
  <c r="T35" i="50"/>
  <c r="S35" i="50"/>
  <c r="R35" i="50"/>
  <c r="Q35" i="50"/>
  <c r="P35" i="50"/>
  <c r="O35" i="50"/>
  <c r="N35" i="50"/>
  <c r="M35" i="50"/>
  <c r="L35" i="50"/>
  <c r="K35" i="50"/>
  <c r="J35" i="50"/>
  <c r="I35" i="50"/>
  <c r="H35" i="50"/>
  <c r="G35" i="50"/>
  <c r="F35" i="50"/>
  <c r="E35" i="50"/>
  <c r="D35" i="50"/>
  <c r="C35" i="50"/>
  <c r="B35" i="50"/>
  <c r="Y27" i="50"/>
  <c r="X27" i="50"/>
  <c r="W27" i="50"/>
  <c r="V27" i="50"/>
  <c r="U27" i="50"/>
  <c r="T27" i="50"/>
  <c r="S27" i="50"/>
  <c r="R27" i="50"/>
  <c r="Q27" i="50"/>
  <c r="P27" i="50"/>
  <c r="O27" i="50"/>
  <c r="N27" i="50"/>
  <c r="M27" i="50"/>
  <c r="L27" i="50"/>
  <c r="K27" i="50"/>
  <c r="J27" i="50"/>
  <c r="I27" i="50"/>
  <c r="H27" i="50"/>
  <c r="G27" i="50"/>
  <c r="F27" i="50"/>
  <c r="E27" i="50"/>
  <c r="D27" i="50"/>
  <c r="C27" i="50"/>
  <c r="B27" i="50"/>
  <c r="Y107" i="49"/>
  <c r="X107" i="49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C107" i="49"/>
  <c r="B107" i="49"/>
  <c r="Y106" i="49"/>
  <c r="X106" i="49"/>
  <c r="W106" i="49"/>
  <c r="V106" i="49"/>
  <c r="U106" i="49"/>
  <c r="T106" i="49"/>
  <c r="S106" i="49"/>
  <c r="R106" i="49"/>
  <c r="Q106" i="49"/>
  <c r="P106" i="49"/>
  <c r="O106" i="49"/>
  <c r="N106" i="49"/>
  <c r="M106" i="49"/>
  <c r="L106" i="49"/>
  <c r="K106" i="49"/>
  <c r="J106" i="49"/>
  <c r="I106" i="49"/>
  <c r="H106" i="49"/>
  <c r="G106" i="49"/>
  <c r="F106" i="49"/>
  <c r="E106" i="49"/>
  <c r="D106" i="49"/>
  <c r="C106" i="49"/>
  <c r="B106" i="49"/>
  <c r="Y102" i="49"/>
  <c r="X102" i="49"/>
  <c r="W102" i="49"/>
  <c r="V102" i="49"/>
  <c r="U102" i="49"/>
  <c r="T102" i="49"/>
  <c r="S102" i="49"/>
  <c r="R102" i="49"/>
  <c r="Q102" i="49"/>
  <c r="P102" i="49"/>
  <c r="O102" i="49"/>
  <c r="N102" i="49"/>
  <c r="M102" i="49"/>
  <c r="L102" i="49"/>
  <c r="K102" i="49"/>
  <c r="J102" i="49"/>
  <c r="I102" i="49"/>
  <c r="H102" i="49"/>
  <c r="G102" i="49"/>
  <c r="F102" i="49"/>
  <c r="E102" i="49"/>
  <c r="D102" i="49"/>
  <c r="C102" i="49"/>
  <c r="B102" i="49"/>
  <c r="Y101" i="49"/>
  <c r="X101" i="49"/>
  <c r="W101" i="49"/>
  <c r="V101" i="49"/>
  <c r="U101" i="49"/>
  <c r="T101" i="49"/>
  <c r="S101" i="49"/>
  <c r="R101" i="49"/>
  <c r="Q101" i="49"/>
  <c r="P101" i="49"/>
  <c r="O101" i="49"/>
  <c r="N101" i="49"/>
  <c r="M101" i="49"/>
  <c r="L101" i="49"/>
  <c r="K101" i="49"/>
  <c r="J101" i="49"/>
  <c r="I101" i="49"/>
  <c r="H101" i="49"/>
  <c r="G101" i="49"/>
  <c r="F101" i="49"/>
  <c r="E101" i="49"/>
  <c r="D101" i="49"/>
  <c r="C101" i="49"/>
  <c r="B101" i="49"/>
  <c r="Y100" i="49"/>
  <c r="X100" i="49"/>
  <c r="W100" i="49"/>
  <c r="V100" i="49"/>
  <c r="U100" i="49"/>
  <c r="T100" i="49"/>
  <c r="S100" i="49"/>
  <c r="R100" i="49"/>
  <c r="Q100" i="49"/>
  <c r="P100" i="49"/>
  <c r="O100" i="49"/>
  <c r="N100" i="49"/>
  <c r="M100" i="49"/>
  <c r="L100" i="49"/>
  <c r="K100" i="49"/>
  <c r="J100" i="49"/>
  <c r="I100" i="49"/>
  <c r="H100" i="49"/>
  <c r="G100" i="49"/>
  <c r="F100" i="49"/>
  <c r="E100" i="49"/>
  <c r="D100" i="49"/>
  <c r="C100" i="49"/>
  <c r="B100" i="49"/>
  <c r="Y99" i="49"/>
  <c r="X99" i="49"/>
  <c r="W99" i="49"/>
  <c r="V99" i="49"/>
  <c r="U99" i="49"/>
  <c r="T99" i="49"/>
  <c r="S99" i="49"/>
  <c r="R99" i="49"/>
  <c r="Q99" i="49"/>
  <c r="P99" i="49"/>
  <c r="O99" i="49"/>
  <c r="N99" i="49"/>
  <c r="M99" i="49"/>
  <c r="L99" i="49"/>
  <c r="K99" i="49"/>
  <c r="J99" i="49"/>
  <c r="I99" i="49"/>
  <c r="H99" i="49"/>
  <c r="G99" i="49"/>
  <c r="F99" i="49"/>
  <c r="E99" i="49"/>
  <c r="D99" i="49"/>
  <c r="C99" i="49"/>
  <c r="B99" i="49"/>
  <c r="Y98" i="49"/>
  <c r="X98" i="49"/>
  <c r="W98" i="49"/>
  <c r="V98" i="49"/>
  <c r="U98" i="49"/>
  <c r="T98" i="49"/>
  <c r="S98" i="49"/>
  <c r="R98" i="49"/>
  <c r="Q98" i="49"/>
  <c r="P98" i="49"/>
  <c r="O98" i="49"/>
  <c r="N98" i="49"/>
  <c r="M98" i="49"/>
  <c r="L98" i="49"/>
  <c r="K98" i="49"/>
  <c r="J98" i="49"/>
  <c r="I98" i="49"/>
  <c r="H98" i="49"/>
  <c r="G98" i="49"/>
  <c r="F98" i="49"/>
  <c r="E98" i="49"/>
  <c r="D98" i="49"/>
  <c r="C98" i="49"/>
  <c r="B98" i="49"/>
  <c r="Y97" i="49"/>
  <c r="X97" i="49"/>
  <c r="W97" i="49"/>
  <c r="V97" i="49"/>
  <c r="U97" i="49"/>
  <c r="T97" i="49"/>
  <c r="S97" i="49"/>
  <c r="R97" i="49"/>
  <c r="Q97" i="49"/>
  <c r="P97" i="49"/>
  <c r="O97" i="49"/>
  <c r="N97" i="49"/>
  <c r="M97" i="49"/>
  <c r="L97" i="49"/>
  <c r="K97" i="49"/>
  <c r="J97" i="49"/>
  <c r="I97" i="49"/>
  <c r="H97" i="49"/>
  <c r="G97" i="49"/>
  <c r="F97" i="49"/>
  <c r="E97" i="49"/>
  <c r="D97" i="49"/>
  <c r="C97" i="49"/>
  <c r="B97" i="49"/>
  <c r="Y92" i="49"/>
  <c r="X92" i="49"/>
  <c r="W92" i="49"/>
  <c r="V92" i="49"/>
  <c r="U92" i="49"/>
  <c r="T92" i="49"/>
  <c r="S92" i="49"/>
  <c r="R92" i="49"/>
  <c r="Q92" i="49"/>
  <c r="P92" i="49"/>
  <c r="O92" i="49"/>
  <c r="N92" i="49"/>
  <c r="M92" i="49"/>
  <c r="L92" i="49"/>
  <c r="K92" i="49"/>
  <c r="J92" i="49"/>
  <c r="I92" i="49"/>
  <c r="H92" i="49"/>
  <c r="G92" i="49"/>
  <c r="F92" i="49"/>
  <c r="E92" i="49"/>
  <c r="D92" i="49"/>
  <c r="C92" i="49"/>
  <c r="B92" i="49"/>
  <c r="Y91" i="49"/>
  <c r="X91" i="49"/>
  <c r="W91" i="49"/>
  <c r="V91" i="49"/>
  <c r="U91" i="49"/>
  <c r="T91" i="49"/>
  <c r="S91" i="49"/>
  <c r="R91" i="49"/>
  <c r="Q91" i="49"/>
  <c r="P91" i="49"/>
  <c r="O91" i="49"/>
  <c r="N91" i="49"/>
  <c r="M91" i="49"/>
  <c r="L91" i="49"/>
  <c r="K91" i="49"/>
  <c r="J91" i="49"/>
  <c r="I91" i="49"/>
  <c r="H91" i="49"/>
  <c r="G91" i="49"/>
  <c r="F91" i="49"/>
  <c r="E91" i="49"/>
  <c r="D91" i="49"/>
  <c r="C91" i="49"/>
  <c r="B91" i="49"/>
  <c r="Y90" i="49"/>
  <c r="X90" i="49"/>
  <c r="W90" i="49"/>
  <c r="V90" i="49"/>
  <c r="U90" i="49"/>
  <c r="T90" i="49"/>
  <c r="S90" i="49"/>
  <c r="R90" i="49"/>
  <c r="Q90" i="49"/>
  <c r="P90" i="49"/>
  <c r="O90" i="49"/>
  <c r="N90" i="49"/>
  <c r="M90" i="49"/>
  <c r="L90" i="49"/>
  <c r="K90" i="49"/>
  <c r="J90" i="49"/>
  <c r="I90" i="49"/>
  <c r="H90" i="49"/>
  <c r="G90" i="49"/>
  <c r="F90" i="49"/>
  <c r="E90" i="49"/>
  <c r="D90" i="49"/>
  <c r="C90" i="49"/>
  <c r="B90" i="49"/>
  <c r="Y89" i="49"/>
  <c r="X89" i="49"/>
  <c r="W89" i="49"/>
  <c r="V89" i="49"/>
  <c r="U89" i="49"/>
  <c r="T89" i="49"/>
  <c r="S89" i="49"/>
  <c r="R89" i="49"/>
  <c r="Q89" i="49"/>
  <c r="P89" i="49"/>
  <c r="O89" i="49"/>
  <c r="N89" i="49"/>
  <c r="M89" i="49"/>
  <c r="L89" i="49"/>
  <c r="K89" i="49"/>
  <c r="J89" i="49"/>
  <c r="I89" i="49"/>
  <c r="H89" i="49"/>
  <c r="G89" i="49"/>
  <c r="F89" i="49"/>
  <c r="E89" i="49"/>
  <c r="D89" i="49"/>
  <c r="C89" i="49"/>
  <c r="B89" i="49"/>
  <c r="Y88" i="49"/>
  <c r="X88" i="49"/>
  <c r="W88" i="49"/>
  <c r="V88" i="49"/>
  <c r="U88" i="49"/>
  <c r="T88" i="49"/>
  <c r="S88" i="49"/>
  <c r="R88" i="49"/>
  <c r="Q88" i="49"/>
  <c r="P88" i="49"/>
  <c r="O88" i="49"/>
  <c r="N88" i="49"/>
  <c r="M88" i="49"/>
  <c r="L88" i="49"/>
  <c r="K88" i="49"/>
  <c r="J88" i="49"/>
  <c r="I88" i="49"/>
  <c r="H88" i="49"/>
  <c r="G88" i="49"/>
  <c r="F88" i="49"/>
  <c r="E88" i="49"/>
  <c r="D88" i="49"/>
  <c r="C88" i="49"/>
  <c r="B88" i="49"/>
  <c r="Y86" i="49"/>
  <c r="X86" i="49"/>
  <c r="W86" i="49"/>
  <c r="V86" i="49"/>
  <c r="U86" i="49"/>
  <c r="T86" i="49"/>
  <c r="S86" i="49"/>
  <c r="R86" i="49"/>
  <c r="Q86" i="49"/>
  <c r="P86" i="49"/>
  <c r="O86" i="49"/>
  <c r="N86" i="49"/>
  <c r="M86" i="49"/>
  <c r="L86" i="49"/>
  <c r="K86" i="49"/>
  <c r="J86" i="49"/>
  <c r="I86" i="49"/>
  <c r="H86" i="49"/>
  <c r="G86" i="49"/>
  <c r="F86" i="49"/>
  <c r="E86" i="49"/>
  <c r="D86" i="49"/>
  <c r="C86" i="49"/>
  <c r="B86" i="49"/>
  <c r="Y85" i="49"/>
  <c r="X85" i="49"/>
  <c r="W85" i="49"/>
  <c r="V85" i="49"/>
  <c r="U85" i="49"/>
  <c r="T85" i="49"/>
  <c r="S85" i="49"/>
  <c r="R85" i="49"/>
  <c r="Q85" i="49"/>
  <c r="P85" i="49"/>
  <c r="O85" i="49"/>
  <c r="N85" i="49"/>
  <c r="M85" i="49"/>
  <c r="L85" i="49"/>
  <c r="K85" i="49"/>
  <c r="J85" i="49"/>
  <c r="I85" i="49"/>
  <c r="H85" i="49"/>
  <c r="G85" i="49"/>
  <c r="F85" i="49"/>
  <c r="E85" i="49"/>
  <c r="D85" i="49"/>
  <c r="C85" i="49"/>
  <c r="B85" i="49"/>
  <c r="Y84" i="49"/>
  <c r="X84" i="49"/>
  <c r="W84" i="49"/>
  <c r="V84" i="49"/>
  <c r="U84" i="49"/>
  <c r="T84" i="49"/>
  <c r="S84" i="49"/>
  <c r="R84" i="49"/>
  <c r="Q84" i="49"/>
  <c r="P84" i="49"/>
  <c r="O84" i="49"/>
  <c r="N84" i="49"/>
  <c r="M84" i="49"/>
  <c r="L84" i="49"/>
  <c r="K84" i="49"/>
  <c r="J84" i="49"/>
  <c r="I84" i="49"/>
  <c r="H84" i="49"/>
  <c r="G84" i="49"/>
  <c r="F84" i="49"/>
  <c r="E84" i="49"/>
  <c r="D84" i="49"/>
  <c r="C84" i="49"/>
  <c r="B84" i="49"/>
  <c r="Y82" i="49"/>
  <c r="X82" i="49"/>
  <c r="W82" i="49"/>
  <c r="V82" i="49"/>
  <c r="U82" i="49"/>
  <c r="T82" i="49"/>
  <c r="S82" i="49"/>
  <c r="R82" i="49"/>
  <c r="Q82" i="49"/>
  <c r="P82" i="49"/>
  <c r="O82" i="49"/>
  <c r="N82" i="49"/>
  <c r="M82" i="49"/>
  <c r="L82" i="49"/>
  <c r="K82" i="49"/>
  <c r="J82" i="49"/>
  <c r="I82" i="49"/>
  <c r="H82" i="49"/>
  <c r="G82" i="49"/>
  <c r="F82" i="49"/>
  <c r="E82" i="49"/>
  <c r="D82" i="49"/>
  <c r="C82" i="49"/>
  <c r="B82" i="49"/>
  <c r="Y81" i="49"/>
  <c r="X81" i="49"/>
  <c r="W81" i="49"/>
  <c r="V81" i="49"/>
  <c r="U81" i="49"/>
  <c r="T81" i="49"/>
  <c r="S81" i="49"/>
  <c r="R81" i="49"/>
  <c r="Q81" i="49"/>
  <c r="P81" i="49"/>
  <c r="O81" i="49"/>
  <c r="N81" i="49"/>
  <c r="M81" i="49"/>
  <c r="L81" i="49"/>
  <c r="K81" i="49"/>
  <c r="J81" i="49"/>
  <c r="I81" i="49"/>
  <c r="H81" i="49"/>
  <c r="G81" i="49"/>
  <c r="F81" i="49"/>
  <c r="E81" i="49"/>
  <c r="D81" i="49"/>
  <c r="C81" i="49"/>
  <c r="B81" i="49"/>
  <c r="Y79" i="49"/>
  <c r="X79" i="49"/>
  <c r="W79" i="49"/>
  <c r="V79" i="49"/>
  <c r="U79" i="49"/>
  <c r="T79" i="49"/>
  <c r="S79" i="49"/>
  <c r="R79" i="49"/>
  <c r="Q79" i="49"/>
  <c r="P79" i="49"/>
  <c r="O79" i="49"/>
  <c r="N79" i="49"/>
  <c r="M79" i="49"/>
  <c r="L79" i="49"/>
  <c r="K79" i="49"/>
  <c r="J79" i="49"/>
  <c r="I79" i="49"/>
  <c r="H79" i="49"/>
  <c r="G79" i="49"/>
  <c r="F79" i="49"/>
  <c r="E79" i="49"/>
  <c r="D79" i="49"/>
  <c r="C79" i="49"/>
  <c r="B79" i="49"/>
  <c r="Y78" i="49"/>
  <c r="X78" i="49"/>
  <c r="W78" i="49"/>
  <c r="V78" i="49"/>
  <c r="U78" i="49"/>
  <c r="T78" i="49"/>
  <c r="S78" i="49"/>
  <c r="R78" i="49"/>
  <c r="Q78" i="49"/>
  <c r="P78" i="49"/>
  <c r="O78" i="49"/>
  <c r="N78" i="49"/>
  <c r="M78" i="49"/>
  <c r="L78" i="49"/>
  <c r="K78" i="49"/>
  <c r="J78" i="49"/>
  <c r="I78" i="49"/>
  <c r="H78" i="49"/>
  <c r="G78" i="49"/>
  <c r="F78" i="49"/>
  <c r="E78" i="49"/>
  <c r="D78" i="49"/>
  <c r="C78" i="49"/>
  <c r="B78" i="49"/>
  <c r="Y77" i="49"/>
  <c r="X77" i="49"/>
  <c r="W77" i="49"/>
  <c r="V77" i="49"/>
  <c r="U77" i="49"/>
  <c r="T77" i="49"/>
  <c r="S77" i="49"/>
  <c r="R77" i="49"/>
  <c r="Q77" i="49"/>
  <c r="P77" i="49"/>
  <c r="O77" i="49"/>
  <c r="N77" i="49"/>
  <c r="M77" i="49"/>
  <c r="L77" i="49"/>
  <c r="K77" i="49"/>
  <c r="J77" i="49"/>
  <c r="I77" i="49"/>
  <c r="H77" i="49"/>
  <c r="G77" i="49"/>
  <c r="F77" i="49"/>
  <c r="E77" i="49"/>
  <c r="D77" i="49"/>
  <c r="C77" i="49"/>
  <c r="B77" i="49"/>
  <c r="Y76" i="49"/>
  <c r="X76" i="49"/>
  <c r="W76" i="49"/>
  <c r="V76" i="49"/>
  <c r="U76" i="49"/>
  <c r="T76" i="49"/>
  <c r="S76" i="49"/>
  <c r="R76" i="49"/>
  <c r="R73" i="49" s="1"/>
  <c r="Q76" i="49"/>
  <c r="P76" i="49"/>
  <c r="O76" i="49"/>
  <c r="N76" i="49"/>
  <c r="M76" i="49"/>
  <c r="L76" i="49"/>
  <c r="K76" i="49"/>
  <c r="J76" i="49"/>
  <c r="I76" i="49"/>
  <c r="H76" i="49"/>
  <c r="G76" i="49"/>
  <c r="F76" i="49"/>
  <c r="E76" i="49"/>
  <c r="D76" i="49"/>
  <c r="C76" i="49"/>
  <c r="B76" i="49"/>
  <c r="Y75" i="49"/>
  <c r="X75" i="49"/>
  <c r="W75" i="49"/>
  <c r="V75" i="49"/>
  <c r="U75" i="49"/>
  <c r="T75" i="49"/>
  <c r="S75" i="49"/>
  <c r="R75" i="49"/>
  <c r="Q75" i="49"/>
  <c r="P75" i="49"/>
  <c r="O75" i="49"/>
  <c r="N75" i="49"/>
  <c r="N73" i="49" s="1"/>
  <c r="M75" i="49"/>
  <c r="L75" i="49"/>
  <c r="K75" i="49"/>
  <c r="J75" i="49"/>
  <c r="I75" i="49"/>
  <c r="H75" i="49"/>
  <c r="G75" i="49"/>
  <c r="F75" i="49"/>
  <c r="E75" i="49"/>
  <c r="E73" i="49" s="1"/>
  <c r="D75" i="49"/>
  <c r="D73" i="49" s="1"/>
  <c r="C75" i="49"/>
  <c r="C73" i="49" s="1"/>
  <c r="B75" i="49"/>
  <c r="Y74" i="49"/>
  <c r="Y73" i="49" s="1"/>
  <c r="X74" i="49"/>
  <c r="X73" i="49" s="1"/>
  <c r="W74" i="49"/>
  <c r="W73" i="49" s="1"/>
  <c r="V74" i="49"/>
  <c r="V73" i="49" s="1"/>
  <c r="U74" i="49"/>
  <c r="T74" i="49"/>
  <c r="S74" i="49"/>
  <c r="R74" i="49"/>
  <c r="Q74" i="49"/>
  <c r="P74" i="49"/>
  <c r="O74" i="49"/>
  <c r="N74" i="49"/>
  <c r="M74" i="49"/>
  <c r="L74" i="49"/>
  <c r="K74" i="49"/>
  <c r="J74" i="49"/>
  <c r="J73" i="49" s="1"/>
  <c r="I74" i="49"/>
  <c r="H74" i="49"/>
  <c r="G74" i="49"/>
  <c r="F74" i="49"/>
  <c r="E74" i="49"/>
  <c r="D74" i="49"/>
  <c r="C74" i="49"/>
  <c r="B74" i="49"/>
  <c r="B73" i="49" s="1"/>
  <c r="U73" i="49"/>
  <c r="T73" i="49"/>
  <c r="S73" i="49"/>
  <c r="Q73" i="49"/>
  <c r="P73" i="49"/>
  <c r="O73" i="49"/>
  <c r="M73" i="49"/>
  <c r="L73" i="49"/>
  <c r="K73" i="49"/>
  <c r="I73" i="49"/>
  <c r="H73" i="49"/>
  <c r="G73" i="49"/>
  <c r="F73" i="49"/>
  <c r="Y54" i="49"/>
  <c r="Y105" i="49" s="1"/>
  <c r="X54" i="49"/>
  <c r="X105" i="49" s="1"/>
  <c r="W54" i="49"/>
  <c r="W105" i="49" s="1"/>
  <c r="V54" i="49"/>
  <c r="V105" i="49" s="1"/>
  <c r="U54" i="49"/>
  <c r="U105" i="49" s="1"/>
  <c r="T54" i="49"/>
  <c r="T105" i="49" s="1"/>
  <c r="S54" i="49"/>
  <c r="S105" i="49" s="1"/>
  <c r="R54" i="49"/>
  <c r="R105" i="49" s="1"/>
  <c r="Q54" i="49"/>
  <c r="Q105" i="49" s="1"/>
  <c r="P54" i="49"/>
  <c r="P105" i="49" s="1"/>
  <c r="O54" i="49"/>
  <c r="O105" i="49" s="1"/>
  <c r="N54" i="49"/>
  <c r="N105" i="49" s="1"/>
  <c r="M54" i="49"/>
  <c r="M105" i="49" s="1"/>
  <c r="L54" i="49"/>
  <c r="L105" i="49" s="1"/>
  <c r="K54" i="49"/>
  <c r="K105" i="49" s="1"/>
  <c r="J54" i="49"/>
  <c r="J105" i="49" s="1"/>
  <c r="I54" i="49"/>
  <c r="I105" i="49" s="1"/>
  <c r="H54" i="49"/>
  <c r="H105" i="49" s="1"/>
  <c r="G54" i="49"/>
  <c r="G105" i="49" s="1"/>
  <c r="F54" i="49"/>
  <c r="F105" i="49" s="1"/>
  <c r="E54" i="49"/>
  <c r="E105" i="49" s="1"/>
  <c r="D54" i="49"/>
  <c r="D105" i="49" s="1"/>
  <c r="C54" i="49"/>
  <c r="C105" i="49" s="1"/>
  <c r="B54" i="49"/>
  <c r="B105" i="49" s="1"/>
  <c r="Y35" i="49"/>
  <c r="Y104" i="49" s="1"/>
  <c r="X35" i="49"/>
  <c r="X104" i="49" s="1"/>
  <c r="W35" i="49"/>
  <c r="W104" i="49" s="1"/>
  <c r="V35" i="49"/>
  <c r="V104" i="49" s="1"/>
  <c r="U35" i="49"/>
  <c r="U104" i="49" s="1"/>
  <c r="T35" i="49"/>
  <c r="T104" i="49" s="1"/>
  <c r="S35" i="49"/>
  <c r="S104" i="49" s="1"/>
  <c r="R35" i="49"/>
  <c r="R104" i="49" s="1"/>
  <c r="Q35" i="49"/>
  <c r="Q104" i="49" s="1"/>
  <c r="P35" i="49"/>
  <c r="P104" i="49" s="1"/>
  <c r="O35" i="49"/>
  <c r="O104" i="49" s="1"/>
  <c r="N35" i="49"/>
  <c r="N104" i="49" s="1"/>
  <c r="M35" i="49"/>
  <c r="M104" i="49" s="1"/>
  <c r="L35" i="49"/>
  <c r="L104" i="49" s="1"/>
  <c r="K35" i="49"/>
  <c r="K104" i="49" s="1"/>
  <c r="J35" i="49"/>
  <c r="J104" i="49" s="1"/>
  <c r="I35" i="49"/>
  <c r="I104" i="49" s="1"/>
  <c r="H35" i="49"/>
  <c r="H104" i="49" s="1"/>
  <c r="G35" i="49"/>
  <c r="G104" i="49" s="1"/>
  <c r="F35" i="49"/>
  <c r="F104" i="49" s="1"/>
  <c r="E35" i="49"/>
  <c r="E104" i="49" s="1"/>
  <c r="D35" i="49"/>
  <c r="D104" i="49" s="1"/>
  <c r="C35" i="49"/>
  <c r="C104" i="49" s="1"/>
  <c r="B35" i="49"/>
  <c r="B104" i="49" s="1"/>
  <c r="Y27" i="49"/>
  <c r="Y103" i="49" s="1"/>
  <c r="Y96" i="49" s="1"/>
  <c r="X27" i="49"/>
  <c r="X103" i="49" s="1"/>
  <c r="X96" i="49" s="1"/>
  <c r="W27" i="49"/>
  <c r="W103" i="49" s="1"/>
  <c r="W96" i="49" s="1"/>
  <c r="V27" i="49"/>
  <c r="V103" i="49" s="1"/>
  <c r="V96" i="49" s="1"/>
  <c r="U27" i="49"/>
  <c r="U103" i="49" s="1"/>
  <c r="T27" i="49"/>
  <c r="T103" i="49" s="1"/>
  <c r="S27" i="49"/>
  <c r="S103" i="49" s="1"/>
  <c r="R27" i="49"/>
  <c r="R103" i="49" s="1"/>
  <c r="Q27" i="49"/>
  <c r="Q103" i="49" s="1"/>
  <c r="P27" i="49"/>
  <c r="P103" i="49" s="1"/>
  <c r="O27" i="49"/>
  <c r="O103" i="49" s="1"/>
  <c r="N27" i="49"/>
  <c r="N103" i="49" s="1"/>
  <c r="M27" i="49"/>
  <c r="M103" i="49" s="1"/>
  <c r="L27" i="49"/>
  <c r="L103" i="49" s="1"/>
  <c r="K27" i="49"/>
  <c r="K103" i="49" s="1"/>
  <c r="J27" i="49"/>
  <c r="J103" i="49" s="1"/>
  <c r="I27" i="49"/>
  <c r="I103" i="49" s="1"/>
  <c r="H27" i="49"/>
  <c r="H103" i="49" s="1"/>
  <c r="G27" i="49"/>
  <c r="G103" i="49" s="1"/>
  <c r="F27" i="49"/>
  <c r="F103" i="49" s="1"/>
  <c r="E27" i="49"/>
  <c r="E103" i="49" s="1"/>
  <c r="D27" i="49"/>
  <c r="D103" i="49" s="1"/>
  <c r="C27" i="49"/>
  <c r="C103" i="49" s="1"/>
  <c r="B27" i="49"/>
  <c r="B103" i="49" s="1"/>
  <c r="Y37" i="48"/>
  <c r="X37" i="48"/>
  <c r="W37" i="48"/>
  <c r="V37" i="48"/>
  <c r="U37" i="48"/>
  <c r="T37" i="48"/>
  <c r="S37" i="48"/>
  <c r="R37" i="48"/>
  <c r="Q37" i="48"/>
  <c r="P37" i="48"/>
  <c r="O37" i="48"/>
  <c r="N37" i="48"/>
  <c r="M37" i="48"/>
  <c r="L37" i="48"/>
  <c r="K37" i="48"/>
  <c r="J37" i="48"/>
  <c r="I37" i="48"/>
  <c r="H37" i="48"/>
  <c r="G37" i="48"/>
  <c r="F37" i="48"/>
  <c r="E37" i="48"/>
  <c r="D37" i="48"/>
  <c r="C37" i="48"/>
  <c r="B37" i="48"/>
  <c r="Y36" i="48"/>
  <c r="X36" i="48"/>
  <c r="W36" i="48"/>
  <c r="V36" i="48"/>
  <c r="U36" i="48"/>
  <c r="T36" i="48"/>
  <c r="S36" i="48"/>
  <c r="R36" i="48"/>
  <c r="Q36" i="48"/>
  <c r="P36" i="48"/>
  <c r="O36" i="48"/>
  <c r="N36" i="48"/>
  <c r="M36" i="48"/>
  <c r="L36" i="48"/>
  <c r="K36" i="48"/>
  <c r="J36" i="48"/>
  <c r="I36" i="48"/>
  <c r="H36" i="48"/>
  <c r="G36" i="48"/>
  <c r="F36" i="48"/>
  <c r="E36" i="48"/>
  <c r="D36" i="48"/>
  <c r="C36" i="48"/>
  <c r="B36" i="48"/>
  <c r="Y35" i="48"/>
  <c r="X35" i="48"/>
  <c r="W35" i="48"/>
  <c r="V35" i="48"/>
  <c r="U35" i="48"/>
  <c r="T35" i="48"/>
  <c r="S35" i="48"/>
  <c r="R35" i="48"/>
  <c r="Q35" i="48"/>
  <c r="P35" i="48"/>
  <c r="O35" i="48"/>
  <c r="N35" i="48"/>
  <c r="M35" i="48"/>
  <c r="L35" i="48"/>
  <c r="K35" i="48"/>
  <c r="J35" i="48"/>
  <c r="I35" i="48"/>
  <c r="H35" i="48"/>
  <c r="G35" i="48"/>
  <c r="F35" i="48"/>
  <c r="E35" i="48"/>
  <c r="D35" i="48"/>
  <c r="C35" i="48"/>
  <c r="B35" i="48"/>
  <c r="Y33" i="48"/>
  <c r="Y38" i="48" s="1"/>
  <c r="X33" i="48"/>
  <c r="X38" i="48" s="1"/>
  <c r="W33" i="48"/>
  <c r="W38" i="48" s="1"/>
  <c r="V33" i="48"/>
  <c r="V38" i="48" s="1"/>
  <c r="U33" i="48"/>
  <c r="U38" i="48" s="1"/>
  <c r="T33" i="48"/>
  <c r="T38" i="48" s="1"/>
  <c r="S33" i="48"/>
  <c r="S38" i="48" s="1"/>
  <c r="R33" i="48"/>
  <c r="R38" i="48" s="1"/>
  <c r="Q33" i="48"/>
  <c r="Q38" i="48" s="1"/>
  <c r="P33" i="48"/>
  <c r="P38" i="48" s="1"/>
  <c r="O33" i="48"/>
  <c r="O38" i="48" s="1"/>
  <c r="N33" i="48"/>
  <c r="N38" i="48" s="1"/>
  <c r="M33" i="48"/>
  <c r="M38" i="48" s="1"/>
  <c r="L33" i="48"/>
  <c r="L38" i="48" s="1"/>
  <c r="K33" i="48"/>
  <c r="K38" i="48" s="1"/>
  <c r="J33" i="48"/>
  <c r="J38" i="48" s="1"/>
  <c r="I33" i="48"/>
  <c r="I38" i="48" s="1"/>
  <c r="H33" i="48"/>
  <c r="H38" i="48" s="1"/>
  <c r="G33" i="48"/>
  <c r="G38" i="48" s="1"/>
  <c r="F33" i="48"/>
  <c r="F38" i="48" s="1"/>
  <c r="F180" i="4" s="1"/>
  <c r="E33" i="48"/>
  <c r="E38" i="48" s="1"/>
  <c r="D33" i="48"/>
  <c r="D38" i="48" s="1"/>
  <c r="C33" i="48"/>
  <c r="C38" i="48" s="1"/>
  <c r="B33" i="48"/>
  <c r="B38" i="48" s="1"/>
  <c r="Y23" i="48"/>
  <c r="X23" i="48"/>
  <c r="W23" i="48"/>
  <c r="V23" i="48"/>
  <c r="U23" i="48"/>
  <c r="T23" i="48"/>
  <c r="S23" i="48"/>
  <c r="R23" i="48"/>
  <c r="Q23" i="48"/>
  <c r="P23" i="48"/>
  <c r="O23" i="48"/>
  <c r="N23" i="48"/>
  <c r="M23" i="48"/>
  <c r="L23" i="48"/>
  <c r="K23" i="48"/>
  <c r="J23" i="48"/>
  <c r="I23" i="48"/>
  <c r="H23" i="48"/>
  <c r="G23" i="48"/>
  <c r="F23" i="48"/>
  <c r="E23" i="48"/>
  <c r="D23" i="48"/>
  <c r="C23" i="48"/>
  <c r="B23" i="48"/>
  <c r="Y20" i="48"/>
  <c r="X20" i="48"/>
  <c r="W20" i="48"/>
  <c r="V20" i="48"/>
  <c r="U20" i="48"/>
  <c r="T20" i="48"/>
  <c r="S20" i="48"/>
  <c r="R20" i="48"/>
  <c r="Q20" i="48"/>
  <c r="P20" i="48"/>
  <c r="O20" i="48"/>
  <c r="N20" i="48"/>
  <c r="M20" i="48"/>
  <c r="L20" i="48"/>
  <c r="K20" i="48"/>
  <c r="J20" i="48"/>
  <c r="I20" i="48"/>
  <c r="H20" i="48"/>
  <c r="G20" i="48"/>
  <c r="F20" i="48"/>
  <c r="E20" i="48"/>
  <c r="D20" i="48"/>
  <c r="C20" i="48"/>
  <c r="B20" i="48"/>
  <c r="Y14" i="48"/>
  <c r="X14" i="48"/>
  <c r="W14" i="48"/>
  <c r="V14" i="48"/>
  <c r="U14" i="48"/>
  <c r="T14" i="48"/>
  <c r="S14" i="48"/>
  <c r="R14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E14" i="48"/>
  <c r="D14" i="48"/>
  <c r="C14" i="48"/>
  <c r="B14" i="48"/>
  <c r="Y9" i="48"/>
  <c r="X9" i="48"/>
  <c r="W9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H9" i="48"/>
  <c r="G9" i="48"/>
  <c r="F9" i="48"/>
  <c r="E9" i="48"/>
  <c r="D9" i="48"/>
  <c r="C9" i="48"/>
  <c r="B9" i="48"/>
  <c r="Y8" i="48"/>
  <c r="X8" i="48"/>
  <c r="W8" i="48"/>
  <c r="V8" i="48"/>
  <c r="U8" i="48"/>
  <c r="T8" i="48"/>
  <c r="S8" i="48"/>
  <c r="R8" i="48"/>
  <c r="Q8" i="48"/>
  <c r="P8" i="48"/>
  <c r="O8" i="48"/>
  <c r="N8" i="48"/>
  <c r="M8" i="48"/>
  <c r="L8" i="48"/>
  <c r="K8" i="48"/>
  <c r="J8" i="48"/>
  <c r="I8" i="48"/>
  <c r="H8" i="48"/>
  <c r="G8" i="48"/>
  <c r="F8" i="48"/>
  <c r="E8" i="48"/>
  <c r="D8" i="48"/>
  <c r="C8" i="48"/>
  <c r="Y78" i="47"/>
  <c r="X78" i="47"/>
  <c r="W78" i="47"/>
  <c r="V78" i="47"/>
  <c r="U78" i="47"/>
  <c r="T78" i="47"/>
  <c r="S78" i="47"/>
  <c r="R78" i="47"/>
  <c r="Q78" i="47"/>
  <c r="P78" i="47"/>
  <c r="O78" i="47"/>
  <c r="N78" i="47"/>
  <c r="M78" i="47"/>
  <c r="L78" i="47"/>
  <c r="K78" i="47"/>
  <c r="J78" i="47"/>
  <c r="I78" i="47"/>
  <c r="H78" i="47"/>
  <c r="G78" i="47"/>
  <c r="F78" i="47"/>
  <c r="E78" i="47"/>
  <c r="D78" i="47"/>
  <c r="C78" i="47"/>
  <c r="B78" i="47"/>
  <c r="Y76" i="47"/>
  <c r="X76" i="47"/>
  <c r="W76" i="47"/>
  <c r="V76" i="47"/>
  <c r="U76" i="47"/>
  <c r="T76" i="47"/>
  <c r="S76" i="47"/>
  <c r="R76" i="47"/>
  <c r="Q76" i="47"/>
  <c r="P76" i="47"/>
  <c r="O76" i="47"/>
  <c r="N76" i="47"/>
  <c r="M76" i="47"/>
  <c r="L76" i="47"/>
  <c r="K76" i="47"/>
  <c r="J76" i="47"/>
  <c r="I76" i="47"/>
  <c r="H76" i="47"/>
  <c r="G76" i="47"/>
  <c r="F76" i="47"/>
  <c r="E76" i="47"/>
  <c r="D76" i="47"/>
  <c r="C76" i="47"/>
  <c r="B76" i="47"/>
  <c r="Y75" i="47"/>
  <c r="X75" i="47"/>
  <c r="W75" i="47"/>
  <c r="V75" i="47"/>
  <c r="U75" i="47"/>
  <c r="T75" i="47"/>
  <c r="S75" i="47"/>
  <c r="R75" i="47"/>
  <c r="Q75" i="47"/>
  <c r="P75" i="47"/>
  <c r="O75" i="47"/>
  <c r="N75" i="47"/>
  <c r="M75" i="47"/>
  <c r="L75" i="47"/>
  <c r="K75" i="47"/>
  <c r="J75" i="47"/>
  <c r="I75" i="47"/>
  <c r="H75" i="47"/>
  <c r="G75" i="47"/>
  <c r="F75" i="47"/>
  <c r="E75" i="47"/>
  <c r="D75" i="47"/>
  <c r="C75" i="47"/>
  <c r="B75" i="47"/>
  <c r="Y74" i="47"/>
  <c r="X74" i="47"/>
  <c r="W74" i="47"/>
  <c r="V74" i="47"/>
  <c r="U74" i="47"/>
  <c r="T74" i="47"/>
  <c r="S74" i="47"/>
  <c r="R74" i="47"/>
  <c r="Q74" i="47"/>
  <c r="P74" i="47"/>
  <c r="O74" i="47"/>
  <c r="N74" i="47"/>
  <c r="M74" i="47"/>
  <c r="L74" i="47"/>
  <c r="K74" i="47"/>
  <c r="J74" i="47"/>
  <c r="I74" i="47"/>
  <c r="H74" i="47"/>
  <c r="G74" i="47"/>
  <c r="F74" i="47"/>
  <c r="E74" i="47"/>
  <c r="D74" i="47"/>
  <c r="C74" i="47"/>
  <c r="B74" i="47"/>
  <c r="Y73" i="47"/>
  <c r="X73" i="47"/>
  <c r="W73" i="47"/>
  <c r="V73" i="47"/>
  <c r="U73" i="47"/>
  <c r="T73" i="47"/>
  <c r="S73" i="47"/>
  <c r="R73" i="47"/>
  <c r="Q73" i="47"/>
  <c r="P73" i="47"/>
  <c r="O73" i="47"/>
  <c r="N73" i="47"/>
  <c r="M73" i="47"/>
  <c r="L73" i="47"/>
  <c r="K73" i="47"/>
  <c r="J73" i="47"/>
  <c r="I73" i="47"/>
  <c r="H73" i="47"/>
  <c r="G73" i="47"/>
  <c r="F73" i="47"/>
  <c r="E73" i="47"/>
  <c r="D73" i="47"/>
  <c r="C73" i="47"/>
  <c r="B73" i="47"/>
  <c r="Y72" i="47"/>
  <c r="X72" i="47"/>
  <c r="W72" i="47"/>
  <c r="V72" i="47"/>
  <c r="U72" i="47"/>
  <c r="T72" i="47"/>
  <c r="S72" i="47"/>
  <c r="R72" i="47"/>
  <c r="Q72" i="47"/>
  <c r="P72" i="47"/>
  <c r="O72" i="47"/>
  <c r="N72" i="47"/>
  <c r="M72" i="47"/>
  <c r="L72" i="47"/>
  <c r="K72" i="47"/>
  <c r="J72" i="47"/>
  <c r="I72" i="47"/>
  <c r="H72" i="47"/>
  <c r="G72" i="47"/>
  <c r="F72" i="47"/>
  <c r="E72" i="47"/>
  <c r="D72" i="47"/>
  <c r="C72" i="47"/>
  <c r="B72" i="47"/>
  <c r="Y71" i="47"/>
  <c r="X71" i="47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C71" i="47"/>
  <c r="B71" i="47"/>
  <c r="Y70" i="47"/>
  <c r="X70" i="47"/>
  <c r="W70" i="47"/>
  <c r="V70" i="47"/>
  <c r="U70" i="47"/>
  <c r="T70" i="47"/>
  <c r="S70" i="47"/>
  <c r="R70" i="47"/>
  <c r="Q70" i="47"/>
  <c r="P70" i="47"/>
  <c r="O70" i="47"/>
  <c r="N70" i="47"/>
  <c r="M70" i="47"/>
  <c r="L70" i="47"/>
  <c r="K70" i="47"/>
  <c r="J70" i="47"/>
  <c r="I70" i="47"/>
  <c r="H70" i="47"/>
  <c r="G70" i="47"/>
  <c r="F70" i="47"/>
  <c r="E70" i="47"/>
  <c r="D70" i="47"/>
  <c r="C70" i="47"/>
  <c r="B70" i="47"/>
  <c r="Y69" i="47"/>
  <c r="X69" i="47"/>
  <c r="W69" i="47"/>
  <c r="V69" i="47"/>
  <c r="U69" i="47"/>
  <c r="T69" i="47"/>
  <c r="S69" i="47"/>
  <c r="R69" i="47"/>
  <c r="Q69" i="47"/>
  <c r="P69" i="47"/>
  <c r="O69" i="47"/>
  <c r="N69" i="47"/>
  <c r="M69" i="47"/>
  <c r="L69" i="47"/>
  <c r="K69" i="47"/>
  <c r="J69" i="47"/>
  <c r="I69" i="47"/>
  <c r="H69" i="47"/>
  <c r="G69" i="47"/>
  <c r="F69" i="47"/>
  <c r="E69" i="47"/>
  <c r="D69" i="47"/>
  <c r="C69" i="47"/>
  <c r="B69" i="47"/>
  <c r="Y65" i="47"/>
  <c r="X65" i="47"/>
  <c r="W65" i="47"/>
  <c r="V65" i="47"/>
  <c r="U65" i="47"/>
  <c r="T65" i="47"/>
  <c r="S65" i="47"/>
  <c r="R65" i="47"/>
  <c r="Q65" i="47"/>
  <c r="P65" i="47"/>
  <c r="O65" i="47"/>
  <c r="N65" i="47"/>
  <c r="M65" i="47"/>
  <c r="L65" i="47"/>
  <c r="K65" i="47"/>
  <c r="J65" i="47"/>
  <c r="I65" i="47"/>
  <c r="H65" i="47"/>
  <c r="G65" i="47"/>
  <c r="F65" i="47"/>
  <c r="E65" i="47"/>
  <c r="D65" i="47"/>
  <c r="C65" i="47"/>
  <c r="B65" i="47"/>
  <c r="Y64" i="47"/>
  <c r="X64" i="47"/>
  <c r="W64" i="47"/>
  <c r="V64" i="47"/>
  <c r="U64" i="47"/>
  <c r="T64" i="47"/>
  <c r="S64" i="47"/>
  <c r="R64" i="47"/>
  <c r="Q64" i="47"/>
  <c r="P64" i="47"/>
  <c r="O64" i="47"/>
  <c r="N64" i="47"/>
  <c r="M64" i="47"/>
  <c r="L64" i="47"/>
  <c r="K64" i="47"/>
  <c r="J64" i="47"/>
  <c r="I64" i="47"/>
  <c r="H64" i="47"/>
  <c r="G64" i="47"/>
  <c r="F64" i="47"/>
  <c r="E64" i="47"/>
  <c r="D64" i="47"/>
  <c r="C64" i="47"/>
  <c r="B64" i="47"/>
  <c r="Y63" i="47"/>
  <c r="X63" i="47"/>
  <c r="W63" i="47"/>
  <c r="V63" i="47"/>
  <c r="U63" i="47"/>
  <c r="T63" i="47"/>
  <c r="S63" i="47"/>
  <c r="R63" i="47"/>
  <c r="Q63" i="47"/>
  <c r="P63" i="47"/>
  <c r="O63" i="47"/>
  <c r="N63" i="47"/>
  <c r="M63" i="47"/>
  <c r="L63" i="47"/>
  <c r="K63" i="47"/>
  <c r="J63" i="47"/>
  <c r="I63" i="47"/>
  <c r="H63" i="47"/>
  <c r="G63" i="47"/>
  <c r="F63" i="47"/>
  <c r="E63" i="47"/>
  <c r="D63" i="47"/>
  <c r="C63" i="47"/>
  <c r="B63" i="47"/>
  <c r="Y62" i="47"/>
  <c r="X62" i="47"/>
  <c r="W62" i="47"/>
  <c r="V62" i="47"/>
  <c r="U62" i="47"/>
  <c r="T62" i="47"/>
  <c r="S62" i="47"/>
  <c r="R62" i="47"/>
  <c r="Q62" i="47"/>
  <c r="P62" i="47"/>
  <c r="O62" i="47"/>
  <c r="N62" i="47"/>
  <c r="M62" i="47"/>
  <c r="L62" i="47"/>
  <c r="K62" i="47"/>
  <c r="J62" i="47"/>
  <c r="I62" i="47"/>
  <c r="H62" i="47"/>
  <c r="G62" i="47"/>
  <c r="F62" i="47"/>
  <c r="E62" i="47"/>
  <c r="D62" i="47"/>
  <c r="C62" i="47"/>
  <c r="B62" i="47"/>
  <c r="Y61" i="47"/>
  <c r="X61" i="47"/>
  <c r="W61" i="47"/>
  <c r="V61" i="47"/>
  <c r="U61" i="47"/>
  <c r="T61" i="47"/>
  <c r="S61" i="47"/>
  <c r="R61" i="47"/>
  <c r="Q61" i="47"/>
  <c r="P61" i="47"/>
  <c r="O61" i="47"/>
  <c r="N61" i="47"/>
  <c r="M61" i="47"/>
  <c r="L61" i="47"/>
  <c r="K61" i="47"/>
  <c r="J61" i="47"/>
  <c r="I61" i="47"/>
  <c r="H61" i="47"/>
  <c r="G61" i="47"/>
  <c r="F61" i="47"/>
  <c r="E61" i="47"/>
  <c r="D61" i="47"/>
  <c r="C61" i="47"/>
  <c r="B61" i="47"/>
  <c r="Y59" i="47"/>
  <c r="X59" i="47"/>
  <c r="W59" i="47"/>
  <c r="V59" i="47"/>
  <c r="U59" i="47"/>
  <c r="T59" i="47"/>
  <c r="S59" i="47"/>
  <c r="R59" i="47"/>
  <c r="Q59" i="47"/>
  <c r="P59" i="47"/>
  <c r="O59" i="47"/>
  <c r="N59" i="47"/>
  <c r="M59" i="47"/>
  <c r="L59" i="47"/>
  <c r="K59" i="47"/>
  <c r="J59" i="47"/>
  <c r="I59" i="47"/>
  <c r="H59" i="47"/>
  <c r="G59" i="47"/>
  <c r="F59" i="47"/>
  <c r="E59" i="47"/>
  <c r="D59" i="47"/>
  <c r="C59" i="47"/>
  <c r="B59" i="47"/>
  <c r="Y58" i="47"/>
  <c r="X58" i="47"/>
  <c r="W58" i="47"/>
  <c r="V58" i="47"/>
  <c r="U58" i="47"/>
  <c r="T58" i="47"/>
  <c r="S58" i="47"/>
  <c r="R58" i="47"/>
  <c r="Q58" i="47"/>
  <c r="P58" i="47"/>
  <c r="O58" i="47"/>
  <c r="N58" i="47"/>
  <c r="M58" i="47"/>
  <c r="L58" i="47"/>
  <c r="K58" i="47"/>
  <c r="J58" i="47"/>
  <c r="I58" i="47"/>
  <c r="H58" i="47"/>
  <c r="G58" i="47"/>
  <c r="F58" i="47"/>
  <c r="E58" i="47"/>
  <c r="D58" i="47"/>
  <c r="C58" i="47"/>
  <c r="B58" i="47"/>
  <c r="Y57" i="47"/>
  <c r="X57" i="47"/>
  <c r="W57" i="47"/>
  <c r="V57" i="47"/>
  <c r="U57" i="47"/>
  <c r="T57" i="47"/>
  <c r="S57" i="47"/>
  <c r="R57" i="47"/>
  <c r="Q57" i="47"/>
  <c r="P57" i="47"/>
  <c r="O57" i="47"/>
  <c r="N57" i="47"/>
  <c r="M57" i="47"/>
  <c r="L57" i="47"/>
  <c r="K57" i="47"/>
  <c r="J57" i="47"/>
  <c r="I57" i="47"/>
  <c r="H57" i="47"/>
  <c r="G57" i="47"/>
  <c r="F57" i="47"/>
  <c r="E57" i="47"/>
  <c r="D57" i="47"/>
  <c r="C57" i="47"/>
  <c r="B57" i="47"/>
  <c r="Y56" i="47"/>
  <c r="X56" i="47"/>
  <c r="W56" i="47"/>
  <c r="V56" i="47"/>
  <c r="U56" i="47"/>
  <c r="T56" i="47"/>
  <c r="S56" i="47"/>
  <c r="R56" i="47"/>
  <c r="Q56" i="47"/>
  <c r="P56" i="47"/>
  <c r="O56" i="47"/>
  <c r="N56" i="47"/>
  <c r="M56" i="47"/>
  <c r="L56" i="47"/>
  <c r="K56" i="47"/>
  <c r="J56" i="47"/>
  <c r="I56" i="47"/>
  <c r="H56" i="47"/>
  <c r="G56" i="47"/>
  <c r="F56" i="47"/>
  <c r="E56" i="47"/>
  <c r="D56" i="47"/>
  <c r="C56" i="47"/>
  <c r="B56" i="47"/>
  <c r="Y55" i="47"/>
  <c r="X55" i="47"/>
  <c r="W55" i="47"/>
  <c r="V55" i="47"/>
  <c r="U55" i="47"/>
  <c r="T55" i="47"/>
  <c r="S55" i="47"/>
  <c r="R55" i="47"/>
  <c r="Q55" i="47"/>
  <c r="P55" i="47"/>
  <c r="O55" i="47"/>
  <c r="N55" i="47"/>
  <c r="M55" i="47"/>
  <c r="L55" i="47"/>
  <c r="K55" i="47"/>
  <c r="J55" i="47"/>
  <c r="I55" i="47"/>
  <c r="H55" i="47"/>
  <c r="G55" i="47"/>
  <c r="F55" i="47"/>
  <c r="E55" i="47"/>
  <c r="D55" i="47"/>
  <c r="C55" i="47"/>
  <c r="B55" i="47"/>
  <c r="Y54" i="47"/>
  <c r="X54" i="47"/>
  <c r="W54" i="47"/>
  <c r="V54" i="47"/>
  <c r="U54" i="47"/>
  <c r="T54" i="47"/>
  <c r="S54" i="47"/>
  <c r="R54" i="47"/>
  <c r="Q54" i="47"/>
  <c r="P54" i="47"/>
  <c r="O54" i="47"/>
  <c r="N54" i="47"/>
  <c r="M54" i="47"/>
  <c r="L54" i="47"/>
  <c r="K54" i="47"/>
  <c r="J54" i="47"/>
  <c r="I54" i="47"/>
  <c r="H54" i="47"/>
  <c r="G54" i="47"/>
  <c r="F54" i="47"/>
  <c r="E54" i="47"/>
  <c r="D54" i="47"/>
  <c r="C54" i="47"/>
  <c r="B54" i="47"/>
  <c r="Y53" i="47"/>
  <c r="Y52" i="47" s="1"/>
  <c r="X53" i="47"/>
  <c r="X52" i="47" s="1"/>
  <c r="W53" i="47"/>
  <c r="W52" i="47" s="1"/>
  <c r="V53" i="47"/>
  <c r="V52" i="47" s="1"/>
  <c r="U53" i="47"/>
  <c r="U52" i="47" s="1"/>
  <c r="T53" i="47"/>
  <c r="T52" i="47" s="1"/>
  <c r="S53" i="47"/>
  <c r="S52" i="47" s="1"/>
  <c r="R53" i="47"/>
  <c r="R52" i="47" s="1"/>
  <c r="Q53" i="47"/>
  <c r="Q52" i="47" s="1"/>
  <c r="P53" i="47"/>
  <c r="P52" i="47" s="1"/>
  <c r="O53" i="47"/>
  <c r="O52" i="47" s="1"/>
  <c r="N53" i="47"/>
  <c r="N52" i="47" s="1"/>
  <c r="M53" i="47"/>
  <c r="M52" i="47" s="1"/>
  <c r="L53" i="47"/>
  <c r="K53" i="47"/>
  <c r="J53" i="47"/>
  <c r="I53" i="47"/>
  <c r="H53" i="47"/>
  <c r="H52" i="47" s="1"/>
  <c r="G53" i="47"/>
  <c r="G52" i="47" s="1"/>
  <c r="F53" i="47"/>
  <c r="F52" i="47" s="1"/>
  <c r="E53" i="47"/>
  <c r="E52" i="47" s="1"/>
  <c r="D53" i="47"/>
  <c r="D52" i="47" s="1"/>
  <c r="C53" i="47"/>
  <c r="C52" i="47" s="1"/>
  <c r="B53" i="47"/>
  <c r="B52" i="47" s="1"/>
  <c r="L52" i="47"/>
  <c r="K52" i="47"/>
  <c r="J52" i="47"/>
  <c r="I52" i="47"/>
  <c r="Y28" i="47"/>
  <c r="X28" i="47"/>
  <c r="W28" i="47"/>
  <c r="W77" i="47" s="1"/>
  <c r="V28" i="47"/>
  <c r="U28" i="47"/>
  <c r="T28" i="47"/>
  <c r="S28" i="47"/>
  <c r="R28" i="47"/>
  <c r="Q28" i="47"/>
  <c r="P28" i="47"/>
  <c r="O28" i="47"/>
  <c r="N28" i="47"/>
  <c r="M28" i="47"/>
  <c r="L28" i="47"/>
  <c r="K28" i="47"/>
  <c r="J28" i="47"/>
  <c r="I28" i="47"/>
  <c r="H28" i="47"/>
  <c r="G28" i="47"/>
  <c r="F28" i="47"/>
  <c r="E28" i="47"/>
  <c r="D28" i="47"/>
  <c r="C28" i="47"/>
  <c r="C77" i="47" s="1"/>
  <c r="B28" i="47"/>
  <c r="Y78" i="46"/>
  <c r="X78" i="46"/>
  <c r="W78" i="46"/>
  <c r="V78" i="46"/>
  <c r="U78" i="46"/>
  <c r="T78" i="46"/>
  <c r="S78" i="46"/>
  <c r="R78" i="46"/>
  <c r="Q78" i="46"/>
  <c r="P78" i="46"/>
  <c r="O78" i="46"/>
  <c r="N78" i="46"/>
  <c r="M78" i="46"/>
  <c r="L78" i="46"/>
  <c r="K78" i="46"/>
  <c r="J78" i="46"/>
  <c r="I78" i="46"/>
  <c r="H78" i="46"/>
  <c r="G78" i="46"/>
  <c r="F78" i="46"/>
  <c r="E78" i="46"/>
  <c r="D78" i="46"/>
  <c r="C78" i="46"/>
  <c r="B78" i="46"/>
  <c r="Y76" i="46"/>
  <c r="X76" i="46"/>
  <c r="W76" i="46"/>
  <c r="V76" i="46"/>
  <c r="U76" i="46"/>
  <c r="T76" i="46"/>
  <c r="S76" i="46"/>
  <c r="R76" i="46"/>
  <c r="Q76" i="46"/>
  <c r="P76" i="46"/>
  <c r="O76" i="46"/>
  <c r="N76" i="46"/>
  <c r="M76" i="46"/>
  <c r="L76" i="46"/>
  <c r="K76" i="46"/>
  <c r="J76" i="46"/>
  <c r="I76" i="46"/>
  <c r="H76" i="46"/>
  <c r="G76" i="46"/>
  <c r="F76" i="46"/>
  <c r="E76" i="46"/>
  <c r="D76" i="46"/>
  <c r="C76" i="46"/>
  <c r="B76" i="46"/>
  <c r="Y75" i="46"/>
  <c r="X75" i="46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B75" i="46"/>
  <c r="Y74" i="46"/>
  <c r="X74" i="46"/>
  <c r="W74" i="46"/>
  <c r="V74" i="46"/>
  <c r="U74" i="46"/>
  <c r="T74" i="46"/>
  <c r="S74" i="46"/>
  <c r="R74" i="46"/>
  <c r="Q74" i="46"/>
  <c r="P74" i="46"/>
  <c r="O74" i="46"/>
  <c r="N74" i="46"/>
  <c r="M74" i="46"/>
  <c r="L74" i="46"/>
  <c r="K74" i="46"/>
  <c r="J74" i="46"/>
  <c r="I74" i="46"/>
  <c r="H74" i="46"/>
  <c r="G74" i="46"/>
  <c r="F74" i="46"/>
  <c r="E74" i="46"/>
  <c r="D74" i="46"/>
  <c r="C74" i="46"/>
  <c r="B74" i="46"/>
  <c r="Y73" i="46"/>
  <c r="X73" i="46"/>
  <c r="W73" i="46"/>
  <c r="V73" i="46"/>
  <c r="U73" i="46"/>
  <c r="T73" i="46"/>
  <c r="S73" i="46"/>
  <c r="R73" i="46"/>
  <c r="Q73" i="46"/>
  <c r="P73" i="46"/>
  <c r="O73" i="46"/>
  <c r="N73" i="46"/>
  <c r="M73" i="46"/>
  <c r="L73" i="46"/>
  <c r="K73" i="46"/>
  <c r="J73" i="46"/>
  <c r="I73" i="46"/>
  <c r="H73" i="46"/>
  <c r="G73" i="46"/>
  <c r="F73" i="46"/>
  <c r="E73" i="46"/>
  <c r="D73" i="46"/>
  <c r="C73" i="46"/>
  <c r="B73" i="46"/>
  <c r="Y72" i="46"/>
  <c r="X72" i="46"/>
  <c r="W72" i="46"/>
  <c r="V72" i="46"/>
  <c r="U72" i="46"/>
  <c r="T72" i="46"/>
  <c r="S72" i="46"/>
  <c r="R72" i="46"/>
  <c r="Q72" i="46"/>
  <c r="P72" i="46"/>
  <c r="O72" i="46"/>
  <c r="N72" i="46"/>
  <c r="M72" i="46"/>
  <c r="L72" i="46"/>
  <c r="K72" i="46"/>
  <c r="J72" i="46"/>
  <c r="I72" i="46"/>
  <c r="H72" i="46"/>
  <c r="G72" i="46"/>
  <c r="F72" i="46"/>
  <c r="E72" i="46"/>
  <c r="D72" i="46"/>
  <c r="C72" i="46"/>
  <c r="B72" i="46"/>
  <c r="Y71" i="46"/>
  <c r="X71" i="46"/>
  <c r="W71" i="46"/>
  <c r="V71" i="46"/>
  <c r="U71" i="46"/>
  <c r="T71" i="46"/>
  <c r="S71" i="46"/>
  <c r="R71" i="46"/>
  <c r="Q71" i="46"/>
  <c r="P71" i="46"/>
  <c r="O71" i="46"/>
  <c r="N71" i="46"/>
  <c r="M71" i="46"/>
  <c r="L71" i="46"/>
  <c r="K71" i="46"/>
  <c r="J71" i="46"/>
  <c r="I71" i="46"/>
  <c r="H71" i="46"/>
  <c r="G71" i="46"/>
  <c r="F71" i="46"/>
  <c r="E71" i="46"/>
  <c r="D71" i="46"/>
  <c r="C71" i="46"/>
  <c r="B71" i="46"/>
  <c r="Y70" i="46"/>
  <c r="X70" i="46"/>
  <c r="W70" i="46"/>
  <c r="V70" i="46"/>
  <c r="U70" i="46"/>
  <c r="T70" i="46"/>
  <c r="S70" i="46"/>
  <c r="R70" i="46"/>
  <c r="Q70" i="46"/>
  <c r="P70" i="46"/>
  <c r="O70" i="46"/>
  <c r="N70" i="46"/>
  <c r="M70" i="46"/>
  <c r="L70" i="46"/>
  <c r="K70" i="46"/>
  <c r="J70" i="46"/>
  <c r="I70" i="46"/>
  <c r="H70" i="46"/>
  <c r="G70" i="46"/>
  <c r="F70" i="46"/>
  <c r="E70" i="46"/>
  <c r="D70" i="46"/>
  <c r="C70" i="46"/>
  <c r="B70" i="46"/>
  <c r="Y69" i="46"/>
  <c r="X69" i="46"/>
  <c r="W69" i="46"/>
  <c r="V69" i="46"/>
  <c r="U69" i="46"/>
  <c r="T69" i="46"/>
  <c r="S69" i="46"/>
  <c r="R69" i="46"/>
  <c r="Q69" i="46"/>
  <c r="P69" i="46"/>
  <c r="O69" i="46"/>
  <c r="N69" i="46"/>
  <c r="M69" i="46"/>
  <c r="L69" i="46"/>
  <c r="K69" i="46"/>
  <c r="J69" i="46"/>
  <c r="I69" i="46"/>
  <c r="H69" i="46"/>
  <c r="G69" i="46"/>
  <c r="F69" i="46"/>
  <c r="E69" i="46"/>
  <c r="D69" i="46"/>
  <c r="C69" i="46"/>
  <c r="B69" i="46"/>
  <c r="Y65" i="46"/>
  <c r="X65" i="46"/>
  <c r="W65" i="46"/>
  <c r="V65" i="46"/>
  <c r="U65" i="46"/>
  <c r="T65" i="46"/>
  <c r="S65" i="46"/>
  <c r="R65" i="46"/>
  <c r="Q65" i="46"/>
  <c r="P65" i="46"/>
  <c r="O65" i="46"/>
  <c r="N65" i="46"/>
  <c r="M65" i="46"/>
  <c r="L65" i="46"/>
  <c r="K65" i="46"/>
  <c r="J65" i="46"/>
  <c r="I65" i="46"/>
  <c r="H65" i="46"/>
  <c r="G65" i="46"/>
  <c r="F65" i="46"/>
  <c r="E65" i="46"/>
  <c r="D65" i="46"/>
  <c r="C65" i="46"/>
  <c r="B65" i="46"/>
  <c r="Y64" i="46"/>
  <c r="X64" i="46"/>
  <c r="W64" i="46"/>
  <c r="V64" i="46"/>
  <c r="U64" i="46"/>
  <c r="T64" i="46"/>
  <c r="S64" i="46"/>
  <c r="R64" i="46"/>
  <c r="Q64" i="46"/>
  <c r="P64" i="46"/>
  <c r="O64" i="46"/>
  <c r="N64" i="46"/>
  <c r="M64" i="46"/>
  <c r="L64" i="46"/>
  <c r="K64" i="46"/>
  <c r="J64" i="46"/>
  <c r="I64" i="46"/>
  <c r="H64" i="46"/>
  <c r="G64" i="46"/>
  <c r="F64" i="46"/>
  <c r="E64" i="46"/>
  <c r="D64" i="46"/>
  <c r="C64" i="46"/>
  <c r="B64" i="46"/>
  <c r="Y63" i="46"/>
  <c r="X63" i="46"/>
  <c r="W63" i="46"/>
  <c r="V63" i="46"/>
  <c r="U63" i="46"/>
  <c r="T63" i="46"/>
  <c r="S63" i="46"/>
  <c r="R63" i="46"/>
  <c r="Q63" i="46"/>
  <c r="P63" i="46"/>
  <c r="O63" i="46"/>
  <c r="N63" i="46"/>
  <c r="M63" i="46"/>
  <c r="L63" i="46"/>
  <c r="K63" i="46"/>
  <c r="J63" i="46"/>
  <c r="I63" i="46"/>
  <c r="H63" i="46"/>
  <c r="G63" i="46"/>
  <c r="F63" i="46"/>
  <c r="E63" i="46"/>
  <c r="D63" i="46"/>
  <c r="C63" i="46"/>
  <c r="B63" i="46"/>
  <c r="Y62" i="46"/>
  <c r="X62" i="46"/>
  <c r="W62" i="46"/>
  <c r="V62" i="46"/>
  <c r="U62" i="46"/>
  <c r="T62" i="46"/>
  <c r="S62" i="46"/>
  <c r="R62" i="46"/>
  <c r="Q62" i="46"/>
  <c r="P62" i="46"/>
  <c r="O62" i="46"/>
  <c r="N62" i="46"/>
  <c r="M62" i="46"/>
  <c r="L62" i="46"/>
  <c r="K62" i="46"/>
  <c r="J62" i="46"/>
  <c r="I62" i="46"/>
  <c r="H62" i="46"/>
  <c r="G62" i="46"/>
  <c r="F62" i="46"/>
  <c r="E62" i="46"/>
  <c r="D62" i="46"/>
  <c r="C62" i="46"/>
  <c r="B62" i="46"/>
  <c r="Y61" i="46"/>
  <c r="X61" i="46"/>
  <c r="W61" i="46"/>
  <c r="V61" i="46"/>
  <c r="U61" i="46"/>
  <c r="T61" i="46"/>
  <c r="S61" i="46"/>
  <c r="R61" i="46"/>
  <c r="Q61" i="46"/>
  <c r="P61" i="46"/>
  <c r="O61" i="46"/>
  <c r="N61" i="46"/>
  <c r="M61" i="46"/>
  <c r="L61" i="46"/>
  <c r="K61" i="46"/>
  <c r="J61" i="46"/>
  <c r="I61" i="46"/>
  <c r="H61" i="46"/>
  <c r="G61" i="46"/>
  <c r="F61" i="46"/>
  <c r="E61" i="46"/>
  <c r="E52" i="46" s="1"/>
  <c r="D61" i="46"/>
  <c r="C61" i="46"/>
  <c r="B61" i="46"/>
  <c r="Y59" i="46"/>
  <c r="X59" i="46"/>
  <c r="W59" i="46"/>
  <c r="V59" i="46"/>
  <c r="U59" i="46"/>
  <c r="T59" i="46"/>
  <c r="S59" i="46"/>
  <c r="R59" i="46"/>
  <c r="Q59" i="46"/>
  <c r="P59" i="46"/>
  <c r="O59" i="46"/>
  <c r="N59" i="46"/>
  <c r="M59" i="46"/>
  <c r="L59" i="46"/>
  <c r="K59" i="46"/>
  <c r="J59" i="46"/>
  <c r="I59" i="46"/>
  <c r="H59" i="46"/>
  <c r="G59" i="46"/>
  <c r="F59" i="46"/>
  <c r="E59" i="46"/>
  <c r="D59" i="46"/>
  <c r="D52" i="46" s="1"/>
  <c r="C59" i="46"/>
  <c r="B59" i="46"/>
  <c r="Y58" i="46"/>
  <c r="X58" i="46"/>
  <c r="W58" i="46"/>
  <c r="V58" i="46"/>
  <c r="U58" i="46"/>
  <c r="T58" i="46"/>
  <c r="S58" i="46"/>
  <c r="R58" i="46"/>
  <c r="Q58" i="46"/>
  <c r="P58" i="46"/>
  <c r="O58" i="46"/>
  <c r="N58" i="46"/>
  <c r="M58" i="46"/>
  <c r="L58" i="46"/>
  <c r="K58" i="46"/>
  <c r="J58" i="46"/>
  <c r="I58" i="46"/>
  <c r="H58" i="46"/>
  <c r="G58" i="46"/>
  <c r="F58" i="46"/>
  <c r="E58" i="46"/>
  <c r="D58" i="46"/>
  <c r="C58" i="46"/>
  <c r="B58" i="46"/>
  <c r="Y57" i="46"/>
  <c r="X57" i="46"/>
  <c r="W57" i="46"/>
  <c r="V57" i="46"/>
  <c r="U57" i="46"/>
  <c r="T57" i="46"/>
  <c r="S57" i="46"/>
  <c r="R57" i="46"/>
  <c r="Q57" i="46"/>
  <c r="P57" i="46"/>
  <c r="O57" i="46"/>
  <c r="N57" i="46"/>
  <c r="M57" i="46"/>
  <c r="L57" i="46"/>
  <c r="K57" i="46"/>
  <c r="J57" i="46"/>
  <c r="I57" i="46"/>
  <c r="H57" i="46"/>
  <c r="G57" i="46"/>
  <c r="F57" i="46"/>
  <c r="E57" i="46"/>
  <c r="D57" i="46"/>
  <c r="C57" i="46"/>
  <c r="B57" i="46"/>
  <c r="Y56" i="46"/>
  <c r="X56" i="46"/>
  <c r="W56" i="46"/>
  <c r="V56" i="46"/>
  <c r="U56" i="46"/>
  <c r="T56" i="46"/>
  <c r="S56" i="46"/>
  <c r="R56" i="46"/>
  <c r="Q56" i="46"/>
  <c r="P56" i="46"/>
  <c r="O56" i="46"/>
  <c r="N56" i="46"/>
  <c r="M56" i="46"/>
  <c r="L56" i="46"/>
  <c r="K56" i="46"/>
  <c r="J56" i="46"/>
  <c r="I56" i="46"/>
  <c r="H56" i="46"/>
  <c r="G56" i="46"/>
  <c r="F56" i="46"/>
  <c r="E56" i="46"/>
  <c r="D56" i="46"/>
  <c r="C56" i="46"/>
  <c r="B56" i="46"/>
  <c r="Y55" i="46"/>
  <c r="X55" i="46"/>
  <c r="W55" i="46"/>
  <c r="V55" i="46"/>
  <c r="U55" i="46"/>
  <c r="T55" i="46"/>
  <c r="S55" i="46"/>
  <c r="R55" i="46"/>
  <c r="Q55" i="46"/>
  <c r="P55" i="46"/>
  <c r="O55" i="46"/>
  <c r="N55" i="46"/>
  <c r="M55" i="46"/>
  <c r="L55" i="46"/>
  <c r="K55" i="46"/>
  <c r="J55" i="46"/>
  <c r="I55" i="46"/>
  <c r="H55" i="46"/>
  <c r="G55" i="46"/>
  <c r="F55" i="46"/>
  <c r="E55" i="46"/>
  <c r="D55" i="46"/>
  <c r="C55" i="46"/>
  <c r="B55" i="46"/>
  <c r="Y54" i="46"/>
  <c r="X54" i="46"/>
  <c r="W54" i="46"/>
  <c r="V54" i="46"/>
  <c r="U54" i="46"/>
  <c r="T54" i="46"/>
  <c r="S54" i="46"/>
  <c r="R54" i="46"/>
  <c r="Q54" i="46"/>
  <c r="P54" i="46"/>
  <c r="O54" i="46"/>
  <c r="N54" i="46"/>
  <c r="M54" i="46"/>
  <c r="L54" i="46"/>
  <c r="K54" i="46"/>
  <c r="J54" i="46"/>
  <c r="I54" i="46"/>
  <c r="H54" i="46"/>
  <c r="G54" i="46"/>
  <c r="F54" i="46"/>
  <c r="E54" i="46"/>
  <c r="D54" i="46"/>
  <c r="C54" i="46"/>
  <c r="B54" i="46"/>
  <c r="Y53" i="46"/>
  <c r="Y52" i="46" s="1"/>
  <c r="X53" i="46"/>
  <c r="X52" i="46" s="1"/>
  <c r="W53" i="46"/>
  <c r="W52" i="46" s="1"/>
  <c r="V53" i="46"/>
  <c r="V52" i="46" s="1"/>
  <c r="U53" i="46"/>
  <c r="U52" i="46" s="1"/>
  <c r="T53" i="46"/>
  <c r="T52" i="46" s="1"/>
  <c r="S53" i="46"/>
  <c r="S52" i="46" s="1"/>
  <c r="R53" i="46"/>
  <c r="R52" i="46" s="1"/>
  <c r="Q53" i="46"/>
  <c r="Q52" i="46" s="1"/>
  <c r="P53" i="46"/>
  <c r="P52" i="46" s="1"/>
  <c r="O53" i="46"/>
  <c r="O52" i="46" s="1"/>
  <c r="N53" i="46"/>
  <c r="N52" i="46" s="1"/>
  <c r="M53" i="46"/>
  <c r="M52" i="46" s="1"/>
  <c r="L53" i="46"/>
  <c r="L52" i="46" s="1"/>
  <c r="K53" i="46"/>
  <c r="K52" i="46" s="1"/>
  <c r="J53" i="46"/>
  <c r="J52" i="46" s="1"/>
  <c r="I53" i="46"/>
  <c r="I52" i="46" s="1"/>
  <c r="H53" i="46"/>
  <c r="H52" i="46" s="1"/>
  <c r="G53" i="46"/>
  <c r="F53" i="46"/>
  <c r="E53" i="46"/>
  <c r="D53" i="46"/>
  <c r="C53" i="46"/>
  <c r="C52" i="46" s="1"/>
  <c r="B53" i="46"/>
  <c r="B52" i="46" s="1"/>
  <c r="G52" i="46"/>
  <c r="F52" i="46"/>
  <c r="Y28" i="46"/>
  <c r="X28" i="46"/>
  <c r="W28" i="46"/>
  <c r="V28" i="46"/>
  <c r="U28" i="46"/>
  <c r="T28" i="46"/>
  <c r="T60" i="46" s="1"/>
  <c r="S28" i="46"/>
  <c r="R28" i="46"/>
  <c r="Q28" i="46"/>
  <c r="P28" i="46"/>
  <c r="O28" i="46"/>
  <c r="N28" i="46"/>
  <c r="M28" i="46"/>
  <c r="L28" i="46"/>
  <c r="L60" i="46" s="1"/>
  <c r="K28" i="46"/>
  <c r="J28" i="46"/>
  <c r="I28" i="46"/>
  <c r="H28" i="46"/>
  <c r="G28" i="46"/>
  <c r="F28" i="46"/>
  <c r="E28" i="46"/>
  <c r="D28" i="46"/>
  <c r="D60" i="46" s="1"/>
  <c r="C28" i="46"/>
  <c r="B28" i="46"/>
  <c r="Y78" i="45"/>
  <c r="X78" i="45"/>
  <c r="W78" i="45"/>
  <c r="V78" i="45"/>
  <c r="U78" i="45"/>
  <c r="T78" i="45"/>
  <c r="S78" i="45"/>
  <c r="R78" i="45"/>
  <c r="Q78" i="45"/>
  <c r="P78" i="45"/>
  <c r="O78" i="45"/>
  <c r="N78" i="45"/>
  <c r="M78" i="45"/>
  <c r="L78" i="45"/>
  <c r="K78" i="45"/>
  <c r="J78" i="45"/>
  <c r="I78" i="45"/>
  <c r="H78" i="45"/>
  <c r="G78" i="45"/>
  <c r="F78" i="45"/>
  <c r="E78" i="45"/>
  <c r="D78" i="45"/>
  <c r="C78" i="45"/>
  <c r="B78" i="45"/>
  <c r="Y76" i="45"/>
  <c r="X76" i="45"/>
  <c r="W76" i="45"/>
  <c r="V76" i="45"/>
  <c r="U76" i="45"/>
  <c r="T76" i="45"/>
  <c r="S76" i="45"/>
  <c r="R76" i="45"/>
  <c r="Q76" i="45"/>
  <c r="P76" i="45"/>
  <c r="O76" i="45"/>
  <c r="N76" i="45"/>
  <c r="M76" i="45"/>
  <c r="L76" i="45"/>
  <c r="K76" i="45"/>
  <c r="J76" i="45"/>
  <c r="I76" i="45"/>
  <c r="H76" i="45"/>
  <c r="G76" i="45"/>
  <c r="F76" i="45"/>
  <c r="E76" i="45"/>
  <c r="D76" i="45"/>
  <c r="C76" i="45"/>
  <c r="B76" i="45"/>
  <c r="Y75" i="45"/>
  <c r="X75" i="45"/>
  <c r="W75" i="45"/>
  <c r="V75" i="45"/>
  <c r="U75" i="45"/>
  <c r="T75" i="45"/>
  <c r="S75" i="45"/>
  <c r="R75" i="45"/>
  <c r="Q75" i="45"/>
  <c r="P75" i="45"/>
  <c r="O75" i="45"/>
  <c r="N75" i="45"/>
  <c r="M75" i="45"/>
  <c r="L75" i="45"/>
  <c r="K75" i="45"/>
  <c r="J75" i="45"/>
  <c r="I75" i="45"/>
  <c r="H75" i="45"/>
  <c r="G75" i="45"/>
  <c r="F75" i="45"/>
  <c r="E75" i="45"/>
  <c r="D75" i="45"/>
  <c r="C75" i="45"/>
  <c r="B75" i="45"/>
  <c r="Y74" i="45"/>
  <c r="X74" i="45"/>
  <c r="W74" i="45"/>
  <c r="V74" i="45"/>
  <c r="U74" i="45"/>
  <c r="T74" i="45"/>
  <c r="S74" i="45"/>
  <c r="R74" i="45"/>
  <c r="Q74" i="45"/>
  <c r="P74" i="45"/>
  <c r="O74" i="45"/>
  <c r="N74" i="45"/>
  <c r="M74" i="45"/>
  <c r="L74" i="45"/>
  <c r="K74" i="45"/>
  <c r="J74" i="45"/>
  <c r="I74" i="45"/>
  <c r="H74" i="45"/>
  <c r="G74" i="45"/>
  <c r="F74" i="45"/>
  <c r="E74" i="45"/>
  <c r="D74" i="45"/>
  <c r="C74" i="45"/>
  <c r="B74" i="45"/>
  <c r="Y73" i="45"/>
  <c r="X73" i="45"/>
  <c r="W73" i="45"/>
  <c r="V73" i="45"/>
  <c r="U73" i="45"/>
  <c r="T73" i="45"/>
  <c r="S73" i="45"/>
  <c r="R73" i="45"/>
  <c r="Q73" i="45"/>
  <c r="P73" i="45"/>
  <c r="O73" i="45"/>
  <c r="N73" i="45"/>
  <c r="M73" i="45"/>
  <c r="L73" i="45"/>
  <c r="K73" i="45"/>
  <c r="J73" i="45"/>
  <c r="I73" i="45"/>
  <c r="H73" i="45"/>
  <c r="G73" i="45"/>
  <c r="F73" i="45"/>
  <c r="E73" i="45"/>
  <c r="D73" i="45"/>
  <c r="C73" i="45"/>
  <c r="B73" i="45"/>
  <c r="Y72" i="45"/>
  <c r="X72" i="45"/>
  <c r="W72" i="45"/>
  <c r="V72" i="45"/>
  <c r="U72" i="45"/>
  <c r="T72" i="45"/>
  <c r="S72" i="45"/>
  <c r="R72" i="45"/>
  <c r="Q72" i="45"/>
  <c r="P72" i="45"/>
  <c r="O72" i="45"/>
  <c r="N72" i="45"/>
  <c r="M72" i="45"/>
  <c r="L72" i="45"/>
  <c r="K72" i="45"/>
  <c r="J72" i="45"/>
  <c r="I72" i="45"/>
  <c r="H72" i="45"/>
  <c r="G72" i="45"/>
  <c r="F72" i="45"/>
  <c r="E72" i="45"/>
  <c r="D72" i="45"/>
  <c r="C72" i="45"/>
  <c r="B72" i="45"/>
  <c r="Y71" i="45"/>
  <c r="X71" i="45"/>
  <c r="W71" i="45"/>
  <c r="V71" i="45"/>
  <c r="U71" i="45"/>
  <c r="T71" i="45"/>
  <c r="S71" i="45"/>
  <c r="R71" i="45"/>
  <c r="Q71" i="45"/>
  <c r="P71" i="45"/>
  <c r="O71" i="45"/>
  <c r="N71" i="45"/>
  <c r="M71" i="45"/>
  <c r="L71" i="45"/>
  <c r="K71" i="45"/>
  <c r="J71" i="45"/>
  <c r="I71" i="45"/>
  <c r="H71" i="45"/>
  <c r="G71" i="45"/>
  <c r="F71" i="45"/>
  <c r="E71" i="45"/>
  <c r="D71" i="45"/>
  <c r="C71" i="45"/>
  <c r="B71" i="45"/>
  <c r="Y70" i="45"/>
  <c r="X70" i="45"/>
  <c r="W70" i="45"/>
  <c r="V70" i="45"/>
  <c r="U70" i="45"/>
  <c r="T70" i="45"/>
  <c r="S70" i="45"/>
  <c r="R70" i="45"/>
  <c r="Q70" i="45"/>
  <c r="P70" i="45"/>
  <c r="O70" i="45"/>
  <c r="N70" i="45"/>
  <c r="M70" i="45"/>
  <c r="L70" i="45"/>
  <c r="K70" i="45"/>
  <c r="J70" i="45"/>
  <c r="I70" i="45"/>
  <c r="H70" i="45"/>
  <c r="G70" i="45"/>
  <c r="F70" i="45"/>
  <c r="E70" i="45"/>
  <c r="D70" i="45"/>
  <c r="C70" i="45"/>
  <c r="B70" i="45"/>
  <c r="Y65" i="45"/>
  <c r="X65" i="45"/>
  <c r="W65" i="45"/>
  <c r="V65" i="45"/>
  <c r="U65" i="45"/>
  <c r="T65" i="45"/>
  <c r="S65" i="45"/>
  <c r="R65" i="45"/>
  <c r="Q65" i="45"/>
  <c r="P65" i="45"/>
  <c r="O65" i="45"/>
  <c r="N65" i="45"/>
  <c r="M65" i="45"/>
  <c r="L65" i="45"/>
  <c r="K65" i="45"/>
  <c r="J65" i="45"/>
  <c r="I65" i="45"/>
  <c r="H65" i="45"/>
  <c r="G65" i="45"/>
  <c r="F65" i="45"/>
  <c r="E65" i="45"/>
  <c r="D65" i="45"/>
  <c r="C65" i="45"/>
  <c r="B65" i="45"/>
  <c r="Y64" i="45"/>
  <c r="X64" i="45"/>
  <c r="W64" i="45"/>
  <c r="V64" i="45"/>
  <c r="U64" i="45"/>
  <c r="T64" i="45"/>
  <c r="S64" i="45"/>
  <c r="R64" i="45"/>
  <c r="Q64" i="45"/>
  <c r="P64" i="45"/>
  <c r="O64" i="45"/>
  <c r="N64" i="45"/>
  <c r="M64" i="45"/>
  <c r="L64" i="45"/>
  <c r="K64" i="45"/>
  <c r="J64" i="45"/>
  <c r="I64" i="45"/>
  <c r="H64" i="45"/>
  <c r="G64" i="45"/>
  <c r="F64" i="45"/>
  <c r="E64" i="45"/>
  <c r="D64" i="45"/>
  <c r="C64" i="45"/>
  <c r="B64" i="45"/>
  <c r="Y63" i="45"/>
  <c r="X63" i="45"/>
  <c r="W63" i="45"/>
  <c r="V63" i="45"/>
  <c r="U63" i="45"/>
  <c r="T63" i="45"/>
  <c r="S63" i="45"/>
  <c r="R63" i="45"/>
  <c r="Q63" i="45"/>
  <c r="P63" i="45"/>
  <c r="O63" i="45"/>
  <c r="N63" i="45"/>
  <c r="M63" i="45"/>
  <c r="L63" i="45"/>
  <c r="K63" i="45"/>
  <c r="J63" i="45"/>
  <c r="I63" i="45"/>
  <c r="H63" i="45"/>
  <c r="G63" i="45"/>
  <c r="F63" i="45"/>
  <c r="E63" i="45"/>
  <c r="D63" i="45"/>
  <c r="C63" i="45"/>
  <c r="B63" i="45"/>
  <c r="Y62" i="45"/>
  <c r="X62" i="45"/>
  <c r="W62" i="45"/>
  <c r="V62" i="45"/>
  <c r="U62" i="45"/>
  <c r="T62" i="45"/>
  <c r="S62" i="45"/>
  <c r="R62" i="45"/>
  <c r="Q62" i="45"/>
  <c r="P62" i="45"/>
  <c r="O62" i="45"/>
  <c r="N62" i="45"/>
  <c r="M62" i="45"/>
  <c r="L62" i="45"/>
  <c r="K62" i="45"/>
  <c r="J62" i="45"/>
  <c r="I62" i="45"/>
  <c r="I52" i="45" s="1"/>
  <c r="H62" i="45"/>
  <c r="G62" i="45"/>
  <c r="F62" i="45"/>
  <c r="E62" i="45"/>
  <c r="D62" i="45"/>
  <c r="C62" i="45"/>
  <c r="B62" i="45"/>
  <c r="Y61" i="45"/>
  <c r="X61" i="45"/>
  <c r="W61" i="45"/>
  <c r="V61" i="45"/>
  <c r="U61" i="45"/>
  <c r="T61" i="45"/>
  <c r="S61" i="45"/>
  <c r="R61" i="45"/>
  <c r="Q61" i="45"/>
  <c r="P61" i="45"/>
  <c r="O61" i="45"/>
  <c r="N61" i="45"/>
  <c r="M61" i="45"/>
  <c r="L61" i="45"/>
  <c r="K61" i="45"/>
  <c r="J61" i="45"/>
  <c r="I61" i="45"/>
  <c r="H61" i="45"/>
  <c r="G61" i="45"/>
  <c r="F61" i="45"/>
  <c r="E61" i="45"/>
  <c r="D61" i="45"/>
  <c r="C61" i="45"/>
  <c r="B61" i="45"/>
  <c r="C60" i="45"/>
  <c r="Y59" i="45"/>
  <c r="X59" i="45"/>
  <c r="W59" i="45"/>
  <c r="V59" i="45"/>
  <c r="U59" i="45"/>
  <c r="T59" i="45"/>
  <c r="S59" i="45"/>
  <c r="R59" i="45"/>
  <c r="Q59" i="45"/>
  <c r="P59" i="45"/>
  <c r="O59" i="45"/>
  <c r="N59" i="45"/>
  <c r="M59" i="45"/>
  <c r="L59" i="45"/>
  <c r="K59" i="45"/>
  <c r="J59" i="45"/>
  <c r="I59" i="45"/>
  <c r="H59" i="45"/>
  <c r="G59" i="45"/>
  <c r="F59" i="45"/>
  <c r="E59" i="45"/>
  <c r="D59" i="45"/>
  <c r="C59" i="45"/>
  <c r="B59" i="45"/>
  <c r="Y58" i="45"/>
  <c r="X58" i="45"/>
  <c r="W58" i="45"/>
  <c r="V58" i="45"/>
  <c r="U58" i="45"/>
  <c r="T58" i="45"/>
  <c r="S58" i="45"/>
  <c r="R58" i="45"/>
  <c r="Q58" i="45"/>
  <c r="P58" i="45"/>
  <c r="O58" i="45"/>
  <c r="N58" i="45"/>
  <c r="M58" i="45"/>
  <c r="L58" i="45"/>
  <c r="K58" i="45"/>
  <c r="J58" i="45"/>
  <c r="I58" i="45"/>
  <c r="H58" i="45"/>
  <c r="G58" i="45"/>
  <c r="G52" i="45" s="1"/>
  <c r="F58" i="45"/>
  <c r="E58" i="45"/>
  <c r="D58" i="45"/>
  <c r="C58" i="45"/>
  <c r="B58" i="45"/>
  <c r="B52" i="45" s="1"/>
  <c r="Y57" i="45"/>
  <c r="X57" i="45"/>
  <c r="W57" i="45"/>
  <c r="V57" i="45"/>
  <c r="U57" i="45"/>
  <c r="T57" i="45"/>
  <c r="S57" i="45"/>
  <c r="R57" i="45"/>
  <c r="Q57" i="45"/>
  <c r="P57" i="45"/>
  <c r="O57" i="45"/>
  <c r="N57" i="45"/>
  <c r="M57" i="45"/>
  <c r="L57" i="45"/>
  <c r="K57" i="45"/>
  <c r="J57" i="45"/>
  <c r="I57" i="45"/>
  <c r="H57" i="45"/>
  <c r="G57" i="45"/>
  <c r="F57" i="45"/>
  <c r="E57" i="45"/>
  <c r="D57" i="45"/>
  <c r="C57" i="45"/>
  <c r="B57" i="45"/>
  <c r="Y56" i="45"/>
  <c r="X56" i="45"/>
  <c r="W56" i="45"/>
  <c r="V56" i="45"/>
  <c r="U56" i="45"/>
  <c r="T56" i="45"/>
  <c r="S56" i="45"/>
  <c r="R56" i="45"/>
  <c r="Q56" i="45"/>
  <c r="P56" i="45"/>
  <c r="O56" i="45"/>
  <c r="N56" i="45"/>
  <c r="M56" i="45"/>
  <c r="L56" i="45"/>
  <c r="K56" i="45"/>
  <c r="J56" i="45"/>
  <c r="I56" i="45"/>
  <c r="H56" i="45"/>
  <c r="G56" i="45"/>
  <c r="F56" i="45"/>
  <c r="E56" i="45"/>
  <c r="D56" i="45"/>
  <c r="C56" i="45"/>
  <c r="B56" i="45"/>
  <c r="Y55" i="45"/>
  <c r="X55" i="45"/>
  <c r="W55" i="45"/>
  <c r="V55" i="45"/>
  <c r="U55" i="45"/>
  <c r="T55" i="45"/>
  <c r="S55" i="45"/>
  <c r="R55" i="45"/>
  <c r="Q55" i="45"/>
  <c r="P55" i="45"/>
  <c r="O55" i="45"/>
  <c r="N55" i="45"/>
  <c r="M55" i="45"/>
  <c r="L55" i="45"/>
  <c r="K55" i="45"/>
  <c r="J55" i="45"/>
  <c r="I55" i="45"/>
  <c r="H55" i="45"/>
  <c r="G55" i="45"/>
  <c r="F55" i="45"/>
  <c r="E55" i="45"/>
  <c r="D55" i="45"/>
  <c r="C55" i="45"/>
  <c r="B55" i="45"/>
  <c r="Y54" i="45"/>
  <c r="X54" i="45"/>
  <c r="W54" i="45"/>
  <c r="V54" i="45"/>
  <c r="U54" i="45"/>
  <c r="U52" i="45" s="1"/>
  <c r="T54" i="45"/>
  <c r="T52" i="45" s="1"/>
  <c r="S54" i="45"/>
  <c r="S52" i="45" s="1"/>
  <c r="R54" i="45"/>
  <c r="Q54" i="45"/>
  <c r="P54" i="45"/>
  <c r="O54" i="45"/>
  <c r="N54" i="45"/>
  <c r="M54" i="45"/>
  <c r="L54" i="45"/>
  <c r="K54" i="45"/>
  <c r="J54" i="45"/>
  <c r="I54" i="45"/>
  <c r="H54" i="45"/>
  <c r="G54" i="45"/>
  <c r="F54" i="45"/>
  <c r="F52" i="45" s="1"/>
  <c r="E54" i="45"/>
  <c r="D54" i="45"/>
  <c r="C54" i="45"/>
  <c r="B54" i="45"/>
  <c r="Y53" i="45"/>
  <c r="Y52" i="45" s="1"/>
  <c r="X53" i="45"/>
  <c r="X52" i="45" s="1"/>
  <c r="W53" i="45"/>
  <c r="W52" i="45" s="1"/>
  <c r="V53" i="45"/>
  <c r="V52" i="45" s="1"/>
  <c r="U53" i="45"/>
  <c r="T53" i="45"/>
  <c r="S53" i="45"/>
  <c r="R53" i="45"/>
  <c r="Q53" i="45"/>
  <c r="Q52" i="45" s="1"/>
  <c r="P53" i="45"/>
  <c r="P52" i="45" s="1"/>
  <c r="O53" i="45"/>
  <c r="O52" i="45" s="1"/>
  <c r="N53" i="45"/>
  <c r="N52" i="45" s="1"/>
  <c r="M53" i="45"/>
  <c r="M52" i="45" s="1"/>
  <c r="L53" i="45"/>
  <c r="L52" i="45" s="1"/>
  <c r="K53" i="45"/>
  <c r="K52" i="45" s="1"/>
  <c r="J53" i="45"/>
  <c r="I53" i="45"/>
  <c r="H53" i="45"/>
  <c r="H52" i="45" s="1"/>
  <c r="G53" i="45"/>
  <c r="F53" i="45"/>
  <c r="E53" i="45"/>
  <c r="D53" i="45"/>
  <c r="C53" i="45"/>
  <c r="C52" i="45" s="1"/>
  <c r="B53" i="45"/>
  <c r="E52" i="45"/>
  <c r="D52" i="45"/>
  <c r="Y28" i="45"/>
  <c r="X28" i="45"/>
  <c r="W28" i="45"/>
  <c r="W77" i="45" s="1"/>
  <c r="V28" i="45"/>
  <c r="U28" i="45"/>
  <c r="T28" i="45"/>
  <c r="S28" i="45"/>
  <c r="S77" i="45" s="1"/>
  <c r="R28" i="45"/>
  <c r="R77" i="45" s="1"/>
  <c r="Q28" i="45"/>
  <c r="P28" i="45"/>
  <c r="O28" i="45"/>
  <c r="O77" i="45" s="1"/>
  <c r="N28" i="45"/>
  <c r="M28" i="45"/>
  <c r="L28" i="45"/>
  <c r="K28" i="45"/>
  <c r="K77" i="45" s="1"/>
  <c r="J28" i="45"/>
  <c r="J77" i="45" s="1"/>
  <c r="I28" i="45"/>
  <c r="H28" i="45"/>
  <c r="G28" i="45"/>
  <c r="G77" i="45" s="1"/>
  <c r="F28" i="45"/>
  <c r="F77" i="45" s="1"/>
  <c r="E28" i="45"/>
  <c r="D28" i="45"/>
  <c r="C28" i="45"/>
  <c r="C77" i="45" s="1"/>
  <c r="C69" i="45" s="1"/>
  <c r="B28" i="45"/>
  <c r="B77" i="45" s="1"/>
  <c r="Q38" i="44"/>
  <c r="Q179" i="4" s="1"/>
  <c r="Y37" i="44"/>
  <c r="X37" i="44"/>
  <c r="W37" i="44"/>
  <c r="V37" i="44"/>
  <c r="U37" i="44"/>
  <c r="T37" i="44"/>
  <c r="S37" i="44"/>
  <c r="R37" i="44"/>
  <c r="Q37" i="44"/>
  <c r="P37" i="44"/>
  <c r="O37" i="44"/>
  <c r="N37" i="44"/>
  <c r="M37" i="44"/>
  <c r="L37" i="44"/>
  <c r="K37" i="44"/>
  <c r="J37" i="44"/>
  <c r="I37" i="44"/>
  <c r="H37" i="44"/>
  <c r="G37" i="44"/>
  <c r="F37" i="44"/>
  <c r="E37" i="44"/>
  <c r="D37" i="44"/>
  <c r="C37" i="44"/>
  <c r="B37" i="44"/>
  <c r="Y36" i="44"/>
  <c r="X36" i="44"/>
  <c r="W36" i="44"/>
  <c r="V36" i="44"/>
  <c r="U36" i="44"/>
  <c r="T36" i="44"/>
  <c r="S36" i="44"/>
  <c r="R36" i="44"/>
  <c r="Q36" i="44"/>
  <c r="P36" i="44"/>
  <c r="O36" i="44"/>
  <c r="N36" i="44"/>
  <c r="M36" i="44"/>
  <c r="L36" i="44"/>
  <c r="K36" i="44"/>
  <c r="J36" i="44"/>
  <c r="I36" i="44"/>
  <c r="H36" i="44"/>
  <c r="G36" i="44"/>
  <c r="F36" i="44"/>
  <c r="E36" i="44"/>
  <c r="D36" i="44"/>
  <c r="C36" i="44"/>
  <c r="B36" i="44"/>
  <c r="Y35" i="44"/>
  <c r="X35" i="44"/>
  <c r="W35" i="44"/>
  <c r="V35" i="44"/>
  <c r="U35" i="44"/>
  <c r="T35" i="44"/>
  <c r="S35" i="44"/>
  <c r="R35" i="44"/>
  <c r="Q35" i="44"/>
  <c r="P35" i="44"/>
  <c r="O35" i="44"/>
  <c r="N35" i="44"/>
  <c r="M35" i="44"/>
  <c r="L35" i="44"/>
  <c r="K35" i="44"/>
  <c r="J35" i="44"/>
  <c r="I35" i="44"/>
  <c r="H35" i="44"/>
  <c r="G35" i="44"/>
  <c r="F35" i="44"/>
  <c r="E35" i="44"/>
  <c r="D35" i="44"/>
  <c r="C35" i="44"/>
  <c r="B35" i="44"/>
  <c r="Y33" i="44"/>
  <c r="Y38" i="44" s="1"/>
  <c r="Y179" i="4" s="1"/>
  <c r="X33" i="44"/>
  <c r="X38" i="44" s="1"/>
  <c r="W33" i="44"/>
  <c r="W38" i="44" s="1"/>
  <c r="V33" i="44"/>
  <c r="V38" i="44" s="1"/>
  <c r="U33" i="44"/>
  <c r="U38" i="44" s="1"/>
  <c r="T33" i="44"/>
  <c r="T38" i="44" s="1"/>
  <c r="T179" i="4" s="1"/>
  <c r="S33" i="44"/>
  <c r="S38" i="44" s="1"/>
  <c r="R33" i="44"/>
  <c r="R38" i="44" s="1"/>
  <c r="Q33" i="44"/>
  <c r="P33" i="44"/>
  <c r="P38" i="44" s="1"/>
  <c r="O33" i="44"/>
  <c r="O38" i="44" s="1"/>
  <c r="N33" i="44"/>
  <c r="N38" i="44" s="1"/>
  <c r="N179" i="4" s="1"/>
  <c r="M33" i="44"/>
  <c r="M38" i="44" s="1"/>
  <c r="L33" i="44"/>
  <c r="L38" i="44" s="1"/>
  <c r="K33" i="44"/>
  <c r="K38" i="44" s="1"/>
  <c r="J33" i="44"/>
  <c r="J38" i="44" s="1"/>
  <c r="I33" i="44"/>
  <c r="I38" i="44" s="1"/>
  <c r="H33" i="44"/>
  <c r="H38" i="44" s="1"/>
  <c r="G33" i="44"/>
  <c r="G38" i="44" s="1"/>
  <c r="F33" i="44"/>
  <c r="F38" i="44" s="1"/>
  <c r="E33" i="44"/>
  <c r="E38" i="44" s="1"/>
  <c r="D33" i="44"/>
  <c r="D38" i="44" s="1"/>
  <c r="C33" i="44"/>
  <c r="C38" i="44" s="1"/>
  <c r="B33" i="44"/>
  <c r="B38" i="44" s="1"/>
  <c r="Y23" i="44"/>
  <c r="X23" i="44"/>
  <c r="W23" i="44"/>
  <c r="V23" i="44"/>
  <c r="U23" i="44"/>
  <c r="T23" i="44"/>
  <c r="S23" i="44"/>
  <c r="R23" i="44"/>
  <c r="Q23" i="44"/>
  <c r="P23" i="44"/>
  <c r="O23" i="44"/>
  <c r="N23" i="44"/>
  <c r="M23" i="44"/>
  <c r="L23" i="44"/>
  <c r="K23" i="44"/>
  <c r="J23" i="44"/>
  <c r="I23" i="44"/>
  <c r="H23" i="44"/>
  <c r="G23" i="44"/>
  <c r="F23" i="44"/>
  <c r="E23" i="44"/>
  <c r="D23" i="44"/>
  <c r="C23" i="44"/>
  <c r="B23" i="44"/>
  <c r="Y20" i="44"/>
  <c r="X20" i="44"/>
  <c r="W20" i="44"/>
  <c r="V20" i="44"/>
  <c r="U20" i="44"/>
  <c r="T20" i="44"/>
  <c r="S20" i="44"/>
  <c r="R20" i="44"/>
  <c r="Q20" i="44"/>
  <c r="P20" i="44"/>
  <c r="O20" i="44"/>
  <c r="N20" i="44"/>
  <c r="M20" i="44"/>
  <c r="L20" i="44"/>
  <c r="K20" i="44"/>
  <c r="J20" i="44"/>
  <c r="I20" i="44"/>
  <c r="H20" i="44"/>
  <c r="G20" i="44"/>
  <c r="F20" i="44"/>
  <c r="E20" i="44"/>
  <c r="D20" i="44"/>
  <c r="C20" i="44"/>
  <c r="B20" i="44"/>
  <c r="Y14" i="44"/>
  <c r="X14" i="44"/>
  <c r="W14" i="44"/>
  <c r="V14" i="44"/>
  <c r="U14" i="44"/>
  <c r="T14" i="44"/>
  <c r="S14" i="44"/>
  <c r="R14" i="44"/>
  <c r="Q14" i="44"/>
  <c r="P14" i="44"/>
  <c r="O14" i="44"/>
  <c r="N14" i="44"/>
  <c r="M14" i="44"/>
  <c r="L14" i="44"/>
  <c r="K14" i="44"/>
  <c r="J14" i="44"/>
  <c r="I14" i="44"/>
  <c r="H14" i="44"/>
  <c r="G14" i="44"/>
  <c r="F14" i="44"/>
  <c r="E14" i="44"/>
  <c r="D14" i="44"/>
  <c r="C14" i="44"/>
  <c r="B14" i="44"/>
  <c r="Y9" i="44"/>
  <c r="X9" i="44"/>
  <c r="W9" i="44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H9" i="44"/>
  <c r="G9" i="44"/>
  <c r="F9" i="44"/>
  <c r="E9" i="44"/>
  <c r="D9" i="44"/>
  <c r="C9" i="44"/>
  <c r="B9" i="44"/>
  <c r="Y8" i="44"/>
  <c r="X8" i="44"/>
  <c r="W8" i="44"/>
  <c r="V8" i="44"/>
  <c r="U8" i="44"/>
  <c r="T8" i="44"/>
  <c r="S8" i="44"/>
  <c r="R8" i="44"/>
  <c r="Q8" i="44"/>
  <c r="P8" i="44"/>
  <c r="O8" i="44"/>
  <c r="N8" i="44"/>
  <c r="M8" i="44"/>
  <c r="L8" i="44"/>
  <c r="K8" i="44"/>
  <c r="J8" i="44"/>
  <c r="I8" i="44"/>
  <c r="H8" i="44"/>
  <c r="G8" i="44"/>
  <c r="F8" i="44"/>
  <c r="E8" i="44"/>
  <c r="D8" i="44"/>
  <c r="C8" i="44"/>
  <c r="Y91" i="43"/>
  <c r="X91" i="43"/>
  <c r="W91" i="43"/>
  <c r="V91" i="43"/>
  <c r="U91" i="43"/>
  <c r="T91" i="43"/>
  <c r="S91" i="43"/>
  <c r="R91" i="43"/>
  <c r="Q91" i="43"/>
  <c r="P91" i="43"/>
  <c r="O91" i="43"/>
  <c r="N91" i="43"/>
  <c r="M91" i="43"/>
  <c r="L91" i="43"/>
  <c r="K91" i="43"/>
  <c r="J91" i="43"/>
  <c r="I91" i="43"/>
  <c r="H91" i="43"/>
  <c r="G91" i="43"/>
  <c r="F91" i="43"/>
  <c r="E91" i="43"/>
  <c r="D91" i="43"/>
  <c r="C91" i="43"/>
  <c r="B91" i="43"/>
  <c r="Y89" i="43"/>
  <c r="X89" i="43"/>
  <c r="W89" i="43"/>
  <c r="V89" i="43"/>
  <c r="U89" i="43"/>
  <c r="T89" i="43"/>
  <c r="S89" i="43"/>
  <c r="R89" i="43"/>
  <c r="Q89" i="43"/>
  <c r="P89" i="43"/>
  <c r="O89" i="43"/>
  <c r="N89" i="43"/>
  <c r="M89" i="43"/>
  <c r="L89" i="43"/>
  <c r="K89" i="43"/>
  <c r="J89" i="43"/>
  <c r="I89" i="43"/>
  <c r="H89" i="43"/>
  <c r="G89" i="43"/>
  <c r="F89" i="43"/>
  <c r="E89" i="43"/>
  <c r="D89" i="43"/>
  <c r="C89" i="43"/>
  <c r="B89" i="43"/>
  <c r="Y88" i="43"/>
  <c r="X88" i="43"/>
  <c r="W88" i="43"/>
  <c r="V88" i="43"/>
  <c r="U88" i="43"/>
  <c r="T88" i="43"/>
  <c r="S88" i="43"/>
  <c r="R88" i="43"/>
  <c r="Q88" i="43"/>
  <c r="P88" i="43"/>
  <c r="O88" i="43"/>
  <c r="N88" i="43"/>
  <c r="M88" i="43"/>
  <c r="L88" i="43"/>
  <c r="K88" i="43"/>
  <c r="J88" i="43"/>
  <c r="I88" i="43"/>
  <c r="H88" i="43"/>
  <c r="G88" i="43"/>
  <c r="F88" i="43"/>
  <c r="E88" i="43"/>
  <c r="D88" i="43"/>
  <c r="C88" i="43"/>
  <c r="B88" i="43"/>
  <c r="Y87" i="43"/>
  <c r="X87" i="43"/>
  <c r="W87" i="43"/>
  <c r="V87" i="43"/>
  <c r="U87" i="43"/>
  <c r="T87" i="43"/>
  <c r="S87" i="43"/>
  <c r="R87" i="43"/>
  <c r="Q87" i="43"/>
  <c r="P87" i="43"/>
  <c r="O87" i="43"/>
  <c r="N87" i="43"/>
  <c r="M87" i="43"/>
  <c r="L87" i="43"/>
  <c r="K87" i="43"/>
  <c r="J87" i="43"/>
  <c r="I87" i="43"/>
  <c r="H87" i="43"/>
  <c r="G87" i="43"/>
  <c r="F87" i="43"/>
  <c r="E87" i="43"/>
  <c r="D87" i="43"/>
  <c r="C87" i="43"/>
  <c r="B87" i="43"/>
  <c r="Y86" i="43"/>
  <c r="X86" i="43"/>
  <c r="W86" i="43"/>
  <c r="V86" i="43"/>
  <c r="U86" i="43"/>
  <c r="T86" i="43"/>
  <c r="S86" i="43"/>
  <c r="R86" i="43"/>
  <c r="Q86" i="43"/>
  <c r="P86" i="43"/>
  <c r="O86" i="43"/>
  <c r="N86" i="43"/>
  <c r="M86" i="43"/>
  <c r="L86" i="43"/>
  <c r="K86" i="43"/>
  <c r="J86" i="43"/>
  <c r="I86" i="43"/>
  <c r="H86" i="43"/>
  <c r="G86" i="43"/>
  <c r="F86" i="43"/>
  <c r="E86" i="43"/>
  <c r="D86" i="43"/>
  <c r="C86" i="43"/>
  <c r="B86" i="43"/>
  <c r="Y85" i="43"/>
  <c r="X85" i="43"/>
  <c r="W85" i="43"/>
  <c r="V85" i="43"/>
  <c r="U85" i="43"/>
  <c r="T85" i="43"/>
  <c r="S85" i="43"/>
  <c r="R85" i="43"/>
  <c r="Q85" i="43"/>
  <c r="P85" i="43"/>
  <c r="O85" i="43"/>
  <c r="N85" i="43"/>
  <c r="M85" i="43"/>
  <c r="L85" i="43"/>
  <c r="K85" i="43"/>
  <c r="J85" i="43"/>
  <c r="I85" i="43"/>
  <c r="H85" i="43"/>
  <c r="G85" i="43"/>
  <c r="F85" i="43"/>
  <c r="E85" i="43"/>
  <c r="D85" i="43"/>
  <c r="C85" i="43"/>
  <c r="B85" i="43"/>
  <c r="Y84" i="43"/>
  <c r="X84" i="43"/>
  <c r="W84" i="43"/>
  <c r="V84" i="43"/>
  <c r="U84" i="43"/>
  <c r="T84" i="43"/>
  <c r="S84" i="43"/>
  <c r="R84" i="43"/>
  <c r="Q84" i="43"/>
  <c r="P84" i="43"/>
  <c r="O84" i="43"/>
  <c r="N84" i="43"/>
  <c r="M84" i="43"/>
  <c r="L84" i="43"/>
  <c r="K84" i="43"/>
  <c r="J84" i="43"/>
  <c r="I84" i="43"/>
  <c r="H84" i="43"/>
  <c r="G84" i="43"/>
  <c r="F84" i="43"/>
  <c r="E84" i="43"/>
  <c r="D84" i="43"/>
  <c r="C84" i="43"/>
  <c r="B84" i="43"/>
  <c r="Y83" i="43"/>
  <c r="X83" i="43"/>
  <c r="W83" i="43"/>
  <c r="V83" i="43"/>
  <c r="U83" i="43"/>
  <c r="T83" i="43"/>
  <c r="S83" i="43"/>
  <c r="R83" i="43"/>
  <c r="Q83" i="43"/>
  <c r="P83" i="43"/>
  <c r="O83" i="43"/>
  <c r="N83" i="43"/>
  <c r="M83" i="43"/>
  <c r="L83" i="43"/>
  <c r="K83" i="43"/>
  <c r="J83" i="43"/>
  <c r="I83" i="43"/>
  <c r="H83" i="43"/>
  <c r="G83" i="43"/>
  <c r="F83" i="43"/>
  <c r="E83" i="43"/>
  <c r="D83" i="43"/>
  <c r="C83" i="43"/>
  <c r="B83" i="43"/>
  <c r="Y82" i="43"/>
  <c r="X82" i="43"/>
  <c r="W82" i="43"/>
  <c r="V82" i="43"/>
  <c r="U82" i="43"/>
  <c r="T82" i="43"/>
  <c r="S82" i="43"/>
  <c r="R82" i="43"/>
  <c r="Q82" i="43"/>
  <c r="P82" i="43"/>
  <c r="O82" i="43"/>
  <c r="N82" i="43"/>
  <c r="M82" i="43"/>
  <c r="L82" i="43"/>
  <c r="K82" i="43"/>
  <c r="J82" i="43"/>
  <c r="I82" i="43"/>
  <c r="H82" i="43"/>
  <c r="G82" i="43"/>
  <c r="F82" i="43"/>
  <c r="E82" i="43"/>
  <c r="D82" i="43"/>
  <c r="C82" i="43"/>
  <c r="B82" i="43"/>
  <c r="Y81" i="43"/>
  <c r="X81" i="43"/>
  <c r="W81" i="43"/>
  <c r="V81" i="43"/>
  <c r="U81" i="43"/>
  <c r="T81" i="43"/>
  <c r="S81" i="43"/>
  <c r="R81" i="43"/>
  <c r="Q81" i="43"/>
  <c r="P81" i="43"/>
  <c r="O81" i="43"/>
  <c r="N81" i="43"/>
  <c r="M81" i="43"/>
  <c r="L81" i="43"/>
  <c r="K81" i="43"/>
  <c r="J81" i="43"/>
  <c r="I81" i="43"/>
  <c r="H81" i="43"/>
  <c r="G81" i="43"/>
  <c r="F81" i="43"/>
  <c r="E81" i="43"/>
  <c r="D81" i="43"/>
  <c r="C81" i="43"/>
  <c r="B81" i="43"/>
  <c r="Y77" i="43"/>
  <c r="X77" i="43"/>
  <c r="W77" i="43"/>
  <c r="V77" i="43"/>
  <c r="U77" i="43"/>
  <c r="T77" i="43"/>
  <c r="S77" i="43"/>
  <c r="R77" i="43"/>
  <c r="Q77" i="43"/>
  <c r="P77" i="43"/>
  <c r="O77" i="43"/>
  <c r="N77" i="43"/>
  <c r="M77" i="43"/>
  <c r="L77" i="43"/>
  <c r="K77" i="43"/>
  <c r="J77" i="43"/>
  <c r="I77" i="43"/>
  <c r="H77" i="43"/>
  <c r="G77" i="43"/>
  <c r="F77" i="43"/>
  <c r="E77" i="43"/>
  <c r="D77" i="43"/>
  <c r="C77" i="43"/>
  <c r="B77" i="43"/>
  <c r="Y76" i="43"/>
  <c r="X76" i="43"/>
  <c r="W76" i="43"/>
  <c r="V76" i="43"/>
  <c r="U76" i="43"/>
  <c r="T76" i="43"/>
  <c r="S76" i="43"/>
  <c r="R76" i="43"/>
  <c r="Q76" i="43"/>
  <c r="P76" i="43"/>
  <c r="O76" i="43"/>
  <c r="N76" i="43"/>
  <c r="M76" i="43"/>
  <c r="L76" i="43"/>
  <c r="K76" i="43"/>
  <c r="J76" i="43"/>
  <c r="I76" i="43"/>
  <c r="H76" i="43"/>
  <c r="G76" i="43"/>
  <c r="F76" i="43"/>
  <c r="E76" i="43"/>
  <c r="D76" i="43"/>
  <c r="C76" i="43"/>
  <c r="B76" i="43"/>
  <c r="Y75" i="43"/>
  <c r="X75" i="43"/>
  <c r="W75" i="43"/>
  <c r="V75" i="43"/>
  <c r="U75" i="43"/>
  <c r="T75" i="43"/>
  <c r="S75" i="43"/>
  <c r="R75" i="43"/>
  <c r="Q75" i="43"/>
  <c r="P75" i="43"/>
  <c r="O75" i="43"/>
  <c r="N75" i="43"/>
  <c r="M75" i="43"/>
  <c r="L75" i="43"/>
  <c r="K75" i="43"/>
  <c r="J75" i="43"/>
  <c r="I75" i="43"/>
  <c r="H75" i="43"/>
  <c r="G75" i="43"/>
  <c r="F75" i="43"/>
  <c r="E75" i="43"/>
  <c r="D75" i="43"/>
  <c r="C75" i="43"/>
  <c r="B75" i="43"/>
  <c r="Y74" i="43"/>
  <c r="X74" i="43"/>
  <c r="W74" i="43"/>
  <c r="V74" i="43"/>
  <c r="U74" i="43"/>
  <c r="T74" i="43"/>
  <c r="S74" i="43"/>
  <c r="R74" i="43"/>
  <c r="Q74" i="43"/>
  <c r="P74" i="43"/>
  <c r="O74" i="43"/>
  <c r="N74" i="43"/>
  <c r="M74" i="43"/>
  <c r="L74" i="43"/>
  <c r="K74" i="43"/>
  <c r="J74" i="43"/>
  <c r="I74" i="43"/>
  <c r="H74" i="43"/>
  <c r="G74" i="43"/>
  <c r="F74" i="43"/>
  <c r="E74" i="43"/>
  <c r="D74" i="43"/>
  <c r="C74" i="43"/>
  <c r="B74" i="43"/>
  <c r="Y73" i="43"/>
  <c r="X73" i="43"/>
  <c r="W73" i="43"/>
  <c r="V73" i="43"/>
  <c r="U73" i="43"/>
  <c r="T73" i="43"/>
  <c r="S73" i="43"/>
  <c r="R73" i="43"/>
  <c r="Q73" i="43"/>
  <c r="P73" i="43"/>
  <c r="O73" i="43"/>
  <c r="N73" i="43"/>
  <c r="M73" i="43"/>
  <c r="L73" i="43"/>
  <c r="K73" i="43"/>
  <c r="J73" i="43"/>
  <c r="I73" i="43"/>
  <c r="H73" i="43"/>
  <c r="G73" i="43"/>
  <c r="F73" i="43"/>
  <c r="E73" i="43"/>
  <c r="D73" i="43"/>
  <c r="C73" i="43"/>
  <c r="B73" i="43"/>
  <c r="Y71" i="43"/>
  <c r="X71" i="43"/>
  <c r="W71" i="43"/>
  <c r="V71" i="43"/>
  <c r="U71" i="43"/>
  <c r="T71" i="43"/>
  <c r="S71" i="43"/>
  <c r="R71" i="43"/>
  <c r="Q71" i="43"/>
  <c r="P71" i="43"/>
  <c r="O71" i="43"/>
  <c r="N71" i="43"/>
  <c r="M71" i="43"/>
  <c r="L71" i="43"/>
  <c r="K71" i="43"/>
  <c r="J71" i="43"/>
  <c r="I71" i="43"/>
  <c r="H71" i="43"/>
  <c r="G71" i="43"/>
  <c r="F71" i="43"/>
  <c r="E71" i="43"/>
  <c r="D71" i="43"/>
  <c r="C71" i="43"/>
  <c r="B71" i="43"/>
  <c r="Y70" i="43"/>
  <c r="X70" i="43"/>
  <c r="W70" i="43"/>
  <c r="V70" i="43"/>
  <c r="U70" i="43"/>
  <c r="T70" i="43"/>
  <c r="S70" i="43"/>
  <c r="R70" i="43"/>
  <c r="Q70" i="43"/>
  <c r="P70" i="43"/>
  <c r="O70" i="43"/>
  <c r="N70" i="43"/>
  <c r="M70" i="43"/>
  <c r="L70" i="43"/>
  <c r="K70" i="43"/>
  <c r="J70" i="43"/>
  <c r="I70" i="43"/>
  <c r="H70" i="43"/>
  <c r="G70" i="43"/>
  <c r="F70" i="43"/>
  <c r="E70" i="43"/>
  <c r="D70" i="43"/>
  <c r="C70" i="43"/>
  <c r="B70" i="43"/>
  <c r="Y69" i="43"/>
  <c r="X69" i="43"/>
  <c r="W69" i="43"/>
  <c r="V69" i="43"/>
  <c r="U69" i="43"/>
  <c r="T69" i="43"/>
  <c r="S69" i="43"/>
  <c r="R69" i="43"/>
  <c r="Q69" i="43"/>
  <c r="P69" i="43"/>
  <c r="O69" i="43"/>
  <c r="N69" i="43"/>
  <c r="M69" i="43"/>
  <c r="L69" i="43"/>
  <c r="K69" i="43"/>
  <c r="J69" i="43"/>
  <c r="I69" i="43"/>
  <c r="H69" i="43"/>
  <c r="G69" i="43"/>
  <c r="F69" i="43"/>
  <c r="E69" i="43"/>
  <c r="D69" i="43"/>
  <c r="C69" i="43"/>
  <c r="B69" i="43"/>
  <c r="Y68" i="43"/>
  <c r="X68" i="43"/>
  <c r="W68" i="43"/>
  <c r="V68" i="43"/>
  <c r="U68" i="43"/>
  <c r="T68" i="43"/>
  <c r="S68" i="43"/>
  <c r="R68" i="43"/>
  <c r="Q68" i="43"/>
  <c r="P68" i="43"/>
  <c r="O68" i="43"/>
  <c r="N68" i="43"/>
  <c r="M68" i="43"/>
  <c r="L68" i="43"/>
  <c r="K68" i="43"/>
  <c r="J68" i="43"/>
  <c r="I68" i="43"/>
  <c r="H68" i="43"/>
  <c r="G68" i="43"/>
  <c r="F68" i="43"/>
  <c r="E68" i="43"/>
  <c r="D68" i="43"/>
  <c r="C68" i="43"/>
  <c r="B68" i="43"/>
  <c r="Y67" i="43"/>
  <c r="X67" i="43"/>
  <c r="W67" i="43"/>
  <c r="V67" i="43"/>
  <c r="U67" i="43"/>
  <c r="T67" i="43"/>
  <c r="S67" i="43"/>
  <c r="R67" i="43"/>
  <c r="Q67" i="43"/>
  <c r="P67" i="43"/>
  <c r="O67" i="43"/>
  <c r="N67" i="43"/>
  <c r="M67" i="43"/>
  <c r="L67" i="43"/>
  <c r="K67" i="43"/>
  <c r="J67" i="43"/>
  <c r="I67" i="43"/>
  <c r="H67" i="43"/>
  <c r="G67" i="43"/>
  <c r="F67" i="43"/>
  <c r="E67" i="43"/>
  <c r="D67" i="43"/>
  <c r="C67" i="43"/>
  <c r="B67" i="43"/>
  <c r="Y66" i="43"/>
  <c r="X66" i="43"/>
  <c r="W66" i="43"/>
  <c r="V66" i="43"/>
  <c r="U66" i="43"/>
  <c r="T66" i="43"/>
  <c r="S66" i="43"/>
  <c r="R66" i="43"/>
  <c r="Q66" i="43"/>
  <c r="P66" i="43"/>
  <c r="O66" i="43"/>
  <c r="N66" i="43"/>
  <c r="M66" i="43"/>
  <c r="L66" i="43"/>
  <c r="K66" i="43"/>
  <c r="J66" i="43"/>
  <c r="I66" i="43"/>
  <c r="H66" i="43"/>
  <c r="G66" i="43"/>
  <c r="F66" i="43"/>
  <c r="E66" i="43"/>
  <c r="D66" i="43"/>
  <c r="C66" i="43"/>
  <c r="B66" i="43"/>
  <c r="Y65" i="43"/>
  <c r="X65" i="43"/>
  <c r="W65" i="43"/>
  <c r="V65" i="43"/>
  <c r="U65" i="43"/>
  <c r="T65" i="43"/>
  <c r="S65" i="43"/>
  <c r="R65" i="43"/>
  <c r="Q65" i="43"/>
  <c r="P65" i="43"/>
  <c r="O65" i="43"/>
  <c r="N65" i="43"/>
  <c r="M65" i="43"/>
  <c r="L65" i="43"/>
  <c r="K65" i="43"/>
  <c r="J65" i="43"/>
  <c r="I65" i="43"/>
  <c r="H65" i="43"/>
  <c r="G65" i="43"/>
  <c r="F65" i="43"/>
  <c r="E65" i="43"/>
  <c r="D65" i="43"/>
  <c r="C65" i="43"/>
  <c r="B65" i="43"/>
  <c r="Y64" i="43"/>
  <c r="Y63" i="43" s="1"/>
  <c r="X64" i="43"/>
  <c r="X63" i="43" s="1"/>
  <c r="W64" i="43"/>
  <c r="W63" i="43" s="1"/>
  <c r="V64" i="43"/>
  <c r="V63" i="43" s="1"/>
  <c r="U64" i="43"/>
  <c r="U63" i="43" s="1"/>
  <c r="T64" i="43"/>
  <c r="T63" i="43" s="1"/>
  <c r="S64" i="43"/>
  <c r="S63" i="43" s="1"/>
  <c r="R64" i="43"/>
  <c r="R63" i="43" s="1"/>
  <c r="Q64" i="43"/>
  <c r="Q63" i="43" s="1"/>
  <c r="P64" i="43"/>
  <c r="P63" i="43" s="1"/>
  <c r="O64" i="43"/>
  <c r="O63" i="43" s="1"/>
  <c r="N64" i="43"/>
  <c r="N63" i="43" s="1"/>
  <c r="M64" i="43"/>
  <c r="M63" i="43" s="1"/>
  <c r="L64" i="43"/>
  <c r="L63" i="43" s="1"/>
  <c r="K64" i="43"/>
  <c r="K63" i="43" s="1"/>
  <c r="J64" i="43"/>
  <c r="J63" i="43" s="1"/>
  <c r="I64" i="43"/>
  <c r="I63" i="43" s="1"/>
  <c r="H64" i="43"/>
  <c r="H63" i="43" s="1"/>
  <c r="G64" i="43"/>
  <c r="F64" i="43"/>
  <c r="F63" i="43" s="1"/>
  <c r="E64" i="43"/>
  <c r="E63" i="43" s="1"/>
  <c r="D64" i="43"/>
  <c r="C64" i="43"/>
  <c r="B64" i="43"/>
  <c r="G63" i="43"/>
  <c r="D63" i="43"/>
  <c r="C63" i="43"/>
  <c r="B63" i="43"/>
  <c r="Y39" i="43"/>
  <c r="X39" i="43"/>
  <c r="W39" i="43"/>
  <c r="V39" i="43"/>
  <c r="U39" i="43"/>
  <c r="T39" i="43"/>
  <c r="S39" i="43"/>
  <c r="R39" i="43"/>
  <c r="Q39" i="43"/>
  <c r="P39" i="43"/>
  <c r="O39" i="43"/>
  <c r="N39" i="43"/>
  <c r="M39" i="43"/>
  <c r="L39" i="43"/>
  <c r="K39" i="43"/>
  <c r="J39" i="43"/>
  <c r="I39" i="43"/>
  <c r="H39" i="43"/>
  <c r="G39" i="43"/>
  <c r="F39" i="43"/>
  <c r="E39" i="43"/>
  <c r="D39" i="43"/>
  <c r="C39" i="43"/>
  <c r="B39" i="43"/>
  <c r="Y91" i="42"/>
  <c r="X91" i="42"/>
  <c r="W91" i="42"/>
  <c r="V91" i="42"/>
  <c r="U91" i="42"/>
  <c r="T91" i="42"/>
  <c r="S91" i="42"/>
  <c r="R91" i="42"/>
  <c r="Q91" i="42"/>
  <c r="P91" i="42"/>
  <c r="O91" i="42"/>
  <c r="N91" i="42"/>
  <c r="M91" i="42"/>
  <c r="L91" i="42"/>
  <c r="K91" i="42"/>
  <c r="J91" i="42"/>
  <c r="I91" i="42"/>
  <c r="H91" i="42"/>
  <c r="G91" i="42"/>
  <c r="F91" i="42"/>
  <c r="E91" i="42"/>
  <c r="D91" i="42"/>
  <c r="C91" i="42"/>
  <c r="B91" i="42"/>
  <c r="Y89" i="42"/>
  <c r="X89" i="42"/>
  <c r="W89" i="42"/>
  <c r="V89" i="42"/>
  <c r="U89" i="42"/>
  <c r="T89" i="42"/>
  <c r="S89" i="42"/>
  <c r="R89" i="42"/>
  <c r="Q89" i="42"/>
  <c r="P89" i="42"/>
  <c r="O89" i="42"/>
  <c r="N89" i="42"/>
  <c r="M89" i="42"/>
  <c r="L89" i="42"/>
  <c r="K89" i="42"/>
  <c r="J89" i="42"/>
  <c r="I89" i="42"/>
  <c r="H89" i="42"/>
  <c r="G89" i="42"/>
  <c r="F89" i="42"/>
  <c r="E89" i="42"/>
  <c r="D89" i="42"/>
  <c r="C89" i="42"/>
  <c r="B89" i="42"/>
  <c r="Y88" i="42"/>
  <c r="X88" i="42"/>
  <c r="W88" i="42"/>
  <c r="V88" i="42"/>
  <c r="U88" i="42"/>
  <c r="T88" i="42"/>
  <c r="S88" i="42"/>
  <c r="R88" i="42"/>
  <c r="Q88" i="42"/>
  <c r="P88" i="42"/>
  <c r="O88" i="42"/>
  <c r="N88" i="42"/>
  <c r="M88" i="42"/>
  <c r="L88" i="42"/>
  <c r="K88" i="42"/>
  <c r="J88" i="42"/>
  <c r="I88" i="42"/>
  <c r="H88" i="42"/>
  <c r="G88" i="42"/>
  <c r="F88" i="42"/>
  <c r="E88" i="42"/>
  <c r="D88" i="42"/>
  <c r="C88" i="42"/>
  <c r="B88" i="42"/>
  <c r="Y87" i="42"/>
  <c r="X87" i="42"/>
  <c r="W87" i="42"/>
  <c r="V87" i="42"/>
  <c r="U87" i="42"/>
  <c r="T87" i="42"/>
  <c r="S87" i="42"/>
  <c r="R87" i="42"/>
  <c r="Q87" i="42"/>
  <c r="P87" i="42"/>
  <c r="O87" i="42"/>
  <c r="N87" i="42"/>
  <c r="M87" i="42"/>
  <c r="L87" i="42"/>
  <c r="K87" i="42"/>
  <c r="J87" i="42"/>
  <c r="I87" i="42"/>
  <c r="H87" i="42"/>
  <c r="G87" i="42"/>
  <c r="F87" i="42"/>
  <c r="E87" i="42"/>
  <c r="D87" i="42"/>
  <c r="C87" i="42"/>
  <c r="B87" i="42"/>
  <c r="Y86" i="42"/>
  <c r="X86" i="42"/>
  <c r="W86" i="42"/>
  <c r="V86" i="42"/>
  <c r="U86" i="42"/>
  <c r="T86" i="42"/>
  <c r="S86" i="42"/>
  <c r="R86" i="42"/>
  <c r="Q86" i="42"/>
  <c r="P86" i="42"/>
  <c r="O86" i="42"/>
  <c r="N86" i="42"/>
  <c r="M86" i="42"/>
  <c r="L86" i="42"/>
  <c r="K86" i="42"/>
  <c r="J86" i="42"/>
  <c r="I86" i="42"/>
  <c r="H86" i="42"/>
  <c r="G86" i="42"/>
  <c r="F86" i="42"/>
  <c r="E86" i="42"/>
  <c r="D86" i="42"/>
  <c r="C86" i="42"/>
  <c r="B86" i="42"/>
  <c r="Y85" i="42"/>
  <c r="X85" i="42"/>
  <c r="W85" i="42"/>
  <c r="V85" i="42"/>
  <c r="U85" i="42"/>
  <c r="T85" i="42"/>
  <c r="S85" i="42"/>
  <c r="R85" i="42"/>
  <c r="Q85" i="42"/>
  <c r="P85" i="42"/>
  <c r="O85" i="42"/>
  <c r="N85" i="42"/>
  <c r="M85" i="42"/>
  <c r="L85" i="42"/>
  <c r="K85" i="42"/>
  <c r="J85" i="42"/>
  <c r="I85" i="42"/>
  <c r="H85" i="42"/>
  <c r="G85" i="42"/>
  <c r="F85" i="42"/>
  <c r="E85" i="42"/>
  <c r="D85" i="42"/>
  <c r="C85" i="42"/>
  <c r="B85" i="42"/>
  <c r="Y84" i="42"/>
  <c r="X84" i="42"/>
  <c r="W84" i="42"/>
  <c r="V84" i="42"/>
  <c r="U84" i="42"/>
  <c r="T84" i="42"/>
  <c r="S84" i="42"/>
  <c r="R84" i="42"/>
  <c r="Q84" i="42"/>
  <c r="P84" i="42"/>
  <c r="O84" i="42"/>
  <c r="N84" i="42"/>
  <c r="M84" i="42"/>
  <c r="L84" i="42"/>
  <c r="K84" i="42"/>
  <c r="J84" i="42"/>
  <c r="I84" i="42"/>
  <c r="H84" i="42"/>
  <c r="G84" i="42"/>
  <c r="F84" i="42"/>
  <c r="E84" i="42"/>
  <c r="D84" i="42"/>
  <c r="C84" i="42"/>
  <c r="B84" i="42"/>
  <c r="Y83" i="42"/>
  <c r="X83" i="42"/>
  <c r="W83" i="42"/>
  <c r="V83" i="42"/>
  <c r="U83" i="42"/>
  <c r="T83" i="42"/>
  <c r="S83" i="42"/>
  <c r="R83" i="42"/>
  <c r="Q83" i="42"/>
  <c r="P83" i="42"/>
  <c r="O83" i="42"/>
  <c r="N83" i="42"/>
  <c r="M83" i="42"/>
  <c r="L83" i="42"/>
  <c r="K83" i="42"/>
  <c r="J83" i="42"/>
  <c r="I83" i="42"/>
  <c r="H83" i="42"/>
  <c r="G83" i="42"/>
  <c r="F83" i="42"/>
  <c r="E83" i="42"/>
  <c r="D83" i="42"/>
  <c r="C83" i="42"/>
  <c r="B83" i="42"/>
  <c r="Y82" i="42"/>
  <c r="X82" i="42"/>
  <c r="W82" i="42"/>
  <c r="V82" i="42"/>
  <c r="U82" i="42"/>
  <c r="T82" i="42"/>
  <c r="S82" i="42"/>
  <c r="R82" i="42"/>
  <c r="Q82" i="42"/>
  <c r="P82" i="42"/>
  <c r="O82" i="42"/>
  <c r="N82" i="42"/>
  <c r="M82" i="42"/>
  <c r="L82" i="42"/>
  <c r="K82" i="42"/>
  <c r="J82" i="42"/>
  <c r="I82" i="42"/>
  <c r="H82" i="42"/>
  <c r="G82" i="42"/>
  <c r="F82" i="42"/>
  <c r="E82" i="42"/>
  <c r="D82" i="42"/>
  <c r="C82" i="42"/>
  <c r="B82" i="42"/>
  <c r="Y81" i="42"/>
  <c r="X81" i="42"/>
  <c r="W81" i="42"/>
  <c r="V81" i="42"/>
  <c r="U81" i="42"/>
  <c r="T81" i="42"/>
  <c r="S81" i="42"/>
  <c r="R81" i="42"/>
  <c r="Q81" i="42"/>
  <c r="P81" i="42"/>
  <c r="O81" i="42"/>
  <c r="N81" i="42"/>
  <c r="M81" i="42"/>
  <c r="L81" i="42"/>
  <c r="K81" i="42"/>
  <c r="J81" i="42"/>
  <c r="I81" i="42"/>
  <c r="H81" i="42"/>
  <c r="G81" i="42"/>
  <c r="F81" i="42"/>
  <c r="E81" i="42"/>
  <c r="D81" i="42"/>
  <c r="C81" i="42"/>
  <c r="B81" i="42"/>
  <c r="Y77" i="42"/>
  <c r="X77" i="42"/>
  <c r="W77" i="42"/>
  <c r="V77" i="42"/>
  <c r="U77" i="42"/>
  <c r="T77" i="42"/>
  <c r="S77" i="42"/>
  <c r="R77" i="42"/>
  <c r="Q77" i="42"/>
  <c r="P77" i="42"/>
  <c r="O77" i="42"/>
  <c r="N77" i="42"/>
  <c r="M77" i="42"/>
  <c r="L77" i="42"/>
  <c r="K77" i="42"/>
  <c r="J77" i="42"/>
  <c r="I77" i="42"/>
  <c r="H77" i="42"/>
  <c r="G77" i="42"/>
  <c r="F77" i="42"/>
  <c r="E77" i="42"/>
  <c r="D77" i="42"/>
  <c r="C77" i="42"/>
  <c r="B77" i="42"/>
  <c r="Y76" i="42"/>
  <c r="X76" i="42"/>
  <c r="W76" i="42"/>
  <c r="V76" i="42"/>
  <c r="U76" i="42"/>
  <c r="T76" i="42"/>
  <c r="S76" i="42"/>
  <c r="R76" i="42"/>
  <c r="Q76" i="42"/>
  <c r="P76" i="42"/>
  <c r="O76" i="42"/>
  <c r="N76" i="42"/>
  <c r="M76" i="42"/>
  <c r="L76" i="42"/>
  <c r="K76" i="42"/>
  <c r="J76" i="42"/>
  <c r="I76" i="42"/>
  <c r="H76" i="42"/>
  <c r="G76" i="42"/>
  <c r="F76" i="42"/>
  <c r="E76" i="42"/>
  <c r="D76" i="42"/>
  <c r="C76" i="42"/>
  <c r="B76" i="42"/>
  <c r="Y75" i="42"/>
  <c r="X75" i="42"/>
  <c r="W75" i="42"/>
  <c r="V75" i="42"/>
  <c r="U75" i="42"/>
  <c r="T75" i="42"/>
  <c r="S75" i="42"/>
  <c r="R75" i="42"/>
  <c r="Q75" i="42"/>
  <c r="P75" i="42"/>
  <c r="O75" i="42"/>
  <c r="N75" i="42"/>
  <c r="M75" i="42"/>
  <c r="L75" i="42"/>
  <c r="K75" i="42"/>
  <c r="J75" i="42"/>
  <c r="I75" i="42"/>
  <c r="H75" i="42"/>
  <c r="G75" i="42"/>
  <c r="F75" i="42"/>
  <c r="E75" i="42"/>
  <c r="D75" i="42"/>
  <c r="C75" i="42"/>
  <c r="B75" i="42"/>
  <c r="Y74" i="42"/>
  <c r="X74" i="42"/>
  <c r="W74" i="42"/>
  <c r="V74" i="42"/>
  <c r="U74" i="42"/>
  <c r="T74" i="42"/>
  <c r="S74" i="42"/>
  <c r="R74" i="42"/>
  <c r="Q74" i="42"/>
  <c r="P74" i="42"/>
  <c r="O74" i="42"/>
  <c r="N74" i="42"/>
  <c r="M74" i="42"/>
  <c r="L74" i="42"/>
  <c r="K74" i="42"/>
  <c r="J74" i="42"/>
  <c r="I74" i="42"/>
  <c r="H74" i="42"/>
  <c r="G74" i="42"/>
  <c r="F74" i="42"/>
  <c r="E74" i="42"/>
  <c r="D74" i="42"/>
  <c r="C74" i="42"/>
  <c r="B74" i="42"/>
  <c r="Y73" i="42"/>
  <c r="X73" i="42"/>
  <c r="W73" i="42"/>
  <c r="V73" i="42"/>
  <c r="U73" i="42"/>
  <c r="T73" i="42"/>
  <c r="S73" i="42"/>
  <c r="R73" i="42"/>
  <c r="Q73" i="42"/>
  <c r="P73" i="42"/>
  <c r="O73" i="42"/>
  <c r="N73" i="42"/>
  <c r="M73" i="42"/>
  <c r="L73" i="42"/>
  <c r="K73" i="42"/>
  <c r="J73" i="42"/>
  <c r="I73" i="42"/>
  <c r="H73" i="42"/>
  <c r="G73" i="42"/>
  <c r="F73" i="42"/>
  <c r="E73" i="42"/>
  <c r="D73" i="42"/>
  <c r="C73" i="42"/>
  <c r="B73" i="42"/>
  <c r="Y71" i="42"/>
  <c r="X71" i="42"/>
  <c r="W71" i="42"/>
  <c r="V71" i="42"/>
  <c r="U71" i="42"/>
  <c r="T71" i="42"/>
  <c r="S71" i="42"/>
  <c r="R71" i="42"/>
  <c r="Q71" i="42"/>
  <c r="P71" i="42"/>
  <c r="O71" i="42"/>
  <c r="N71" i="42"/>
  <c r="M71" i="42"/>
  <c r="L71" i="42"/>
  <c r="K71" i="42"/>
  <c r="J71" i="42"/>
  <c r="I71" i="42"/>
  <c r="H71" i="42"/>
  <c r="G71" i="42"/>
  <c r="F71" i="42"/>
  <c r="E71" i="42"/>
  <c r="D71" i="42"/>
  <c r="C71" i="42"/>
  <c r="B71" i="42"/>
  <c r="Y70" i="42"/>
  <c r="X70" i="42"/>
  <c r="W70" i="42"/>
  <c r="V70" i="42"/>
  <c r="U70" i="42"/>
  <c r="T70" i="42"/>
  <c r="S70" i="42"/>
  <c r="R70" i="42"/>
  <c r="Q70" i="42"/>
  <c r="P70" i="42"/>
  <c r="O70" i="42"/>
  <c r="N70" i="42"/>
  <c r="M70" i="42"/>
  <c r="L70" i="42"/>
  <c r="K70" i="42"/>
  <c r="J70" i="42"/>
  <c r="I70" i="42"/>
  <c r="H70" i="42"/>
  <c r="G70" i="42"/>
  <c r="F70" i="42"/>
  <c r="E70" i="42"/>
  <c r="D70" i="42"/>
  <c r="C70" i="42"/>
  <c r="B70" i="42"/>
  <c r="Y69" i="42"/>
  <c r="X69" i="42"/>
  <c r="W69" i="42"/>
  <c r="V69" i="42"/>
  <c r="U69" i="42"/>
  <c r="T69" i="42"/>
  <c r="S69" i="42"/>
  <c r="R69" i="42"/>
  <c r="Q69" i="42"/>
  <c r="P69" i="42"/>
  <c r="O69" i="42"/>
  <c r="N69" i="42"/>
  <c r="M69" i="42"/>
  <c r="L69" i="42"/>
  <c r="K69" i="42"/>
  <c r="J69" i="42"/>
  <c r="I69" i="42"/>
  <c r="H69" i="42"/>
  <c r="G69" i="42"/>
  <c r="F69" i="42"/>
  <c r="E69" i="42"/>
  <c r="D69" i="42"/>
  <c r="C69" i="42"/>
  <c r="B69" i="42"/>
  <c r="Y68" i="42"/>
  <c r="X68" i="42"/>
  <c r="W68" i="42"/>
  <c r="V68" i="42"/>
  <c r="U68" i="42"/>
  <c r="T68" i="42"/>
  <c r="S68" i="42"/>
  <c r="R68" i="42"/>
  <c r="Q68" i="42"/>
  <c r="P68" i="42"/>
  <c r="O68" i="42"/>
  <c r="N68" i="42"/>
  <c r="M68" i="42"/>
  <c r="L68" i="42"/>
  <c r="K68" i="42"/>
  <c r="J68" i="42"/>
  <c r="I68" i="42"/>
  <c r="H68" i="42"/>
  <c r="G68" i="42"/>
  <c r="F68" i="42"/>
  <c r="E68" i="42"/>
  <c r="D68" i="42"/>
  <c r="C68" i="42"/>
  <c r="B68" i="42"/>
  <c r="Y67" i="42"/>
  <c r="X67" i="42"/>
  <c r="W67" i="42"/>
  <c r="V67" i="42"/>
  <c r="U67" i="42"/>
  <c r="T67" i="42"/>
  <c r="S67" i="42"/>
  <c r="R67" i="42"/>
  <c r="Q67" i="42"/>
  <c r="P67" i="42"/>
  <c r="O67" i="42"/>
  <c r="N67" i="42"/>
  <c r="M67" i="42"/>
  <c r="L67" i="42"/>
  <c r="K67" i="42"/>
  <c r="J67" i="42"/>
  <c r="I67" i="42"/>
  <c r="H67" i="42"/>
  <c r="G67" i="42"/>
  <c r="F67" i="42"/>
  <c r="E67" i="42"/>
  <c r="D67" i="42"/>
  <c r="C67" i="42"/>
  <c r="B67" i="42"/>
  <c r="Y66" i="42"/>
  <c r="X66" i="42"/>
  <c r="W66" i="42"/>
  <c r="V66" i="42"/>
  <c r="U66" i="42"/>
  <c r="T66" i="42"/>
  <c r="S66" i="42"/>
  <c r="R66" i="42"/>
  <c r="Q66" i="42"/>
  <c r="P66" i="42"/>
  <c r="O66" i="42"/>
  <c r="N66" i="42"/>
  <c r="M66" i="42"/>
  <c r="L66" i="42"/>
  <c r="K66" i="42"/>
  <c r="J66" i="42"/>
  <c r="I66" i="42"/>
  <c r="H66" i="42"/>
  <c r="G66" i="42"/>
  <c r="F66" i="42"/>
  <c r="E66" i="42"/>
  <c r="D66" i="42"/>
  <c r="C66" i="42"/>
  <c r="B66" i="42"/>
  <c r="Y65" i="42"/>
  <c r="X65" i="42"/>
  <c r="X63" i="42" s="1"/>
  <c r="W65" i="42"/>
  <c r="V65" i="42"/>
  <c r="U65" i="42"/>
  <c r="T65" i="42"/>
  <c r="S65" i="42"/>
  <c r="R65" i="42"/>
  <c r="Q65" i="42"/>
  <c r="P65" i="42"/>
  <c r="O65" i="42"/>
  <c r="N65" i="42"/>
  <c r="M65" i="42"/>
  <c r="L65" i="42"/>
  <c r="K65" i="42"/>
  <c r="J65" i="42"/>
  <c r="I65" i="42"/>
  <c r="H65" i="42"/>
  <c r="G65" i="42"/>
  <c r="F65" i="42"/>
  <c r="E65" i="42"/>
  <c r="D65" i="42"/>
  <c r="C65" i="42"/>
  <c r="B65" i="42"/>
  <c r="Y64" i="42"/>
  <c r="Y63" i="42" s="1"/>
  <c r="X64" i="42"/>
  <c r="W64" i="42"/>
  <c r="W63" i="42" s="1"/>
  <c r="V64" i="42"/>
  <c r="V63" i="42" s="1"/>
  <c r="U64" i="42"/>
  <c r="U63" i="42" s="1"/>
  <c r="T64" i="42"/>
  <c r="T63" i="42" s="1"/>
  <c r="S64" i="42"/>
  <c r="S63" i="42" s="1"/>
  <c r="R64" i="42"/>
  <c r="R63" i="42" s="1"/>
  <c r="Q64" i="42"/>
  <c r="Q63" i="42" s="1"/>
  <c r="P64" i="42"/>
  <c r="O64" i="42"/>
  <c r="N64" i="42"/>
  <c r="M64" i="42"/>
  <c r="L64" i="42"/>
  <c r="L63" i="42" s="1"/>
  <c r="K64" i="42"/>
  <c r="K63" i="42" s="1"/>
  <c r="J64" i="42"/>
  <c r="J63" i="42" s="1"/>
  <c r="I64" i="42"/>
  <c r="I63" i="42" s="1"/>
  <c r="H64" i="42"/>
  <c r="H63" i="42" s="1"/>
  <c r="G64" i="42"/>
  <c r="G63" i="42" s="1"/>
  <c r="F64" i="42"/>
  <c r="F63" i="42" s="1"/>
  <c r="E64" i="42"/>
  <c r="E63" i="42" s="1"/>
  <c r="D64" i="42"/>
  <c r="D63" i="42" s="1"/>
  <c r="C64" i="42"/>
  <c r="C63" i="42" s="1"/>
  <c r="B64" i="42"/>
  <c r="B63" i="42" s="1"/>
  <c r="P63" i="42"/>
  <c r="O63" i="42"/>
  <c r="N63" i="42"/>
  <c r="M63" i="42"/>
  <c r="Y39" i="42"/>
  <c r="X39" i="42"/>
  <c r="X90" i="42" s="1"/>
  <c r="W39" i="42"/>
  <c r="W90" i="42" s="1"/>
  <c r="V39" i="42"/>
  <c r="V90" i="42" s="1"/>
  <c r="U39" i="42"/>
  <c r="U90" i="42" s="1"/>
  <c r="T39" i="42"/>
  <c r="T90" i="42" s="1"/>
  <c r="S39" i="42"/>
  <c r="S90" i="42" s="1"/>
  <c r="R39" i="42"/>
  <c r="R90" i="42" s="1"/>
  <c r="Q39" i="42"/>
  <c r="Q90" i="42" s="1"/>
  <c r="P39" i="42"/>
  <c r="P90" i="42" s="1"/>
  <c r="O39" i="42"/>
  <c r="O90" i="42" s="1"/>
  <c r="N39" i="42"/>
  <c r="N90" i="42" s="1"/>
  <c r="M39" i="42"/>
  <c r="M90" i="42" s="1"/>
  <c r="L39" i="42"/>
  <c r="K39" i="42"/>
  <c r="J39" i="42"/>
  <c r="J90" i="42" s="1"/>
  <c r="I39" i="42"/>
  <c r="H39" i="42"/>
  <c r="G39" i="42"/>
  <c r="F39" i="42"/>
  <c r="E39" i="42"/>
  <c r="D39" i="42"/>
  <c r="C39" i="42"/>
  <c r="B39" i="42"/>
  <c r="Y91" i="41"/>
  <c r="X91" i="41"/>
  <c r="W91" i="41"/>
  <c r="V91" i="41"/>
  <c r="U91" i="41"/>
  <c r="T91" i="41"/>
  <c r="S91" i="41"/>
  <c r="R91" i="41"/>
  <c r="Q91" i="41"/>
  <c r="P91" i="41"/>
  <c r="O91" i="41"/>
  <c r="N91" i="41"/>
  <c r="M91" i="41"/>
  <c r="L91" i="41"/>
  <c r="K91" i="41"/>
  <c r="J91" i="41"/>
  <c r="I91" i="41"/>
  <c r="H91" i="41"/>
  <c r="G91" i="41"/>
  <c r="F91" i="41"/>
  <c r="E91" i="41"/>
  <c r="D91" i="41"/>
  <c r="C91" i="41"/>
  <c r="B91" i="41"/>
  <c r="Y89" i="41"/>
  <c r="X89" i="41"/>
  <c r="W89" i="41"/>
  <c r="V89" i="41"/>
  <c r="U89" i="41"/>
  <c r="T89" i="41"/>
  <c r="S89" i="41"/>
  <c r="R89" i="41"/>
  <c r="Q89" i="41"/>
  <c r="P89" i="41"/>
  <c r="O89" i="41"/>
  <c r="N89" i="41"/>
  <c r="M89" i="41"/>
  <c r="L89" i="41"/>
  <c r="K89" i="41"/>
  <c r="J89" i="41"/>
  <c r="I89" i="41"/>
  <c r="H89" i="41"/>
  <c r="G89" i="41"/>
  <c r="F89" i="41"/>
  <c r="E89" i="41"/>
  <c r="D89" i="41"/>
  <c r="C89" i="41"/>
  <c r="B89" i="41"/>
  <c r="Y88" i="41"/>
  <c r="X88" i="41"/>
  <c r="W88" i="41"/>
  <c r="V88" i="41"/>
  <c r="U88" i="41"/>
  <c r="T88" i="41"/>
  <c r="S88" i="41"/>
  <c r="R88" i="41"/>
  <c r="Q88" i="41"/>
  <c r="P88" i="41"/>
  <c r="O88" i="41"/>
  <c r="N88" i="41"/>
  <c r="M88" i="41"/>
  <c r="L88" i="41"/>
  <c r="K88" i="41"/>
  <c r="J88" i="41"/>
  <c r="I88" i="41"/>
  <c r="H88" i="41"/>
  <c r="G88" i="41"/>
  <c r="F88" i="41"/>
  <c r="E88" i="41"/>
  <c r="D88" i="41"/>
  <c r="C88" i="41"/>
  <c r="B88" i="41"/>
  <c r="Y87" i="41"/>
  <c r="X87" i="41"/>
  <c r="W87" i="41"/>
  <c r="V87" i="41"/>
  <c r="U87" i="41"/>
  <c r="T87" i="41"/>
  <c r="S87" i="41"/>
  <c r="R87" i="41"/>
  <c r="Q87" i="41"/>
  <c r="P87" i="41"/>
  <c r="O87" i="41"/>
  <c r="N87" i="41"/>
  <c r="M87" i="41"/>
  <c r="L87" i="41"/>
  <c r="K87" i="41"/>
  <c r="J87" i="41"/>
  <c r="I87" i="41"/>
  <c r="H87" i="41"/>
  <c r="G87" i="41"/>
  <c r="F87" i="41"/>
  <c r="E87" i="41"/>
  <c r="D87" i="41"/>
  <c r="C87" i="41"/>
  <c r="B87" i="41"/>
  <c r="Y86" i="41"/>
  <c r="X86" i="41"/>
  <c r="W86" i="41"/>
  <c r="V86" i="41"/>
  <c r="U86" i="41"/>
  <c r="T86" i="41"/>
  <c r="S86" i="41"/>
  <c r="R86" i="41"/>
  <c r="Q86" i="41"/>
  <c r="P86" i="41"/>
  <c r="O86" i="41"/>
  <c r="N86" i="41"/>
  <c r="M86" i="41"/>
  <c r="L86" i="41"/>
  <c r="K86" i="41"/>
  <c r="J86" i="41"/>
  <c r="I86" i="41"/>
  <c r="H86" i="41"/>
  <c r="G86" i="41"/>
  <c r="F86" i="41"/>
  <c r="E86" i="41"/>
  <c r="D86" i="41"/>
  <c r="C86" i="41"/>
  <c r="B86" i="41"/>
  <c r="Y85" i="41"/>
  <c r="X85" i="41"/>
  <c r="W85" i="41"/>
  <c r="V85" i="41"/>
  <c r="U85" i="41"/>
  <c r="T85" i="41"/>
  <c r="S85" i="41"/>
  <c r="R85" i="41"/>
  <c r="Q85" i="41"/>
  <c r="P85" i="41"/>
  <c r="O85" i="41"/>
  <c r="N85" i="41"/>
  <c r="M85" i="41"/>
  <c r="L85" i="41"/>
  <c r="K85" i="41"/>
  <c r="J85" i="41"/>
  <c r="I85" i="41"/>
  <c r="H85" i="41"/>
  <c r="G85" i="41"/>
  <c r="F85" i="41"/>
  <c r="E85" i="41"/>
  <c r="D85" i="41"/>
  <c r="C85" i="41"/>
  <c r="B85" i="41"/>
  <c r="Y84" i="41"/>
  <c r="X84" i="41"/>
  <c r="W84" i="41"/>
  <c r="V84" i="41"/>
  <c r="U84" i="41"/>
  <c r="T84" i="41"/>
  <c r="S84" i="41"/>
  <c r="R84" i="41"/>
  <c r="Q84" i="41"/>
  <c r="P84" i="41"/>
  <c r="O84" i="41"/>
  <c r="N84" i="41"/>
  <c r="M84" i="41"/>
  <c r="L84" i="41"/>
  <c r="K84" i="41"/>
  <c r="J84" i="41"/>
  <c r="I84" i="41"/>
  <c r="H84" i="41"/>
  <c r="G84" i="41"/>
  <c r="F84" i="41"/>
  <c r="E84" i="41"/>
  <c r="D84" i="41"/>
  <c r="C84" i="41"/>
  <c r="B84" i="41"/>
  <c r="Y83" i="41"/>
  <c r="X83" i="41"/>
  <c r="W83" i="41"/>
  <c r="V83" i="41"/>
  <c r="U83" i="41"/>
  <c r="T83" i="41"/>
  <c r="S83" i="41"/>
  <c r="R83" i="41"/>
  <c r="Q83" i="41"/>
  <c r="P83" i="41"/>
  <c r="O83" i="41"/>
  <c r="N83" i="41"/>
  <c r="M83" i="41"/>
  <c r="L83" i="41"/>
  <c r="K83" i="41"/>
  <c r="J83" i="41"/>
  <c r="I83" i="41"/>
  <c r="H83" i="41"/>
  <c r="G83" i="41"/>
  <c r="F83" i="41"/>
  <c r="E83" i="41"/>
  <c r="D83" i="41"/>
  <c r="C83" i="41"/>
  <c r="B83" i="41"/>
  <c r="Y82" i="41"/>
  <c r="X82" i="41"/>
  <c r="W82" i="41"/>
  <c r="V82" i="41"/>
  <c r="U82" i="41"/>
  <c r="T82" i="41"/>
  <c r="S82" i="41"/>
  <c r="R82" i="41"/>
  <c r="Q82" i="41"/>
  <c r="P82" i="41"/>
  <c r="O82" i="41"/>
  <c r="N82" i="41"/>
  <c r="M82" i="41"/>
  <c r="L82" i="41"/>
  <c r="K82" i="41"/>
  <c r="J82" i="41"/>
  <c r="I82" i="41"/>
  <c r="H82" i="41"/>
  <c r="G82" i="41"/>
  <c r="F82" i="41"/>
  <c r="E82" i="41"/>
  <c r="D82" i="41"/>
  <c r="C82" i="41"/>
  <c r="B82" i="41"/>
  <c r="Y77" i="41"/>
  <c r="X77" i="41"/>
  <c r="W77" i="41"/>
  <c r="V77" i="41"/>
  <c r="U77" i="41"/>
  <c r="T77" i="41"/>
  <c r="S77" i="41"/>
  <c r="R77" i="41"/>
  <c r="Q77" i="41"/>
  <c r="P77" i="41"/>
  <c r="O77" i="41"/>
  <c r="N77" i="41"/>
  <c r="M77" i="41"/>
  <c r="L77" i="41"/>
  <c r="K77" i="41"/>
  <c r="J77" i="41"/>
  <c r="I77" i="41"/>
  <c r="H77" i="41"/>
  <c r="G77" i="41"/>
  <c r="F77" i="41"/>
  <c r="E77" i="41"/>
  <c r="D77" i="41"/>
  <c r="C77" i="41"/>
  <c r="B77" i="41"/>
  <c r="Y76" i="41"/>
  <c r="X76" i="41"/>
  <c r="W76" i="41"/>
  <c r="V76" i="41"/>
  <c r="U76" i="41"/>
  <c r="T76" i="41"/>
  <c r="S76" i="41"/>
  <c r="R76" i="41"/>
  <c r="Q76" i="41"/>
  <c r="P76" i="41"/>
  <c r="O76" i="41"/>
  <c r="N76" i="41"/>
  <c r="M76" i="41"/>
  <c r="L76" i="41"/>
  <c r="K76" i="41"/>
  <c r="J76" i="41"/>
  <c r="I76" i="41"/>
  <c r="H76" i="41"/>
  <c r="G76" i="41"/>
  <c r="F76" i="41"/>
  <c r="E76" i="41"/>
  <c r="D76" i="41"/>
  <c r="C76" i="41"/>
  <c r="B76" i="41"/>
  <c r="Y75" i="41"/>
  <c r="X75" i="41"/>
  <c r="W75" i="41"/>
  <c r="V75" i="41"/>
  <c r="U75" i="41"/>
  <c r="T75" i="41"/>
  <c r="S75" i="41"/>
  <c r="R75" i="41"/>
  <c r="Q75" i="41"/>
  <c r="P75" i="41"/>
  <c r="O75" i="41"/>
  <c r="N75" i="41"/>
  <c r="M75" i="41"/>
  <c r="L75" i="41"/>
  <c r="K75" i="41"/>
  <c r="J75" i="41"/>
  <c r="I75" i="41"/>
  <c r="H75" i="41"/>
  <c r="G75" i="41"/>
  <c r="F75" i="41"/>
  <c r="E75" i="41"/>
  <c r="D75" i="41"/>
  <c r="C75" i="41"/>
  <c r="B75" i="41"/>
  <c r="Y74" i="41"/>
  <c r="X74" i="41"/>
  <c r="W74" i="41"/>
  <c r="V74" i="41"/>
  <c r="U74" i="41"/>
  <c r="T74" i="41"/>
  <c r="S74" i="41"/>
  <c r="R74" i="41"/>
  <c r="Q74" i="41"/>
  <c r="P74" i="41"/>
  <c r="O74" i="41"/>
  <c r="N74" i="41"/>
  <c r="M74" i="41"/>
  <c r="L74" i="41"/>
  <c r="K74" i="41"/>
  <c r="J74" i="41"/>
  <c r="I74" i="41"/>
  <c r="H74" i="41"/>
  <c r="G74" i="41"/>
  <c r="F74" i="41"/>
  <c r="E74" i="41"/>
  <c r="D74" i="41"/>
  <c r="C74" i="41"/>
  <c r="B74" i="41"/>
  <c r="Y73" i="41"/>
  <c r="X73" i="41"/>
  <c r="W73" i="41"/>
  <c r="V73" i="41"/>
  <c r="U73" i="41"/>
  <c r="T73" i="41"/>
  <c r="S73" i="41"/>
  <c r="R73" i="41"/>
  <c r="Q73" i="41"/>
  <c r="P73" i="41"/>
  <c r="O73" i="41"/>
  <c r="N73" i="41"/>
  <c r="M73" i="41"/>
  <c r="L73" i="41"/>
  <c r="K73" i="41"/>
  <c r="J73" i="41"/>
  <c r="I73" i="41"/>
  <c r="H73" i="41"/>
  <c r="G73" i="41"/>
  <c r="F73" i="41"/>
  <c r="E73" i="41"/>
  <c r="D73" i="41"/>
  <c r="C73" i="41"/>
  <c r="B73" i="41"/>
  <c r="Y71" i="41"/>
  <c r="X71" i="41"/>
  <c r="W71" i="41"/>
  <c r="V71" i="41"/>
  <c r="U71" i="41"/>
  <c r="T71" i="41"/>
  <c r="S71" i="41"/>
  <c r="R71" i="41"/>
  <c r="Q71" i="41"/>
  <c r="P71" i="41"/>
  <c r="O71" i="41"/>
  <c r="N71" i="41"/>
  <c r="M71" i="41"/>
  <c r="L71" i="41"/>
  <c r="K71" i="41"/>
  <c r="J71" i="41"/>
  <c r="I71" i="41"/>
  <c r="H71" i="41"/>
  <c r="G71" i="41"/>
  <c r="F71" i="41"/>
  <c r="E71" i="41"/>
  <c r="D71" i="41"/>
  <c r="C71" i="41"/>
  <c r="B71" i="41"/>
  <c r="Y70" i="41"/>
  <c r="X70" i="41"/>
  <c r="W70" i="41"/>
  <c r="V70" i="41"/>
  <c r="U70" i="41"/>
  <c r="T70" i="41"/>
  <c r="S70" i="41"/>
  <c r="R70" i="41"/>
  <c r="Q70" i="41"/>
  <c r="P70" i="41"/>
  <c r="O70" i="41"/>
  <c r="N70" i="41"/>
  <c r="M70" i="41"/>
  <c r="L70" i="41"/>
  <c r="K70" i="41"/>
  <c r="J70" i="41"/>
  <c r="I70" i="41"/>
  <c r="H70" i="41"/>
  <c r="G70" i="41"/>
  <c r="F70" i="41"/>
  <c r="E70" i="41"/>
  <c r="D70" i="41"/>
  <c r="C70" i="41"/>
  <c r="B70" i="41"/>
  <c r="Y69" i="41"/>
  <c r="X69" i="41"/>
  <c r="W69" i="41"/>
  <c r="V69" i="41"/>
  <c r="U69" i="41"/>
  <c r="T69" i="41"/>
  <c r="S69" i="41"/>
  <c r="R69" i="41"/>
  <c r="Q69" i="41"/>
  <c r="P69" i="41"/>
  <c r="O69" i="41"/>
  <c r="N69" i="41"/>
  <c r="M69" i="41"/>
  <c r="L69" i="41"/>
  <c r="K69" i="41"/>
  <c r="J69" i="41"/>
  <c r="I69" i="41"/>
  <c r="H69" i="41"/>
  <c r="G69" i="41"/>
  <c r="F69" i="41"/>
  <c r="E69" i="41"/>
  <c r="D69" i="41"/>
  <c r="C69" i="41"/>
  <c r="B69" i="41"/>
  <c r="Y68" i="41"/>
  <c r="X68" i="41"/>
  <c r="W68" i="41"/>
  <c r="V68" i="41"/>
  <c r="U68" i="41"/>
  <c r="T68" i="41"/>
  <c r="S68" i="41"/>
  <c r="R68" i="41"/>
  <c r="Q68" i="41"/>
  <c r="P68" i="41"/>
  <c r="O68" i="41"/>
  <c r="N68" i="41"/>
  <c r="M68" i="41"/>
  <c r="L68" i="41"/>
  <c r="K68" i="41"/>
  <c r="J68" i="41"/>
  <c r="I68" i="41"/>
  <c r="H68" i="41"/>
  <c r="G68" i="41"/>
  <c r="F68" i="41"/>
  <c r="E68" i="41"/>
  <c r="D68" i="41"/>
  <c r="C68" i="41"/>
  <c r="B68" i="41"/>
  <c r="Y67" i="41"/>
  <c r="X67" i="41"/>
  <c r="W67" i="41"/>
  <c r="V67" i="41"/>
  <c r="U67" i="41"/>
  <c r="T67" i="41"/>
  <c r="S67" i="41"/>
  <c r="R67" i="41"/>
  <c r="Q67" i="41"/>
  <c r="P67" i="41"/>
  <c r="O67" i="41"/>
  <c r="N67" i="41"/>
  <c r="M67" i="41"/>
  <c r="L67" i="41"/>
  <c r="K67" i="41"/>
  <c r="J67" i="41"/>
  <c r="I67" i="41"/>
  <c r="H67" i="41"/>
  <c r="G67" i="41"/>
  <c r="F67" i="41"/>
  <c r="E67" i="41"/>
  <c r="D67" i="41"/>
  <c r="C67" i="41"/>
  <c r="B67" i="41"/>
  <c r="Y66" i="41"/>
  <c r="X66" i="41"/>
  <c r="W66" i="41"/>
  <c r="V66" i="41"/>
  <c r="U66" i="41"/>
  <c r="T66" i="41"/>
  <c r="S66" i="41"/>
  <c r="R66" i="41"/>
  <c r="Q66" i="41"/>
  <c r="P66" i="41"/>
  <c r="P63" i="41" s="1"/>
  <c r="O66" i="41"/>
  <c r="N66" i="41"/>
  <c r="M66" i="41"/>
  <c r="L66" i="41"/>
  <c r="K66" i="41"/>
  <c r="J66" i="41"/>
  <c r="I66" i="41"/>
  <c r="H66" i="41"/>
  <c r="G66" i="41"/>
  <c r="F66" i="41"/>
  <c r="E66" i="41"/>
  <c r="D66" i="41"/>
  <c r="C66" i="41"/>
  <c r="B66" i="41"/>
  <c r="Y65" i="41"/>
  <c r="X65" i="41"/>
  <c r="W65" i="41"/>
  <c r="V65" i="41"/>
  <c r="U65" i="41"/>
  <c r="T65" i="41"/>
  <c r="S65" i="41"/>
  <c r="R65" i="41"/>
  <c r="Q65" i="41"/>
  <c r="P65" i="41"/>
  <c r="O65" i="41"/>
  <c r="O63" i="41" s="1"/>
  <c r="N65" i="41"/>
  <c r="N63" i="41" s="1"/>
  <c r="M65" i="41"/>
  <c r="M63" i="41" s="1"/>
  <c r="L65" i="41"/>
  <c r="L63" i="41" s="1"/>
  <c r="K65" i="41"/>
  <c r="J65" i="41"/>
  <c r="I65" i="41"/>
  <c r="H65" i="41"/>
  <c r="G65" i="41"/>
  <c r="F65" i="41"/>
  <c r="E65" i="41"/>
  <c r="D65" i="41"/>
  <c r="C65" i="41"/>
  <c r="B65" i="41"/>
  <c r="Y64" i="41"/>
  <c r="Y63" i="41" s="1"/>
  <c r="X64" i="41"/>
  <c r="X63" i="41" s="1"/>
  <c r="W64" i="41"/>
  <c r="W63" i="41" s="1"/>
  <c r="V64" i="41"/>
  <c r="V63" i="41" s="1"/>
  <c r="U64" i="41"/>
  <c r="U63" i="41" s="1"/>
  <c r="T64" i="41"/>
  <c r="T63" i="41" s="1"/>
  <c r="S64" i="41"/>
  <c r="S63" i="41" s="1"/>
  <c r="R64" i="41"/>
  <c r="R63" i="41" s="1"/>
  <c r="Q64" i="41"/>
  <c r="Q63" i="41" s="1"/>
  <c r="P64" i="41"/>
  <c r="O64" i="41"/>
  <c r="N64" i="41"/>
  <c r="M64" i="41"/>
  <c r="L64" i="41"/>
  <c r="K64" i="41"/>
  <c r="K63" i="41" s="1"/>
  <c r="J64" i="41"/>
  <c r="J63" i="41" s="1"/>
  <c r="I64" i="41"/>
  <c r="I63" i="41" s="1"/>
  <c r="H64" i="41"/>
  <c r="H63" i="41" s="1"/>
  <c r="G64" i="41"/>
  <c r="G63" i="41" s="1"/>
  <c r="F64" i="41"/>
  <c r="F63" i="41" s="1"/>
  <c r="E64" i="41"/>
  <c r="D64" i="41"/>
  <c r="C64" i="41"/>
  <c r="B64" i="41"/>
  <c r="E63" i="41"/>
  <c r="D63" i="41"/>
  <c r="C63" i="41"/>
  <c r="B63" i="41"/>
  <c r="Y39" i="41"/>
  <c r="Y90" i="41" s="1"/>
  <c r="Y81" i="41" s="1"/>
  <c r="X39" i="41"/>
  <c r="X90" i="41" s="1"/>
  <c r="W39" i="41"/>
  <c r="W90" i="41" s="1"/>
  <c r="V39" i="41"/>
  <c r="V90" i="41" s="1"/>
  <c r="U39" i="41"/>
  <c r="U90" i="41" s="1"/>
  <c r="T39" i="41"/>
  <c r="T90" i="41" s="1"/>
  <c r="S39" i="41"/>
  <c r="S90" i="41" s="1"/>
  <c r="R39" i="41"/>
  <c r="R90" i="41" s="1"/>
  <c r="Q39" i="41"/>
  <c r="Q90" i="41" s="1"/>
  <c r="P39" i="41"/>
  <c r="P90" i="41" s="1"/>
  <c r="O39" i="41"/>
  <c r="O90" i="41" s="1"/>
  <c r="N39" i="41"/>
  <c r="N90" i="41" s="1"/>
  <c r="M39" i="41"/>
  <c r="M90" i="41" s="1"/>
  <c r="L39" i="41"/>
  <c r="L90" i="41" s="1"/>
  <c r="K39" i="41"/>
  <c r="K90" i="41" s="1"/>
  <c r="J39" i="41"/>
  <c r="J90" i="41" s="1"/>
  <c r="I39" i="41"/>
  <c r="I90" i="41" s="1"/>
  <c r="H39" i="41"/>
  <c r="H90" i="41" s="1"/>
  <c r="G39" i="41"/>
  <c r="G90" i="41" s="1"/>
  <c r="F39" i="41"/>
  <c r="F90" i="41" s="1"/>
  <c r="E39" i="41"/>
  <c r="E90" i="41" s="1"/>
  <c r="D39" i="41"/>
  <c r="D90" i="41" s="1"/>
  <c r="C39" i="41"/>
  <c r="C90" i="41" s="1"/>
  <c r="B39" i="41"/>
  <c r="B90" i="41" s="1"/>
  <c r="B81" i="41" s="1"/>
  <c r="Y37" i="40"/>
  <c r="X37" i="40"/>
  <c r="W37" i="40"/>
  <c r="V37" i="40"/>
  <c r="U37" i="40"/>
  <c r="T37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Y36" i="40"/>
  <c r="X36" i="40"/>
  <c r="W36" i="40"/>
  <c r="V36" i="40"/>
  <c r="U36" i="40"/>
  <c r="T36" i="40"/>
  <c r="S36" i="40"/>
  <c r="R36" i="40"/>
  <c r="Q36" i="40"/>
  <c r="P36" i="40"/>
  <c r="O36" i="40"/>
  <c r="N36" i="40"/>
  <c r="M36" i="40"/>
  <c r="L36" i="40"/>
  <c r="K36" i="40"/>
  <c r="J36" i="40"/>
  <c r="I36" i="40"/>
  <c r="H36" i="40"/>
  <c r="G36" i="40"/>
  <c r="F36" i="40"/>
  <c r="E36" i="40"/>
  <c r="D36" i="40"/>
  <c r="C36" i="40"/>
  <c r="B36" i="40"/>
  <c r="Y35" i="40"/>
  <c r="X35" i="40"/>
  <c r="W35" i="40"/>
  <c r="V35" i="40"/>
  <c r="U35" i="40"/>
  <c r="T35" i="40"/>
  <c r="S35" i="40"/>
  <c r="R35" i="40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Y33" i="40"/>
  <c r="Y38" i="40" s="1"/>
  <c r="X33" i="40"/>
  <c r="X38" i="40" s="1"/>
  <c r="W33" i="40"/>
  <c r="W38" i="40" s="1"/>
  <c r="V33" i="40"/>
  <c r="V38" i="40" s="1"/>
  <c r="U33" i="40"/>
  <c r="U38" i="40" s="1"/>
  <c r="T33" i="40"/>
  <c r="T38" i="40" s="1"/>
  <c r="S33" i="40"/>
  <c r="S38" i="40" s="1"/>
  <c r="R33" i="40"/>
  <c r="R38" i="40" s="1"/>
  <c r="Q33" i="40"/>
  <c r="Q38" i="40" s="1"/>
  <c r="P33" i="40"/>
  <c r="P38" i="40" s="1"/>
  <c r="O33" i="40"/>
  <c r="O38" i="40" s="1"/>
  <c r="N33" i="40"/>
  <c r="N38" i="40" s="1"/>
  <c r="M33" i="40"/>
  <c r="M38" i="40" s="1"/>
  <c r="L33" i="40"/>
  <c r="L38" i="40" s="1"/>
  <c r="K33" i="40"/>
  <c r="K38" i="40" s="1"/>
  <c r="J33" i="40"/>
  <c r="J38" i="40" s="1"/>
  <c r="I33" i="40"/>
  <c r="I38" i="40" s="1"/>
  <c r="H33" i="40"/>
  <c r="H38" i="40" s="1"/>
  <c r="G33" i="40"/>
  <c r="G38" i="40" s="1"/>
  <c r="F33" i="40"/>
  <c r="F38" i="40" s="1"/>
  <c r="E33" i="40"/>
  <c r="E38" i="40" s="1"/>
  <c r="D33" i="40"/>
  <c r="D38" i="40" s="1"/>
  <c r="C33" i="40"/>
  <c r="C38" i="40" s="1"/>
  <c r="B33" i="40"/>
  <c r="B38" i="40" s="1"/>
  <c r="Y23" i="40"/>
  <c r="X23" i="40"/>
  <c r="W23" i="40"/>
  <c r="V23" i="40"/>
  <c r="U23" i="40"/>
  <c r="T23" i="40"/>
  <c r="S23" i="40"/>
  <c r="R23" i="40"/>
  <c r="Q23" i="40"/>
  <c r="P23" i="40"/>
  <c r="O23" i="40"/>
  <c r="N23" i="40"/>
  <c r="M23" i="40"/>
  <c r="L23" i="40"/>
  <c r="K23" i="40"/>
  <c r="J23" i="40"/>
  <c r="I23" i="40"/>
  <c r="H23" i="40"/>
  <c r="G23" i="40"/>
  <c r="F23" i="40"/>
  <c r="E23" i="40"/>
  <c r="D23" i="40"/>
  <c r="C23" i="40"/>
  <c r="B23" i="40"/>
  <c r="Y20" i="40"/>
  <c r="X20" i="40"/>
  <c r="W20" i="40"/>
  <c r="V20" i="40"/>
  <c r="U20" i="40"/>
  <c r="T20" i="40"/>
  <c r="S20" i="40"/>
  <c r="R20" i="40"/>
  <c r="Q20" i="40"/>
  <c r="P20" i="40"/>
  <c r="O20" i="40"/>
  <c r="N20" i="40"/>
  <c r="M20" i="40"/>
  <c r="L20" i="40"/>
  <c r="K20" i="40"/>
  <c r="J20" i="40"/>
  <c r="I20" i="40"/>
  <c r="H20" i="40"/>
  <c r="G20" i="40"/>
  <c r="F20" i="40"/>
  <c r="E20" i="40"/>
  <c r="D20" i="40"/>
  <c r="C20" i="40"/>
  <c r="B20" i="40"/>
  <c r="Y14" i="40"/>
  <c r="X14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G14" i="40"/>
  <c r="F14" i="40"/>
  <c r="E14" i="40"/>
  <c r="D14" i="40"/>
  <c r="C14" i="40"/>
  <c r="B14" i="40"/>
  <c r="Y9" i="40"/>
  <c r="X9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H9" i="40"/>
  <c r="G9" i="40"/>
  <c r="F9" i="40"/>
  <c r="E9" i="40"/>
  <c r="D9" i="40"/>
  <c r="C9" i="40"/>
  <c r="B9" i="40"/>
  <c r="Y8" i="40"/>
  <c r="X8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H8" i="40"/>
  <c r="G8" i="40"/>
  <c r="F8" i="40"/>
  <c r="E8" i="40"/>
  <c r="D8" i="40"/>
  <c r="C8" i="40"/>
  <c r="Y83" i="39"/>
  <c r="X83" i="39"/>
  <c r="W83" i="39"/>
  <c r="V83" i="39"/>
  <c r="U83" i="39"/>
  <c r="T83" i="39"/>
  <c r="S83" i="39"/>
  <c r="R83" i="39"/>
  <c r="Q83" i="39"/>
  <c r="P83" i="39"/>
  <c r="O83" i="39"/>
  <c r="N83" i="39"/>
  <c r="M83" i="39"/>
  <c r="L83" i="39"/>
  <c r="K83" i="39"/>
  <c r="J83" i="39"/>
  <c r="I83" i="39"/>
  <c r="H83" i="39"/>
  <c r="G83" i="39"/>
  <c r="F83" i="39"/>
  <c r="E83" i="39"/>
  <c r="D83" i="39"/>
  <c r="C83" i="39"/>
  <c r="B83" i="39"/>
  <c r="Y82" i="39"/>
  <c r="X82" i="39"/>
  <c r="W82" i="39"/>
  <c r="V82" i="39"/>
  <c r="U82" i="39"/>
  <c r="T82" i="39"/>
  <c r="S82" i="39"/>
  <c r="R82" i="39"/>
  <c r="Q82" i="39"/>
  <c r="P82" i="39"/>
  <c r="O82" i="39"/>
  <c r="N82" i="39"/>
  <c r="M82" i="39"/>
  <c r="L82" i="39"/>
  <c r="K82" i="39"/>
  <c r="J82" i="39"/>
  <c r="I82" i="39"/>
  <c r="H82" i="39"/>
  <c r="G82" i="39"/>
  <c r="F82" i="39"/>
  <c r="E82" i="39"/>
  <c r="D82" i="39"/>
  <c r="C82" i="39"/>
  <c r="B82" i="39"/>
  <c r="Y81" i="39"/>
  <c r="X81" i="39"/>
  <c r="W81" i="39"/>
  <c r="V81" i="39"/>
  <c r="U81" i="39"/>
  <c r="T81" i="39"/>
  <c r="S81" i="39"/>
  <c r="R81" i="39"/>
  <c r="Q81" i="39"/>
  <c r="P81" i="39"/>
  <c r="O81" i="39"/>
  <c r="N81" i="39"/>
  <c r="M81" i="39"/>
  <c r="L81" i="39"/>
  <c r="K81" i="39"/>
  <c r="J81" i="39"/>
  <c r="I81" i="39"/>
  <c r="H81" i="39"/>
  <c r="G81" i="39"/>
  <c r="F81" i="39"/>
  <c r="E81" i="39"/>
  <c r="D81" i="39"/>
  <c r="C81" i="39"/>
  <c r="B81" i="39"/>
  <c r="Y77" i="39"/>
  <c r="X77" i="39"/>
  <c r="W77" i="39"/>
  <c r="V77" i="39"/>
  <c r="U77" i="39"/>
  <c r="T77" i="39"/>
  <c r="S77" i="39"/>
  <c r="R77" i="39"/>
  <c r="Q77" i="39"/>
  <c r="P77" i="39"/>
  <c r="O77" i="39"/>
  <c r="N77" i="39"/>
  <c r="M77" i="39"/>
  <c r="L77" i="39"/>
  <c r="K77" i="39"/>
  <c r="J77" i="39"/>
  <c r="I77" i="39"/>
  <c r="H77" i="39"/>
  <c r="G77" i="39"/>
  <c r="F77" i="39"/>
  <c r="E77" i="39"/>
  <c r="D77" i="39"/>
  <c r="C77" i="39"/>
  <c r="B77" i="39"/>
  <c r="Y76" i="39"/>
  <c r="X76" i="39"/>
  <c r="W76" i="39"/>
  <c r="V76" i="39"/>
  <c r="U76" i="39"/>
  <c r="T76" i="39"/>
  <c r="S76" i="39"/>
  <c r="R76" i="39"/>
  <c r="Q76" i="39"/>
  <c r="P76" i="39"/>
  <c r="O76" i="39"/>
  <c r="N76" i="39"/>
  <c r="M76" i="39"/>
  <c r="L76" i="39"/>
  <c r="K76" i="39"/>
  <c r="J76" i="39"/>
  <c r="I76" i="39"/>
  <c r="H76" i="39"/>
  <c r="G76" i="39"/>
  <c r="F76" i="39"/>
  <c r="E76" i="39"/>
  <c r="D76" i="39"/>
  <c r="C76" i="39"/>
  <c r="B76" i="39"/>
  <c r="Y75" i="39"/>
  <c r="X75" i="39"/>
  <c r="W75" i="39"/>
  <c r="V75" i="39"/>
  <c r="U75" i="39"/>
  <c r="T75" i="39"/>
  <c r="S75" i="39"/>
  <c r="R75" i="39"/>
  <c r="Q75" i="39"/>
  <c r="P75" i="39"/>
  <c r="O75" i="39"/>
  <c r="N75" i="39"/>
  <c r="M75" i="39"/>
  <c r="L75" i="39"/>
  <c r="K75" i="39"/>
  <c r="J75" i="39"/>
  <c r="I75" i="39"/>
  <c r="H75" i="39"/>
  <c r="G75" i="39"/>
  <c r="F75" i="39"/>
  <c r="E75" i="39"/>
  <c r="D75" i="39"/>
  <c r="C75" i="39"/>
  <c r="B75" i="39"/>
  <c r="Y74" i="39"/>
  <c r="X74" i="39"/>
  <c r="W74" i="39"/>
  <c r="V74" i="39"/>
  <c r="U74" i="39"/>
  <c r="T74" i="39"/>
  <c r="S74" i="39"/>
  <c r="R74" i="39"/>
  <c r="Q74" i="39"/>
  <c r="P74" i="39"/>
  <c r="O74" i="39"/>
  <c r="N74" i="39"/>
  <c r="M74" i="39"/>
  <c r="L74" i="39"/>
  <c r="K74" i="39"/>
  <c r="J74" i="39"/>
  <c r="I74" i="39"/>
  <c r="H74" i="39"/>
  <c r="G74" i="39"/>
  <c r="F74" i="39"/>
  <c r="E74" i="39"/>
  <c r="D74" i="39"/>
  <c r="C74" i="39"/>
  <c r="B74" i="39"/>
  <c r="Y73" i="39"/>
  <c r="X73" i="39"/>
  <c r="W73" i="39"/>
  <c r="V73" i="39"/>
  <c r="U73" i="39"/>
  <c r="T73" i="39"/>
  <c r="S73" i="39"/>
  <c r="R73" i="39"/>
  <c r="Q73" i="39"/>
  <c r="P73" i="39"/>
  <c r="O73" i="39"/>
  <c r="N73" i="39"/>
  <c r="M73" i="39"/>
  <c r="L73" i="39"/>
  <c r="K73" i="39"/>
  <c r="J73" i="39"/>
  <c r="I73" i="39"/>
  <c r="H73" i="39"/>
  <c r="G73" i="39"/>
  <c r="F73" i="39"/>
  <c r="E73" i="39"/>
  <c r="D73" i="39"/>
  <c r="C73" i="39"/>
  <c r="B73" i="39"/>
  <c r="Y72" i="39"/>
  <c r="X72" i="39"/>
  <c r="W72" i="39"/>
  <c r="V72" i="39"/>
  <c r="U72" i="39"/>
  <c r="T72" i="39"/>
  <c r="S72" i="39"/>
  <c r="R72" i="39"/>
  <c r="Q72" i="39"/>
  <c r="P72" i="39"/>
  <c r="O72" i="39"/>
  <c r="N72" i="39"/>
  <c r="M72" i="39"/>
  <c r="L72" i="39"/>
  <c r="K72" i="39"/>
  <c r="J72" i="39"/>
  <c r="I72" i="39"/>
  <c r="H72" i="39"/>
  <c r="G72" i="39"/>
  <c r="F72" i="39"/>
  <c r="E72" i="39"/>
  <c r="D72" i="39"/>
  <c r="C72" i="39"/>
  <c r="B72" i="39"/>
  <c r="Y68" i="39"/>
  <c r="X68" i="39"/>
  <c r="W68" i="39"/>
  <c r="V68" i="39"/>
  <c r="U68" i="39"/>
  <c r="T68" i="39"/>
  <c r="S68" i="39"/>
  <c r="R68" i="39"/>
  <c r="Q68" i="39"/>
  <c r="P68" i="39"/>
  <c r="O68" i="39"/>
  <c r="N68" i="39"/>
  <c r="M68" i="39"/>
  <c r="L68" i="39"/>
  <c r="K68" i="39"/>
  <c r="J68" i="39"/>
  <c r="I68" i="39"/>
  <c r="H68" i="39"/>
  <c r="G68" i="39"/>
  <c r="F68" i="39"/>
  <c r="E68" i="39"/>
  <c r="D68" i="39"/>
  <c r="C68" i="39"/>
  <c r="B68" i="39"/>
  <c r="Y67" i="39"/>
  <c r="X67" i="39"/>
  <c r="W67" i="39"/>
  <c r="V67" i="39"/>
  <c r="U67" i="39"/>
  <c r="T67" i="39"/>
  <c r="S67" i="39"/>
  <c r="R67" i="39"/>
  <c r="Q67" i="39"/>
  <c r="P67" i="39"/>
  <c r="O67" i="39"/>
  <c r="N67" i="39"/>
  <c r="M67" i="39"/>
  <c r="L67" i="39"/>
  <c r="K67" i="39"/>
  <c r="J67" i="39"/>
  <c r="I67" i="39"/>
  <c r="H67" i="39"/>
  <c r="G67" i="39"/>
  <c r="F67" i="39"/>
  <c r="E67" i="39"/>
  <c r="D67" i="39"/>
  <c r="C67" i="39"/>
  <c r="B67" i="39"/>
  <c r="Y66" i="39"/>
  <c r="X66" i="39"/>
  <c r="W66" i="39"/>
  <c r="V66" i="39"/>
  <c r="U66" i="39"/>
  <c r="T66" i="39"/>
  <c r="S66" i="39"/>
  <c r="R66" i="39"/>
  <c r="Q66" i="39"/>
  <c r="P66" i="39"/>
  <c r="O66" i="39"/>
  <c r="N66" i="39"/>
  <c r="M66" i="39"/>
  <c r="L66" i="39"/>
  <c r="K66" i="39"/>
  <c r="J66" i="39"/>
  <c r="I66" i="39"/>
  <c r="H66" i="39"/>
  <c r="G66" i="39"/>
  <c r="F66" i="39"/>
  <c r="E66" i="39"/>
  <c r="D66" i="39"/>
  <c r="C66" i="39"/>
  <c r="B66" i="39"/>
  <c r="Y65" i="39"/>
  <c r="X65" i="39"/>
  <c r="W65" i="39"/>
  <c r="V65" i="39"/>
  <c r="U65" i="39"/>
  <c r="T65" i="39"/>
  <c r="S65" i="39"/>
  <c r="R65" i="39"/>
  <c r="Q65" i="39"/>
  <c r="P65" i="39"/>
  <c r="O65" i="39"/>
  <c r="N65" i="39"/>
  <c r="M65" i="39"/>
  <c r="L65" i="39"/>
  <c r="K65" i="39"/>
  <c r="J65" i="39"/>
  <c r="I65" i="39"/>
  <c r="H65" i="39"/>
  <c r="G65" i="39"/>
  <c r="F65" i="39"/>
  <c r="E65" i="39"/>
  <c r="D65" i="39"/>
  <c r="C65" i="39"/>
  <c r="B65" i="39"/>
  <c r="Y64" i="39"/>
  <c r="X64" i="39"/>
  <c r="W64" i="39"/>
  <c r="V64" i="39"/>
  <c r="U64" i="39"/>
  <c r="T64" i="39"/>
  <c r="S64" i="39"/>
  <c r="R64" i="39"/>
  <c r="Q64" i="39"/>
  <c r="P64" i="39"/>
  <c r="O64" i="39"/>
  <c r="N64" i="39"/>
  <c r="M64" i="39"/>
  <c r="L64" i="39"/>
  <c r="K64" i="39"/>
  <c r="J64" i="39"/>
  <c r="I64" i="39"/>
  <c r="H64" i="39"/>
  <c r="G64" i="39"/>
  <c r="F64" i="39"/>
  <c r="E64" i="39"/>
  <c r="D64" i="39"/>
  <c r="C64" i="39"/>
  <c r="B64" i="39"/>
  <c r="C63" i="39"/>
  <c r="Y62" i="39"/>
  <c r="X62" i="39"/>
  <c r="W62" i="39"/>
  <c r="V62" i="39"/>
  <c r="U62" i="39"/>
  <c r="T62" i="39"/>
  <c r="S62" i="39"/>
  <c r="R62" i="39"/>
  <c r="Q62" i="39"/>
  <c r="P62" i="39"/>
  <c r="O62" i="39"/>
  <c r="N62" i="39"/>
  <c r="M62" i="39"/>
  <c r="L62" i="39"/>
  <c r="K62" i="39"/>
  <c r="J62" i="39"/>
  <c r="I62" i="39"/>
  <c r="H62" i="39"/>
  <c r="G62" i="39"/>
  <c r="F62" i="39"/>
  <c r="E62" i="39"/>
  <c r="D62" i="39"/>
  <c r="C62" i="39"/>
  <c r="B62" i="39"/>
  <c r="Y61" i="39"/>
  <c r="X61" i="39"/>
  <c r="W61" i="39"/>
  <c r="V61" i="39"/>
  <c r="U61" i="39"/>
  <c r="T61" i="39"/>
  <c r="S61" i="39"/>
  <c r="R61" i="39"/>
  <c r="Q61" i="39"/>
  <c r="P61" i="39"/>
  <c r="O61" i="39"/>
  <c r="N61" i="39"/>
  <c r="M61" i="39"/>
  <c r="L61" i="39"/>
  <c r="K61" i="39"/>
  <c r="J61" i="39"/>
  <c r="I61" i="39"/>
  <c r="H61" i="39"/>
  <c r="G61" i="39"/>
  <c r="F61" i="39"/>
  <c r="E61" i="39"/>
  <c r="D61" i="39"/>
  <c r="C61" i="39"/>
  <c r="B61" i="39"/>
  <c r="B60" i="39"/>
  <c r="Y59" i="39"/>
  <c r="X59" i="39"/>
  <c r="W59" i="39"/>
  <c r="V59" i="39"/>
  <c r="U59" i="39"/>
  <c r="T59" i="39"/>
  <c r="S59" i="39"/>
  <c r="R59" i="39"/>
  <c r="Q59" i="39"/>
  <c r="P59" i="39"/>
  <c r="O59" i="39"/>
  <c r="N59" i="39"/>
  <c r="M59" i="39"/>
  <c r="L59" i="39"/>
  <c r="K59" i="39"/>
  <c r="J59" i="39"/>
  <c r="I59" i="39"/>
  <c r="H59" i="39"/>
  <c r="G59" i="39"/>
  <c r="F59" i="39"/>
  <c r="E59" i="39"/>
  <c r="D59" i="39"/>
  <c r="C59" i="39"/>
  <c r="B59" i="39"/>
  <c r="Y58" i="39"/>
  <c r="X58" i="39"/>
  <c r="W58" i="39"/>
  <c r="V58" i="39"/>
  <c r="U58" i="39"/>
  <c r="T58" i="39"/>
  <c r="S58" i="39"/>
  <c r="R58" i="39"/>
  <c r="Q58" i="39"/>
  <c r="P58" i="39"/>
  <c r="O58" i="39"/>
  <c r="N58" i="39"/>
  <c r="M58" i="39"/>
  <c r="L58" i="39"/>
  <c r="K58" i="39"/>
  <c r="J58" i="39"/>
  <c r="I58" i="39"/>
  <c r="H58" i="39"/>
  <c r="G58" i="39"/>
  <c r="F58" i="39"/>
  <c r="E58" i="39"/>
  <c r="D58" i="39"/>
  <c r="C58" i="39"/>
  <c r="B58" i="39"/>
  <c r="X57" i="39"/>
  <c r="Y56" i="39"/>
  <c r="X56" i="39"/>
  <c r="W56" i="39"/>
  <c r="V56" i="39"/>
  <c r="U56" i="39"/>
  <c r="T56" i="39"/>
  <c r="S56" i="39"/>
  <c r="R56" i="39"/>
  <c r="Q56" i="39"/>
  <c r="P56" i="39"/>
  <c r="O56" i="39"/>
  <c r="N56" i="39"/>
  <c r="M56" i="39"/>
  <c r="L56" i="39"/>
  <c r="K56" i="39"/>
  <c r="J56" i="39"/>
  <c r="I56" i="39"/>
  <c r="H56" i="39"/>
  <c r="G56" i="39"/>
  <c r="F56" i="39"/>
  <c r="E56" i="39"/>
  <c r="D56" i="39"/>
  <c r="C56" i="39"/>
  <c r="B56" i="39"/>
  <c r="Y55" i="39"/>
  <c r="X55" i="39"/>
  <c r="W55" i="39"/>
  <c r="V55" i="39"/>
  <c r="U55" i="39"/>
  <c r="T55" i="39"/>
  <c r="S55" i="39"/>
  <c r="R55" i="39"/>
  <c r="Q55" i="39"/>
  <c r="P55" i="39"/>
  <c r="O55" i="39"/>
  <c r="N55" i="39"/>
  <c r="M55" i="39"/>
  <c r="L55" i="39"/>
  <c r="K55" i="39"/>
  <c r="J55" i="39"/>
  <c r="I55" i="39"/>
  <c r="H55" i="39"/>
  <c r="G55" i="39"/>
  <c r="F55" i="39"/>
  <c r="E55" i="39"/>
  <c r="D55" i="39"/>
  <c r="C55" i="39"/>
  <c r="B55" i="39"/>
  <c r="Y54" i="39"/>
  <c r="X54" i="39"/>
  <c r="W54" i="39"/>
  <c r="V54" i="39"/>
  <c r="U54" i="39"/>
  <c r="T54" i="39"/>
  <c r="S54" i="39"/>
  <c r="R54" i="39"/>
  <c r="Q54" i="39"/>
  <c r="P54" i="39"/>
  <c r="O54" i="39"/>
  <c r="N54" i="39"/>
  <c r="M54" i="39"/>
  <c r="L54" i="39"/>
  <c r="K54" i="39"/>
  <c r="J54" i="39"/>
  <c r="I54" i="39"/>
  <c r="H54" i="39"/>
  <c r="G54" i="39"/>
  <c r="F54" i="39"/>
  <c r="E54" i="39"/>
  <c r="D54" i="39"/>
  <c r="C54" i="39"/>
  <c r="B54" i="39"/>
  <c r="Y53" i="39"/>
  <c r="X53" i="39"/>
  <c r="W53" i="39"/>
  <c r="V53" i="39"/>
  <c r="U53" i="39"/>
  <c r="T53" i="39"/>
  <c r="S53" i="39"/>
  <c r="R53" i="39"/>
  <c r="Q53" i="39"/>
  <c r="P53" i="39"/>
  <c r="O53" i="39"/>
  <c r="N53" i="39"/>
  <c r="M53" i="39"/>
  <c r="L53" i="39"/>
  <c r="K53" i="39"/>
  <c r="J53" i="39"/>
  <c r="I53" i="39"/>
  <c r="H53" i="39"/>
  <c r="G53" i="39"/>
  <c r="F53" i="39"/>
  <c r="E53" i="39"/>
  <c r="D53" i="39"/>
  <c r="C53" i="39"/>
  <c r="B53" i="39"/>
  <c r="Y52" i="39"/>
  <c r="Y51" i="39" s="1"/>
  <c r="X52" i="39"/>
  <c r="X51" i="39" s="1"/>
  <c r="W52" i="39"/>
  <c r="W51" i="39" s="1"/>
  <c r="V52" i="39"/>
  <c r="V51" i="39" s="1"/>
  <c r="U52" i="39"/>
  <c r="U51" i="39" s="1"/>
  <c r="T52" i="39"/>
  <c r="T51" i="39" s="1"/>
  <c r="S52" i="39"/>
  <c r="S51" i="39" s="1"/>
  <c r="R52" i="39"/>
  <c r="R51" i="39" s="1"/>
  <c r="Q52" i="39"/>
  <c r="Q51" i="39" s="1"/>
  <c r="P52" i="39"/>
  <c r="P51" i="39" s="1"/>
  <c r="O52" i="39"/>
  <c r="N52" i="39"/>
  <c r="M52" i="39"/>
  <c r="L52" i="39"/>
  <c r="K52" i="39"/>
  <c r="J52" i="39"/>
  <c r="J51" i="39" s="1"/>
  <c r="I52" i="39"/>
  <c r="I51" i="39" s="1"/>
  <c r="H52" i="39"/>
  <c r="H51" i="39" s="1"/>
  <c r="G52" i="39"/>
  <c r="G51" i="39" s="1"/>
  <c r="F52" i="39"/>
  <c r="F51" i="39" s="1"/>
  <c r="E52" i="39"/>
  <c r="E51" i="39" s="1"/>
  <c r="D52" i="39"/>
  <c r="D51" i="39" s="1"/>
  <c r="C52" i="39"/>
  <c r="C51" i="39" s="1"/>
  <c r="B52" i="39"/>
  <c r="B51" i="39" s="1"/>
  <c r="O51" i="39"/>
  <c r="N51" i="39"/>
  <c r="M51" i="39"/>
  <c r="L51" i="39"/>
  <c r="K51" i="39"/>
  <c r="Y27" i="39"/>
  <c r="X27" i="39"/>
  <c r="W27" i="39"/>
  <c r="V27" i="39"/>
  <c r="U27" i="39"/>
  <c r="T27" i="39"/>
  <c r="S27" i="39"/>
  <c r="S63" i="39" s="1"/>
  <c r="R27" i="39"/>
  <c r="Q27" i="39"/>
  <c r="P27" i="39"/>
  <c r="O27" i="39"/>
  <c r="N27" i="39"/>
  <c r="M27" i="39"/>
  <c r="L27" i="39"/>
  <c r="K27" i="39"/>
  <c r="K63" i="39" s="1"/>
  <c r="J27" i="39"/>
  <c r="I27" i="39"/>
  <c r="H27" i="39"/>
  <c r="G27" i="39"/>
  <c r="F27" i="39"/>
  <c r="E27" i="39"/>
  <c r="D27" i="39"/>
  <c r="C27" i="39"/>
  <c r="B27" i="39"/>
  <c r="Y24" i="39"/>
  <c r="X24" i="39"/>
  <c r="W24" i="39"/>
  <c r="V24" i="39"/>
  <c r="U24" i="39"/>
  <c r="U60" i="39" s="1"/>
  <c r="T24" i="39"/>
  <c r="S24" i="39"/>
  <c r="R24" i="39"/>
  <c r="R60" i="39" s="1"/>
  <c r="Q24" i="39"/>
  <c r="P24" i="39"/>
  <c r="O24" i="39"/>
  <c r="N24" i="39"/>
  <c r="M24" i="39"/>
  <c r="M60" i="39" s="1"/>
  <c r="L24" i="39"/>
  <c r="K24" i="39"/>
  <c r="J24" i="39"/>
  <c r="J60" i="39" s="1"/>
  <c r="I24" i="39"/>
  <c r="H24" i="39"/>
  <c r="G24" i="39"/>
  <c r="F24" i="39"/>
  <c r="E24" i="39"/>
  <c r="E60" i="39" s="1"/>
  <c r="D24" i="39"/>
  <c r="C24" i="39"/>
  <c r="B24" i="39"/>
  <c r="Y16" i="39"/>
  <c r="X16" i="39"/>
  <c r="W16" i="39"/>
  <c r="V16" i="39"/>
  <c r="U16" i="39"/>
  <c r="T16" i="39"/>
  <c r="S16" i="39"/>
  <c r="S57" i="39" s="1"/>
  <c r="R16" i="39"/>
  <c r="Q16" i="39"/>
  <c r="P16" i="39"/>
  <c r="P57" i="39" s="1"/>
  <c r="O16" i="39"/>
  <c r="N16" i="39"/>
  <c r="M16" i="39"/>
  <c r="L16" i="39"/>
  <c r="K16" i="39"/>
  <c r="K57" i="39" s="1"/>
  <c r="J16" i="39"/>
  <c r="I16" i="39"/>
  <c r="H16" i="39"/>
  <c r="H57" i="39" s="1"/>
  <c r="G16" i="39"/>
  <c r="F16" i="39"/>
  <c r="E16" i="39"/>
  <c r="D16" i="39"/>
  <c r="C16" i="39"/>
  <c r="C57" i="39" s="1"/>
  <c r="B16" i="39"/>
  <c r="Y83" i="38"/>
  <c r="X83" i="38"/>
  <c r="W83" i="38"/>
  <c r="V83" i="38"/>
  <c r="U83" i="38"/>
  <c r="T83" i="38"/>
  <c r="S83" i="38"/>
  <c r="R83" i="38"/>
  <c r="Q83" i="38"/>
  <c r="P83" i="38"/>
  <c r="O83" i="38"/>
  <c r="N83" i="38"/>
  <c r="M83" i="38"/>
  <c r="L83" i="38"/>
  <c r="K83" i="38"/>
  <c r="J83" i="38"/>
  <c r="I83" i="38"/>
  <c r="H83" i="38"/>
  <c r="G83" i="38"/>
  <c r="F83" i="38"/>
  <c r="E83" i="38"/>
  <c r="D83" i="38"/>
  <c r="C83" i="38"/>
  <c r="B83" i="38"/>
  <c r="Y82" i="38"/>
  <c r="X82" i="38"/>
  <c r="W82" i="38"/>
  <c r="V82" i="38"/>
  <c r="U82" i="38"/>
  <c r="T82" i="38"/>
  <c r="S82" i="38"/>
  <c r="R82" i="38"/>
  <c r="Q82" i="38"/>
  <c r="P82" i="38"/>
  <c r="O82" i="38"/>
  <c r="N82" i="38"/>
  <c r="M82" i="38"/>
  <c r="L82" i="38"/>
  <c r="K82" i="38"/>
  <c r="J82" i="38"/>
  <c r="I82" i="38"/>
  <c r="H82" i="38"/>
  <c r="G82" i="38"/>
  <c r="F82" i="38"/>
  <c r="E82" i="38"/>
  <c r="D82" i="38"/>
  <c r="C82" i="38"/>
  <c r="B82" i="38"/>
  <c r="Y81" i="38"/>
  <c r="X81" i="38"/>
  <c r="W81" i="38"/>
  <c r="V81" i="38"/>
  <c r="U81" i="38"/>
  <c r="T81" i="38"/>
  <c r="S81" i="38"/>
  <c r="R81" i="38"/>
  <c r="Q81" i="38"/>
  <c r="P81" i="38"/>
  <c r="O81" i="38"/>
  <c r="N81" i="38"/>
  <c r="M81" i="38"/>
  <c r="L81" i="38"/>
  <c r="K81" i="38"/>
  <c r="J81" i="38"/>
  <c r="I81" i="38"/>
  <c r="H81" i="38"/>
  <c r="G81" i="38"/>
  <c r="F81" i="38"/>
  <c r="E81" i="38"/>
  <c r="D81" i="38"/>
  <c r="C81" i="38"/>
  <c r="B81" i="38"/>
  <c r="Y77" i="38"/>
  <c r="X77" i="38"/>
  <c r="W77" i="38"/>
  <c r="V77" i="38"/>
  <c r="U77" i="38"/>
  <c r="T77" i="38"/>
  <c r="S77" i="38"/>
  <c r="R77" i="38"/>
  <c r="Q77" i="38"/>
  <c r="P77" i="38"/>
  <c r="O77" i="38"/>
  <c r="N77" i="38"/>
  <c r="M77" i="38"/>
  <c r="L77" i="38"/>
  <c r="K77" i="38"/>
  <c r="J77" i="38"/>
  <c r="I77" i="38"/>
  <c r="H77" i="38"/>
  <c r="G77" i="38"/>
  <c r="F77" i="38"/>
  <c r="E77" i="38"/>
  <c r="D77" i="38"/>
  <c r="C77" i="38"/>
  <c r="B77" i="38"/>
  <c r="Y76" i="38"/>
  <c r="X76" i="38"/>
  <c r="W76" i="38"/>
  <c r="V76" i="38"/>
  <c r="U76" i="38"/>
  <c r="T76" i="38"/>
  <c r="S76" i="38"/>
  <c r="R76" i="38"/>
  <c r="Q76" i="38"/>
  <c r="P76" i="38"/>
  <c r="O76" i="38"/>
  <c r="N76" i="38"/>
  <c r="M76" i="38"/>
  <c r="L76" i="38"/>
  <c r="K76" i="38"/>
  <c r="J76" i="38"/>
  <c r="I76" i="38"/>
  <c r="H76" i="38"/>
  <c r="G76" i="38"/>
  <c r="F76" i="38"/>
  <c r="E76" i="38"/>
  <c r="D76" i="38"/>
  <c r="C76" i="38"/>
  <c r="B76" i="38"/>
  <c r="Y75" i="38"/>
  <c r="X75" i="38"/>
  <c r="W75" i="38"/>
  <c r="V75" i="38"/>
  <c r="U75" i="38"/>
  <c r="T75" i="38"/>
  <c r="S75" i="38"/>
  <c r="R75" i="38"/>
  <c r="Q75" i="38"/>
  <c r="P75" i="38"/>
  <c r="O75" i="38"/>
  <c r="N75" i="38"/>
  <c r="M75" i="38"/>
  <c r="L75" i="38"/>
  <c r="K75" i="38"/>
  <c r="J75" i="38"/>
  <c r="I75" i="38"/>
  <c r="H75" i="38"/>
  <c r="G75" i="38"/>
  <c r="F75" i="38"/>
  <c r="E75" i="38"/>
  <c r="D75" i="38"/>
  <c r="C75" i="38"/>
  <c r="B75" i="38"/>
  <c r="Y74" i="38"/>
  <c r="X74" i="38"/>
  <c r="W74" i="38"/>
  <c r="V74" i="38"/>
  <c r="U74" i="38"/>
  <c r="T74" i="38"/>
  <c r="S74" i="38"/>
  <c r="R74" i="38"/>
  <c r="Q74" i="38"/>
  <c r="P74" i="38"/>
  <c r="O74" i="38"/>
  <c r="N74" i="38"/>
  <c r="M74" i="38"/>
  <c r="L74" i="38"/>
  <c r="K74" i="38"/>
  <c r="J74" i="38"/>
  <c r="I74" i="38"/>
  <c r="H74" i="38"/>
  <c r="G74" i="38"/>
  <c r="F74" i="38"/>
  <c r="E74" i="38"/>
  <c r="D74" i="38"/>
  <c r="C74" i="38"/>
  <c r="B74" i="38"/>
  <c r="Y73" i="38"/>
  <c r="X73" i="38"/>
  <c r="W73" i="38"/>
  <c r="V73" i="38"/>
  <c r="U73" i="38"/>
  <c r="T73" i="38"/>
  <c r="S73" i="38"/>
  <c r="R73" i="38"/>
  <c r="Q73" i="38"/>
  <c r="P73" i="38"/>
  <c r="O73" i="38"/>
  <c r="N73" i="38"/>
  <c r="M73" i="38"/>
  <c r="L73" i="38"/>
  <c r="K73" i="38"/>
  <c r="J73" i="38"/>
  <c r="I73" i="38"/>
  <c r="H73" i="38"/>
  <c r="G73" i="38"/>
  <c r="F73" i="38"/>
  <c r="E73" i="38"/>
  <c r="D73" i="38"/>
  <c r="C73" i="38"/>
  <c r="B73" i="38"/>
  <c r="Y72" i="38"/>
  <c r="X72" i="38"/>
  <c r="W72" i="38"/>
  <c r="V72" i="38"/>
  <c r="U72" i="38"/>
  <c r="T72" i="38"/>
  <c r="S72" i="38"/>
  <c r="R72" i="38"/>
  <c r="Q72" i="38"/>
  <c r="P72" i="38"/>
  <c r="O72" i="38"/>
  <c r="N72" i="38"/>
  <c r="M72" i="38"/>
  <c r="L72" i="38"/>
  <c r="K72" i="38"/>
  <c r="J72" i="38"/>
  <c r="I72" i="38"/>
  <c r="H72" i="38"/>
  <c r="G72" i="38"/>
  <c r="F72" i="38"/>
  <c r="E72" i="38"/>
  <c r="D72" i="38"/>
  <c r="C72" i="38"/>
  <c r="B72" i="38"/>
  <c r="Y68" i="38"/>
  <c r="X68" i="38"/>
  <c r="W68" i="38"/>
  <c r="V68" i="38"/>
  <c r="U68" i="38"/>
  <c r="T68" i="38"/>
  <c r="S68" i="38"/>
  <c r="R68" i="38"/>
  <c r="Q68" i="38"/>
  <c r="P68" i="38"/>
  <c r="O68" i="38"/>
  <c r="N68" i="38"/>
  <c r="M68" i="38"/>
  <c r="L68" i="38"/>
  <c r="K68" i="38"/>
  <c r="J68" i="38"/>
  <c r="I68" i="38"/>
  <c r="H68" i="38"/>
  <c r="G68" i="38"/>
  <c r="F68" i="38"/>
  <c r="E68" i="38"/>
  <c r="D68" i="38"/>
  <c r="C68" i="38"/>
  <c r="B68" i="38"/>
  <c r="Y67" i="38"/>
  <c r="X67" i="38"/>
  <c r="W67" i="38"/>
  <c r="V67" i="38"/>
  <c r="U67" i="38"/>
  <c r="T67" i="38"/>
  <c r="S67" i="38"/>
  <c r="R67" i="38"/>
  <c r="Q67" i="38"/>
  <c r="P67" i="38"/>
  <c r="O67" i="38"/>
  <c r="N67" i="38"/>
  <c r="M67" i="38"/>
  <c r="L67" i="38"/>
  <c r="L51" i="38" s="1"/>
  <c r="K67" i="38"/>
  <c r="J67" i="38"/>
  <c r="I67" i="38"/>
  <c r="H67" i="38"/>
  <c r="G67" i="38"/>
  <c r="F67" i="38"/>
  <c r="E67" i="38"/>
  <c r="D67" i="38"/>
  <c r="C67" i="38"/>
  <c r="B67" i="38"/>
  <c r="Y66" i="38"/>
  <c r="X66" i="38"/>
  <c r="W66" i="38"/>
  <c r="V66" i="38"/>
  <c r="U66" i="38"/>
  <c r="T66" i="38"/>
  <c r="S66" i="38"/>
  <c r="R66" i="38"/>
  <c r="Q66" i="38"/>
  <c r="P66" i="38"/>
  <c r="O66" i="38"/>
  <c r="N66" i="38"/>
  <c r="M66" i="38"/>
  <c r="L66" i="38"/>
  <c r="K66" i="38"/>
  <c r="J66" i="38"/>
  <c r="I66" i="38"/>
  <c r="H66" i="38"/>
  <c r="G66" i="38"/>
  <c r="F66" i="38"/>
  <c r="E66" i="38"/>
  <c r="D66" i="38"/>
  <c r="C66" i="38"/>
  <c r="B66" i="38"/>
  <c r="Y65" i="38"/>
  <c r="X65" i="38"/>
  <c r="W65" i="38"/>
  <c r="V65" i="38"/>
  <c r="U65" i="38"/>
  <c r="T65" i="38"/>
  <c r="S65" i="38"/>
  <c r="R65" i="38"/>
  <c r="Q65" i="38"/>
  <c r="P65" i="38"/>
  <c r="O65" i="38"/>
  <c r="N65" i="38"/>
  <c r="M65" i="38"/>
  <c r="L65" i="38"/>
  <c r="K65" i="38"/>
  <c r="J65" i="38"/>
  <c r="I65" i="38"/>
  <c r="H65" i="38"/>
  <c r="G65" i="38"/>
  <c r="F65" i="38"/>
  <c r="E65" i="38"/>
  <c r="D65" i="38"/>
  <c r="C65" i="38"/>
  <c r="B65" i="38"/>
  <c r="Y64" i="38"/>
  <c r="X64" i="38"/>
  <c r="W64" i="38"/>
  <c r="V64" i="38"/>
  <c r="U64" i="38"/>
  <c r="T64" i="38"/>
  <c r="S64" i="38"/>
  <c r="R64" i="38"/>
  <c r="Q64" i="38"/>
  <c r="P64" i="38"/>
  <c r="O64" i="38"/>
  <c r="N64" i="38"/>
  <c r="M64" i="38"/>
  <c r="L64" i="38"/>
  <c r="K64" i="38"/>
  <c r="J64" i="38"/>
  <c r="I64" i="38"/>
  <c r="H64" i="38"/>
  <c r="G64" i="38"/>
  <c r="F64" i="38"/>
  <c r="E64" i="38"/>
  <c r="D64" i="38"/>
  <c r="C64" i="38"/>
  <c r="B64" i="38"/>
  <c r="Y63" i="38"/>
  <c r="W63" i="38"/>
  <c r="T63" i="38"/>
  <c r="Y62" i="38"/>
  <c r="X62" i="38"/>
  <c r="W62" i="38"/>
  <c r="V62" i="38"/>
  <c r="U62" i="38"/>
  <c r="T62" i="38"/>
  <c r="S62" i="38"/>
  <c r="R62" i="38"/>
  <c r="Q62" i="38"/>
  <c r="P62" i="38"/>
  <c r="O62" i="38"/>
  <c r="N62" i="38"/>
  <c r="M62" i="38"/>
  <c r="L62" i="38"/>
  <c r="K62" i="38"/>
  <c r="J62" i="38"/>
  <c r="I62" i="38"/>
  <c r="H62" i="38"/>
  <c r="G62" i="38"/>
  <c r="F62" i="38"/>
  <c r="E62" i="38"/>
  <c r="D62" i="38"/>
  <c r="C62" i="38"/>
  <c r="B62" i="38"/>
  <c r="Y61" i="38"/>
  <c r="X61" i="38"/>
  <c r="W61" i="38"/>
  <c r="V61" i="38"/>
  <c r="U61" i="38"/>
  <c r="T61" i="38"/>
  <c r="S61" i="38"/>
  <c r="R61" i="38"/>
  <c r="Q61" i="38"/>
  <c r="P61" i="38"/>
  <c r="O61" i="38"/>
  <c r="N61" i="38"/>
  <c r="M61" i="38"/>
  <c r="L61" i="38"/>
  <c r="K61" i="38"/>
  <c r="J61" i="38"/>
  <c r="I61" i="38"/>
  <c r="H61" i="38"/>
  <c r="G61" i="38"/>
  <c r="F61" i="38"/>
  <c r="E61" i="38"/>
  <c r="D61" i="38"/>
  <c r="C61" i="38"/>
  <c r="B61" i="38"/>
  <c r="Y60" i="38"/>
  <c r="Q60" i="38"/>
  <c r="Y59" i="38"/>
  <c r="X59" i="38"/>
  <c r="W59" i="38"/>
  <c r="V59" i="38"/>
  <c r="U59" i="38"/>
  <c r="T59" i="38"/>
  <c r="S59" i="38"/>
  <c r="R59" i="38"/>
  <c r="Q59" i="38"/>
  <c r="P59" i="38"/>
  <c r="O59" i="38"/>
  <c r="N59" i="38"/>
  <c r="M59" i="38"/>
  <c r="L59" i="38"/>
  <c r="K59" i="38"/>
  <c r="J59" i="38"/>
  <c r="I59" i="38"/>
  <c r="H59" i="38"/>
  <c r="G59" i="38"/>
  <c r="F59" i="38"/>
  <c r="E59" i="38"/>
  <c r="D59" i="38"/>
  <c r="C59" i="38"/>
  <c r="B59" i="38"/>
  <c r="Y58" i="38"/>
  <c r="X58" i="38"/>
  <c r="W58" i="38"/>
  <c r="V58" i="38"/>
  <c r="U58" i="38"/>
  <c r="T58" i="38"/>
  <c r="S58" i="38"/>
  <c r="R58" i="38"/>
  <c r="Q58" i="38"/>
  <c r="P58" i="38"/>
  <c r="O58" i="38"/>
  <c r="N58" i="38"/>
  <c r="M58" i="38"/>
  <c r="L58" i="38"/>
  <c r="K58" i="38"/>
  <c r="J58" i="38"/>
  <c r="I58" i="38"/>
  <c r="H58" i="38"/>
  <c r="G58" i="38"/>
  <c r="F58" i="38"/>
  <c r="E58" i="38"/>
  <c r="E51" i="38" s="1"/>
  <c r="D58" i="38"/>
  <c r="C58" i="38"/>
  <c r="B58" i="38"/>
  <c r="W57" i="38"/>
  <c r="T57" i="38"/>
  <c r="O57" i="38"/>
  <c r="Y56" i="38"/>
  <c r="X56" i="38"/>
  <c r="W56" i="38"/>
  <c r="V56" i="38"/>
  <c r="U56" i="38"/>
  <c r="T56" i="38"/>
  <c r="S56" i="38"/>
  <c r="R56" i="38"/>
  <c r="Q56" i="38"/>
  <c r="P56" i="38"/>
  <c r="O56" i="38"/>
  <c r="N56" i="38"/>
  <c r="M56" i="38"/>
  <c r="L56" i="38"/>
  <c r="K56" i="38"/>
  <c r="J56" i="38"/>
  <c r="I56" i="38"/>
  <c r="H56" i="38"/>
  <c r="H51" i="38" s="1"/>
  <c r="G56" i="38"/>
  <c r="F56" i="38"/>
  <c r="E56" i="38"/>
  <c r="D56" i="38"/>
  <c r="C56" i="38"/>
  <c r="B56" i="38"/>
  <c r="Y55" i="38"/>
  <c r="X55" i="38"/>
  <c r="W55" i="38"/>
  <c r="V55" i="38"/>
  <c r="U55" i="38"/>
  <c r="T55" i="38"/>
  <c r="S55" i="38"/>
  <c r="R55" i="38"/>
  <c r="Q55" i="38"/>
  <c r="P55" i="38"/>
  <c r="O55" i="38"/>
  <c r="N55" i="38"/>
  <c r="M55" i="38"/>
  <c r="L55" i="38"/>
  <c r="K55" i="38"/>
  <c r="J55" i="38"/>
  <c r="I55" i="38"/>
  <c r="H55" i="38"/>
  <c r="G55" i="38"/>
  <c r="F55" i="38"/>
  <c r="E55" i="38"/>
  <c r="D55" i="38"/>
  <c r="D51" i="38" s="1"/>
  <c r="C55" i="38"/>
  <c r="B55" i="38"/>
  <c r="Y54" i="38"/>
  <c r="X54" i="38"/>
  <c r="W54" i="38"/>
  <c r="V54" i="38"/>
  <c r="U54" i="38"/>
  <c r="T54" i="38"/>
  <c r="S54" i="38"/>
  <c r="R54" i="38"/>
  <c r="Q54" i="38"/>
  <c r="P54" i="38"/>
  <c r="O54" i="38"/>
  <c r="N54" i="38"/>
  <c r="M54" i="38"/>
  <c r="L54" i="38"/>
  <c r="K54" i="38"/>
  <c r="J54" i="38"/>
  <c r="I54" i="38"/>
  <c r="H54" i="38"/>
  <c r="G54" i="38"/>
  <c r="F54" i="38"/>
  <c r="E54" i="38"/>
  <c r="D54" i="38"/>
  <c r="C54" i="38"/>
  <c r="B54" i="38"/>
  <c r="Y53" i="38"/>
  <c r="X53" i="38"/>
  <c r="W53" i="38"/>
  <c r="V53" i="38"/>
  <c r="U53" i="38"/>
  <c r="T53" i="38"/>
  <c r="S53" i="38"/>
  <c r="R53" i="38"/>
  <c r="Q53" i="38"/>
  <c r="P53" i="38"/>
  <c r="O53" i="38"/>
  <c r="N53" i="38"/>
  <c r="M53" i="38"/>
  <c r="L53" i="38"/>
  <c r="K53" i="38"/>
  <c r="J53" i="38"/>
  <c r="I53" i="38"/>
  <c r="H53" i="38"/>
  <c r="G53" i="38"/>
  <c r="F53" i="38"/>
  <c r="E53" i="38"/>
  <c r="D53" i="38"/>
  <c r="C53" i="38"/>
  <c r="B53" i="38"/>
  <c r="Y52" i="38"/>
  <c r="X52" i="38"/>
  <c r="X51" i="38" s="1"/>
  <c r="W52" i="38"/>
  <c r="V52" i="38"/>
  <c r="U52" i="38"/>
  <c r="U51" i="38" s="1"/>
  <c r="T52" i="38"/>
  <c r="T51" i="38" s="1"/>
  <c r="S52" i="38"/>
  <c r="S51" i="38" s="1"/>
  <c r="R52" i="38"/>
  <c r="R51" i="38" s="1"/>
  <c r="Q52" i="38"/>
  <c r="P52" i="38"/>
  <c r="P51" i="38" s="1"/>
  <c r="O52" i="38"/>
  <c r="N52" i="38"/>
  <c r="M52" i="38"/>
  <c r="M51" i="38" s="1"/>
  <c r="L52" i="38"/>
  <c r="K52" i="38"/>
  <c r="J52" i="38"/>
  <c r="I52" i="38"/>
  <c r="H52" i="38"/>
  <c r="G52" i="38"/>
  <c r="F52" i="38"/>
  <c r="E52" i="38"/>
  <c r="D52" i="38"/>
  <c r="C52" i="38"/>
  <c r="B52" i="38"/>
  <c r="K51" i="38"/>
  <c r="J51" i="38"/>
  <c r="G51" i="38"/>
  <c r="C51" i="38"/>
  <c r="B51" i="38"/>
  <c r="Y27" i="38"/>
  <c r="X27" i="38"/>
  <c r="W27" i="38"/>
  <c r="V27" i="38"/>
  <c r="V63" i="38" s="1"/>
  <c r="U27" i="38"/>
  <c r="T27" i="38"/>
  <c r="S27" i="38"/>
  <c r="R27" i="38"/>
  <c r="Q27" i="38"/>
  <c r="P27" i="38"/>
  <c r="O27" i="38"/>
  <c r="O63" i="38" s="1"/>
  <c r="N27" i="38"/>
  <c r="N63" i="38" s="1"/>
  <c r="M27" i="38"/>
  <c r="L27" i="38"/>
  <c r="L63" i="38" s="1"/>
  <c r="K27" i="38"/>
  <c r="J27" i="38"/>
  <c r="I27" i="38"/>
  <c r="I63" i="38" s="1"/>
  <c r="H27" i="38"/>
  <c r="G27" i="38"/>
  <c r="G63" i="38" s="1"/>
  <c r="F27" i="38"/>
  <c r="F63" i="38" s="1"/>
  <c r="E27" i="38"/>
  <c r="D27" i="38"/>
  <c r="D63" i="38" s="1"/>
  <c r="C27" i="38"/>
  <c r="B27" i="38"/>
  <c r="Y24" i="38"/>
  <c r="X24" i="38"/>
  <c r="W24" i="38"/>
  <c r="V24" i="38"/>
  <c r="V60" i="38" s="1"/>
  <c r="U24" i="38"/>
  <c r="T24" i="38"/>
  <c r="S24" i="38"/>
  <c r="R24" i="38"/>
  <c r="Q24" i="38"/>
  <c r="P24" i="38"/>
  <c r="O24" i="38"/>
  <c r="O60" i="38" s="1"/>
  <c r="N24" i="38"/>
  <c r="N60" i="38" s="1"/>
  <c r="M24" i="38"/>
  <c r="L24" i="38"/>
  <c r="K24" i="38"/>
  <c r="K60" i="38" s="1"/>
  <c r="J24" i="38"/>
  <c r="I24" i="38"/>
  <c r="I60" i="38" s="1"/>
  <c r="H24" i="38"/>
  <c r="G24" i="38"/>
  <c r="F24" i="38"/>
  <c r="F60" i="38" s="1"/>
  <c r="E24" i="38"/>
  <c r="D24" i="38"/>
  <c r="C24" i="38"/>
  <c r="B24" i="38"/>
  <c r="Y16" i="38"/>
  <c r="Y57" i="38" s="1"/>
  <c r="X16" i="38"/>
  <c r="W16" i="38"/>
  <c r="V16" i="38"/>
  <c r="V57" i="38" s="1"/>
  <c r="U16" i="38"/>
  <c r="T16" i="38"/>
  <c r="S16" i="38"/>
  <c r="R16" i="38"/>
  <c r="Q16" i="38"/>
  <c r="P16" i="38"/>
  <c r="O16" i="38"/>
  <c r="N16" i="38"/>
  <c r="N57" i="38" s="1"/>
  <c r="M16" i="38"/>
  <c r="L16" i="38"/>
  <c r="L57" i="38" s="1"/>
  <c r="K16" i="38"/>
  <c r="K57" i="38" s="1"/>
  <c r="J16" i="38"/>
  <c r="I16" i="38"/>
  <c r="I57" i="38" s="1"/>
  <c r="H16" i="38"/>
  <c r="G16" i="38"/>
  <c r="G57" i="38" s="1"/>
  <c r="F16" i="38"/>
  <c r="E16" i="38"/>
  <c r="D16" i="38"/>
  <c r="D57" i="38" s="1"/>
  <c r="C16" i="38"/>
  <c r="B16" i="38"/>
  <c r="Y83" i="37"/>
  <c r="X83" i="37"/>
  <c r="W83" i="37"/>
  <c r="V83" i="37"/>
  <c r="U83" i="37"/>
  <c r="T83" i="37"/>
  <c r="S83" i="37"/>
  <c r="R83" i="37"/>
  <c r="Q83" i="37"/>
  <c r="P83" i="37"/>
  <c r="O83" i="37"/>
  <c r="N83" i="37"/>
  <c r="M83" i="37"/>
  <c r="L83" i="37"/>
  <c r="K83" i="37"/>
  <c r="J83" i="37"/>
  <c r="I83" i="37"/>
  <c r="H83" i="37"/>
  <c r="G83" i="37"/>
  <c r="F83" i="37"/>
  <c r="E83" i="37"/>
  <c r="D83" i="37"/>
  <c r="C83" i="37"/>
  <c r="B83" i="37"/>
  <c r="Y82" i="37"/>
  <c r="X82" i="37"/>
  <c r="W82" i="37"/>
  <c r="V82" i="37"/>
  <c r="U82" i="37"/>
  <c r="T82" i="37"/>
  <c r="S82" i="37"/>
  <c r="R82" i="37"/>
  <c r="Q82" i="37"/>
  <c r="P82" i="37"/>
  <c r="O82" i="37"/>
  <c r="N82" i="37"/>
  <c r="M82" i="37"/>
  <c r="L82" i="37"/>
  <c r="K82" i="37"/>
  <c r="J82" i="37"/>
  <c r="I82" i="37"/>
  <c r="H82" i="37"/>
  <c r="G82" i="37"/>
  <c r="F82" i="37"/>
  <c r="E82" i="37"/>
  <c r="D82" i="37"/>
  <c r="C82" i="37"/>
  <c r="B82" i="37"/>
  <c r="Y81" i="37"/>
  <c r="X81" i="37"/>
  <c r="W81" i="37"/>
  <c r="V81" i="37"/>
  <c r="U81" i="37"/>
  <c r="T81" i="37"/>
  <c r="S81" i="37"/>
  <c r="R81" i="37"/>
  <c r="Q81" i="37"/>
  <c r="P81" i="37"/>
  <c r="O81" i="37"/>
  <c r="N81" i="37"/>
  <c r="M81" i="37"/>
  <c r="L81" i="37"/>
  <c r="K81" i="37"/>
  <c r="J81" i="37"/>
  <c r="I81" i="37"/>
  <c r="H81" i="37"/>
  <c r="G81" i="37"/>
  <c r="F81" i="37"/>
  <c r="E81" i="37"/>
  <c r="D81" i="37"/>
  <c r="C81" i="37"/>
  <c r="B81" i="37"/>
  <c r="Y77" i="37"/>
  <c r="X77" i="37"/>
  <c r="W77" i="37"/>
  <c r="V77" i="37"/>
  <c r="U77" i="37"/>
  <c r="T77" i="37"/>
  <c r="S77" i="37"/>
  <c r="R77" i="37"/>
  <c r="Q77" i="37"/>
  <c r="P77" i="37"/>
  <c r="O77" i="37"/>
  <c r="N77" i="37"/>
  <c r="M77" i="37"/>
  <c r="L77" i="37"/>
  <c r="K77" i="37"/>
  <c r="J77" i="37"/>
  <c r="I77" i="37"/>
  <c r="H77" i="37"/>
  <c r="G77" i="37"/>
  <c r="F77" i="37"/>
  <c r="E77" i="37"/>
  <c r="D77" i="37"/>
  <c r="C77" i="37"/>
  <c r="B77" i="37"/>
  <c r="Y76" i="37"/>
  <c r="X76" i="37"/>
  <c r="W76" i="37"/>
  <c r="V76" i="37"/>
  <c r="U76" i="37"/>
  <c r="T76" i="37"/>
  <c r="S76" i="37"/>
  <c r="R76" i="37"/>
  <c r="Q76" i="37"/>
  <c r="P76" i="37"/>
  <c r="O76" i="37"/>
  <c r="N76" i="37"/>
  <c r="M76" i="37"/>
  <c r="L76" i="37"/>
  <c r="K76" i="37"/>
  <c r="J76" i="37"/>
  <c r="I76" i="37"/>
  <c r="H76" i="37"/>
  <c r="G76" i="37"/>
  <c r="F76" i="37"/>
  <c r="E76" i="37"/>
  <c r="D76" i="37"/>
  <c r="C76" i="37"/>
  <c r="B76" i="37"/>
  <c r="Y75" i="37"/>
  <c r="X75" i="37"/>
  <c r="W75" i="37"/>
  <c r="V75" i="37"/>
  <c r="U75" i="37"/>
  <c r="T75" i="37"/>
  <c r="S75" i="37"/>
  <c r="R75" i="37"/>
  <c r="Q75" i="37"/>
  <c r="P75" i="37"/>
  <c r="O75" i="37"/>
  <c r="N75" i="37"/>
  <c r="M75" i="37"/>
  <c r="L75" i="37"/>
  <c r="K75" i="37"/>
  <c r="J75" i="37"/>
  <c r="I75" i="37"/>
  <c r="H75" i="37"/>
  <c r="G75" i="37"/>
  <c r="F75" i="37"/>
  <c r="E75" i="37"/>
  <c r="D75" i="37"/>
  <c r="C75" i="37"/>
  <c r="B75" i="37"/>
  <c r="Y74" i="37"/>
  <c r="X74" i="37"/>
  <c r="W74" i="37"/>
  <c r="V74" i="37"/>
  <c r="U74" i="37"/>
  <c r="T74" i="37"/>
  <c r="S74" i="37"/>
  <c r="R74" i="37"/>
  <c r="Q74" i="37"/>
  <c r="P74" i="37"/>
  <c r="O74" i="37"/>
  <c r="N74" i="37"/>
  <c r="M74" i="37"/>
  <c r="L74" i="37"/>
  <c r="K74" i="37"/>
  <c r="J74" i="37"/>
  <c r="I74" i="37"/>
  <c r="H74" i="37"/>
  <c r="G74" i="37"/>
  <c r="F74" i="37"/>
  <c r="E74" i="37"/>
  <c r="D74" i="37"/>
  <c r="C74" i="37"/>
  <c r="B74" i="37"/>
  <c r="Y73" i="37"/>
  <c r="X73" i="37"/>
  <c r="W73" i="37"/>
  <c r="V73" i="37"/>
  <c r="U73" i="37"/>
  <c r="T73" i="37"/>
  <c r="S73" i="37"/>
  <c r="R73" i="37"/>
  <c r="Q73" i="37"/>
  <c r="P73" i="37"/>
  <c r="O73" i="37"/>
  <c r="N73" i="37"/>
  <c r="M73" i="37"/>
  <c r="L73" i="37"/>
  <c r="K73" i="37"/>
  <c r="J73" i="37"/>
  <c r="I73" i="37"/>
  <c r="H73" i="37"/>
  <c r="G73" i="37"/>
  <c r="F73" i="37"/>
  <c r="E73" i="37"/>
  <c r="D73" i="37"/>
  <c r="C73" i="37"/>
  <c r="B73" i="37"/>
  <c r="Y68" i="37"/>
  <c r="X68" i="37"/>
  <c r="W68" i="37"/>
  <c r="V68" i="37"/>
  <c r="U68" i="37"/>
  <c r="T68" i="37"/>
  <c r="S68" i="37"/>
  <c r="R68" i="37"/>
  <c r="Q68" i="37"/>
  <c r="P68" i="37"/>
  <c r="O68" i="37"/>
  <c r="N68" i="37"/>
  <c r="M68" i="37"/>
  <c r="L68" i="37"/>
  <c r="K68" i="37"/>
  <c r="J68" i="37"/>
  <c r="I68" i="37"/>
  <c r="H68" i="37"/>
  <c r="G68" i="37"/>
  <c r="F68" i="37"/>
  <c r="E68" i="37"/>
  <c r="D68" i="37"/>
  <c r="C68" i="37"/>
  <c r="B68" i="37"/>
  <c r="Y67" i="37"/>
  <c r="X67" i="37"/>
  <c r="W67" i="37"/>
  <c r="V67" i="37"/>
  <c r="U67" i="37"/>
  <c r="T67" i="37"/>
  <c r="S67" i="37"/>
  <c r="R67" i="37"/>
  <c r="Q67" i="37"/>
  <c r="P67" i="37"/>
  <c r="O67" i="37"/>
  <c r="N67" i="37"/>
  <c r="M67" i="37"/>
  <c r="L67" i="37"/>
  <c r="K67" i="37"/>
  <c r="J67" i="37"/>
  <c r="I67" i="37"/>
  <c r="H67" i="37"/>
  <c r="G67" i="37"/>
  <c r="F67" i="37"/>
  <c r="E67" i="37"/>
  <c r="D67" i="37"/>
  <c r="C67" i="37"/>
  <c r="B67" i="37"/>
  <c r="Y66" i="37"/>
  <c r="X66" i="37"/>
  <c r="W66" i="37"/>
  <c r="V66" i="37"/>
  <c r="U66" i="37"/>
  <c r="T66" i="37"/>
  <c r="S66" i="37"/>
  <c r="R66" i="37"/>
  <c r="Q66" i="37"/>
  <c r="P66" i="37"/>
  <c r="O66" i="37"/>
  <c r="N66" i="37"/>
  <c r="M66" i="37"/>
  <c r="L66" i="37"/>
  <c r="K66" i="37"/>
  <c r="J66" i="37"/>
  <c r="I66" i="37"/>
  <c r="H66" i="37"/>
  <c r="G66" i="37"/>
  <c r="F66" i="37"/>
  <c r="E66" i="37"/>
  <c r="D66" i="37"/>
  <c r="C66" i="37"/>
  <c r="B66" i="37"/>
  <c r="Y65" i="37"/>
  <c r="X65" i="37"/>
  <c r="W65" i="37"/>
  <c r="V65" i="37"/>
  <c r="U65" i="37"/>
  <c r="T65" i="37"/>
  <c r="S65" i="37"/>
  <c r="R65" i="37"/>
  <c r="Q65" i="37"/>
  <c r="P65" i="37"/>
  <c r="O65" i="37"/>
  <c r="N65" i="37"/>
  <c r="M65" i="37"/>
  <c r="L65" i="37"/>
  <c r="K65" i="37"/>
  <c r="J65" i="37"/>
  <c r="I65" i="37"/>
  <c r="H65" i="37"/>
  <c r="G65" i="37"/>
  <c r="F65" i="37"/>
  <c r="E65" i="37"/>
  <c r="D65" i="37"/>
  <c r="C65" i="37"/>
  <c r="B65" i="37"/>
  <c r="Y64" i="37"/>
  <c r="X64" i="37"/>
  <c r="W64" i="37"/>
  <c r="V64" i="37"/>
  <c r="U64" i="37"/>
  <c r="T64" i="37"/>
  <c r="S64" i="37"/>
  <c r="R64" i="37"/>
  <c r="Q64" i="37"/>
  <c r="P64" i="37"/>
  <c r="O64" i="37"/>
  <c r="N64" i="37"/>
  <c r="M64" i="37"/>
  <c r="L64" i="37"/>
  <c r="K64" i="37"/>
  <c r="J64" i="37"/>
  <c r="I64" i="37"/>
  <c r="H64" i="37"/>
  <c r="G64" i="37"/>
  <c r="F64" i="37"/>
  <c r="E64" i="37"/>
  <c r="D64" i="37"/>
  <c r="C64" i="37"/>
  <c r="B64" i="37"/>
  <c r="G63" i="37"/>
  <c r="Y62" i="37"/>
  <c r="X62" i="37"/>
  <c r="W62" i="37"/>
  <c r="W51" i="37" s="1"/>
  <c r="V62" i="37"/>
  <c r="U62" i="37"/>
  <c r="T62" i="37"/>
  <c r="S62" i="37"/>
  <c r="R62" i="37"/>
  <c r="Q62" i="37"/>
  <c r="P62" i="37"/>
  <c r="O62" i="37"/>
  <c r="N62" i="37"/>
  <c r="M62" i="37"/>
  <c r="L62" i="37"/>
  <c r="K62" i="37"/>
  <c r="J62" i="37"/>
  <c r="I62" i="37"/>
  <c r="H62" i="37"/>
  <c r="G62" i="37"/>
  <c r="F62" i="37"/>
  <c r="E62" i="37"/>
  <c r="D62" i="37"/>
  <c r="C62" i="37"/>
  <c r="B62" i="37"/>
  <c r="Y61" i="37"/>
  <c r="X61" i="37"/>
  <c r="W61" i="37"/>
  <c r="V61" i="37"/>
  <c r="U61" i="37"/>
  <c r="T61" i="37"/>
  <c r="S61" i="37"/>
  <c r="S51" i="37" s="1"/>
  <c r="R61" i="37"/>
  <c r="Q61" i="37"/>
  <c r="P61" i="37"/>
  <c r="O61" i="37"/>
  <c r="N61" i="37"/>
  <c r="M61" i="37"/>
  <c r="L61" i="37"/>
  <c r="K61" i="37"/>
  <c r="J61" i="37"/>
  <c r="I61" i="37"/>
  <c r="H61" i="37"/>
  <c r="G61" i="37"/>
  <c r="F61" i="37"/>
  <c r="E61" i="37"/>
  <c r="D61" i="37"/>
  <c r="C61" i="37"/>
  <c r="B61" i="37"/>
  <c r="I60" i="37"/>
  <c r="Y59" i="37"/>
  <c r="X59" i="37"/>
  <c r="W59" i="37"/>
  <c r="V59" i="37"/>
  <c r="U59" i="37"/>
  <c r="T59" i="37"/>
  <c r="S59" i="37"/>
  <c r="R59" i="37"/>
  <c r="R51" i="37" s="1"/>
  <c r="Q59" i="37"/>
  <c r="P59" i="37"/>
  <c r="O59" i="37"/>
  <c r="N59" i="37"/>
  <c r="M59" i="37"/>
  <c r="L59" i="37"/>
  <c r="K59" i="37"/>
  <c r="J59" i="37"/>
  <c r="I59" i="37"/>
  <c r="H59" i="37"/>
  <c r="G59" i="37"/>
  <c r="F59" i="37"/>
  <c r="E59" i="37"/>
  <c r="D59" i="37"/>
  <c r="C59" i="37"/>
  <c r="B59" i="37"/>
  <c r="Y58" i="37"/>
  <c r="X58" i="37"/>
  <c r="W58" i="37"/>
  <c r="V58" i="37"/>
  <c r="U58" i="37"/>
  <c r="T58" i="37"/>
  <c r="S58" i="37"/>
  <c r="R58" i="37"/>
  <c r="Q58" i="37"/>
  <c r="P58" i="37"/>
  <c r="O58" i="37"/>
  <c r="N58" i="37"/>
  <c r="M58" i="37"/>
  <c r="L58" i="37"/>
  <c r="K58" i="37"/>
  <c r="J58" i="37"/>
  <c r="I58" i="37"/>
  <c r="H58" i="37"/>
  <c r="G58" i="37"/>
  <c r="F58" i="37"/>
  <c r="E58" i="37"/>
  <c r="D58" i="37"/>
  <c r="C58" i="37"/>
  <c r="B58" i="37"/>
  <c r="Y56" i="37"/>
  <c r="X56" i="37"/>
  <c r="W56" i="37"/>
  <c r="V56" i="37"/>
  <c r="U56" i="37"/>
  <c r="T56" i="37"/>
  <c r="S56" i="37"/>
  <c r="R56" i="37"/>
  <c r="Q56" i="37"/>
  <c r="P56" i="37"/>
  <c r="O56" i="37"/>
  <c r="N56" i="37"/>
  <c r="M56" i="37"/>
  <c r="L56" i="37"/>
  <c r="K56" i="37"/>
  <c r="J56" i="37"/>
  <c r="I56" i="37"/>
  <c r="H56" i="37"/>
  <c r="G56" i="37"/>
  <c r="F56" i="37"/>
  <c r="E56" i="37"/>
  <c r="D56" i="37"/>
  <c r="C56" i="37"/>
  <c r="B56" i="37"/>
  <c r="Y55" i="37"/>
  <c r="X55" i="37"/>
  <c r="W55" i="37"/>
  <c r="V55" i="37"/>
  <c r="U55" i="37"/>
  <c r="T55" i="37"/>
  <c r="S55" i="37"/>
  <c r="R55" i="37"/>
  <c r="Q55" i="37"/>
  <c r="P55" i="37"/>
  <c r="O55" i="37"/>
  <c r="N55" i="37"/>
  <c r="M55" i="37"/>
  <c r="L55" i="37"/>
  <c r="K55" i="37"/>
  <c r="J55" i="37"/>
  <c r="I55" i="37"/>
  <c r="H55" i="37"/>
  <c r="G55" i="37"/>
  <c r="F55" i="37"/>
  <c r="E55" i="37"/>
  <c r="D55" i="37"/>
  <c r="C55" i="37"/>
  <c r="B55" i="37"/>
  <c r="Y54" i="37"/>
  <c r="X54" i="37"/>
  <c r="W54" i="37"/>
  <c r="V54" i="37"/>
  <c r="U54" i="37"/>
  <c r="T54" i="37"/>
  <c r="S54" i="37"/>
  <c r="R54" i="37"/>
  <c r="Q54" i="37"/>
  <c r="P54" i="37"/>
  <c r="O54" i="37"/>
  <c r="N54" i="37"/>
  <c r="M54" i="37"/>
  <c r="L54" i="37"/>
  <c r="K54" i="37"/>
  <c r="J54" i="37"/>
  <c r="I54" i="37"/>
  <c r="H54" i="37"/>
  <c r="G54" i="37"/>
  <c r="F54" i="37"/>
  <c r="E54" i="37"/>
  <c r="D54" i="37"/>
  <c r="C54" i="37"/>
  <c r="B54" i="37"/>
  <c r="Y53" i="37"/>
  <c r="X53" i="37"/>
  <c r="W53" i="37"/>
  <c r="V53" i="37"/>
  <c r="U53" i="37"/>
  <c r="T53" i="37"/>
  <c r="S53" i="37"/>
  <c r="R53" i="37"/>
  <c r="Q53" i="37"/>
  <c r="Q51" i="37" s="1"/>
  <c r="P53" i="37"/>
  <c r="P51" i="37" s="1"/>
  <c r="O53" i="37"/>
  <c r="O51" i="37" s="1"/>
  <c r="N53" i="37"/>
  <c r="N51" i="37" s="1"/>
  <c r="M53" i="37"/>
  <c r="L53" i="37"/>
  <c r="K53" i="37"/>
  <c r="J53" i="37"/>
  <c r="I53" i="37"/>
  <c r="H53" i="37"/>
  <c r="G53" i="37"/>
  <c r="F53" i="37"/>
  <c r="E53" i="37"/>
  <c r="D53" i="37"/>
  <c r="D51" i="37" s="1"/>
  <c r="C53" i="37"/>
  <c r="C51" i="37" s="1"/>
  <c r="B53" i="37"/>
  <c r="B51" i="37" s="1"/>
  <c r="Y52" i="37"/>
  <c r="Y51" i="37" s="1"/>
  <c r="X52" i="37"/>
  <c r="X51" i="37" s="1"/>
  <c r="W52" i="37"/>
  <c r="V52" i="37"/>
  <c r="U52" i="37"/>
  <c r="T52" i="37"/>
  <c r="S52" i="37"/>
  <c r="R52" i="37"/>
  <c r="Q52" i="37"/>
  <c r="P52" i="37"/>
  <c r="O52" i="37"/>
  <c r="N52" i="37"/>
  <c r="M52" i="37"/>
  <c r="M51" i="37" s="1"/>
  <c r="L52" i="37"/>
  <c r="L51" i="37" s="1"/>
  <c r="K52" i="37"/>
  <c r="K51" i="37" s="1"/>
  <c r="J52" i="37"/>
  <c r="J51" i="37" s="1"/>
  <c r="I52" i="37"/>
  <c r="I51" i="37" s="1"/>
  <c r="H52" i="37"/>
  <c r="H51" i="37" s="1"/>
  <c r="G52" i="37"/>
  <c r="G51" i="37" s="1"/>
  <c r="F52" i="37"/>
  <c r="F51" i="37" s="1"/>
  <c r="E52" i="37"/>
  <c r="E51" i="37" s="1"/>
  <c r="D52" i="37"/>
  <c r="C52" i="37"/>
  <c r="B52" i="37"/>
  <c r="V51" i="37"/>
  <c r="U51" i="37"/>
  <c r="T51" i="37"/>
  <c r="Y27" i="37"/>
  <c r="Y80" i="37" s="1"/>
  <c r="X27" i="37"/>
  <c r="X80" i="37" s="1"/>
  <c r="W27" i="37"/>
  <c r="W80" i="38" s="1"/>
  <c r="V27" i="37"/>
  <c r="V80" i="37" s="1"/>
  <c r="U27" i="37"/>
  <c r="U80" i="37" s="1"/>
  <c r="T27" i="37"/>
  <c r="T80" i="37" s="1"/>
  <c r="S27" i="37"/>
  <c r="S80" i="37" s="1"/>
  <c r="R27" i="37"/>
  <c r="R80" i="37" s="1"/>
  <c r="Q27" i="37"/>
  <c r="Q80" i="37" s="1"/>
  <c r="P27" i="37"/>
  <c r="P63" i="37" s="1"/>
  <c r="O27" i="37"/>
  <c r="O80" i="38" s="1"/>
  <c r="N27" i="37"/>
  <c r="N80" i="37" s="1"/>
  <c r="M27" i="37"/>
  <c r="M80" i="37" s="1"/>
  <c r="L27" i="37"/>
  <c r="L80" i="37" s="1"/>
  <c r="K27" i="37"/>
  <c r="K80" i="37" s="1"/>
  <c r="J27" i="37"/>
  <c r="J80" i="37" s="1"/>
  <c r="I27" i="37"/>
  <c r="I80" i="37" s="1"/>
  <c r="H27" i="37"/>
  <c r="H63" i="37" s="1"/>
  <c r="G27" i="37"/>
  <c r="F27" i="37"/>
  <c r="F80" i="37" s="1"/>
  <c r="E27" i="37"/>
  <c r="E63" i="37" s="1"/>
  <c r="D27" i="37"/>
  <c r="D63" i="37" s="1"/>
  <c r="C27" i="37"/>
  <c r="C80" i="37" s="1"/>
  <c r="B27" i="37"/>
  <c r="B80" i="37" s="1"/>
  <c r="Y24" i="37"/>
  <c r="Y60" i="37" s="1"/>
  <c r="X24" i="37"/>
  <c r="X60" i="37" s="1"/>
  <c r="W24" i="37"/>
  <c r="W60" i="37" s="1"/>
  <c r="V24" i="37"/>
  <c r="V79" i="37" s="1"/>
  <c r="U24" i="37"/>
  <c r="U60" i="37" s="1"/>
  <c r="T24" i="37"/>
  <c r="T60" i="37" s="1"/>
  <c r="S24" i="37"/>
  <c r="S60" i="37" s="1"/>
  <c r="R24" i="37"/>
  <c r="R60" i="37" s="1"/>
  <c r="Q24" i="37"/>
  <c r="Q60" i="37" s="1"/>
  <c r="P24" i="37"/>
  <c r="P79" i="37" s="1"/>
  <c r="O24" i="37"/>
  <c r="O79" i="37" s="1"/>
  <c r="N24" i="37"/>
  <c r="N79" i="37" s="1"/>
  <c r="M24" i="37"/>
  <c r="M79" i="37" s="1"/>
  <c r="L24" i="37"/>
  <c r="L79" i="37" s="1"/>
  <c r="K24" i="37"/>
  <c r="K79" i="37" s="1"/>
  <c r="J24" i="37"/>
  <c r="J79" i="37" s="1"/>
  <c r="I24" i="37"/>
  <c r="H24" i="37"/>
  <c r="H60" i="37" s="1"/>
  <c r="G24" i="37"/>
  <c r="G60" i="37" s="1"/>
  <c r="F24" i="37"/>
  <c r="F79" i="37" s="1"/>
  <c r="E24" i="37"/>
  <c r="E79" i="37" s="1"/>
  <c r="D24" i="37"/>
  <c r="D79" i="37" s="1"/>
  <c r="C24" i="37"/>
  <c r="C79" i="37" s="1"/>
  <c r="B24" i="37"/>
  <c r="B79" i="37" s="1"/>
  <c r="Y16" i="37"/>
  <c r="Y78" i="37" s="1"/>
  <c r="X16" i="37"/>
  <c r="X57" i="37" s="1"/>
  <c r="W16" i="37"/>
  <c r="V16" i="37"/>
  <c r="V78" i="37" s="1"/>
  <c r="U16" i="37"/>
  <c r="U57" i="37" s="1"/>
  <c r="T16" i="37"/>
  <c r="T57" i="37" s="1"/>
  <c r="S16" i="37"/>
  <c r="S78" i="37" s="1"/>
  <c r="R16" i="37"/>
  <c r="R78" i="37" s="1"/>
  <c r="Q16" i="37"/>
  <c r="Q78" i="37" s="1"/>
  <c r="P16" i="37"/>
  <c r="P57" i="37" s="1"/>
  <c r="O16" i="37"/>
  <c r="O78" i="38" s="1"/>
  <c r="N16" i="37"/>
  <c r="N78" i="37" s="1"/>
  <c r="M16" i="37"/>
  <c r="M57" i="37" s="1"/>
  <c r="L16" i="37"/>
  <c r="L57" i="37" s="1"/>
  <c r="K16" i="37"/>
  <c r="K57" i="37" s="1"/>
  <c r="J16" i="37"/>
  <c r="J57" i="37" s="1"/>
  <c r="I16" i="37"/>
  <c r="I78" i="37" s="1"/>
  <c r="H16" i="37"/>
  <c r="H78" i="37" s="1"/>
  <c r="G16" i="37"/>
  <c r="G78" i="38" s="1"/>
  <c r="F16" i="37"/>
  <c r="F78" i="37" s="1"/>
  <c r="E16" i="37"/>
  <c r="E78" i="37" s="1"/>
  <c r="D16" i="37"/>
  <c r="D78" i="37" s="1"/>
  <c r="C16" i="37"/>
  <c r="C78" i="37" s="1"/>
  <c r="B16" i="37"/>
  <c r="B78" i="37" s="1"/>
  <c r="Y37" i="36"/>
  <c r="X37" i="36"/>
  <c r="W37" i="36"/>
  <c r="V37" i="36"/>
  <c r="U37" i="36"/>
  <c r="T37" i="36"/>
  <c r="S37" i="36"/>
  <c r="R37" i="36"/>
  <c r="Q37" i="36"/>
  <c r="P37" i="36"/>
  <c r="O37" i="36"/>
  <c r="N37" i="36"/>
  <c r="M37" i="36"/>
  <c r="L37" i="36"/>
  <c r="K37" i="36"/>
  <c r="J37" i="36"/>
  <c r="I37" i="36"/>
  <c r="H37" i="36"/>
  <c r="G37" i="36"/>
  <c r="F37" i="36"/>
  <c r="E37" i="36"/>
  <c r="D37" i="36"/>
  <c r="C37" i="36"/>
  <c r="B37" i="36"/>
  <c r="Y36" i="36"/>
  <c r="X36" i="36"/>
  <c r="W36" i="36"/>
  <c r="V36" i="36"/>
  <c r="U36" i="36"/>
  <c r="T36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G36" i="36"/>
  <c r="F36" i="36"/>
  <c r="E36" i="36"/>
  <c r="D36" i="36"/>
  <c r="C36" i="36"/>
  <c r="B36" i="36"/>
  <c r="Y35" i="36"/>
  <c r="X35" i="36"/>
  <c r="W35" i="36"/>
  <c r="V35" i="36"/>
  <c r="U35" i="36"/>
  <c r="T35" i="36"/>
  <c r="S35" i="36"/>
  <c r="R35" i="36"/>
  <c r="Q35" i="36"/>
  <c r="P35" i="36"/>
  <c r="O35" i="36"/>
  <c r="N35" i="36"/>
  <c r="M35" i="36"/>
  <c r="L35" i="36"/>
  <c r="K35" i="36"/>
  <c r="J35" i="36"/>
  <c r="I35" i="36"/>
  <c r="H35" i="36"/>
  <c r="G35" i="36"/>
  <c r="F35" i="36"/>
  <c r="E35" i="36"/>
  <c r="D35" i="36"/>
  <c r="C35" i="36"/>
  <c r="B35" i="36"/>
  <c r="Y33" i="36"/>
  <c r="Y38" i="36" s="1"/>
  <c r="X33" i="36"/>
  <c r="X38" i="36" s="1"/>
  <c r="W33" i="36"/>
  <c r="W38" i="36" s="1"/>
  <c r="V33" i="36"/>
  <c r="V38" i="36" s="1"/>
  <c r="U33" i="36"/>
  <c r="U38" i="36" s="1"/>
  <c r="T33" i="36"/>
  <c r="T38" i="36" s="1"/>
  <c r="S33" i="36"/>
  <c r="S38" i="36" s="1"/>
  <c r="R33" i="36"/>
  <c r="R38" i="36" s="1"/>
  <c r="Q33" i="36"/>
  <c r="Q38" i="36" s="1"/>
  <c r="P33" i="36"/>
  <c r="P38" i="36" s="1"/>
  <c r="O33" i="36"/>
  <c r="O38" i="36" s="1"/>
  <c r="N33" i="36"/>
  <c r="N38" i="36" s="1"/>
  <c r="M33" i="36"/>
  <c r="M38" i="36" s="1"/>
  <c r="L33" i="36"/>
  <c r="L38" i="36" s="1"/>
  <c r="K33" i="36"/>
  <c r="K38" i="36" s="1"/>
  <c r="J33" i="36"/>
  <c r="J38" i="36" s="1"/>
  <c r="I33" i="36"/>
  <c r="I38" i="36" s="1"/>
  <c r="H33" i="36"/>
  <c r="H38" i="36" s="1"/>
  <c r="G33" i="36"/>
  <c r="G38" i="36" s="1"/>
  <c r="F33" i="36"/>
  <c r="F38" i="36" s="1"/>
  <c r="E33" i="36"/>
  <c r="E38" i="36" s="1"/>
  <c r="D33" i="36"/>
  <c r="D38" i="36" s="1"/>
  <c r="C33" i="36"/>
  <c r="C38" i="36" s="1"/>
  <c r="B33" i="36"/>
  <c r="B38" i="36" s="1"/>
  <c r="Y23" i="36"/>
  <c r="X23" i="36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B23" i="36"/>
  <c r="Y20" i="36"/>
  <c r="X20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C20" i="36"/>
  <c r="B20" i="36"/>
  <c r="Y14" i="36"/>
  <c r="X14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G14" i="36"/>
  <c r="F14" i="36"/>
  <c r="E14" i="36"/>
  <c r="D14" i="36"/>
  <c r="C14" i="36"/>
  <c r="B14" i="36"/>
  <c r="Y9" i="36"/>
  <c r="X9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C9" i="36"/>
  <c r="B9" i="36"/>
  <c r="Y8" i="36"/>
  <c r="X8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G8" i="36"/>
  <c r="F8" i="36"/>
  <c r="E8" i="36"/>
  <c r="D8" i="36"/>
  <c r="C8" i="36"/>
  <c r="Y83" i="35"/>
  <c r="X83" i="35"/>
  <c r="W83" i="35"/>
  <c r="V83" i="35"/>
  <c r="U83" i="35"/>
  <c r="T83" i="35"/>
  <c r="S83" i="35"/>
  <c r="R83" i="35"/>
  <c r="Q83" i="35"/>
  <c r="P83" i="35"/>
  <c r="O83" i="35"/>
  <c r="N83" i="35"/>
  <c r="M83" i="35"/>
  <c r="L83" i="35"/>
  <c r="K83" i="35"/>
  <c r="J83" i="35"/>
  <c r="I83" i="35"/>
  <c r="H83" i="35"/>
  <c r="G83" i="35"/>
  <c r="F83" i="35"/>
  <c r="E83" i="35"/>
  <c r="D83" i="35"/>
  <c r="C83" i="35"/>
  <c r="B83" i="35"/>
  <c r="Y82" i="35"/>
  <c r="X82" i="35"/>
  <c r="W82" i="35"/>
  <c r="V82" i="35"/>
  <c r="U82" i="35"/>
  <c r="T82" i="35"/>
  <c r="S82" i="35"/>
  <c r="R82" i="35"/>
  <c r="Q82" i="35"/>
  <c r="P82" i="35"/>
  <c r="O82" i="35"/>
  <c r="N82" i="35"/>
  <c r="M82" i="35"/>
  <c r="L82" i="35"/>
  <c r="K82" i="35"/>
  <c r="J82" i="35"/>
  <c r="I82" i="35"/>
  <c r="H82" i="35"/>
  <c r="G82" i="35"/>
  <c r="F82" i="35"/>
  <c r="E82" i="35"/>
  <c r="D82" i="35"/>
  <c r="C82" i="35"/>
  <c r="B82" i="35"/>
  <c r="Y81" i="35"/>
  <c r="X81" i="35"/>
  <c r="W81" i="35"/>
  <c r="V81" i="35"/>
  <c r="U81" i="35"/>
  <c r="T81" i="35"/>
  <c r="S81" i="35"/>
  <c r="R81" i="35"/>
  <c r="Q81" i="35"/>
  <c r="P81" i="35"/>
  <c r="O81" i="35"/>
  <c r="N81" i="35"/>
  <c r="M81" i="35"/>
  <c r="L81" i="35"/>
  <c r="K81" i="35"/>
  <c r="J81" i="35"/>
  <c r="I81" i="35"/>
  <c r="H81" i="35"/>
  <c r="G81" i="35"/>
  <c r="F81" i="35"/>
  <c r="E81" i="35"/>
  <c r="D81" i="35"/>
  <c r="C81" i="35"/>
  <c r="B81" i="35"/>
  <c r="Y77" i="35"/>
  <c r="X77" i="35"/>
  <c r="W77" i="35"/>
  <c r="V77" i="35"/>
  <c r="U77" i="35"/>
  <c r="T77" i="35"/>
  <c r="S77" i="35"/>
  <c r="R77" i="35"/>
  <c r="Q77" i="35"/>
  <c r="P77" i="35"/>
  <c r="O77" i="35"/>
  <c r="N77" i="35"/>
  <c r="M77" i="35"/>
  <c r="L77" i="35"/>
  <c r="K77" i="35"/>
  <c r="J77" i="35"/>
  <c r="I77" i="35"/>
  <c r="H77" i="35"/>
  <c r="G77" i="35"/>
  <c r="F77" i="35"/>
  <c r="E77" i="35"/>
  <c r="D77" i="35"/>
  <c r="C77" i="35"/>
  <c r="B77" i="35"/>
  <c r="Y76" i="35"/>
  <c r="X76" i="35"/>
  <c r="W76" i="35"/>
  <c r="V76" i="35"/>
  <c r="U76" i="35"/>
  <c r="T76" i="35"/>
  <c r="S76" i="35"/>
  <c r="R76" i="35"/>
  <c r="Q76" i="35"/>
  <c r="P76" i="35"/>
  <c r="O76" i="35"/>
  <c r="N76" i="35"/>
  <c r="M76" i="35"/>
  <c r="L76" i="35"/>
  <c r="K76" i="35"/>
  <c r="J76" i="35"/>
  <c r="I76" i="35"/>
  <c r="H76" i="35"/>
  <c r="G76" i="35"/>
  <c r="F76" i="35"/>
  <c r="E76" i="35"/>
  <c r="D76" i="35"/>
  <c r="C76" i="35"/>
  <c r="B76" i="35"/>
  <c r="Y75" i="35"/>
  <c r="X75" i="35"/>
  <c r="W75" i="35"/>
  <c r="V75" i="35"/>
  <c r="U75" i="35"/>
  <c r="T75" i="35"/>
  <c r="S75" i="35"/>
  <c r="R75" i="35"/>
  <c r="Q75" i="35"/>
  <c r="P75" i="35"/>
  <c r="O75" i="35"/>
  <c r="N75" i="35"/>
  <c r="M75" i="35"/>
  <c r="L75" i="35"/>
  <c r="K75" i="35"/>
  <c r="J75" i="35"/>
  <c r="I75" i="35"/>
  <c r="H75" i="35"/>
  <c r="G75" i="35"/>
  <c r="F75" i="35"/>
  <c r="E75" i="35"/>
  <c r="D75" i="35"/>
  <c r="C75" i="35"/>
  <c r="B75" i="35"/>
  <c r="Y74" i="35"/>
  <c r="X74" i="35"/>
  <c r="W74" i="35"/>
  <c r="V74" i="35"/>
  <c r="U74" i="35"/>
  <c r="T74" i="35"/>
  <c r="S74" i="35"/>
  <c r="R74" i="35"/>
  <c r="Q74" i="35"/>
  <c r="P74" i="35"/>
  <c r="O74" i="35"/>
  <c r="N74" i="35"/>
  <c r="M74" i="35"/>
  <c r="L74" i="35"/>
  <c r="K74" i="35"/>
  <c r="J74" i="35"/>
  <c r="I74" i="35"/>
  <c r="H74" i="35"/>
  <c r="G74" i="35"/>
  <c r="F74" i="35"/>
  <c r="E74" i="35"/>
  <c r="D74" i="35"/>
  <c r="C74" i="35"/>
  <c r="B74" i="35"/>
  <c r="Y73" i="35"/>
  <c r="X73" i="35"/>
  <c r="W73" i="35"/>
  <c r="V73" i="35"/>
  <c r="U73" i="35"/>
  <c r="T73" i="35"/>
  <c r="S73" i="35"/>
  <c r="R73" i="35"/>
  <c r="Q73" i="35"/>
  <c r="P73" i="35"/>
  <c r="O73" i="35"/>
  <c r="N73" i="35"/>
  <c r="M73" i="35"/>
  <c r="L73" i="35"/>
  <c r="K73" i="35"/>
  <c r="J73" i="35"/>
  <c r="I73" i="35"/>
  <c r="H73" i="35"/>
  <c r="G73" i="35"/>
  <c r="F73" i="35"/>
  <c r="E73" i="35"/>
  <c r="D73" i="35"/>
  <c r="C73" i="35"/>
  <c r="B73" i="35"/>
  <c r="Y72" i="35"/>
  <c r="X72" i="35"/>
  <c r="W72" i="35"/>
  <c r="V72" i="35"/>
  <c r="U72" i="35"/>
  <c r="T72" i="35"/>
  <c r="S72" i="35"/>
  <c r="R72" i="35"/>
  <c r="Q72" i="35"/>
  <c r="P72" i="35"/>
  <c r="O72" i="35"/>
  <c r="N72" i="35"/>
  <c r="M72" i="35"/>
  <c r="L72" i="35"/>
  <c r="K72" i="35"/>
  <c r="J72" i="35"/>
  <c r="I72" i="35"/>
  <c r="H72" i="35"/>
  <c r="G72" i="35"/>
  <c r="F72" i="35"/>
  <c r="E72" i="35"/>
  <c r="D72" i="35"/>
  <c r="C72" i="35"/>
  <c r="B72" i="35"/>
  <c r="Y68" i="35"/>
  <c r="X68" i="35"/>
  <c r="W68" i="35"/>
  <c r="V68" i="35"/>
  <c r="U68" i="35"/>
  <c r="T68" i="35"/>
  <c r="S68" i="35"/>
  <c r="R68" i="35"/>
  <c r="Q68" i="35"/>
  <c r="P68" i="35"/>
  <c r="O68" i="35"/>
  <c r="N68" i="35"/>
  <c r="M68" i="35"/>
  <c r="L68" i="35"/>
  <c r="K68" i="35"/>
  <c r="J68" i="35"/>
  <c r="I68" i="35"/>
  <c r="H68" i="35"/>
  <c r="G68" i="35"/>
  <c r="F68" i="35"/>
  <c r="E68" i="35"/>
  <c r="D68" i="35"/>
  <c r="C68" i="35"/>
  <c r="B68" i="35"/>
  <c r="Y67" i="35"/>
  <c r="X67" i="35"/>
  <c r="W67" i="35"/>
  <c r="V67" i="35"/>
  <c r="U67" i="35"/>
  <c r="T67" i="35"/>
  <c r="S67" i="35"/>
  <c r="R67" i="35"/>
  <c r="Q67" i="35"/>
  <c r="P67" i="35"/>
  <c r="O67" i="35"/>
  <c r="N67" i="35"/>
  <c r="M67" i="35"/>
  <c r="L67" i="35"/>
  <c r="K67" i="35"/>
  <c r="J67" i="35"/>
  <c r="I67" i="35"/>
  <c r="H67" i="35"/>
  <c r="G67" i="35"/>
  <c r="F67" i="35"/>
  <c r="E67" i="35"/>
  <c r="D67" i="35"/>
  <c r="C67" i="35"/>
  <c r="B67" i="35"/>
  <c r="Y66" i="35"/>
  <c r="X66" i="35"/>
  <c r="W66" i="35"/>
  <c r="V66" i="35"/>
  <c r="U66" i="35"/>
  <c r="T66" i="35"/>
  <c r="S66" i="35"/>
  <c r="R66" i="35"/>
  <c r="Q66" i="35"/>
  <c r="P66" i="35"/>
  <c r="O66" i="35"/>
  <c r="N66" i="35"/>
  <c r="M66" i="35"/>
  <c r="L66" i="35"/>
  <c r="K66" i="35"/>
  <c r="J66" i="35"/>
  <c r="I66" i="35"/>
  <c r="H66" i="35"/>
  <c r="G66" i="35"/>
  <c r="F66" i="35"/>
  <c r="E66" i="35"/>
  <c r="D66" i="35"/>
  <c r="C66" i="35"/>
  <c r="B66" i="35"/>
  <c r="Y65" i="35"/>
  <c r="X65" i="35"/>
  <c r="W65" i="35"/>
  <c r="V65" i="35"/>
  <c r="V51" i="35" s="1"/>
  <c r="U65" i="35"/>
  <c r="T65" i="35"/>
  <c r="S65" i="35"/>
  <c r="R65" i="35"/>
  <c r="Q65" i="35"/>
  <c r="P65" i="35"/>
  <c r="O65" i="35"/>
  <c r="N65" i="35"/>
  <c r="M65" i="35"/>
  <c r="L65" i="35"/>
  <c r="K65" i="35"/>
  <c r="J65" i="35"/>
  <c r="I65" i="35"/>
  <c r="H65" i="35"/>
  <c r="G65" i="35"/>
  <c r="F65" i="35"/>
  <c r="E65" i="35"/>
  <c r="D65" i="35"/>
  <c r="C65" i="35"/>
  <c r="B65" i="35"/>
  <c r="Y64" i="35"/>
  <c r="X64" i="35"/>
  <c r="W64" i="35"/>
  <c r="V64" i="35"/>
  <c r="U64" i="35"/>
  <c r="T64" i="35"/>
  <c r="S64" i="35"/>
  <c r="R64" i="35"/>
  <c r="R51" i="35" s="1"/>
  <c r="Q64" i="35"/>
  <c r="P64" i="35"/>
  <c r="O64" i="35"/>
  <c r="N64" i="35"/>
  <c r="M64" i="35"/>
  <c r="L64" i="35"/>
  <c r="K64" i="35"/>
  <c r="J64" i="35"/>
  <c r="I64" i="35"/>
  <c r="H64" i="35"/>
  <c r="G64" i="35"/>
  <c r="F64" i="35"/>
  <c r="E64" i="35"/>
  <c r="D64" i="35"/>
  <c r="C64" i="35"/>
  <c r="B64" i="35"/>
  <c r="F63" i="35"/>
  <c r="Y62" i="35"/>
  <c r="X62" i="35"/>
  <c r="W62" i="35"/>
  <c r="V62" i="35"/>
  <c r="U62" i="35"/>
  <c r="T62" i="35"/>
  <c r="S62" i="35"/>
  <c r="R62" i="35"/>
  <c r="Q62" i="35"/>
  <c r="Q51" i="35" s="1"/>
  <c r="P62" i="35"/>
  <c r="O62" i="35"/>
  <c r="N62" i="35"/>
  <c r="M62" i="35"/>
  <c r="L62" i="35"/>
  <c r="K62" i="35"/>
  <c r="J62" i="35"/>
  <c r="I62" i="35"/>
  <c r="H62" i="35"/>
  <c r="G62" i="35"/>
  <c r="F62" i="35"/>
  <c r="E62" i="35"/>
  <c r="D62" i="35"/>
  <c r="C62" i="35"/>
  <c r="B62" i="35"/>
  <c r="Y61" i="35"/>
  <c r="X61" i="35"/>
  <c r="W61" i="35"/>
  <c r="V61" i="35"/>
  <c r="U61" i="35"/>
  <c r="T61" i="35"/>
  <c r="T51" i="35" s="1"/>
  <c r="S61" i="35"/>
  <c r="R61" i="35"/>
  <c r="Q61" i="35"/>
  <c r="P61" i="35"/>
  <c r="O61" i="35"/>
  <c r="N61" i="35"/>
  <c r="M61" i="35"/>
  <c r="L61" i="35"/>
  <c r="K61" i="35"/>
  <c r="J61" i="35"/>
  <c r="I61" i="35"/>
  <c r="H61" i="35"/>
  <c r="G61" i="35"/>
  <c r="F61" i="35"/>
  <c r="E61" i="35"/>
  <c r="D61" i="35"/>
  <c r="C61" i="35"/>
  <c r="B61" i="35"/>
  <c r="Y59" i="35"/>
  <c r="X59" i="35"/>
  <c r="W59" i="35"/>
  <c r="V59" i="35"/>
  <c r="U59" i="35"/>
  <c r="T59" i="35"/>
  <c r="S59" i="35"/>
  <c r="R59" i="35"/>
  <c r="Q59" i="35"/>
  <c r="P59" i="35"/>
  <c r="P51" i="35" s="1"/>
  <c r="O59" i="35"/>
  <c r="N59" i="35"/>
  <c r="M59" i="35"/>
  <c r="L59" i="35"/>
  <c r="K59" i="35"/>
  <c r="J59" i="35"/>
  <c r="I59" i="35"/>
  <c r="H59" i="35"/>
  <c r="G59" i="35"/>
  <c r="F59" i="35"/>
  <c r="E59" i="35"/>
  <c r="D59" i="35"/>
  <c r="C59" i="35"/>
  <c r="B59" i="35"/>
  <c r="Y58" i="35"/>
  <c r="X58" i="35"/>
  <c r="W58" i="35"/>
  <c r="V58" i="35"/>
  <c r="U58" i="35"/>
  <c r="T58" i="35"/>
  <c r="S58" i="35"/>
  <c r="R58" i="35"/>
  <c r="Q58" i="35"/>
  <c r="P58" i="35"/>
  <c r="O58" i="35"/>
  <c r="N58" i="35"/>
  <c r="M58" i="35"/>
  <c r="L58" i="35"/>
  <c r="K58" i="35"/>
  <c r="J58" i="35"/>
  <c r="I58" i="35"/>
  <c r="H58" i="35"/>
  <c r="G58" i="35"/>
  <c r="F58" i="35"/>
  <c r="E58" i="35"/>
  <c r="D58" i="35"/>
  <c r="C58" i="35"/>
  <c r="B58" i="35"/>
  <c r="Y56" i="35"/>
  <c r="X56" i="35"/>
  <c r="W56" i="35"/>
  <c r="V56" i="35"/>
  <c r="U56" i="35"/>
  <c r="T56" i="35"/>
  <c r="S56" i="35"/>
  <c r="R56" i="35"/>
  <c r="Q56" i="35"/>
  <c r="P56" i="35"/>
  <c r="O56" i="35"/>
  <c r="N56" i="35"/>
  <c r="M56" i="35"/>
  <c r="L56" i="35"/>
  <c r="K56" i="35"/>
  <c r="J56" i="35"/>
  <c r="I56" i="35"/>
  <c r="H56" i="35"/>
  <c r="G56" i="35"/>
  <c r="F56" i="35"/>
  <c r="E56" i="35"/>
  <c r="D56" i="35"/>
  <c r="C56" i="35"/>
  <c r="B56" i="35"/>
  <c r="Y55" i="35"/>
  <c r="X55" i="35"/>
  <c r="W55" i="35"/>
  <c r="V55" i="35"/>
  <c r="U55" i="35"/>
  <c r="T55" i="35"/>
  <c r="S55" i="35"/>
  <c r="R55" i="35"/>
  <c r="Q55" i="35"/>
  <c r="P55" i="35"/>
  <c r="O55" i="35"/>
  <c r="N55" i="35"/>
  <c r="M55" i="35"/>
  <c r="L55" i="35"/>
  <c r="K55" i="35"/>
  <c r="J55" i="35"/>
  <c r="I55" i="35"/>
  <c r="H55" i="35"/>
  <c r="G55" i="35"/>
  <c r="F55" i="35"/>
  <c r="E55" i="35"/>
  <c r="D55" i="35"/>
  <c r="C55" i="35"/>
  <c r="B55" i="35"/>
  <c r="Y54" i="35"/>
  <c r="X54" i="35"/>
  <c r="W54" i="35"/>
  <c r="V54" i="35"/>
  <c r="U54" i="35"/>
  <c r="T54" i="35"/>
  <c r="S54" i="35"/>
  <c r="R54" i="35"/>
  <c r="Q54" i="35"/>
  <c r="P54" i="35"/>
  <c r="O54" i="35"/>
  <c r="N54" i="35"/>
  <c r="M54" i="35"/>
  <c r="L54" i="35"/>
  <c r="K54" i="35"/>
  <c r="J54" i="35"/>
  <c r="I54" i="35"/>
  <c r="H54" i="35"/>
  <c r="G54" i="35"/>
  <c r="F54" i="35"/>
  <c r="E54" i="35"/>
  <c r="D54" i="35"/>
  <c r="C54" i="35"/>
  <c r="B54" i="35"/>
  <c r="Y53" i="35"/>
  <c r="X53" i="35"/>
  <c r="W53" i="35"/>
  <c r="V53" i="35"/>
  <c r="U53" i="35"/>
  <c r="T53" i="35"/>
  <c r="S53" i="35"/>
  <c r="R53" i="35"/>
  <c r="Q53" i="35"/>
  <c r="P53" i="35"/>
  <c r="O53" i="35"/>
  <c r="N53" i="35"/>
  <c r="N51" i="35" s="1"/>
  <c r="M53" i="35"/>
  <c r="M51" i="35" s="1"/>
  <c r="L53" i="35"/>
  <c r="K53" i="35"/>
  <c r="J53" i="35"/>
  <c r="I53" i="35"/>
  <c r="H53" i="35"/>
  <c r="G53" i="35"/>
  <c r="F53" i="35"/>
  <c r="E53" i="35"/>
  <c r="D53" i="35"/>
  <c r="D51" i="35" s="1"/>
  <c r="C53" i="35"/>
  <c r="C51" i="35" s="1"/>
  <c r="B53" i="35"/>
  <c r="Y52" i="35"/>
  <c r="Y51" i="35" s="1"/>
  <c r="X52" i="35"/>
  <c r="X51" i="35" s="1"/>
  <c r="W52" i="35"/>
  <c r="W51" i="35" s="1"/>
  <c r="V52" i="35"/>
  <c r="U52" i="35"/>
  <c r="U51" i="35" s="1"/>
  <c r="T52" i="35"/>
  <c r="S52" i="35"/>
  <c r="S51" i="35" s="1"/>
  <c r="R52" i="35"/>
  <c r="Q52" i="35"/>
  <c r="P52" i="35"/>
  <c r="O52" i="35"/>
  <c r="N52" i="35"/>
  <c r="M52" i="35"/>
  <c r="L52" i="35"/>
  <c r="L51" i="35" s="1"/>
  <c r="K52" i="35"/>
  <c r="K51" i="35" s="1"/>
  <c r="J52" i="35"/>
  <c r="J51" i="35" s="1"/>
  <c r="I52" i="35"/>
  <c r="I51" i="35" s="1"/>
  <c r="H52" i="35"/>
  <c r="H51" i="35" s="1"/>
  <c r="G52" i="35"/>
  <c r="G51" i="35" s="1"/>
  <c r="F52" i="35"/>
  <c r="F51" i="35" s="1"/>
  <c r="E52" i="35"/>
  <c r="E51" i="35" s="1"/>
  <c r="D52" i="35"/>
  <c r="C52" i="35"/>
  <c r="B52" i="35"/>
  <c r="B51" i="35" s="1"/>
  <c r="O51" i="35"/>
  <c r="Y27" i="35"/>
  <c r="X27" i="35"/>
  <c r="W27" i="35"/>
  <c r="V27" i="35"/>
  <c r="V63" i="35" s="1"/>
  <c r="U27" i="35"/>
  <c r="T27" i="35"/>
  <c r="S27" i="35"/>
  <c r="R27" i="35"/>
  <c r="Q27" i="35"/>
  <c r="P27" i="35"/>
  <c r="O27" i="35"/>
  <c r="N27" i="35"/>
  <c r="N63" i="35" s="1"/>
  <c r="M27" i="35"/>
  <c r="L27" i="35"/>
  <c r="K27" i="35"/>
  <c r="J27" i="35"/>
  <c r="I27" i="35"/>
  <c r="H27" i="35"/>
  <c r="G27" i="35"/>
  <c r="F27" i="35"/>
  <c r="E27" i="35"/>
  <c r="D27" i="35"/>
  <c r="C27" i="35"/>
  <c r="B27" i="35"/>
  <c r="Y24" i="35"/>
  <c r="X24" i="35"/>
  <c r="X60" i="35" s="1"/>
  <c r="W24" i="35"/>
  <c r="V24" i="35"/>
  <c r="U24" i="35"/>
  <c r="T24" i="35"/>
  <c r="S24" i="35"/>
  <c r="R24" i="35"/>
  <c r="Q24" i="35"/>
  <c r="P24" i="35"/>
  <c r="P60" i="35" s="1"/>
  <c r="O24" i="35"/>
  <c r="N24" i="35"/>
  <c r="M24" i="35"/>
  <c r="L24" i="35"/>
  <c r="K24" i="35"/>
  <c r="J24" i="35"/>
  <c r="I24" i="35"/>
  <c r="H24" i="35"/>
  <c r="H60" i="35" s="1"/>
  <c r="G24" i="35"/>
  <c r="F24" i="35"/>
  <c r="E24" i="35"/>
  <c r="D24" i="35"/>
  <c r="C24" i="35"/>
  <c r="B24" i="35"/>
  <c r="Y16" i="35"/>
  <c r="X16" i="35"/>
  <c r="W16" i="35"/>
  <c r="V16" i="35"/>
  <c r="V57" i="35" s="1"/>
  <c r="U16" i="35"/>
  <c r="T16" i="35"/>
  <c r="S16" i="35"/>
  <c r="R16" i="35"/>
  <c r="Q16" i="35"/>
  <c r="P16" i="35"/>
  <c r="O16" i="35"/>
  <c r="N16" i="35"/>
  <c r="N57" i="35" s="1"/>
  <c r="M16" i="35"/>
  <c r="L16" i="35"/>
  <c r="K16" i="35"/>
  <c r="J16" i="35"/>
  <c r="I16" i="35"/>
  <c r="H16" i="35"/>
  <c r="G16" i="35"/>
  <c r="F16" i="35"/>
  <c r="F57" i="35" s="1"/>
  <c r="E16" i="35"/>
  <c r="D16" i="35"/>
  <c r="C16" i="35"/>
  <c r="B16" i="35"/>
  <c r="Y83" i="34"/>
  <c r="X83" i="34"/>
  <c r="W83" i="34"/>
  <c r="V83" i="34"/>
  <c r="U83" i="34"/>
  <c r="T83" i="34"/>
  <c r="S83" i="34"/>
  <c r="R83" i="34"/>
  <c r="Q83" i="34"/>
  <c r="P83" i="34"/>
  <c r="O83" i="34"/>
  <c r="N83" i="34"/>
  <c r="M83" i="34"/>
  <c r="L83" i="34"/>
  <c r="K83" i="34"/>
  <c r="J83" i="34"/>
  <c r="I83" i="34"/>
  <c r="H83" i="34"/>
  <c r="G83" i="34"/>
  <c r="F83" i="34"/>
  <c r="E83" i="34"/>
  <c r="D83" i="34"/>
  <c r="C83" i="34"/>
  <c r="B83" i="34"/>
  <c r="Y82" i="34"/>
  <c r="X82" i="34"/>
  <c r="W82" i="34"/>
  <c r="V82" i="34"/>
  <c r="U82" i="34"/>
  <c r="T82" i="34"/>
  <c r="S82" i="34"/>
  <c r="R82" i="34"/>
  <c r="Q82" i="34"/>
  <c r="P82" i="34"/>
  <c r="O82" i="34"/>
  <c r="N82" i="34"/>
  <c r="M82" i="34"/>
  <c r="L82" i="34"/>
  <c r="K82" i="34"/>
  <c r="J82" i="34"/>
  <c r="I82" i="34"/>
  <c r="H82" i="34"/>
  <c r="G82" i="34"/>
  <c r="F82" i="34"/>
  <c r="E82" i="34"/>
  <c r="D82" i="34"/>
  <c r="C82" i="34"/>
  <c r="B82" i="34"/>
  <c r="Y81" i="34"/>
  <c r="X81" i="34"/>
  <c r="W81" i="34"/>
  <c r="V81" i="34"/>
  <c r="U81" i="34"/>
  <c r="T81" i="34"/>
  <c r="S81" i="34"/>
  <c r="R81" i="34"/>
  <c r="Q81" i="34"/>
  <c r="P81" i="34"/>
  <c r="O81" i="34"/>
  <c r="N81" i="34"/>
  <c r="M81" i="34"/>
  <c r="L81" i="34"/>
  <c r="K81" i="34"/>
  <c r="J81" i="34"/>
  <c r="I81" i="34"/>
  <c r="H81" i="34"/>
  <c r="G81" i="34"/>
  <c r="F81" i="34"/>
  <c r="E81" i="34"/>
  <c r="D81" i="34"/>
  <c r="C81" i="34"/>
  <c r="B81" i="34"/>
  <c r="Y77" i="34"/>
  <c r="X77" i="34"/>
  <c r="W77" i="34"/>
  <c r="V77" i="34"/>
  <c r="U77" i="34"/>
  <c r="T77" i="34"/>
  <c r="S77" i="34"/>
  <c r="R77" i="34"/>
  <c r="Q77" i="34"/>
  <c r="P77" i="34"/>
  <c r="O77" i="34"/>
  <c r="N77" i="34"/>
  <c r="M77" i="34"/>
  <c r="L77" i="34"/>
  <c r="K77" i="34"/>
  <c r="J77" i="34"/>
  <c r="I77" i="34"/>
  <c r="H77" i="34"/>
  <c r="G77" i="34"/>
  <c r="F77" i="34"/>
  <c r="E77" i="34"/>
  <c r="D77" i="34"/>
  <c r="C77" i="34"/>
  <c r="B77" i="34"/>
  <c r="Y76" i="34"/>
  <c r="X76" i="34"/>
  <c r="W76" i="34"/>
  <c r="V76" i="34"/>
  <c r="U76" i="34"/>
  <c r="T76" i="34"/>
  <c r="S76" i="34"/>
  <c r="R76" i="34"/>
  <c r="Q76" i="34"/>
  <c r="P76" i="34"/>
  <c r="O76" i="34"/>
  <c r="N76" i="34"/>
  <c r="M76" i="34"/>
  <c r="L76" i="34"/>
  <c r="K76" i="34"/>
  <c r="J76" i="34"/>
  <c r="I76" i="34"/>
  <c r="H76" i="34"/>
  <c r="G76" i="34"/>
  <c r="F76" i="34"/>
  <c r="E76" i="34"/>
  <c r="D76" i="34"/>
  <c r="C76" i="34"/>
  <c r="B76" i="34"/>
  <c r="Y75" i="34"/>
  <c r="X75" i="34"/>
  <c r="W75" i="34"/>
  <c r="V75" i="34"/>
  <c r="U75" i="34"/>
  <c r="T75" i="34"/>
  <c r="S75" i="34"/>
  <c r="R75" i="34"/>
  <c r="Q75" i="34"/>
  <c r="P75" i="34"/>
  <c r="O75" i="34"/>
  <c r="N75" i="34"/>
  <c r="M75" i="34"/>
  <c r="L75" i="34"/>
  <c r="K75" i="34"/>
  <c r="J75" i="34"/>
  <c r="I75" i="34"/>
  <c r="H75" i="34"/>
  <c r="G75" i="34"/>
  <c r="F75" i="34"/>
  <c r="E75" i="34"/>
  <c r="D75" i="34"/>
  <c r="C75" i="34"/>
  <c r="B75" i="34"/>
  <c r="Y74" i="34"/>
  <c r="X74" i="34"/>
  <c r="W74" i="34"/>
  <c r="V74" i="34"/>
  <c r="U74" i="34"/>
  <c r="T74" i="34"/>
  <c r="S74" i="34"/>
  <c r="R74" i="34"/>
  <c r="Q74" i="34"/>
  <c r="P74" i="34"/>
  <c r="O74" i="34"/>
  <c r="N74" i="34"/>
  <c r="M74" i="34"/>
  <c r="L74" i="34"/>
  <c r="K74" i="34"/>
  <c r="J74" i="34"/>
  <c r="I74" i="34"/>
  <c r="H74" i="34"/>
  <c r="G74" i="34"/>
  <c r="F74" i="34"/>
  <c r="E74" i="34"/>
  <c r="D74" i="34"/>
  <c r="C74" i="34"/>
  <c r="B74" i="34"/>
  <c r="Y73" i="34"/>
  <c r="X73" i="34"/>
  <c r="W73" i="34"/>
  <c r="V73" i="34"/>
  <c r="U73" i="34"/>
  <c r="T73" i="34"/>
  <c r="S73" i="34"/>
  <c r="R73" i="34"/>
  <c r="Q73" i="34"/>
  <c r="P73" i="34"/>
  <c r="O73" i="34"/>
  <c r="N73" i="34"/>
  <c r="M73" i="34"/>
  <c r="L73" i="34"/>
  <c r="K73" i="34"/>
  <c r="J73" i="34"/>
  <c r="I73" i="34"/>
  <c r="H73" i="34"/>
  <c r="G73" i="34"/>
  <c r="F73" i="34"/>
  <c r="E73" i="34"/>
  <c r="D73" i="34"/>
  <c r="C73" i="34"/>
  <c r="B73" i="34"/>
  <c r="Y72" i="34"/>
  <c r="X72" i="34"/>
  <c r="W72" i="34"/>
  <c r="V72" i="34"/>
  <c r="U72" i="34"/>
  <c r="T72" i="34"/>
  <c r="S72" i="34"/>
  <c r="R72" i="34"/>
  <c r="Q72" i="34"/>
  <c r="P72" i="34"/>
  <c r="O72" i="34"/>
  <c r="N72" i="34"/>
  <c r="M72" i="34"/>
  <c r="L72" i="34"/>
  <c r="K72" i="34"/>
  <c r="J72" i="34"/>
  <c r="I72" i="34"/>
  <c r="H72" i="34"/>
  <c r="G72" i="34"/>
  <c r="F72" i="34"/>
  <c r="E72" i="34"/>
  <c r="D72" i="34"/>
  <c r="C72" i="34"/>
  <c r="B72" i="34"/>
  <c r="Y68" i="34"/>
  <c r="X68" i="34"/>
  <c r="W68" i="34"/>
  <c r="V68" i="34"/>
  <c r="U68" i="34"/>
  <c r="T68" i="34"/>
  <c r="S68" i="34"/>
  <c r="R68" i="34"/>
  <c r="Q68" i="34"/>
  <c r="P68" i="34"/>
  <c r="O68" i="34"/>
  <c r="N68" i="34"/>
  <c r="M68" i="34"/>
  <c r="L68" i="34"/>
  <c r="K68" i="34"/>
  <c r="J68" i="34"/>
  <c r="I68" i="34"/>
  <c r="H68" i="34"/>
  <c r="G68" i="34"/>
  <c r="F68" i="34"/>
  <c r="E68" i="34"/>
  <c r="D68" i="34"/>
  <c r="C68" i="34"/>
  <c r="B68" i="34"/>
  <c r="Y67" i="34"/>
  <c r="X67" i="34"/>
  <c r="W67" i="34"/>
  <c r="V67" i="34"/>
  <c r="U67" i="34"/>
  <c r="T67" i="34"/>
  <c r="S67" i="34"/>
  <c r="R67" i="34"/>
  <c r="Q67" i="34"/>
  <c r="P67" i="34"/>
  <c r="O67" i="34"/>
  <c r="N67" i="34"/>
  <c r="M67" i="34"/>
  <c r="L67" i="34"/>
  <c r="K67" i="34"/>
  <c r="J67" i="34"/>
  <c r="I67" i="34"/>
  <c r="H67" i="34"/>
  <c r="G67" i="34"/>
  <c r="F67" i="34"/>
  <c r="E67" i="34"/>
  <c r="D67" i="34"/>
  <c r="C67" i="34"/>
  <c r="B67" i="34"/>
  <c r="Y66" i="34"/>
  <c r="X66" i="34"/>
  <c r="W66" i="34"/>
  <c r="V66" i="34"/>
  <c r="U66" i="34"/>
  <c r="T66" i="34"/>
  <c r="S66" i="34"/>
  <c r="R66" i="34"/>
  <c r="Q66" i="34"/>
  <c r="P66" i="34"/>
  <c r="O66" i="34"/>
  <c r="N66" i="34"/>
  <c r="M66" i="34"/>
  <c r="L66" i="34"/>
  <c r="K66" i="34"/>
  <c r="J66" i="34"/>
  <c r="I66" i="34"/>
  <c r="H66" i="34"/>
  <c r="G66" i="34"/>
  <c r="F66" i="34"/>
  <c r="E66" i="34"/>
  <c r="D66" i="34"/>
  <c r="C66" i="34"/>
  <c r="B66" i="34"/>
  <c r="Y65" i="34"/>
  <c r="X65" i="34"/>
  <c r="W65" i="34"/>
  <c r="V65" i="34"/>
  <c r="U65" i="34"/>
  <c r="T65" i="34"/>
  <c r="S65" i="34"/>
  <c r="R65" i="34"/>
  <c r="Q65" i="34"/>
  <c r="P65" i="34"/>
  <c r="O65" i="34"/>
  <c r="N65" i="34"/>
  <c r="M65" i="34"/>
  <c r="L65" i="34"/>
  <c r="K65" i="34"/>
  <c r="J65" i="34"/>
  <c r="I65" i="34"/>
  <c r="H65" i="34"/>
  <c r="G65" i="34"/>
  <c r="F65" i="34"/>
  <c r="E65" i="34"/>
  <c r="D65" i="34"/>
  <c r="C65" i="34"/>
  <c r="B65" i="34"/>
  <c r="Y64" i="34"/>
  <c r="X64" i="34"/>
  <c r="W64" i="34"/>
  <c r="V64" i="34"/>
  <c r="U64" i="34"/>
  <c r="T64" i="34"/>
  <c r="S64" i="34"/>
  <c r="R64" i="34"/>
  <c r="Q64" i="34"/>
  <c r="P64" i="34"/>
  <c r="O64" i="34"/>
  <c r="N64" i="34"/>
  <c r="M64" i="34"/>
  <c r="L64" i="34"/>
  <c r="K64" i="34"/>
  <c r="J64" i="34"/>
  <c r="I64" i="34"/>
  <c r="H64" i="34"/>
  <c r="G64" i="34"/>
  <c r="F64" i="34"/>
  <c r="E64" i="34"/>
  <c r="D64" i="34"/>
  <c r="C64" i="34"/>
  <c r="B64" i="34"/>
  <c r="Y62" i="34"/>
  <c r="X62" i="34"/>
  <c r="W62" i="34"/>
  <c r="V62" i="34"/>
  <c r="U62" i="34"/>
  <c r="T62" i="34"/>
  <c r="S62" i="34"/>
  <c r="R62" i="34"/>
  <c r="Q62" i="34"/>
  <c r="P62" i="34"/>
  <c r="O62" i="34"/>
  <c r="N62" i="34"/>
  <c r="M62" i="34"/>
  <c r="L62" i="34"/>
  <c r="K62" i="34"/>
  <c r="J62" i="34"/>
  <c r="I62" i="34"/>
  <c r="H62" i="34"/>
  <c r="G62" i="34"/>
  <c r="F62" i="34"/>
  <c r="E62" i="34"/>
  <c r="D62" i="34"/>
  <c r="C62" i="34"/>
  <c r="C51" i="34" s="1"/>
  <c r="B62" i="34"/>
  <c r="Y61" i="34"/>
  <c r="X61" i="34"/>
  <c r="W61" i="34"/>
  <c r="V61" i="34"/>
  <c r="U61" i="34"/>
  <c r="T61" i="34"/>
  <c r="S61" i="34"/>
  <c r="R61" i="34"/>
  <c r="Q61" i="34"/>
  <c r="P61" i="34"/>
  <c r="O61" i="34"/>
  <c r="N61" i="34"/>
  <c r="M61" i="34"/>
  <c r="L61" i="34"/>
  <c r="K61" i="34"/>
  <c r="J61" i="34"/>
  <c r="I61" i="34"/>
  <c r="H61" i="34"/>
  <c r="G61" i="34"/>
  <c r="F61" i="34"/>
  <c r="E61" i="34"/>
  <c r="D61" i="34"/>
  <c r="C61" i="34"/>
  <c r="B61" i="34"/>
  <c r="O60" i="34"/>
  <c r="G60" i="34"/>
  <c r="Y59" i="34"/>
  <c r="X59" i="34"/>
  <c r="W59" i="34"/>
  <c r="V59" i="34"/>
  <c r="U59" i="34"/>
  <c r="T59" i="34"/>
  <c r="S59" i="34"/>
  <c r="R59" i="34"/>
  <c r="Q59" i="34"/>
  <c r="P59" i="34"/>
  <c r="O59" i="34"/>
  <c r="N59" i="34"/>
  <c r="M59" i="34"/>
  <c r="L59" i="34"/>
  <c r="K59" i="34"/>
  <c r="J59" i="34"/>
  <c r="I59" i="34"/>
  <c r="H59" i="34"/>
  <c r="G59" i="34"/>
  <c r="F59" i="34"/>
  <c r="E59" i="34"/>
  <c r="D59" i="34"/>
  <c r="C59" i="34"/>
  <c r="B59" i="34"/>
  <c r="Y58" i="34"/>
  <c r="X58" i="34"/>
  <c r="W58" i="34"/>
  <c r="V58" i="34"/>
  <c r="U58" i="34"/>
  <c r="T58" i="34"/>
  <c r="S58" i="34"/>
  <c r="R58" i="34"/>
  <c r="Q58" i="34"/>
  <c r="P58" i="34"/>
  <c r="O58" i="34"/>
  <c r="N58" i="34"/>
  <c r="M58" i="34"/>
  <c r="L58" i="34"/>
  <c r="K58" i="34"/>
  <c r="J58" i="34"/>
  <c r="I58" i="34"/>
  <c r="H58" i="34"/>
  <c r="G58" i="34"/>
  <c r="F58" i="34"/>
  <c r="E58" i="34"/>
  <c r="D58" i="34"/>
  <c r="C58" i="34"/>
  <c r="B58" i="34"/>
  <c r="B51" i="34" s="1"/>
  <c r="J57" i="34"/>
  <c r="B57" i="34"/>
  <c r="Y56" i="34"/>
  <c r="X56" i="34"/>
  <c r="W56" i="34"/>
  <c r="V56" i="34"/>
  <c r="U56" i="34"/>
  <c r="T56" i="34"/>
  <c r="S56" i="34"/>
  <c r="R56" i="34"/>
  <c r="Q56" i="34"/>
  <c r="P56" i="34"/>
  <c r="O56" i="34"/>
  <c r="N56" i="34"/>
  <c r="M56" i="34"/>
  <c r="L56" i="34"/>
  <c r="K56" i="34"/>
  <c r="J56" i="34"/>
  <c r="I56" i="34"/>
  <c r="H56" i="34"/>
  <c r="G56" i="34"/>
  <c r="F56" i="34"/>
  <c r="E56" i="34"/>
  <c r="D56" i="34"/>
  <c r="C56" i="34"/>
  <c r="B56" i="34"/>
  <c r="Y55" i="34"/>
  <c r="X55" i="34"/>
  <c r="W55" i="34"/>
  <c r="V55" i="34"/>
  <c r="U55" i="34"/>
  <c r="T55" i="34"/>
  <c r="S55" i="34"/>
  <c r="R55" i="34"/>
  <c r="Q55" i="34"/>
  <c r="P55" i="34"/>
  <c r="O55" i="34"/>
  <c r="N55" i="34"/>
  <c r="M55" i="34"/>
  <c r="L55" i="34"/>
  <c r="K55" i="34"/>
  <c r="J55" i="34"/>
  <c r="I55" i="34"/>
  <c r="H55" i="34"/>
  <c r="G55" i="34"/>
  <c r="F55" i="34"/>
  <c r="E55" i="34"/>
  <c r="D55" i="34"/>
  <c r="C55" i="34"/>
  <c r="B55" i="34"/>
  <c r="Y54" i="34"/>
  <c r="X54" i="34"/>
  <c r="W54" i="34"/>
  <c r="V54" i="34"/>
  <c r="U54" i="34"/>
  <c r="T54" i="34"/>
  <c r="S54" i="34"/>
  <c r="R54" i="34"/>
  <c r="Q54" i="34"/>
  <c r="P54" i="34"/>
  <c r="O54" i="34"/>
  <c r="N54" i="34"/>
  <c r="M54" i="34"/>
  <c r="L54" i="34"/>
  <c r="K54" i="34"/>
  <c r="J54" i="34"/>
  <c r="I54" i="34"/>
  <c r="H54" i="34"/>
  <c r="G54" i="34"/>
  <c r="F54" i="34"/>
  <c r="E54" i="34"/>
  <c r="D54" i="34"/>
  <c r="C54" i="34"/>
  <c r="B54" i="34"/>
  <c r="Y53" i="34"/>
  <c r="Y51" i="34" s="1"/>
  <c r="X53" i="34"/>
  <c r="W53" i="34"/>
  <c r="V53" i="34"/>
  <c r="U53" i="34"/>
  <c r="T53" i="34"/>
  <c r="S53" i="34"/>
  <c r="R53" i="34"/>
  <c r="Q53" i="34"/>
  <c r="P53" i="34"/>
  <c r="O53" i="34"/>
  <c r="O51" i="34" s="1"/>
  <c r="N53" i="34"/>
  <c r="M53" i="34"/>
  <c r="L53" i="34"/>
  <c r="K53" i="34"/>
  <c r="J53" i="34"/>
  <c r="I53" i="34"/>
  <c r="H53" i="34"/>
  <c r="G53" i="34"/>
  <c r="F53" i="34"/>
  <c r="E53" i="34"/>
  <c r="D53" i="34"/>
  <c r="C53" i="34"/>
  <c r="B53" i="34"/>
  <c r="Y52" i="34"/>
  <c r="X52" i="34"/>
  <c r="X51" i="34" s="1"/>
  <c r="W52" i="34"/>
  <c r="W51" i="34" s="1"/>
  <c r="V52" i="34"/>
  <c r="V51" i="34" s="1"/>
  <c r="U52" i="34"/>
  <c r="U51" i="34" s="1"/>
  <c r="T52" i="34"/>
  <c r="T51" i="34" s="1"/>
  <c r="S52" i="34"/>
  <c r="S51" i="34" s="1"/>
  <c r="R52" i="34"/>
  <c r="R51" i="34" s="1"/>
  <c r="Q52" i="34"/>
  <c r="Q51" i="34" s="1"/>
  <c r="P52" i="34"/>
  <c r="P51" i="34" s="1"/>
  <c r="O52" i="34"/>
  <c r="N52" i="34"/>
  <c r="N51" i="34" s="1"/>
  <c r="M52" i="34"/>
  <c r="M51" i="34" s="1"/>
  <c r="L52" i="34"/>
  <c r="L51" i="34" s="1"/>
  <c r="K52" i="34"/>
  <c r="K51" i="34" s="1"/>
  <c r="J52" i="34"/>
  <c r="J51" i="34" s="1"/>
  <c r="I52" i="34"/>
  <c r="H52" i="34"/>
  <c r="H51" i="34" s="1"/>
  <c r="G52" i="34"/>
  <c r="G51" i="34" s="1"/>
  <c r="F52" i="34"/>
  <c r="F51" i="34" s="1"/>
  <c r="E52" i="34"/>
  <c r="E51" i="34" s="1"/>
  <c r="D52" i="34"/>
  <c r="D51" i="34" s="1"/>
  <c r="C52" i="34"/>
  <c r="B52" i="34"/>
  <c r="I51" i="34"/>
  <c r="Y27" i="34"/>
  <c r="X27" i="34"/>
  <c r="W27" i="34"/>
  <c r="V27" i="34"/>
  <c r="U27" i="34"/>
  <c r="T27" i="34"/>
  <c r="S27" i="34"/>
  <c r="R27" i="34"/>
  <c r="R63" i="34" s="1"/>
  <c r="Q27" i="34"/>
  <c r="P27" i="34"/>
  <c r="O27" i="34"/>
  <c r="N27" i="34"/>
  <c r="M27" i="34"/>
  <c r="L27" i="34"/>
  <c r="K27" i="34"/>
  <c r="J27" i="34"/>
  <c r="J63" i="34" s="1"/>
  <c r="I27" i="34"/>
  <c r="H27" i="34"/>
  <c r="G27" i="34"/>
  <c r="F27" i="34"/>
  <c r="E27" i="34"/>
  <c r="D27" i="34"/>
  <c r="C27" i="34"/>
  <c r="B27" i="34"/>
  <c r="B63" i="34" s="1"/>
  <c r="Y24" i="34"/>
  <c r="X24" i="34"/>
  <c r="W24" i="34"/>
  <c r="W60" i="34" s="1"/>
  <c r="V24" i="34"/>
  <c r="U24" i="34"/>
  <c r="T24" i="34"/>
  <c r="S24" i="34"/>
  <c r="R24" i="34"/>
  <c r="Q24" i="34"/>
  <c r="P24" i="34"/>
  <c r="O24" i="34"/>
  <c r="N24" i="34"/>
  <c r="M24" i="34"/>
  <c r="L24" i="34"/>
  <c r="K24" i="34"/>
  <c r="J24" i="34"/>
  <c r="I24" i="34"/>
  <c r="H24" i="34"/>
  <c r="G24" i="34"/>
  <c r="F24" i="34"/>
  <c r="E24" i="34"/>
  <c r="D24" i="34"/>
  <c r="C24" i="34"/>
  <c r="B24" i="34"/>
  <c r="Y16" i="34"/>
  <c r="X16" i="34"/>
  <c r="W16" i="34"/>
  <c r="V16" i="34"/>
  <c r="U16" i="34"/>
  <c r="T16" i="34"/>
  <c r="S16" i="34"/>
  <c r="R16" i="34"/>
  <c r="R57" i="34" s="1"/>
  <c r="Q16" i="34"/>
  <c r="P16" i="34"/>
  <c r="O16" i="34"/>
  <c r="N16" i="34"/>
  <c r="M16" i="34"/>
  <c r="L16" i="34"/>
  <c r="K16" i="34"/>
  <c r="J16" i="34"/>
  <c r="I16" i="34"/>
  <c r="H16" i="34"/>
  <c r="G16" i="34"/>
  <c r="F16" i="34"/>
  <c r="E16" i="34"/>
  <c r="D16" i="34"/>
  <c r="C16" i="34"/>
  <c r="B16" i="34"/>
  <c r="Y83" i="33"/>
  <c r="X83" i="33"/>
  <c r="W83" i="33"/>
  <c r="V83" i="33"/>
  <c r="U83" i="33"/>
  <c r="T83" i="33"/>
  <c r="S83" i="33"/>
  <c r="R83" i="33"/>
  <c r="Q83" i="33"/>
  <c r="P83" i="33"/>
  <c r="O83" i="33"/>
  <c r="N83" i="33"/>
  <c r="M83" i="33"/>
  <c r="L83" i="33"/>
  <c r="K83" i="33"/>
  <c r="J83" i="33"/>
  <c r="I83" i="33"/>
  <c r="H83" i="33"/>
  <c r="G83" i="33"/>
  <c r="F83" i="33"/>
  <c r="E83" i="33"/>
  <c r="D83" i="33"/>
  <c r="C83" i="33"/>
  <c r="B83" i="33"/>
  <c r="Y82" i="33"/>
  <c r="X82" i="33"/>
  <c r="W82" i="33"/>
  <c r="V82" i="33"/>
  <c r="U82" i="33"/>
  <c r="T82" i="33"/>
  <c r="S82" i="33"/>
  <c r="R82" i="33"/>
  <c r="Q82" i="33"/>
  <c r="P82" i="33"/>
  <c r="O82" i="33"/>
  <c r="N82" i="33"/>
  <c r="M82" i="33"/>
  <c r="L82" i="33"/>
  <c r="K82" i="33"/>
  <c r="J82" i="33"/>
  <c r="I82" i="33"/>
  <c r="H82" i="33"/>
  <c r="G82" i="33"/>
  <c r="F82" i="33"/>
  <c r="E82" i="33"/>
  <c r="D82" i="33"/>
  <c r="C82" i="33"/>
  <c r="B82" i="33"/>
  <c r="Y81" i="33"/>
  <c r="X81" i="33"/>
  <c r="W81" i="33"/>
  <c r="V81" i="33"/>
  <c r="U81" i="33"/>
  <c r="T81" i="33"/>
  <c r="S81" i="33"/>
  <c r="R81" i="33"/>
  <c r="Q81" i="33"/>
  <c r="P81" i="33"/>
  <c r="O81" i="33"/>
  <c r="N81" i="33"/>
  <c r="M81" i="33"/>
  <c r="L81" i="33"/>
  <c r="K81" i="33"/>
  <c r="J81" i="33"/>
  <c r="I81" i="33"/>
  <c r="H81" i="33"/>
  <c r="G81" i="33"/>
  <c r="F81" i="33"/>
  <c r="E81" i="33"/>
  <c r="D81" i="33"/>
  <c r="C81" i="33"/>
  <c r="B81" i="33"/>
  <c r="Y77" i="33"/>
  <c r="X77" i="33"/>
  <c r="W77" i="33"/>
  <c r="V77" i="33"/>
  <c r="U77" i="33"/>
  <c r="T77" i="33"/>
  <c r="S77" i="33"/>
  <c r="R77" i="33"/>
  <c r="Q77" i="33"/>
  <c r="P77" i="33"/>
  <c r="O77" i="33"/>
  <c r="N77" i="33"/>
  <c r="M77" i="33"/>
  <c r="L77" i="33"/>
  <c r="K77" i="33"/>
  <c r="J77" i="33"/>
  <c r="I77" i="33"/>
  <c r="H77" i="33"/>
  <c r="G77" i="33"/>
  <c r="F77" i="33"/>
  <c r="E77" i="33"/>
  <c r="D77" i="33"/>
  <c r="C77" i="33"/>
  <c r="B77" i="33"/>
  <c r="Y76" i="33"/>
  <c r="X76" i="33"/>
  <c r="W76" i="33"/>
  <c r="V76" i="33"/>
  <c r="U76" i="33"/>
  <c r="T76" i="33"/>
  <c r="S76" i="33"/>
  <c r="R76" i="33"/>
  <c r="Q76" i="33"/>
  <c r="P76" i="33"/>
  <c r="O76" i="33"/>
  <c r="N76" i="33"/>
  <c r="M76" i="33"/>
  <c r="L76" i="33"/>
  <c r="K76" i="33"/>
  <c r="J76" i="33"/>
  <c r="I76" i="33"/>
  <c r="H76" i="33"/>
  <c r="G76" i="33"/>
  <c r="F76" i="33"/>
  <c r="E76" i="33"/>
  <c r="D76" i="33"/>
  <c r="C76" i="33"/>
  <c r="B76" i="33"/>
  <c r="Y75" i="33"/>
  <c r="X75" i="33"/>
  <c r="W75" i="33"/>
  <c r="V75" i="33"/>
  <c r="U75" i="33"/>
  <c r="T75" i="33"/>
  <c r="S75" i="33"/>
  <c r="R75" i="33"/>
  <c r="Q75" i="33"/>
  <c r="P75" i="33"/>
  <c r="O75" i="33"/>
  <c r="N75" i="33"/>
  <c r="M75" i="33"/>
  <c r="L75" i="33"/>
  <c r="K75" i="33"/>
  <c r="J75" i="33"/>
  <c r="I75" i="33"/>
  <c r="H75" i="33"/>
  <c r="G75" i="33"/>
  <c r="F75" i="33"/>
  <c r="E75" i="33"/>
  <c r="D75" i="33"/>
  <c r="C75" i="33"/>
  <c r="B75" i="33"/>
  <c r="Y74" i="33"/>
  <c r="X74" i="33"/>
  <c r="W74" i="33"/>
  <c r="V74" i="33"/>
  <c r="U74" i="33"/>
  <c r="T74" i="33"/>
  <c r="S74" i="33"/>
  <c r="R74" i="33"/>
  <c r="Q74" i="33"/>
  <c r="P74" i="33"/>
  <c r="O74" i="33"/>
  <c r="N74" i="33"/>
  <c r="M74" i="33"/>
  <c r="L74" i="33"/>
  <c r="K74" i="33"/>
  <c r="J74" i="33"/>
  <c r="I74" i="33"/>
  <c r="H74" i="33"/>
  <c r="G74" i="33"/>
  <c r="F74" i="33"/>
  <c r="E74" i="33"/>
  <c r="D74" i="33"/>
  <c r="C74" i="33"/>
  <c r="B74" i="33"/>
  <c r="Y73" i="33"/>
  <c r="X73" i="33"/>
  <c r="W73" i="33"/>
  <c r="V73" i="33"/>
  <c r="U73" i="33"/>
  <c r="T73" i="33"/>
  <c r="S73" i="33"/>
  <c r="R73" i="33"/>
  <c r="Q73" i="33"/>
  <c r="P73" i="33"/>
  <c r="O73" i="33"/>
  <c r="N73" i="33"/>
  <c r="M73" i="33"/>
  <c r="L73" i="33"/>
  <c r="K73" i="33"/>
  <c r="J73" i="33"/>
  <c r="I73" i="33"/>
  <c r="H73" i="33"/>
  <c r="G73" i="33"/>
  <c r="F73" i="33"/>
  <c r="E73" i="33"/>
  <c r="D73" i="33"/>
  <c r="C73" i="33"/>
  <c r="B73" i="33"/>
  <c r="Y68" i="33"/>
  <c r="X68" i="33"/>
  <c r="W68" i="33"/>
  <c r="V68" i="33"/>
  <c r="U68" i="33"/>
  <c r="T68" i="33"/>
  <c r="S68" i="33"/>
  <c r="R68" i="33"/>
  <c r="Q68" i="33"/>
  <c r="P68" i="33"/>
  <c r="O68" i="33"/>
  <c r="N68" i="33"/>
  <c r="M68" i="33"/>
  <c r="L68" i="33"/>
  <c r="K68" i="33"/>
  <c r="J68" i="33"/>
  <c r="I68" i="33"/>
  <c r="H68" i="33"/>
  <c r="G68" i="33"/>
  <c r="F68" i="33"/>
  <c r="E68" i="33"/>
  <c r="D68" i="33"/>
  <c r="C68" i="33"/>
  <c r="B68" i="33"/>
  <c r="Y67" i="33"/>
  <c r="X67" i="33"/>
  <c r="W67" i="33"/>
  <c r="V67" i="33"/>
  <c r="U67" i="33"/>
  <c r="T67" i="33"/>
  <c r="S67" i="33"/>
  <c r="R67" i="33"/>
  <c r="Q67" i="33"/>
  <c r="P67" i="33"/>
  <c r="O67" i="33"/>
  <c r="N67" i="33"/>
  <c r="M67" i="33"/>
  <c r="L67" i="33"/>
  <c r="K67" i="33"/>
  <c r="J67" i="33"/>
  <c r="I67" i="33"/>
  <c r="H67" i="33"/>
  <c r="G67" i="33"/>
  <c r="F67" i="33"/>
  <c r="E67" i="33"/>
  <c r="D67" i="33"/>
  <c r="C67" i="33"/>
  <c r="B67" i="33"/>
  <c r="Y66" i="33"/>
  <c r="X66" i="33"/>
  <c r="W66" i="33"/>
  <c r="V66" i="33"/>
  <c r="U66" i="33"/>
  <c r="T66" i="33"/>
  <c r="S66" i="33"/>
  <c r="R66" i="33"/>
  <c r="Q66" i="33"/>
  <c r="P66" i="33"/>
  <c r="O66" i="33"/>
  <c r="N66" i="33"/>
  <c r="M66" i="33"/>
  <c r="L66" i="33"/>
  <c r="K66" i="33"/>
  <c r="J66" i="33"/>
  <c r="I66" i="33"/>
  <c r="H66" i="33"/>
  <c r="G66" i="33"/>
  <c r="F66" i="33"/>
  <c r="E66" i="33"/>
  <c r="D66" i="33"/>
  <c r="C66" i="33"/>
  <c r="B66" i="33"/>
  <c r="Y65" i="33"/>
  <c r="X65" i="33"/>
  <c r="W65" i="33"/>
  <c r="V65" i="33"/>
  <c r="U65" i="33"/>
  <c r="T65" i="33"/>
  <c r="S65" i="33"/>
  <c r="R65" i="33"/>
  <c r="Q65" i="33"/>
  <c r="P65" i="33"/>
  <c r="O65" i="33"/>
  <c r="N65" i="33"/>
  <c r="M65" i="33"/>
  <c r="L65" i="33"/>
  <c r="K65" i="33"/>
  <c r="J65" i="33"/>
  <c r="I65" i="33"/>
  <c r="H65" i="33"/>
  <c r="G65" i="33"/>
  <c r="F65" i="33"/>
  <c r="E65" i="33"/>
  <c r="D65" i="33"/>
  <c r="C65" i="33"/>
  <c r="B65" i="33"/>
  <c r="Y64" i="33"/>
  <c r="X64" i="33"/>
  <c r="W64" i="33"/>
  <c r="V64" i="33"/>
  <c r="U64" i="33"/>
  <c r="T64" i="33"/>
  <c r="T51" i="33" s="1"/>
  <c r="S64" i="33"/>
  <c r="R64" i="33"/>
  <c r="Q64" i="33"/>
  <c r="P64" i="33"/>
  <c r="O64" i="33"/>
  <c r="N64" i="33"/>
  <c r="M64" i="33"/>
  <c r="L64" i="33"/>
  <c r="K64" i="33"/>
  <c r="J64" i="33"/>
  <c r="I64" i="33"/>
  <c r="H64" i="33"/>
  <c r="G64" i="33"/>
  <c r="F64" i="33"/>
  <c r="E64" i="33"/>
  <c r="D64" i="33"/>
  <c r="C64" i="33"/>
  <c r="B64" i="33"/>
  <c r="X63" i="33"/>
  <c r="H63" i="33"/>
  <c r="Y62" i="33"/>
  <c r="X62" i="33"/>
  <c r="W62" i="33"/>
  <c r="V62" i="33"/>
  <c r="V51" i="33" s="1"/>
  <c r="U62" i="33"/>
  <c r="T62" i="33"/>
  <c r="S62" i="33"/>
  <c r="S51" i="33" s="1"/>
  <c r="R62" i="33"/>
  <c r="Q62" i="33"/>
  <c r="P62" i="33"/>
  <c r="O62" i="33"/>
  <c r="N62" i="33"/>
  <c r="M62" i="33"/>
  <c r="L62" i="33"/>
  <c r="K62" i="33"/>
  <c r="J62" i="33"/>
  <c r="I62" i="33"/>
  <c r="H62" i="33"/>
  <c r="G62" i="33"/>
  <c r="F62" i="33"/>
  <c r="E62" i="33"/>
  <c r="D62" i="33"/>
  <c r="C62" i="33"/>
  <c r="B62" i="33"/>
  <c r="Y61" i="33"/>
  <c r="X61" i="33"/>
  <c r="W61" i="33"/>
  <c r="V61" i="33"/>
  <c r="U61" i="33"/>
  <c r="T61" i="33"/>
  <c r="S61" i="33"/>
  <c r="R61" i="33"/>
  <c r="R51" i="33" s="1"/>
  <c r="Q61" i="33"/>
  <c r="P61" i="33"/>
  <c r="O61" i="33"/>
  <c r="N61" i="33"/>
  <c r="M61" i="33"/>
  <c r="L61" i="33"/>
  <c r="K61" i="33"/>
  <c r="J61" i="33"/>
  <c r="I61" i="33"/>
  <c r="H61" i="33"/>
  <c r="G61" i="33"/>
  <c r="F61" i="33"/>
  <c r="E61" i="33"/>
  <c r="D61" i="33"/>
  <c r="C61" i="33"/>
  <c r="B61" i="33"/>
  <c r="Y59" i="33"/>
  <c r="X59" i="33"/>
  <c r="W59" i="33"/>
  <c r="V59" i="33"/>
  <c r="U59" i="33"/>
  <c r="T59" i="33"/>
  <c r="S59" i="33"/>
  <c r="R59" i="33"/>
  <c r="Q59" i="33"/>
  <c r="P59" i="33"/>
  <c r="O59" i="33"/>
  <c r="N59" i="33"/>
  <c r="M59" i="33"/>
  <c r="L59" i="33"/>
  <c r="K59" i="33"/>
  <c r="J59" i="33"/>
  <c r="I59" i="33"/>
  <c r="H59" i="33"/>
  <c r="G59" i="33"/>
  <c r="F59" i="33"/>
  <c r="E59" i="33"/>
  <c r="D59" i="33"/>
  <c r="C59" i="33"/>
  <c r="B59" i="33"/>
  <c r="Y58" i="33"/>
  <c r="X58" i="33"/>
  <c r="W58" i="33"/>
  <c r="V58" i="33"/>
  <c r="U58" i="33"/>
  <c r="T58" i="33"/>
  <c r="S58" i="33"/>
  <c r="R58" i="33"/>
  <c r="Q58" i="33"/>
  <c r="P58" i="33"/>
  <c r="O58" i="33"/>
  <c r="N58" i="33"/>
  <c r="M58" i="33"/>
  <c r="L58" i="33"/>
  <c r="K58" i="33"/>
  <c r="J58" i="33"/>
  <c r="I58" i="33"/>
  <c r="H58" i="33"/>
  <c r="G58" i="33"/>
  <c r="F58" i="33"/>
  <c r="E58" i="33"/>
  <c r="D58" i="33"/>
  <c r="C58" i="33"/>
  <c r="B58" i="33"/>
  <c r="D57" i="33"/>
  <c r="Y56" i="33"/>
  <c r="X56" i="33"/>
  <c r="W56" i="33"/>
  <c r="V56" i="33"/>
  <c r="U56" i="33"/>
  <c r="T56" i="33"/>
  <c r="S56" i="33"/>
  <c r="R56" i="33"/>
  <c r="Q56" i="33"/>
  <c r="P56" i="33"/>
  <c r="O56" i="33"/>
  <c r="N56" i="33"/>
  <c r="M56" i="33"/>
  <c r="L56" i="33"/>
  <c r="K56" i="33"/>
  <c r="J56" i="33"/>
  <c r="I56" i="33"/>
  <c r="H56" i="33"/>
  <c r="G56" i="33"/>
  <c r="F56" i="33"/>
  <c r="E56" i="33"/>
  <c r="D56" i="33"/>
  <c r="C56" i="33"/>
  <c r="B56" i="33"/>
  <c r="Y55" i="33"/>
  <c r="X55" i="33"/>
  <c r="W55" i="33"/>
  <c r="V55" i="33"/>
  <c r="U55" i="33"/>
  <c r="T55" i="33"/>
  <c r="S55" i="33"/>
  <c r="R55" i="33"/>
  <c r="Q55" i="33"/>
  <c r="P55" i="33"/>
  <c r="O55" i="33"/>
  <c r="N55" i="33"/>
  <c r="M55" i="33"/>
  <c r="L55" i="33"/>
  <c r="K55" i="33"/>
  <c r="J55" i="33"/>
  <c r="I55" i="33"/>
  <c r="H55" i="33"/>
  <c r="G55" i="33"/>
  <c r="F55" i="33"/>
  <c r="E55" i="33"/>
  <c r="D55" i="33"/>
  <c r="C55" i="33"/>
  <c r="B55" i="33"/>
  <c r="Y54" i="33"/>
  <c r="X54" i="33"/>
  <c r="W54" i="33"/>
  <c r="V54" i="33"/>
  <c r="U54" i="33"/>
  <c r="T54" i="33"/>
  <c r="S54" i="33"/>
  <c r="R54" i="33"/>
  <c r="Q54" i="33"/>
  <c r="P54" i="33"/>
  <c r="O54" i="33"/>
  <c r="N54" i="33"/>
  <c r="M54" i="33"/>
  <c r="L54" i="33"/>
  <c r="K54" i="33"/>
  <c r="J54" i="33"/>
  <c r="I54" i="33"/>
  <c r="H54" i="33"/>
  <c r="G54" i="33"/>
  <c r="F54" i="33"/>
  <c r="E54" i="33"/>
  <c r="D54" i="33"/>
  <c r="C54" i="33"/>
  <c r="B54" i="33"/>
  <c r="Y53" i="33"/>
  <c r="X53" i="33"/>
  <c r="W53" i="33"/>
  <c r="V53" i="33"/>
  <c r="U53" i="33"/>
  <c r="T53" i="33"/>
  <c r="S53" i="33"/>
  <c r="R53" i="33"/>
  <c r="Q53" i="33"/>
  <c r="P53" i="33"/>
  <c r="P51" i="33" s="1"/>
  <c r="O53" i="33"/>
  <c r="O51" i="33" s="1"/>
  <c r="N53" i="33"/>
  <c r="N51" i="33" s="1"/>
  <c r="M53" i="33"/>
  <c r="L53" i="33"/>
  <c r="K53" i="33"/>
  <c r="J53" i="33"/>
  <c r="I53" i="33"/>
  <c r="H53" i="33"/>
  <c r="G53" i="33"/>
  <c r="F53" i="33"/>
  <c r="E53" i="33"/>
  <c r="D53" i="33"/>
  <c r="C53" i="33"/>
  <c r="B53" i="33"/>
  <c r="Y52" i="33"/>
  <c r="Y51" i="33" s="1"/>
  <c r="X52" i="33"/>
  <c r="X51" i="33" s="1"/>
  <c r="W52" i="33"/>
  <c r="W51" i="33" s="1"/>
  <c r="V52" i="33"/>
  <c r="U52" i="33"/>
  <c r="U51" i="33" s="1"/>
  <c r="T52" i="33"/>
  <c r="S52" i="33"/>
  <c r="R52" i="33"/>
  <c r="Q52" i="33"/>
  <c r="P52" i="33"/>
  <c r="O52" i="33"/>
  <c r="N52" i="33"/>
  <c r="M52" i="33"/>
  <c r="M51" i="33" s="1"/>
  <c r="L52" i="33"/>
  <c r="L51" i="33" s="1"/>
  <c r="K52" i="33"/>
  <c r="K51" i="33" s="1"/>
  <c r="J52" i="33"/>
  <c r="J51" i="33" s="1"/>
  <c r="I52" i="33"/>
  <c r="I51" i="33" s="1"/>
  <c r="H52" i="33"/>
  <c r="H51" i="33" s="1"/>
  <c r="G52" i="33"/>
  <c r="G51" i="33" s="1"/>
  <c r="F52" i="33"/>
  <c r="F51" i="33" s="1"/>
  <c r="E52" i="33"/>
  <c r="E51" i="33" s="1"/>
  <c r="D52" i="33"/>
  <c r="D51" i="33" s="1"/>
  <c r="C52" i="33"/>
  <c r="C51" i="33" s="1"/>
  <c r="B52" i="33"/>
  <c r="B51" i="33" s="1"/>
  <c r="Q51" i="33"/>
  <c r="Y27" i="33"/>
  <c r="Y80" i="33" s="1"/>
  <c r="X27" i="33"/>
  <c r="X80" i="33" s="1"/>
  <c r="W27" i="33"/>
  <c r="W80" i="33" s="1"/>
  <c r="V27" i="33"/>
  <c r="V80" i="33" s="1"/>
  <c r="U27" i="33"/>
  <c r="U63" i="33" s="1"/>
  <c r="T27" i="33"/>
  <c r="T80" i="33" s="1"/>
  <c r="S27" i="33"/>
  <c r="S63" i="33" s="1"/>
  <c r="R27" i="33"/>
  <c r="R63" i="33" s="1"/>
  <c r="Q27" i="33"/>
  <c r="Q80" i="33" s="1"/>
  <c r="P27" i="33"/>
  <c r="P80" i="33" s="1"/>
  <c r="O27" i="33"/>
  <c r="O80" i="33" s="1"/>
  <c r="N27" i="33"/>
  <c r="N80" i="33" s="1"/>
  <c r="M27" i="33"/>
  <c r="M63" i="33" s="1"/>
  <c r="L27" i="33"/>
  <c r="L80" i="33" s="1"/>
  <c r="K27" i="33"/>
  <c r="K63" i="33" s="1"/>
  <c r="J27" i="33"/>
  <c r="J63" i="33" s="1"/>
  <c r="I27" i="33"/>
  <c r="I63" i="33" s="1"/>
  <c r="H27" i="33"/>
  <c r="H80" i="33" s="1"/>
  <c r="G27" i="33"/>
  <c r="G80" i="33" s="1"/>
  <c r="F27" i="33"/>
  <c r="F80" i="33" s="1"/>
  <c r="E27" i="33"/>
  <c r="E63" i="33" s="1"/>
  <c r="D27" i="33"/>
  <c r="D63" i="33" s="1"/>
  <c r="C27" i="33"/>
  <c r="C63" i="33" s="1"/>
  <c r="B27" i="33"/>
  <c r="B63" i="33" s="1"/>
  <c r="Y24" i="33"/>
  <c r="Y60" i="33" s="1"/>
  <c r="X24" i="33"/>
  <c r="X60" i="33" s="1"/>
  <c r="W24" i="33"/>
  <c r="W79" i="33" s="1"/>
  <c r="V24" i="33"/>
  <c r="V79" i="33" s="1"/>
  <c r="U24" i="33"/>
  <c r="U79" i="33" s="1"/>
  <c r="T24" i="33"/>
  <c r="T79" i="33" s="1"/>
  <c r="S24" i="33"/>
  <c r="S79" i="33" s="1"/>
  <c r="R24" i="33"/>
  <c r="R79" i="33" s="1"/>
  <c r="Q24" i="33"/>
  <c r="Q79" i="33" s="1"/>
  <c r="P24" i="33"/>
  <c r="P79" i="33" s="1"/>
  <c r="O24" i="33"/>
  <c r="O79" i="33" s="1"/>
  <c r="N24" i="33"/>
  <c r="N79" i="33" s="1"/>
  <c r="M24" i="33"/>
  <c r="M79" i="33" s="1"/>
  <c r="L24" i="33"/>
  <c r="L79" i="33" s="1"/>
  <c r="K24" i="33"/>
  <c r="K79" i="33" s="1"/>
  <c r="J24" i="33"/>
  <c r="J79" i="33" s="1"/>
  <c r="I24" i="33"/>
  <c r="I79" i="33" s="1"/>
  <c r="H24" i="33"/>
  <c r="H79" i="33" s="1"/>
  <c r="G24" i="33"/>
  <c r="G79" i="33" s="1"/>
  <c r="F24" i="33"/>
  <c r="F79" i="33" s="1"/>
  <c r="E24" i="33"/>
  <c r="E79" i="33" s="1"/>
  <c r="D24" i="33"/>
  <c r="D79" i="33" s="1"/>
  <c r="C24" i="33"/>
  <c r="C79" i="33" s="1"/>
  <c r="B24" i="33"/>
  <c r="B79" i="33" s="1"/>
  <c r="Y16" i="33"/>
  <c r="Y78" i="33" s="1"/>
  <c r="X16" i="33"/>
  <c r="X78" i="33" s="1"/>
  <c r="W16" i="33"/>
  <c r="W78" i="33" s="1"/>
  <c r="V16" i="33"/>
  <c r="V78" i="33" s="1"/>
  <c r="U16" i="33"/>
  <c r="U78" i="33" s="1"/>
  <c r="T16" i="33"/>
  <c r="T78" i="33" s="1"/>
  <c r="S16" i="33"/>
  <c r="S78" i="33" s="1"/>
  <c r="R16" i="33"/>
  <c r="R78" i="33" s="1"/>
  <c r="Q16" i="33"/>
  <c r="Q78" i="33" s="1"/>
  <c r="P16" i="33"/>
  <c r="P78" i="33" s="1"/>
  <c r="O16" i="33"/>
  <c r="O78" i="33" s="1"/>
  <c r="N16" i="33"/>
  <c r="N78" i="33" s="1"/>
  <c r="M16" i="33"/>
  <c r="M78" i="33" s="1"/>
  <c r="L16" i="33"/>
  <c r="L78" i="33" s="1"/>
  <c r="K16" i="33"/>
  <c r="K78" i="33" s="1"/>
  <c r="J16" i="33"/>
  <c r="J78" i="33" s="1"/>
  <c r="I16" i="33"/>
  <c r="I78" i="33" s="1"/>
  <c r="H16" i="33"/>
  <c r="H78" i="33" s="1"/>
  <c r="G16" i="33"/>
  <c r="G78" i="33" s="1"/>
  <c r="G72" i="33" s="1"/>
  <c r="F16" i="33"/>
  <c r="F78" i="33" s="1"/>
  <c r="E16" i="33"/>
  <c r="E78" i="33" s="1"/>
  <c r="D16" i="33"/>
  <c r="D78" i="33" s="1"/>
  <c r="C16" i="33"/>
  <c r="C78" i="33" s="1"/>
  <c r="B16" i="33"/>
  <c r="B78" i="33" s="1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B36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Y33" i="32"/>
  <c r="Y38" i="32" s="1"/>
  <c r="X33" i="32"/>
  <c r="X38" i="32" s="1"/>
  <c r="W33" i="32"/>
  <c r="W38" i="32" s="1"/>
  <c r="V33" i="32"/>
  <c r="V38" i="32" s="1"/>
  <c r="U33" i="32"/>
  <c r="U38" i="32" s="1"/>
  <c r="T33" i="32"/>
  <c r="T38" i="32" s="1"/>
  <c r="S33" i="32"/>
  <c r="S38" i="32" s="1"/>
  <c r="R33" i="32"/>
  <c r="R38" i="32" s="1"/>
  <c r="Q33" i="32"/>
  <c r="Q38" i="32" s="1"/>
  <c r="Q176" i="4" s="1"/>
  <c r="P33" i="32"/>
  <c r="P38" i="32" s="1"/>
  <c r="P176" i="4" s="1"/>
  <c r="O33" i="32"/>
  <c r="O38" i="32" s="1"/>
  <c r="N33" i="32"/>
  <c r="N38" i="32" s="1"/>
  <c r="M33" i="32"/>
  <c r="M38" i="32" s="1"/>
  <c r="L33" i="32"/>
  <c r="L38" i="32" s="1"/>
  <c r="K33" i="32"/>
  <c r="K38" i="32" s="1"/>
  <c r="J33" i="32"/>
  <c r="J38" i="32" s="1"/>
  <c r="I33" i="32"/>
  <c r="I38" i="32" s="1"/>
  <c r="H33" i="32"/>
  <c r="H38" i="32" s="1"/>
  <c r="G33" i="32"/>
  <c r="G38" i="32" s="1"/>
  <c r="F33" i="32"/>
  <c r="F38" i="32" s="1"/>
  <c r="E33" i="32"/>
  <c r="E38" i="32" s="1"/>
  <c r="D33" i="32"/>
  <c r="D38" i="32" s="1"/>
  <c r="C33" i="32"/>
  <c r="C38" i="32" s="1"/>
  <c r="B33" i="32"/>
  <c r="B38" i="32" s="1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B14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B9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Y124" i="31"/>
  <c r="X124" i="31"/>
  <c r="W124" i="31"/>
  <c r="V124" i="31"/>
  <c r="U124" i="31"/>
  <c r="T124" i="31"/>
  <c r="S124" i="31"/>
  <c r="R124" i="31"/>
  <c r="Q124" i="31"/>
  <c r="P124" i="31"/>
  <c r="O124" i="31"/>
  <c r="N124" i="31"/>
  <c r="M124" i="31"/>
  <c r="L124" i="31"/>
  <c r="K124" i="31"/>
  <c r="J124" i="31"/>
  <c r="I124" i="31"/>
  <c r="H124" i="31"/>
  <c r="G124" i="31"/>
  <c r="F124" i="31"/>
  <c r="E124" i="31"/>
  <c r="D124" i="31"/>
  <c r="C124" i="31"/>
  <c r="B124" i="31"/>
  <c r="Y121" i="31"/>
  <c r="X121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Y118" i="31"/>
  <c r="X118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Y117" i="31"/>
  <c r="X117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Y116" i="31"/>
  <c r="X116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Y115" i="31"/>
  <c r="X115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Y114" i="31"/>
  <c r="X114" i="31"/>
  <c r="W114" i="31"/>
  <c r="V114" i="31"/>
  <c r="U114" i="31"/>
  <c r="T114" i="31"/>
  <c r="S114" i="31"/>
  <c r="R114" i="31"/>
  <c r="Q114" i="31"/>
  <c r="P114" i="31"/>
  <c r="O114" i="31"/>
  <c r="N114" i="31"/>
  <c r="M114" i="31"/>
  <c r="L114" i="31"/>
  <c r="K114" i="31"/>
  <c r="J114" i="31"/>
  <c r="I114" i="31"/>
  <c r="H114" i="31"/>
  <c r="G114" i="31"/>
  <c r="F114" i="31"/>
  <c r="E114" i="31"/>
  <c r="D114" i="31"/>
  <c r="C114" i="31"/>
  <c r="B114" i="31"/>
  <c r="Y113" i="31"/>
  <c r="X113" i="31"/>
  <c r="W113" i="31"/>
  <c r="V113" i="31"/>
  <c r="U113" i="31"/>
  <c r="T113" i="31"/>
  <c r="S113" i="31"/>
  <c r="R113" i="31"/>
  <c r="Q113" i="31"/>
  <c r="P113" i="31"/>
  <c r="O113" i="31"/>
  <c r="N113" i="31"/>
  <c r="M113" i="31"/>
  <c r="L113" i="31"/>
  <c r="K113" i="31"/>
  <c r="J113" i="31"/>
  <c r="I113" i="31"/>
  <c r="H113" i="31"/>
  <c r="G113" i="31"/>
  <c r="F113" i="31"/>
  <c r="E113" i="31"/>
  <c r="D113" i="31"/>
  <c r="C113" i="31"/>
  <c r="B113" i="31"/>
  <c r="Y109" i="31"/>
  <c r="X109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Y108" i="31"/>
  <c r="X108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Y107" i="31"/>
  <c r="X107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Y106" i="31"/>
  <c r="X106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Y104" i="31"/>
  <c r="X104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Y103" i="31"/>
  <c r="X103" i="31"/>
  <c r="W103" i="31"/>
  <c r="V103" i="31"/>
  <c r="U103" i="31"/>
  <c r="T103" i="31"/>
  <c r="S103" i="31"/>
  <c r="R103" i="31"/>
  <c r="Q103" i="31"/>
  <c r="P103" i="31"/>
  <c r="O103" i="31"/>
  <c r="N103" i="31"/>
  <c r="M103" i="31"/>
  <c r="L103" i="31"/>
  <c r="K103" i="31"/>
  <c r="J103" i="31"/>
  <c r="I103" i="31"/>
  <c r="H103" i="31"/>
  <c r="G103" i="31"/>
  <c r="F103" i="31"/>
  <c r="E103" i="31"/>
  <c r="D103" i="31"/>
  <c r="C103" i="31"/>
  <c r="B103" i="31"/>
  <c r="Y102" i="31"/>
  <c r="X102" i="31"/>
  <c r="W102" i="31"/>
  <c r="V102" i="31"/>
  <c r="U102" i="31"/>
  <c r="T102" i="31"/>
  <c r="S102" i="31"/>
  <c r="R102" i="31"/>
  <c r="Q102" i="31"/>
  <c r="P102" i="31"/>
  <c r="O102" i="31"/>
  <c r="N102" i="31"/>
  <c r="M102" i="31"/>
  <c r="L102" i="31"/>
  <c r="K102" i="31"/>
  <c r="J102" i="31"/>
  <c r="I102" i="31"/>
  <c r="H102" i="31"/>
  <c r="G102" i="31"/>
  <c r="F102" i="31"/>
  <c r="E102" i="31"/>
  <c r="D102" i="31"/>
  <c r="C102" i="31"/>
  <c r="B102" i="31"/>
  <c r="Y101" i="31"/>
  <c r="X101" i="31"/>
  <c r="W101" i="31"/>
  <c r="V101" i="31"/>
  <c r="U101" i="31"/>
  <c r="T101" i="31"/>
  <c r="S101" i="31"/>
  <c r="R101" i="31"/>
  <c r="Q101" i="31"/>
  <c r="P101" i="31"/>
  <c r="O101" i="31"/>
  <c r="N101" i="31"/>
  <c r="M101" i="31"/>
  <c r="L101" i="31"/>
  <c r="K101" i="31"/>
  <c r="J101" i="31"/>
  <c r="I101" i="31"/>
  <c r="H101" i="31"/>
  <c r="G101" i="31"/>
  <c r="F101" i="31"/>
  <c r="E101" i="31"/>
  <c r="D101" i="31"/>
  <c r="C101" i="31"/>
  <c r="B101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Y92" i="31"/>
  <c r="X92" i="31"/>
  <c r="W92" i="31"/>
  <c r="V92" i="31"/>
  <c r="U92" i="31"/>
  <c r="T92" i="31"/>
  <c r="S92" i="31"/>
  <c r="R92" i="31"/>
  <c r="Q92" i="31"/>
  <c r="P92" i="31"/>
  <c r="O92" i="31"/>
  <c r="N92" i="31"/>
  <c r="M92" i="31"/>
  <c r="L92" i="31"/>
  <c r="K92" i="31"/>
  <c r="J92" i="31"/>
  <c r="I92" i="31"/>
  <c r="H92" i="31"/>
  <c r="G92" i="31"/>
  <c r="F92" i="31"/>
  <c r="E92" i="31"/>
  <c r="D92" i="31"/>
  <c r="C92" i="31"/>
  <c r="B92" i="31"/>
  <c r="Y91" i="31"/>
  <c r="X91" i="31"/>
  <c r="W91" i="31"/>
  <c r="V91" i="31"/>
  <c r="U91" i="31"/>
  <c r="T91" i="31"/>
  <c r="S91" i="31"/>
  <c r="R91" i="31"/>
  <c r="Q91" i="31"/>
  <c r="P91" i="31"/>
  <c r="O91" i="31"/>
  <c r="N91" i="31"/>
  <c r="M91" i="31"/>
  <c r="L91" i="31"/>
  <c r="K91" i="31"/>
  <c r="J91" i="31"/>
  <c r="I91" i="31"/>
  <c r="H91" i="31"/>
  <c r="G91" i="31"/>
  <c r="F91" i="31"/>
  <c r="E91" i="31"/>
  <c r="D91" i="31"/>
  <c r="C91" i="31"/>
  <c r="B91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Y86" i="31"/>
  <c r="X86" i="31"/>
  <c r="W86" i="31"/>
  <c r="V86" i="31"/>
  <c r="V84" i="31" s="1"/>
  <c r="U86" i="31"/>
  <c r="U84" i="31" s="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G84" i="31" s="1"/>
  <c r="F86" i="31"/>
  <c r="E86" i="31"/>
  <c r="E84" i="31" s="1"/>
  <c r="D86" i="31"/>
  <c r="D84" i="31" s="1"/>
  <c r="C86" i="31"/>
  <c r="B86" i="31"/>
  <c r="Y85" i="31"/>
  <c r="Y84" i="31" s="1"/>
  <c r="X85" i="31"/>
  <c r="X84" i="31" s="1"/>
  <c r="W85" i="31"/>
  <c r="W84" i="31" s="1"/>
  <c r="V85" i="31"/>
  <c r="U85" i="31"/>
  <c r="T85" i="31"/>
  <c r="T84" i="31" s="1"/>
  <c r="S85" i="31"/>
  <c r="S84" i="31" s="1"/>
  <c r="R85" i="31"/>
  <c r="R84" i="31" s="1"/>
  <c r="Q85" i="31"/>
  <c r="Q84" i="31" s="1"/>
  <c r="P85" i="31"/>
  <c r="P84" i="31" s="1"/>
  <c r="O85" i="31"/>
  <c r="O84" i="31" s="1"/>
  <c r="N85" i="31"/>
  <c r="N84" i="31" s="1"/>
  <c r="M85" i="31"/>
  <c r="L85" i="31"/>
  <c r="L84" i="31" s="1"/>
  <c r="K85" i="31"/>
  <c r="J85" i="31"/>
  <c r="I85" i="31"/>
  <c r="H85" i="31"/>
  <c r="G85" i="31"/>
  <c r="F85" i="31"/>
  <c r="F84" i="31" s="1"/>
  <c r="E85" i="31"/>
  <c r="D85" i="31"/>
  <c r="C85" i="31"/>
  <c r="C84" i="31" s="1"/>
  <c r="B85" i="31"/>
  <c r="B84" i="31" s="1"/>
  <c r="M84" i="31"/>
  <c r="K84" i="31"/>
  <c r="J84" i="31"/>
  <c r="I84" i="31"/>
  <c r="H84" i="31"/>
  <c r="Y66" i="31"/>
  <c r="X66" i="31"/>
  <c r="W66" i="31"/>
  <c r="V66" i="31"/>
  <c r="U66" i="31"/>
  <c r="T66" i="31"/>
  <c r="S66" i="31"/>
  <c r="R66" i="31"/>
  <c r="Q66" i="31"/>
  <c r="P66" i="31"/>
  <c r="O66" i="31"/>
  <c r="N66" i="31"/>
  <c r="M66" i="31"/>
  <c r="L66" i="31"/>
  <c r="K66" i="31"/>
  <c r="J66" i="31"/>
  <c r="I66" i="31"/>
  <c r="H66" i="31"/>
  <c r="G66" i="31"/>
  <c r="F66" i="31"/>
  <c r="E66" i="31"/>
  <c r="D66" i="31"/>
  <c r="C66" i="31"/>
  <c r="B66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B45" i="31"/>
  <c r="Y25" i="31"/>
  <c r="X25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K25" i="31"/>
  <c r="J25" i="31"/>
  <c r="I25" i="31"/>
  <c r="H25" i="31"/>
  <c r="G25" i="31"/>
  <c r="F25" i="31"/>
  <c r="E25" i="31"/>
  <c r="D25" i="31"/>
  <c r="C25" i="31"/>
  <c r="B25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Y124" i="30"/>
  <c r="X124" i="30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J124" i="30"/>
  <c r="I124" i="30"/>
  <c r="H124" i="30"/>
  <c r="G124" i="30"/>
  <c r="F124" i="30"/>
  <c r="E124" i="30"/>
  <c r="D124" i="30"/>
  <c r="C124" i="30"/>
  <c r="B124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Y114" i="30"/>
  <c r="X114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J114" i="30"/>
  <c r="I114" i="30"/>
  <c r="H114" i="30"/>
  <c r="G114" i="30"/>
  <c r="F114" i="30"/>
  <c r="E114" i="30"/>
  <c r="D114" i="30"/>
  <c r="C114" i="30"/>
  <c r="B114" i="30"/>
  <c r="Y113" i="30"/>
  <c r="X113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J113" i="30"/>
  <c r="I113" i="30"/>
  <c r="H113" i="30"/>
  <c r="G113" i="30"/>
  <c r="F113" i="30"/>
  <c r="E113" i="30"/>
  <c r="D113" i="30"/>
  <c r="C113" i="30"/>
  <c r="B113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Y103" i="30"/>
  <c r="X103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J103" i="30"/>
  <c r="I103" i="30"/>
  <c r="H103" i="30"/>
  <c r="G103" i="30"/>
  <c r="F103" i="30"/>
  <c r="E103" i="30"/>
  <c r="D103" i="30"/>
  <c r="C103" i="30"/>
  <c r="B103" i="30"/>
  <c r="Y102" i="30"/>
  <c r="X102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J102" i="30"/>
  <c r="I102" i="30"/>
  <c r="H102" i="30"/>
  <c r="G102" i="30"/>
  <c r="F102" i="30"/>
  <c r="E102" i="30"/>
  <c r="D102" i="30"/>
  <c r="C102" i="30"/>
  <c r="B102" i="30"/>
  <c r="Y101" i="30"/>
  <c r="X101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J101" i="30"/>
  <c r="I101" i="30"/>
  <c r="H101" i="30"/>
  <c r="G101" i="30"/>
  <c r="F101" i="30"/>
  <c r="E101" i="30"/>
  <c r="D101" i="30"/>
  <c r="C101" i="30"/>
  <c r="B101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Y92" i="30"/>
  <c r="X92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J92" i="30"/>
  <c r="I92" i="30"/>
  <c r="H92" i="30"/>
  <c r="G92" i="30"/>
  <c r="F92" i="30"/>
  <c r="E92" i="30"/>
  <c r="D92" i="30"/>
  <c r="C92" i="30"/>
  <c r="B92" i="30"/>
  <c r="Y91" i="30"/>
  <c r="X91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J91" i="30"/>
  <c r="I91" i="30"/>
  <c r="H91" i="30"/>
  <c r="G91" i="30"/>
  <c r="F91" i="30"/>
  <c r="E91" i="30"/>
  <c r="D91" i="30"/>
  <c r="C91" i="30"/>
  <c r="B91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Y86" i="30"/>
  <c r="Y84" i="30" s="1"/>
  <c r="X86" i="30"/>
  <c r="X84" i="30" s="1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K84" i="30" s="1"/>
  <c r="J86" i="30"/>
  <c r="J84" i="30" s="1"/>
  <c r="I86" i="30"/>
  <c r="I84" i="30" s="1"/>
  <c r="H86" i="30"/>
  <c r="H84" i="30" s="1"/>
  <c r="G86" i="30"/>
  <c r="F86" i="30"/>
  <c r="E86" i="30"/>
  <c r="D86" i="30"/>
  <c r="C86" i="30"/>
  <c r="B86" i="30"/>
  <c r="Y85" i="30"/>
  <c r="X85" i="30"/>
  <c r="W85" i="30"/>
  <c r="W84" i="30" s="1"/>
  <c r="V85" i="30"/>
  <c r="V84" i="30" s="1"/>
  <c r="U85" i="30"/>
  <c r="U84" i="30" s="1"/>
  <c r="T85" i="30"/>
  <c r="T84" i="30" s="1"/>
  <c r="S85" i="30"/>
  <c r="S84" i="30" s="1"/>
  <c r="R85" i="30"/>
  <c r="R84" i="30" s="1"/>
  <c r="Q85" i="30"/>
  <c r="Q84" i="30" s="1"/>
  <c r="P85" i="30"/>
  <c r="P84" i="30" s="1"/>
  <c r="O85" i="30"/>
  <c r="N85" i="30"/>
  <c r="M85" i="30"/>
  <c r="L85" i="30"/>
  <c r="K85" i="30"/>
  <c r="J85" i="30"/>
  <c r="I85" i="30"/>
  <c r="H85" i="30"/>
  <c r="G85" i="30"/>
  <c r="G84" i="30" s="1"/>
  <c r="F85" i="30"/>
  <c r="F84" i="30" s="1"/>
  <c r="E85" i="30"/>
  <c r="E84" i="30" s="1"/>
  <c r="D85" i="30"/>
  <c r="D84" i="30" s="1"/>
  <c r="C85" i="30"/>
  <c r="C84" i="30" s="1"/>
  <c r="B85" i="30"/>
  <c r="B84" i="30" s="1"/>
  <c r="O84" i="30"/>
  <c r="N84" i="30"/>
  <c r="M84" i="30"/>
  <c r="L84" i="30"/>
  <c r="Y66" i="30"/>
  <c r="X66" i="30"/>
  <c r="W66" i="30"/>
  <c r="W105" i="30" s="1"/>
  <c r="V66" i="30"/>
  <c r="U66" i="30"/>
  <c r="T66" i="30"/>
  <c r="T105" i="30" s="1"/>
  <c r="S66" i="30"/>
  <c r="R66" i="30"/>
  <c r="Q66" i="30"/>
  <c r="P66" i="30"/>
  <c r="O66" i="30"/>
  <c r="O105" i="30" s="1"/>
  <c r="N66" i="30"/>
  <c r="N123" i="30" s="1"/>
  <c r="M66" i="30"/>
  <c r="M123" i="30" s="1"/>
  <c r="L66" i="30"/>
  <c r="L105" i="30" s="1"/>
  <c r="K66" i="30"/>
  <c r="J66" i="30"/>
  <c r="J105" i="30" s="1"/>
  <c r="I66" i="30"/>
  <c r="I105" i="30" s="1"/>
  <c r="H66" i="30"/>
  <c r="H123" i="30" s="1"/>
  <c r="G66" i="30"/>
  <c r="G105" i="30" s="1"/>
  <c r="F66" i="30"/>
  <c r="E66" i="30"/>
  <c r="D66" i="30"/>
  <c r="D105" i="30" s="1"/>
  <c r="C66" i="30"/>
  <c r="B66" i="30"/>
  <c r="B105" i="30" s="1"/>
  <c r="Y45" i="30"/>
  <c r="Y99" i="30" s="1"/>
  <c r="X45" i="30"/>
  <c r="X99" i="30" s="1"/>
  <c r="W45" i="30"/>
  <c r="W99" i="30" s="1"/>
  <c r="V45" i="30"/>
  <c r="V99" i="30" s="1"/>
  <c r="U45" i="30"/>
  <c r="T45" i="30"/>
  <c r="T99" i="30" s="1"/>
  <c r="S45" i="30"/>
  <c r="S99" i="30" s="1"/>
  <c r="R45" i="30"/>
  <c r="Q45" i="30"/>
  <c r="P45" i="30"/>
  <c r="O45" i="30"/>
  <c r="O99" i="30" s="1"/>
  <c r="N45" i="30"/>
  <c r="M45" i="30"/>
  <c r="L45" i="30"/>
  <c r="L99" i="30" s="1"/>
  <c r="K45" i="30"/>
  <c r="K99" i="30" s="1"/>
  <c r="J45" i="30"/>
  <c r="J122" i="30" s="1"/>
  <c r="I45" i="30"/>
  <c r="I122" i="30" s="1"/>
  <c r="H45" i="30"/>
  <c r="H122" i="30" s="1"/>
  <c r="G45" i="30"/>
  <c r="G99" i="30" s="1"/>
  <c r="F45" i="30"/>
  <c r="F122" i="30" s="1"/>
  <c r="E45" i="30"/>
  <c r="E122" i="30" s="1"/>
  <c r="D45" i="30"/>
  <c r="D99" i="30" s="1"/>
  <c r="C45" i="30"/>
  <c r="C99" i="30" s="1"/>
  <c r="B45" i="30"/>
  <c r="B99" i="30" s="1"/>
  <c r="Y25" i="30"/>
  <c r="Y94" i="30" s="1"/>
  <c r="X25" i="30"/>
  <c r="W25" i="30"/>
  <c r="V25" i="30"/>
  <c r="U25" i="30"/>
  <c r="T25" i="30"/>
  <c r="T94" i="30" s="1"/>
  <c r="S25" i="30"/>
  <c r="R25" i="30"/>
  <c r="R94" i="30" s="1"/>
  <c r="Q25" i="30"/>
  <c r="Q94" i="30" s="1"/>
  <c r="P25" i="30"/>
  <c r="P94" i="30" s="1"/>
  <c r="O25" i="30"/>
  <c r="N25" i="30"/>
  <c r="N94" i="30" s="1"/>
  <c r="M25" i="30"/>
  <c r="L25" i="30"/>
  <c r="L94" i="30" s="1"/>
  <c r="K25" i="30"/>
  <c r="J25" i="30"/>
  <c r="I25" i="30"/>
  <c r="H25" i="30"/>
  <c r="G25" i="30"/>
  <c r="F25" i="30"/>
  <c r="F120" i="30" s="1"/>
  <c r="E25" i="30"/>
  <c r="E120" i="30" s="1"/>
  <c r="D25" i="30"/>
  <c r="D94" i="30" s="1"/>
  <c r="C25" i="30"/>
  <c r="B25" i="30"/>
  <c r="B120" i="30" s="1"/>
  <c r="Y16" i="30"/>
  <c r="Y119" i="30" s="1"/>
  <c r="X16" i="30"/>
  <c r="X119" i="30" s="1"/>
  <c r="W16" i="30"/>
  <c r="W90" i="30" s="1"/>
  <c r="V16" i="30"/>
  <c r="U16" i="30"/>
  <c r="T16" i="30"/>
  <c r="T90" i="30" s="1"/>
  <c r="S16" i="30"/>
  <c r="S90" i="30" s="1"/>
  <c r="R16" i="30"/>
  <c r="R90" i="30" s="1"/>
  <c r="Q16" i="30"/>
  <c r="Q90" i="30" s="1"/>
  <c r="P16" i="30"/>
  <c r="O16" i="30"/>
  <c r="O90" i="30" s="1"/>
  <c r="N16" i="30"/>
  <c r="M16" i="30"/>
  <c r="L16" i="30"/>
  <c r="L90" i="30" s="1"/>
  <c r="K16" i="30"/>
  <c r="K90" i="30" s="1"/>
  <c r="J16" i="30"/>
  <c r="J90" i="30" s="1"/>
  <c r="I16" i="30"/>
  <c r="I90" i="30" s="1"/>
  <c r="H16" i="30"/>
  <c r="H90" i="30" s="1"/>
  <c r="G16" i="30"/>
  <c r="G90" i="30" s="1"/>
  <c r="F16" i="30"/>
  <c r="F90" i="30" s="1"/>
  <c r="E16" i="30"/>
  <c r="D16" i="30"/>
  <c r="D90" i="30" s="1"/>
  <c r="C16" i="30"/>
  <c r="C90" i="30" s="1"/>
  <c r="B16" i="30"/>
  <c r="B119" i="30" s="1"/>
  <c r="Y124" i="29"/>
  <c r="X124" i="29"/>
  <c r="W124" i="29"/>
  <c r="V124" i="29"/>
  <c r="U124" i="29"/>
  <c r="T124" i="29"/>
  <c r="S124" i="29"/>
  <c r="R124" i="29"/>
  <c r="Q124" i="29"/>
  <c r="P124" i="29"/>
  <c r="O124" i="29"/>
  <c r="N124" i="29"/>
  <c r="M124" i="29"/>
  <c r="L124" i="29"/>
  <c r="K124" i="29"/>
  <c r="J124" i="29"/>
  <c r="I124" i="29"/>
  <c r="H124" i="29"/>
  <c r="G124" i="29"/>
  <c r="F124" i="29"/>
  <c r="E124" i="29"/>
  <c r="D124" i="29"/>
  <c r="C124" i="29"/>
  <c r="B124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Y114" i="29"/>
  <c r="X114" i="29"/>
  <c r="W114" i="29"/>
  <c r="V114" i="29"/>
  <c r="U114" i="29"/>
  <c r="T114" i="29"/>
  <c r="S114" i="29"/>
  <c r="R114" i="29"/>
  <c r="Q114" i="29"/>
  <c r="P114" i="29"/>
  <c r="O114" i="29"/>
  <c r="N114" i="29"/>
  <c r="M114" i="29"/>
  <c r="L114" i="29"/>
  <c r="K114" i="29"/>
  <c r="J114" i="29"/>
  <c r="I114" i="29"/>
  <c r="H114" i="29"/>
  <c r="G114" i="29"/>
  <c r="F114" i="29"/>
  <c r="E114" i="29"/>
  <c r="D114" i="29"/>
  <c r="C114" i="29"/>
  <c r="B114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Y103" i="29"/>
  <c r="X103" i="29"/>
  <c r="W103" i="29"/>
  <c r="V103" i="29"/>
  <c r="U103" i="29"/>
  <c r="T103" i="29"/>
  <c r="S103" i="29"/>
  <c r="R103" i="29"/>
  <c r="Q103" i="29"/>
  <c r="P103" i="29"/>
  <c r="O103" i="29"/>
  <c r="N103" i="29"/>
  <c r="M103" i="29"/>
  <c r="L103" i="29"/>
  <c r="K103" i="29"/>
  <c r="J103" i="29"/>
  <c r="I103" i="29"/>
  <c r="H103" i="29"/>
  <c r="G103" i="29"/>
  <c r="F103" i="29"/>
  <c r="E103" i="29"/>
  <c r="D103" i="29"/>
  <c r="C103" i="29"/>
  <c r="B103" i="29"/>
  <c r="Y102" i="29"/>
  <c r="X102" i="29"/>
  <c r="W102" i="29"/>
  <c r="V102" i="29"/>
  <c r="U102" i="29"/>
  <c r="T102" i="29"/>
  <c r="S102" i="29"/>
  <c r="R102" i="29"/>
  <c r="Q102" i="29"/>
  <c r="P102" i="29"/>
  <c r="O102" i="29"/>
  <c r="N102" i="29"/>
  <c r="M102" i="29"/>
  <c r="L102" i="29"/>
  <c r="K102" i="29"/>
  <c r="J102" i="29"/>
  <c r="I102" i="29"/>
  <c r="H102" i="29"/>
  <c r="G102" i="29"/>
  <c r="F102" i="29"/>
  <c r="E102" i="29"/>
  <c r="D102" i="29"/>
  <c r="C102" i="29"/>
  <c r="B102" i="29"/>
  <c r="Y101" i="29"/>
  <c r="X101" i="29"/>
  <c r="W101" i="29"/>
  <c r="V101" i="29"/>
  <c r="U101" i="29"/>
  <c r="T101" i="29"/>
  <c r="S101" i="29"/>
  <c r="R101" i="29"/>
  <c r="Q101" i="29"/>
  <c r="P101" i="29"/>
  <c r="O101" i="29"/>
  <c r="N101" i="29"/>
  <c r="M101" i="29"/>
  <c r="L101" i="29"/>
  <c r="K101" i="29"/>
  <c r="J101" i="29"/>
  <c r="I101" i="29"/>
  <c r="H101" i="29"/>
  <c r="G101" i="29"/>
  <c r="F101" i="29"/>
  <c r="E101" i="29"/>
  <c r="D101" i="29"/>
  <c r="C101" i="29"/>
  <c r="B101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Y92" i="29"/>
  <c r="X92" i="29"/>
  <c r="W92" i="29"/>
  <c r="V92" i="29"/>
  <c r="U92" i="29"/>
  <c r="T92" i="29"/>
  <c r="S92" i="29"/>
  <c r="R92" i="29"/>
  <c r="Q92" i="29"/>
  <c r="P92" i="29"/>
  <c r="O92" i="29"/>
  <c r="N92" i="29"/>
  <c r="M92" i="29"/>
  <c r="L92" i="29"/>
  <c r="K92" i="29"/>
  <c r="J92" i="29"/>
  <c r="I92" i="29"/>
  <c r="H92" i="29"/>
  <c r="G92" i="29"/>
  <c r="F92" i="29"/>
  <c r="E92" i="29"/>
  <c r="D92" i="29"/>
  <c r="C92" i="29"/>
  <c r="B92" i="29"/>
  <c r="Y91" i="29"/>
  <c r="X91" i="29"/>
  <c r="X84" i="29" s="1"/>
  <c r="W91" i="29"/>
  <c r="V91" i="29"/>
  <c r="U91" i="29"/>
  <c r="T91" i="29"/>
  <c r="S91" i="29"/>
  <c r="R91" i="29"/>
  <c r="Q91" i="29"/>
  <c r="P91" i="29"/>
  <c r="O91" i="29"/>
  <c r="N91" i="29"/>
  <c r="M91" i="29"/>
  <c r="L91" i="29"/>
  <c r="K91" i="29"/>
  <c r="J91" i="29"/>
  <c r="I91" i="29"/>
  <c r="H91" i="29"/>
  <c r="G91" i="29"/>
  <c r="F91" i="29"/>
  <c r="E91" i="29"/>
  <c r="D91" i="29"/>
  <c r="C91" i="29"/>
  <c r="B91" i="29"/>
  <c r="Y89" i="29"/>
  <c r="X89" i="29"/>
  <c r="W89" i="29"/>
  <c r="W84" i="29" s="1"/>
  <c r="V89" i="29"/>
  <c r="V84" i="29" s="1"/>
  <c r="U89" i="29"/>
  <c r="T89" i="29"/>
  <c r="T84" i="29" s="1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Y86" i="29"/>
  <c r="X86" i="29"/>
  <c r="W86" i="29"/>
  <c r="V86" i="29"/>
  <c r="U86" i="29"/>
  <c r="T86" i="29"/>
  <c r="S86" i="29"/>
  <c r="S84" i="29" s="1"/>
  <c r="R86" i="29"/>
  <c r="R84" i="29" s="1"/>
  <c r="Q86" i="29"/>
  <c r="Q84" i="29" s="1"/>
  <c r="P86" i="29"/>
  <c r="P84" i="29" s="1"/>
  <c r="O86" i="29"/>
  <c r="N86" i="29"/>
  <c r="M86" i="29"/>
  <c r="L86" i="29"/>
  <c r="K86" i="29"/>
  <c r="K84" i="29" s="1"/>
  <c r="J86" i="29"/>
  <c r="I86" i="29"/>
  <c r="H86" i="29"/>
  <c r="G86" i="29"/>
  <c r="F86" i="29"/>
  <c r="E86" i="29"/>
  <c r="E84" i="29" s="1"/>
  <c r="D86" i="29"/>
  <c r="C86" i="29"/>
  <c r="B86" i="29"/>
  <c r="Y85" i="29"/>
  <c r="Y84" i="29" s="1"/>
  <c r="X85" i="29"/>
  <c r="W85" i="29"/>
  <c r="V85" i="29"/>
  <c r="U85" i="29"/>
  <c r="T85" i="29"/>
  <c r="S85" i="29"/>
  <c r="R85" i="29"/>
  <c r="Q85" i="29"/>
  <c r="P85" i="29"/>
  <c r="O85" i="29"/>
  <c r="O84" i="29" s="1"/>
  <c r="N85" i="29"/>
  <c r="N84" i="29" s="1"/>
  <c r="M85" i="29"/>
  <c r="M84" i="29" s="1"/>
  <c r="L85" i="29"/>
  <c r="L84" i="29" s="1"/>
  <c r="K85" i="29"/>
  <c r="J85" i="29"/>
  <c r="J84" i="29" s="1"/>
  <c r="I85" i="29"/>
  <c r="I84" i="29" s="1"/>
  <c r="H85" i="29"/>
  <c r="H84" i="29" s="1"/>
  <c r="G85" i="29"/>
  <c r="G84" i="29" s="1"/>
  <c r="F85" i="29"/>
  <c r="F84" i="29" s="1"/>
  <c r="E85" i="29"/>
  <c r="D85" i="29"/>
  <c r="D84" i="29" s="1"/>
  <c r="C85" i="29"/>
  <c r="C84" i="29" s="1"/>
  <c r="B85" i="29"/>
  <c r="U84" i="29"/>
  <c r="B84" i="29"/>
  <c r="Y66" i="29"/>
  <c r="Y123" i="29" s="1"/>
  <c r="X66" i="29"/>
  <c r="X123" i="29" s="1"/>
  <c r="W66" i="29"/>
  <c r="W123" i="29" s="1"/>
  <c r="V66" i="29"/>
  <c r="V123" i="29" s="1"/>
  <c r="U66" i="29"/>
  <c r="U123" i="29" s="1"/>
  <c r="T66" i="29"/>
  <c r="T123" i="29" s="1"/>
  <c r="S66" i="29"/>
  <c r="S123" i="29" s="1"/>
  <c r="R66" i="29"/>
  <c r="R123" i="29" s="1"/>
  <c r="Q66" i="29"/>
  <c r="Q123" i="29" s="1"/>
  <c r="P66" i="29"/>
  <c r="P123" i="29" s="1"/>
  <c r="O66" i="29"/>
  <c r="O123" i="29" s="1"/>
  <c r="N66" i="29"/>
  <c r="N123" i="29" s="1"/>
  <c r="M66" i="29"/>
  <c r="M123" i="29" s="1"/>
  <c r="L66" i="29"/>
  <c r="L123" i="29" s="1"/>
  <c r="K66" i="29"/>
  <c r="K123" i="29" s="1"/>
  <c r="J66" i="29"/>
  <c r="J123" i="29" s="1"/>
  <c r="I66" i="29"/>
  <c r="I123" i="29" s="1"/>
  <c r="H66" i="29"/>
  <c r="H123" i="29" s="1"/>
  <c r="G66" i="29"/>
  <c r="G123" i="29" s="1"/>
  <c r="F66" i="29"/>
  <c r="F123" i="29" s="1"/>
  <c r="E66" i="29"/>
  <c r="E123" i="29" s="1"/>
  <c r="D66" i="29"/>
  <c r="D123" i="29" s="1"/>
  <c r="C66" i="29"/>
  <c r="C123" i="29" s="1"/>
  <c r="B66" i="29"/>
  <c r="B123" i="29" s="1"/>
  <c r="Y45" i="29"/>
  <c r="Y122" i="29" s="1"/>
  <c r="X45" i="29"/>
  <c r="X122" i="29" s="1"/>
  <c r="W45" i="29"/>
  <c r="W122" i="29" s="1"/>
  <c r="V45" i="29"/>
  <c r="V122" i="29" s="1"/>
  <c r="U45" i="29"/>
  <c r="U122" i="29" s="1"/>
  <c r="T45" i="29"/>
  <c r="T122" i="29" s="1"/>
  <c r="S45" i="29"/>
  <c r="S122" i="29" s="1"/>
  <c r="R45" i="29"/>
  <c r="R122" i="29" s="1"/>
  <c r="Q45" i="29"/>
  <c r="Q122" i="29" s="1"/>
  <c r="P45" i="29"/>
  <c r="P122" i="29" s="1"/>
  <c r="O45" i="29"/>
  <c r="O122" i="29" s="1"/>
  <c r="N45" i="29"/>
  <c r="N122" i="29" s="1"/>
  <c r="M45" i="29"/>
  <c r="M122" i="29" s="1"/>
  <c r="L45" i="29"/>
  <c r="L122" i="29" s="1"/>
  <c r="K45" i="29"/>
  <c r="K122" i="29" s="1"/>
  <c r="J45" i="29"/>
  <c r="J122" i="29" s="1"/>
  <c r="I45" i="29"/>
  <c r="I122" i="29" s="1"/>
  <c r="H45" i="29"/>
  <c r="H122" i="29" s="1"/>
  <c r="G45" i="29"/>
  <c r="G122" i="29" s="1"/>
  <c r="F45" i="29"/>
  <c r="F122" i="29" s="1"/>
  <c r="E45" i="29"/>
  <c r="E122" i="29" s="1"/>
  <c r="D45" i="29"/>
  <c r="D122" i="29" s="1"/>
  <c r="C45" i="29"/>
  <c r="C122" i="29" s="1"/>
  <c r="B45" i="29"/>
  <c r="B122" i="29" s="1"/>
  <c r="Y25" i="29"/>
  <c r="Y120" i="29" s="1"/>
  <c r="X25" i="29"/>
  <c r="X120" i="29" s="1"/>
  <c r="W25" i="29"/>
  <c r="W120" i="29" s="1"/>
  <c r="V25" i="29"/>
  <c r="V120" i="29" s="1"/>
  <c r="U25" i="29"/>
  <c r="U120" i="29" s="1"/>
  <c r="T25" i="29"/>
  <c r="T120" i="29" s="1"/>
  <c r="S25" i="29"/>
  <c r="S120" i="29" s="1"/>
  <c r="R25" i="29"/>
  <c r="R120" i="29" s="1"/>
  <c r="Q25" i="29"/>
  <c r="Q120" i="29" s="1"/>
  <c r="P25" i="29"/>
  <c r="P120" i="29" s="1"/>
  <c r="O25" i="29"/>
  <c r="O120" i="29" s="1"/>
  <c r="N25" i="29"/>
  <c r="N120" i="29" s="1"/>
  <c r="M25" i="29"/>
  <c r="M120" i="29" s="1"/>
  <c r="L25" i="29"/>
  <c r="L120" i="29" s="1"/>
  <c r="K25" i="29"/>
  <c r="K120" i="29" s="1"/>
  <c r="J25" i="29"/>
  <c r="J120" i="29" s="1"/>
  <c r="I25" i="29"/>
  <c r="I120" i="29" s="1"/>
  <c r="H25" i="29"/>
  <c r="H120" i="29" s="1"/>
  <c r="G25" i="29"/>
  <c r="G120" i="29" s="1"/>
  <c r="F25" i="29"/>
  <c r="F120" i="29" s="1"/>
  <c r="E25" i="29"/>
  <c r="E120" i="29" s="1"/>
  <c r="D25" i="29"/>
  <c r="D120" i="29" s="1"/>
  <c r="C25" i="29"/>
  <c r="C120" i="29" s="1"/>
  <c r="B25" i="29"/>
  <c r="B120" i="29" s="1"/>
  <c r="Y16" i="29"/>
  <c r="Y119" i="29" s="1"/>
  <c r="X16" i="29"/>
  <c r="X119" i="29" s="1"/>
  <c r="W16" i="29"/>
  <c r="W119" i="29" s="1"/>
  <c r="V16" i="29"/>
  <c r="V119" i="29" s="1"/>
  <c r="U16" i="29"/>
  <c r="U119" i="29" s="1"/>
  <c r="T16" i="29"/>
  <c r="T119" i="29" s="1"/>
  <c r="S16" i="29"/>
  <c r="S119" i="29" s="1"/>
  <c r="R16" i="29"/>
  <c r="R119" i="29" s="1"/>
  <c r="Q16" i="29"/>
  <c r="Q119" i="29" s="1"/>
  <c r="P16" i="29"/>
  <c r="P119" i="29" s="1"/>
  <c r="O16" i="29"/>
  <c r="O119" i="29" s="1"/>
  <c r="N16" i="29"/>
  <c r="N119" i="29" s="1"/>
  <c r="M16" i="29"/>
  <c r="M119" i="29" s="1"/>
  <c r="L16" i="29"/>
  <c r="L119" i="29" s="1"/>
  <c r="K16" i="29"/>
  <c r="K119" i="29" s="1"/>
  <c r="J16" i="29"/>
  <c r="J119" i="29" s="1"/>
  <c r="I16" i="29"/>
  <c r="I119" i="29" s="1"/>
  <c r="H16" i="29"/>
  <c r="H119" i="29" s="1"/>
  <c r="G16" i="29"/>
  <c r="G119" i="29" s="1"/>
  <c r="F16" i="29"/>
  <c r="F119" i="29" s="1"/>
  <c r="E16" i="29"/>
  <c r="E119" i="29" s="1"/>
  <c r="E113" i="29" s="1"/>
  <c r="D16" i="29"/>
  <c r="D119" i="29" s="1"/>
  <c r="C16" i="29"/>
  <c r="C119" i="29" s="1"/>
  <c r="B16" i="29"/>
  <c r="B119" i="29" s="1"/>
  <c r="Y37" i="28"/>
  <c r="X37" i="28"/>
  <c r="W37" i="28"/>
  <c r="V37" i="28"/>
  <c r="U37" i="28"/>
  <c r="T37" i="28"/>
  <c r="S37" i="28"/>
  <c r="R37" i="28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Y36" i="28"/>
  <c r="X36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B36" i="28"/>
  <c r="Y35" i="28"/>
  <c r="X35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Y33" i="28"/>
  <c r="Y38" i="28" s="1"/>
  <c r="X33" i="28"/>
  <c r="X38" i="28" s="1"/>
  <c r="W33" i="28"/>
  <c r="W38" i="28" s="1"/>
  <c r="V33" i="28"/>
  <c r="V38" i="28" s="1"/>
  <c r="U33" i="28"/>
  <c r="U38" i="28" s="1"/>
  <c r="T33" i="28"/>
  <c r="T38" i="28" s="1"/>
  <c r="S33" i="28"/>
  <c r="S38" i="28" s="1"/>
  <c r="R33" i="28"/>
  <c r="R38" i="28" s="1"/>
  <c r="Q33" i="28"/>
  <c r="Q38" i="28" s="1"/>
  <c r="P33" i="28"/>
  <c r="P38" i="28" s="1"/>
  <c r="O33" i="28"/>
  <c r="O38" i="28" s="1"/>
  <c r="N33" i="28"/>
  <c r="N38" i="28" s="1"/>
  <c r="M33" i="28"/>
  <c r="M38" i="28" s="1"/>
  <c r="L33" i="28"/>
  <c r="L38" i="28" s="1"/>
  <c r="K33" i="28"/>
  <c r="K38" i="28" s="1"/>
  <c r="J33" i="28"/>
  <c r="J38" i="28" s="1"/>
  <c r="I33" i="28"/>
  <c r="I38" i="28" s="1"/>
  <c r="H33" i="28"/>
  <c r="H38" i="28" s="1"/>
  <c r="G33" i="28"/>
  <c r="G38" i="28" s="1"/>
  <c r="F33" i="28"/>
  <c r="F38" i="28" s="1"/>
  <c r="E33" i="28"/>
  <c r="E38" i="28" s="1"/>
  <c r="D33" i="28"/>
  <c r="D38" i="28" s="1"/>
  <c r="C33" i="28"/>
  <c r="C38" i="28" s="1"/>
  <c r="B33" i="28"/>
  <c r="B38" i="28" s="1"/>
  <c r="B175" i="4" s="1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Y14" i="28"/>
  <c r="X14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G14" i="28"/>
  <c r="F14" i="28"/>
  <c r="E14" i="28"/>
  <c r="D14" i="28"/>
  <c r="C14" i="28"/>
  <c r="B14" i="28"/>
  <c r="Y9" i="28"/>
  <c r="X9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B9" i="28"/>
  <c r="Y8" i="28"/>
  <c r="X8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G8" i="28"/>
  <c r="F8" i="28"/>
  <c r="E8" i="28"/>
  <c r="D8" i="28"/>
  <c r="C8" i="28"/>
  <c r="Y162" i="27"/>
  <c r="X162" i="27"/>
  <c r="W162" i="27"/>
  <c r="V162" i="27"/>
  <c r="U162" i="27"/>
  <c r="T162" i="27"/>
  <c r="S162" i="27"/>
  <c r="R162" i="27"/>
  <c r="Q162" i="27"/>
  <c r="P162" i="27"/>
  <c r="O162" i="27"/>
  <c r="N162" i="27"/>
  <c r="M162" i="27"/>
  <c r="L162" i="27"/>
  <c r="K162" i="27"/>
  <c r="J162" i="27"/>
  <c r="I162" i="27"/>
  <c r="H162" i="27"/>
  <c r="G162" i="27"/>
  <c r="F162" i="27"/>
  <c r="E162" i="27"/>
  <c r="D162" i="27"/>
  <c r="C162" i="27"/>
  <c r="B162" i="27"/>
  <c r="Y161" i="27"/>
  <c r="X161" i="27"/>
  <c r="W161" i="27"/>
  <c r="V161" i="27"/>
  <c r="U161" i="27"/>
  <c r="T161" i="27"/>
  <c r="S161" i="27"/>
  <c r="R161" i="27"/>
  <c r="Q161" i="27"/>
  <c r="P161" i="27"/>
  <c r="O161" i="27"/>
  <c r="N161" i="27"/>
  <c r="M161" i="27"/>
  <c r="L161" i="27"/>
  <c r="K161" i="27"/>
  <c r="J161" i="27"/>
  <c r="I161" i="27"/>
  <c r="H161" i="27"/>
  <c r="G161" i="27"/>
  <c r="F161" i="27"/>
  <c r="E161" i="27"/>
  <c r="D161" i="27"/>
  <c r="C161" i="27"/>
  <c r="B161" i="27"/>
  <c r="Y160" i="27"/>
  <c r="X160" i="27"/>
  <c r="W160" i="27"/>
  <c r="V160" i="27"/>
  <c r="U160" i="27"/>
  <c r="T160" i="27"/>
  <c r="S160" i="27"/>
  <c r="R160" i="27"/>
  <c r="Q160" i="27"/>
  <c r="P160" i="27"/>
  <c r="O160" i="27"/>
  <c r="N160" i="27"/>
  <c r="M160" i="27"/>
  <c r="L160" i="27"/>
  <c r="K160" i="27"/>
  <c r="J160" i="27"/>
  <c r="I160" i="27"/>
  <c r="H160" i="27"/>
  <c r="G160" i="27"/>
  <c r="F160" i="27"/>
  <c r="E160" i="27"/>
  <c r="D160" i="27"/>
  <c r="C160" i="27"/>
  <c r="B160" i="27"/>
  <c r="Y159" i="27"/>
  <c r="X159" i="27"/>
  <c r="W159" i="27"/>
  <c r="V159" i="27"/>
  <c r="U159" i="27"/>
  <c r="T159" i="27"/>
  <c r="S159" i="27"/>
  <c r="R159" i="27"/>
  <c r="Q159" i="27"/>
  <c r="P159" i="27"/>
  <c r="O159" i="27"/>
  <c r="N159" i="27"/>
  <c r="M159" i="27"/>
  <c r="L159" i="27"/>
  <c r="K159" i="27"/>
  <c r="J159" i="27"/>
  <c r="I159" i="27"/>
  <c r="H159" i="27"/>
  <c r="G159" i="27"/>
  <c r="F159" i="27"/>
  <c r="E159" i="27"/>
  <c r="D159" i="27"/>
  <c r="C159" i="27"/>
  <c r="B159" i="27"/>
  <c r="Y158" i="27"/>
  <c r="X158" i="27"/>
  <c r="W158" i="27"/>
  <c r="V158" i="27"/>
  <c r="U158" i="27"/>
  <c r="T158" i="27"/>
  <c r="S158" i="27"/>
  <c r="R158" i="27"/>
  <c r="Q158" i="27"/>
  <c r="P158" i="27"/>
  <c r="O158" i="27"/>
  <c r="N158" i="27"/>
  <c r="M158" i="27"/>
  <c r="L158" i="27"/>
  <c r="K158" i="27"/>
  <c r="J158" i="27"/>
  <c r="I158" i="27"/>
  <c r="H158" i="27"/>
  <c r="G158" i="27"/>
  <c r="F158" i="27"/>
  <c r="E158" i="27"/>
  <c r="D158" i="27"/>
  <c r="C158" i="27"/>
  <c r="B158" i="27"/>
  <c r="Y157" i="27"/>
  <c r="X157" i="27"/>
  <c r="W157" i="27"/>
  <c r="V157" i="27"/>
  <c r="U157" i="27"/>
  <c r="T157" i="27"/>
  <c r="S157" i="27"/>
  <c r="R157" i="27"/>
  <c r="Q157" i="27"/>
  <c r="P157" i="27"/>
  <c r="O157" i="27"/>
  <c r="N157" i="27"/>
  <c r="M157" i="27"/>
  <c r="L157" i="27"/>
  <c r="K157" i="27"/>
  <c r="J157" i="27"/>
  <c r="I157" i="27"/>
  <c r="H157" i="27"/>
  <c r="G157" i="27"/>
  <c r="F157" i="27"/>
  <c r="E157" i="27"/>
  <c r="D157" i="27"/>
  <c r="C157" i="27"/>
  <c r="B157" i="27"/>
  <c r="Y156" i="27"/>
  <c r="X156" i="27"/>
  <c r="W156" i="27"/>
  <c r="V156" i="27"/>
  <c r="U156" i="27"/>
  <c r="T156" i="27"/>
  <c r="S156" i="27"/>
  <c r="R156" i="27"/>
  <c r="Q156" i="27"/>
  <c r="P156" i="27"/>
  <c r="O156" i="27"/>
  <c r="N156" i="27"/>
  <c r="M156" i="27"/>
  <c r="L156" i="27"/>
  <c r="K156" i="27"/>
  <c r="J156" i="27"/>
  <c r="I156" i="27"/>
  <c r="H156" i="27"/>
  <c r="G156" i="27"/>
  <c r="F156" i="27"/>
  <c r="E156" i="27"/>
  <c r="D156" i="27"/>
  <c r="C156" i="27"/>
  <c r="B156" i="27"/>
  <c r="Y151" i="27"/>
  <c r="X151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Y150" i="27"/>
  <c r="X150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Y149" i="27"/>
  <c r="X149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Y148" i="27"/>
  <c r="X148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Y147" i="27"/>
  <c r="X147" i="27"/>
  <c r="W147" i="27"/>
  <c r="V147" i="27"/>
  <c r="U147" i="27"/>
  <c r="T147" i="27"/>
  <c r="S147" i="27"/>
  <c r="R147" i="27"/>
  <c r="Q147" i="27"/>
  <c r="P147" i="27"/>
  <c r="O147" i="27"/>
  <c r="N147" i="27"/>
  <c r="M147" i="27"/>
  <c r="L147" i="27"/>
  <c r="K147" i="27"/>
  <c r="J147" i="27"/>
  <c r="I147" i="27"/>
  <c r="H147" i="27"/>
  <c r="G147" i="27"/>
  <c r="F147" i="27"/>
  <c r="E147" i="27"/>
  <c r="D147" i="27"/>
  <c r="C147" i="27"/>
  <c r="B147" i="27"/>
  <c r="Y146" i="27"/>
  <c r="X146" i="27"/>
  <c r="W146" i="27"/>
  <c r="V146" i="27"/>
  <c r="U146" i="27"/>
  <c r="T146" i="27"/>
  <c r="S146" i="27"/>
  <c r="R146" i="27"/>
  <c r="Q146" i="27"/>
  <c r="P146" i="27"/>
  <c r="O146" i="27"/>
  <c r="N146" i="27"/>
  <c r="M146" i="27"/>
  <c r="L146" i="27"/>
  <c r="K146" i="27"/>
  <c r="J146" i="27"/>
  <c r="I146" i="27"/>
  <c r="H146" i="27"/>
  <c r="G146" i="27"/>
  <c r="F146" i="27"/>
  <c r="E146" i="27"/>
  <c r="D146" i="27"/>
  <c r="C146" i="27"/>
  <c r="B146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Y136" i="27"/>
  <c r="X136" i="27"/>
  <c r="W136" i="27"/>
  <c r="V136" i="27"/>
  <c r="U136" i="27"/>
  <c r="T136" i="27"/>
  <c r="S136" i="27"/>
  <c r="R136" i="27"/>
  <c r="Q136" i="27"/>
  <c r="P136" i="27"/>
  <c r="O136" i="27"/>
  <c r="N136" i="27"/>
  <c r="M136" i="27"/>
  <c r="L136" i="27"/>
  <c r="K136" i="27"/>
  <c r="J136" i="27"/>
  <c r="I136" i="27"/>
  <c r="H136" i="27"/>
  <c r="G136" i="27"/>
  <c r="F136" i="27"/>
  <c r="E136" i="27"/>
  <c r="D136" i="27"/>
  <c r="C136" i="27"/>
  <c r="B136" i="27"/>
  <c r="Y132" i="27"/>
  <c r="X132" i="27"/>
  <c r="W132" i="27"/>
  <c r="V132" i="27"/>
  <c r="U132" i="27"/>
  <c r="T132" i="27"/>
  <c r="S132" i="27"/>
  <c r="R132" i="27"/>
  <c r="R126" i="27" s="1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Y131" i="27"/>
  <c r="X131" i="27"/>
  <c r="W131" i="27"/>
  <c r="V131" i="27"/>
  <c r="U131" i="27"/>
  <c r="T131" i="27"/>
  <c r="S131" i="27"/>
  <c r="R131" i="27"/>
  <c r="Q131" i="27"/>
  <c r="P131" i="27"/>
  <c r="P126" i="27" s="1"/>
  <c r="O131" i="27"/>
  <c r="O126" i="27" s="1"/>
  <c r="N131" i="27"/>
  <c r="N126" i="27" s="1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I126" i="27" s="1"/>
  <c r="H130" i="27"/>
  <c r="G130" i="27"/>
  <c r="F130" i="27"/>
  <c r="E130" i="27"/>
  <c r="D130" i="27"/>
  <c r="C130" i="27"/>
  <c r="B130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Y128" i="27"/>
  <c r="X128" i="27"/>
  <c r="W128" i="27"/>
  <c r="V128" i="27"/>
  <c r="U128" i="27"/>
  <c r="T128" i="27"/>
  <c r="S128" i="27"/>
  <c r="R128" i="27"/>
  <c r="Q128" i="27"/>
  <c r="Q126" i="27" s="1"/>
  <c r="P128" i="27"/>
  <c r="O128" i="27"/>
  <c r="N128" i="27"/>
  <c r="M128" i="27"/>
  <c r="L128" i="27"/>
  <c r="K128" i="27"/>
  <c r="J128" i="27"/>
  <c r="I128" i="27"/>
  <c r="H128" i="27"/>
  <c r="G128" i="27"/>
  <c r="G126" i="27" s="1"/>
  <c r="F128" i="27"/>
  <c r="F126" i="27" s="1"/>
  <c r="E128" i="27"/>
  <c r="E126" i="27" s="1"/>
  <c r="D128" i="27"/>
  <c r="C128" i="27"/>
  <c r="B128" i="27"/>
  <c r="Y127" i="27"/>
  <c r="Y126" i="27" s="1"/>
  <c r="X127" i="27"/>
  <c r="W127" i="27"/>
  <c r="V127" i="27"/>
  <c r="U127" i="27"/>
  <c r="T127" i="27"/>
  <c r="T126" i="27" s="1"/>
  <c r="S127" i="27"/>
  <c r="S126" i="27" s="1"/>
  <c r="R127" i="27"/>
  <c r="Q127" i="27"/>
  <c r="P127" i="27"/>
  <c r="O127" i="27"/>
  <c r="N127" i="27"/>
  <c r="M127" i="27"/>
  <c r="M126" i="27" s="1"/>
  <c r="L127" i="27"/>
  <c r="L126" i="27" s="1"/>
  <c r="K127" i="27"/>
  <c r="K126" i="27" s="1"/>
  <c r="J127" i="27"/>
  <c r="J126" i="27" s="1"/>
  <c r="I127" i="27"/>
  <c r="H127" i="27"/>
  <c r="H126" i="27" s="1"/>
  <c r="G127" i="27"/>
  <c r="F127" i="27"/>
  <c r="E127" i="27"/>
  <c r="D127" i="27"/>
  <c r="D126" i="27" s="1"/>
  <c r="C127" i="27"/>
  <c r="C126" i="27" s="1"/>
  <c r="B127" i="27"/>
  <c r="B126" i="27" s="1"/>
  <c r="X126" i="27"/>
  <c r="W126" i="27"/>
  <c r="V126" i="27"/>
  <c r="U126" i="27"/>
  <c r="Y124" i="27"/>
  <c r="X124" i="27"/>
  <c r="W124" i="27"/>
  <c r="V124" i="27"/>
  <c r="U124" i="27"/>
  <c r="T124" i="27"/>
  <c r="S124" i="27"/>
  <c r="R124" i="27"/>
  <c r="Q124" i="27"/>
  <c r="P124" i="27"/>
  <c r="O124" i="27"/>
  <c r="N124" i="27"/>
  <c r="M124" i="27"/>
  <c r="L124" i="27"/>
  <c r="K124" i="27"/>
  <c r="J124" i="27"/>
  <c r="I124" i="27"/>
  <c r="H124" i="27"/>
  <c r="G124" i="27"/>
  <c r="F124" i="27"/>
  <c r="E124" i="27"/>
  <c r="D124" i="27"/>
  <c r="C124" i="27"/>
  <c r="B124" i="27"/>
  <c r="Y123" i="27"/>
  <c r="X123" i="27"/>
  <c r="W123" i="27"/>
  <c r="V123" i="27"/>
  <c r="U123" i="27"/>
  <c r="T123" i="27"/>
  <c r="S123" i="27"/>
  <c r="R123" i="27"/>
  <c r="Q123" i="27"/>
  <c r="P123" i="27"/>
  <c r="O123" i="27"/>
  <c r="N123" i="27"/>
  <c r="M123" i="27"/>
  <c r="L123" i="27"/>
  <c r="K123" i="27"/>
  <c r="J123" i="27"/>
  <c r="I123" i="27"/>
  <c r="H123" i="27"/>
  <c r="G123" i="27"/>
  <c r="F123" i="27"/>
  <c r="E123" i="27"/>
  <c r="D123" i="27"/>
  <c r="C123" i="27"/>
  <c r="B123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C110" i="27" s="1"/>
  <c r="B118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Y114" i="27"/>
  <c r="X114" i="27"/>
  <c r="X110" i="27" s="1"/>
  <c r="W114" i="27"/>
  <c r="W110" i="27" s="1"/>
  <c r="V114" i="27"/>
  <c r="U114" i="27"/>
  <c r="T114" i="27"/>
  <c r="S114" i="27"/>
  <c r="R114" i="27"/>
  <c r="Q114" i="27"/>
  <c r="P114" i="27"/>
  <c r="O114" i="27"/>
  <c r="N114" i="27"/>
  <c r="M114" i="27"/>
  <c r="L114" i="27"/>
  <c r="K114" i="27"/>
  <c r="J114" i="27"/>
  <c r="I114" i="27"/>
  <c r="H114" i="27"/>
  <c r="G114" i="27"/>
  <c r="F114" i="27"/>
  <c r="E114" i="27"/>
  <c r="D114" i="27"/>
  <c r="C114" i="27"/>
  <c r="B114" i="27"/>
  <c r="Y113" i="27"/>
  <c r="X113" i="27"/>
  <c r="W113" i="27"/>
  <c r="V113" i="27"/>
  <c r="U113" i="27"/>
  <c r="T113" i="27"/>
  <c r="S113" i="27"/>
  <c r="R113" i="27"/>
  <c r="Q113" i="27"/>
  <c r="P113" i="27"/>
  <c r="O113" i="27"/>
  <c r="N113" i="27"/>
  <c r="M113" i="27"/>
  <c r="L113" i="27"/>
  <c r="K113" i="27"/>
  <c r="J113" i="27"/>
  <c r="I113" i="27"/>
  <c r="H113" i="27"/>
  <c r="G113" i="27"/>
  <c r="F113" i="27"/>
  <c r="E113" i="27"/>
  <c r="D113" i="27"/>
  <c r="C113" i="27"/>
  <c r="B113" i="27"/>
  <c r="Y112" i="27"/>
  <c r="Y110" i="27" s="1"/>
  <c r="X112" i="27"/>
  <c r="W112" i="27"/>
  <c r="V112" i="27"/>
  <c r="U112" i="27"/>
  <c r="T112" i="27"/>
  <c r="S112" i="27"/>
  <c r="R112" i="27"/>
  <c r="Q112" i="27"/>
  <c r="P112" i="27"/>
  <c r="O112" i="27"/>
  <c r="N112" i="27"/>
  <c r="M112" i="27"/>
  <c r="L112" i="27"/>
  <c r="K112" i="27"/>
  <c r="J112" i="27"/>
  <c r="I112" i="27"/>
  <c r="H112" i="27"/>
  <c r="G112" i="27"/>
  <c r="F112" i="27"/>
  <c r="E112" i="27"/>
  <c r="D112" i="27"/>
  <c r="C112" i="27"/>
  <c r="B112" i="27"/>
  <c r="Y111" i="27"/>
  <c r="X111" i="27"/>
  <c r="W111" i="27"/>
  <c r="V111" i="27"/>
  <c r="U111" i="27"/>
  <c r="U110" i="27" s="1"/>
  <c r="T111" i="27"/>
  <c r="T110" i="27" s="1"/>
  <c r="S111" i="27"/>
  <c r="S110" i="27" s="1"/>
  <c r="R111" i="27"/>
  <c r="Q111" i="27"/>
  <c r="Q110" i="27" s="1"/>
  <c r="P111" i="27"/>
  <c r="P110" i="27" s="1"/>
  <c r="O111" i="27"/>
  <c r="N111" i="27"/>
  <c r="M111" i="27"/>
  <c r="M110" i="27" s="1"/>
  <c r="L111" i="27"/>
  <c r="L110" i="27" s="1"/>
  <c r="K111" i="27"/>
  <c r="K110" i="27" s="1"/>
  <c r="J111" i="27"/>
  <c r="I111" i="27"/>
  <c r="I110" i="27" s="1"/>
  <c r="H111" i="27"/>
  <c r="H110" i="27" s="1"/>
  <c r="G111" i="27"/>
  <c r="G110" i="27" s="1"/>
  <c r="F111" i="27"/>
  <c r="E111" i="27"/>
  <c r="E110" i="27" s="1"/>
  <c r="D111" i="27"/>
  <c r="D110" i="27" s="1"/>
  <c r="C111" i="27"/>
  <c r="B111" i="27"/>
  <c r="O110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Y103" i="27"/>
  <c r="X103" i="27"/>
  <c r="W103" i="27"/>
  <c r="V103" i="27"/>
  <c r="U103" i="27"/>
  <c r="T103" i="27"/>
  <c r="S103" i="27"/>
  <c r="R103" i="27"/>
  <c r="Q103" i="27"/>
  <c r="P103" i="27"/>
  <c r="O103" i="27"/>
  <c r="N103" i="27"/>
  <c r="M103" i="27"/>
  <c r="L103" i="27"/>
  <c r="K103" i="27"/>
  <c r="J103" i="27"/>
  <c r="I103" i="27"/>
  <c r="H103" i="27"/>
  <c r="H98" i="27" s="1"/>
  <c r="G103" i="27"/>
  <c r="F103" i="27"/>
  <c r="E103" i="27"/>
  <c r="D103" i="27"/>
  <c r="C103" i="27"/>
  <c r="B103" i="27"/>
  <c r="Y102" i="27"/>
  <c r="X102" i="27"/>
  <c r="W102" i="27"/>
  <c r="V102" i="27"/>
  <c r="U102" i="27"/>
  <c r="T102" i="27"/>
  <c r="S102" i="27"/>
  <c r="R102" i="27"/>
  <c r="Q102" i="27"/>
  <c r="P102" i="27"/>
  <c r="O102" i="27"/>
  <c r="N102" i="27"/>
  <c r="M102" i="27"/>
  <c r="L102" i="27"/>
  <c r="K102" i="27"/>
  <c r="J102" i="27"/>
  <c r="I102" i="27"/>
  <c r="H102" i="27"/>
  <c r="G102" i="27"/>
  <c r="F102" i="27"/>
  <c r="F98" i="27" s="1"/>
  <c r="E102" i="27"/>
  <c r="E98" i="27" s="1"/>
  <c r="D102" i="27"/>
  <c r="D98" i="27" s="1"/>
  <c r="C102" i="27"/>
  <c r="B102" i="27"/>
  <c r="Y101" i="27"/>
  <c r="X101" i="27"/>
  <c r="W101" i="27"/>
  <c r="V101" i="27"/>
  <c r="U101" i="27"/>
  <c r="T101" i="27"/>
  <c r="S101" i="27"/>
  <c r="R101" i="27"/>
  <c r="Q101" i="27"/>
  <c r="P101" i="27"/>
  <c r="O101" i="27"/>
  <c r="N101" i="27"/>
  <c r="M101" i="27"/>
  <c r="L101" i="27"/>
  <c r="K101" i="27"/>
  <c r="K98" i="27" s="1"/>
  <c r="J101" i="27"/>
  <c r="I101" i="27"/>
  <c r="H101" i="27"/>
  <c r="G101" i="27"/>
  <c r="F101" i="27"/>
  <c r="E101" i="27"/>
  <c r="D101" i="27"/>
  <c r="C101" i="27"/>
  <c r="B101" i="27"/>
  <c r="Y100" i="27"/>
  <c r="X100" i="27"/>
  <c r="W100" i="27"/>
  <c r="W98" i="27" s="1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G98" i="27" s="1"/>
  <c r="F100" i="27"/>
  <c r="E100" i="27"/>
  <c r="D100" i="27"/>
  <c r="C100" i="27"/>
  <c r="B100" i="27"/>
  <c r="Y99" i="27"/>
  <c r="Y98" i="27" s="1"/>
  <c r="X99" i="27"/>
  <c r="X98" i="27" s="1"/>
  <c r="W99" i="27"/>
  <c r="V99" i="27"/>
  <c r="V98" i="27" s="1"/>
  <c r="U99" i="27"/>
  <c r="U98" i="27" s="1"/>
  <c r="T99" i="27"/>
  <c r="T98" i="27" s="1"/>
  <c r="S99" i="27"/>
  <c r="S98" i="27" s="1"/>
  <c r="R99" i="27"/>
  <c r="Q99" i="27"/>
  <c r="Q98" i="27" s="1"/>
  <c r="P99" i="27"/>
  <c r="P98" i="27" s="1"/>
  <c r="O99" i="27"/>
  <c r="O98" i="27" s="1"/>
  <c r="N99" i="27"/>
  <c r="M99" i="27"/>
  <c r="L99" i="27"/>
  <c r="K99" i="27"/>
  <c r="J99" i="27"/>
  <c r="J98" i="27" s="1"/>
  <c r="I99" i="27"/>
  <c r="I98" i="27" s="1"/>
  <c r="H99" i="27"/>
  <c r="G99" i="27"/>
  <c r="F99" i="27"/>
  <c r="E99" i="27"/>
  <c r="D99" i="27"/>
  <c r="C99" i="27"/>
  <c r="C98" i="27" s="1"/>
  <c r="B99" i="27"/>
  <c r="B98" i="27" s="1"/>
  <c r="R98" i="27"/>
  <c r="N98" i="27"/>
  <c r="M98" i="27"/>
  <c r="L98" i="27"/>
  <c r="Y69" i="27"/>
  <c r="Y154" i="27" s="1"/>
  <c r="X69" i="27"/>
  <c r="W69" i="27"/>
  <c r="W154" i="27" s="1"/>
  <c r="V69" i="27"/>
  <c r="V154" i="27" s="1"/>
  <c r="U69" i="27"/>
  <c r="U154" i="27" s="1"/>
  <c r="T69" i="27"/>
  <c r="S69" i="27"/>
  <c r="S154" i="27" s="1"/>
  <c r="R69" i="27"/>
  <c r="R154" i="27" s="1"/>
  <c r="Q69" i="27"/>
  <c r="Q154" i="27" s="1"/>
  <c r="P69" i="27"/>
  <c r="O69" i="27"/>
  <c r="O154" i="27" s="1"/>
  <c r="N69" i="27"/>
  <c r="N154" i="27" s="1"/>
  <c r="M69" i="27"/>
  <c r="M154" i="27" s="1"/>
  <c r="L69" i="27"/>
  <c r="K69" i="27"/>
  <c r="K154" i="27" s="1"/>
  <c r="J69" i="27"/>
  <c r="J154" i="27" s="1"/>
  <c r="I69" i="27"/>
  <c r="I154" i="27" s="1"/>
  <c r="H69" i="27"/>
  <c r="G69" i="27"/>
  <c r="G154" i="27" s="1"/>
  <c r="F69" i="27"/>
  <c r="F154" i="27" s="1"/>
  <c r="E69" i="27"/>
  <c r="E154" i="27" s="1"/>
  <c r="D69" i="27"/>
  <c r="C69" i="27"/>
  <c r="C154" i="27" s="1"/>
  <c r="B69" i="27"/>
  <c r="B154" i="27" s="1"/>
  <c r="Y56" i="27"/>
  <c r="Y153" i="27" s="1"/>
  <c r="X56" i="27"/>
  <c r="W56" i="27"/>
  <c r="W153" i="27" s="1"/>
  <c r="V56" i="27"/>
  <c r="V153" i="27" s="1"/>
  <c r="U56" i="27"/>
  <c r="U153" i="27" s="1"/>
  <c r="T56" i="27"/>
  <c r="S56" i="27"/>
  <c r="S153" i="27" s="1"/>
  <c r="R56" i="27"/>
  <c r="R153" i="27" s="1"/>
  <c r="Q56" i="27"/>
  <c r="Q153" i="27" s="1"/>
  <c r="P56" i="27"/>
  <c r="O56" i="27"/>
  <c r="O153" i="27" s="1"/>
  <c r="N56" i="27"/>
  <c r="N153" i="27" s="1"/>
  <c r="M56" i="27"/>
  <c r="M153" i="27" s="1"/>
  <c r="L56" i="27"/>
  <c r="L153" i="27" s="1"/>
  <c r="K56" i="27"/>
  <c r="K153" i="27" s="1"/>
  <c r="J56" i="27"/>
  <c r="J153" i="27" s="1"/>
  <c r="I56" i="27"/>
  <c r="I153" i="27" s="1"/>
  <c r="H56" i="27"/>
  <c r="G56" i="27"/>
  <c r="G153" i="27" s="1"/>
  <c r="F56" i="27"/>
  <c r="F153" i="27" s="1"/>
  <c r="E56" i="27"/>
  <c r="E153" i="27" s="1"/>
  <c r="D56" i="27"/>
  <c r="D153" i="27" s="1"/>
  <c r="C56" i="27"/>
  <c r="C153" i="27" s="1"/>
  <c r="B56" i="27"/>
  <c r="B153" i="27" s="1"/>
  <c r="Y43" i="27"/>
  <c r="Y152" i="27" s="1"/>
  <c r="X43" i="27"/>
  <c r="X152" i="27" s="1"/>
  <c r="W43" i="27"/>
  <c r="W152" i="27" s="1"/>
  <c r="V43" i="27"/>
  <c r="V152" i="27" s="1"/>
  <c r="U43" i="27"/>
  <c r="U152" i="27" s="1"/>
  <c r="T43" i="27"/>
  <c r="T152" i="27" s="1"/>
  <c r="S43" i="27"/>
  <c r="S152" i="27" s="1"/>
  <c r="R43" i="27"/>
  <c r="R152" i="27" s="1"/>
  <c r="Q43" i="27"/>
  <c r="Q152" i="27" s="1"/>
  <c r="P43" i="27"/>
  <c r="P152" i="27" s="1"/>
  <c r="O43" i="27"/>
  <c r="O152" i="27" s="1"/>
  <c r="N43" i="27"/>
  <c r="N152" i="27" s="1"/>
  <c r="M43" i="27"/>
  <c r="M152" i="27" s="1"/>
  <c r="L43" i="27"/>
  <c r="L152" i="27" s="1"/>
  <c r="K43" i="27"/>
  <c r="K152" i="27" s="1"/>
  <c r="J43" i="27"/>
  <c r="J152" i="27" s="1"/>
  <c r="I43" i="27"/>
  <c r="I152" i="27" s="1"/>
  <c r="H43" i="27"/>
  <c r="H152" i="27" s="1"/>
  <c r="G43" i="27"/>
  <c r="G152" i="27" s="1"/>
  <c r="F43" i="27"/>
  <c r="F152" i="27" s="1"/>
  <c r="E43" i="27"/>
  <c r="E152" i="27" s="1"/>
  <c r="D43" i="27"/>
  <c r="D152" i="27" s="1"/>
  <c r="C43" i="27"/>
  <c r="C152" i="27" s="1"/>
  <c r="B43" i="27"/>
  <c r="B152" i="27" s="1"/>
  <c r="Y17" i="27"/>
  <c r="Y143" i="27" s="1"/>
  <c r="X17" i="27"/>
  <c r="X143" i="27" s="1"/>
  <c r="W17" i="27"/>
  <c r="W143" i="27" s="1"/>
  <c r="V17" i="27"/>
  <c r="V143" i="27" s="1"/>
  <c r="U17" i="27"/>
  <c r="U143" i="27" s="1"/>
  <c r="T17" i="27"/>
  <c r="T143" i="27" s="1"/>
  <c r="S17" i="27"/>
  <c r="S143" i="27" s="1"/>
  <c r="R17" i="27"/>
  <c r="R143" i="27" s="1"/>
  <c r="Q17" i="27"/>
  <c r="Q143" i="27" s="1"/>
  <c r="P17" i="27"/>
  <c r="P143" i="27" s="1"/>
  <c r="O17" i="27"/>
  <c r="O143" i="27" s="1"/>
  <c r="N17" i="27"/>
  <c r="N143" i="27" s="1"/>
  <c r="M17" i="27"/>
  <c r="M143" i="27" s="1"/>
  <c r="L17" i="27"/>
  <c r="L143" i="27" s="1"/>
  <c r="K17" i="27"/>
  <c r="K143" i="27" s="1"/>
  <c r="J17" i="27"/>
  <c r="J143" i="27" s="1"/>
  <c r="I17" i="27"/>
  <c r="I143" i="27" s="1"/>
  <c r="H17" i="27"/>
  <c r="H143" i="27" s="1"/>
  <c r="G17" i="27"/>
  <c r="G143" i="27" s="1"/>
  <c r="F17" i="27"/>
  <c r="F143" i="27" s="1"/>
  <c r="E17" i="27"/>
  <c r="E143" i="27" s="1"/>
  <c r="D17" i="27"/>
  <c r="D143" i="27" s="1"/>
  <c r="C17" i="27"/>
  <c r="C143" i="27" s="1"/>
  <c r="B17" i="27"/>
  <c r="B143" i="27" s="1"/>
  <c r="Y162" i="26"/>
  <c r="X162" i="26"/>
  <c r="W162" i="26"/>
  <c r="V162" i="26"/>
  <c r="U162" i="26"/>
  <c r="T162" i="26"/>
  <c r="S162" i="26"/>
  <c r="R162" i="26"/>
  <c r="Q162" i="26"/>
  <c r="P162" i="26"/>
  <c r="O162" i="26"/>
  <c r="N162" i="26"/>
  <c r="M162" i="26"/>
  <c r="L162" i="26"/>
  <c r="K162" i="26"/>
  <c r="J162" i="26"/>
  <c r="I162" i="26"/>
  <c r="H162" i="26"/>
  <c r="G162" i="26"/>
  <c r="F162" i="26"/>
  <c r="E162" i="26"/>
  <c r="D162" i="26"/>
  <c r="C162" i="26"/>
  <c r="B162" i="26"/>
  <c r="Y161" i="26"/>
  <c r="X161" i="26"/>
  <c r="W161" i="26"/>
  <c r="V161" i="26"/>
  <c r="U161" i="26"/>
  <c r="T161" i="26"/>
  <c r="S161" i="26"/>
  <c r="R161" i="26"/>
  <c r="Q161" i="26"/>
  <c r="P161" i="26"/>
  <c r="O161" i="26"/>
  <c r="N161" i="26"/>
  <c r="M161" i="26"/>
  <c r="L161" i="26"/>
  <c r="K161" i="26"/>
  <c r="J161" i="26"/>
  <c r="I161" i="26"/>
  <c r="H161" i="26"/>
  <c r="G161" i="26"/>
  <c r="F161" i="26"/>
  <c r="E161" i="26"/>
  <c r="D161" i="26"/>
  <c r="C161" i="26"/>
  <c r="B161" i="26"/>
  <c r="Y160" i="26"/>
  <c r="X160" i="26"/>
  <c r="W160" i="26"/>
  <c r="V160" i="26"/>
  <c r="U160" i="26"/>
  <c r="T160" i="26"/>
  <c r="S160" i="26"/>
  <c r="R160" i="26"/>
  <c r="Q160" i="26"/>
  <c r="P160" i="26"/>
  <c r="O160" i="26"/>
  <c r="N160" i="26"/>
  <c r="M160" i="26"/>
  <c r="L160" i="26"/>
  <c r="K160" i="26"/>
  <c r="J160" i="26"/>
  <c r="I160" i="26"/>
  <c r="H160" i="26"/>
  <c r="G160" i="26"/>
  <c r="F160" i="26"/>
  <c r="E160" i="26"/>
  <c r="D160" i="26"/>
  <c r="C160" i="26"/>
  <c r="B160" i="26"/>
  <c r="Y159" i="26"/>
  <c r="X159" i="26"/>
  <c r="W159" i="26"/>
  <c r="V159" i="26"/>
  <c r="U159" i="26"/>
  <c r="T159" i="26"/>
  <c r="S159" i="26"/>
  <c r="R159" i="26"/>
  <c r="Q159" i="26"/>
  <c r="P159" i="26"/>
  <c r="O159" i="26"/>
  <c r="N159" i="26"/>
  <c r="M159" i="26"/>
  <c r="L159" i="26"/>
  <c r="K159" i="26"/>
  <c r="J159" i="26"/>
  <c r="I159" i="26"/>
  <c r="H159" i="26"/>
  <c r="G159" i="26"/>
  <c r="F159" i="26"/>
  <c r="E159" i="26"/>
  <c r="D159" i="26"/>
  <c r="C159" i="26"/>
  <c r="B159" i="26"/>
  <c r="Y158" i="26"/>
  <c r="X158" i="26"/>
  <c r="W158" i="26"/>
  <c r="V158" i="26"/>
  <c r="U158" i="26"/>
  <c r="T158" i="26"/>
  <c r="S158" i="26"/>
  <c r="R158" i="26"/>
  <c r="Q158" i="26"/>
  <c r="P158" i="26"/>
  <c r="O158" i="26"/>
  <c r="N158" i="26"/>
  <c r="M158" i="26"/>
  <c r="L158" i="26"/>
  <c r="K158" i="26"/>
  <c r="J158" i="26"/>
  <c r="I158" i="26"/>
  <c r="H158" i="26"/>
  <c r="G158" i="26"/>
  <c r="F158" i="26"/>
  <c r="E158" i="26"/>
  <c r="D158" i="26"/>
  <c r="C158" i="26"/>
  <c r="B158" i="26"/>
  <c r="Y157" i="26"/>
  <c r="X157" i="26"/>
  <c r="W157" i="26"/>
  <c r="V157" i="26"/>
  <c r="U157" i="26"/>
  <c r="T157" i="26"/>
  <c r="S157" i="26"/>
  <c r="R157" i="26"/>
  <c r="Q157" i="26"/>
  <c r="P157" i="26"/>
  <c r="O157" i="26"/>
  <c r="N157" i="26"/>
  <c r="M157" i="26"/>
  <c r="L157" i="26"/>
  <c r="K157" i="26"/>
  <c r="J157" i="26"/>
  <c r="I157" i="26"/>
  <c r="H157" i="26"/>
  <c r="G157" i="26"/>
  <c r="F157" i="26"/>
  <c r="E157" i="26"/>
  <c r="D157" i="26"/>
  <c r="C157" i="26"/>
  <c r="B157" i="26"/>
  <c r="Y156" i="26"/>
  <c r="X156" i="26"/>
  <c r="W156" i="26"/>
  <c r="V156" i="26"/>
  <c r="U156" i="26"/>
  <c r="T156" i="26"/>
  <c r="S156" i="26"/>
  <c r="R156" i="26"/>
  <c r="Q156" i="26"/>
  <c r="P156" i="26"/>
  <c r="O156" i="26"/>
  <c r="N156" i="26"/>
  <c r="M156" i="26"/>
  <c r="L156" i="26"/>
  <c r="K156" i="26"/>
  <c r="J156" i="26"/>
  <c r="I156" i="26"/>
  <c r="H156" i="26"/>
  <c r="G156" i="26"/>
  <c r="F156" i="26"/>
  <c r="E156" i="26"/>
  <c r="D156" i="26"/>
  <c r="C156" i="26"/>
  <c r="B156" i="26"/>
  <c r="Y151" i="26"/>
  <c r="X151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Y150" i="26"/>
  <c r="X150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Y149" i="26"/>
  <c r="X149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Y148" i="26"/>
  <c r="X148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Y147" i="26"/>
  <c r="X147" i="26"/>
  <c r="W147" i="26"/>
  <c r="V147" i="26"/>
  <c r="U147" i="26"/>
  <c r="T147" i="26"/>
  <c r="S147" i="26"/>
  <c r="R147" i="26"/>
  <c r="Q147" i="26"/>
  <c r="P147" i="26"/>
  <c r="O147" i="26"/>
  <c r="N147" i="26"/>
  <c r="M147" i="26"/>
  <c r="L147" i="26"/>
  <c r="K147" i="26"/>
  <c r="J147" i="26"/>
  <c r="I147" i="26"/>
  <c r="H147" i="26"/>
  <c r="G147" i="26"/>
  <c r="F147" i="26"/>
  <c r="E147" i="26"/>
  <c r="D147" i="26"/>
  <c r="C147" i="26"/>
  <c r="B147" i="26"/>
  <c r="Y146" i="26"/>
  <c r="X146" i="26"/>
  <c r="W146" i="26"/>
  <c r="V146" i="26"/>
  <c r="U146" i="26"/>
  <c r="T146" i="26"/>
  <c r="S146" i="26"/>
  <c r="R146" i="26"/>
  <c r="Q146" i="26"/>
  <c r="P146" i="26"/>
  <c r="O146" i="26"/>
  <c r="N146" i="26"/>
  <c r="M146" i="26"/>
  <c r="L146" i="26"/>
  <c r="K146" i="26"/>
  <c r="J146" i="26"/>
  <c r="I146" i="26"/>
  <c r="H146" i="26"/>
  <c r="G146" i="26"/>
  <c r="F146" i="26"/>
  <c r="E146" i="26"/>
  <c r="D146" i="26"/>
  <c r="C146" i="26"/>
  <c r="B146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Y136" i="26"/>
  <c r="X136" i="26"/>
  <c r="W136" i="26"/>
  <c r="V136" i="26"/>
  <c r="U136" i="26"/>
  <c r="T136" i="26"/>
  <c r="S136" i="26"/>
  <c r="R136" i="26"/>
  <c r="Q136" i="26"/>
  <c r="P136" i="26"/>
  <c r="O136" i="26"/>
  <c r="N136" i="26"/>
  <c r="M136" i="26"/>
  <c r="L136" i="26"/>
  <c r="K136" i="26"/>
  <c r="J136" i="26"/>
  <c r="I136" i="26"/>
  <c r="H136" i="26"/>
  <c r="G136" i="26"/>
  <c r="F136" i="26"/>
  <c r="E136" i="26"/>
  <c r="D136" i="26"/>
  <c r="C136" i="26"/>
  <c r="B136" i="26"/>
  <c r="Y132" i="26"/>
  <c r="Y126" i="26" s="1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Y131" i="26"/>
  <c r="X131" i="26"/>
  <c r="W131" i="26"/>
  <c r="V131" i="26"/>
  <c r="U131" i="26"/>
  <c r="U126" i="26" s="1"/>
  <c r="T131" i="26"/>
  <c r="S131" i="26"/>
  <c r="S126" i="26" s="1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Y130" i="26"/>
  <c r="X130" i="26"/>
  <c r="W130" i="26"/>
  <c r="V130" i="26"/>
  <c r="U130" i="26"/>
  <c r="T130" i="26"/>
  <c r="S130" i="26"/>
  <c r="R130" i="26"/>
  <c r="R126" i="26" s="1"/>
  <c r="Q130" i="26"/>
  <c r="Q126" i="26" s="1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Y129" i="26"/>
  <c r="X129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K126" i="26" s="1"/>
  <c r="J129" i="26"/>
  <c r="I129" i="26"/>
  <c r="H129" i="26"/>
  <c r="G129" i="26"/>
  <c r="F129" i="26"/>
  <c r="E129" i="26"/>
  <c r="D129" i="26"/>
  <c r="C129" i="26"/>
  <c r="B129" i="26"/>
  <c r="Y128" i="26"/>
  <c r="X128" i="26"/>
  <c r="X126" i="26" s="1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J126" i="26" s="1"/>
  <c r="I128" i="26"/>
  <c r="I126" i="26" s="1"/>
  <c r="H128" i="26"/>
  <c r="H126" i="26" s="1"/>
  <c r="G128" i="26"/>
  <c r="G126" i="26" s="1"/>
  <c r="F128" i="26"/>
  <c r="E128" i="26"/>
  <c r="D128" i="26"/>
  <c r="C128" i="26"/>
  <c r="B128" i="26"/>
  <c r="Y127" i="26"/>
  <c r="X127" i="26"/>
  <c r="W127" i="26"/>
  <c r="W126" i="26" s="1"/>
  <c r="V127" i="26"/>
  <c r="V126" i="26" s="1"/>
  <c r="U127" i="26"/>
  <c r="T127" i="26"/>
  <c r="T126" i="26" s="1"/>
  <c r="S127" i="26"/>
  <c r="R127" i="26"/>
  <c r="Q127" i="26"/>
  <c r="P127" i="26"/>
  <c r="O127" i="26"/>
  <c r="O126" i="26" s="1"/>
  <c r="N127" i="26"/>
  <c r="N126" i="26" s="1"/>
  <c r="M127" i="26"/>
  <c r="M126" i="26" s="1"/>
  <c r="L127" i="26"/>
  <c r="L126" i="26" s="1"/>
  <c r="K127" i="26"/>
  <c r="J127" i="26"/>
  <c r="I127" i="26"/>
  <c r="H127" i="26"/>
  <c r="G127" i="26"/>
  <c r="F127" i="26"/>
  <c r="F126" i="26" s="1"/>
  <c r="E127" i="26"/>
  <c r="E126" i="26" s="1"/>
  <c r="D127" i="26"/>
  <c r="D126" i="26" s="1"/>
  <c r="C127" i="26"/>
  <c r="C126" i="26" s="1"/>
  <c r="B127" i="26"/>
  <c r="P126" i="26"/>
  <c r="B126" i="26"/>
  <c r="Y124" i="26"/>
  <c r="X124" i="26"/>
  <c r="W124" i="26"/>
  <c r="V124" i="26"/>
  <c r="U124" i="26"/>
  <c r="T124" i="26"/>
  <c r="S124" i="26"/>
  <c r="R124" i="26"/>
  <c r="Q124" i="26"/>
  <c r="P124" i="26"/>
  <c r="O124" i="26"/>
  <c r="N124" i="26"/>
  <c r="M124" i="26"/>
  <c r="L124" i="26"/>
  <c r="K124" i="26"/>
  <c r="J124" i="26"/>
  <c r="I124" i="26"/>
  <c r="H124" i="26"/>
  <c r="G124" i="26"/>
  <c r="F124" i="26"/>
  <c r="E124" i="26"/>
  <c r="D124" i="26"/>
  <c r="C124" i="26"/>
  <c r="B124" i="26"/>
  <c r="Y123" i="26"/>
  <c r="X123" i="26"/>
  <c r="W123" i="26"/>
  <c r="V123" i="26"/>
  <c r="U123" i="26"/>
  <c r="T123" i="26"/>
  <c r="S123" i="26"/>
  <c r="R123" i="26"/>
  <c r="Q123" i="26"/>
  <c r="P123" i="26"/>
  <c r="O123" i="26"/>
  <c r="N123" i="26"/>
  <c r="M123" i="26"/>
  <c r="L123" i="26"/>
  <c r="K123" i="26"/>
  <c r="J123" i="26"/>
  <c r="I123" i="26"/>
  <c r="H123" i="26"/>
  <c r="G123" i="26"/>
  <c r="F123" i="26"/>
  <c r="E123" i="26"/>
  <c r="D123" i="26"/>
  <c r="C123" i="26"/>
  <c r="B123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Y115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Y114" i="26"/>
  <c r="Y110" i="26" s="1"/>
  <c r="X114" i="26"/>
  <c r="W114" i="26"/>
  <c r="W110" i="26" s="1"/>
  <c r="V114" i="26"/>
  <c r="U114" i="26"/>
  <c r="T114" i="26"/>
  <c r="S114" i="26"/>
  <c r="R114" i="26"/>
  <c r="Q114" i="26"/>
  <c r="P114" i="26"/>
  <c r="O114" i="26"/>
  <c r="N114" i="26"/>
  <c r="M114" i="26"/>
  <c r="L114" i="26"/>
  <c r="K114" i="26"/>
  <c r="J114" i="26"/>
  <c r="I114" i="26"/>
  <c r="H114" i="26"/>
  <c r="G114" i="26"/>
  <c r="F114" i="26"/>
  <c r="E114" i="26"/>
  <c r="D114" i="26"/>
  <c r="C114" i="26"/>
  <c r="B114" i="26"/>
  <c r="Y113" i="26"/>
  <c r="X113" i="26"/>
  <c r="W113" i="26"/>
  <c r="V113" i="26"/>
  <c r="V110" i="26" s="1"/>
  <c r="U113" i="26"/>
  <c r="T113" i="26"/>
  <c r="S113" i="26"/>
  <c r="S110" i="26" s="1"/>
  <c r="R113" i="26"/>
  <c r="Q113" i="26"/>
  <c r="P113" i="26"/>
  <c r="O113" i="26"/>
  <c r="N113" i="26"/>
  <c r="M113" i="26"/>
  <c r="L113" i="26"/>
  <c r="K113" i="26"/>
  <c r="J113" i="26"/>
  <c r="I113" i="26"/>
  <c r="H113" i="26"/>
  <c r="H110" i="26" s="1"/>
  <c r="G113" i="26"/>
  <c r="F113" i="26"/>
  <c r="E113" i="26"/>
  <c r="D113" i="26"/>
  <c r="C113" i="26"/>
  <c r="B113" i="26"/>
  <c r="Y112" i="26"/>
  <c r="X112" i="26"/>
  <c r="W112" i="26"/>
  <c r="V112" i="26"/>
  <c r="U112" i="26"/>
  <c r="T112" i="26"/>
  <c r="S112" i="26"/>
  <c r="R112" i="26"/>
  <c r="R110" i="26" s="1"/>
  <c r="Q112" i="26"/>
  <c r="Q110" i="26" s="1"/>
  <c r="P112" i="26"/>
  <c r="P110" i="26" s="1"/>
  <c r="O112" i="26"/>
  <c r="O110" i="26" s="1"/>
  <c r="N112" i="26"/>
  <c r="M112" i="26"/>
  <c r="L112" i="26"/>
  <c r="K112" i="26"/>
  <c r="J112" i="26"/>
  <c r="I112" i="26"/>
  <c r="H112" i="26"/>
  <c r="G112" i="26"/>
  <c r="F112" i="26"/>
  <c r="E112" i="26"/>
  <c r="D112" i="26"/>
  <c r="D110" i="26" s="1"/>
  <c r="C112" i="26"/>
  <c r="B112" i="26"/>
  <c r="Y111" i="26"/>
  <c r="X111" i="26"/>
  <c r="W111" i="26"/>
  <c r="V111" i="26"/>
  <c r="U111" i="26"/>
  <c r="U110" i="26" s="1"/>
  <c r="T111" i="26"/>
  <c r="T110" i="26" s="1"/>
  <c r="S111" i="26"/>
  <c r="R111" i="26"/>
  <c r="Q111" i="26"/>
  <c r="P111" i="26"/>
  <c r="O111" i="26"/>
  <c r="N111" i="26"/>
  <c r="N110" i="26" s="1"/>
  <c r="M111" i="26"/>
  <c r="M110" i="26" s="1"/>
  <c r="L111" i="26"/>
  <c r="L110" i="26" s="1"/>
  <c r="K111" i="26"/>
  <c r="K110" i="26" s="1"/>
  <c r="J111" i="26"/>
  <c r="I111" i="26"/>
  <c r="H111" i="26"/>
  <c r="G111" i="26"/>
  <c r="F111" i="26"/>
  <c r="E111" i="26"/>
  <c r="D111" i="26"/>
  <c r="C111" i="26"/>
  <c r="C110" i="26" s="1"/>
  <c r="B111" i="26"/>
  <c r="B110" i="26" s="1"/>
  <c r="X110" i="26"/>
  <c r="J110" i="26"/>
  <c r="I110" i="26"/>
  <c r="G110" i="26"/>
  <c r="F110" i="26"/>
  <c r="E110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Y103" i="26"/>
  <c r="X103" i="26"/>
  <c r="W103" i="26"/>
  <c r="V103" i="26"/>
  <c r="U103" i="26"/>
  <c r="T103" i="26"/>
  <c r="S103" i="26"/>
  <c r="R103" i="26"/>
  <c r="Q103" i="26"/>
  <c r="Q98" i="26" s="1"/>
  <c r="P103" i="26"/>
  <c r="O103" i="26"/>
  <c r="O98" i="26" s="1"/>
  <c r="N103" i="26"/>
  <c r="M103" i="26"/>
  <c r="L103" i="26"/>
  <c r="K103" i="26"/>
  <c r="J103" i="26"/>
  <c r="I103" i="26"/>
  <c r="H103" i="26"/>
  <c r="G103" i="26"/>
  <c r="F103" i="26"/>
  <c r="E103" i="26"/>
  <c r="D103" i="26"/>
  <c r="C103" i="26"/>
  <c r="B103" i="26"/>
  <c r="Y102" i="26"/>
  <c r="X102" i="26"/>
  <c r="W102" i="26"/>
  <c r="V102" i="26"/>
  <c r="U102" i="26"/>
  <c r="T102" i="26"/>
  <c r="S102" i="26"/>
  <c r="R102" i="26"/>
  <c r="Q102" i="26"/>
  <c r="P102" i="26"/>
  <c r="O102" i="26"/>
  <c r="N102" i="26"/>
  <c r="N98" i="26" s="1"/>
  <c r="M102" i="26"/>
  <c r="M98" i="26" s="1"/>
  <c r="L102" i="26"/>
  <c r="K102" i="26"/>
  <c r="K98" i="26" s="1"/>
  <c r="J102" i="26"/>
  <c r="I102" i="26"/>
  <c r="H102" i="26"/>
  <c r="G102" i="26"/>
  <c r="F102" i="26"/>
  <c r="E102" i="26"/>
  <c r="D102" i="26"/>
  <c r="C102" i="26"/>
  <c r="B102" i="26"/>
  <c r="Y101" i="26"/>
  <c r="X101" i="26"/>
  <c r="X98" i="26" s="1"/>
  <c r="W101" i="26"/>
  <c r="V101" i="26"/>
  <c r="U101" i="26"/>
  <c r="T101" i="26"/>
  <c r="S101" i="26"/>
  <c r="R101" i="26"/>
  <c r="Q101" i="26"/>
  <c r="P101" i="26"/>
  <c r="O101" i="26"/>
  <c r="N101" i="26"/>
  <c r="M101" i="26"/>
  <c r="L101" i="26"/>
  <c r="K101" i="26"/>
  <c r="J101" i="26"/>
  <c r="J98" i="26" s="1"/>
  <c r="I101" i="26"/>
  <c r="H101" i="26"/>
  <c r="G101" i="26"/>
  <c r="G98" i="26" s="1"/>
  <c r="F101" i="26"/>
  <c r="E101" i="26"/>
  <c r="D101" i="26"/>
  <c r="C101" i="26"/>
  <c r="B101" i="26"/>
  <c r="Y100" i="26"/>
  <c r="X100" i="26"/>
  <c r="W100" i="26"/>
  <c r="V100" i="26"/>
  <c r="U100" i="26"/>
  <c r="T100" i="26"/>
  <c r="T98" i="26" s="1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F98" i="26" s="1"/>
  <c r="E100" i="26"/>
  <c r="E98" i="26" s="1"/>
  <c r="D100" i="26"/>
  <c r="D98" i="26" s="1"/>
  <c r="C100" i="26"/>
  <c r="C98" i="26" s="1"/>
  <c r="B100" i="26"/>
  <c r="Y99" i="26"/>
  <c r="X99" i="26"/>
  <c r="W99" i="26"/>
  <c r="V99" i="26"/>
  <c r="U99" i="26"/>
  <c r="T99" i="26"/>
  <c r="S99" i="26"/>
  <c r="S98" i="26" s="1"/>
  <c r="R99" i="26"/>
  <c r="R98" i="26" s="1"/>
  <c r="Q99" i="26"/>
  <c r="P99" i="26"/>
  <c r="P98" i="26" s="1"/>
  <c r="O99" i="26"/>
  <c r="N99" i="26"/>
  <c r="M99" i="26"/>
  <c r="L99" i="26"/>
  <c r="K99" i="26"/>
  <c r="J99" i="26"/>
  <c r="I99" i="26"/>
  <c r="I98" i="26" s="1"/>
  <c r="H99" i="26"/>
  <c r="H98" i="26" s="1"/>
  <c r="G99" i="26"/>
  <c r="F99" i="26"/>
  <c r="E99" i="26"/>
  <c r="D99" i="26"/>
  <c r="C99" i="26"/>
  <c r="B99" i="26"/>
  <c r="B98" i="26" s="1"/>
  <c r="Y98" i="26"/>
  <c r="W98" i="26"/>
  <c r="V98" i="26"/>
  <c r="U98" i="26"/>
  <c r="L98" i="26"/>
  <c r="Y69" i="26"/>
  <c r="Y154" i="26" s="1"/>
  <c r="X69" i="26"/>
  <c r="X154" i="26" s="1"/>
  <c r="W69" i="26"/>
  <c r="W154" i="26" s="1"/>
  <c r="V69" i="26"/>
  <c r="V154" i="26" s="1"/>
  <c r="U69" i="26"/>
  <c r="U154" i="26" s="1"/>
  <c r="T69" i="26"/>
  <c r="T154" i="26" s="1"/>
  <c r="S69" i="26"/>
  <c r="S154" i="26" s="1"/>
  <c r="R69" i="26"/>
  <c r="R154" i="26" s="1"/>
  <c r="Q69" i="26"/>
  <c r="Q154" i="26" s="1"/>
  <c r="P69" i="26"/>
  <c r="P154" i="26" s="1"/>
  <c r="O69" i="26"/>
  <c r="O154" i="26" s="1"/>
  <c r="N69" i="26"/>
  <c r="N154" i="26" s="1"/>
  <c r="M69" i="26"/>
  <c r="M154" i="26" s="1"/>
  <c r="L69" i="26"/>
  <c r="L154" i="26" s="1"/>
  <c r="K69" i="26"/>
  <c r="K154" i="26" s="1"/>
  <c r="J69" i="26"/>
  <c r="J154" i="26" s="1"/>
  <c r="I69" i="26"/>
  <c r="I154" i="26" s="1"/>
  <c r="H69" i="26"/>
  <c r="H154" i="26" s="1"/>
  <c r="G69" i="26"/>
  <c r="G154" i="26" s="1"/>
  <c r="F69" i="26"/>
  <c r="F154" i="26" s="1"/>
  <c r="E69" i="26"/>
  <c r="E154" i="26" s="1"/>
  <c r="D69" i="26"/>
  <c r="D154" i="26" s="1"/>
  <c r="C69" i="26"/>
  <c r="C154" i="26" s="1"/>
  <c r="B69" i="26"/>
  <c r="B154" i="26" s="1"/>
  <c r="Y56" i="26"/>
  <c r="Y153" i="26" s="1"/>
  <c r="X56" i="26"/>
  <c r="X153" i="26" s="1"/>
  <c r="W56" i="26"/>
  <c r="W153" i="26" s="1"/>
  <c r="V56" i="26"/>
  <c r="V153" i="26" s="1"/>
  <c r="U56" i="26"/>
  <c r="U153" i="26" s="1"/>
  <c r="T56" i="26"/>
  <c r="T153" i="26" s="1"/>
  <c r="S56" i="26"/>
  <c r="S153" i="26" s="1"/>
  <c r="R56" i="26"/>
  <c r="R153" i="26" s="1"/>
  <c r="Q56" i="26"/>
  <c r="Q153" i="26" s="1"/>
  <c r="P56" i="26"/>
  <c r="P153" i="26" s="1"/>
  <c r="O56" i="26"/>
  <c r="O153" i="26" s="1"/>
  <c r="N56" i="26"/>
  <c r="N153" i="26" s="1"/>
  <c r="M56" i="26"/>
  <c r="M153" i="26" s="1"/>
  <c r="L56" i="26"/>
  <c r="L153" i="26" s="1"/>
  <c r="K56" i="26"/>
  <c r="K153" i="26" s="1"/>
  <c r="J56" i="26"/>
  <c r="J153" i="26" s="1"/>
  <c r="I56" i="26"/>
  <c r="I153" i="26" s="1"/>
  <c r="H56" i="26"/>
  <c r="H153" i="26" s="1"/>
  <c r="G56" i="26"/>
  <c r="G153" i="26" s="1"/>
  <c r="F56" i="26"/>
  <c r="F153" i="26" s="1"/>
  <c r="E56" i="26"/>
  <c r="E153" i="26" s="1"/>
  <c r="D56" i="26"/>
  <c r="D153" i="26" s="1"/>
  <c r="C56" i="26"/>
  <c r="C153" i="26" s="1"/>
  <c r="B56" i="26"/>
  <c r="B153" i="26" s="1"/>
  <c r="Y43" i="26"/>
  <c r="Y152" i="26" s="1"/>
  <c r="X43" i="26"/>
  <c r="X152" i="26" s="1"/>
  <c r="W43" i="26"/>
  <c r="W152" i="26" s="1"/>
  <c r="V43" i="26"/>
  <c r="V152" i="26" s="1"/>
  <c r="U43" i="26"/>
  <c r="U152" i="26" s="1"/>
  <c r="T43" i="26"/>
  <c r="T152" i="26" s="1"/>
  <c r="S43" i="26"/>
  <c r="S152" i="26" s="1"/>
  <c r="R43" i="26"/>
  <c r="R152" i="26" s="1"/>
  <c r="Q43" i="26"/>
  <c r="Q152" i="26" s="1"/>
  <c r="P43" i="26"/>
  <c r="P152" i="26" s="1"/>
  <c r="O43" i="26"/>
  <c r="O152" i="26" s="1"/>
  <c r="N43" i="26"/>
  <c r="N152" i="26" s="1"/>
  <c r="M43" i="26"/>
  <c r="M152" i="26" s="1"/>
  <c r="L43" i="26"/>
  <c r="L152" i="26" s="1"/>
  <c r="K43" i="26"/>
  <c r="K152" i="26" s="1"/>
  <c r="J43" i="26"/>
  <c r="J152" i="26" s="1"/>
  <c r="I43" i="26"/>
  <c r="I152" i="26" s="1"/>
  <c r="H43" i="26"/>
  <c r="H152" i="26" s="1"/>
  <c r="G43" i="26"/>
  <c r="G152" i="26" s="1"/>
  <c r="F43" i="26"/>
  <c r="F152" i="26" s="1"/>
  <c r="E43" i="26"/>
  <c r="E152" i="26" s="1"/>
  <c r="D43" i="26"/>
  <c r="D152" i="26" s="1"/>
  <c r="C43" i="26"/>
  <c r="C152" i="26" s="1"/>
  <c r="B43" i="26"/>
  <c r="B152" i="26" s="1"/>
  <c r="Y17" i="26"/>
  <c r="Y143" i="26" s="1"/>
  <c r="X17" i="26"/>
  <c r="X143" i="26" s="1"/>
  <c r="W17" i="26"/>
  <c r="W143" i="26" s="1"/>
  <c r="V17" i="26"/>
  <c r="V143" i="26" s="1"/>
  <c r="U17" i="26"/>
  <c r="U143" i="26" s="1"/>
  <c r="T17" i="26"/>
  <c r="T143" i="26" s="1"/>
  <c r="S17" i="26"/>
  <c r="S143" i="26" s="1"/>
  <c r="R17" i="26"/>
  <c r="R143" i="26" s="1"/>
  <c r="Q17" i="26"/>
  <c r="Q143" i="26" s="1"/>
  <c r="P17" i="26"/>
  <c r="P143" i="26" s="1"/>
  <c r="O17" i="26"/>
  <c r="O143" i="26" s="1"/>
  <c r="N17" i="26"/>
  <c r="N143" i="26" s="1"/>
  <c r="M17" i="26"/>
  <c r="M143" i="26" s="1"/>
  <c r="L17" i="26"/>
  <c r="L143" i="26" s="1"/>
  <c r="K17" i="26"/>
  <c r="K143" i="26" s="1"/>
  <c r="J17" i="26"/>
  <c r="J143" i="26" s="1"/>
  <c r="I17" i="26"/>
  <c r="I143" i="26" s="1"/>
  <c r="H17" i="26"/>
  <c r="H143" i="26" s="1"/>
  <c r="G17" i="26"/>
  <c r="G143" i="26" s="1"/>
  <c r="F17" i="26"/>
  <c r="F143" i="26" s="1"/>
  <c r="E17" i="26"/>
  <c r="E143" i="26" s="1"/>
  <c r="D17" i="26"/>
  <c r="D143" i="26" s="1"/>
  <c r="C17" i="26"/>
  <c r="C143" i="26" s="1"/>
  <c r="B17" i="26"/>
  <c r="B143" i="26" s="1"/>
  <c r="Y162" i="25"/>
  <c r="X162" i="25"/>
  <c r="W162" i="25"/>
  <c r="V162" i="25"/>
  <c r="U162" i="25"/>
  <c r="T162" i="25"/>
  <c r="S162" i="25"/>
  <c r="R162" i="25"/>
  <c r="Q162" i="25"/>
  <c r="P162" i="25"/>
  <c r="O162" i="25"/>
  <c r="N162" i="25"/>
  <c r="M162" i="25"/>
  <c r="L162" i="25"/>
  <c r="K162" i="25"/>
  <c r="J162" i="25"/>
  <c r="I162" i="25"/>
  <c r="H162" i="25"/>
  <c r="G162" i="25"/>
  <c r="F162" i="25"/>
  <c r="E162" i="25"/>
  <c r="D162" i="25"/>
  <c r="C162" i="25"/>
  <c r="B162" i="25"/>
  <c r="Y161" i="25"/>
  <c r="X161" i="25"/>
  <c r="W161" i="25"/>
  <c r="V161" i="25"/>
  <c r="U161" i="25"/>
  <c r="T161" i="25"/>
  <c r="S161" i="25"/>
  <c r="R161" i="25"/>
  <c r="Q161" i="25"/>
  <c r="P161" i="25"/>
  <c r="O161" i="25"/>
  <c r="N161" i="25"/>
  <c r="M161" i="25"/>
  <c r="L161" i="25"/>
  <c r="K161" i="25"/>
  <c r="J161" i="25"/>
  <c r="I161" i="25"/>
  <c r="H161" i="25"/>
  <c r="G161" i="25"/>
  <c r="F161" i="25"/>
  <c r="E161" i="25"/>
  <c r="D161" i="25"/>
  <c r="C161" i="25"/>
  <c r="B161" i="25"/>
  <c r="Y160" i="25"/>
  <c r="Y156" i="25" s="1"/>
  <c r="X160" i="25"/>
  <c r="W160" i="25"/>
  <c r="V160" i="25"/>
  <c r="U160" i="25"/>
  <c r="T160" i="25"/>
  <c r="S160" i="25"/>
  <c r="R160" i="25"/>
  <c r="Q160" i="25"/>
  <c r="P160" i="25"/>
  <c r="O160" i="25"/>
  <c r="N160" i="25"/>
  <c r="M160" i="25"/>
  <c r="L160" i="25"/>
  <c r="K160" i="25"/>
  <c r="J160" i="25"/>
  <c r="I160" i="25"/>
  <c r="H160" i="25"/>
  <c r="G160" i="25"/>
  <c r="F160" i="25"/>
  <c r="E160" i="25"/>
  <c r="D160" i="25"/>
  <c r="C160" i="25"/>
  <c r="B160" i="25"/>
  <c r="Y159" i="25"/>
  <c r="X159" i="25"/>
  <c r="W159" i="25"/>
  <c r="V159" i="25"/>
  <c r="U159" i="25"/>
  <c r="T159" i="25"/>
  <c r="S159" i="25"/>
  <c r="R159" i="25"/>
  <c r="Q159" i="25"/>
  <c r="P159" i="25"/>
  <c r="O159" i="25"/>
  <c r="N159" i="25"/>
  <c r="M159" i="25"/>
  <c r="L159" i="25"/>
  <c r="K159" i="25"/>
  <c r="J159" i="25"/>
  <c r="I159" i="25"/>
  <c r="H159" i="25"/>
  <c r="G159" i="25"/>
  <c r="F159" i="25"/>
  <c r="E159" i="25"/>
  <c r="D159" i="25"/>
  <c r="C159" i="25"/>
  <c r="B159" i="25"/>
  <c r="Y158" i="25"/>
  <c r="X158" i="25"/>
  <c r="W158" i="25"/>
  <c r="V158" i="25"/>
  <c r="U158" i="25"/>
  <c r="T158" i="25"/>
  <c r="S158" i="25"/>
  <c r="R158" i="25"/>
  <c r="Q158" i="25"/>
  <c r="P158" i="25"/>
  <c r="O158" i="25"/>
  <c r="O156" i="25" s="1"/>
  <c r="N158" i="25"/>
  <c r="M158" i="25"/>
  <c r="L158" i="25"/>
  <c r="K158" i="25"/>
  <c r="J158" i="25"/>
  <c r="I158" i="25"/>
  <c r="H158" i="25"/>
  <c r="G158" i="25"/>
  <c r="F158" i="25"/>
  <c r="E158" i="25"/>
  <c r="D158" i="25"/>
  <c r="C158" i="25"/>
  <c r="B158" i="25"/>
  <c r="Y157" i="25"/>
  <c r="X157" i="25"/>
  <c r="W157" i="25"/>
  <c r="V157" i="25"/>
  <c r="U157" i="25"/>
  <c r="T157" i="25"/>
  <c r="S157" i="25"/>
  <c r="R157" i="25"/>
  <c r="Q157" i="25"/>
  <c r="P157" i="25"/>
  <c r="O157" i="25"/>
  <c r="N157" i="25"/>
  <c r="M157" i="25"/>
  <c r="M156" i="25" s="1"/>
  <c r="L157" i="25"/>
  <c r="K157" i="25"/>
  <c r="K156" i="25" s="1"/>
  <c r="J157" i="25"/>
  <c r="J156" i="25" s="1"/>
  <c r="I157" i="25"/>
  <c r="H157" i="25"/>
  <c r="H156" i="25" s="1"/>
  <c r="G157" i="25"/>
  <c r="G156" i="25" s="1"/>
  <c r="F157" i="25"/>
  <c r="E157" i="25"/>
  <c r="D157" i="25"/>
  <c r="D156" i="25" s="1"/>
  <c r="C157" i="25"/>
  <c r="C156" i="25" s="1"/>
  <c r="B157" i="25"/>
  <c r="Y151" i="25"/>
  <c r="X151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Y150" i="25"/>
  <c r="X150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Y149" i="25"/>
  <c r="X149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Y148" i="25"/>
  <c r="X148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Y147" i="25"/>
  <c r="X147" i="25"/>
  <c r="W147" i="25"/>
  <c r="V147" i="25"/>
  <c r="U147" i="25"/>
  <c r="T147" i="25"/>
  <c r="S147" i="25"/>
  <c r="R147" i="25"/>
  <c r="Q147" i="25"/>
  <c r="P147" i="25"/>
  <c r="O147" i="25"/>
  <c r="N147" i="25"/>
  <c r="M147" i="25"/>
  <c r="L147" i="25"/>
  <c r="K147" i="25"/>
  <c r="J147" i="25"/>
  <c r="I147" i="25"/>
  <c r="H147" i="25"/>
  <c r="G147" i="25"/>
  <c r="F147" i="25"/>
  <c r="E147" i="25"/>
  <c r="D147" i="25"/>
  <c r="C147" i="25"/>
  <c r="B147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Y130" i="25"/>
  <c r="X130" i="25"/>
  <c r="W130" i="25"/>
  <c r="V130" i="25"/>
  <c r="U130" i="25"/>
  <c r="T130" i="25"/>
  <c r="S130" i="25"/>
  <c r="R130" i="25"/>
  <c r="Q130" i="25"/>
  <c r="Q126" i="25" s="1"/>
  <c r="P130" i="25"/>
  <c r="P126" i="25" s="1"/>
  <c r="O130" i="25"/>
  <c r="O126" i="25" s="1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Y129" i="25"/>
  <c r="X129" i="25"/>
  <c r="W129" i="25"/>
  <c r="V129" i="25"/>
  <c r="U129" i="25"/>
  <c r="T129" i="25"/>
  <c r="S129" i="25"/>
  <c r="R129" i="25"/>
  <c r="Q129" i="25"/>
  <c r="P129" i="25"/>
  <c r="O129" i="25"/>
  <c r="N129" i="25"/>
  <c r="N126" i="25" s="1"/>
  <c r="M129" i="25"/>
  <c r="M126" i="25" s="1"/>
  <c r="L129" i="25"/>
  <c r="L126" i="25" s="1"/>
  <c r="K129" i="25"/>
  <c r="K126" i="25" s="1"/>
  <c r="J129" i="25"/>
  <c r="I129" i="25"/>
  <c r="H129" i="25"/>
  <c r="G129" i="25"/>
  <c r="F129" i="25"/>
  <c r="E129" i="25"/>
  <c r="D129" i="25"/>
  <c r="C129" i="25"/>
  <c r="B129" i="25"/>
  <c r="Y128" i="25"/>
  <c r="X128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J126" i="25" s="1"/>
  <c r="I128" i="25"/>
  <c r="I126" i="25" s="1"/>
  <c r="H128" i="25"/>
  <c r="H126" i="25" s="1"/>
  <c r="G128" i="25"/>
  <c r="G126" i="25" s="1"/>
  <c r="F128" i="25"/>
  <c r="E128" i="25"/>
  <c r="D128" i="25"/>
  <c r="C128" i="25"/>
  <c r="B128" i="25"/>
  <c r="B126" i="25" s="1"/>
  <c r="Y127" i="25"/>
  <c r="X127" i="25"/>
  <c r="W127" i="25"/>
  <c r="V127" i="25"/>
  <c r="U127" i="25"/>
  <c r="T127" i="25"/>
  <c r="S127" i="25"/>
  <c r="R127" i="25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F126" i="25" s="1"/>
  <c r="E127" i="25"/>
  <c r="E126" i="25" s="1"/>
  <c r="D127" i="25"/>
  <c r="D126" i="25" s="1"/>
  <c r="C127" i="25"/>
  <c r="C126" i="25" s="1"/>
  <c r="B127" i="25"/>
  <c r="Y126" i="25"/>
  <c r="X126" i="25"/>
  <c r="W126" i="25"/>
  <c r="V126" i="25"/>
  <c r="U126" i="25"/>
  <c r="T126" i="25"/>
  <c r="S126" i="25"/>
  <c r="R126" i="25"/>
  <c r="Y124" i="25"/>
  <c r="X124" i="25"/>
  <c r="W124" i="25"/>
  <c r="V124" i="25"/>
  <c r="U124" i="25"/>
  <c r="T124" i="25"/>
  <c r="S124" i="25"/>
  <c r="R124" i="25"/>
  <c r="Q124" i="25"/>
  <c r="P124" i="25"/>
  <c r="O124" i="25"/>
  <c r="N124" i="25"/>
  <c r="M124" i="25"/>
  <c r="L124" i="25"/>
  <c r="K124" i="25"/>
  <c r="J124" i="25"/>
  <c r="I124" i="25"/>
  <c r="H124" i="25"/>
  <c r="G124" i="25"/>
  <c r="F124" i="25"/>
  <c r="E124" i="25"/>
  <c r="D124" i="25"/>
  <c r="C124" i="25"/>
  <c r="B124" i="25"/>
  <c r="Y123" i="25"/>
  <c r="X123" i="25"/>
  <c r="W123" i="25"/>
  <c r="V123" i="25"/>
  <c r="U123" i="25"/>
  <c r="T123" i="25"/>
  <c r="S123" i="25"/>
  <c r="R123" i="25"/>
  <c r="Q123" i="25"/>
  <c r="P123" i="25"/>
  <c r="O123" i="25"/>
  <c r="N123" i="25"/>
  <c r="M123" i="25"/>
  <c r="L123" i="25"/>
  <c r="K123" i="25"/>
  <c r="J123" i="25"/>
  <c r="I123" i="25"/>
  <c r="H123" i="25"/>
  <c r="G123" i="25"/>
  <c r="F123" i="25"/>
  <c r="E123" i="25"/>
  <c r="D123" i="25"/>
  <c r="C123" i="25"/>
  <c r="B123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Y114" i="25"/>
  <c r="Y110" i="25" s="1"/>
  <c r="X114" i="25"/>
  <c r="X110" i="25" s="1"/>
  <c r="W114" i="25"/>
  <c r="W110" i="25" s="1"/>
  <c r="V114" i="25"/>
  <c r="U114" i="25"/>
  <c r="T114" i="25"/>
  <c r="S114" i="25"/>
  <c r="R114" i="25"/>
  <c r="Q114" i="25"/>
  <c r="P114" i="25"/>
  <c r="O114" i="25"/>
  <c r="N114" i="25"/>
  <c r="M114" i="25"/>
  <c r="L114" i="25"/>
  <c r="K114" i="25"/>
  <c r="J114" i="25"/>
  <c r="I114" i="25"/>
  <c r="H114" i="25"/>
  <c r="G114" i="25"/>
  <c r="F114" i="25"/>
  <c r="E114" i="25"/>
  <c r="D114" i="25"/>
  <c r="C114" i="25"/>
  <c r="B114" i="25"/>
  <c r="Y113" i="25"/>
  <c r="X113" i="25"/>
  <c r="W113" i="25"/>
  <c r="V113" i="25"/>
  <c r="V110" i="25" s="1"/>
  <c r="U113" i="25"/>
  <c r="U110" i="25" s="1"/>
  <c r="T113" i="25"/>
  <c r="T110" i="25" s="1"/>
  <c r="S113" i="25"/>
  <c r="S110" i="25" s="1"/>
  <c r="R113" i="25"/>
  <c r="Q113" i="25"/>
  <c r="P113" i="25"/>
  <c r="O113" i="25"/>
  <c r="N113" i="25"/>
  <c r="M113" i="25"/>
  <c r="L113" i="25"/>
  <c r="K113" i="25"/>
  <c r="J113" i="25"/>
  <c r="I113" i="25"/>
  <c r="H113" i="25"/>
  <c r="G113" i="25"/>
  <c r="F113" i="25"/>
  <c r="E113" i="25"/>
  <c r="D113" i="25"/>
  <c r="C113" i="25"/>
  <c r="B113" i="25"/>
  <c r="Y112" i="25"/>
  <c r="X112" i="25"/>
  <c r="W112" i="25"/>
  <c r="V112" i="25"/>
  <c r="U112" i="25"/>
  <c r="T112" i="25"/>
  <c r="S112" i="25"/>
  <c r="R112" i="25"/>
  <c r="R110" i="25" s="1"/>
  <c r="Q112" i="25"/>
  <c r="Q110" i="25" s="1"/>
  <c r="P112" i="25"/>
  <c r="P110" i="25" s="1"/>
  <c r="O112" i="25"/>
  <c r="O110" i="25" s="1"/>
  <c r="N112" i="25"/>
  <c r="M112" i="25"/>
  <c r="L112" i="25"/>
  <c r="K112" i="25"/>
  <c r="J112" i="25"/>
  <c r="J110" i="25" s="1"/>
  <c r="I112" i="25"/>
  <c r="H112" i="25"/>
  <c r="G112" i="25"/>
  <c r="F112" i="25"/>
  <c r="E112" i="25"/>
  <c r="D112" i="25"/>
  <c r="C112" i="25"/>
  <c r="B112" i="25"/>
  <c r="Y111" i="25"/>
  <c r="X111" i="25"/>
  <c r="W111" i="25"/>
  <c r="V111" i="25"/>
  <c r="U111" i="25"/>
  <c r="T111" i="25"/>
  <c r="S111" i="25"/>
  <c r="R111" i="25"/>
  <c r="Q111" i="25"/>
  <c r="P111" i="25"/>
  <c r="O111" i="25"/>
  <c r="N111" i="25"/>
  <c r="N110" i="25" s="1"/>
  <c r="M111" i="25"/>
  <c r="M110" i="25" s="1"/>
  <c r="L111" i="25"/>
  <c r="L110" i="25" s="1"/>
  <c r="K111" i="25"/>
  <c r="K110" i="25" s="1"/>
  <c r="J111" i="25"/>
  <c r="I111" i="25"/>
  <c r="I110" i="25" s="1"/>
  <c r="H111" i="25"/>
  <c r="H110" i="25" s="1"/>
  <c r="G111" i="25"/>
  <c r="G110" i="25" s="1"/>
  <c r="F111" i="25"/>
  <c r="F110" i="25" s="1"/>
  <c r="E111" i="25"/>
  <c r="D111" i="25"/>
  <c r="C111" i="25"/>
  <c r="B111" i="25"/>
  <c r="E110" i="25"/>
  <c r="D110" i="25"/>
  <c r="C110" i="25"/>
  <c r="B110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Y103" i="25"/>
  <c r="X103" i="25"/>
  <c r="W103" i="25"/>
  <c r="V103" i="25"/>
  <c r="U103" i="25"/>
  <c r="T103" i="25"/>
  <c r="S103" i="25"/>
  <c r="R103" i="25"/>
  <c r="Q103" i="25"/>
  <c r="P103" i="25"/>
  <c r="O103" i="25"/>
  <c r="N103" i="25"/>
  <c r="M103" i="25"/>
  <c r="L103" i="25"/>
  <c r="K103" i="25"/>
  <c r="J103" i="25"/>
  <c r="I103" i="25"/>
  <c r="H103" i="25"/>
  <c r="G103" i="25"/>
  <c r="F103" i="25"/>
  <c r="E103" i="25"/>
  <c r="D103" i="25"/>
  <c r="C103" i="25"/>
  <c r="B103" i="25"/>
  <c r="Y102" i="25"/>
  <c r="X102" i="25"/>
  <c r="W102" i="25"/>
  <c r="V102" i="25"/>
  <c r="U102" i="25"/>
  <c r="T102" i="25"/>
  <c r="S102" i="25"/>
  <c r="R102" i="25"/>
  <c r="Q102" i="25"/>
  <c r="P102" i="25"/>
  <c r="O102" i="25"/>
  <c r="N102" i="25"/>
  <c r="M102" i="25"/>
  <c r="M98" i="25" s="1"/>
  <c r="L102" i="25"/>
  <c r="L98" i="25" s="1"/>
  <c r="K102" i="25"/>
  <c r="K98" i="25" s="1"/>
  <c r="J102" i="25"/>
  <c r="I102" i="25"/>
  <c r="H102" i="25"/>
  <c r="G102" i="25"/>
  <c r="F102" i="25"/>
  <c r="E102" i="25"/>
  <c r="D102" i="25"/>
  <c r="C102" i="25"/>
  <c r="B102" i="25"/>
  <c r="Y101" i="25"/>
  <c r="X101" i="25"/>
  <c r="W101" i="25"/>
  <c r="V101" i="25"/>
  <c r="U101" i="25"/>
  <c r="T101" i="25"/>
  <c r="S101" i="25"/>
  <c r="R101" i="25"/>
  <c r="Q101" i="25"/>
  <c r="P101" i="25"/>
  <c r="O101" i="25"/>
  <c r="N101" i="25"/>
  <c r="M101" i="25"/>
  <c r="L101" i="25"/>
  <c r="K101" i="25"/>
  <c r="J101" i="25"/>
  <c r="J98" i="25" s="1"/>
  <c r="I101" i="25"/>
  <c r="I98" i="25" s="1"/>
  <c r="H101" i="25"/>
  <c r="H98" i="25" s="1"/>
  <c r="G101" i="25"/>
  <c r="G98" i="25" s="1"/>
  <c r="F101" i="25"/>
  <c r="E101" i="25"/>
  <c r="D101" i="25"/>
  <c r="C101" i="25"/>
  <c r="B101" i="25"/>
  <c r="Y100" i="25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F98" i="25" s="1"/>
  <c r="E100" i="25"/>
  <c r="E98" i="25" s="1"/>
  <c r="D100" i="25"/>
  <c r="D98" i="25" s="1"/>
  <c r="C100" i="25"/>
  <c r="C98" i="25" s="1"/>
  <c r="B100" i="25"/>
  <c r="Y99" i="25"/>
  <c r="Y98" i="25" s="1"/>
  <c r="X99" i="25"/>
  <c r="X98" i="25" s="1"/>
  <c r="W99" i="25"/>
  <c r="W98" i="25" s="1"/>
  <c r="V99" i="25"/>
  <c r="V98" i="25" s="1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B99" i="25"/>
  <c r="B98" i="25" s="1"/>
  <c r="U98" i="25"/>
  <c r="T98" i="25"/>
  <c r="S98" i="25"/>
  <c r="R98" i="25"/>
  <c r="Q98" i="25"/>
  <c r="P98" i="25"/>
  <c r="O98" i="25"/>
  <c r="N98" i="25"/>
  <c r="Y69" i="25"/>
  <c r="Y154" i="25" s="1"/>
  <c r="X69" i="25"/>
  <c r="W69" i="25"/>
  <c r="W154" i="25" s="1"/>
  <c r="V69" i="25"/>
  <c r="U69" i="25"/>
  <c r="U154" i="25" s="1"/>
  <c r="T69" i="25"/>
  <c r="S69" i="25"/>
  <c r="S154" i="25" s="1"/>
  <c r="R69" i="25"/>
  <c r="Q69" i="25"/>
  <c r="Q154" i="25" s="1"/>
  <c r="P69" i="25"/>
  <c r="O69" i="25"/>
  <c r="O154" i="25" s="1"/>
  <c r="N69" i="25"/>
  <c r="M69" i="25"/>
  <c r="M154" i="25" s="1"/>
  <c r="L69" i="25"/>
  <c r="K69" i="25"/>
  <c r="K154" i="25" s="1"/>
  <c r="J69" i="25"/>
  <c r="I69" i="25"/>
  <c r="I154" i="25" s="1"/>
  <c r="H69" i="25"/>
  <c r="G69" i="25"/>
  <c r="G154" i="25" s="1"/>
  <c r="F69" i="25"/>
  <c r="E69" i="25"/>
  <c r="E154" i="25" s="1"/>
  <c r="D69" i="25"/>
  <c r="C69" i="25"/>
  <c r="C154" i="25" s="1"/>
  <c r="B69" i="25"/>
  <c r="Y56" i="25"/>
  <c r="X56" i="25"/>
  <c r="X153" i="25" s="1"/>
  <c r="W56" i="25"/>
  <c r="V56" i="25"/>
  <c r="V153" i="25" s="1"/>
  <c r="U56" i="25"/>
  <c r="T56" i="25"/>
  <c r="T153" i="25" s="1"/>
  <c r="S56" i="25"/>
  <c r="R56" i="25"/>
  <c r="R153" i="25" s="1"/>
  <c r="Q56" i="25"/>
  <c r="P56" i="25"/>
  <c r="P153" i="25" s="1"/>
  <c r="O56" i="25"/>
  <c r="N56" i="25"/>
  <c r="N153" i="25" s="1"/>
  <c r="M56" i="25"/>
  <c r="L56" i="25"/>
  <c r="L153" i="25" s="1"/>
  <c r="K56" i="25"/>
  <c r="J56" i="25"/>
  <c r="J153" i="25" s="1"/>
  <c r="I56" i="25"/>
  <c r="H56" i="25"/>
  <c r="H153" i="25" s="1"/>
  <c r="G56" i="25"/>
  <c r="F56" i="25"/>
  <c r="F153" i="25" s="1"/>
  <c r="E56" i="25"/>
  <c r="D56" i="25"/>
  <c r="D153" i="25" s="1"/>
  <c r="C56" i="25"/>
  <c r="B56" i="25"/>
  <c r="B153" i="25" s="1"/>
  <c r="Y43" i="25"/>
  <c r="Y152" i="25" s="1"/>
  <c r="X43" i="25"/>
  <c r="W43" i="25"/>
  <c r="W152" i="25" s="1"/>
  <c r="V43" i="25"/>
  <c r="U43" i="25"/>
  <c r="U152" i="25" s="1"/>
  <c r="T43" i="25"/>
  <c r="S43" i="25"/>
  <c r="S152" i="25" s="1"/>
  <c r="R43" i="25"/>
  <c r="Q43" i="25"/>
  <c r="Q152" i="25" s="1"/>
  <c r="P43" i="25"/>
  <c r="O43" i="25"/>
  <c r="O152" i="25" s="1"/>
  <c r="N43" i="25"/>
  <c r="M43" i="25"/>
  <c r="M152" i="25" s="1"/>
  <c r="L43" i="25"/>
  <c r="K43" i="25"/>
  <c r="K152" i="25" s="1"/>
  <c r="J43" i="25"/>
  <c r="I43" i="25"/>
  <c r="I152" i="25" s="1"/>
  <c r="H43" i="25"/>
  <c r="G43" i="25"/>
  <c r="G152" i="25" s="1"/>
  <c r="F43" i="25"/>
  <c r="E43" i="25"/>
  <c r="E152" i="25" s="1"/>
  <c r="D43" i="25"/>
  <c r="C43" i="25"/>
  <c r="C152" i="25" s="1"/>
  <c r="B43" i="25"/>
  <c r="Y17" i="25"/>
  <c r="X17" i="25"/>
  <c r="X143" i="25" s="1"/>
  <c r="W17" i="25"/>
  <c r="V17" i="25"/>
  <c r="V143" i="25" s="1"/>
  <c r="U17" i="25"/>
  <c r="T17" i="25"/>
  <c r="T143" i="25" s="1"/>
  <c r="S17" i="25"/>
  <c r="R17" i="25"/>
  <c r="R143" i="25" s="1"/>
  <c r="Q17" i="25"/>
  <c r="P17" i="25"/>
  <c r="P143" i="25" s="1"/>
  <c r="O17" i="25"/>
  <c r="N17" i="25"/>
  <c r="N143" i="25" s="1"/>
  <c r="M17" i="25"/>
  <c r="L17" i="25"/>
  <c r="L143" i="25" s="1"/>
  <c r="K17" i="25"/>
  <c r="J17" i="25"/>
  <c r="J143" i="25" s="1"/>
  <c r="I17" i="25"/>
  <c r="H17" i="25"/>
  <c r="H143" i="25" s="1"/>
  <c r="G17" i="25"/>
  <c r="F17" i="25"/>
  <c r="F143" i="25" s="1"/>
  <c r="E17" i="25"/>
  <c r="D17" i="25"/>
  <c r="D143" i="25" s="1"/>
  <c r="C17" i="25"/>
  <c r="B17" i="25"/>
  <c r="B143" i="25" s="1"/>
  <c r="B136" i="25" s="1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Y65" i="24"/>
  <c r="X65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Y64" i="24"/>
  <c r="X64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Y63" i="24"/>
  <c r="X63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Y60" i="24"/>
  <c r="X60" i="24"/>
  <c r="W60" i="24"/>
  <c r="V60" i="24"/>
  <c r="U60" i="24"/>
  <c r="T60" i="24"/>
  <c r="S60" i="24"/>
  <c r="R60" i="24"/>
  <c r="Q60" i="24"/>
  <c r="P60" i="24"/>
  <c r="O60" i="24"/>
  <c r="N60" i="24"/>
  <c r="M60" i="24"/>
  <c r="L60" i="24"/>
  <c r="K60" i="24"/>
  <c r="J60" i="24"/>
  <c r="I60" i="24"/>
  <c r="H60" i="24"/>
  <c r="G60" i="24"/>
  <c r="G57" i="24" s="1"/>
  <c r="G116" i="4" s="1"/>
  <c r="F60" i="24"/>
  <c r="E60" i="24"/>
  <c r="D60" i="24"/>
  <c r="C60" i="24"/>
  <c r="B60" i="24"/>
  <c r="Y59" i="24"/>
  <c r="X59" i="24"/>
  <c r="W59" i="24"/>
  <c r="V59" i="24"/>
  <c r="U59" i="24"/>
  <c r="T59" i="24"/>
  <c r="S59" i="24"/>
  <c r="R59" i="24"/>
  <c r="Q59" i="24"/>
  <c r="P59" i="24"/>
  <c r="O59" i="24"/>
  <c r="N59" i="24"/>
  <c r="M59" i="24"/>
  <c r="L59" i="24"/>
  <c r="K59" i="24"/>
  <c r="J59" i="24"/>
  <c r="I59" i="24"/>
  <c r="H59" i="24"/>
  <c r="G59" i="24"/>
  <c r="F59" i="24"/>
  <c r="E59" i="24"/>
  <c r="D59" i="24"/>
  <c r="C59" i="24"/>
  <c r="B59" i="24"/>
  <c r="Y58" i="24"/>
  <c r="X58" i="24"/>
  <c r="W58" i="24"/>
  <c r="W57" i="24" s="1"/>
  <c r="W116" i="4" s="1"/>
  <c r="V58" i="24"/>
  <c r="U58" i="24"/>
  <c r="U57" i="24" s="1"/>
  <c r="U116" i="4" s="1"/>
  <c r="T58" i="24"/>
  <c r="T57" i="24" s="1"/>
  <c r="T116" i="4" s="1"/>
  <c r="S58" i="24"/>
  <c r="S57" i="24" s="1"/>
  <c r="S116" i="4" s="1"/>
  <c r="R58" i="24"/>
  <c r="R57" i="24" s="1"/>
  <c r="R116" i="4" s="1"/>
  <c r="Q58" i="24"/>
  <c r="Q57" i="24" s="1"/>
  <c r="Q116" i="4" s="1"/>
  <c r="P58" i="24"/>
  <c r="P57" i="24" s="1"/>
  <c r="P116" i="4" s="1"/>
  <c r="O58" i="24"/>
  <c r="N58" i="24"/>
  <c r="M58" i="24"/>
  <c r="M57" i="24" s="1"/>
  <c r="M116" i="4" s="1"/>
  <c r="L58" i="24"/>
  <c r="K58" i="24"/>
  <c r="J58" i="24"/>
  <c r="I58" i="24"/>
  <c r="H58" i="24"/>
  <c r="G58" i="24"/>
  <c r="F58" i="24"/>
  <c r="E58" i="24"/>
  <c r="D58" i="24"/>
  <c r="C58" i="24"/>
  <c r="B58" i="24"/>
  <c r="O57" i="24"/>
  <c r="N57" i="24"/>
  <c r="K57" i="24"/>
  <c r="Y55" i="24"/>
  <c r="X55" i="24"/>
  <c r="X69" i="24" s="1"/>
  <c r="W55" i="24"/>
  <c r="V55" i="24"/>
  <c r="V77" i="24" s="1"/>
  <c r="U55" i="24"/>
  <c r="U77" i="24" s="1"/>
  <c r="T55" i="24"/>
  <c r="S55" i="24"/>
  <c r="R55" i="24"/>
  <c r="Q55" i="24"/>
  <c r="Q77" i="24" s="1"/>
  <c r="P55" i="24"/>
  <c r="P77" i="24" s="1"/>
  <c r="O55" i="24"/>
  <c r="N55" i="24"/>
  <c r="N77" i="24" s="1"/>
  <c r="M55" i="24"/>
  <c r="M77" i="24" s="1"/>
  <c r="L55" i="24"/>
  <c r="L69" i="24" s="1"/>
  <c r="K55" i="24"/>
  <c r="J55" i="24"/>
  <c r="J69" i="24" s="1"/>
  <c r="I55" i="24"/>
  <c r="H55" i="24"/>
  <c r="H69" i="24" s="1"/>
  <c r="G55" i="24"/>
  <c r="F55" i="24"/>
  <c r="E55" i="24"/>
  <c r="D55" i="24"/>
  <c r="D69" i="24" s="1"/>
  <c r="C55" i="24"/>
  <c r="B55" i="24"/>
  <c r="B69" i="24" s="1"/>
  <c r="Y54" i="24"/>
  <c r="Y76" i="24" s="1"/>
  <c r="X54" i="24"/>
  <c r="X76" i="24" s="1"/>
  <c r="W54" i="24"/>
  <c r="W76" i="24" s="1"/>
  <c r="V54" i="24"/>
  <c r="V76" i="24" s="1"/>
  <c r="U54" i="24"/>
  <c r="U76" i="24" s="1"/>
  <c r="T54" i="24"/>
  <c r="T76" i="24" s="1"/>
  <c r="S54" i="24"/>
  <c r="R54" i="24"/>
  <c r="R68" i="24" s="1"/>
  <c r="Q54" i="24"/>
  <c r="Q76" i="24" s="1"/>
  <c r="P54" i="24"/>
  <c r="P68" i="24" s="1"/>
  <c r="O54" i="24"/>
  <c r="O76" i="24" s="1"/>
  <c r="N54" i="24"/>
  <c r="N76" i="24" s="1"/>
  <c r="M54" i="24"/>
  <c r="M76" i="24" s="1"/>
  <c r="L54" i="24"/>
  <c r="L76" i="24" s="1"/>
  <c r="K54" i="24"/>
  <c r="J54" i="24"/>
  <c r="J76" i="24" s="1"/>
  <c r="I54" i="24"/>
  <c r="I76" i="24" s="1"/>
  <c r="H54" i="24"/>
  <c r="H68" i="24" s="1"/>
  <c r="G54" i="24"/>
  <c r="G76" i="24" s="1"/>
  <c r="F54" i="24"/>
  <c r="F68" i="24" s="1"/>
  <c r="E54" i="24"/>
  <c r="E76" i="24" s="1"/>
  <c r="D54" i="24"/>
  <c r="D76" i="24" s="1"/>
  <c r="C54" i="24"/>
  <c r="B54" i="24"/>
  <c r="B76" i="24" s="1"/>
  <c r="Y53" i="24"/>
  <c r="Y75" i="24" s="1"/>
  <c r="X53" i="24"/>
  <c r="X67" i="24" s="1"/>
  <c r="W53" i="24"/>
  <c r="W75" i="24" s="1"/>
  <c r="V53" i="24"/>
  <c r="V75" i="24" s="1"/>
  <c r="U53" i="24"/>
  <c r="U75" i="24" s="1"/>
  <c r="T53" i="24"/>
  <c r="T75" i="24" s="1"/>
  <c r="S53" i="24"/>
  <c r="R53" i="24"/>
  <c r="R75" i="24" s="1"/>
  <c r="Q53" i="24"/>
  <c r="Q75" i="24" s="1"/>
  <c r="P53" i="24"/>
  <c r="P75" i="24" s="1"/>
  <c r="P172" i="4" s="1"/>
  <c r="O53" i="24"/>
  <c r="O75" i="24" s="1"/>
  <c r="N53" i="24"/>
  <c r="N75" i="24" s="1"/>
  <c r="M53" i="24"/>
  <c r="M75" i="24" s="1"/>
  <c r="L53" i="24"/>
  <c r="L67" i="24" s="1"/>
  <c r="K53" i="24"/>
  <c r="K52" i="24" s="1"/>
  <c r="J53" i="24"/>
  <c r="J67" i="24" s="1"/>
  <c r="I53" i="24"/>
  <c r="I75" i="24" s="1"/>
  <c r="H53" i="24"/>
  <c r="H67" i="24" s="1"/>
  <c r="G53" i="24"/>
  <c r="G75" i="24" s="1"/>
  <c r="F53" i="24"/>
  <c r="F75" i="24" s="1"/>
  <c r="E53" i="24"/>
  <c r="E75" i="24" s="1"/>
  <c r="D53" i="24"/>
  <c r="D75" i="24" s="1"/>
  <c r="C53" i="24"/>
  <c r="B53" i="24"/>
  <c r="B75" i="24" s="1"/>
  <c r="H52" i="24"/>
  <c r="D52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Y25" i="24"/>
  <c r="X25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Y24" i="24"/>
  <c r="X24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Y4" i="24"/>
  <c r="X4" i="24"/>
  <c r="W4" i="24"/>
  <c r="W3" i="24" s="1"/>
  <c r="W17" i="4" s="1"/>
  <c r="V4" i="24"/>
  <c r="V3" i="24" s="1"/>
  <c r="U4" i="24"/>
  <c r="U3" i="24" s="1"/>
  <c r="U17" i="4" s="1"/>
  <c r="T4" i="24"/>
  <c r="T3" i="24" s="1"/>
  <c r="T17" i="4" s="1"/>
  <c r="S4" i="24"/>
  <c r="R4" i="24"/>
  <c r="Q4" i="24"/>
  <c r="P4" i="24"/>
  <c r="P3" i="24" s="1"/>
  <c r="P17" i="4" s="1"/>
  <c r="O4" i="24"/>
  <c r="O3" i="24" s="1"/>
  <c r="O17" i="4" s="1"/>
  <c r="N4" i="24"/>
  <c r="M4" i="24"/>
  <c r="L4" i="24"/>
  <c r="K4" i="24"/>
  <c r="J4" i="24"/>
  <c r="I4" i="24"/>
  <c r="H4" i="24"/>
  <c r="G4" i="24"/>
  <c r="F4" i="24"/>
  <c r="F3" i="24" s="1"/>
  <c r="F17" i="4" s="1"/>
  <c r="E4" i="24"/>
  <c r="E3" i="24" s="1"/>
  <c r="E17" i="4" s="1"/>
  <c r="D4" i="24"/>
  <c r="C4" i="24"/>
  <c r="B4" i="24"/>
  <c r="Y3" i="24"/>
  <c r="X3" i="24"/>
  <c r="S3" i="24"/>
  <c r="R3" i="24"/>
  <c r="Q3" i="24"/>
  <c r="N3" i="24"/>
  <c r="M3" i="24"/>
  <c r="L3" i="24"/>
  <c r="K3" i="24"/>
  <c r="J3" i="24"/>
  <c r="I3" i="24"/>
  <c r="H3" i="24"/>
  <c r="G3" i="24"/>
  <c r="D3" i="24"/>
  <c r="C3" i="24"/>
  <c r="B3" i="24"/>
  <c r="Y214" i="23"/>
  <c r="X214" i="23"/>
  <c r="W214" i="23"/>
  <c r="V214" i="23"/>
  <c r="U214" i="23"/>
  <c r="T214" i="23"/>
  <c r="S214" i="23"/>
  <c r="R214" i="23"/>
  <c r="Q214" i="23"/>
  <c r="P214" i="23"/>
  <c r="O214" i="23"/>
  <c r="N214" i="23"/>
  <c r="M214" i="23"/>
  <c r="L214" i="23"/>
  <c r="K214" i="23"/>
  <c r="J214" i="23"/>
  <c r="I214" i="23"/>
  <c r="H214" i="23"/>
  <c r="G214" i="23"/>
  <c r="F214" i="23"/>
  <c r="E214" i="23"/>
  <c r="D214" i="23"/>
  <c r="C214" i="23"/>
  <c r="B214" i="23"/>
  <c r="Y212" i="23"/>
  <c r="X212" i="23"/>
  <c r="W212" i="23"/>
  <c r="V212" i="23"/>
  <c r="U212" i="23"/>
  <c r="T212" i="23"/>
  <c r="S212" i="23"/>
  <c r="R212" i="23"/>
  <c r="Q212" i="23"/>
  <c r="P212" i="23"/>
  <c r="O212" i="23"/>
  <c r="N212" i="23"/>
  <c r="M212" i="23"/>
  <c r="L212" i="23"/>
  <c r="K212" i="23"/>
  <c r="J212" i="23"/>
  <c r="I212" i="23"/>
  <c r="H212" i="23"/>
  <c r="G212" i="23"/>
  <c r="F212" i="23"/>
  <c r="E212" i="23"/>
  <c r="D212" i="23"/>
  <c r="C212" i="23"/>
  <c r="B212" i="23"/>
  <c r="Y210" i="23"/>
  <c r="X210" i="23"/>
  <c r="W210" i="23"/>
  <c r="V210" i="23"/>
  <c r="U210" i="23"/>
  <c r="T210" i="23"/>
  <c r="S210" i="23"/>
  <c r="R210" i="23"/>
  <c r="Q210" i="23"/>
  <c r="P210" i="23"/>
  <c r="O210" i="23"/>
  <c r="N210" i="23"/>
  <c r="M210" i="23"/>
  <c r="L210" i="23"/>
  <c r="K210" i="23"/>
  <c r="J210" i="23"/>
  <c r="I210" i="23"/>
  <c r="H210" i="23"/>
  <c r="G210" i="23"/>
  <c r="F210" i="23"/>
  <c r="E210" i="23"/>
  <c r="D210" i="23"/>
  <c r="C210" i="23"/>
  <c r="B210" i="23"/>
  <c r="Y209" i="23"/>
  <c r="X209" i="23"/>
  <c r="W209" i="23"/>
  <c r="V209" i="23"/>
  <c r="U209" i="23"/>
  <c r="T209" i="23"/>
  <c r="S209" i="23"/>
  <c r="R209" i="23"/>
  <c r="Q209" i="23"/>
  <c r="P209" i="23"/>
  <c r="O209" i="23"/>
  <c r="N209" i="23"/>
  <c r="M209" i="23"/>
  <c r="L209" i="23"/>
  <c r="K209" i="23"/>
  <c r="J209" i="23"/>
  <c r="I209" i="23"/>
  <c r="H209" i="23"/>
  <c r="G209" i="23"/>
  <c r="F209" i="23"/>
  <c r="E209" i="23"/>
  <c r="D209" i="23"/>
  <c r="C209" i="23"/>
  <c r="B209" i="23"/>
  <c r="Y208" i="23"/>
  <c r="X208" i="23"/>
  <c r="W208" i="23"/>
  <c r="V208" i="23"/>
  <c r="U208" i="23"/>
  <c r="T208" i="23"/>
  <c r="S208" i="23"/>
  <c r="R208" i="23"/>
  <c r="Q208" i="23"/>
  <c r="P208" i="23"/>
  <c r="O208" i="23"/>
  <c r="N208" i="23"/>
  <c r="M208" i="23"/>
  <c r="L208" i="23"/>
  <c r="K208" i="23"/>
  <c r="J208" i="23"/>
  <c r="I208" i="23"/>
  <c r="H208" i="23"/>
  <c r="G208" i="23"/>
  <c r="F208" i="23"/>
  <c r="E208" i="23"/>
  <c r="D208" i="23"/>
  <c r="C208" i="23"/>
  <c r="B208" i="23"/>
  <c r="Y207" i="23"/>
  <c r="X207" i="23"/>
  <c r="W207" i="23"/>
  <c r="V207" i="23"/>
  <c r="U207" i="23"/>
  <c r="T207" i="23"/>
  <c r="S207" i="23"/>
  <c r="R207" i="23"/>
  <c r="Q207" i="23"/>
  <c r="P207" i="23"/>
  <c r="O207" i="23"/>
  <c r="N207" i="23"/>
  <c r="M207" i="23"/>
  <c r="L207" i="23"/>
  <c r="K207" i="23"/>
  <c r="J207" i="23"/>
  <c r="I207" i="23"/>
  <c r="H207" i="23"/>
  <c r="G207" i="23"/>
  <c r="F207" i="23"/>
  <c r="E207" i="23"/>
  <c r="D207" i="23"/>
  <c r="C207" i="23"/>
  <c r="B207" i="23"/>
  <c r="Y206" i="23"/>
  <c r="X206" i="23"/>
  <c r="W206" i="23"/>
  <c r="V206" i="23"/>
  <c r="U206" i="23"/>
  <c r="T206" i="23"/>
  <c r="S206" i="23"/>
  <c r="R206" i="23"/>
  <c r="Q206" i="23"/>
  <c r="P206" i="23"/>
  <c r="O206" i="23"/>
  <c r="N206" i="23"/>
  <c r="M206" i="23"/>
  <c r="L206" i="23"/>
  <c r="K206" i="23"/>
  <c r="J206" i="23"/>
  <c r="I206" i="23"/>
  <c r="H206" i="23"/>
  <c r="G206" i="23"/>
  <c r="F206" i="23"/>
  <c r="E206" i="23"/>
  <c r="D206" i="23"/>
  <c r="C206" i="23"/>
  <c r="B206" i="23"/>
  <c r="Y200" i="23"/>
  <c r="X200" i="23"/>
  <c r="W200" i="23"/>
  <c r="V200" i="23"/>
  <c r="U200" i="23"/>
  <c r="T200" i="23"/>
  <c r="S200" i="23"/>
  <c r="R200" i="23"/>
  <c r="Q200" i="23"/>
  <c r="P200" i="23"/>
  <c r="O200" i="23"/>
  <c r="N200" i="23"/>
  <c r="M200" i="23"/>
  <c r="L200" i="23"/>
  <c r="K200" i="23"/>
  <c r="J200" i="23"/>
  <c r="I200" i="23"/>
  <c r="H200" i="23"/>
  <c r="G200" i="23"/>
  <c r="F200" i="23"/>
  <c r="E200" i="23"/>
  <c r="D200" i="23"/>
  <c r="C200" i="23"/>
  <c r="B200" i="23"/>
  <c r="Y199" i="23"/>
  <c r="X199" i="23"/>
  <c r="W199" i="23"/>
  <c r="V199" i="23"/>
  <c r="U199" i="23"/>
  <c r="T199" i="23"/>
  <c r="S199" i="23"/>
  <c r="R199" i="23"/>
  <c r="Q199" i="23"/>
  <c r="P199" i="23"/>
  <c r="O199" i="23"/>
  <c r="N199" i="23"/>
  <c r="M199" i="23"/>
  <c r="L199" i="23"/>
  <c r="K199" i="23"/>
  <c r="J199" i="23"/>
  <c r="I199" i="23"/>
  <c r="H199" i="23"/>
  <c r="G199" i="23"/>
  <c r="F199" i="23"/>
  <c r="E199" i="23"/>
  <c r="D199" i="23"/>
  <c r="C199" i="23"/>
  <c r="B199" i="23"/>
  <c r="Y198" i="23"/>
  <c r="X198" i="23"/>
  <c r="W198" i="23"/>
  <c r="V198" i="23"/>
  <c r="U198" i="23"/>
  <c r="T198" i="23"/>
  <c r="S198" i="23"/>
  <c r="R198" i="23"/>
  <c r="Q198" i="23"/>
  <c r="P198" i="23"/>
  <c r="O198" i="23"/>
  <c r="N198" i="23"/>
  <c r="M198" i="23"/>
  <c r="L198" i="23"/>
  <c r="K198" i="23"/>
  <c r="J198" i="23"/>
  <c r="I198" i="23"/>
  <c r="H198" i="23"/>
  <c r="G198" i="23"/>
  <c r="F198" i="23"/>
  <c r="E198" i="23"/>
  <c r="D198" i="23"/>
  <c r="C198" i="23"/>
  <c r="B198" i="23"/>
  <c r="Y197" i="23"/>
  <c r="X197" i="23"/>
  <c r="W197" i="23"/>
  <c r="V197" i="23"/>
  <c r="U197" i="23"/>
  <c r="T197" i="23"/>
  <c r="S197" i="23"/>
  <c r="R197" i="23"/>
  <c r="Q197" i="23"/>
  <c r="P197" i="23"/>
  <c r="O197" i="23"/>
  <c r="N197" i="23"/>
  <c r="M197" i="23"/>
  <c r="L197" i="23"/>
  <c r="K197" i="23"/>
  <c r="J197" i="23"/>
  <c r="I197" i="23"/>
  <c r="H197" i="23"/>
  <c r="G197" i="23"/>
  <c r="F197" i="23"/>
  <c r="E197" i="23"/>
  <c r="D197" i="23"/>
  <c r="C197" i="23"/>
  <c r="B197" i="23"/>
  <c r="Y196" i="23"/>
  <c r="X196" i="23"/>
  <c r="W196" i="23"/>
  <c r="V196" i="23"/>
  <c r="U196" i="23"/>
  <c r="T196" i="23"/>
  <c r="S196" i="23"/>
  <c r="R196" i="23"/>
  <c r="Q196" i="23"/>
  <c r="P196" i="23"/>
  <c r="O196" i="23"/>
  <c r="N196" i="23"/>
  <c r="M196" i="23"/>
  <c r="L196" i="23"/>
  <c r="K196" i="23"/>
  <c r="J196" i="23"/>
  <c r="I196" i="23"/>
  <c r="H196" i="23"/>
  <c r="G196" i="23"/>
  <c r="F196" i="23"/>
  <c r="E196" i="23"/>
  <c r="D196" i="23"/>
  <c r="C196" i="23"/>
  <c r="B196" i="23"/>
  <c r="Y195" i="23"/>
  <c r="X195" i="23"/>
  <c r="W195" i="23"/>
  <c r="V195" i="23"/>
  <c r="U195" i="23"/>
  <c r="T195" i="23"/>
  <c r="S195" i="23"/>
  <c r="R195" i="23"/>
  <c r="Q195" i="23"/>
  <c r="P195" i="23"/>
  <c r="O195" i="23"/>
  <c r="N195" i="23"/>
  <c r="M195" i="23"/>
  <c r="L195" i="23"/>
  <c r="K195" i="23"/>
  <c r="J195" i="23"/>
  <c r="I195" i="23"/>
  <c r="H195" i="23"/>
  <c r="G195" i="23"/>
  <c r="F195" i="23"/>
  <c r="E195" i="23"/>
  <c r="D195" i="23"/>
  <c r="C195" i="23"/>
  <c r="B195" i="23"/>
  <c r="Y191" i="23"/>
  <c r="X191" i="23"/>
  <c r="W191" i="23"/>
  <c r="V191" i="23"/>
  <c r="U191" i="23"/>
  <c r="T191" i="23"/>
  <c r="S191" i="23"/>
  <c r="R191" i="23"/>
  <c r="Q191" i="23"/>
  <c r="P191" i="23"/>
  <c r="O191" i="23"/>
  <c r="N191" i="23"/>
  <c r="M191" i="23"/>
  <c r="L191" i="23"/>
  <c r="K191" i="23"/>
  <c r="J191" i="23"/>
  <c r="I191" i="23"/>
  <c r="H191" i="23"/>
  <c r="G191" i="23"/>
  <c r="F191" i="23"/>
  <c r="E191" i="23"/>
  <c r="D191" i="23"/>
  <c r="C191" i="23"/>
  <c r="B191" i="23"/>
  <c r="Y190" i="23"/>
  <c r="X190" i="23"/>
  <c r="W190" i="23"/>
  <c r="V190" i="23"/>
  <c r="U190" i="23"/>
  <c r="T190" i="23"/>
  <c r="S190" i="23"/>
  <c r="R190" i="23"/>
  <c r="Q190" i="23"/>
  <c r="P190" i="23"/>
  <c r="O190" i="23"/>
  <c r="N190" i="23"/>
  <c r="M190" i="23"/>
  <c r="L190" i="23"/>
  <c r="K190" i="23"/>
  <c r="J190" i="23"/>
  <c r="I190" i="23"/>
  <c r="H190" i="23"/>
  <c r="G190" i="23"/>
  <c r="F190" i="23"/>
  <c r="E190" i="23"/>
  <c r="D190" i="23"/>
  <c r="C190" i="23"/>
  <c r="B190" i="23"/>
  <c r="Y189" i="23"/>
  <c r="X189" i="23"/>
  <c r="W189" i="23"/>
  <c r="V189" i="23"/>
  <c r="U189" i="23"/>
  <c r="T189" i="23"/>
  <c r="S189" i="23"/>
  <c r="R189" i="23"/>
  <c r="Q189" i="23"/>
  <c r="P189" i="23"/>
  <c r="O189" i="23"/>
  <c r="N189" i="23"/>
  <c r="M189" i="23"/>
  <c r="L189" i="23"/>
  <c r="K189" i="23"/>
  <c r="J189" i="23"/>
  <c r="I189" i="23"/>
  <c r="H189" i="23"/>
  <c r="G189" i="23"/>
  <c r="F189" i="23"/>
  <c r="E189" i="23"/>
  <c r="D189" i="23"/>
  <c r="C189" i="23"/>
  <c r="B189" i="23"/>
  <c r="Y188" i="23"/>
  <c r="X188" i="23"/>
  <c r="W188" i="23"/>
  <c r="V188" i="23"/>
  <c r="U188" i="23"/>
  <c r="T188" i="23"/>
  <c r="S188" i="23"/>
  <c r="R188" i="23"/>
  <c r="Q188" i="23"/>
  <c r="P188" i="23"/>
  <c r="O188" i="23"/>
  <c r="N188" i="23"/>
  <c r="M188" i="23"/>
  <c r="L188" i="23"/>
  <c r="K188" i="23"/>
  <c r="J188" i="23"/>
  <c r="I188" i="23"/>
  <c r="H188" i="23"/>
  <c r="G188" i="23"/>
  <c r="F188" i="23"/>
  <c r="E188" i="23"/>
  <c r="D188" i="23"/>
  <c r="C188" i="23"/>
  <c r="B188" i="23"/>
  <c r="Y187" i="23"/>
  <c r="X187" i="23"/>
  <c r="W187" i="23"/>
  <c r="V187" i="23"/>
  <c r="U187" i="23"/>
  <c r="T187" i="23"/>
  <c r="S187" i="23"/>
  <c r="R187" i="23"/>
  <c r="Q187" i="23"/>
  <c r="P187" i="23"/>
  <c r="O187" i="23"/>
  <c r="N187" i="23"/>
  <c r="M187" i="23"/>
  <c r="L187" i="23"/>
  <c r="K187" i="23"/>
  <c r="J187" i="23"/>
  <c r="I187" i="23"/>
  <c r="H187" i="23"/>
  <c r="G187" i="23"/>
  <c r="F187" i="23"/>
  <c r="E187" i="23"/>
  <c r="D187" i="23"/>
  <c r="C187" i="23"/>
  <c r="B187" i="23"/>
  <c r="Y186" i="23"/>
  <c r="X186" i="23"/>
  <c r="W186" i="23"/>
  <c r="V186" i="23"/>
  <c r="U186" i="23"/>
  <c r="T186" i="23"/>
  <c r="S186" i="23"/>
  <c r="R186" i="23"/>
  <c r="Q186" i="23"/>
  <c r="P186" i="23"/>
  <c r="O186" i="23"/>
  <c r="N186" i="23"/>
  <c r="M186" i="23"/>
  <c r="L186" i="23"/>
  <c r="K186" i="23"/>
  <c r="J186" i="23"/>
  <c r="I186" i="23"/>
  <c r="H186" i="23"/>
  <c r="G186" i="23"/>
  <c r="F186" i="23"/>
  <c r="E186" i="23"/>
  <c r="D186" i="23"/>
  <c r="C186" i="23"/>
  <c r="B186" i="23"/>
  <c r="Y185" i="23"/>
  <c r="X185" i="23"/>
  <c r="W185" i="23"/>
  <c r="V185" i="23"/>
  <c r="U185" i="23"/>
  <c r="T185" i="23"/>
  <c r="S185" i="23"/>
  <c r="R185" i="23"/>
  <c r="Q185" i="23"/>
  <c r="P185" i="23"/>
  <c r="O185" i="23"/>
  <c r="N185" i="23"/>
  <c r="M185" i="23"/>
  <c r="L185" i="23"/>
  <c r="K185" i="23"/>
  <c r="J185" i="23"/>
  <c r="I185" i="23"/>
  <c r="H185" i="23"/>
  <c r="G185" i="23"/>
  <c r="F185" i="23"/>
  <c r="E185" i="23"/>
  <c r="D185" i="23"/>
  <c r="C185" i="23"/>
  <c r="B185" i="23"/>
  <c r="Y184" i="23"/>
  <c r="X184" i="23"/>
  <c r="W184" i="23"/>
  <c r="V184" i="23"/>
  <c r="U184" i="23"/>
  <c r="T184" i="23"/>
  <c r="S184" i="23"/>
  <c r="R184" i="23"/>
  <c r="Q184" i="23"/>
  <c r="P184" i="23"/>
  <c r="O184" i="23"/>
  <c r="N184" i="23"/>
  <c r="M184" i="23"/>
  <c r="L184" i="23"/>
  <c r="K184" i="23"/>
  <c r="J184" i="23"/>
  <c r="I184" i="23"/>
  <c r="H184" i="23"/>
  <c r="G184" i="23"/>
  <c r="F184" i="23"/>
  <c r="E184" i="23"/>
  <c r="D184" i="23"/>
  <c r="C184" i="23"/>
  <c r="B184" i="23"/>
  <c r="Y178" i="23"/>
  <c r="X178" i="23"/>
  <c r="W178" i="23"/>
  <c r="V178" i="23"/>
  <c r="U178" i="23"/>
  <c r="T178" i="23"/>
  <c r="S178" i="23"/>
  <c r="R178" i="23"/>
  <c r="Q178" i="23"/>
  <c r="P178" i="23"/>
  <c r="O178" i="23"/>
  <c r="N178" i="23"/>
  <c r="M178" i="23"/>
  <c r="L178" i="23"/>
  <c r="K178" i="23"/>
  <c r="J178" i="23"/>
  <c r="I178" i="23"/>
  <c r="H178" i="23"/>
  <c r="G178" i="23"/>
  <c r="F178" i="23"/>
  <c r="E178" i="23"/>
  <c r="D178" i="23"/>
  <c r="C178" i="23"/>
  <c r="B178" i="23"/>
  <c r="Y177" i="23"/>
  <c r="X177" i="23"/>
  <c r="W177" i="23"/>
  <c r="V177" i="23"/>
  <c r="U177" i="23"/>
  <c r="T177" i="23"/>
  <c r="S177" i="23"/>
  <c r="R177" i="23"/>
  <c r="Q177" i="23"/>
  <c r="P177" i="23"/>
  <c r="O177" i="23"/>
  <c r="N177" i="23"/>
  <c r="M177" i="23"/>
  <c r="L177" i="23"/>
  <c r="K177" i="23"/>
  <c r="J177" i="23"/>
  <c r="I177" i="23"/>
  <c r="H177" i="23"/>
  <c r="G177" i="23"/>
  <c r="F177" i="23"/>
  <c r="E177" i="23"/>
  <c r="D177" i="23"/>
  <c r="C177" i="23"/>
  <c r="B177" i="23"/>
  <c r="Y174" i="23"/>
  <c r="X174" i="23"/>
  <c r="W174" i="23"/>
  <c r="V174" i="23"/>
  <c r="U174" i="23"/>
  <c r="T174" i="23"/>
  <c r="S174" i="23"/>
  <c r="R174" i="23"/>
  <c r="Q174" i="23"/>
  <c r="P174" i="23"/>
  <c r="O174" i="23"/>
  <c r="N174" i="23"/>
  <c r="M174" i="23"/>
  <c r="L174" i="23"/>
  <c r="K174" i="23"/>
  <c r="J174" i="23"/>
  <c r="I174" i="23"/>
  <c r="H174" i="23"/>
  <c r="G174" i="23"/>
  <c r="F174" i="23"/>
  <c r="E174" i="23"/>
  <c r="D174" i="23"/>
  <c r="C174" i="23"/>
  <c r="B174" i="23"/>
  <c r="Y173" i="23"/>
  <c r="X173" i="23"/>
  <c r="W173" i="23"/>
  <c r="V173" i="23"/>
  <c r="U173" i="23"/>
  <c r="T173" i="23"/>
  <c r="S173" i="23"/>
  <c r="R173" i="23"/>
  <c r="Q173" i="23"/>
  <c r="P173" i="23"/>
  <c r="O173" i="23"/>
  <c r="N173" i="23"/>
  <c r="M173" i="23"/>
  <c r="L173" i="23"/>
  <c r="K173" i="23"/>
  <c r="J173" i="23"/>
  <c r="I173" i="23"/>
  <c r="H173" i="23"/>
  <c r="G173" i="23"/>
  <c r="F173" i="23"/>
  <c r="E173" i="23"/>
  <c r="D173" i="23"/>
  <c r="C173" i="23"/>
  <c r="B173" i="23"/>
  <c r="Y169" i="23"/>
  <c r="X169" i="23"/>
  <c r="W169" i="23"/>
  <c r="V169" i="23"/>
  <c r="U169" i="23"/>
  <c r="T169" i="23"/>
  <c r="S169" i="23"/>
  <c r="R169" i="23"/>
  <c r="Q169" i="23"/>
  <c r="P169" i="23"/>
  <c r="O169" i="23"/>
  <c r="N169" i="23"/>
  <c r="M169" i="23"/>
  <c r="L169" i="23"/>
  <c r="K169" i="23"/>
  <c r="J169" i="23"/>
  <c r="I169" i="23"/>
  <c r="H169" i="23"/>
  <c r="G169" i="23"/>
  <c r="F169" i="23"/>
  <c r="E169" i="23"/>
  <c r="D169" i="23"/>
  <c r="C169" i="23"/>
  <c r="B169" i="23"/>
  <c r="Y168" i="23"/>
  <c r="X168" i="23"/>
  <c r="W168" i="23"/>
  <c r="V168" i="23"/>
  <c r="U168" i="23"/>
  <c r="T168" i="23"/>
  <c r="S168" i="23"/>
  <c r="R168" i="23"/>
  <c r="Q168" i="23"/>
  <c r="P168" i="23"/>
  <c r="O168" i="23"/>
  <c r="N168" i="23"/>
  <c r="M168" i="23"/>
  <c r="L168" i="23"/>
  <c r="K168" i="23"/>
  <c r="J168" i="23"/>
  <c r="I168" i="23"/>
  <c r="H168" i="23"/>
  <c r="G168" i="23"/>
  <c r="F168" i="23"/>
  <c r="E168" i="23"/>
  <c r="D168" i="23"/>
  <c r="C168" i="23"/>
  <c r="B168" i="23"/>
  <c r="Y167" i="23"/>
  <c r="X167" i="23"/>
  <c r="W167" i="23"/>
  <c r="V167" i="23"/>
  <c r="U167" i="23"/>
  <c r="T167" i="23"/>
  <c r="S167" i="23"/>
  <c r="R167" i="23"/>
  <c r="Q167" i="23"/>
  <c r="P167" i="23"/>
  <c r="O167" i="23"/>
  <c r="N167" i="23"/>
  <c r="M167" i="23"/>
  <c r="L167" i="23"/>
  <c r="K167" i="23"/>
  <c r="J167" i="23"/>
  <c r="I167" i="23"/>
  <c r="H167" i="23"/>
  <c r="G167" i="23"/>
  <c r="F167" i="23"/>
  <c r="E167" i="23"/>
  <c r="D167" i="23"/>
  <c r="C167" i="23"/>
  <c r="B167" i="23"/>
  <c r="Y166" i="23"/>
  <c r="X166" i="23"/>
  <c r="W166" i="23"/>
  <c r="V166" i="23"/>
  <c r="U166" i="23"/>
  <c r="T166" i="23"/>
  <c r="S166" i="23"/>
  <c r="R166" i="23"/>
  <c r="Q166" i="23"/>
  <c r="P166" i="23"/>
  <c r="O166" i="23"/>
  <c r="N166" i="23"/>
  <c r="M166" i="23"/>
  <c r="L166" i="23"/>
  <c r="K166" i="23"/>
  <c r="J166" i="23"/>
  <c r="I166" i="23"/>
  <c r="H166" i="23"/>
  <c r="G166" i="23"/>
  <c r="F166" i="23"/>
  <c r="E166" i="23"/>
  <c r="D166" i="23"/>
  <c r="C166" i="23"/>
  <c r="B166" i="23"/>
  <c r="Y162" i="23"/>
  <c r="X162" i="23"/>
  <c r="W162" i="23"/>
  <c r="V162" i="23"/>
  <c r="U162" i="23"/>
  <c r="T162" i="23"/>
  <c r="S162" i="23"/>
  <c r="R162" i="23"/>
  <c r="Q162" i="23"/>
  <c r="P162" i="23"/>
  <c r="O162" i="23"/>
  <c r="N162" i="23"/>
  <c r="M162" i="23"/>
  <c r="L162" i="23"/>
  <c r="K162" i="23"/>
  <c r="J162" i="23"/>
  <c r="I162" i="23"/>
  <c r="H162" i="23"/>
  <c r="G162" i="23"/>
  <c r="F162" i="23"/>
  <c r="E162" i="23"/>
  <c r="D162" i="23"/>
  <c r="C162" i="23"/>
  <c r="B162" i="23"/>
  <c r="Y159" i="23"/>
  <c r="X159" i="23"/>
  <c r="W159" i="23"/>
  <c r="V159" i="23"/>
  <c r="U159" i="23"/>
  <c r="T159" i="23"/>
  <c r="S159" i="23"/>
  <c r="R159" i="23"/>
  <c r="Q159" i="23"/>
  <c r="P159" i="23"/>
  <c r="O159" i="23"/>
  <c r="N159" i="23"/>
  <c r="M159" i="23"/>
  <c r="L159" i="23"/>
  <c r="K159" i="23"/>
  <c r="J159" i="23"/>
  <c r="I159" i="23"/>
  <c r="H159" i="23"/>
  <c r="G159" i="23"/>
  <c r="F159" i="23"/>
  <c r="E159" i="23"/>
  <c r="D159" i="23"/>
  <c r="C159" i="23"/>
  <c r="B159" i="23"/>
  <c r="Y156" i="23"/>
  <c r="X156" i="23"/>
  <c r="W156" i="23"/>
  <c r="V156" i="23"/>
  <c r="U156" i="23"/>
  <c r="T156" i="23"/>
  <c r="S156" i="23"/>
  <c r="R156" i="23"/>
  <c r="Q156" i="23"/>
  <c r="P156" i="23"/>
  <c r="O156" i="23"/>
  <c r="N156" i="23"/>
  <c r="M156" i="23"/>
  <c r="L156" i="23"/>
  <c r="K156" i="23"/>
  <c r="J156" i="23"/>
  <c r="I156" i="23"/>
  <c r="H156" i="23"/>
  <c r="G156" i="23"/>
  <c r="F156" i="23"/>
  <c r="E156" i="23"/>
  <c r="D156" i="23"/>
  <c r="C156" i="23"/>
  <c r="B156" i="23"/>
  <c r="Y152" i="23"/>
  <c r="X152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Y150" i="23"/>
  <c r="X150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Y149" i="23"/>
  <c r="X149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Y148" i="23"/>
  <c r="X148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Y147" i="23"/>
  <c r="X147" i="23"/>
  <c r="W147" i="23"/>
  <c r="V147" i="23"/>
  <c r="U147" i="23"/>
  <c r="T147" i="23"/>
  <c r="S147" i="23"/>
  <c r="R147" i="23"/>
  <c r="Q147" i="23"/>
  <c r="P147" i="23"/>
  <c r="O147" i="23"/>
  <c r="N147" i="23"/>
  <c r="M147" i="23"/>
  <c r="L147" i="23"/>
  <c r="K147" i="23"/>
  <c r="J147" i="23"/>
  <c r="I147" i="23"/>
  <c r="H147" i="23"/>
  <c r="G147" i="23"/>
  <c r="F147" i="23"/>
  <c r="E147" i="23"/>
  <c r="D147" i="23"/>
  <c r="C147" i="23"/>
  <c r="B147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Y136" i="23"/>
  <c r="X136" i="23"/>
  <c r="W136" i="23"/>
  <c r="V136" i="23"/>
  <c r="U136" i="23"/>
  <c r="T136" i="23"/>
  <c r="S136" i="23"/>
  <c r="R136" i="23"/>
  <c r="Q136" i="23"/>
  <c r="P136" i="23"/>
  <c r="O136" i="23"/>
  <c r="N136" i="23"/>
  <c r="M136" i="23"/>
  <c r="L136" i="23"/>
  <c r="K136" i="23"/>
  <c r="J136" i="23"/>
  <c r="I136" i="23"/>
  <c r="H136" i="23"/>
  <c r="G136" i="23"/>
  <c r="F136" i="23"/>
  <c r="E136" i="23"/>
  <c r="D136" i="23"/>
  <c r="C136" i="23"/>
  <c r="B136" i="23"/>
  <c r="Y135" i="23"/>
  <c r="X135" i="23"/>
  <c r="W135" i="23"/>
  <c r="V135" i="23"/>
  <c r="U135" i="23"/>
  <c r="T135" i="23"/>
  <c r="S135" i="23"/>
  <c r="R135" i="23"/>
  <c r="Q135" i="23"/>
  <c r="P135" i="23"/>
  <c r="O135" i="23"/>
  <c r="N135" i="23"/>
  <c r="M135" i="23"/>
  <c r="L135" i="23"/>
  <c r="K135" i="23"/>
  <c r="J135" i="23"/>
  <c r="I135" i="23"/>
  <c r="H135" i="23"/>
  <c r="G135" i="23"/>
  <c r="F135" i="23"/>
  <c r="E135" i="23"/>
  <c r="D135" i="23"/>
  <c r="C135" i="23"/>
  <c r="B135" i="23"/>
  <c r="Y134" i="23"/>
  <c r="X134" i="23"/>
  <c r="W134" i="23"/>
  <c r="V134" i="23"/>
  <c r="U134" i="23"/>
  <c r="T134" i="23"/>
  <c r="S134" i="23"/>
  <c r="R134" i="23"/>
  <c r="Q134" i="23"/>
  <c r="P134" i="23"/>
  <c r="O134" i="23"/>
  <c r="N134" i="23"/>
  <c r="M134" i="23"/>
  <c r="L134" i="23"/>
  <c r="K134" i="23"/>
  <c r="J134" i="23"/>
  <c r="I134" i="23"/>
  <c r="H134" i="23"/>
  <c r="G134" i="23"/>
  <c r="F134" i="23"/>
  <c r="E134" i="23"/>
  <c r="D134" i="23"/>
  <c r="C134" i="23"/>
  <c r="B134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Y119" i="23"/>
  <c r="X119" i="23"/>
  <c r="W119" i="23"/>
  <c r="V119" i="23"/>
  <c r="U119" i="23"/>
  <c r="T119" i="23"/>
  <c r="S119" i="23"/>
  <c r="R119" i="23"/>
  <c r="Q119" i="23"/>
  <c r="P119" i="23"/>
  <c r="O119" i="23"/>
  <c r="N119" i="23"/>
  <c r="M119" i="23"/>
  <c r="L119" i="23"/>
  <c r="K119" i="23"/>
  <c r="J119" i="23"/>
  <c r="I119" i="23"/>
  <c r="H119" i="23"/>
  <c r="G119" i="23"/>
  <c r="F119" i="23"/>
  <c r="E119" i="23"/>
  <c r="D119" i="23"/>
  <c r="C119" i="23"/>
  <c r="B119" i="23"/>
  <c r="Y110" i="23"/>
  <c r="Y99" i="23" s="1"/>
  <c r="Y62" i="20" s="1"/>
  <c r="Y115" i="4" s="1"/>
  <c r="X110" i="23"/>
  <c r="X99" i="23" s="1"/>
  <c r="X62" i="20" s="1"/>
  <c r="X115" i="4" s="1"/>
  <c r="W110" i="23"/>
  <c r="W99" i="23" s="1"/>
  <c r="W62" i="20" s="1"/>
  <c r="W115" i="4" s="1"/>
  <c r="V110" i="23"/>
  <c r="U110" i="23"/>
  <c r="T110" i="23"/>
  <c r="S110" i="23"/>
  <c r="S99" i="23" s="1"/>
  <c r="R110" i="23"/>
  <c r="Q110" i="23"/>
  <c r="P110" i="23"/>
  <c r="P99" i="23" s="1"/>
  <c r="P62" i="20" s="1"/>
  <c r="P115" i="4" s="1"/>
  <c r="O110" i="23"/>
  <c r="N110" i="23"/>
  <c r="M110" i="23"/>
  <c r="L110" i="23"/>
  <c r="K110" i="23"/>
  <c r="J110" i="23"/>
  <c r="I110" i="23"/>
  <c r="H110" i="23"/>
  <c r="G110" i="23"/>
  <c r="F110" i="23"/>
  <c r="F99" i="23" s="1"/>
  <c r="F62" i="20" s="1"/>
  <c r="F115" i="4" s="1"/>
  <c r="E110" i="23"/>
  <c r="E99" i="23" s="1"/>
  <c r="D110" i="23"/>
  <c r="D99" i="23" s="1"/>
  <c r="D62" i="20" s="1"/>
  <c r="D115" i="4" s="1"/>
  <c r="C110" i="23"/>
  <c r="C99" i="23" s="1"/>
  <c r="C62" i="20" s="1"/>
  <c r="C115" i="4" s="1"/>
  <c r="B110" i="23"/>
  <c r="V99" i="23"/>
  <c r="V62" i="20" s="1"/>
  <c r="T99" i="23"/>
  <c r="T62" i="20" s="1"/>
  <c r="T115" i="4" s="1"/>
  <c r="Q99" i="23"/>
  <c r="Q62" i="20" s="1"/>
  <c r="Q115" i="4" s="1"/>
  <c r="N99" i="23"/>
  <c r="N62" i="20" s="1"/>
  <c r="N115" i="4" s="1"/>
  <c r="L99" i="23"/>
  <c r="L62" i="20" s="1"/>
  <c r="L115" i="4" s="1"/>
  <c r="I99" i="23"/>
  <c r="I62" i="20" s="1"/>
  <c r="I115" i="4" s="1"/>
  <c r="Y89" i="23"/>
  <c r="Y203" i="23" s="1"/>
  <c r="X89" i="23"/>
  <c r="X203" i="23" s="1"/>
  <c r="W89" i="23"/>
  <c r="V89" i="23"/>
  <c r="U89" i="23"/>
  <c r="U203" i="23" s="1"/>
  <c r="T89" i="23"/>
  <c r="T203" i="23" s="1"/>
  <c r="S89" i="23"/>
  <c r="R89" i="23"/>
  <c r="Q89" i="23"/>
  <c r="Q203" i="23" s="1"/>
  <c r="P89" i="23"/>
  <c r="P203" i="23" s="1"/>
  <c r="O89" i="23"/>
  <c r="N89" i="23"/>
  <c r="M89" i="23"/>
  <c r="M203" i="23" s="1"/>
  <c r="L89" i="23"/>
  <c r="L203" i="23" s="1"/>
  <c r="K89" i="23"/>
  <c r="J89" i="23"/>
  <c r="I89" i="23"/>
  <c r="I203" i="23" s="1"/>
  <c r="H89" i="23"/>
  <c r="H203" i="23" s="1"/>
  <c r="G89" i="23"/>
  <c r="F89" i="23"/>
  <c r="E89" i="23"/>
  <c r="E203" i="23" s="1"/>
  <c r="D89" i="23"/>
  <c r="D203" i="23" s="1"/>
  <c r="C89" i="23"/>
  <c r="B89" i="23"/>
  <c r="Y79" i="23"/>
  <c r="Y202" i="23" s="1"/>
  <c r="X79" i="23"/>
  <c r="X202" i="23" s="1"/>
  <c r="W79" i="23"/>
  <c r="V79" i="23"/>
  <c r="U79" i="23"/>
  <c r="U202" i="23" s="1"/>
  <c r="T79" i="23"/>
  <c r="T202" i="23" s="1"/>
  <c r="S79" i="23"/>
  <c r="S202" i="23" s="1"/>
  <c r="R79" i="23"/>
  <c r="Q79" i="23"/>
  <c r="Q202" i="23" s="1"/>
  <c r="P79" i="23"/>
  <c r="P202" i="23" s="1"/>
  <c r="O79" i="23"/>
  <c r="O202" i="23" s="1"/>
  <c r="N79" i="23"/>
  <c r="M79" i="23"/>
  <c r="M202" i="23" s="1"/>
  <c r="L79" i="23"/>
  <c r="L202" i="23" s="1"/>
  <c r="K79" i="23"/>
  <c r="K202" i="23" s="1"/>
  <c r="J79" i="23"/>
  <c r="I79" i="23"/>
  <c r="I202" i="23" s="1"/>
  <c r="H79" i="23"/>
  <c r="H202" i="23" s="1"/>
  <c r="G79" i="23"/>
  <c r="G202" i="23" s="1"/>
  <c r="F79" i="23"/>
  <c r="E79" i="23"/>
  <c r="E202" i="23" s="1"/>
  <c r="D79" i="23"/>
  <c r="D202" i="23" s="1"/>
  <c r="C79" i="23"/>
  <c r="C202" i="23" s="1"/>
  <c r="B79" i="23"/>
  <c r="Y60" i="23"/>
  <c r="Y201" i="23" s="1"/>
  <c r="X60" i="23"/>
  <c r="X201" i="23" s="1"/>
  <c r="W60" i="23"/>
  <c r="W201" i="23" s="1"/>
  <c r="V60" i="23"/>
  <c r="V48" i="23" s="1"/>
  <c r="V61" i="20" s="1"/>
  <c r="V114" i="4" s="1"/>
  <c r="U60" i="23"/>
  <c r="U201" i="23" s="1"/>
  <c r="T60" i="23"/>
  <c r="T201" i="23" s="1"/>
  <c r="S60" i="23"/>
  <c r="S201" i="23" s="1"/>
  <c r="R60" i="23"/>
  <c r="Q60" i="23"/>
  <c r="Q201" i="23" s="1"/>
  <c r="P60" i="23"/>
  <c r="P201" i="23" s="1"/>
  <c r="O60" i="23"/>
  <c r="O201" i="23" s="1"/>
  <c r="N60" i="23"/>
  <c r="M60" i="23"/>
  <c r="M201" i="23" s="1"/>
  <c r="L60" i="23"/>
  <c r="L201" i="23" s="1"/>
  <c r="K60" i="23"/>
  <c r="K201" i="23" s="1"/>
  <c r="J60" i="23"/>
  <c r="I60" i="23"/>
  <c r="I201" i="23" s="1"/>
  <c r="H60" i="23"/>
  <c r="H201" i="23" s="1"/>
  <c r="G60" i="23"/>
  <c r="G201" i="23" s="1"/>
  <c r="F60" i="23"/>
  <c r="F48" i="23" s="1"/>
  <c r="F61" i="20" s="1"/>
  <c r="F114" i="4" s="1"/>
  <c r="E60" i="23"/>
  <c r="E201" i="23" s="1"/>
  <c r="D60" i="23"/>
  <c r="D201" i="23" s="1"/>
  <c r="C60" i="23"/>
  <c r="C201" i="23" s="1"/>
  <c r="B60" i="23"/>
  <c r="B48" i="23" s="1"/>
  <c r="B61" i="20" s="1"/>
  <c r="B114" i="4" s="1"/>
  <c r="S48" i="23"/>
  <c r="S151" i="23" s="1"/>
  <c r="R48" i="23"/>
  <c r="Q48" i="23"/>
  <c r="Q163" i="23" s="1"/>
  <c r="N48" i="23"/>
  <c r="N61" i="20" s="1"/>
  <c r="N114" i="4" s="1"/>
  <c r="M48" i="23"/>
  <c r="M158" i="23" s="1"/>
  <c r="K48" i="23"/>
  <c r="K155" i="23" s="1"/>
  <c r="J48" i="23"/>
  <c r="J61" i="20" s="1"/>
  <c r="J114" i="4" s="1"/>
  <c r="Y33" i="23"/>
  <c r="Y192" i="23" s="1"/>
  <c r="X33" i="23"/>
  <c r="X192" i="23" s="1"/>
  <c r="W33" i="23"/>
  <c r="W192" i="23" s="1"/>
  <c r="V33" i="23"/>
  <c r="V192" i="23" s="1"/>
  <c r="U33" i="23"/>
  <c r="U192" i="23" s="1"/>
  <c r="T33" i="23"/>
  <c r="T192" i="23" s="1"/>
  <c r="S33" i="23"/>
  <c r="S192" i="23" s="1"/>
  <c r="R33" i="23"/>
  <c r="R192" i="23" s="1"/>
  <c r="Q33" i="23"/>
  <c r="Q192" i="23" s="1"/>
  <c r="P33" i="23"/>
  <c r="P192" i="23" s="1"/>
  <c r="O33" i="23"/>
  <c r="O192" i="23" s="1"/>
  <c r="N33" i="23"/>
  <c r="N192" i="23" s="1"/>
  <c r="M33" i="23"/>
  <c r="M192" i="23" s="1"/>
  <c r="L33" i="23"/>
  <c r="L192" i="23" s="1"/>
  <c r="K33" i="23"/>
  <c r="K192" i="23" s="1"/>
  <c r="J33" i="23"/>
  <c r="J192" i="23" s="1"/>
  <c r="I33" i="23"/>
  <c r="I192" i="23" s="1"/>
  <c r="H33" i="23"/>
  <c r="H192" i="23" s="1"/>
  <c r="G33" i="23"/>
  <c r="G192" i="23" s="1"/>
  <c r="F33" i="23"/>
  <c r="F192" i="23" s="1"/>
  <c r="E33" i="23"/>
  <c r="E192" i="23" s="1"/>
  <c r="E183" i="23" s="1"/>
  <c r="D33" i="23"/>
  <c r="D192" i="23" s="1"/>
  <c r="C33" i="23"/>
  <c r="C192" i="23" s="1"/>
  <c r="B33" i="23"/>
  <c r="B192" i="23" s="1"/>
  <c r="T5" i="23"/>
  <c r="T144" i="23" s="1"/>
  <c r="R5" i="23"/>
  <c r="R144" i="23" s="1"/>
  <c r="O5" i="23"/>
  <c r="O144" i="23" s="1"/>
  <c r="J5" i="23"/>
  <c r="J144" i="23" s="1"/>
  <c r="I5" i="23"/>
  <c r="I144" i="23" s="1"/>
  <c r="H5" i="23"/>
  <c r="H144" i="23" s="1"/>
  <c r="G5" i="23"/>
  <c r="G144" i="23" s="1"/>
  <c r="B5" i="23"/>
  <c r="B144" i="23" s="1"/>
  <c r="Y214" i="22"/>
  <c r="X214" i="22"/>
  <c r="W214" i="22"/>
  <c r="V214" i="22"/>
  <c r="U214" i="22"/>
  <c r="T214" i="22"/>
  <c r="S214" i="22"/>
  <c r="R214" i="22"/>
  <c r="Q214" i="22"/>
  <c r="P214" i="22"/>
  <c r="O214" i="22"/>
  <c r="N214" i="22"/>
  <c r="M214" i="22"/>
  <c r="L214" i="22"/>
  <c r="K214" i="22"/>
  <c r="J214" i="22"/>
  <c r="I214" i="22"/>
  <c r="H214" i="22"/>
  <c r="G214" i="22"/>
  <c r="F214" i="22"/>
  <c r="E214" i="22"/>
  <c r="D214" i="22"/>
  <c r="C214" i="22"/>
  <c r="B214" i="22"/>
  <c r="Y212" i="22"/>
  <c r="X212" i="22"/>
  <c r="W212" i="22"/>
  <c r="V212" i="22"/>
  <c r="U212" i="22"/>
  <c r="T212" i="22"/>
  <c r="S212" i="22"/>
  <c r="R212" i="22"/>
  <c r="Q212" i="22"/>
  <c r="P212" i="22"/>
  <c r="O212" i="22"/>
  <c r="N212" i="22"/>
  <c r="M212" i="22"/>
  <c r="L212" i="22"/>
  <c r="K212" i="22"/>
  <c r="J212" i="22"/>
  <c r="I212" i="22"/>
  <c r="H212" i="22"/>
  <c r="G212" i="22"/>
  <c r="F212" i="22"/>
  <c r="E212" i="22"/>
  <c r="D212" i="22"/>
  <c r="C212" i="22"/>
  <c r="B212" i="22"/>
  <c r="Y210" i="22"/>
  <c r="X210" i="22"/>
  <c r="W210" i="22"/>
  <c r="V210" i="22"/>
  <c r="U210" i="22"/>
  <c r="T210" i="22"/>
  <c r="S210" i="22"/>
  <c r="R210" i="22"/>
  <c r="Q210" i="22"/>
  <c r="P210" i="22"/>
  <c r="O210" i="22"/>
  <c r="N210" i="22"/>
  <c r="M210" i="22"/>
  <c r="L210" i="22"/>
  <c r="K210" i="22"/>
  <c r="J210" i="22"/>
  <c r="I210" i="22"/>
  <c r="H210" i="22"/>
  <c r="G210" i="22"/>
  <c r="F210" i="22"/>
  <c r="E210" i="22"/>
  <c r="D210" i="22"/>
  <c r="C210" i="22"/>
  <c r="B210" i="22"/>
  <c r="Y209" i="22"/>
  <c r="X209" i="22"/>
  <c r="W209" i="22"/>
  <c r="V209" i="22"/>
  <c r="U209" i="22"/>
  <c r="T209" i="22"/>
  <c r="S209" i="22"/>
  <c r="R209" i="22"/>
  <c r="Q209" i="22"/>
  <c r="P209" i="22"/>
  <c r="O209" i="22"/>
  <c r="N209" i="22"/>
  <c r="M209" i="22"/>
  <c r="L209" i="22"/>
  <c r="K209" i="22"/>
  <c r="J209" i="22"/>
  <c r="I209" i="22"/>
  <c r="H209" i="22"/>
  <c r="G209" i="22"/>
  <c r="F209" i="22"/>
  <c r="E209" i="22"/>
  <c r="D209" i="22"/>
  <c r="C209" i="22"/>
  <c r="B209" i="22"/>
  <c r="Y208" i="22"/>
  <c r="X208" i="22"/>
  <c r="W208" i="22"/>
  <c r="V208" i="22"/>
  <c r="U208" i="22"/>
  <c r="T208" i="22"/>
  <c r="S208" i="22"/>
  <c r="R208" i="22"/>
  <c r="Q208" i="22"/>
  <c r="P208" i="22"/>
  <c r="O208" i="22"/>
  <c r="N208" i="22"/>
  <c r="M208" i="22"/>
  <c r="L208" i="22"/>
  <c r="K208" i="22"/>
  <c r="J208" i="22"/>
  <c r="I208" i="22"/>
  <c r="H208" i="22"/>
  <c r="G208" i="22"/>
  <c r="F208" i="22"/>
  <c r="E208" i="22"/>
  <c r="D208" i="22"/>
  <c r="C208" i="22"/>
  <c r="B208" i="22"/>
  <c r="Y207" i="22"/>
  <c r="X207" i="22"/>
  <c r="W207" i="22"/>
  <c r="V207" i="22"/>
  <c r="U207" i="22"/>
  <c r="T207" i="22"/>
  <c r="S207" i="22"/>
  <c r="R207" i="22"/>
  <c r="Q207" i="22"/>
  <c r="P207" i="22"/>
  <c r="O207" i="22"/>
  <c r="N207" i="22"/>
  <c r="M207" i="22"/>
  <c r="L207" i="22"/>
  <c r="K207" i="22"/>
  <c r="J207" i="22"/>
  <c r="I207" i="22"/>
  <c r="H207" i="22"/>
  <c r="G207" i="22"/>
  <c r="F207" i="22"/>
  <c r="E207" i="22"/>
  <c r="D207" i="22"/>
  <c r="C207" i="22"/>
  <c r="B207" i="22"/>
  <c r="Y206" i="22"/>
  <c r="X206" i="22"/>
  <c r="W206" i="22"/>
  <c r="V206" i="22"/>
  <c r="U206" i="22"/>
  <c r="T206" i="22"/>
  <c r="S206" i="22"/>
  <c r="R206" i="22"/>
  <c r="Q206" i="22"/>
  <c r="P206" i="22"/>
  <c r="O206" i="22"/>
  <c r="N206" i="22"/>
  <c r="M206" i="22"/>
  <c r="L206" i="22"/>
  <c r="K206" i="22"/>
  <c r="J206" i="22"/>
  <c r="I206" i="22"/>
  <c r="H206" i="22"/>
  <c r="G206" i="22"/>
  <c r="F206" i="22"/>
  <c r="E206" i="22"/>
  <c r="D206" i="22"/>
  <c r="C206" i="22"/>
  <c r="B206" i="22"/>
  <c r="Y205" i="22"/>
  <c r="X205" i="22"/>
  <c r="W205" i="22"/>
  <c r="V205" i="22"/>
  <c r="U205" i="22"/>
  <c r="T205" i="22"/>
  <c r="S205" i="22"/>
  <c r="R205" i="22"/>
  <c r="Q205" i="22"/>
  <c r="P205" i="22"/>
  <c r="O205" i="22"/>
  <c r="N205" i="22"/>
  <c r="M205" i="22"/>
  <c r="L205" i="22"/>
  <c r="K205" i="22"/>
  <c r="J205" i="22"/>
  <c r="I205" i="22"/>
  <c r="H205" i="22"/>
  <c r="G205" i="22"/>
  <c r="F205" i="22"/>
  <c r="E205" i="22"/>
  <c r="D205" i="22"/>
  <c r="C205" i="22"/>
  <c r="B205" i="22"/>
  <c r="Y200" i="22"/>
  <c r="X200" i="22"/>
  <c r="W200" i="22"/>
  <c r="V200" i="22"/>
  <c r="U200" i="22"/>
  <c r="T200" i="22"/>
  <c r="S200" i="22"/>
  <c r="R200" i="22"/>
  <c r="Q200" i="22"/>
  <c r="P200" i="22"/>
  <c r="O200" i="22"/>
  <c r="N200" i="22"/>
  <c r="M200" i="22"/>
  <c r="L200" i="22"/>
  <c r="K200" i="22"/>
  <c r="J200" i="22"/>
  <c r="I200" i="22"/>
  <c r="H200" i="22"/>
  <c r="G200" i="22"/>
  <c r="F200" i="22"/>
  <c r="E200" i="22"/>
  <c r="D200" i="22"/>
  <c r="C200" i="22"/>
  <c r="B200" i="22"/>
  <c r="Y199" i="22"/>
  <c r="X199" i="22"/>
  <c r="W199" i="22"/>
  <c r="V199" i="22"/>
  <c r="U199" i="22"/>
  <c r="T199" i="22"/>
  <c r="S199" i="22"/>
  <c r="R199" i="22"/>
  <c r="Q199" i="22"/>
  <c r="P199" i="22"/>
  <c r="O199" i="22"/>
  <c r="N199" i="22"/>
  <c r="M199" i="22"/>
  <c r="L199" i="22"/>
  <c r="K199" i="22"/>
  <c r="J199" i="22"/>
  <c r="I199" i="22"/>
  <c r="H199" i="22"/>
  <c r="G199" i="22"/>
  <c r="F199" i="22"/>
  <c r="E199" i="22"/>
  <c r="D199" i="22"/>
  <c r="C199" i="22"/>
  <c r="B199" i="22"/>
  <c r="Y198" i="22"/>
  <c r="X198" i="22"/>
  <c r="W198" i="22"/>
  <c r="V198" i="22"/>
  <c r="U198" i="22"/>
  <c r="T198" i="22"/>
  <c r="S198" i="22"/>
  <c r="R198" i="22"/>
  <c r="Q198" i="22"/>
  <c r="P198" i="22"/>
  <c r="O198" i="22"/>
  <c r="N198" i="22"/>
  <c r="M198" i="22"/>
  <c r="L198" i="22"/>
  <c r="K198" i="22"/>
  <c r="J198" i="22"/>
  <c r="I198" i="22"/>
  <c r="H198" i="22"/>
  <c r="G198" i="22"/>
  <c r="F198" i="22"/>
  <c r="E198" i="22"/>
  <c r="D198" i="22"/>
  <c r="C198" i="22"/>
  <c r="B198" i="22"/>
  <c r="Y197" i="22"/>
  <c r="X197" i="22"/>
  <c r="W197" i="22"/>
  <c r="V197" i="22"/>
  <c r="U197" i="22"/>
  <c r="T197" i="22"/>
  <c r="S197" i="22"/>
  <c r="R197" i="22"/>
  <c r="Q197" i="22"/>
  <c r="P197" i="22"/>
  <c r="O197" i="22"/>
  <c r="N197" i="22"/>
  <c r="M197" i="22"/>
  <c r="L197" i="22"/>
  <c r="K197" i="22"/>
  <c r="J197" i="22"/>
  <c r="I197" i="22"/>
  <c r="H197" i="22"/>
  <c r="G197" i="22"/>
  <c r="F197" i="22"/>
  <c r="E197" i="22"/>
  <c r="D197" i="22"/>
  <c r="C197" i="22"/>
  <c r="B197" i="22"/>
  <c r="Y196" i="22"/>
  <c r="X196" i="22"/>
  <c r="W196" i="22"/>
  <c r="V196" i="22"/>
  <c r="U196" i="22"/>
  <c r="T196" i="22"/>
  <c r="S196" i="22"/>
  <c r="R196" i="22"/>
  <c r="Q196" i="22"/>
  <c r="P196" i="22"/>
  <c r="O196" i="22"/>
  <c r="N196" i="22"/>
  <c r="M196" i="22"/>
  <c r="L196" i="22"/>
  <c r="K196" i="22"/>
  <c r="J196" i="22"/>
  <c r="I196" i="22"/>
  <c r="H196" i="22"/>
  <c r="G196" i="22"/>
  <c r="F196" i="22"/>
  <c r="E196" i="22"/>
  <c r="D196" i="22"/>
  <c r="C196" i="22"/>
  <c r="B196" i="22"/>
  <c r="Y195" i="22"/>
  <c r="X195" i="22"/>
  <c r="W195" i="22"/>
  <c r="V195" i="22"/>
  <c r="U195" i="22"/>
  <c r="T195" i="22"/>
  <c r="S195" i="22"/>
  <c r="R195" i="22"/>
  <c r="Q195" i="22"/>
  <c r="P195" i="22"/>
  <c r="O195" i="22"/>
  <c r="N195" i="22"/>
  <c r="M195" i="22"/>
  <c r="L195" i="22"/>
  <c r="K195" i="22"/>
  <c r="J195" i="22"/>
  <c r="I195" i="22"/>
  <c r="H195" i="22"/>
  <c r="G195" i="22"/>
  <c r="F195" i="22"/>
  <c r="E195" i="22"/>
  <c r="D195" i="22"/>
  <c r="C195" i="22"/>
  <c r="B195" i="22"/>
  <c r="Y194" i="22"/>
  <c r="X194" i="22"/>
  <c r="W194" i="22"/>
  <c r="V194" i="22"/>
  <c r="U194" i="22"/>
  <c r="T194" i="22"/>
  <c r="S194" i="22"/>
  <c r="R194" i="22"/>
  <c r="Q194" i="22"/>
  <c r="P194" i="22"/>
  <c r="O194" i="22"/>
  <c r="N194" i="22"/>
  <c r="M194" i="22"/>
  <c r="L194" i="22"/>
  <c r="K194" i="22"/>
  <c r="J194" i="22"/>
  <c r="I194" i="22"/>
  <c r="H194" i="22"/>
  <c r="G194" i="22"/>
  <c r="F194" i="22"/>
  <c r="E194" i="22"/>
  <c r="D194" i="22"/>
  <c r="C194" i="22"/>
  <c r="B194" i="22"/>
  <c r="Y191" i="22"/>
  <c r="X191" i="22"/>
  <c r="W191" i="22"/>
  <c r="V191" i="22"/>
  <c r="U191" i="22"/>
  <c r="T191" i="22"/>
  <c r="S191" i="22"/>
  <c r="R191" i="22"/>
  <c r="Q191" i="22"/>
  <c r="P191" i="22"/>
  <c r="O191" i="22"/>
  <c r="N191" i="22"/>
  <c r="M191" i="22"/>
  <c r="L191" i="22"/>
  <c r="K191" i="22"/>
  <c r="J191" i="22"/>
  <c r="I191" i="22"/>
  <c r="H191" i="22"/>
  <c r="G191" i="22"/>
  <c r="F191" i="22"/>
  <c r="E191" i="22"/>
  <c r="D191" i="22"/>
  <c r="C191" i="22"/>
  <c r="B191" i="22"/>
  <c r="Y190" i="22"/>
  <c r="X190" i="22"/>
  <c r="W190" i="22"/>
  <c r="V190" i="22"/>
  <c r="U190" i="22"/>
  <c r="T190" i="22"/>
  <c r="S190" i="22"/>
  <c r="R190" i="22"/>
  <c r="Q190" i="22"/>
  <c r="P190" i="22"/>
  <c r="O190" i="22"/>
  <c r="N190" i="22"/>
  <c r="M190" i="22"/>
  <c r="L190" i="22"/>
  <c r="K190" i="22"/>
  <c r="J190" i="22"/>
  <c r="I190" i="22"/>
  <c r="H190" i="22"/>
  <c r="G190" i="22"/>
  <c r="F190" i="22"/>
  <c r="E190" i="22"/>
  <c r="D190" i="22"/>
  <c r="C190" i="22"/>
  <c r="B190" i="22"/>
  <c r="Y189" i="22"/>
  <c r="X189" i="22"/>
  <c r="W189" i="22"/>
  <c r="V189" i="22"/>
  <c r="U189" i="22"/>
  <c r="T189" i="22"/>
  <c r="S189" i="22"/>
  <c r="R189" i="22"/>
  <c r="Q189" i="22"/>
  <c r="P189" i="22"/>
  <c r="O189" i="22"/>
  <c r="N189" i="22"/>
  <c r="M189" i="22"/>
  <c r="L189" i="22"/>
  <c r="K189" i="22"/>
  <c r="J189" i="22"/>
  <c r="I189" i="22"/>
  <c r="H189" i="22"/>
  <c r="G189" i="22"/>
  <c r="F189" i="22"/>
  <c r="E189" i="22"/>
  <c r="D189" i="22"/>
  <c r="C189" i="22"/>
  <c r="B189" i="22"/>
  <c r="Y188" i="22"/>
  <c r="X188" i="22"/>
  <c r="W188" i="22"/>
  <c r="V188" i="22"/>
  <c r="U188" i="22"/>
  <c r="T188" i="22"/>
  <c r="S188" i="22"/>
  <c r="R188" i="22"/>
  <c r="Q188" i="22"/>
  <c r="P188" i="22"/>
  <c r="O188" i="22"/>
  <c r="N188" i="22"/>
  <c r="M188" i="22"/>
  <c r="L188" i="22"/>
  <c r="K188" i="22"/>
  <c r="J188" i="22"/>
  <c r="I188" i="22"/>
  <c r="H188" i="22"/>
  <c r="G188" i="22"/>
  <c r="F188" i="22"/>
  <c r="E188" i="22"/>
  <c r="D188" i="22"/>
  <c r="C188" i="22"/>
  <c r="B188" i="22"/>
  <c r="Y187" i="22"/>
  <c r="X187" i="22"/>
  <c r="W187" i="22"/>
  <c r="V187" i="22"/>
  <c r="U187" i="22"/>
  <c r="T187" i="22"/>
  <c r="S187" i="22"/>
  <c r="R187" i="22"/>
  <c r="Q187" i="22"/>
  <c r="P187" i="22"/>
  <c r="O187" i="22"/>
  <c r="N187" i="22"/>
  <c r="M187" i="22"/>
  <c r="L187" i="22"/>
  <c r="K187" i="22"/>
  <c r="J187" i="22"/>
  <c r="I187" i="22"/>
  <c r="H187" i="22"/>
  <c r="G187" i="22"/>
  <c r="F187" i="22"/>
  <c r="E187" i="22"/>
  <c r="D187" i="22"/>
  <c r="C187" i="22"/>
  <c r="B187" i="22"/>
  <c r="Y186" i="22"/>
  <c r="X186" i="22"/>
  <c r="W186" i="22"/>
  <c r="V186" i="22"/>
  <c r="U186" i="22"/>
  <c r="T186" i="22"/>
  <c r="S186" i="22"/>
  <c r="R186" i="22"/>
  <c r="Q186" i="22"/>
  <c r="P186" i="22"/>
  <c r="O186" i="22"/>
  <c r="N186" i="22"/>
  <c r="M186" i="22"/>
  <c r="L186" i="22"/>
  <c r="K186" i="22"/>
  <c r="J186" i="22"/>
  <c r="I186" i="22"/>
  <c r="H186" i="22"/>
  <c r="G186" i="22"/>
  <c r="F186" i="22"/>
  <c r="E186" i="22"/>
  <c r="D186" i="22"/>
  <c r="C186" i="22"/>
  <c r="B186" i="22"/>
  <c r="Y185" i="22"/>
  <c r="X185" i="22"/>
  <c r="W185" i="22"/>
  <c r="V185" i="22"/>
  <c r="U185" i="22"/>
  <c r="T185" i="22"/>
  <c r="S185" i="22"/>
  <c r="R185" i="22"/>
  <c r="Q185" i="22"/>
  <c r="P185" i="22"/>
  <c r="O185" i="22"/>
  <c r="N185" i="22"/>
  <c r="M185" i="22"/>
  <c r="L185" i="22"/>
  <c r="K185" i="22"/>
  <c r="J185" i="22"/>
  <c r="I185" i="22"/>
  <c r="H185" i="22"/>
  <c r="G185" i="22"/>
  <c r="F185" i="22"/>
  <c r="E185" i="22"/>
  <c r="D185" i="22"/>
  <c r="C185" i="22"/>
  <c r="B185" i="22"/>
  <c r="Y184" i="22"/>
  <c r="X184" i="22"/>
  <c r="W184" i="22"/>
  <c r="V184" i="22"/>
  <c r="U184" i="22"/>
  <c r="T184" i="22"/>
  <c r="S184" i="22"/>
  <c r="R184" i="22"/>
  <c r="Q184" i="22"/>
  <c r="P184" i="22"/>
  <c r="O184" i="22"/>
  <c r="N184" i="22"/>
  <c r="M184" i="22"/>
  <c r="L184" i="22"/>
  <c r="K184" i="22"/>
  <c r="J184" i="22"/>
  <c r="I184" i="22"/>
  <c r="H184" i="22"/>
  <c r="G184" i="22"/>
  <c r="F184" i="22"/>
  <c r="E184" i="22"/>
  <c r="D184" i="22"/>
  <c r="C184" i="22"/>
  <c r="B184" i="22"/>
  <c r="Y183" i="22"/>
  <c r="X183" i="22"/>
  <c r="W183" i="22"/>
  <c r="V183" i="22"/>
  <c r="U183" i="22"/>
  <c r="T183" i="22"/>
  <c r="S183" i="22"/>
  <c r="R183" i="22"/>
  <c r="Q183" i="22"/>
  <c r="P183" i="22"/>
  <c r="O183" i="22"/>
  <c r="N183" i="22"/>
  <c r="M183" i="22"/>
  <c r="L183" i="22"/>
  <c r="K183" i="22"/>
  <c r="J183" i="22"/>
  <c r="I183" i="22"/>
  <c r="H183" i="22"/>
  <c r="G183" i="22"/>
  <c r="F183" i="22"/>
  <c r="E183" i="22"/>
  <c r="D183" i="22"/>
  <c r="C183" i="22"/>
  <c r="B183" i="22"/>
  <c r="Y178" i="22"/>
  <c r="X178" i="22"/>
  <c r="W178" i="22"/>
  <c r="V178" i="22"/>
  <c r="U178" i="22"/>
  <c r="T178" i="22"/>
  <c r="S178" i="22"/>
  <c r="R178" i="22"/>
  <c r="Q178" i="22"/>
  <c r="P178" i="22"/>
  <c r="O178" i="22"/>
  <c r="N178" i="22"/>
  <c r="M178" i="22"/>
  <c r="L178" i="22"/>
  <c r="K178" i="22"/>
  <c r="J178" i="22"/>
  <c r="I178" i="22"/>
  <c r="H178" i="22"/>
  <c r="G178" i="22"/>
  <c r="F178" i="22"/>
  <c r="E178" i="22"/>
  <c r="D178" i="22"/>
  <c r="C178" i="22"/>
  <c r="B178" i="22"/>
  <c r="Y177" i="22"/>
  <c r="X177" i="22"/>
  <c r="W177" i="22"/>
  <c r="V177" i="22"/>
  <c r="U177" i="22"/>
  <c r="T177" i="22"/>
  <c r="S177" i="22"/>
  <c r="R177" i="22"/>
  <c r="Q177" i="22"/>
  <c r="P177" i="22"/>
  <c r="O177" i="22"/>
  <c r="N177" i="22"/>
  <c r="M177" i="22"/>
  <c r="L177" i="22"/>
  <c r="K177" i="22"/>
  <c r="J177" i="22"/>
  <c r="I177" i="22"/>
  <c r="H177" i="22"/>
  <c r="G177" i="22"/>
  <c r="F177" i="22"/>
  <c r="E177" i="22"/>
  <c r="D177" i="22"/>
  <c r="C177" i="22"/>
  <c r="B177" i="22"/>
  <c r="Y176" i="22"/>
  <c r="X176" i="22"/>
  <c r="W176" i="22"/>
  <c r="V176" i="22"/>
  <c r="U176" i="22"/>
  <c r="T176" i="22"/>
  <c r="S176" i="22"/>
  <c r="R176" i="22"/>
  <c r="Q176" i="22"/>
  <c r="P176" i="22"/>
  <c r="O176" i="22"/>
  <c r="N176" i="22"/>
  <c r="M176" i="22"/>
  <c r="L176" i="22"/>
  <c r="K176" i="22"/>
  <c r="J176" i="22"/>
  <c r="I176" i="22"/>
  <c r="H176" i="22"/>
  <c r="G176" i="22"/>
  <c r="F176" i="22"/>
  <c r="E176" i="22"/>
  <c r="D176" i="22"/>
  <c r="C176" i="22"/>
  <c r="B176" i="22"/>
  <c r="Y174" i="22"/>
  <c r="X174" i="22"/>
  <c r="W174" i="22"/>
  <c r="V174" i="22"/>
  <c r="U174" i="22"/>
  <c r="T174" i="22"/>
  <c r="S174" i="22"/>
  <c r="R174" i="22"/>
  <c r="Q174" i="22"/>
  <c r="P174" i="22"/>
  <c r="O174" i="22"/>
  <c r="N174" i="22"/>
  <c r="M174" i="22"/>
  <c r="L174" i="22"/>
  <c r="K174" i="22"/>
  <c r="J174" i="22"/>
  <c r="I174" i="22"/>
  <c r="H174" i="22"/>
  <c r="G174" i="22"/>
  <c r="F174" i="22"/>
  <c r="E174" i="22"/>
  <c r="D174" i="22"/>
  <c r="C174" i="22"/>
  <c r="B174" i="22"/>
  <c r="Y173" i="22"/>
  <c r="X173" i="22"/>
  <c r="W173" i="22"/>
  <c r="V173" i="22"/>
  <c r="U173" i="22"/>
  <c r="T173" i="22"/>
  <c r="S173" i="22"/>
  <c r="R173" i="22"/>
  <c r="Q173" i="22"/>
  <c r="P173" i="22"/>
  <c r="O173" i="22"/>
  <c r="N173" i="22"/>
  <c r="M173" i="22"/>
  <c r="L173" i="22"/>
  <c r="K173" i="22"/>
  <c r="J173" i="22"/>
  <c r="I173" i="22"/>
  <c r="H173" i="22"/>
  <c r="G173" i="22"/>
  <c r="F173" i="22"/>
  <c r="E173" i="22"/>
  <c r="D173" i="22"/>
  <c r="C173" i="22"/>
  <c r="B173" i="22"/>
  <c r="Y172" i="22"/>
  <c r="X172" i="22"/>
  <c r="W172" i="22"/>
  <c r="V172" i="22"/>
  <c r="U172" i="22"/>
  <c r="T172" i="22"/>
  <c r="S172" i="22"/>
  <c r="R172" i="22"/>
  <c r="Q172" i="22"/>
  <c r="P172" i="22"/>
  <c r="O172" i="22"/>
  <c r="N172" i="22"/>
  <c r="M172" i="22"/>
  <c r="L172" i="22"/>
  <c r="K172" i="22"/>
  <c r="J172" i="22"/>
  <c r="I172" i="22"/>
  <c r="H172" i="22"/>
  <c r="G172" i="22"/>
  <c r="F172" i="22"/>
  <c r="E172" i="22"/>
  <c r="D172" i="22"/>
  <c r="C172" i="22"/>
  <c r="B172" i="22"/>
  <c r="Y170" i="22"/>
  <c r="X170" i="22"/>
  <c r="W170" i="22"/>
  <c r="V170" i="22"/>
  <c r="U170" i="22"/>
  <c r="T170" i="22"/>
  <c r="S170" i="22"/>
  <c r="R170" i="22"/>
  <c r="Q170" i="22"/>
  <c r="P170" i="22"/>
  <c r="O170" i="22"/>
  <c r="N170" i="22"/>
  <c r="M170" i="22"/>
  <c r="L170" i="22"/>
  <c r="K170" i="22"/>
  <c r="J170" i="22"/>
  <c r="I170" i="22"/>
  <c r="H170" i="22"/>
  <c r="G170" i="22"/>
  <c r="F170" i="22"/>
  <c r="E170" i="22"/>
  <c r="D170" i="22"/>
  <c r="C170" i="22"/>
  <c r="B170" i="22"/>
  <c r="Y169" i="22"/>
  <c r="X169" i="22"/>
  <c r="W169" i="22"/>
  <c r="V169" i="22"/>
  <c r="U169" i="22"/>
  <c r="T169" i="22"/>
  <c r="S169" i="22"/>
  <c r="R169" i="22"/>
  <c r="Q169" i="22"/>
  <c r="P169" i="22"/>
  <c r="O169" i="22"/>
  <c r="N169" i="22"/>
  <c r="M169" i="22"/>
  <c r="L169" i="22"/>
  <c r="K169" i="22"/>
  <c r="J169" i="22"/>
  <c r="I169" i="22"/>
  <c r="H169" i="22"/>
  <c r="G169" i="22"/>
  <c r="F169" i="22"/>
  <c r="E169" i="22"/>
  <c r="D169" i="22"/>
  <c r="C169" i="22"/>
  <c r="B169" i="22"/>
  <c r="Y168" i="22"/>
  <c r="X168" i="22"/>
  <c r="W168" i="22"/>
  <c r="V168" i="22"/>
  <c r="U168" i="22"/>
  <c r="T168" i="22"/>
  <c r="S168" i="22"/>
  <c r="R168" i="22"/>
  <c r="Q168" i="22"/>
  <c r="P168" i="22"/>
  <c r="O168" i="22"/>
  <c r="N168" i="22"/>
  <c r="M168" i="22"/>
  <c r="M165" i="22" s="1"/>
  <c r="L168" i="22"/>
  <c r="L165" i="22" s="1"/>
  <c r="K168" i="22"/>
  <c r="K165" i="22" s="1"/>
  <c r="J168" i="22"/>
  <c r="J165" i="22" s="1"/>
  <c r="I168" i="22"/>
  <c r="H168" i="22"/>
  <c r="G168" i="22"/>
  <c r="F168" i="22"/>
  <c r="E168" i="22"/>
  <c r="D168" i="22"/>
  <c r="C168" i="22"/>
  <c r="B168" i="22"/>
  <c r="Y167" i="22"/>
  <c r="X167" i="22"/>
  <c r="W167" i="22"/>
  <c r="V167" i="22"/>
  <c r="U167" i="22"/>
  <c r="T167" i="22"/>
  <c r="S167" i="22"/>
  <c r="R167" i="22"/>
  <c r="Q167" i="22"/>
  <c r="P167" i="22"/>
  <c r="O167" i="22"/>
  <c r="N167" i="22"/>
  <c r="M167" i="22"/>
  <c r="L167" i="22"/>
  <c r="K167" i="22"/>
  <c r="J167" i="22"/>
  <c r="I167" i="22"/>
  <c r="I165" i="22" s="1"/>
  <c r="H167" i="22"/>
  <c r="H165" i="22" s="1"/>
  <c r="G167" i="22"/>
  <c r="G165" i="22" s="1"/>
  <c r="F167" i="22"/>
  <c r="E167" i="22"/>
  <c r="D167" i="22"/>
  <c r="C167" i="22"/>
  <c r="B167" i="22"/>
  <c r="Y166" i="22"/>
  <c r="Y165" i="22" s="1"/>
  <c r="X166" i="22"/>
  <c r="X165" i="22" s="1"/>
  <c r="W166" i="22"/>
  <c r="W165" i="22" s="1"/>
  <c r="V166" i="22"/>
  <c r="V165" i="22" s="1"/>
  <c r="U166" i="22"/>
  <c r="U165" i="22" s="1"/>
  <c r="T166" i="22"/>
  <c r="T165" i="22" s="1"/>
  <c r="S166" i="22"/>
  <c r="R166" i="22"/>
  <c r="R165" i="22" s="1"/>
  <c r="Q166" i="22"/>
  <c r="P166" i="22"/>
  <c r="O166" i="22"/>
  <c r="N166" i="22"/>
  <c r="M166" i="22"/>
  <c r="L166" i="22"/>
  <c r="K166" i="22"/>
  <c r="J166" i="22"/>
  <c r="I166" i="22"/>
  <c r="H166" i="22"/>
  <c r="G166" i="22"/>
  <c r="F166" i="22"/>
  <c r="F165" i="22" s="1"/>
  <c r="E166" i="22"/>
  <c r="E165" i="22" s="1"/>
  <c r="D166" i="22"/>
  <c r="D165" i="22" s="1"/>
  <c r="C166" i="22"/>
  <c r="C165" i="22" s="1"/>
  <c r="B166" i="22"/>
  <c r="B165" i="22" s="1"/>
  <c r="S165" i="22"/>
  <c r="Q165" i="22"/>
  <c r="P165" i="22"/>
  <c r="O165" i="22"/>
  <c r="N165" i="22"/>
  <c r="Y162" i="22"/>
  <c r="X162" i="22"/>
  <c r="W162" i="22"/>
  <c r="V162" i="22"/>
  <c r="U162" i="22"/>
  <c r="T162" i="22"/>
  <c r="S162" i="22"/>
  <c r="R162" i="22"/>
  <c r="Q162" i="22"/>
  <c r="P162" i="22"/>
  <c r="O162" i="22"/>
  <c r="N162" i="22"/>
  <c r="M162" i="22"/>
  <c r="L162" i="22"/>
  <c r="K162" i="22"/>
  <c r="J162" i="22"/>
  <c r="I162" i="22"/>
  <c r="H162" i="22"/>
  <c r="G162" i="22"/>
  <c r="F162" i="22"/>
  <c r="E162" i="22"/>
  <c r="D162" i="22"/>
  <c r="C162" i="22"/>
  <c r="B162" i="22"/>
  <c r="Y161" i="22"/>
  <c r="X161" i="22"/>
  <c r="W161" i="22"/>
  <c r="V161" i="22"/>
  <c r="U161" i="22"/>
  <c r="T161" i="22"/>
  <c r="S161" i="22"/>
  <c r="R161" i="22"/>
  <c r="Q161" i="22"/>
  <c r="P161" i="22"/>
  <c r="O161" i="22"/>
  <c r="N161" i="22"/>
  <c r="M161" i="22"/>
  <c r="L161" i="22"/>
  <c r="K161" i="22"/>
  <c r="J161" i="22"/>
  <c r="I161" i="22"/>
  <c r="H161" i="22"/>
  <c r="G161" i="22"/>
  <c r="F161" i="22"/>
  <c r="E161" i="22"/>
  <c r="D161" i="22"/>
  <c r="C161" i="22"/>
  <c r="B161" i="22"/>
  <c r="Y159" i="22"/>
  <c r="X159" i="22"/>
  <c r="W159" i="22"/>
  <c r="V159" i="22"/>
  <c r="U159" i="22"/>
  <c r="T159" i="22"/>
  <c r="S159" i="22"/>
  <c r="R159" i="22"/>
  <c r="Q159" i="22"/>
  <c r="P159" i="22"/>
  <c r="O159" i="22"/>
  <c r="N159" i="22"/>
  <c r="M159" i="22"/>
  <c r="L159" i="22"/>
  <c r="K159" i="22"/>
  <c r="J159" i="22"/>
  <c r="I159" i="22"/>
  <c r="H159" i="22"/>
  <c r="G159" i="22"/>
  <c r="F159" i="22"/>
  <c r="E159" i="22"/>
  <c r="D159" i="22"/>
  <c r="C159" i="22"/>
  <c r="B159" i="22"/>
  <c r="Y158" i="22"/>
  <c r="X158" i="22"/>
  <c r="W158" i="22"/>
  <c r="V158" i="22"/>
  <c r="U158" i="22"/>
  <c r="T158" i="22"/>
  <c r="S158" i="22"/>
  <c r="R158" i="22"/>
  <c r="Q158" i="22"/>
  <c r="P158" i="22"/>
  <c r="O158" i="22"/>
  <c r="N158" i="22"/>
  <c r="M158" i="22"/>
  <c r="L158" i="22"/>
  <c r="K158" i="22"/>
  <c r="J158" i="22"/>
  <c r="I158" i="22"/>
  <c r="H158" i="22"/>
  <c r="G158" i="22"/>
  <c r="F158" i="22"/>
  <c r="E158" i="22"/>
  <c r="D158" i="22"/>
  <c r="C158" i="22"/>
  <c r="B158" i="22"/>
  <c r="Y156" i="22"/>
  <c r="X156" i="22"/>
  <c r="W156" i="22"/>
  <c r="V156" i="22"/>
  <c r="U156" i="22"/>
  <c r="T156" i="22"/>
  <c r="S156" i="22"/>
  <c r="R156" i="22"/>
  <c r="Q156" i="22"/>
  <c r="P156" i="22"/>
  <c r="O156" i="22"/>
  <c r="N156" i="22"/>
  <c r="M156" i="22"/>
  <c r="L156" i="22"/>
  <c r="K156" i="22"/>
  <c r="J156" i="22"/>
  <c r="I156" i="22"/>
  <c r="H156" i="22"/>
  <c r="G156" i="22"/>
  <c r="F156" i="22"/>
  <c r="E156" i="22"/>
  <c r="D156" i="22"/>
  <c r="C156" i="22"/>
  <c r="B156" i="22"/>
  <c r="Y155" i="22"/>
  <c r="X155" i="22"/>
  <c r="W155" i="22"/>
  <c r="V155" i="22"/>
  <c r="U155" i="22"/>
  <c r="T155" i="22"/>
  <c r="S155" i="22"/>
  <c r="R155" i="22"/>
  <c r="Q155" i="22"/>
  <c r="P155" i="22"/>
  <c r="O155" i="22"/>
  <c r="N155" i="22"/>
  <c r="M155" i="22"/>
  <c r="L155" i="22"/>
  <c r="K155" i="22"/>
  <c r="J155" i="22"/>
  <c r="I155" i="22"/>
  <c r="H155" i="22"/>
  <c r="G155" i="22"/>
  <c r="F155" i="22"/>
  <c r="E155" i="22"/>
  <c r="D155" i="22"/>
  <c r="C155" i="22"/>
  <c r="B155" i="22"/>
  <c r="Y154" i="22"/>
  <c r="X154" i="22"/>
  <c r="W154" i="22"/>
  <c r="V154" i="22"/>
  <c r="U154" i="22"/>
  <c r="T154" i="22"/>
  <c r="S154" i="22"/>
  <c r="R154" i="22"/>
  <c r="Q154" i="22"/>
  <c r="P154" i="22"/>
  <c r="O154" i="22"/>
  <c r="N154" i="22"/>
  <c r="M154" i="22"/>
  <c r="L154" i="22"/>
  <c r="K154" i="22"/>
  <c r="J154" i="22"/>
  <c r="I154" i="22"/>
  <c r="H154" i="22"/>
  <c r="G154" i="22"/>
  <c r="F154" i="22"/>
  <c r="E154" i="22"/>
  <c r="D154" i="22"/>
  <c r="C154" i="22"/>
  <c r="B154" i="22"/>
  <c r="Y152" i="22"/>
  <c r="X152" i="22"/>
  <c r="W152" i="22"/>
  <c r="V152" i="22"/>
  <c r="U152" i="22"/>
  <c r="T152" i="22"/>
  <c r="S152" i="22"/>
  <c r="R152" i="22"/>
  <c r="Q152" i="22"/>
  <c r="P152" i="22"/>
  <c r="O152" i="22"/>
  <c r="N152" i="22"/>
  <c r="M152" i="22"/>
  <c r="L152" i="22"/>
  <c r="K152" i="22"/>
  <c r="J152" i="22"/>
  <c r="I152" i="22"/>
  <c r="H152" i="22"/>
  <c r="G152" i="22"/>
  <c r="F152" i="22"/>
  <c r="E152" i="22"/>
  <c r="D152" i="22"/>
  <c r="C152" i="22"/>
  <c r="B152" i="22"/>
  <c r="Y151" i="22"/>
  <c r="X151" i="22"/>
  <c r="W151" i="22"/>
  <c r="V151" i="22"/>
  <c r="U151" i="22"/>
  <c r="T151" i="22"/>
  <c r="S151" i="22"/>
  <c r="R151" i="22"/>
  <c r="Q151" i="22"/>
  <c r="P151" i="22"/>
  <c r="O151" i="22"/>
  <c r="N151" i="22"/>
  <c r="M151" i="22"/>
  <c r="L151" i="22"/>
  <c r="K151" i="22"/>
  <c r="J151" i="22"/>
  <c r="I151" i="22"/>
  <c r="H151" i="22"/>
  <c r="G151" i="22"/>
  <c r="F151" i="22"/>
  <c r="E151" i="22"/>
  <c r="D151" i="22"/>
  <c r="C151" i="22"/>
  <c r="B151" i="22"/>
  <c r="Y150" i="22"/>
  <c r="X150" i="22"/>
  <c r="W150" i="22"/>
  <c r="V150" i="22"/>
  <c r="U150" i="22"/>
  <c r="T150" i="22"/>
  <c r="S150" i="22"/>
  <c r="R150" i="22"/>
  <c r="Q150" i="22"/>
  <c r="P150" i="22"/>
  <c r="O150" i="22"/>
  <c r="N150" i="22"/>
  <c r="M150" i="22"/>
  <c r="L150" i="22"/>
  <c r="K150" i="22"/>
  <c r="J150" i="22"/>
  <c r="I150" i="22"/>
  <c r="H150" i="22"/>
  <c r="G150" i="22"/>
  <c r="F150" i="22"/>
  <c r="E150" i="22"/>
  <c r="D150" i="22"/>
  <c r="C150" i="22"/>
  <c r="B150" i="22"/>
  <c r="Y149" i="22"/>
  <c r="X149" i="22"/>
  <c r="W149" i="22"/>
  <c r="V149" i="22"/>
  <c r="U149" i="22"/>
  <c r="T149" i="22"/>
  <c r="S149" i="22"/>
  <c r="R149" i="22"/>
  <c r="Q149" i="22"/>
  <c r="P149" i="22"/>
  <c r="O149" i="22"/>
  <c r="N149" i="22"/>
  <c r="M149" i="22"/>
  <c r="M146" i="22" s="1"/>
  <c r="L149" i="22"/>
  <c r="L146" i="22" s="1"/>
  <c r="K149" i="22"/>
  <c r="K146" i="22" s="1"/>
  <c r="J149" i="22"/>
  <c r="J146" i="22" s="1"/>
  <c r="I149" i="22"/>
  <c r="H149" i="22"/>
  <c r="G149" i="22"/>
  <c r="F149" i="22"/>
  <c r="E149" i="22"/>
  <c r="D149" i="22"/>
  <c r="C149" i="22"/>
  <c r="B149" i="22"/>
  <c r="Y148" i="22"/>
  <c r="X148" i="22"/>
  <c r="W148" i="22"/>
  <c r="V148" i="22"/>
  <c r="U148" i="22"/>
  <c r="T148" i="22"/>
  <c r="S148" i="22"/>
  <c r="R148" i="22"/>
  <c r="Q148" i="22"/>
  <c r="P148" i="22"/>
  <c r="O148" i="22"/>
  <c r="N148" i="22"/>
  <c r="M148" i="22"/>
  <c r="L148" i="22"/>
  <c r="K148" i="22"/>
  <c r="J148" i="22"/>
  <c r="I148" i="22"/>
  <c r="I146" i="22" s="1"/>
  <c r="H148" i="22"/>
  <c r="H146" i="22" s="1"/>
  <c r="G148" i="22"/>
  <c r="G146" i="22" s="1"/>
  <c r="F148" i="22"/>
  <c r="E148" i="22"/>
  <c r="D148" i="22"/>
  <c r="C148" i="22"/>
  <c r="B148" i="22"/>
  <c r="Y147" i="22"/>
  <c r="Y146" i="22" s="1"/>
  <c r="X147" i="22"/>
  <c r="X146" i="22" s="1"/>
  <c r="W147" i="22"/>
  <c r="W146" i="22" s="1"/>
  <c r="V147" i="22"/>
  <c r="V146" i="22" s="1"/>
  <c r="U147" i="22"/>
  <c r="U146" i="22" s="1"/>
  <c r="T147" i="22"/>
  <c r="T146" i="22" s="1"/>
  <c r="S147" i="22"/>
  <c r="R147" i="22"/>
  <c r="R146" i="22" s="1"/>
  <c r="Q147" i="22"/>
  <c r="P147" i="22"/>
  <c r="O147" i="22"/>
  <c r="N147" i="22"/>
  <c r="M147" i="22"/>
  <c r="L147" i="22"/>
  <c r="K147" i="22"/>
  <c r="J147" i="22"/>
  <c r="I147" i="22"/>
  <c r="H147" i="22"/>
  <c r="G147" i="22"/>
  <c r="F147" i="22"/>
  <c r="F146" i="22" s="1"/>
  <c r="E147" i="22"/>
  <c r="E146" i="22" s="1"/>
  <c r="D147" i="22"/>
  <c r="D146" i="22" s="1"/>
  <c r="C147" i="22"/>
  <c r="C146" i="22" s="1"/>
  <c r="B147" i="22"/>
  <c r="B146" i="22" s="1"/>
  <c r="S146" i="22"/>
  <c r="Q146" i="22"/>
  <c r="P146" i="22"/>
  <c r="O146" i="22"/>
  <c r="N146" i="22"/>
  <c r="Y143" i="22"/>
  <c r="X143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Y142" i="22"/>
  <c r="X142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Y140" i="22"/>
  <c r="X140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Y139" i="22"/>
  <c r="X139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Y138" i="22"/>
  <c r="X138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Y137" i="22"/>
  <c r="X137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Y136" i="22"/>
  <c r="X136" i="22"/>
  <c r="W136" i="22"/>
  <c r="V136" i="22"/>
  <c r="U136" i="22"/>
  <c r="T136" i="22"/>
  <c r="S136" i="22"/>
  <c r="R136" i="22"/>
  <c r="Q136" i="22"/>
  <c r="P136" i="22"/>
  <c r="O136" i="22"/>
  <c r="N136" i="22"/>
  <c r="M136" i="22"/>
  <c r="L136" i="22"/>
  <c r="K136" i="22"/>
  <c r="J136" i="22"/>
  <c r="I136" i="22"/>
  <c r="H136" i="22"/>
  <c r="G136" i="22"/>
  <c r="F136" i="22"/>
  <c r="E136" i="22"/>
  <c r="D136" i="22"/>
  <c r="C136" i="22"/>
  <c r="B136" i="22"/>
  <c r="Y135" i="22"/>
  <c r="X135" i="22"/>
  <c r="W135" i="22"/>
  <c r="V135" i="22"/>
  <c r="U135" i="22"/>
  <c r="T135" i="22"/>
  <c r="S135" i="22"/>
  <c r="R135" i="22"/>
  <c r="Q135" i="22"/>
  <c r="P135" i="22"/>
  <c r="O135" i="22"/>
  <c r="N135" i="22"/>
  <c r="M135" i="22"/>
  <c r="L135" i="22"/>
  <c r="K135" i="22"/>
  <c r="J135" i="22"/>
  <c r="I135" i="22"/>
  <c r="H135" i="22"/>
  <c r="G135" i="22"/>
  <c r="F135" i="22"/>
  <c r="E135" i="22"/>
  <c r="D135" i="22"/>
  <c r="C135" i="22"/>
  <c r="B135" i="22"/>
  <c r="Y134" i="22"/>
  <c r="X134" i="22"/>
  <c r="W134" i="22"/>
  <c r="V134" i="22"/>
  <c r="U134" i="22"/>
  <c r="T134" i="22"/>
  <c r="S134" i="22"/>
  <c r="R134" i="22"/>
  <c r="Q134" i="22"/>
  <c r="P134" i="22"/>
  <c r="O134" i="22"/>
  <c r="N134" i="22"/>
  <c r="M134" i="22"/>
  <c r="L134" i="22"/>
  <c r="K134" i="22"/>
  <c r="J134" i="22"/>
  <c r="I134" i="22"/>
  <c r="H134" i="22"/>
  <c r="G134" i="22"/>
  <c r="F134" i="22"/>
  <c r="E134" i="22"/>
  <c r="D134" i="22"/>
  <c r="C134" i="22"/>
  <c r="B134" i="22"/>
  <c r="Y133" i="22"/>
  <c r="X133" i="22"/>
  <c r="W133" i="22"/>
  <c r="V133" i="22"/>
  <c r="U133" i="22"/>
  <c r="T133" i="22"/>
  <c r="S133" i="22"/>
  <c r="R133" i="22"/>
  <c r="Q133" i="22"/>
  <c r="P133" i="22"/>
  <c r="O133" i="22"/>
  <c r="N133" i="22"/>
  <c r="M133" i="22"/>
  <c r="L133" i="22"/>
  <c r="K133" i="22"/>
  <c r="J133" i="22"/>
  <c r="I133" i="22"/>
  <c r="H133" i="22"/>
  <c r="G133" i="22"/>
  <c r="F133" i="22"/>
  <c r="E133" i="22"/>
  <c r="D133" i="22"/>
  <c r="C133" i="22"/>
  <c r="B133" i="22"/>
  <c r="Y119" i="22"/>
  <c r="X119" i="22"/>
  <c r="W119" i="22"/>
  <c r="V119" i="22"/>
  <c r="U119" i="22"/>
  <c r="T119" i="22"/>
  <c r="S119" i="22"/>
  <c r="R119" i="22"/>
  <c r="Q119" i="22"/>
  <c r="P119" i="22"/>
  <c r="O119" i="22"/>
  <c r="N119" i="22"/>
  <c r="M119" i="22"/>
  <c r="L119" i="22"/>
  <c r="K119" i="22"/>
  <c r="J119" i="22"/>
  <c r="I119" i="22"/>
  <c r="H119" i="22"/>
  <c r="G119" i="22"/>
  <c r="F119" i="22"/>
  <c r="E119" i="22"/>
  <c r="D119" i="22"/>
  <c r="C119" i="22"/>
  <c r="B119" i="22"/>
  <c r="Y110" i="22"/>
  <c r="X110" i="22"/>
  <c r="W110" i="22"/>
  <c r="V110" i="22"/>
  <c r="U110" i="22"/>
  <c r="T110" i="22"/>
  <c r="S110" i="22"/>
  <c r="R110" i="22"/>
  <c r="Q110" i="22"/>
  <c r="P110" i="22"/>
  <c r="O110" i="22"/>
  <c r="N110" i="22"/>
  <c r="M110" i="22"/>
  <c r="L110" i="22"/>
  <c r="K110" i="22"/>
  <c r="J110" i="22"/>
  <c r="I110" i="22"/>
  <c r="H110" i="22"/>
  <c r="G110" i="22"/>
  <c r="F110" i="22"/>
  <c r="E110" i="22"/>
  <c r="D110" i="22"/>
  <c r="C110" i="22"/>
  <c r="B110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Y79" i="22"/>
  <c r="X79" i="22"/>
  <c r="W79" i="22"/>
  <c r="V79" i="22"/>
  <c r="U79" i="22"/>
  <c r="T79" i="22"/>
  <c r="S79" i="22"/>
  <c r="R79" i="22"/>
  <c r="Q79" i="22"/>
  <c r="P79" i="22"/>
  <c r="O79" i="22"/>
  <c r="N79" i="22"/>
  <c r="M79" i="22"/>
  <c r="L79" i="22"/>
  <c r="K79" i="22"/>
  <c r="J79" i="22"/>
  <c r="I79" i="22"/>
  <c r="H79" i="22"/>
  <c r="G79" i="22"/>
  <c r="F79" i="22"/>
  <c r="E79" i="22"/>
  <c r="D79" i="22"/>
  <c r="C79" i="22"/>
  <c r="B79" i="22"/>
  <c r="Y60" i="22"/>
  <c r="X60" i="22"/>
  <c r="W60" i="22"/>
  <c r="V60" i="22"/>
  <c r="U60" i="22"/>
  <c r="T60" i="22"/>
  <c r="S60" i="22"/>
  <c r="R60" i="22"/>
  <c r="Q60" i="22"/>
  <c r="P60" i="22"/>
  <c r="O60" i="22"/>
  <c r="N60" i="22"/>
  <c r="M60" i="22"/>
  <c r="L60" i="22"/>
  <c r="K60" i="22"/>
  <c r="J60" i="22"/>
  <c r="I60" i="22"/>
  <c r="H60" i="22"/>
  <c r="G60" i="22"/>
  <c r="F60" i="22"/>
  <c r="E60" i="22"/>
  <c r="D60" i="22"/>
  <c r="C60" i="22"/>
  <c r="B60" i="22"/>
  <c r="Y33" i="22"/>
  <c r="X33" i="22"/>
  <c r="W33" i="22"/>
  <c r="V33" i="22"/>
  <c r="U33" i="22"/>
  <c r="T33" i="22"/>
  <c r="S33" i="22"/>
  <c r="R33" i="22"/>
  <c r="R141" i="22" s="1"/>
  <c r="Q33" i="22"/>
  <c r="P33" i="22"/>
  <c r="O33" i="22"/>
  <c r="N33" i="22"/>
  <c r="M33" i="22"/>
  <c r="L33" i="22"/>
  <c r="K33" i="22"/>
  <c r="J33" i="22"/>
  <c r="J141" i="22" s="1"/>
  <c r="I33" i="22"/>
  <c r="H33" i="22"/>
  <c r="G33" i="22"/>
  <c r="F33" i="22"/>
  <c r="E33" i="22"/>
  <c r="D33" i="22"/>
  <c r="C33" i="22"/>
  <c r="B33" i="22"/>
  <c r="B141" i="22" s="1"/>
  <c r="Y214" i="21"/>
  <c r="X214" i="21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Y212" i="21"/>
  <c r="X212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U211" i="21"/>
  <c r="Y210" i="21"/>
  <c r="X210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Y209" i="21"/>
  <c r="X209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Y208" i="21"/>
  <c r="X208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Y207" i="21"/>
  <c r="X207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Y206" i="21"/>
  <c r="X206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E201" i="21"/>
  <c r="Y200" i="21"/>
  <c r="X200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Y199" i="21"/>
  <c r="X199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Y198" i="21"/>
  <c r="X198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Y197" i="21"/>
  <c r="X197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Y196" i="21"/>
  <c r="X196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Y195" i="21"/>
  <c r="X195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E192" i="21"/>
  <c r="Y191" i="21"/>
  <c r="X191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Y190" i="21"/>
  <c r="X190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Y189" i="21"/>
  <c r="X189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Y188" i="21"/>
  <c r="X188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Y187" i="21"/>
  <c r="X187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Y186" i="21"/>
  <c r="X186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Y185" i="21"/>
  <c r="X185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Y184" i="21"/>
  <c r="X184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Y178" i="21"/>
  <c r="X178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Y177" i="21"/>
  <c r="X177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Y176" i="21"/>
  <c r="X176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Y174" i="21"/>
  <c r="X174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L165" i="21" s="1"/>
  <c r="K174" i="21"/>
  <c r="J174" i="21"/>
  <c r="I174" i="21"/>
  <c r="H174" i="21"/>
  <c r="G174" i="21"/>
  <c r="F174" i="21"/>
  <c r="E174" i="21"/>
  <c r="D174" i="21"/>
  <c r="C174" i="21"/>
  <c r="B174" i="21"/>
  <c r="Y173" i="21"/>
  <c r="X173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J165" i="21" s="1"/>
  <c r="I173" i="21"/>
  <c r="H173" i="21"/>
  <c r="G173" i="21"/>
  <c r="F173" i="21"/>
  <c r="E173" i="21"/>
  <c r="D173" i="21"/>
  <c r="C173" i="21"/>
  <c r="B173" i="21"/>
  <c r="Y172" i="21"/>
  <c r="X172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Y170" i="21"/>
  <c r="X170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Y169" i="21"/>
  <c r="X169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I169" i="21"/>
  <c r="I165" i="21" s="1"/>
  <c r="H169" i="21"/>
  <c r="G169" i="21"/>
  <c r="F169" i="21"/>
  <c r="E169" i="21"/>
  <c r="D169" i="21"/>
  <c r="C169" i="21"/>
  <c r="B169" i="21"/>
  <c r="Y168" i="21"/>
  <c r="X168" i="21"/>
  <c r="W168" i="21"/>
  <c r="V168" i="21"/>
  <c r="U168" i="21"/>
  <c r="T168" i="21"/>
  <c r="S168" i="21"/>
  <c r="R168" i="21"/>
  <c r="Q168" i="21"/>
  <c r="P168" i="21"/>
  <c r="O168" i="21"/>
  <c r="N168" i="21"/>
  <c r="M168" i="21"/>
  <c r="L168" i="21"/>
  <c r="K168" i="21"/>
  <c r="J168" i="21"/>
  <c r="I168" i="21"/>
  <c r="H168" i="21"/>
  <c r="H165" i="21" s="1"/>
  <c r="G168" i="21"/>
  <c r="G165" i="21" s="1"/>
  <c r="F168" i="21"/>
  <c r="F165" i="21" s="1"/>
  <c r="E168" i="21"/>
  <c r="E165" i="21" s="1"/>
  <c r="D168" i="21"/>
  <c r="C168" i="21"/>
  <c r="B168" i="21"/>
  <c r="Y167" i="21"/>
  <c r="X167" i="21"/>
  <c r="X165" i="21" s="1"/>
  <c r="W167" i="21"/>
  <c r="W165" i="21" s="1"/>
  <c r="V167" i="21"/>
  <c r="V165" i="21" s="1"/>
  <c r="U167" i="21"/>
  <c r="T167" i="21"/>
  <c r="S167" i="21"/>
  <c r="R167" i="21"/>
  <c r="Q167" i="21"/>
  <c r="P167" i="21"/>
  <c r="O167" i="21"/>
  <c r="N167" i="21"/>
  <c r="M167" i="21"/>
  <c r="L167" i="21"/>
  <c r="K167" i="21"/>
  <c r="J167" i="21"/>
  <c r="I167" i="21"/>
  <c r="H167" i="21"/>
  <c r="G167" i="21"/>
  <c r="F167" i="21"/>
  <c r="E167" i="21"/>
  <c r="D167" i="21"/>
  <c r="D165" i="21" s="1"/>
  <c r="C167" i="21"/>
  <c r="C165" i="21" s="1"/>
  <c r="B167" i="21"/>
  <c r="B165" i="21" s="1"/>
  <c r="Y166" i="21"/>
  <c r="Y165" i="21" s="1"/>
  <c r="X166" i="21"/>
  <c r="W166" i="21"/>
  <c r="V166" i="21"/>
  <c r="U166" i="21"/>
  <c r="U165" i="21" s="1"/>
  <c r="T166" i="21"/>
  <c r="T165" i="21" s="1"/>
  <c r="S166" i="21"/>
  <c r="S165" i="21" s="1"/>
  <c r="R166" i="21"/>
  <c r="R165" i="21" s="1"/>
  <c r="Q166" i="21"/>
  <c r="P166" i="21"/>
  <c r="O166" i="21"/>
  <c r="O165" i="21" s="1"/>
  <c r="N166" i="21"/>
  <c r="M166" i="21"/>
  <c r="L166" i="21"/>
  <c r="K166" i="21"/>
  <c r="J166" i="21"/>
  <c r="I166" i="21"/>
  <c r="H166" i="21"/>
  <c r="G166" i="21"/>
  <c r="F166" i="21"/>
  <c r="E166" i="21"/>
  <c r="D166" i="21"/>
  <c r="C166" i="21"/>
  <c r="B166" i="21"/>
  <c r="Q165" i="21"/>
  <c r="P165" i="21"/>
  <c r="N165" i="21"/>
  <c r="M165" i="21"/>
  <c r="K165" i="21"/>
  <c r="Y162" i="21"/>
  <c r="X162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Y161" i="21"/>
  <c r="X161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Y159" i="21"/>
  <c r="X159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Y158" i="21"/>
  <c r="X158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M157" i="21"/>
  <c r="Y156" i="21"/>
  <c r="Y146" i="21" s="1"/>
  <c r="X156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Y154" i="21"/>
  <c r="X154" i="21"/>
  <c r="W154" i="21"/>
  <c r="W146" i="21" s="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M153" i="21"/>
  <c r="E153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Y151" i="21"/>
  <c r="X151" i="21"/>
  <c r="W151" i="21"/>
  <c r="V151" i="21"/>
  <c r="U151" i="21"/>
  <c r="T151" i="21"/>
  <c r="S151" i="21"/>
  <c r="R151" i="21"/>
  <c r="R146" i="21" s="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Y149" i="21"/>
  <c r="X149" i="21"/>
  <c r="W149" i="21"/>
  <c r="V149" i="21"/>
  <c r="U149" i="21"/>
  <c r="T149" i="21"/>
  <c r="S149" i="21"/>
  <c r="R149" i="21"/>
  <c r="Q149" i="21"/>
  <c r="P149" i="21"/>
  <c r="P146" i="21" s="1"/>
  <c r="O149" i="21"/>
  <c r="O146" i="21" s="1"/>
  <c r="N149" i="21"/>
  <c r="N146" i="21" s="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Y148" i="21"/>
  <c r="X148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L146" i="21" s="1"/>
  <c r="K148" i="21"/>
  <c r="K146" i="21" s="1"/>
  <c r="J148" i="21"/>
  <c r="J146" i="21" s="1"/>
  <c r="I148" i="21"/>
  <c r="H148" i="21"/>
  <c r="G148" i="21"/>
  <c r="F148" i="21"/>
  <c r="E148" i="21"/>
  <c r="D148" i="21"/>
  <c r="C148" i="21"/>
  <c r="B148" i="21"/>
  <c r="Y147" i="21"/>
  <c r="X147" i="21"/>
  <c r="X146" i="21" s="1"/>
  <c r="W147" i="21"/>
  <c r="V147" i="21"/>
  <c r="U147" i="21"/>
  <c r="T147" i="21"/>
  <c r="S147" i="21"/>
  <c r="R147" i="21"/>
  <c r="Q147" i="21"/>
  <c r="Q146" i="21" s="1"/>
  <c r="P147" i="21"/>
  <c r="O147" i="21"/>
  <c r="N147" i="21"/>
  <c r="M147" i="21"/>
  <c r="L147" i="21"/>
  <c r="K147" i="21"/>
  <c r="J147" i="21"/>
  <c r="I147" i="21"/>
  <c r="I146" i="21" s="1"/>
  <c r="H147" i="21"/>
  <c r="H146" i="21" s="1"/>
  <c r="G147" i="21"/>
  <c r="G146" i="21" s="1"/>
  <c r="F147" i="21"/>
  <c r="F146" i="21" s="1"/>
  <c r="E147" i="21"/>
  <c r="D147" i="21"/>
  <c r="D146" i="21" s="1"/>
  <c r="C147" i="21"/>
  <c r="C146" i="21" s="1"/>
  <c r="B147" i="21"/>
  <c r="B146" i="21" s="1"/>
  <c r="V146" i="21"/>
  <c r="T146" i="21"/>
  <c r="S146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Y136" i="21"/>
  <c r="X136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Y135" i="21"/>
  <c r="X135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Y134" i="21"/>
  <c r="X134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Y119" i="21"/>
  <c r="Y213" i="21" s="1"/>
  <c r="X119" i="21"/>
  <c r="X213" i="21" s="1"/>
  <c r="W119" i="21"/>
  <c r="W213" i="21" s="1"/>
  <c r="V119" i="21"/>
  <c r="V213" i="21" s="1"/>
  <c r="U119" i="21"/>
  <c r="U213" i="21" s="1"/>
  <c r="T119" i="21"/>
  <c r="S119" i="21"/>
  <c r="S213" i="21" s="1"/>
  <c r="R119" i="21"/>
  <c r="R213" i="21" s="1"/>
  <c r="Q119" i="21"/>
  <c r="Q213" i="21" s="1"/>
  <c r="P119" i="21"/>
  <c r="P213" i="21" s="1"/>
  <c r="O119" i="21"/>
  <c r="O213" i="21" s="1"/>
  <c r="N119" i="21"/>
  <c r="N213" i="21" s="1"/>
  <c r="M119" i="21"/>
  <c r="M213" i="21" s="1"/>
  <c r="L119" i="21"/>
  <c r="K119" i="21"/>
  <c r="K213" i="21" s="1"/>
  <c r="J119" i="21"/>
  <c r="J213" i="21" s="1"/>
  <c r="I119" i="21"/>
  <c r="I213" i="21" s="1"/>
  <c r="H119" i="21"/>
  <c r="H213" i="21" s="1"/>
  <c r="G119" i="21"/>
  <c r="G213" i="21" s="1"/>
  <c r="F119" i="21"/>
  <c r="F213" i="21" s="1"/>
  <c r="E119" i="21"/>
  <c r="E213" i="21" s="1"/>
  <c r="D119" i="21"/>
  <c r="C119" i="21"/>
  <c r="C213" i="21" s="1"/>
  <c r="B119" i="21"/>
  <c r="B213" i="21" s="1"/>
  <c r="Y110" i="21"/>
  <c r="Y211" i="21" s="1"/>
  <c r="X110" i="21"/>
  <c r="X211" i="21" s="1"/>
  <c r="W110" i="21"/>
  <c r="W211" i="21" s="1"/>
  <c r="V110" i="21"/>
  <c r="V211" i="21" s="1"/>
  <c r="U110" i="21"/>
  <c r="U171" i="21" s="1"/>
  <c r="T110" i="21"/>
  <c r="T211" i="21" s="1"/>
  <c r="S110" i="21"/>
  <c r="S211" i="21" s="1"/>
  <c r="R110" i="21"/>
  <c r="Q110" i="21"/>
  <c r="Q211" i="21" s="1"/>
  <c r="P110" i="21"/>
  <c r="P211" i="21" s="1"/>
  <c r="O110" i="21"/>
  <c r="O211" i="21" s="1"/>
  <c r="N110" i="21"/>
  <c r="N211" i="21" s="1"/>
  <c r="M110" i="21"/>
  <c r="M211" i="21" s="1"/>
  <c r="L110" i="21"/>
  <c r="L211" i="21" s="1"/>
  <c r="K110" i="21"/>
  <c r="K211" i="21" s="1"/>
  <c r="J110" i="21"/>
  <c r="I110" i="21"/>
  <c r="I211" i="21" s="1"/>
  <c r="H110" i="21"/>
  <c r="H211" i="21" s="1"/>
  <c r="G110" i="21"/>
  <c r="G211" i="21" s="1"/>
  <c r="F110" i="21"/>
  <c r="F211" i="21" s="1"/>
  <c r="E110" i="21"/>
  <c r="E211" i="21" s="1"/>
  <c r="D110" i="21"/>
  <c r="D211" i="21" s="1"/>
  <c r="C110" i="21"/>
  <c r="C211" i="21" s="1"/>
  <c r="B110" i="21"/>
  <c r="Y89" i="21"/>
  <c r="X89" i="21"/>
  <c r="X203" i="21" s="1"/>
  <c r="W89" i="21"/>
  <c r="W203" i="21" s="1"/>
  <c r="V89" i="21"/>
  <c r="V203" i="21" s="1"/>
  <c r="U89" i="21"/>
  <c r="U160" i="21" s="1"/>
  <c r="T89" i="21"/>
  <c r="T203" i="21" s="1"/>
  <c r="S89" i="21"/>
  <c r="S203" i="21" s="1"/>
  <c r="R89" i="21"/>
  <c r="R203" i="21" s="1"/>
  <c r="Q89" i="21"/>
  <c r="P89" i="21"/>
  <c r="P203" i="21" s="1"/>
  <c r="O89" i="21"/>
  <c r="O203" i="21" s="1"/>
  <c r="N89" i="21"/>
  <c r="N203" i="21" s="1"/>
  <c r="M89" i="21"/>
  <c r="M160" i="21" s="1"/>
  <c r="L89" i="21"/>
  <c r="L203" i="21" s="1"/>
  <c r="K89" i="21"/>
  <c r="K203" i="21" s="1"/>
  <c r="J89" i="21"/>
  <c r="J203" i="21" s="1"/>
  <c r="I89" i="21"/>
  <c r="H89" i="21"/>
  <c r="H203" i="21" s="1"/>
  <c r="G89" i="21"/>
  <c r="G203" i="21" s="1"/>
  <c r="F89" i="21"/>
  <c r="F203" i="21" s="1"/>
  <c r="E89" i="21"/>
  <c r="E160" i="21" s="1"/>
  <c r="D89" i="21"/>
  <c r="D203" i="21" s="1"/>
  <c r="C89" i="21"/>
  <c r="C203" i="21" s="1"/>
  <c r="B89" i="21"/>
  <c r="B203" i="21" s="1"/>
  <c r="Y79" i="21"/>
  <c r="X79" i="21"/>
  <c r="X202" i="21" s="1"/>
  <c r="W79" i="21"/>
  <c r="W202" i="21" s="1"/>
  <c r="V79" i="21"/>
  <c r="V202" i="21" s="1"/>
  <c r="U79" i="21"/>
  <c r="U202" i="21" s="1"/>
  <c r="T79" i="21"/>
  <c r="T202" i="21" s="1"/>
  <c r="S79" i="21"/>
  <c r="S202" i="21" s="1"/>
  <c r="R79" i="21"/>
  <c r="R202" i="21" s="1"/>
  <c r="Q79" i="21"/>
  <c r="P79" i="21"/>
  <c r="P202" i="21" s="1"/>
  <c r="O79" i="21"/>
  <c r="O202" i="21" s="1"/>
  <c r="N79" i="21"/>
  <c r="N202" i="21" s="1"/>
  <c r="M79" i="21"/>
  <c r="M202" i="21" s="1"/>
  <c r="L79" i="21"/>
  <c r="L202" i="21" s="1"/>
  <c r="K79" i="21"/>
  <c r="K202" i="21" s="1"/>
  <c r="J79" i="21"/>
  <c r="J202" i="21" s="1"/>
  <c r="I79" i="21"/>
  <c r="H79" i="21"/>
  <c r="H202" i="21" s="1"/>
  <c r="G79" i="21"/>
  <c r="G202" i="21" s="1"/>
  <c r="F79" i="21"/>
  <c r="F202" i="21" s="1"/>
  <c r="E79" i="21"/>
  <c r="E202" i="21" s="1"/>
  <c r="D79" i="21"/>
  <c r="D202" i="21" s="1"/>
  <c r="C79" i="21"/>
  <c r="C202" i="21" s="1"/>
  <c r="B79" i="21"/>
  <c r="B202" i="21" s="1"/>
  <c r="Y60" i="21"/>
  <c r="X60" i="21"/>
  <c r="X201" i="21" s="1"/>
  <c r="W60" i="21"/>
  <c r="W201" i="21" s="1"/>
  <c r="V60" i="21"/>
  <c r="V201" i="21" s="1"/>
  <c r="V194" i="21" s="1"/>
  <c r="U60" i="21"/>
  <c r="U153" i="21" s="1"/>
  <c r="T60" i="21"/>
  <c r="T201" i="21" s="1"/>
  <c r="S60" i="21"/>
  <c r="S201" i="21" s="1"/>
  <c r="S194" i="21" s="1"/>
  <c r="R60" i="21"/>
  <c r="R201" i="21" s="1"/>
  <c r="R194" i="21" s="1"/>
  <c r="Q60" i="21"/>
  <c r="P60" i="21"/>
  <c r="P201" i="21" s="1"/>
  <c r="O60" i="21"/>
  <c r="O201" i="21" s="1"/>
  <c r="N60" i="21"/>
  <c r="N201" i="21" s="1"/>
  <c r="M60" i="21"/>
  <c r="M201" i="21" s="1"/>
  <c r="L60" i="21"/>
  <c r="L201" i="21" s="1"/>
  <c r="K60" i="21"/>
  <c r="K201" i="21" s="1"/>
  <c r="J60" i="21"/>
  <c r="J201" i="21" s="1"/>
  <c r="I60" i="21"/>
  <c r="H60" i="21"/>
  <c r="H201" i="21" s="1"/>
  <c r="G60" i="21"/>
  <c r="G201" i="21" s="1"/>
  <c r="F60" i="21"/>
  <c r="F201" i="21" s="1"/>
  <c r="E60" i="21"/>
  <c r="D60" i="21"/>
  <c r="D201" i="21" s="1"/>
  <c r="C60" i="21"/>
  <c r="C201" i="21" s="1"/>
  <c r="B60" i="21"/>
  <c r="B201" i="21" s="1"/>
  <c r="Y33" i="21"/>
  <c r="Y192" i="21" s="1"/>
  <c r="X33" i="21"/>
  <c r="X192" i="21" s="1"/>
  <c r="X183" i="21" s="1"/>
  <c r="W33" i="21"/>
  <c r="W192" i="21" s="1"/>
  <c r="V33" i="21"/>
  <c r="U33" i="21"/>
  <c r="U141" i="21" s="1"/>
  <c r="T33" i="21"/>
  <c r="T192" i="21" s="1"/>
  <c r="S33" i="21"/>
  <c r="S192" i="21" s="1"/>
  <c r="R33" i="21"/>
  <c r="R192" i="21" s="1"/>
  <c r="R183" i="21" s="1"/>
  <c r="Q33" i="21"/>
  <c r="Q192" i="21" s="1"/>
  <c r="P33" i="21"/>
  <c r="P192" i="21" s="1"/>
  <c r="O33" i="21"/>
  <c r="O192" i="21" s="1"/>
  <c r="N33" i="21"/>
  <c r="M33" i="21"/>
  <c r="M141" i="21" s="1"/>
  <c r="L33" i="21"/>
  <c r="L192" i="21" s="1"/>
  <c r="K33" i="21"/>
  <c r="K192" i="21" s="1"/>
  <c r="J33" i="21"/>
  <c r="J192" i="21" s="1"/>
  <c r="I33" i="21"/>
  <c r="I192" i="21" s="1"/>
  <c r="H33" i="21"/>
  <c r="H192" i="21" s="1"/>
  <c r="G33" i="21"/>
  <c r="G192" i="21" s="1"/>
  <c r="F33" i="21"/>
  <c r="E33" i="21"/>
  <c r="E141" i="21" s="1"/>
  <c r="D33" i="21"/>
  <c r="D192" i="21" s="1"/>
  <c r="C33" i="21"/>
  <c r="C192" i="21" s="1"/>
  <c r="B33" i="21"/>
  <c r="B192" i="21" s="1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Y67" i="20"/>
  <c r="X67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B67" i="20"/>
  <c r="Y66" i="20"/>
  <c r="X66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B66" i="20"/>
  <c r="Y65" i="20"/>
  <c r="X65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B65" i="20"/>
  <c r="S62" i="20"/>
  <c r="E62" i="20"/>
  <c r="S61" i="20"/>
  <c r="R61" i="20"/>
  <c r="Q61" i="20"/>
  <c r="R60" i="20"/>
  <c r="O60" i="20"/>
  <c r="J60" i="20"/>
  <c r="I60" i="20"/>
  <c r="H60" i="20"/>
  <c r="G60" i="20"/>
  <c r="Y58" i="20"/>
  <c r="Y42" i="7" s="1"/>
  <c r="X58" i="20"/>
  <c r="W58" i="20"/>
  <c r="V58" i="20"/>
  <c r="U58" i="20"/>
  <c r="T58" i="20"/>
  <c r="S58" i="20"/>
  <c r="R58" i="20"/>
  <c r="Q58" i="20"/>
  <c r="Q42" i="7" s="1"/>
  <c r="P58" i="20"/>
  <c r="P42" i="7" s="1"/>
  <c r="O58" i="20"/>
  <c r="O42" i="7" s="1"/>
  <c r="N58" i="20"/>
  <c r="N42" i="7" s="1"/>
  <c r="M58" i="20"/>
  <c r="M42" i="7" s="1"/>
  <c r="L58" i="20"/>
  <c r="L42" i="7" s="1"/>
  <c r="K58" i="20"/>
  <c r="J58" i="20"/>
  <c r="J42" i="7" s="1"/>
  <c r="I58" i="20"/>
  <c r="I42" i="7" s="1"/>
  <c r="H58" i="20"/>
  <c r="H42" i="7" s="1"/>
  <c r="G58" i="20"/>
  <c r="G42" i="7" s="1"/>
  <c r="F58" i="20"/>
  <c r="F42" i="7" s="1"/>
  <c r="E58" i="20"/>
  <c r="D58" i="20"/>
  <c r="D42" i="7" s="1"/>
  <c r="C58" i="20"/>
  <c r="B58" i="20"/>
  <c r="Y54" i="20"/>
  <c r="X54" i="20"/>
  <c r="W54" i="20"/>
  <c r="W71" i="20" s="1"/>
  <c r="V54" i="20"/>
  <c r="U54" i="20"/>
  <c r="T54" i="20"/>
  <c r="S54" i="20"/>
  <c r="R54" i="20"/>
  <c r="Q54" i="20"/>
  <c r="P54" i="20"/>
  <c r="O54" i="20"/>
  <c r="N54" i="20"/>
  <c r="M54" i="20"/>
  <c r="L54" i="20"/>
  <c r="K54" i="20"/>
  <c r="K68" i="4" s="1"/>
  <c r="J54" i="20"/>
  <c r="I54" i="20"/>
  <c r="H54" i="20"/>
  <c r="G54" i="20"/>
  <c r="F54" i="20"/>
  <c r="E54" i="20"/>
  <c r="D54" i="20"/>
  <c r="C54" i="20"/>
  <c r="B54" i="20"/>
  <c r="Y53" i="20"/>
  <c r="X53" i="20"/>
  <c r="W53" i="20"/>
  <c r="V53" i="20"/>
  <c r="U53" i="20"/>
  <c r="T53" i="20"/>
  <c r="S53" i="20"/>
  <c r="R53" i="20"/>
  <c r="Q53" i="20"/>
  <c r="P53" i="20"/>
  <c r="O53" i="20"/>
  <c r="O70" i="20" s="1"/>
  <c r="N53" i="20"/>
  <c r="N51" i="20" s="1"/>
  <c r="N65" i="4" s="1"/>
  <c r="M53" i="20"/>
  <c r="L53" i="20"/>
  <c r="K53" i="20"/>
  <c r="J53" i="20"/>
  <c r="I53" i="20"/>
  <c r="H53" i="20"/>
  <c r="G53" i="20"/>
  <c r="G70" i="20" s="1"/>
  <c r="F53" i="20"/>
  <c r="E53" i="20"/>
  <c r="D53" i="20"/>
  <c r="C53" i="20"/>
  <c r="B53" i="20"/>
  <c r="Y52" i="20"/>
  <c r="X52" i="20"/>
  <c r="W52" i="20"/>
  <c r="W69" i="20" s="1"/>
  <c r="V52" i="20"/>
  <c r="U52" i="20"/>
  <c r="T52" i="20"/>
  <c r="S52" i="20"/>
  <c r="R52" i="20"/>
  <c r="R77" i="20" s="1"/>
  <c r="R168" i="4" s="1"/>
  <c r="Q52" i="20"/>
  <c r="P52" i="20"/>
  <c r="O52" i="20"/>
  <c r="O69" i="20" s="1"/>
  <c r="N52" i="20"/>
  <c r="M52" i="20"/>
  <c r="L52" i="20"/>
  <c r="K52" i="20"/>
  <c r="J52" i="20"/>
  <c r="I52" i="20"/>
  <c r="H52" i="20"/>
  <c r="G52" i="20"/>
  <c r="F52" i="20"/>
  <c r="E52" i="20"/>
  <c r="D52" i="20"/>
  <c r="C52" i="20"/>
  <c r="C51" i="20" s="1"/>
  <c r="C65" i="4" s="1"/>
  <c r="B52" i="20"/>
  <c r="W51" i="20"/>
  <c r="U51" i="20"/>
  <c r="T51" i="20"/>
  <c r="S51" i="20"/>
  <c r="Q51" i="20"/>
  <c r="P51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Y26" i="20"/>
  <c r="X26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Y24" i="20"/>
  <c r="X24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Y3" i="20"/>
  <c r="X3" i="20"/>
  <c r="W3" i="20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B3" i="20"/>
  <c r="Y249" i="19"/>
  <c r="X249" i="19"/>
  <c r="W249" i="19"/>
  <c r="V249" i="19"/>
  <c r="U249" i="19"/>
  <c r="T249" i="19"/>
  <c r="S249" i="19"/>
  <c r="R249" i="19"/>
  <c r="Q249" i="19"/>
  <c r="P249" i="19"/>
  <c r="O249" i="19"/>
  <c r="N249" i="19"/>
  <c r="M249" i="19"/>
  <c r="L249" i="19"/>
  <c r="K249" i="19"/>
  <c r="J249" i="19"/>
  <c r="I249" i="19"/>
  <c r="H249" i="19"/>
  <c r="G249" i="19"/>
  <c r="F249" i="19"/>
  <c r="E249" i="19"/>
  <c r="D249" i="19"/>
  <c r="C249" i="19"/>
  <c r="B249" i="19"/>
  <c r="Y247" i="19"/>
  <c r="X247" i="19"/>
  <c r="W247" i="19"/>
  <c r="V247" i="19"/>
  <c r="U247" i="19"/>
  <c r="T247" i="19"/>
  <c r="S247" i="19"/>
  <c r="R247" i="19"/>
  <c r="Q247" i="19"/>
  <c r="P247" i="19"/>
  <c r="O247" i="19"/>
  <c r="N247" i="19"/>
  <c r="M247" i="19"/>
  <c r="L247" i="19"/>
  <c r="K247" i="19"/>
  <c r="J247" i="19"/>
  <c r="I247" i="19"/>
  <c r="H247" i="19"/>
  <c r="G247" i="19"/>
  <c r="F247" i="19"/>
  <c r="E247" i="19"/>
  <c r="D247" i="19"/>
  <c r="C247" i="19"/>
  <c r="B247" i="19"/>
  <c r="Y245" i="19"/>
  <c r="X245" i="19"/>
  <c r="W245" i="19"/>
  <c r="V245" i="19"/>
  <c r="U245" i="19"/>
  <c r="T245" i="19"/>
  <c r="S245" i="19"/>
  <c r="R245" i="19"/>
  <c r="Q245" i="19"/>
  <c r="P245" i="19"/>
  <c r="O245" i="19"/>
  <c r="N245" i="19"/>
  <c r="M245" i="19"/>
  <c r="L245" i="19"/>
  <c r="K245" i="19"/>
  <c r="J245" i="19"/>
  <c r="I245" i="19"/>
  <c r="H245" i="19"/>
  <c r="G245" i="19"/>
  <c r="F245" i="19"/>
  <c r="E245" i="19"/>
  <c r="D245" i="19"/>
  <c r="C245" i="19"/>
  <c r="B245" i="19"/>
  <c r="Y244" i="19"/>
  <c r="X244" i="19"/>
  <c r="W244" i="19"/>
  <c r="V244" i="19"/>
  <c r="U244" i="19"/>
  <c r="T244" i="19"/>
  <c r="S244" i="19"/>
  <c r="R244" i="19"/>
  <c r="Q244" i="19"/>
  <c r="P244" i="19"/>
  <c r="O244" i="19"/>
  <c r="N244" i="19"/>
  <c r="M244" i="19"/>
  <c r="L244" i="19"/>
  <c r="K244" i="19"/>
  <c r="J244" i="19"/>
  <c r="I244" i="19"/>
  <c r="H244" i="19"/>
  <c r="G244" i="19"/>
  <c r="F244" i="19"/>
  <c r="E244" i="19"/>
  <c r="D244" i="19"/>
  <c r="C244" i="19"/>
  <c r="B244" i="19"/>
  <c r="Y243" i="19"/>
  <c r="X243" i="19"/>
  <c r="W243" i="19"/>
  <c r="V243" i="19"/>
  <c r="U243" i="19"/>
  <c r="T243" i="19"/>
  <c r="S243" i="19"/>
  <c r="R243" i="19"/>
  <c r="Q243" i="19"/>
  <c r="P243" i="19"/>
  <c r="O243" i="19"/>
  <c r="N243" i="19"/>
  <c r="M243" i="19"/>
  <c r="L243" i="19"/>
  <c r="K243" i="19"/>
  <c r="J243" i="19"/>
  <c r="I243" i="19"/>
  <c r="H243" i="19"/>
  <c r="G243" i="19"/>
  <c r="F243" i="19"/>
  <c r="E243" i="19"/>
  <c r="D243" i="19"/>
  <c r="C243" i="19"/>
  <c r="B243" i="19"/>
  <c r="Y242" i="19"/>
  <c r="X242" i="19"/>
  <c r="W242" i="19"/>
  <c r="V242" i="19"/>
  <c r="U242" i="19"/>
  <c r="T242" i="19"/>
  <c r="S242" i="19"/>
  <c r="R242" i="19"/>
  <c r="Q242" i="19"/>
  <c r="P242" i="19"/>
  <c r="O242" i="19"/>
  <c r="N242" i="19"/>
  <c r="M242" i="19"/>
  <c r="L242" i="19"/>
  <c r="K242" i="19"/>
  <c r="J242" i="19"/>
  <c r="I242" i="19"/>
  <c r="H242" i="19"/>
  <c r="G242" i="19"/>
  <c r="F242" i="19"/>
  <c r="E242" i="19"/>
  <c r="D242" i="19"/>
  <c r="C242" i="19"/>
  <c r="B242" i="19"/>
  <c r="Y241" i="19"/>
  <c r="X241" i="19"/>
  <c r="W241" i="19"/>
  <c r="V241" i="19"/>
  <c r="U241" i="19"/>
  <c r="T241" i="19"/>
  <c r="S241" i="19"/>
  <c r="R241" i="19"/>
  <c r="Q241" i="19"/>
  <c r="P241" i="19"/>
  <c r="O241" i="19"/>
  <c r="N241" i="19"/>
  <c r="M241" i="19"/>
  <c r="L241" i="19"/>
  <c r="K241" i="19"/>
  <c r="J241" i="19"/>
  <c r="I241" i="19"/>
  <c r="H241" i="19"/>
  <c r="G241" i="19"/>
  <c r="F241" i="19"/>
  <c r="E241" i="19"/>
  <c r="D241" i="19"/>
  <c r="C241" i="19"/>
  <c r="B241" i="19"/>
  <c r="Y240" i="19"/>
  <c r="X240" i="19"/>
  <c r="W240" i="19"/>
  <c r="V240" i="19"/>
  <c r="U240" i="19"/>
  <c r="T240" i="19"/>
  <c r="S240" i="19"/>
  <c r="R240" i="19"/>
  <c r="Q240" i="19"/>
  <c r="P240" i="19"/>
  <c r="O240" i="19"/>
  <c r="N240" i="19"/>
  <c r="M240" i="19"/>
  <c r="L240" i="19"/>
  <c r="K240" i="19"/>
  <c r="J240" i="19"/>
  <c r="I240" i="19"/>
  <c r="H240" i="19"/>
  <c r="G240" i="19"/>
  <c r="F240" i="19"/>
  <c r="E240" i="19"/>
  <c r="D240" i="19"/>
  <c r="C240" i="19"/>
  <c r="B240" i="19"/>
  <c r="Y238" i="19"/>
  <c r="X238" i="19"/>
  <c r="W238" i="19"/>
  <c r="V238" i="19"/>
  <c r="U238" i="19"/>
  <c r="T238" i="19"/>
  <c r="S238" i="19"/>
  <c r="R238" i="19"/>
  <c r="Q238" i="19"/>
  <c r="P238" i="19"/>
  <c r="O238" i="19"/>
  <c r="N238" i="19"/>
  <c r="M238" i="19"/>
  <c r="L238" i="19"/>
  <c r="K238" i="19"/>
  <c r="J238" i="19"/>
  <c r="I238" i="19"/>
  <c r="H238" i="19"/>
  <c r="G238" i="19"/>
  <c r="F238" i="19"/>
  <c r="E238" i="19"/>
  <c r="D238" i="19"/>
  <c r="C238" i="19"/>
  <c r="B238" i="19"/>
  <c r="Y236" i="19"/>
  <c r="X236" i="19"/>
  <c r="W236" i="19"/>
  <c r="V236" i="19"/>
  <c r="U236" i="19"/>
  <c r="T236" i="19"/>
  <c r="S236" i="19"/>
  <c r="R236" i="19"/>
  <c r="Q236" i="19"/>
  <c r="P236" i="19"/>
  <c r="O236" i="19"/>
  <c r="N236" i="19"/>
  <c r="M236" i="19"/>
  <c r="L236" i="19"/>
  <c r="K236" i="19"/>
  <c r="J236" i="19"/>
  <c r="I236" i="19"/>
  <c r="H236" i="19"/>
  <c r="G236" i="19"/>
  <c r="F236" i="19"/>
  <c r="E236" i="19"/>
  <c r="D236" i="19"/>
  <c r="C236" i="19"/>
  <c r="B236" i="19"/>
  <c r="Y234" i="19"/>
  <c r="X234" i="19"/>
  <c r="W234" i="19"/>
  <c r="V234" i="19"/>
  <c r="U234" i="19"/>
  <c r="T234" i="19"/>
  <c r="S234" i="19"/>
  <c r="R234" i="19"/>
  <c r="Q234" i="19"/>
  <c r="P234" i="19"/>
  <c r="O234" i="19"/>
  <c r="N234" i="19"/>
  <c r="M234" i="19"/>
  <c r="L234" i="19"/>
  <c r="K234" i="19"/>
  <c r="J234" i="19"/>
  <c r="I234" i="19"/>
  <c r="H234" i="19"/>
  <c r="G234" i="19"/>
  <c r="F234" i="19"/>
  <c r="E234" i="19"/>
  <c r="D234" i="19"/>
  <c r="C234" i="19"/>
  <c r="B234" i="19"/>
  <c r="Y233" i="19"/>
  <c r="X233" i="19"/>
  <c r="W233" i="19"/>
  <c r="V233" i="19"/>
  <c r="U233" i="19"/>
  <c r="T233" i="19"/>
  <c r="S233" i="19"/>
  <c r="R233" i="19"/>
  <c r="Q233" i="19"/>
  <c r="P233" i="19"/>
  <c r="O233" i="19"/>
  <c r="N233" i="19"/>
  <c r="M233" i="19"/>
  <c r="L233" i="19"/>
  <c r="K233" i="19"/>
  <c r="J233" i="19"/>
  <c r="I233" i="19"/>
  <c r="H233" i="19"/>
  <c r="G233" i="19"/>
  <c r="F233" i="19"/>
  <c r="E233" i="19"/>
  <c r="D233" i="19"/>
  <c r="C233" i="19"/>
  <c r="B233" i="19"/>
  <c r="Y232" i="19"/>
  <c r="X232" i="19"/>
  <c r="W232" i="19"/>
  <c r="V232" i="19"/>
  <c r="U232" i="19"/>
  <c r="T232" i="19"/>
  <c r="S232" i="19"/>
  <c r="R232" i="19"/>
  <c r="Q232" i="19"/>
  <c r="P232" i="19"/>
  <c r="O232" i="19"/>
  <c r="N232" i="19"/>
  <c r="M232" i="19"/>
  <c r="L232" i="19"/>
  <c r="K232" i="19"/>
  <c r="J232" i="19"/>
  <c r="I232" i="19"/>
  <c r="H232" i="19"/>
  <c r="G232" i="19"/>
  <c r="F232" i="19"/>
  <c r="E232" i="19"/>
  <c r="D232" i="19"/>
  <c r="C232" i="19"/>
  <c r="B232" i="19"/>
  <c r="Y231" i="19"/>
  <c r="X231" i="19"/>
  <c r="W231" i="19"/>
  <c r="V231" i="19"/>
  <c r="U231" i="19"/>
  <c r="T231" i="19"/>
  <c r="S231" i="19"/>
  <c r="R231" i="19"/>
  <c r="Q231" i="19"/>
  <c r="P231" i="19"/>
  <c r="O231" i="19"/>
  <c r="N231" i="19"/>
  <c r="M231" i="19"/>
  <c r="L231" i="19"/>
  <c r="K231" i="19"/>
  <c r="J231" i="19"/>
  <c r="I231" i="19"/>
  <c r="H231" i="19"/>
  <c r="G231" i="19"/>
  <c r="F231" i="19"/>
  <c r="E231" i="19"/>
  <c r="D231" i="19"/>
  <c r="C231" i="19"/>
  <c r="B231" i="19"/>
  <c r="Y230" i="19"/>
  <c r="X230" i="19"/>
  <c r="W230" i="19"/>
  <c r="V230" i="19"/>
  <c r="U230" i="19"/>
  <c r="T230" i="19"/>
  <c r="S230" i="19"/>
  <c r="R230" i="19"/>
  <c r="Q230" i="19"/>
  <c r="P230" i="19"/>
  <c r="O230" i="19"/>
  <c r="N230" i="19"/>
  <c r="M230" i="19"/>
  <c r="L230" i="19"/>
  <c r="K230" i="19"/>
  <c r="J230" i="19"/>
  <c r="I230" i="19"/>
  <c r="H230" i="19"/>
  <c r="G230" i="19"/>
  <c r="F230" i="19"/>
  <c r="E230" i="19"/>
  <c r="D230" i="19"/>
  <c r="C230" i="19"/>
  <c r="B230" i="19"/>
  <c r="G229" i="19"/>
  <c r="Y227" i="19"/>
  <c r="X227" i="19"/>
  <c r="W227" i="19"/>
  <c r="V227" i="19"/>
  <c r="U227" i="19"/>
  <c r="T227" i="19"/>
  <c r="S227" i="19"/>
  <c r="R227" i="19"/>
  <c r="Q227" i="19"/>
  <c r="P227" i="19"/>
  <c r="O227" i="19"/>
  <c r="N227" i="19"/>
  <c r="M227" i="19"/>
  <c r="L227" i="19"/>
  <c r="K227" i="19"/>
  <c r="J227" i="19"/>
  <c r="I227" i="19"/>
  <c r="H227" i="19"/>
  <c r="G227" i="19"/>
  <c r="F227" i="19"/>
  <c r="E227" i="19"/>
  <c r="D227" i="19"/>
  <c r="C227" i="19"/>
  <c r="B227" i="19"/>
  <c r="W226" i="19"/>
  <c r="O226" i="19"/>
  <c r="Y225" i="19"/>
  <c r="X225" i="19"/>
  <c r="W225" i="19"/>
  <c r="V225" i="19"/>
  <c r="U225" i="19"/>
  <c r="T225" i="19"/>
  <c r="S225" i="19"/>
  <c r="R225" i="19"/>
  <c r="Q225" i="19"/>
  <c r="P225" i="19"/>
  <c r="O225" i="19"/>
  <c r="N225" i="19"/>
  <c r="M225" i="19"/>
  <c r="L225" i="19"/>
  <c r="K225" i="19"/>
  <c r="J225" i="19"/>
  <c r="I225" i="19"/>
  <c r="H225" i="19"/>
  <c r="G225" i="19"/>
  <c r="F225" i="19"/>
  <c r="E225" i="19"/>
  <c r="D225" i="19"/>
  <c r="C225" i="19"/>
  <c r="B225" i="19"/>
  <c r="Y224" i="19"/>
  <c r="X224" i="19"/>
  <c r="W224" i="19"/>
  <c r="V224" i="19"/>
  <c r="U224" i="19"/>
  <c r="T224" i="19"/>
  <c r="S224" i="19"/>
  <c r="R224" i="19"/>
  <c r="Q224" i="19"/>
  <c r="P224" i="19"/>
  <c r="O224" i="19"/>
  <c r="N224" i="19"/>
  <c r="M224" i="19"/>
  <c r="L224" i="19"/>
  <c r="K224" i="19"/>
  <c r="J224" i="19"/>
  <c r="I224" i="19"/>
  <c r="H224" i="19"/>
  <c r="G224" i="19"/>
  <c r="F224" i="19"/>
  <c r="E224" i="19"/>
  <c r="D224" i="19"/>
  <c r="C224" i="19"/>
  <c r="B224" i="19"/>
  <c r="Y223" i="19"/>
  <c r="X223" i="19"/>
  <c r="W223" i="19"/>
  <c r="V223" i="19"/>
  <c r="U223" i="19"/>
  <c r="T223" i="19"/>
  <c r="S223" i="19"/>
  <c r="R223" i="19"/>
  <c r="Q223" i="19"/>
  <c r="P223" i="19"/>
  <c r="O223" i="19"/>
  <c r="N223" i="19"/>
  <c r="M223" i="19"/>
  <c r="L223" i="19"/>
  <c r="K223" i="19"/>
  <c r="J223" i="19"/>
  <c r="I223" i="19"/>
  <c r="H223" i="19"/>
  <c r="G223" i="19"/>
  <c r="F223" i="19"/>
  <c r="E223" i="19"/>
  <c r="D223" i="19"/>
  <c r="C223" i="19"/>
  <c r="B223" i="19"/>
  <c r="Y222" i="19"/>
  <c r="X222" i="19"/>
  <c r="W222" i="19"/>
  <c r="V222" i="19"/>
  <c r="U222" i="19"/>
  <c r="T222" i="19"/>
  <c r="S222" i="19"/>
  <c r="R222" i="19"/>
  <c r="Q222" i="19"/>
  <c r="P222" i="19"/>
  <c r="O222" i="19"/>
  <c r="N222" i="19"/>
  <c r="M222" i="19"/>
  <c r="L222" i="19"/>
  <c r="K222" i="19"/>
  <c r="J222" i="19"/>
  <c r="I222" i="19"/>
  <c r="H222" i="19"/>
  <c r="G222" i="19"/>
  <c r="F222" i="19"/>
  <c r="E222" i="19"/>
  <c r="D222" i="19"/>
  <c r="C222" i="19"/>
  <c r="B222" i="19"/>
  <c r="Y221" i="19"/>
  <c r="X221" i="19"/>
  <c r="W221" i="19"/>
  <c r="V221" i="19"/>
  <c r="U221" i="19"/>
  <c r="T221" i="19"/>
  <c r="S221" i="19"/>
  <c r="R221" i="19"/>
  <c r="Q221" i="19"/>
  <c r="P221" i="19"/>
  <c r="O221" i="19"/>
  <c r="N221" i="19"/>
  <c r="M221" i="19"/>
  <c r="L221" i="19"/>
  <c r="K221" i="19"/>
  <c r="J221" i="19"/>
  <c r="I221" i="19"/>
  <c r="H221" i="19"/>
  <c r="G221" i="19"/>
  <c r="F221" i="19"/>
  <c r="E221" i="19"/>
  <c r="D221" i="19"/>
  <c r="C221" i="19"/>
  <c r="B221" i="19"/>
  <c r="Y220" i="19"/>
  <c r="X220" i="19"/>
  <c r="W220" i="19"/>
  <c r="V220" i="19"/>
  <c r="U220" i="19"/>
  <c r="T220" i="19"/>
  <c r="S220" i="19"/>
  <c r="R220" i="19"/>
  <c r="Q220" i="19"/>
  <c r="P220" i="19"/>
  <c r="O220" i="19"/>
  <c r="N220" i="19"/>
  <c r="M220" i="19"/>
  <c r="L220" i="19"/>
  <c r="K220" i="19"/>
  <c r="J220" i="19"/>
  <c r="I220" i="19"/>
  <c r="H220" i="19"/>
  <c r="G220" i="19"/>
  <c r="F220" i="19"/>
  <c r="E220" i="19"/>
  <c r="D220" i="19"/>
  <c r="C220" i="19"/>
  <c r="B220" i="19"/>
  <c r="Y219" i="19"/>
  <c r="X219" i="19"/>
  <c r="W219" i="19"/>
  <c r="V219" i="19"/>
  <c r="U219" i="19"/>
  <c r="T219" i="19"/>
  <c r="S219" i="19"/>
  <c r="R219" i="19"/>
  <c r="Q219" i="19"/>
  <c r="P219" i="19"/>
  <c r="O219" i="19"/>
  <c r="N219" i="19"/>
  <c r="M219" i="19"/>
  <c r="L219" i="19"/>
  <c r="K219" i="19"/>
  <c r="J219" i="19"/>
  <c r="I219" i="19"/>
  <c r="H219" i="19"/>
  <c r="G219" i="19"/>
  <c r="F219" i="19"/>
  <c r="E219" i="19"/>
  <c r="D219" i="19"/>
  <c r="C219" i="19"/>
  <c r="B219" i="19"/>
  <c r="Y218" i="19"/>
  <c r="X218" i="19"/>
  <c r="W218" i="19"/>
  <c r="V218" i="19"/>
  <c r="U218" i="19"/>
  <c r="T218" i="19"/>
  <c r="S218" i="19"/>
  <c r="R218" i="19"/>
  <c r="Q218" i="19"/>
  <c r="P218" i="19"/>
  <c r="O218" i="19"/>
  <c r="N218" i="19"/>
  <c r="M218" i="19"/>
  <c r="L218" i="19"/>
  <c r="K218" i="19"/>
  <c r="J218" i="19"/>
  <c r="I218" i="19"/>
  <c r="H218" i="19"/>
  <c r="G218" i="19"/>
  <c r="F218" i="19"/>
  <c r="E218" i="19"/>
  <c r="D218" i="19"/>
  <c r="C218" i="19"/>
  <c r="B218" i="19"/>
  <c r="W217" i="19"/>
  <c r="O217" i="19"/>
  <c r="Y213" i="19"/>
  <c r="X213" i="19"/>
  <c r="W213" i="19"/>
  <c r="V213" i="19"/>
  <c r="U213" i="19"/>
  <c r="T213" i="19"/>
  <c r="S213" i="19"/>
  <c r="R213" i="19"/>
  <c r="Q213" i="19"/>
  <c r="P213" i="19"/>
  <c r="O213" i="19"/>
  <c r="N213" i="19"/>
  <c r="M213" i="19"/>
  <c r="L213" i="19"/>
  <c r="K213" i="19"/>
  <c r="J213" i="19"/>
  <c r="I213" i="19"/>
  <c r="H213" i="19"/>
  <c r="G213" i="19"/>
  <c r="F213" i="19"/>
  <c r="E213" i="19"/>
  <c r="D213" i="19"/>
  <c r="C213" i="19"/>
  <c r="B213" i="19"/>
  <c r="Y212" i="19"/>
  <c r="X212" i="19"/>
  <c r="W212" i="19"/>
  <c r="V212" i="19"/>
  <c r="U212" i="19"/>
  <c r="T212" i="19"/>
  <c r="S212" i="19"/>
  <c r="R212" i="19"/>
  <c r="Q212" i="19"/>
  <c r="P212" i="19"/>
  <c r="O212" i="19"/>
  <c r="N212" i="19"/>
  <c r="M212" i="19"/>
  <c r="L212" i="19"/>
  <c r="K212" i="19"/>
  <c r="J212" i="19"/>
  <c r="I212" i="19"/>
  <c r="H212" i="19"/>
  <c r="G212" i="19"/>
  <c r="F212" i="19"/>
  <c r="E212" i="19"/>
  <c r="D212" i="19"/>
  <c r="C212" i="19"/>
  <c r="B212" i="19"/>
  <c r="Y211" i="19"/>
  <c r="X211" i="19"/>
  <c r="W211" i="19"/>
  <c r="V211" i="19"/>
  <c r="U211" i="19"/>
  <c r="T211" i="19"/>
  <c r="S211" i="19"/>
  <c r="R211" i="19"/>
  <c r="Q211" i="19"/>
  <c r="P211" i="19"/>
  <c r="O211" i="19"/>
  <c r="N211" i="19"/>
  <c r="M211" i="19"/>
  <c r="L211" i="19"/>
  <c r="K211" i="19"/>
  <c r="J211" i="19"/>
  <c r="I211" i="19"/>
  <c r="H211" i="19"/>
  <c r="G211" i="19"/>
  <c r="F211" i="19"/>
  <c r="E211" i="19"/>
  <c r="D211" i="19"/>
  <c r="C211" i="19"/>
  <c r="B211" i="19"/>
  <c r="Y210" i="19"/>
  <c r="X210" i="19"/>
  <c r="W210" i="19"/>
  <c r="V210" i="19"/>
  <c r="U210" i="19"/>
  <c r="T210" i="19"/>
  <c r="S210" i="19"/>
  <c r="R210" i="19"/>
  <c r="Q210" i="19"/>
  <c r="P210" i="19"/>
  <c r="O210" i="19"/>
  <c r="N210" i="19"/>
  <c r="M210" i="19"/>
  <c r="L210" i="19"/>
  <c r="K210" i="19"/>
  <c r="J210" i="19"/>
  <c r="I210" i="19"/>
  <c r="H210" i="19"/>
  <c r="G210" i="19"/>
  <c r="F210" i="19"/>
  <c r="E210" i="19"/>
  <c r="D210" i="19"/>
  <c r="C210" i="19"/>
  <c r="B210" i="19"/>
  <c r="O209" i="19"/>
  <c r="Y208" i="19"/>
  <c r="X208" i="19"/>
  <c r="W208" i="19"/>
  <c r="V208" i="19"/>
  <c r="U208" i="19"/>
  <c r="T208" i="19"/>
  <c r="S208" i="19"/>
  <c r="R208" i="19"/>
  <c r="Q208" i="19"/>
  <c r="P208" i="19"/>
  <c r="O208" i="19"/>
  <c r="N208" i="19"/>
  <c r="M208" i="19"/>
  <c r="L208" i="19"/>
  <c r="K208" i="19"/>
  <c r="J208" i="19"/>
  <c r="I208" i="19"/>
  <c r="H208" i="19"/>
  <c r="G208" i="19"/>
  <c r="F208" i="19"/>
  <c r="E208" i="19"/>
  <c r="D208" i="19"/>
  <c r="C208" i="19"/>
  <c r="B208" i="19"/>
  <c r="Y207" i="19"/>
  <c r="X207" i="19"/>
  <c r="W207" i="19"/>
  <c r="V207" i="19"/>
  <c r="U207" i="19"/>
  <c r="T207" i="19"/>
  <c r="S207" i="19"/>
  <c r="R207" i="19"/>
  <c r="Q207" i="19"/>
  <c r="P207" i="19"/>
  <c r="O207" i="19"/>
  <c r="N207" i="19"/>
  <c r="M207" i="19"/>
  <c r="L207" i="19"/>
  <c r="K207" i="19"/>
  <c r="J207" i="19"/>
  <c r="I207" i="19"/>
  <c r="H207" i="19"/>
  <c r="G207" i="19"/>
  <c r="F207" i="19"/>
  <c r="E207" i="19"/>
  <c r="D207" i="19"/>
  <c r="C207" i="19"/>
  <c r="B207" i="19"/>
  <c r="Y206" i="19"/>
  <c r="X206" i="19"/>
  <c r="W206" i="19"/>
  <c r="V206" i="19"/>
  <c r="U206" i="19"/>
  <c r="T206" i="19"/>
  <c r="S206" i="19"/>
  <c r="R206" i="19"/>
  <c r="Q206" i="19"/>
  <c r="P206" i="19"/>
  <c r="O206" i="19"/>
  <c r="N206" i="19"/>
  <c r="M206" i="19"/>
  <c r="L206" i="19"/>
  <c r="K206" i="19"/>
  <c r="J206" i="19"/>
  <c r="I206" i="19"/>
  <c r="H206" i="19"/>
  <c r="G206" i="19"/>
  <c r="F206" i="19"/>
  <c r="E206" i="19"/>
  <c r="D206" i="19"/>
  <c r="C206" i="19"/>
  <c r="B206" i="19"/>
  <c r="Y205" i="19"/>
  <c r="X205" i="19"/>
  <c r="W205" i="19"/>
  <c r="V205" i="19"/>
  <c r="U205" i="19"/>
  <c r="T205" i="19"/>
  <c r="S205" i="19"/>
  <c r="R205" i="19"/>
  <c r="Q205" i="19"/>
  <c r="P205" i="19"/>
  <c r="O205" i="19"/>
  <c r="N205" i="19"/>
  <c r="M205" i="19"/>
  <c r="L205" i="19"/>
  <c r="K205" i="19"/>
  <c r="J205" i="19"/>
  <c r="I205" i="19"/>
  <c r="H205" i="19"/>
  <c r="G205" i="19"/>
  <c r="F205" i="19"/>
  <c r="E205" i="19"/>
  <c r="D205" i="19"/>
  <c r="C205" i="19"/>
  <c r="B205" i="19"/>
  <c r="Y204" i="19"/>
  <c r="X204" i="19"/>
  <c r="W204" i="19"/>
  <c r="W197" i="19" s="1"/>
  <c r="V204" i="19"/>
  <c r="U204" i="19"/>
  <c r="T204" i="19"/>
  <c r="S204" i="19"/>
  <c r="R204" i="19"/>
  <c r="Q204" i="19"/>
  <c r="P204" i="19"/>
  <c r="O204" i="19"/>
  <c r="N204" i="19"/>
  <c r="M204" i="19"/>
  <c r="L204" i="19"/>
  <c r="K204" i="19"/>
  <c r="J204" i="19"/>
  <c r="I204" i="19"/>
  <c r="H204" i="19"/>
  <c r="G204" i="19"/>
  <c r="F204" i="19"/>
  <c r="E204" i="19"/>
  <c r="D204" i="19"/>
  <c r="C204" i="19"/>
  <c r="B204" i="19"/>
  <c r="Y202" i="19"/>
  <c r="X202" i="19"/>
  <c r="X197" i="19" s="1"/>
  <c r="W202" i="19"/>
  <c r="V202" i="19"/>
  <c r="U202" i="19"/>
  <c r="T202" i="19"/>
  <c r="S202" i="19"/>
  <c r="R202" i="19"/>
  <c r="Q202" i="19"/>
  <c r="P202" i="19"/>
  <c r="O202" i="19"/>
  <c r="N202" i="19"/>
  <c r="M202" i="19"/>
  <c r="L202" i="19"/>
  <c r="K202" i="19"/>
  <c r="J202" i="19"/>
  <c r="I202" i="19"/>
  <c r="H202" i="19"/>
  <c r="G202" i="19"/>
  <c r="F202" i="19"/>
  <c r="E202" i="19"/>
  <c r="D202" i="19"/>
  <c r="C202" i="19"/>
  <c r="B202" i="19"/>
  <c r="Y201" i="19"/>
  <c r="X201" i="19"/>
  <c r="W201" i="19"/>
  <c r="V201" i="19"/>
  <c r="V197" i="19" s="1"/>
  <c r="U201" i="19"/>
  <c r="U197" i="19" s="1"/>
  <c r="T201" i="19"/>
  <c r="T197" i="19" s="1"/>
  <c r="S201" i="19"/>
  <c r="S197" i="19" s="1"/>
  <c r="R201" i="19"/>
  <c r="Q201" i="19"/>
  <c r="P201" i="19"/>
  <c r="O201" i="19"/>
  <c r="N201" i="19"/>
  <c r="M201" i="19"/>
  <c r="L201" i="19"/>
  <c r="K201" i="19"/>
  <c r="J201" i="19"/>
  <c r="I201" i="19"/>
  <c r="H201" i="19"/>
  <c r="G201" i="19"/>
  <c r="F201" i="19"/>
  <c r="E201" i="19"/>
  <c r="D201" i="19"/>
  <c r="C201" i="19"/>
  <c r="B201" i="19"/>
  <c r="Y200" i="19"/>
  <c r="X200" i="19"/>
  <c r="W200" i="19"/>
  <c r="V200" i="19"/>
  <c r="U200" i="19"/>
  <c r="T200" i="19"/>
  <c r="S200" i="19"/>
  <c r="R200" i="19"/>
  <c r="R197" i="19" s="1"/>
  <c r="Q200" i="19"/>
  <c r="Q197" i="19" s="1"/>
  <c r="P200" i="19"/>
  <c r="P197" i="19" s="1"/>
  <c r="O200" i="19"/>
  <c r="N200" i="19"/>
  <c r="M200" i="19"/>
  <c r="L200" i="19"/>
  <c r="K200" i="19"/>
  <c r="J200" i="19"/>
  <c r="I200" i="19"/>
  <c r="H200" i="19"/>
  <c r="G200" i="19"/>
  <c r="F200" i="19"/>
  <c r="E200" i="19"/>
  <c r="D200" i="19"/>
  <c r="C200" i="19"/>
  <c r="B200" i="19"/>
  <c r="Y199" i="19"/>
  <c r="X199" i="19"/>
  <c r="W199" i="19"/>
  <c r="V199" i="19"/>
  <c r="U199" i="19"/>
  <c r="T199" i="19"/>
  <c r="S199" i="19"/>
  <c r="R199" i="19"/>
  <c r="Q199" i="19"/>
  <c r="P199" i="19"/>
  <c r="O199" i="19"/>
  <c r="N199" i="19"/>
  <c r="N197" i="19" s="1"/>
  <c r="M199" i="19"/>
  <c r="M197" i="19" s="1"/>
  <c r="L199" i="19"/>
  <c r="L197" i="19" s="1"/>
  <c r="K199" i="19"/>
  <c r="J199" i="19"/>
  <c r="I199" i="19"/>
  <c r="H199" i="19"/>
  <c r="G199" i="19"/>
  <c r="F199" i="19"/>
  <c r="E199" i="19"/>
  <c r="D199" i="19"/>
  <c r="C199" i="19"/>
  <c r="B199" i="19"/>
  <c r="Y198" i="19"/>
  <c r="Y197" i="19" s="1"/>
  <c r="X198" i="19"/>
  <c r="W198" i="19"/>
  <c r="V198" i="19"/>
  <c r="U198" i="19"/>
  <c r="T198" i="19"/>
  <c r="S198" i="19"/>
  <c r="R198" i="19"/>
  <c r="Q198" i="19"/>
  <c r="P198" i="19"/>
  <c r="O198" i="19"/>
  <c r="N198" i="19"/>
  <c r="M198" i="19"/>
  <c r="L198" i="19"/>
  <c r="K198" i="19"/>
  <c r="K197" i="19" s="1"/>
  <c r="J198" i="19"/>
  <c r="J197" i="19" s="1"/>
  <c r="I198" i="19"/>
  <c r="I197" i="19" s="1"/>
  <c r="H198" i="19"/>
  <c r="H197" i="19" s="1"/>
  <c r="G198" i="19"/>
  <c r="F198" i="19"/>
  <c r="F197" i="19" s="1"/>
  <c r="E198" i="19"/>
  <c r="E197" i="19" s="1"/>
  <c r="D198" i="19"/>
  <c r="D197" i="19" s="1"/>
  <c r="C198" i="19"/>
  <c r="B198" i="19"/>
  <c r="C197" i="19"/>
  <c r="B197" i="19"/>
  <c r="Y195" i="19"/>
  <c r="X195" i="19"/>
  <c r="W195" i="19"/>
  <c r="V195" i="19"/>
  <c r="U195" i="19"/>
  <c r="T195" i="19"/>
  <c r="S195" i="19"/>
  <c r="R195" i="19"/>
  <c r="Q195" i="19"/>
  <c r="P195" i="19"/>
  <c r="O195" i="19"/>
  <c r="N195" i="19"/>
  <c r="M195" i="19"/>
  <c r="L195" i="19"/>
  <c r="K195" i="19"/>
  <c r="J195" i="19"/>
  <c r="I195" i="19"/>
  <c r="H195" i="19"/>
  <c r="G195" i="19"/>
  <c r="F195" i="19"/>
  <c r="E195" i="19"/>
  <c r="D195" i="19"/>
  <c r="C195" i="19"/>
  <c r="B195" i="19"/>
  <c r="Y194" i="19"/>
  <c r="X194" i="19"/>
  <c r="W194" i="19"/>
  <c r="V194" i="19"/>
  <c r="U194" i="19"/>
  <c r="T194" i="19"/>
  <c r="S194" i="19"/>
  <c r="R194" i="19"/>
  <c r="Q194" i="19"/>
  <c r="P194" i="19"/>
  <c r="O194" i="19"/>
  <c r="N194" i="19"/>
  <c r="M194" i="19"/>
  <c r="L194" i="19"/>
  <c r="K194" i="19"/>
  <c r="J194" i="19"/>
  <c r="I194" i="19"/>
  <c r="H194" i="19"/>
  <c r="G194" i="19"/>
  <c r="F194" i="19"/>
  <c r="E194" i="19"/>
  <c r="D194" i="19"/>
  <c r="C194" i="19"/>
  <c r="B194" i="19"/>
  <c r="Y193" i="19"/>
  <c r="X193" i="19"/>
  <c r="W193" i="19"/>
  <c r="V193" i="19"/>
  <c r="U193" i="19"/>
  <c r="T193" i="19"/>
  <c r="S193" i="19"/>
  <c r="R193" i="19"/>
  <c r="Q193" i="19"/>
  <c r="P193" i="19"/>
  <c r="O193" i="19"/>
  <c r="N193" i="19"/>
  <c r="M193" i="19"/>
  <c r="L193" i="19"/>
  <c r="K193" i="19"/>
  <c r="J193" i="19"/>
  <c r="I193" i="19"/>
  <c r="H193" i="19"/>
  <c r="G193" i="19"/>
  <c r="F193" i="19"/>
  <c r="E193" i="19"/>
  <c r="D193" i="19"/>
  <c r="C193" i="19"/>
  <c r="B193" i="19"/>
  <c r="Y189" i="19"/>
  <c r="X189" i="19"/>
  <c r="W189" i="19"/>
  <c r="V189" i="19"/>
  <c r="U189" i="19"/>
  <c r="T189" i="19"/>
  <c r="S189" i="19"/>
  <c r="R189" i="19"/>
  <c r="Q189" i="19"/>
  <c r="P189" i="19"/>
  <c r="O189" i="19"/>
  <c r="N189" i="19"/>
  <c r="M189" i="19"/>
  <c r="L189" i="19"/>
  <c r="K189" i="19"/>
  <c r="J189" i="19"/>
  <c r="I189" i="19"/>
  <c r="H189" i="19"/>
  <c r="G189" i="19"/>
  <c r="F189" i="19"/>
  <c r="E189" i="19"/>
  <c r="D189" i="19"/>
  <c r="C189" i="19"/>
  <c r="B189" i="19"/>
  <c r="G187" i="19"/>
  <c r="Y186" i="19"/>
  <c r="X186" i="19"/>
  <c r="W186" i="19"/>
  <c r="V186" i="19"/>
  <c r="U186" i="19"/>
  <c r="T186" i="19"/>
  <c r="S186" i="19"/>
  <c r="R186" i="19"/>
  <c r="Q186" i="19"/>
  <c r="P186" i="19"/>
  <c r="O186" i="19"/>
  <c r="N186" i="19"/>
  <c r="M186" i="19"/>
  <c r="L186" i="19"/>
  <c r="K186" i="19"/>
  <c r="J186" i="19"/>
  <c r="I186" i="19"/>
  <c r="H186" i="19"/>
  <c r="G186" i="19"/>
  <c r="F186" i="19"/>
  <c r="E186" i="19"/>
  <c r="D186" i="19"/>
  <c r="C186" i="19"/>
  <c r="B186" i="19"/>
  <c r="G184" i="19"/>
  <c r="G183" i="19"/>
  <c r="Y182" i="19"/>
  <c r="X182" i="19"/>
  <c r="W182" i="19"/>
  <c r="V182" i="19"/>
  <c r="U182" i="19"/>
  <c r="T182" i="19"/>
  <c r="S182" i="19"/>
  <c r="R182" i="19"/>
  <c r="Q182" i="19"/>
  <c r="P182" i="19"/>
  <c r="O182" i="19"/>
  <c r="N182" i="19"/>
  <c r="M182" i="19"/>
  <c r="L182" i="19"/>
  <c r="K182" i="19"/>
  <c r="J182" i="19"/>
  <c r="I182" i="19"/>
  <c r="H182" i="19"/>
  <c r="G182" i="19"/>
  <c r="F182" i="19"/>
  <c r="E182" i="19"/>
  <c r="D182" i="19"/>
  <c r="C182" i="19"/>
  <c r="B182" i="19"/>
  <c r="Y181" i="19"/>
  <c r="X181" i="19"/>
  <c r="W181" i="19"/>
  <c r="V181" i="19"/>
  <c r="U181" i="19"/>
  <c r="T181" i="19"/>
  <c r="S181" i="19"/>
  <c r="R181" i="19"/>
  <c r="Q181" i="19"/>
  <c r="P181" i="19"/>
  <c r="O181" i="19"/>
  <c r="N181" i="19"/>
  <c r="M181" i="19"/>
  <c r="L181" i="19"/>
  <c r="K181" i="19"/>
  <c r="J181" i="19"/>
  <c r="I181" i="19"/>
  <c r="H181" i="19"/>
  <c r="G181" i="19"/>
  <c r="F181" i="19"/>
  <c r="E181" i="19"/>
  <c r="D181" i="19"/>
  <c r="C181" i="19"/>
  <c r="B181" i="19"/>
  <c r="Y180" i="19"/>
  <c r="X180" i="19"/>
  <c r="W180" i="19"/>
  <c r="V180" i="19"/>
  <c r="U180" i="19"/>
  <c r="T180" i="19"/>
  <c r="S180" i="19"/>
  <c r="R180" i="19"/>
  <c r="Q180" i="19"/>
  <c r="P180" i="19"/>
  <c r="O180" i="19"/>
  <c r="N180" i="19"/>
  <c r="M180" i="19"/>
  <c r="L180" i="19"/>
  <c r="K180" i="19"/>
  <c r="J180" i="19"/>
  <c r="I180" i="19"/>
  <c r="H180" i="19"/>
  <c r="G180" i="19"/>
  <c r="F180" i="19"/>
  <c r="E180" i="19"/>
  <c r="D180" i="19"/>
  <c r="C180" i="19"/>
  <c r="B180" i="19"/>
  <c r="Y179" i="19"/>
  <c r="X179" i="19"/>
  <c r="W179" i="19"/>
  <c r="V179" i="19"/>
  <c r="U179" i="19"/>
  <c r="T179" i="19"/>
  <c r="S179" i="19"/>
  <c r="R179" i="19"/>
  <c r="Q179" i="19"/>
  <c r="P179" i="19"/>
  <c r="O179" i="19"/>
  <c r="N179" i="19"/>
  <c r="M179" i="19"/>
  <c r="L179" i="19"/>
  <c r="K179" i="19"/>
  <c r="J179" i="19"/>
  <c r="I179" i="19"/>
  <c r="H179" i="19"/>
  <c r="G179" i="19"/>
  <c r="F179" i="19"/>
  <c r="E179" i="19"/>
  <c r="D179" i="19"/>
  <c r="C179" i="19"/>
  <c r="B179" i="19"/>
  <c r="Y176" i="19"/>
  <c r="X176" i="19"/>
  <c r="W176" i="19"/>
  <c r="V176" i="19"/>
  <c r="U176" i="19"/>
  <c r="T176" i="19"/>
  <c r="S176" i="19"/>
  <c r="R176" i="19"/>
  <c r="Q176" i="19"/>
  <c r="P176" i="19"/>
  <c r="O176" i="19"/>
  <c r="N176" i="19"/>
  <c r="M176" i="19"/>
  <c r="L176" i="19"/>
  <c r="K176" i="19"/>
  <c r="J176" i="19"/>
  <c r="I176" i="19"/>
  <c r="H176" i="19"/>
  <c r="G176" i="19"/>
  <c r="F176" i="19"/>
  <c r="E176" i="19"/>
  <c r="D176" i="19"/>
  <c r="C176" i="19"/>
  <c r="B176" i="19"/>
  <c r="Y175" i="19"/>
  <c r="X175" i="19"/>
  <c r="W175" i="19"/>
  <c r="V175" i="19"/>
  <c r="U175" i="19"/>
  <c r="T175" i="19"/>
  <c r="S175" i="19"/>
  <c r="R175" i="19"/>
  <c r="Q175" i="19"/>
  <c r="P175" i="19"/>
  <c r="O175" i="19"/>
  <c r="N175" i="19"/>
  <c r="M175" i="19"/>
  <c r="L175" i="19"/>
  <c r="K175" i="19"/>
  <c r="J175" i="19"/>
  <c r="I175" i="19"/>
  <c r="H175" i="19"/>
  <c r="G175" i="19"/>
  <c r="F175" i="19"/>
  <c r="E175" i="19"/>
  <c r="D175" i="19"/>
  <c r="C175" i="19"/>
  <c r="B175" i="19"/>
  <c r="Y174" i="19"/>
  <c r="X174" i="19"/>
  <c r="W174" i="19"/>
  <c r="V174" i="19"/>
  <c r="U174" i="19"/>
  <c r="T174" i="19"/>
  <c r="S174" i="19"/>
  <c r="R174" i="19"/>
  <c r="Q174" i="19"/>
  <c r="P174" i="19"/>
  <c r="O174" i="19"/>
  <c r="N174" i="19"/>
  <c r="M174" i="19"/>
  <c r="L174" i="19"/>
  <c r="K174" i="19"/>
  <c r="J174" i="19"/>
  <c r="I174" i="19"/>
  <c r="H174" i="19"/>
  <c r="G174" i="19"/>
  <c r="F174" i="19"/>
  <c r="E174" i="19"/>
  <c r="D174" i="19"/>
  <c r="C174" i="19"/>
  <c r="B174" i="19"/>
  <c r="Y173" i="19"/>
  <c r="X173" i="19"/>
  <c r="W173" i="19"/>
  <c r="V173" i="19"/>
  <c r="U173" i="19"/>
  <c r="T173" i="19"/>
  <c r="S173" i="19"/>
  <c r="R173" i="19"/>
  <c r="Q173" i="19"/>
  <c r="P173" i="19"/>
  <c r="O173" i="19"/>
  <c r="N173" i="19"/>
  <c r="M173" i="19"/>
  <c r="L173" i="19"/>
  <c r="K173" i="19"/>
  <c r="J173" i="19"/>
  <c r="I173" i="19"/>
  <c r="H173" i="19"/>
  <c r="G173" i="19"/>
  <c r="F173" i="19"/>
  <c r="E173" i="19"/>
  <c r="D173" i="19"/>
  <c r="C173" i="19"/>
  <c r="B173" i="19"/>
  <c r="Y172" i="19"/>
  <c r="X172" i="19"/>
  <c r="W172" i="19"/>
  <c r="V172" i="19"/>
  <c r="U172" i="19"/>
  <c r="T172" i="19"/>
  <c r="S172" i="19"/>
  <c r="R172" i="19"/>
  <c r="Q172" i="19"/>
  <c r="P172" i="19"/>
  <c r="O172" i="19"/>
  <c r="N172" i="19"/>
  <c r="M172" i="19"/>
  <c r="L172" i="19"/>
  <c r="K172" i="19"/>
  <c r="J172" i="19"/>
  <c r="I172" i="19"/>
  <c r="H172" i="19"/>
  <c r="G172" i="19"/>
  <c r="F172" i="19"/>
  <c r="E172" i="19"/>
  <c r="D172" i="19"/>
  <c r="C172" i="19"/>
  <c r="B172" i="19"/>
  <c r="O171" i="19"/>
  <c r="Y170" i="19"/>
  <c r="X170" i="19"/>
  <c r="W170" i="19"/>
  <c r="V170" i="19"/>
  <c r="U170" i="19"/>
  <c r="T170" i="19"/>
  <c r="S170" i="19"/>
  <c r="R170" i="19"/>
  <c r="Q170" i="19"/>
  <c r="P170" i="19"/>
  <c r="O170" i="19"/>
  <c r="N170" i="19"/>
  <c r="M170" i="19"/>
  <c r="L170" i="19"/>
  <c r="K170" i="19"/>
  <c r="J170" i="19"/>
  <c r="I170" i="19"/>
  <c r="H170" i="19"/>
  <c r="G170" i="19"/>
  <c r="F170" i="19"/>
  <c r="E170" i="19"/>
  <c r="D170" i="19"/>
  <c r="C170" i="19"/>
  <c r="B170" i="19"/>
  <c r="Y169" i="19"/>
  <c r="X169" i="19"/>
  <c r="W169" i="19"/>
  <c r="V169" i="19"/>
  <c r="U169" i="19"/>
  <c r="T169" i="19"/>
  <c r="S169" i="19"/>
  <c r="R169" i="19"/>
  <c r="Q169" i="19"/>
  <c r="P169" i="19"/>
  <c r="O169" i="19"/>
  <c r="N169" i="19"/>
  <c r="M169" i="19"/>
  <c r="L169" i="19"/>
  <c r="K169" i="19"/>
  <c r="J169" i="19"/>
  <c r="I169" i="19"/>
  <c r="H169" i="19"/>
  <c r="G169" i="19"/>
  <c r="F169" i="19"/>
  <c r="E169" i="19"/>
  <c r="D169" i="19"/>
  <c r="C169" i="19"/>
  <c r="B169" i="19"/>
  <c r="Y168" i="19"/>
  <c r="X168" i="19"/>
  <c r="W168" i="19"/>
  <c r="V168" i="19"/>
  <c r="U168" i="19"/>
  <c r="T168" i="19"/>
  <c r="S168" i="19"/>
  <c r="R168" i="19"/>
  <c r="Q168" i="19"/>
  <c r="P168" i="19"/>
  <c r="O168" i="19"/>
  <c r="N168" i="19"/>
  <c r="M168" i="19"/>
  <c r="L168" i="19"/>
  <c r="K168" i="19"/>
  <c r="J168" i="19"/>
  <c r="I168" i="19"/>
  <c r="H168" i="19"/>
  <c r="G168" i="19"/>
  <c r="F168" i="19"/>
  <c r="E168" i="19"/>
  <c r="D168" i="19"/>
  <c r="C168" i="19"/>
  <c r="B168" i="19"/>
  <c r="Y167" i="19"/>
  <c r="X167" i="19"/>
  <c r="W167" i="19"/>
  <c r="V167" i="19"/>
  <c r="U167" i="19"/>
  <c r="T167" i="19"/>
  <c r="S167" i="19"/>
  <c r="R167" i="19"/>
  <c r="Q167" i="19"/>
  <c r="P167" i="19"/>
  <c r="O167" i="19"/>
  <c r="N167" i="19"/>
  <c r="M167" i="19"/>
  <c r="L167" i="19"/>
  <c r="K167" i="19"/>
  <c r="J167" i="19"/>
  <c r="I167" i="19"/>
  <c r="H167" i="19"/>
  <c r="G167" i="19"/>
  <c r="F167" i="19"/>
  <c r="E167" i="19"/>
  <c r="D167" i="19"/>
  <c r="C167" i="19"/>
  <c r="B167" i="19"/>
  <c r="Y166" i="19"/>
  <c r="X166" i="19"/>
  <c r="W166" i="19"/>
  <c r="V166" i="19"/>
  <c r="U166" i="19"/>
  <c r="T166" i="19"/>
  <c r="S166" i="19"/>
  <c r="R166" i="19"/>
  <c r="Q166" i="19"/>
  <c r="P166" i="19"/>
  <c r="O166" i="19"/>
  <c r="N166" i="19"/>
  <c r="M166" i="19"/>
  <c r="L166" i="19"/>
  <c r="K166" i="19"/>
  <c r="J166" i="19"/>
  <c r="I166" i="19"/>
  <c r="H166" i="19"/>
  <c r="G166" i="19"/>
  <c r="F166" i="19"/>
  <c r="E166" i="19"/>
  <c r="D166" i="19"/>
  <c r="C166" i="19"/>
  <c r="B166" i="19"/>
  <c r="Y165" i="19"/>
  <c r="X165" i="19"/>
  <c r="W165" i="19"/>
  <c r="V165" i="19"/>
  <c r="U165" i="19"/>
  <c r="T165" i="19"/>
  <c r="S165" i="19"/>
  <c r="R165" i="19"/>
  <c r="Q165" i="19"/>
  <c r="P165" i="19"/>
  <c r="O165" i="19"/>
  <c r="N165" i="19"/>
  <c r="M165" i="19"/>
  <c r="L165" i="19"/>
  <c r="K165" i="19"/>
  <c r="J165" i="19"/>
  <c r="I165" i="19"/>
  <c r="H165" i="19"/>
  <c r="G165" i="19"/>
  <c r="G160" i="19" s="1"/>
  <c r="F165" i="19"/>
  <c r="F160" i="19" s="1"/>
  <c r="E165" i="19"/>
  <c r="E160" i="19" s="1"/>
  <c r="D165" i="19"/>
  <c r="D160" i="19" s="1"/>
  <c r="C165" i="19"/>
  <c r="B165" i="19"/>
  <c r="Y164" i="19"/>
  <c r="X164" i="19"/>
  <c r="W164" i="19"/>
  <c r="V164" i="19"/>
  <c r="U164" i="19"/>
  <c r="T164" i="19"/>
  <c r="S164" i="19"/>
  <c r="R164" i="19"/>
  <c r="Q164" i="19"/>
  <c r="P164" i="19"/>
  <c r="O164" i="19"/>
  <c r="N164" i="19"/>
  <c r="M164" i="19"/>
  <c r="L164" i="19"/>
  <c r="K164" i="19"/>
  <c r="J164" i="19"/>
  <c r="I164" i="19"/>
  <c r="H164" i="19"/>
  <c r="G164" i="19"/>
  <c r="F164" i="19"/>
  <c r="E164" i="19"/>
  <c r="D164" i="19"/>
  <c r="C164" i="19"/>
  <c r="C160" i="19" s="1"/>
  <c r="B164" i="19"/>
  <c r="B160" i="19" s="1"/>
  <c r="Y163" i="19"/>
  <c r="Y160" i="19" s="1"/>
  <c r="X163" i="19"/>
  <c r="W163" i="19"/>
  <c r="V163" i="19"/>
  <c r="U163" i="19"/>
  <c r="T163" i="19"/>
  <c r="S163" i="19"/>
  <c r="R163" i="19"/>
  <c r="Q163" i="19"/>
  <c r="P163" i="19"/>
  <c r="O163" i="19"/>
  <c r="N163" i="19"/>
  <c r="M163" i="19"/>
  <c r="L163" i="19"/>
  <c r="K163" i="19"/>
  <c r="J163" i="19"/>
  <c r="I163" i="19"/>
  <c r="H163" i="19"/>
  <c r="G163" i="19"/>
  <c r="F163" i="19"/>
  <c r="E163" i="19"/>
  <c r="D163" i="19"/>
  <c r="C163" i="19"/>
  <c r="B163" i="19"/>
  <c r="Y162" i="19"/>
  <c r="X162" i="19"/>
  <c r="X160" i="19" s="1"/>
  <c r="W162" i="19"/>
  <c r="W160" i="19" s="1"/>
  <c r="V162" i="19"/>
  <c r="V160" i="19" s="1"/>
  <c r="U162" i="19"/>
  <c r="U160" i="19" s="1"/>
  <c r="T162" i="19"/>
  <c r="S162" i="19"/>
  <c r="R162" i="19"/>
  <c r="Q162" i="19"/>
  <c r="P162" i="19"/>
  <c r="O162" i="19"/>
  <c r="N162" i="19"/>
  <c r="M162" i="19"/>
  <c r="L162" i="19"/>
  <c r="K162" i="19"/>
  <c r="J162" i="19"/>
  <c r="I162" i="19"/>
  <c r="H162" i="19"/>
  <c r="G162" i="19"/>
  <c r="F162" i="19"/>
  <c r="E162" i="19"/>
  <c r="D162" i="19"/>
  <c r="C162" i="19"/>
  <c r="B162" i="19"/>
  <c r="Y161" i="19"/>
  <c r="X161" i="19"/>
  <c r="W161" i="19"/>
  <c r="V161" i="19"/>
  <c r="U161" i="19"/>
  <c r="T161" i="19"/>
  <c r="T160" i="19" s="1"/>
  <c r="S161" i="19"/>
  <c r="S160" i="19" s="1"/>
  <c r="R161" i="19"/>
  <c r="R160" i="19" s="1"/>
  <c r="Q161" i="19"/>
  <c r="Q160" i="19" s="1"/>
  <c r="P161" i="19"/>
  <c r="P160" i="19" s="1"/>
  <c r="O161" i="19"/>
  <c r="N161" i="19"/>
  <c r="M161" i="19"/>
  <c r="L161" i="19"/>
  <c r="K161" i="19"/>
  <c r="J161" i="19"/>
  <c r="I161" i="19"/>
  <c r="H161" i="19"/>
  <c r="G161" i="19"/>
  <c r="F161" i="19"/>
  <c r="E161" i="19"/>
  <c r="D161" i="19"/>
  <c r="C161" i="19"/>
  <c r="B161" i="19"/>
  <c r="O160" i="19"/>
  <c r="N160" i="19"/>
  <c r="M160" i="19"/>
  <c r="L160" i="19"/>
  <c r="K160" i="19"/>
  <c r="J160" i="19"/>
  <c r="I160" i="19"/>
  <c r="H160" i="19"/>
  <c r="Y142" i="19"/>
  <c r="X142" i="19"/>
  <c r="W142" i="19"/>
  <c r="W209" i="19" s="1"/>
  <c r="V142" i="19"/>
  <c r="U142" i="19"/>
  <c r="T142" i="19"/>
  <c r="S142" i="19"/>
  <c r="R142" i="19"/>
  <c r="Q142" i="19"/>
  <c r="P142" i="19"/>
  <c r="O142" i="19"/>
  <c r="N142" i="19"/>
  <c r="M142" i="19"/>
  <c r="L142" i="19"/>
  <c r="K142" i="19"/>
  <c r="J142" i="19"/>
  <c r="I142" i="19"/>
  <c r="H142" i="19"/>
  <c r="G142" i="19"/>
  <c r="G209" i="19" s="1"/>
  <c r="F142" i="19"/>
  <c r="E142" i="19"/>
  <c r="D142" i="19"/>
  <c r="C142" i="19"/>
  <c r="B142" i="19"/>
  <c r="Y121" i="19"/>
  <c r="X121" i="19"/>
  <c r="W121" i="19"/>
  <c r="W203" i="19" s="1"/>
  <c r="V121" i="19"/>
  <c r="U121" i="19"/>
  <c r="T121" i="19"/>
  <c r="S121" i="19"/>
  <c r="R121" i="19"/>
  <c r="Q121" i="19"/>
  <c r="P121" i="19"/>
  <c r="O121" i="19"/>
  <c r="O203" i="19" s="1"/>
  <c r="N121" i="19"/>
  <c r="M121" i="19"/>
  <c r="L121" i="19"/>
  <c r="K121" i="19"/>
  <c r="J121" i="19"/>
  <c r="I121" i="19"/>
  <c r="H121" i="19"/>
  <c r="G121" i="19"/>
  <c r="G203" i="19" s="1"/>
  <c r="F121" i="19"/>
  <c r="E121" i="19"/>
  <c r="D121" i="19"/>
  <c r="C121" i="19"/>
  <c r="B121" i="19"/>
  <c r="Y93" i="19"/>
  <c r="X93" i="19"/>
  <c r="W93" i="19"/>
  <c r="W190" i="19" s="1"/>
  <c r="V93" i="19"/>
  <c r="U93" i="19"/>
  <c r="T93" i="19"/>
  <c r="S93" i="19"/>
  <c r="R93" i="19"/>
  <c r="Q93" i="19"/>
  <c r="P93" i="19"/>
  <c r="O93" i="19"/>
  <c r="O190" i="19" s="1"/>
  <c r="N93" i="19"/>
  <c r="M93" i="19"/>
  <c r="L93" i="19"/>
  <c r="K93" i="19"/>
  <c r="J93" i="19"/>
  <c r="I93" i="19"/>
  <c r="H93" i="19"/>
  <c r="G93" i="19"/>
  <c r="G190" i="19" s="1"/>
  <c r="F93" i="19"/>
  <c r="E93" i="19"/>
  <c r="D93" i="19"/>
  <c r="C93" i="19"/>
  <c r="B93" i="19"/>
  <c r="B61" i="19" s="1"/>
  <c r="Y72" i="19"/>
  <c r="Y61" i="19" s="1"/>
  <c r="X72" i="19"/>
  <c r="X61" i="19" s="1"/>
  <c r="W72" i="19"/>
  <c r="W184" i="19" s="1"/>
  <c r="V72" i="19"/>
  <c r="U72" i="19"/>
  <c r="U61" i="19" s="1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W61" i="19"/>
  <c r="W192" i="19" s="1"/>
  <c r="V61" i="19"/>
  <c r="V229" i="19" s="1"/>
  <c r="R61" i="19"/>
  <c r="R229" i="19" s="1"/>
  <c r="Q61" i="19"/>
  <c r="Q229" i="19" s="1"/>
  <c r="P61" i="19"/>
  <c r="P229" i="19" s="1"/>
  <c r="O61" i="19"/>
  <c r="O77" i="16" s="1"/>
  <c r="O76" i="16" s="1"/>
  <c r="N61" i="19"/>
  <c r="N229" i="19" s="1"/>
  <c r="M61" i="19"/>
  <c r="J61" i="19"/>
  <c r="J229" i="19" s="1"/>
  <c r="I61" i="19"/>
  <c r="I229" i="19" s="1"/>
  <c r="H61" i="19"/>
  <c r="H229" i="19" s="1"/>
  <c r="G61" i="19"/>
  <c r="G192" i="19" s="1"/>
  <c r="F61" i="19"/>
  <c r="F229" i="19" s="1"/>
  <c r="E61" i="19"/>
  <c r="Y44" i="19"/>
  <c r="Y5" i="19" s="1"/>
  <c r="Y217" i="19" s="1"/>
  <c r="X44" i="19"/>
  <c r="X226" i="19" s="1"/>
  <c r="W44" i="19"/>
  <c r="W171" i="19" s="1"/>
  <c r="V44" i="19"/>
  <c r="V226" i="19" s="1"/>
  <c r="U44" i="19"/>
  <c r="U226" i="19" s="1"/>
  <c r="T44" i="19"/>
  <c r="T226" i="19" s="1"/>
  <c r="S44" i="19"/>
  <c r="S226" i="19" s="1"/>
  <c r="R44" i="19"/>
  <c r="Q44" i="19"/>
  <c r="Q5" i="19" s="1"/>
  <c r="Q217" i="19" s="1"/>
  <c r="P44" i="19"/>
  <c r="P226" i="19" s="1"/>
  <c r="O44" i="19"/>
  <c r="N44" i="19"/>
  <c r="N226" i="19" s="1"/>
  <c r="M44" i="19"/>
  <c r="M226" i="19" s="1"/>
  <c r="L44" i="19"/>
  <c r="L226" i="19" s="1"/>
  <c r="K44" i="19"/>
  <c r="K226" i="19" s="1"/>
  <c r="J44" i="19"/>
  <c r="I44" i="19"/>
  <c r="I5" i="19" s="1"/>
  <c r="I217" i="19" s="1"/>
  <c r="H44" i="19"/>
  <c r="H226" i="19" s="1"/>
  <c r="G44" i="19"/>
  <c r="G5" i="19" s="1"/>
  <c r="F44" i="19"/>
  <c r="F226" i="19" s="1"/>
  <c r="E44" i="19"/>
  <c r="E226" i="19" s="1"/>
  <c r="D44" i="19"/>
  <c r="D226" i="19" s="1"/>
  <c r="C44" i="19"/>
  <c r="C226" i="19" s="1"/>
  <c r="B44" i="19"/>
  <c r="X5" i="19"/>
  <c r="X217" i="19" s="1"/>
  <c r="W5" i="19"/>
  <c r="V5" i="19"/>
  <c r="V217" i="19" s="1"/>
  <c r="U5" i="19"/>
  <c r="U217" i="19" s="1"/>
  <c r="T5" i="19"/>
  <c r="T217" i="19" s="1"/>
  <c r="S5" i="19"/>
  <c r="S217" i="19" s="1"/>
  <c r="P5" i="19"/>
  <c r="P217" i="19" s="1"/>
  <c r="O5" i="19"/>
  <c r="E5" i="19"/>
  <c r="E217" i="19" s="1"/>
  <c r="D5" i="19"/>
  <c r="D217" i="19" s="1"/>
  <c r="C5" i="19"/>
  <c r="C217" i="19" s="1"/>
  <c r="Y249" i="18"/>
  <c r="X249" i="18"/>
  <c r="W249" i="18"/>
  <c r="V249" i="18"/>
  <c r="U249" i="18"/>
  <c r="T249" i="18"/>
  <c r="S249" i="18"/>
  <c r="R249" i="18"/>
  <c r="Q249" i="18"/>
  <c r="P249" i="18"/>
  <c r="O249" i="18"/>
  <c r="N249" i="18"/>
  <c r="M249" i="18"/>
  <c r="L249" i="18"/>
  <c r="K249" i="18"/>
  <c r="J249" i="18"/>
  <c r="I249" i="18"/>
  <c r="H249" i="18"/>
  <c r="G249" i="18"/>
  <c r="F249" i="18"/>
  <c r="E249" i="18"/>
  <c r="D249" i="18"/>
  <c r="C249" i="18"/>
  <c r="B249" i="18"/>
  <c r="Y247" i="18"/>
  <c r="X247" i="18"/>
  <c r="W247" i="18"/>
  <c r="V247" i="18"/>
  <c r="U247" i="18"/>
  <c r="T247" i="18"/>
  <c r="S247" i="18"/>
  <c r="R247" i="18"/>
  <c r="Q247" i="18"/>
  <c r="P247" i="18"/>
  <c r="O247" i="18"/>
  <c r="N247" i="18"/>
  <c r="M247" i="18"/>
  <c r="L247" i="18"/>
  <c r="K247" i="18"/>
  <c r="J247" i="18"/>
  <c r="I247" i="18"/>
  <c r="H247" i="18"/>
  <c r="G247" i="18"/>
  <c r="F247" i="18"/>
  <c r="E247" i="18"/>
  <c r="D247" i="18"/>
  <c r="C247" i="18"/>
  <c r="B247" i="18"/>
  <c r="Y245" i="18"/>
  <c r="X245" i="18"/>
  <c r="W245" i="18"/>
  <c r="V245" i="18"/>
  <c r="U245" i="18"/>
  <c r="T245" i="18"/>
  <c r="S245" i="18"/>
  <c r="R245" i="18"/>
  <c r="Q245" i="18"/>
  <c r="P245" i="18"/>
  <c r="O245" i="18"/>
  <c r="N245" i="18"/>
  <c r="M245" i="18"/>
  <c r="L245" i="18"/>
  <c r="K245" i="18"/>
  <c r="J245" i="18"/>
  <c r="I245" i="18"/>
  <c r="H245" i="18"/>
  <c r="G245" i="18"/>
  <c r="F245" i="18"/>
  <c r="E245" i="18"/>
  <c r="D245" i="18"/>
  <c r="C245" i="18"/>
  <c r="B245" i="18"/>
  <c r="Y244" i="18"/>
  <c r="X244" i="18"/>
  <c r="W244" i="18"/>
  <c r="V244" i="18"/>
  <c r="U244" i="18"/>
  <c r="T244" i="18"/>
  <c r="S244" i="18"/>
  <c r="R244" i="18"/>
  <c r="Q244" i="18"/>
  <c r="P244" i="18"/>
  <c r="O244" i="18"/>
  <c r="N244" i="18"/>
  <c r="M244" i="18"/>
  <c r="L244" i="18"/>
  <c r="K244" i="18"/>
  <c r="J244" i="18"/>
  <c r="I244" i="18"/>
  <c r="H244" i="18"/>
  <c r="G244" i="18"/>
  <c r="F244" i="18"/>
  <c r="E244" i="18"/>
  <c r="D244" i="18"/>
  <c r="C244" i="18"/>
  <c r="B244" i="18"/>
  <c r="Y243" i="18"/>
  <c r="X243" i="18"/>
  <c r="W243" i="18"/>
  <c r="V243" i="18"/>
  <c r="U243" i="18"/>
  <c r="T243" i="18"/>
  <c r="S243" i="18"/>
  <c r="R243" i="18"/>
  <c r="Q243" i="18"/>
  <c r="P243" i="18"/>
  <c r="O243" i="18"/>
  <c r="N243" i="18"/>
  <c r="M243" i="18"/>
  <c r="L243" i="18"/>
  <c r="K243" i="18"/>
  <c r="J243" i="18"/>
  <c r="I243" i="18"/>
  <c r="H243" i="18"/>
  <c r="G243" i="18"/>
  <c r="F243" i="18"/>
  <c r="E243" i="18"/>
  <c r="D243" i="18"/>
  <c r="C243" i="18"/>
  <c r="B243" i="18"/>
  <c r="Y242" i="18"/>
  <c r="X242" i="18"/>
  <c r="W242" i="18"/>
  <c r="V242" i="18"/>
  <c r="U242" i="18"/>
  <c r="T242" i="18"/>
  <c r="S242" i="18"/>
  <c r="R242" i="18"/>
  <c r="Q242" i="18"/>
  <c r="P242" i="18"/>
  <c r="O242" i="18"/>
  <c r="N242" i="18"/>
  <c r="M242" i="18"/>
  <c r="L242" i="18"/>
  <c r="K242" i="18"/>
  <c r="J242" i="18"/>
  <c r="I242" i="18"/>
  <c r="H242" i="18"/>
  <c r="G242" i="18"/>
  <c r="F242" i="18"/>
  <c r="E242" i="18"/>
  <c r="D242" i="18"/>
  <c r="C242" i="18"/>
  <c r="B242" i="18"/>
  <c r="Y241" i="18"/>
  <c r="X241" i="18"/>
  <c r="W241" i="18"/>
  <c r="V241" i="18"/>
  <c r="U241" i="18"/>
  <c r="T241" i="18"/>
  <c r="S241" i="18"/>
  <c r="R241" i="18"/>
  <c r="Q241" i="18"/>
  <c r="P241" i="18"/>
  <c r="O241" i="18"/>
  <c r="N241" i="18"/>
  <c r="M241" i="18"/>
  <c r="L241" i="18"/>
  <c r="K241" i="18"/>
  <c r="J241" i="18"/>
  <c r="I241" i="18"/>
  <c r="H241" i="18"/>
  <c r="G241" i="18"/>
  <c r="F241" i="18"/>
  <c r="E241" i="18"/>
  <c r="D241" i="18"/>
  <c r="C241" i="18"/>
  <c r="B241" i="18"/>
  <c r="Y240" i="18"/>
  <c r="X240" i="18"/>
  <c r="W240" i="18"/>
  <c r="V240" i="18"/>
  <c r="U240" i="18"/>
  <c r="T240" i="18"/>
  <c r="S240" i="18"/>
  <c r="R240" i="18"/>
  <c r="Q240" i="18"/>
  <c r="P240" i="18"/>
  <c r="O240" i="18"/>
  <c r="N240" i="18"/>
  <c r="M240" i="18"/>
  <c r="L240" i="18"/>
  <c r="K240" i="18"/>
  <c r="J240" i="18"/>
  <c r="I240" i="18"/>
  <c r="H240" i="18"/>
  <c r="G240" i="18"/>
  <c r="F240" i="18"/>
  <c r="E240" i="18"/>
  <c r="D240" i="18"/>
  <c r="C240" i="18"/>
  <c r="B240" i="18"/>
  <c r="Y238" i="18"/>
  <c r="X238" i="18"/>
  <c r="W238" i="18"/>
  <c r="V238" i="18"/>
  <c r="U238" i="18"/>
  <c r="T238" i="18"/>
  <c r="S238" i="18"/>
  <c r="R238" i="18"/>
  <c r="Q238" i="18"/>
  <c r="P238" i="18"/>
  <c r="O238" i="18"/>
  <c r="N238" i="18"/>
  <c r="M238" i="18"/>
  <c r="L238" i="18"/>
  <c r="K238" i="18"/>
  <c r="J238" i="18"/>
  <c r="I238" i="18"/>
  <c r="H238" i="18"/>
  <c r="G238" i="18"/>
  <c r="F238" i="18"/>
  <c r="E238" i="18"/>
  <c r="D238" i="18"/>
  <c r="C238" i="18"/>
  <c r="B238" i="18"/>
  <c r="Y236" i="18"/>
  <c r="X236" i="18"/>
  <c r="W236" i="18"/>
  <c r="V236" i="18"/>
  <c r="U236" i="18"/>
  <c r="T236" i="18"/>
  <c r="S236" i="18"/>
  <c r="R236" i="18"/>
  <c r="Q236" i="18"/>
  <c r="P236" i="18"/>
  <c r="O236" i="18"/>
  <c r="N236" i="18"/>
  <c r="M236" i="18"/>
  <c r="L236" i="18"/>
  <c r="K236" i="18"/>
  <c r="J236" i="18"/>
  <c r="I236" i="18"/>
  <c r="H236" i="18"/>
  <c r="G236" i="18"/>
  <c r="F236" i="18"/>
  <c r="E236" i="18"/>
  <c r="D236" i="18"/>
  <c r="C236" i="18"/>
  <c r="B236" i="18"/>
  <c r="Y234" i="18"/>
  <c r="X234" i="18"/>
  <c r="W234" i="18"/>
  <c r="V234" i="18"/>
  <c r="U234" i="18"/>
  <c r="T234" i="18"/>
  <c r="S234" i="18"/>
  <c r="R234" i="18"/>
  <c r="Q234" i="18"/>
  <c r="P234" i="18"/>
  <c r="O234" i="18"/>
  <c r="N234" i="18"/>
  <c r="M234" i="18"/>
  <c r="L234" i="18"/>
  <c r="K234" i="18"/>
  <c r="J234" i="18"/>
  <c r="I234" i="18"/>
  <c r="H234" i="18"/>
  <c r="G234" i="18"/>
  <c r="F234" i="18"/>
  <c r="E234" i="18"/>
  <c r="D234" i="18"/>
  <c r="C234" i="18"/>
  <c r="B234" i="18"/>
  <c r="Y233" i="18"/>
  <c r="X233" i="18"/>
  <c r="W233" i="18"/>
  <c r="V233" i="18"/>
  <c r="U233" i="18"/>
  <c r="T233" i="18"/>
  <c r="S233" i="18"/>
  <c r="R233" i="18"/>
  <c r="Q233" i="18"/>
  <c r="P233" i="18"/>
  <c r="O233" i="18"/>
  <c r="N233" i="18"/>
  <c r="M233" i="18"/>
  <c r="L233" i="18"/>
  <c r="K233" i="18"/>
  <c r="J233" i="18"/>
  <c r="I233" i="18"/>
  <c r="H233" i="18"/>
  <c r="G233" i="18"/>
  <c r="F233" i="18"/>
  <c r="E233" i="18"/>
  <c r="D233" i="18"/>
  <c r="C233" i="18"/>
  <c r="B233" i="18"/>
  <c r="Y232" i="18"/>
  <c r="X232" i="18"/>
  <c r="W232" i="18"/>
  <c r="V232" i="18"/>
  <c r="U232" i="18"/>
  <c r="T232" i="18"/>
  <c r="S232" i="18"/>
  <c r="R232" i="18"/>
  <c r="Q232" i="18"/>
  <c r="P232" i="18"/>
  <c r="O232" i="18"/>
  <c r="N232" i="18"/>
  <c r="M232" i="18"/>
  <c r="L232" i="18"/>
  <c r="K232" i="18"/>
  <c r="J232" i="18"/>
  <c r="I232" i="18"/>
  <c r="H232" i="18"/>
  <c r="G232" i="18"/>
  <c r="F232" i="18"/>
  <c r="E232" i="18"/>
  <c r="D232" i="18"/>
  <c r="C232" i="18"/>
  <c r="B232" i="18"/>
  <c r="Y231" i="18"/>
  <c r="X231" i="18"/>
  <c r="W231" i="18"/>
  <c r="V231" i="18"/>
  <c r="U231" i="18"/>
  <c r="T231" i="18"/>
  <c r="S231" i="18"/>
  <c r="R231" i="18"/>
  <c r="Q231" i="18"/>
  <c r="P231" i="18"/>
  <c r="O231" i="18"/>
  <c r="N231" i="18"/>
  <c r="M231" i="18"/>
  <c r="L231" i="18"/>
  <c r="K231" i="18"/>
  <c r="J231" i="18"/>
  <c r="I231" i="18"/>
  <c r="H231" i="18"/>
  <c r="G231" i="18"/>
  <c r="F231" i="18"/>
  <c r="E231" i="18"/>
  <c r="D231" i="18"/>
  <c r="C231" i="18"/>
  <c r="B231" i="18"/>
  <c r="Y230" i="18"/>
  <c r="X230" i="18"/>
  <c r="W230" i="18"/>
  <c r="V230" i="18"/>
  <c r="U230" i="18"/>
  <c r="T230" i="18"/>
  <c r="S230" i="18"/>
  <c r="R230" i="18"/>
  <c r="Q230" i="18"/>
  <c r="P230" i="18"/>
  <c r="O230" i="18"/>
  <c r="N230" i="18"/>
  <c r="M230" i="18"/>
  <c r="L230" i="18"/>
  <c r="K230" i="18"/>
  <c r="J230" i="18"/>
  <c r="I230" i="18"/>
  <c r="H230" i="18"/>
  <c r="G230" i="18"/>
  <c r="F230" i="18"/>
  <c r="E230" i="18"/>
  <c r="D230" i="18"/>
  <c r="C230" i="18"/>
  <c r="B230" i="18"/>
  <c r="Y229" i="18"/>
  <c r="X229" i="18"/>
  <c r="W229" i="18"/>
  <c r="V229" i="18"/>
  <c r="U229" i="18"/>
  <c r="T229" i="18"/>
  <c r="S229" i="18"/>
  <c r="R229" i="18"/>
  <c r="Q229" i="18"/>
  <c r="P229" i="18"/>
  <c r="O229" i="18"/>
  <c r="N229" i="18"/>
  <c r="M229" i="18"/>
  <c r="L229" i="18"/>
  <c r="K229" i="18"/>
  <c r="J229" i="18"/>
  <c r="I229" i="18"/>
  <c r="H229" i="18"/>
  <c r="G229" i="18"/>
  <c r="F229" i="18"/>
  <c r="E229" i="18"/>
  <c r="D229" i="18"/>
  <c r="C229" i="18"/>
  <c r="B229" i="18"/>
  <c r="Y227" i="18"/>
  <c r="X227" i="18"/>
  <c r="W227" i="18"/>
  <c r="V227" i="18"/>
  <c r="U227" i="18"/>
  <c r="T227" i="18"/>
  <c r="S227" i="18"/>
  <c r="R227" i="18"/>
  <c r="Q227" i="18"/>
  <c r="P227" i="18"/>
  <c r="O227" i="18"/>
  <c r="N227" i="18"/>
  <c r="M227" i="18"/>
  <c r="L227" i="18"/>
  <c r="K227" i="18"/>
  <c r="J227" i="18"/>
  <c r="I227" i="18"/>
  <c r="H227" i="18"/>
  <c r="G227" i="18"/>
  <c r="F227" i="18"/>
  <c r="E227" i="18"/>
  <c r="D227" i="18"/>
  <c r="C227" i="18"/>
  <c r="B227" i="18"/>
  <c r="Y225" i="18"/>
  <c r="X225" i="18"/>
  <c r="W225" i="18"/>
  <c r="V225" i="18"/>
  <c r="U225" i="18"/>
  <c r="T225" i="18"/>
  <c r="S225" i="18"/>
  <c r="R225" i="18"/>
  <c r="Q225" i="18"/>
  <c r="P225" i="18"/>
  <c r="O225" i="18"/>
  <c r="N225" i="18"/>
  <c r="M225" i="18"/>
  <c r="L225" i="18"/>
  <c r="K225" i="18"/>
  <c r="J225" i="18"/>
  <c r="I225" i="18"/>
  <c r="H225" i="18"/>
  <c r="G225" i="18"/>
  <c r="F225" i="18"/>
  <c r="E225" i="18"/>
  <c r="D225" i="18"/>
  <c r="C225" i="18"/>
  <c r="B225" i="18"/>
  <c r="Y224" i="18"/>
  <c r="X224" i="18"/>
  <c r="W224" i="18"/>
  <c r="V224" i="18"/>
  <c r="U224" i="18"/>
  <c r="T224" i="18"/>
  <c r="S224" i="18"/>
  <c r="R224" i="18"/>
  <c r="Q224" i="18"/>
  <c r="P224" i="18"/>
  <c r="O224" i="18"/>
  <c r="N224" i="18"/>
  <c r="M224" i="18"/>
  <c r="L224" i="18"/>
  <c r="K224" i="18"/>
  <c r="J224" i="18"/>
  <c r="I224" i="18"/>
  <c r="H224" i="18"/>
  <c r="G224" i="18"/>
  <c r="F224" i="18"/>
  <c r="E224" i="18"/>
  <c r="D224" i="18"/>
  <c r="C224" i="18"/>
  <c r="B224" i="18"/>
  <c r="Y222" i="18"/>
  <c r="X222" i="18"/>
  <c r="W222" i="18"/>
  <c r="V222" i="18"/>
  <c r="U222" i="18"/>
  <c r="T222" i="18"/>
  <c r="S222" i="18"/>
  <c r="R222" i="18"/>
  <c r="Q222" i="18"/>
  <c r="P222" i="18"/>
  <c r="O222" i="18"/>
  <c r="N222" i="18"/>
  <c r="M222" i="18"/>
  <c r="L222" i="18"/>
  <c r="K222" i="18"/>
  <c r="J222" i="18"/>
  <c r="I222" i="18"/>
  <c r="H222" i="18"/>
  <c r="G222" i="18"/>
  <c r="F222" i="18"/>
  <c r="E222" i="18"/>
  <c r="D222" i="18"/>
  <c r="C222" i="18"/>
  <c r="B222" i="18"/>
  <c r="Y221" i="18"/>
  <c r="X221" i="18"/>
  <c r="W221" i="18"/>
  <c r="V221" i="18"/>
  <c r="U221" i="18"/>
  <c r="T221" i="18"/>
  <c r="S221" i="18"/>
  <c r="R221" i="18"/>
  <c r="Q221" i="18"/>
  <c r="P221" i="18"/>
  <c r="O221" i="18"/>
  <c r="N221" i="18"/>
  <c r="M221" i="18"/>
  <c r="L221" i="18"/>
  <c r="K221" i="18"/>
  <c r="J221" i="18"/>
  <c r="I221" i="18"/>
  <c r="H221" i="18"/>
  <c r="G221" i="18"/>
  <c r="F221" i="18"/>
  <c r="E221" i="18"/>
  <c r="D221" i="18"/>
  <c r="C221" i="18"/>
  <c r="B221" i="18"/>
  <c r="Y220" i="18"/>
  <c r="X220" i="18"/>
  <c r="W220" i="18"/>
  <c r="V220" i="18"/>
  <c r="U220" i="18"/>
  <c r="T220" i="18"/>
  <c r="S220" i="18"/>
  <c r="R220" i="18"/>
  <c r="Q220" i="18"/>
  <c r="P220" i="18"/>
  <c r="O220" i="18"/>
  <c r="N220" i="18"/>
  <c r="M220" i="18"/>
  <c r="L220" i="18"/>
  <c r="K220" i="18"/>
  <c r="J220" i="18"/>
  <c r="I220" i="18"/>
  <c r="H220" i="18"/>
  <c r="G220" i="18"/>
  <c r="F220" i="18"/>
  <c r="E220" i="18"/>
  <c r="D220" i="18"/>
  <c r="C220" i="18"/>
  <c r="B220" i="18"/>
  <c r="Y219" i="18"/>
  <c r="X219" i="18"/>
  <c r="W219" i="18"/>
  <c r="V219" i="18"/>
  <c r="U219" i="18"/>
  <c r="T219" i="18"/>
  <c r="S219" i="18"/>
  <c r="R219" i="18"/>
  <c r="Q219" i="18"/>
  <c r="P219" i="18"/>
  <c r="O219" i="18"/>
  <c r="N219" i="18"/>
  <c r="M219" i="18"/>
  <c r="L219" i="18"/>
  <c r="K219" i="18"/>
  <c r="J219" i="18"/>
  <c r="I219" i="18"/>
  <c r="H219" i="18"/>
  <c r="G219" i="18"/>
  <c r="F219" i="18"/>
  <c r="E219" i="18"/>
  <c r="D219" i="18"/>
  <c r="C219" i="18"/>
  <c r="B219" i="18"/>
  <c r="Y218" i="18"/>
  <c r="X218" i="18"/>
  <c r="W218" i="18"/>
  <c r="V218" i="18"/>
  <c r="U218" i="18"/>
  <c r="T218" i="18"/>
  <c r="S218" i="18"/>
  <c r="R218" i="18"/>
  <c r="Q218" i="18"/>
  <c r="P218" i="18"/>
  <c r="O218" i="18"/>
  <c r="N218" i="18"/>
  <c r="M218" i="18"/>
  <c r="L218" i="18"/>
  <c r="K218" i="18"/>
  <c r="J218" i="18"/>
  <c r="I218" i="18"/>
  <c r="H218" i="18"/>
  <c r="G218" i="18"/>
  <c r="F218" i="18"/>
  <c r="E218" i="18"/>
  <c r="D218" i="18"/>
  <c r="C218" i="18"/>
  <c r="B218" i="18"/>
  <c r="Y213" i="18"/>
  <c r="X213" i="18"/>
  <c r="W213" i="18"/>
  <c r="V213" i="18"/>
  <c r="U213" i="18"/>
  <c r="T213" i="18"/>
  <c r="S213" i="18"/>
  <c r="R213" i="18"/>
  <c r="Q213" i="18"/>
  <c r="P213" i="18"/>
  <c r="O213" i="18"/>
  <c r="N213" i="18"/>
  <c r="M213" i="18"/>
  <c r="L213" i="18"/>
  <c r="K213" i="18"/>
  <c r="J213" i="18"/>
  <c r="I213" i="18"/>
  <c r="H213" i="18"/>
  <c r="G213" i="18"/>
  <c r="F213" i="18"/>
  <c r="E213" i="18"/>
  <c r="D213" i="18"/>
  <c r="C213" i="18"/>
  <c r="B213" i="18"/>
  <c r="Y212" i="18"/>
  <c r="X212" i="18"/>
  <c r="W212" i="18"/>
  <c r="V212" i="18"/>
  <c r="U212" i="18"/>
  <c r="T212" i="18"/>
  <c r="S212" i="18"/>
  <c r="R212" i="18"/>
  <c r="Q212" i="18"/>
  <c r="P212" i="18"/>
  <c r="O212" i="18"/>
  <c r="N212" i="18"/>
  <c r="M212" i="18"/>
  <c r="L212" i="18"/>
  <c r="K212" i="18"/>
  <c r="J212" i="18"/>
  <c r="I212" i="18"/>
  <c r="H212" i="18"/>
  <c r="G212" i="18"/>
  <c r="F212" i="18"/>
  <c r="E212" i="18"/>
  <c r="D212" i="18"/>
  <c r="C212" i="18"/>
  <c r="B212" i="18"/>
  <c r="Y211" i="18"/>
  <c r="X211" i="18"/>
  <c r="W211" i="18"/>
  <c r="V211" i="18"/>
  <c r="U211" i="18"/>
  <c r="T211" i="18"/>
  <c r="S211" i="18"/>
  <c r="R211" i="18"/>
  <c r="Q211" i="18"/>
  <c r="P211" i="18"/>
  <c r="O211" i="18"/>
  <c r="N211" i="18"/>
  <c r="M211" i="18"/>
  <c r="L211" i="18"/>
  <c r="K211" i="18"/>
  <c r="J211" i="18"/>
  <c r="I211" i="18"/>
  <c r="H211" i="18"/>
  <c r="G211" i="18"/>
  <c r="F211" i="18"/>
  <c r="E211" i="18"/>
  <c r="D211" i="18"/>
  <c r="C211" i="18"/>
  <c r="B211" i="18"/>
  <c r="Y210" i="18"/>
  <c r="X210" i="18"/>
  <c r="W210" i="18"/>
  <c r="V210" i="18"/>
  <c r="U210" i="18"/>
  <c r="T210" i="18"/>
  <c r="S210" i="18"/>
  <c r="R210" i="18"/>
  <c r="Q210" i="18"/>
  <c r="P210" i="18"/>
  <c r="O210" i="18"/>
  <c r="N210" i="18"/>
  <c r="M210" i="18"/>
  <c r="L210" i="18"/>
  <c r="K210" i="18"/>
  <c r="J210" i="18"/>
  <c r="I210" i="18"/>
  <c r="H210" i="18"/>
  <c r="G210" i="18"/>
  <c r="F210" i="18"/>
  <c r="E210" i="18"/>
  <c r="D210" i="18"/>
  <c r="C210" i="18"/>
  <c r="B210" i="18"/>
  <c r="Y208" i="18"/>
  <c r="X208" i="18"/>
  <c r="W208" i="18"/>
  <c r="V208" i="18"/>
  <c r="U208" i="18"/>
  <c r="T208" i="18"/>
  <c r="S208" i="18"/>
  <c r="R208" i="18"/>
  <c r="Q208" i="18"/>
  <c r="P208" i="18"/>
  <c r="O208" i="18"/>
  <c r="N208" i="18"/>
  <c r="M208" i="18"/>
  <c r="L208" i="18"/>
  <c r="K208" i="18"/>
  <c r="J208" i="18"/>
  <c r="I208" i="18"/>
  <c r="H208" i="18"/>
  <c r="G208" i="18"/>
  <c r="F208" i="18"/>
  <c r="E208" i="18"/>
  <c r="D208" i="18"/>
  <c r="C208" i="18"/>
  <c r="B208" i="18"/>
  <c r="Y207" i="18"/>
  <c r="X207" i="18"/>
  <c r="W207" i="18"/>
  <c r="V207" i="18"/>
  <c r="U207" i="18"/>
  <c r="T207" i="18"/>
  <c r="S207" i="18"/>
  <c r="R207" i="18"/>
  <c r="Q207" i="18"/>
  <c r="P207" i="18"/>
  <c r="O207" i="18"/>
  <c r="N207" i="18"/>
  <c r="M207" i="18"/>
  <c r="L207" i="18"/>
  <c r="K207" i="18"/>
  <c r="J207" i="18"/>
  <c r="I207" i="18"/>
  <c r="H207" i="18"/>
  <c r="G207" i="18"/>
  <c r="F207" i="18"/>
  <c r="E207" i="18"/>
  <c r="D207" i="18"/>
  <c r="C207" i="18"/>
  <c r="B207" i="18"/>
  <c r="Y206" i="18"/>
  <c r="X206" i="18"/>
  <c r="W206" i="18"/>
  <c r="V206" i="18"/>
  <c r="U206" i="18"/>
  <c r="T206" i="18"/>
  <c r="S206" i="18"/>
  <c r="R206" i="18"/>
  <c r="Q206" i="18"/>
  <c r="P206" i="18"/>
  <c r="O206" i="18"/>
  <c r="N206" i="18"/>
  <c r="M206" i="18"/>
  <c r="L206" i="18"/>
  <c r="K206" i="18"/>
  <c r="J206" i="18"/>
  <c r="I206" i="18"/>
  <c r="H206" i="18"/>
  <c r="G206" i="18"/>
  <c r="F206" i="18"/>
  <c r="E206" i="18"/>
  <c r="D206" i="18"/>
  <c r="C206" i="18"/>
  <c r="B206" i="18"/>
  <c r="Y205" i="18"/>
  <c r="X205" i="18"/>
  <c r="W205" i="18"/>
  <c r="V205" i="18"/>
  <c r="U205" i="18"/>
  <c r="T205" i="18"/>
  <c r="S205" i="18"/>
  <c r="R205" i="18"/>
  <c r="Q205" i="18"/>
  <c r="P205" i="18"/>
  <c r="O205" i="18"/>
  <c r="N205" i="18"/>
  <c r="M205" i="18"/>
  <c r="L205" i="18"/>
  <c r="K205" i="18"/>
  <c r="J205" i="18"/>
  <c r="I205" i="18"/>
  <c r="H205" i="18"/>
  <c r="G205" i="18"/>
  <c r="F205" i="18"/>
  <c r="E205" i="18"/>
  <c r="D205" i="18"/>
  <c r="C205" i="18"/>
  <c r="B205" i="18"/>
  <c r="Y204" i="18"/>
  <c r="X204" i="18"/>
  <c r="W204" i="18"/>
  <c r="V204" i="18"/>
  <c r="U204" i="18"/>
  <c r="T204" i="18"/>
  <c r="S204" i="18"/>
  <c r="R204" i="18"/>
  <c r="Q204" i="18"/>
  <c r="P204" i="18"/>
  <c r="O204" i="18"/>
  <c r="N204" i="18"/>
  <c r="M204" i="18"/>
  <c r="L204" i="18"/>
  <c r="K204" i="18"/>
  <c r="J204" i="18"/>
  <c r="I204" i="18"/>
  <c r="H204" i="18"/>
  <c r="G204" i="18"/>
  <c r="F204" i="18"/>
  <c r="E204" i="18"/>
  <c r="D204" i="18"/>
  <c r="C204" i="18"/>
  <c r="B204" i="18"/>
  <c r="Y202" i="18"/>
  <c r="X202" i="18"/>
  <c r="W202" i="18"/>
  <c r="W197" i="18" s="1"/>
  <c r="V202" i="18"/>
  <c r="U202" i="18"/>
  <c r="T202" i="18"/>
  <c r="S202" i="18"/>
  <c r="R202" i="18"/>
  <c r="Q202" i="18"/>
  <c r="P202" i="18"/>
  <c r="O202" i="18"/>
  <c r="N202" i="18"/>
  <c r="M202" i="18"/>
  <c r="L202" i="18"/>
  <c r="K202" i="18"/>
  <c r="J202" i="18"/>
  <c r="I202" i="18"/>
  <c r="H202" i="18"/>
  <c r="G202" i="18"/>
  <c r="F202" i="18"/>
  <c r="E202" i="18"/>
  <c r="D202" i="18"/>
  <c r="C202" i="18"/>
  <c r="B202" i="18"/>
  <c r="Y201" i="18"/>
  <c r="X201" i="18"/>
  <c r="W201" i="18"/>
  <c r="V201" i="18"/>
  <c r="U201" i="18"/>
  <c r="T201" i="18"/>
  <c r="S201" i="18"/>
  <c r="R201" i="18"/>
  <c r="Q201" i="18"/>
  <c r="P201" i="18"/>
  <c r="O201" i="18"/>
  <c r="N201" i="18"/>
  <c r="N197" i="18" s="1"/>
  <c r="M201" i="18"/>
  <c r="M197" i="18" s="1"/>
  <c r="L201" i="18"/>
  <c r="K201" i="18"/>
  <c r="J201" i="18"/>
  <c r="I201" i="18"/>
  <c r="H201" i="18"/>
  <c r="G201" i="18"/>
  <c r="F201" i="18"/>
  <c r="E201" i="18"/>
  <c r="D201" i="18"/>
  <c r="C201" i="18"/>
  <c r="B201" i="18"/>
  <c r="Y200" i="18"/>
  <c r="X200" i="18"/>
  <c r="W200" i="18"/>
  <c r="V200" i="18"/>
  <c r="U200" i="18"/>
  <c r="T200" i="18"/>
  <c r="S200" i="18"/>
  <c r="R200" i="18"/>
  <c r="Q200" i="18"/>
  <c r="P200" i="18"/>
  <c r="O200" i="18"/>
  <c r="N200" i="18"/>
  <c r="M200" i="18"/>
  <c r="L200" i="18"/>
  <c r="L197" i="18" s="1"/>
  <c r="K200" i="18"/>
  <c r="J200" i="18"/>
  <c r="J197" i="18" s="1"/>
  <c r="I200" i="18"/>
  <c r="I197" i="18" s="1"/>
  <c r="H200" i="18"/>
  <c r="G200" i="18"/>
  <c r="F200" i="18"/>
  <c r="E200" i="18"/>
  <c r="D200" i="18"/>
  <c r="C200" i="18"/>
  <c r="B200" i="18"/>
  <c r="Y199" i="18"/>
  <c r="X199" i="18"/>
  <c r="W199" i="18"/>
  <c r="V199" i="18"/>
  <c r="U199" i="18"/>
  <c r="T199" i="18"/>
  <c r="S199" i="18"/>
  <c r="R199" i="18"/>
  <c r="Q199" i="18"/>
  <c r="P199" i="18"/>
  <c r="O199" i="18"/>
  <c r="O197" i="18" s="1"/>
  <c r="N199" i="18"/>
  <c r="M199" i="18"/>
  <c r="L199" i="18"/>
  <c r="K199" i="18"/>
  <c r="J199" i="18"/>
  <c r="I199" i="18"/>
  <c r="H199" i="18"/>
  <c r="G199" i="18"/>
  <c r="F199" i="18"/>
  <c r="E199" i="18"/>
  <c r="E197" i="18" s="1"/>
  <c r="D199" i="18"/>
  <c r="C199" i="18"/>
  <c r="B199" i="18"/>
  <c r="Y198" i="18"/>
  <c r="X198" i="18"/>
  <c r="W198" i="18"/>
  <c r="V198" i="18"/>
  <c r="U198" i="18"/>
  <c r="T198" i="18"/>
  <c r="T197" i="18" s="1"/>
  <c r="S198" i="18"/>
  <c r="S197" i="18" s="1"/>
  <c r="R198" i="18"/>
  <c r="R197" i="18" s="1"/>
  <c r="Q198" i="18"/>
  <c r="Q197" i="18" s="1"/>
  <c r="P198" i="18"/>
  <c r="P197" i="18" s="1"/>
  <c r="O198" i="18"/>
  <c r="N198" i="18"/>
  <c r="M198" i="18"/>
  <c r="L198" i="18"/>
  <c r="K198" i="18"/>
  <c r="K197" i="18" s="1"/>
  <c r="J198" i="18"/>
  <c r="I198" i="18"/>
  <c r="H198" i="18"/>
  <c r="H197" i="18" s="1"/>
  <c r="G198" i="18"/>
  <c r="G197" i="18" s="1"/>
  <c r="F198" i="18"/>
  <c r="F197" i="18" s="1"/>
  <c r="E198" i="18"/>
  <c r="D198" i="18"/>
  <c r="D197" i="18" s="1"/>
  <c r="C198" i="18"/>
  <c r="B198" i="18"/>
  <c r="B197" i="18" s="1"/>
  <c r="Y197" i="18"/>
  <c r="X197" i="18"/>
  <c r="V197" i="18"/>
  <c r="U197" i="18"/>
  <c r="C197" i="18"/>
  <c r="Y194" i="18"/>
  <c r="X194" i="18"/>
  <c r="W194" i="18"/>
  <c r="V194" i="18"/>
  <c r="U194" i="18"/>
  <c r="T194" i="18"/>
  <c r="S194" i="18"/>
  <c r="R194" i="18"/>
  <c r="Q194" i="18"/>
  <c r="P194" i="18"/>
  <c r="O194" i="18"/>
  <c r="N194" i="18"/>
  <c r="M194" i="18"/>
  <c r="L194" i="18"/>
  <c r="K194" i="18"/>
  <c r="J194" i="18"/>
  <c r="I194" i="18"/>
  <c r="H194" i="18"/>
  <c r="G194" i="18"/>
  <c r="F194" i="18"/>
  <c r="E194" i="18"/>
  <c r="D194" i="18"/>
  <c r="C194" i="18"/>
  <c r="B194" i="18"/>
  <c r="Y193" i="18"/>
  <c r="X193" i="18"/>
  <c r="W193" i="18"/>
  <c r="V193" i="18"/>
  <c r="U193" i="18"/>
  <c r="T193" i="18"/>
  <c r="S193" i="18"/>
  <c r="R193" i="18"/>
  <c r="Q193" i="18"/>
  <c r="P193" i="18"/>
  <c r="O193" i="18"/>
  <c r="N193" i="18"/>
  <c r="M193" i="18"/>
  <c r="L193" i="18"/>
  <c r="K193" i="18"/>
  <c r="J193" i="18"/>
  <c r="I193" i="18"/>
  <c r="H193" i="18"/>
  <c r="G193" i="18"/>
  <c r="F193" i="18"/>
  <c r="E193" i="18"/>
  <c r="D193" i="18"/>
  <c r="C193" i="18"/>
  <c r="B193" i="18"/>
  <c r="Y192" i="18"/>
  <c r="X192" i="18"/>
  <c r="W192" i="18"/>
  <c r="V192" i="18"/>
  <c r="U192" i="18"/>
  <c r="T192" i="18"/>
  <c r="S192" i="18"/>
  <c r="R192" i="18"/>
  <c r="Q192" i="18"/>
  <c r="P192" i="18"/>
  <c r="O192" i="18"/>
  <c r="N192" i="18"/>
  <c r="M192" i="18"/>
  <c r="L192" i="18"/>
  <c r="K192" i="18"/>
  <c r="J192" i="18"/>
  <c r="I192" i="18"/>
  <c r="H192" i="18"/>
  <c r="G192" i="18"/>
  <c r="F192" i="18"/>
  <c r="E192" i="18"/>
  <c r="D192" i="18"/>
  <c r="C192" i="18"/>
  <c r="B192" i="18"/>
  <c r="Y191" i="18"/>
  <c r="X191" i="18"/>
  <c r="W191" i="18"/>
  <c r="V191" i="18"/>
  <c r="U191" i="18"/>
  <c r="T191" i="18"/>
  <c r="S191" i="18"/>
  <c r="R191" i="18"/>
  <c r="Q191" i="18"/>
  <c r="P191" i="18"/>
  <c r="O191" i="18"/>
  <c r="N191" i="18"/>
  <c r="M191" i="18"/>
  <c r="L191" i="18"/>
  <c r="K191" i="18"/>
  <c r="J191" i="18"/>
  <c r="I191" i="18"/>
  <c r="H191" i="18"/>
  <c r="G191" i="18"/>
  <c r="F191" i="18"/>
  <c r="E191" i="18"/>
  <c r="D191" i="18"/>
  <c r="C191" i="18"/>
  <c r="B191" i="18"/>
  <c r="Y189" i="18"/>
  <c r="X189" i="18"/>
  <c r="W189" i="18"/>
  <c r="V189" i="18"/>
  <c r="U189" i="18"/>
  <c r="T189" i="18"/>
  <c r="S189" i="18"/>
  <c r="R189" i="18"/>
  <c r="Q189" i="18"/>
  <c r="P189" i="18"/>
  <c r="O189" i="18"/>
  <c r="N189" i="18"/>
  <c r="M189" i="18"/>
  <c r="L189" i="18"/>
  <c r="K189" i="18"/>
  <c r="J189" i="18"/>
  <c r="I189" i="18"/>
  <c r="H189" i="18"/>
  <c r="G189" i="18"/>
  <c r="F189" i="18"/>
  <c r="E189" i="18"/>
  <c r="D189" i="18"/>
  <c r="C189" i="18"/>
  <c r="B189" i="18"/>
  <c r="Y188" i="18"/>
  <c r="X188" i="18"/>
  <c r="W188" i="18"/>
  <c r="V188" i="18"/>
  <c r="U188" i="18"/>
  <c r="T188" i="18"/>
  <c r="S188" i="18"/>
  <c r="R188" i="18"/>
  <c r="Q188" i="18"/>
  <c r="P188" i="18"/>
  <c r="O188" i="18"/>
  <c r="N188" i="18"/>
  <c r="M188" i="18"/>
  <c r="L188" i="18"/>
  <c r="K188" i="18"/>
  <c r="J188" i="18"/>
  <c r="I188" i="18"/>
  <c r="H188" i="18"/>
  <c r="G188" i="18"/>
  <c r="F188" i="18"/>
  <c r="E188" i="18"/>
  <c r="D188" i="18"/>
  <c r="C188" i="18"/>
  <c r="B188" i="18"/>
  <c r="Y187" i="18"/>
  <c r="X187" i="18"/>
  <c r="W187" i="18"/>
  <c r="V187" i="18"/>
  <c r="U187" i="18"/>
  <c r="T187" i="18"/>
  <c r="S187" i="18"/>
  <c r="R187" i="18"/>
  <c r="Q187" i="18"/>
  <c r="P187" i="18"/>
  <c r="O187" i="18"/>
  <c r="N187" i="18"/>
  <c r="M187" i="18"/>
  <c r="L187" i="18"/>
  <c r="K187" i="18"/>
  <c r="J187" i="18"/>
  <c r="I187" i="18"/>
  <c r="H187" i="18"/>
  <c r="G187" i="18"/>
  <c r="F187" i="18"/>
  <c r="E187" i="18"/>
  <c r="D187" i="18"/>
  <c r="C187" i="18"/>
  <c r="B187" i="18"/>
  <c r="Y186" i="18"/>
  <c r="X186" i="18"/>
  <c r="W186" i="18"/>
  <c r="V186" i="18"/>
  <c r="U186" i="18"/>
  <c r="T186" i="18"/>
  <c r="S186" i="18"/>
  <c r="R186" i="18"/>
  <c r="Q186" i="18"/>
  <c r="P186" i="18"/>
  <c r="O186" i="18"/>
  <c r="N186" i="18"/>
  <c r="M186" i="18"/>
  <c r="L186" i="18"/>
  <c r="K186" i="18"/>
  <c r="J186" i="18"/>
  <c r="I186" i="18"/>
  <c r="H186" i="18"/>
  <c r="G186" i="18"/>
  <c r="F186" i="18"/>
  <c r="E186" i="18"/>
  <c r="D186" i="18"/>
  <c r="C186" i="18"/>
  <c r="B186" i="18"/>
  <c r="Y185" i="18"/>
  <c r="X185" i="18"/>
  <c r="W185" i="18"/>
  <c r="W178" i="18" s="1"/>
  <c r="V185" i="18"/>
  <c r="U185" i="18"/>
  <c r="T185" i="18"/>
  <c r="S185" i="18"/>
  <c r="R185" i="18"/>
  <c r="Q185" i="18"/>
  <c r="P185" i="18"/>
  <c r="O185" i="18"/>
  <c r="N185" i="18"/>
  <c r="M185" i="18"/>
  <c r="L185" i="18"/>
  <c r="K185" i="18"/>
  <c r="J185" i="18"/>
  <c r="I185" i="18"/>
  <c r="H185" i="18"/>
  <c r="G185" i="18"/>
  <c r="F185" i="18"/>
  <c r="E185" i="18"/>
  <c r="D185" i="18"/>
  <c r="C185" i="18"/>
  <c r="B185" i="18"/>
  <c r="Y183" i="18"/>
  <c r="X183" i="18"/>
  <c r="W183" i="18"/>
  <c r="V183" i="18"/>
  <c r="U183" i="18"/>
  <c r="T183" i="18"/>
  <c r="S183" i="18"/>
  <c r="S178" i="18" s="1"/>
  <c r="R183" i="18"/>
  <c r="Q183" i="18"/>
  <c r="P183" i="18"/>
  <c r="O183" i="18"/>
  <c r="N183" i="18"/>
  <c r="M183" i="18"/>
  <c r="L183" i="18"/>
  <c r="K183" i="18"/>
  <c r="J183" i="18"/>
  <c r="I183" i="18"/>
  <c r="H183" i="18"/>
  <c r="G183" i="18"/>
  <c r="F183" i="18"/>
  <c r="E183" i="18"/>
  <c r="D183" i="18"/>
  <c r="C183" i="18"/>
  <c r="B183" i="18"/>
  <c r="Y182" i="18"/>
  <c r="X182" i="18"/>
  <c r="W182" i="18"/>
  <c r="V182" i="18"/>
  <c r="U182" i="18"/>
  <c r="T182" i="18"/>
  <c r="S182" i="18"/>
  <c r="R182" i="18"/>
  <c r="Q182" i="18"/>
  <c r="P182" i="18"/>
  <c r="O182" i="18"/>
  <c r="N182" i="18"/>
  <c r="M182" i="18"/>
  <c r="L182" i="18"/>
  <c r="K182" i="18"/>
  <c r="J182" i="18"/>
  <c r="J178" i="18" s="1"/>
  <c r="I182" i="18"/>
  <c r="I178" i="18" s="1"/>
  <c r="H182" i="18"/>
  <c r="G182" i="18"/>
  <c r="F182" i="18"/>
  <c r="E182" i="18"/>
  <c r="D182" i="18"/>
  <c r="C182" i="18"/>
  <c r="B182" i="18"/>
  <c r="Y181" i="18"/>
  <c r="X181" i="18"/>
  <c r="W181" i="18"/>
  <c r="V181" i="18"/>
  <c r="U181" i="18"/>
  <c r="T181" i="18"/>
  <c r="S181" i="18"/>
  <c r="R181" i="18"/>
  <c r="Q181" i="18"/>
  <c r="P181" i="18"/>
  <c r="O181" i="18"/>
  <c r="N181" i="18"/>
  <c r="M181" i="18"/>
  <c r="L181" i="18"/>
  <c r="K181" i="18"/>
  <c r="J181" i="18"/>
  <c r="I181" i="18"/>
  <c r="H181" i="18"/>
  <c r="H178" i="18" s="1"/>
  <c r="G181" i="18"/>
  <c r="F181" i="18"/>
  <c r="F178" i="18" s="1"/>
  <c r="E181" i="18"/>
  <c r="E178" i="18" s="1"/>
  <c r="D181" i="18"/>
  <c r="C181" i="18"/>
  <c r="B181" i="18"/>
  <c r="Y180" i="18"/>
  <c r="X180" i="18"/>
  <c r="W180" i="18"/>
  <c r="V180" i="18"/>
  <c r="U180" i="18"/>
  <c r="T180" i="18"/>
  <c r="S180" i="18"/>
  <c r="R180" i="18"/>
  <c r="Q180" i="18"/>
  <c r="P180" i="18"/>
  <c r="O180" i="18"/>
  <c r="N180" i="18"/>
  <c r="M180" i="18"/>
  <c r="L180" i="18"/>
  <c r="K180" i="18"/>
  <c r="K178" i="18" s="1"/>
  <c r="J180" i="18"/>
  <c r="I180" i="18"/>
  <c r="H180" i="18"/>
  <c r="G180" i="18"/>
  <c r="F180" i="18"/>
  <c r="E180" i="18"/>
  <c r="D180" i="18"/>
  <c r="C180" i="18"/>
  <c r="B180" i="18"/>
  <c r="Y179" i="18"/>
  <c r="Y178" i="18" s="1"/>
  <c r="X179" i="18"/>
  <c r="W179" i="18"/>
  <c r="V179" i="18"/>
  <c r="U179" i="18"/>
  <c r="T179" i="18"/>
  <c r="S179" i="18"/>
  <c r="R179" i="18"/>
  <c r="Q179" i="18"/>
  <c r="P179" i="18"/>
  <c r="P178" i="18" s="1"/>
  <c r="O179" i="18"/>
  <c r="O178" i="18" s="1"/>
  <c r="N179" i="18"/>
  <c r="N178" i="18" s="1"/>
  <c r="M179" i="18"/>
  <c r="M178" i="18" s="1"/>
  <c r="L179" i="18"/>
  <c r="L178" i="18" s="1"/>
  <c r="K179" i="18"/>
  <c r="J179" i="18"/>
  <c r="I179" i="18"/>
  <c r="H179" i="18"/>
  <c r="G179" i="18"/>
  <c r="G178" i="18" s="1"/>
  <c r="F179" i="18"/>
  <c r="E179" i="18"/>
  <c r="D179" i="18"/>
  <c r="D178" i="18" s="1"/>
  <c r="C179" i="18"/>
  <c r="C178" i="18" s="1"/>
  <c r="B179" i="18"/>
  <c r="B178" i="18" s="1"/>
  <c r="X178" i="18"/>
  <c r="V178" i="18"/>
  <c r="U178" i="18"/>
  <c r="T178" i="18"/>
  <c r="R178" i="18"/>
  <c r="Q178" i="18"/>
  <c r="Y175" i="18"/>
  <c r="X175" i="18"/>
  <c r="W175" i="18"/>
  <c r="V175" i="18"/>
  <c r="U175" i="18"/>
  <c r="T175" i="18"/>
  <c r="S175" i="18"/>
  <c r="R175" i="18"/>
  <c r="Q175" i="18"/>
  <c r="P175" i="18"/>
  <c r="O175" i="18"/>
  <c r="N175" i="18"/>
  <c r="M175" i="18"/>
  <c r="L175" i="18"/>
  <c r="K175" i="18"/>
  <c r="J175" i="18"/>
  <c r="I175" i="18"/>
  <c r="H175" i="18"/>
  <c r="G175" i="18"/>
  <c r="F175" i="18"/>
  <c r="E175" i="18"/>
  <c r="D175" i="18"/>
  <c r="C175" i="18"/>
  <c r="B175" i="18"/>
  <c r="Y174" i="18"/>
  <c r="X174" i="18"/>
  <c r="W174" i="18"/>
  <c r="V174" i="18"/>
  <c r="U174" i="18"/>
  <c r="T174" i="18"/>
  <c r="S174" i="18"/>
  <c r="R174" i="18"/>
  <c r="Q174" i="18"/>
  <c r="P174" i="18"/>
  <c r="O174" i="18"/>
  <c r="N174" i="18"/>
  <c r="M174" i="18"/>
  <c r="L174" i="18"/>
  <c r="K174" i="18"/>
  <c r="J174" i="18"/>
  <c r="I174" i="18"/>
  <c r="H174" i="18"/>
  <c r="G174" i="18"/>
  <c r="F174" i="18"/>
  <c r="E174" i="18"/>
  <c r="D174" i="18"/>
  <c r="C174" i="18"/>
  <c r="B174" i="18"/>
  <c r="Y173" i="18"/>
  <c r="X173" i="18"/>
  <c r="W173" i="18"/>
  <c r="V173" i="18"/>
  <c r="U173" i="18"/>
  <c r="T173" i="18"/>
  <c r="S173" i="18"/>
  <c r="R173" i="18"/>
  <c r="Q173" i="18"/>
  <c r="P173" i="18"/>
  <c r="O173" i="18"/>
  <c r="N173" i="18"/>
  <c r="M173" i="18"/>
  <c r="L173" i="18"/>
  <c r="K173" i="18"/>
  <c r="J173" i="18"/>
  <c r="I173" i="18"/>
  <c r="H173" i="18"/>
  <c r="G173" i="18"/>
  <c r="F173" i="18"/>
  <c r="E173" i="18"/>
  <c r="D173" i="18"/>
  <c r="C173" i="18"/>
  <c r="B173" i="18"/>
  <c r="Y172" i="18"/>
  <c r="X172" i="18"/>
  <c r="W172" i="18"/>
  <c r="V172" i="18"/>
  <c r="U172" i="18"/>
  <c r="T172" i="18"/>
  <c r="S172" i="18"/>
  <c r="R172" i="18"/>
  <c r="Q172" i="18"/>
  <c r="P172" i="18"/>
  <c r="O172" i="18"/>
  <c r="N172" i="18"/>
  <c r="M172" i="18"/>
  <c r="L172" i="18"/>
  <c r="K172" i="18"/>
  <c r="J172" i="18"/>
  <c r="I172" i="18"/>
  <c r="H172" i="18"/>
  <c r="G172" i="18"/>
  <c r="F172" i="18"/>
  <c r="E172" i="18"/>
  <c r="D172" i="18"/>
  <c r="C172" i="18"/>
  <c r="B172" i="18"/>
  <c r="Y170" i="18"/>
  <c r="X170" i="18"/>
  <c r="W170" i="18"/>
  <c r="V170" i="18"/>
  <c r="U170" i="18"/>
  <c r="T170" i="18"/>
  <c r="S170" i="18"/>
  <c r="R170" i="18"/>
  <c r="Q170" i="18"/>
  <c r="P170" i="18"/>
  <c r="O170" i="18"/>
  <c r="N170" i="18"/>
  <c r="M170" i="18"/>
  <c r="L170" i="18"/>
  <c r="K170" i="18"/>
  <c r="J170" i="18"/>
  <c r="I170" i="18"/>
  <c r="H170" i="18"/>
  <c r="G170" i="18"/>
  <c r="F170" i="18"/>
  <c r="E170" i="18"/>
  <c r="D170" i="18"/>
  <c r="C170" i="18"/>
  <c r="B170" i="18"/>
  <c r="Y169" i="18"/>
  <c r="X169" i="18"/>
  <c r="W169" i="18"/>
  <c r="V169" i="18"/>
  <c r="U169" i="18"/>
  <c r="T169" i="18"/>
  <c r="S169" i="18"/>
  <c r="R169" i="18"/>
  <c r="Q169" i="18"/>
  <c r="P169" i="18"/>
  <c r="O169" i="18"/>
  <c r="N169" i="18"/>
  <c r="M169" i="18"/>
  <c r="L169" i="18"/>
  <c r="K169" i="18"/>
  <c r="J169" i="18"/>
  <c r="I169" i="18"/>
  <c r="H169" i="18"/>
  <c r="G169" i="18"/>
  <c r="F169" i="18"/>
  <c r="E169" i="18"/>
  <c r="D169" i="18"/>
  <c r="C169" i="18"/>
  <c r="B169" i="18"/>
  <c r="Y168" i="18"/>
  <c r="X168" i="18"/>
  <c r="W168" i="18"/>
  <c r="V168" i="18"/>
  <c r="U168" i="18"/>
  <c r="T168" i="18"/>
  <c r="S168" i="18"/>
  <c r="R168" i="18"/>
  <c r="Q168" i="18"/>
  <c r="P168" i="18"/>
  <c r="O168" i="18"/>
  <c r="N168" i="18"/>
  <c r="M168" i="18"/>
  <c r="L168" i="18"/>
  <c r="K168" i="18"/>
  <c r="J168" i="18"/>
  <c r="I168" i="18"/>
  <c r="H168" i="18"/>
  <c r="G168" i="18"/>
  <c r="F168" i="18"/>
  <c r="E168" i="18"/>
  <c r="D168" i="18"/>
  <c r="C168" i="18"/>
  <c r="B168" i="18"/>
  <c r="Y167" i="18"/>
  <c r="X167" i="18"/>
  <c r="W167" i="18"/>
  <c r="V167" i="18"/>
  <c r="U167" i="18"/>
  <c r="T167" i="18"/>
  <c r="S167" i="18"/>
  <c r="R167" i="18"/>
  <c r="Q167" i="18"/>
  <c r="P167" i="18"/>
  <c r="O167" i="18"/>
  <c r="N167" i="18"/>
  <c r="M167" i="18"/>
  <c r="L167" i="18"/>
  <c r="K167" i="18"/>
  <c r="J167" i="18"/>
  <c r="I167" i="18"/>
  <c r="H167" i="18"/>
  <c r="G167" i="18"/>
  <c r="F167" i="18"/>
  <c r="E167" i="18"/>
  <c r="D167" i="18"/>
  <c r="C167" i="18"/>
  <c r="B167" i="18"/>
  <c r="Y165" i="18"/>
  <c r="X165" i="18"/>
  <c r="W165" i="18"/>
  <c r="V165" i="18"/>
  <c r="U165" i="18"/>
  <c r="T165" i="18"/>
  <c r="S165" i="18"/>
  <c r="R165" i="18"/>
  <c r="Q165" i="18"/>
  <c r="P165" i="18"/>
  <c r="O165" i="18"/>
  <c r="N165" i="18"/>
  <c r="M165" i="18"/>
  <c r="L165" i="18"/>
  <c r="K165" i="18"/>
  <c r="J165" i="18"/>
  <c r="I165" i="18"/>
  <c r="H165" i="18"/>
  <c r="G165" i="18"/>
  <c r="F165" i="18"/>
  <c r="E165" i="18"/>
  <c r="D165" i="18"/>
  <c r="C165" i="18"/>
  <c r="B165" i="18"/>
  <c r="Y164" i="18"/>
  <c r="X164" i="18"/>
  <c r="W164" i="18"/>
  <c r="V164" i="18"/>
  <c r="U164" i="18"/>
  <c r="T164" i="18"/>
  <c r="S164" i="18"/>
  <c r="R164" i="18"/>
  <c r="Q164" i="18"/>
  <c r="P164" i="18"/>
  <c r="O164" i="18"/>
  <c r="N164" i="18"/>
  <c r="M164" i="18"/>
  <c r="L164" i="18"/>
  <c r="K164" i="18"/>
  <c r="J164" i="18"/>
  <c r="I164" i="18"/>
  <c r="H164" i="18"/>
  <c r="G164" i="18"/>
  <c r="F164" i="18"/>
  <c r="E164" i="18"/>
  <c r="D164" i="18"/>
  <c r="C164" i="18"/>
  <c r="B164" i="18"/>
  <c r="Y163" i="18"/>
  <c r="X163" i="18"/>
  <c r="W163" i="18"/>
  <c r="V163" i="18"/>
  <c r="U163" i="18"/>
  <c r="T163" i="18"/>
  <c r="S163" i="18"/>
  <c r="R163" i="18"/>
  <c r="Q163" i="18"/>
  <c r="P163" i="18"/>
  <c r="O163" i="18"/>
  <c r="N163" i="18"/>
  <c r="M163" i="18"/>
  <c r="L163" i="18"/>
  <c r="K163" i="18"/>
  <c r="J163" i="18"/>
  <c r="I163" i="18"/>
  <c r="H163" i="18"/>
  <c r="G163" i="18"/>
  <c r="F163" i="18"/>
  <c r="E163" i="18"/>
  <c r="D163" i="18"/>
  <c r="C163" i="18"/>
  <c r="B163" i="18"/>
  <c r="Y162" i="18"/>
  <c r="X162" i="18"/>
  <c r="W162" i="18"/>
  <c r="V162" i="18"/>
  <c r="U162" i="18"/>
  <c r="T162" i="18"/>
  <c r="S162" i="18"/>
  <c r="R162" i="18"/>
  <c r="Q162" i="18"/>
  <c r="P162" i="18"/>
  <c r="O162" i="18"/>
  <c r="N162" i="18"/>
  <c r="M162" i="18"/>
  <c r="L162" i="18"/>
  <c r="K162" i="18"/>
  <c r="J162" i="18"/>
  <c r="I162" i="18"/>
  <c r="H162" i="18"/>
  <c r="G162" i="18"/>
  <c r="F162" i="18"/>
  <c r="E162" i="18"/>
  <c r="D162" i="18"/>
  <c r="C162" i="18"/>
  <c r="B162" i="18"/>
  <c r="Y161" i="18"/>
  <c r="X161" i="18"/>
  <c r="W161" i="18"/>
  <c r="V161" i="18"/>
  <c r="U161" i="18"/>
  <c r="T161" i="18"/>
  <c r="S161" i="18"/>
  <c r="R161" i="18"/>
  <c r="Q161" i="18"/>
  <c r="P161" i="18"/>
  <c r="O161" i="18"/>
  <c r="N161" i="18"/>
  <c r="M161" i="18"/>
  <c r="L161" i="18"/>
  <c r="K161" i="18"/>
  <c r="J161" i="18"/>
  <c r="I161" i="18"/>
  <c r="H161" i="18"/>
  <c r="G161" i="18"/>
  <c r="F161" i="18"/>
  <c r="E161" i="18"/>
  <c r="D161" i="18"/>
  <c r="C161" i="18"/>
  <c r="B161" i="18"/>
  <c r="Y142" i="18"/>
  <c r="Y209" i="18" s="1"/>
  <c r="X142" i="18"/>
  <c r="W142" i="18"/>
  <c r="V142" i="18"/>
  <c r="U142" i="18"/>
  <c r="U209" i="18" s="1"/>
  <c r="T142" i="18"/>
  <c r="S142" i="18"/>
  <c r="S209" i="18" s="1"/>
  <c r="R142" i="18"/>
  <c r="R209" i="18" s="1"/>
  <c r="Q142" i="18"/>
  <c r="Q209" i="18" s="1"/>
  <c r="P142" i="18"/>
  <c r="O142" i="18"/>
  <c r="N142" i="18"/>
  <c r="M142" i="18"/>
  <c r="M209" i="18" s="1"/>
  <c r="L142" i="18"/>
  <c r="L248" i="18" s="1"/>
  <c r="K142" i="18"/>
  <c r="K209" i="18" s="1"/>
  <c r="J142" i="18"/>
  <c r="J209" i="18" s="1"/>
  <c r="I142" i="18"/>
  <c r="I209" i="18" s="1"/>
  <c r="H142" i="18"/>
  <c r="G142" i="18"/>
  <c r="F142" i="18"/>
  <c r="E142" i="18"/>
  <c r="E209" i="18" s="1"/>
  <c r="D142" i="18"/>
  <c r="C142" i="18"/>
  <c r="C209" i="18" s="1"/>
  <c r="B142" i="18"/>
  <c r="B209" i="18" s="1"/>
  <c r="Y121" i="18"/>
  <c r="Y203" i="18" s="1"/>
  <c r="X121" i="18"/>
  <c r="W121" i="18"/>
  <c r="V121" i="18"/>
  <c r="V203" i="18" s="1"/>
  <c r="U121" i="18"/>
  <c r="U203" i="18" s="1"/>
  <c r="T121" i="18"/>
  <c r="T203" i="18" s="1"/>
  <c r="S121" i="18"/>
  <c r="S203" i="18" s="1"/>
  <c r="R121" i="18"/>
  <c r="R203" i="18" s="1"/>
  <c r="Q121" i="18"/>
  <c r="Q203" i="18" s="1"/>
  <c r="P121" i="18"/>
  <c r="O121" i="18"/>
  <c r="N121" i="18"/>
  <c r="N203" i="18" s="1"/>
  <c r="M121" i="18"/>
  <c r="M203" i="18" s="1"/>
  <c r="L121" i="18"/>
  <c r="L203" i="18" s="1"/>
  <c r="K121" i="18"/>
  <c r="K203" i="18" s="1"/>
  <c r="J121" i="18"/>
  <c r="J203" i="18" s="1"/>
  <c r="I121" i="18"/>
  <c r="I203" i="18" s="1"/>
  <c r="H121" i="18"/>
  <c r="G121" i="18"/>
  <c r="F121" i="18"/>
  <c r="F203" i="18" s="1"/>
  <c r="E121" i="18"/>
  <c r="E203" i="18" s="1"/>
  <c r="D121" i="18"/>
  <c r="D203" i="18" s="1"/>
  <c r="C121" i="18"/>
  <c r="C203" i="18" s="1"/>
  <c r="B121" i="18"/>
  <c r="B203" i="18" s="1"/>
  <c r="Y93" i="18"/>
  <c r="Y190" i="18" s="1"/>
  <c r="X93" i="18"/>
  <c r="W93" i="18"/>
  <c r="V93" i="18"/>
  <c r="U93" i="18"/>
  <c r="T93" i="18"/>
  <c r="S93" i="18"/>
  <c r="S190" i="18" s="1"/>
  <c r="R93" i="18"/>
  <c r="R190" i="18" s="1"/>
  <c r="Q93" i="18"/>
  <c r="Q190" i="18" s="1"/>
  <c r="P93" i="18"/>
  <c r="O93" i="18"/>
  <c r="N93" i="18"/>
  <c r="M93" i="18"/>
  <c r="L93" i="18"/>
  <c r="K93" i="18"/>
  <c r="K190" i="18" s="1"/>
  <c r="J93" i="18"/>
  <c r="J190" i="18" s="1"/>
  <c r="I93" i="18"/>
  <c r="I190" i="18" s="1"/>
  <c r="H93" i="18"/>
  <c r="G93" i="18"/>
  <c r="F93" i="18"/>
  <c r="E93" i="18"/>
  <c r="D93" i="18"/>
  <c r="C93" i="18"/>
  <c r="C190" i="18" s="1"/>
  <c r="B93" i="18"/>
  <c r="B190" i="18" s="1"/>
  <c r="Y72" i="18"/>
  <c r="Y184" i="18" s="1"/>
  <c r="X72" i="18"/>
  <c r="W72" i="18"/>
  <c r="V72" i="18"/>
  <c r="U72" i="18"/>
  <c r="U184" i="18" s="1"/>
  <c r="T72" i="18"/>
  <c r="S72" i="18"/>
  <c r="S184" i="18" s="1"/>
  <c r="R72" i="18"/>
  <c r="R184" i="18" s="1"/>
  <c r="Q72" i="18"/>
  <c r="Q184" i="18" s="1"/>
  <c r="P72" i="18"/>
  <c r="O72" i="18"/>
  <c r="N72" i="18"/>
  <c r="M72" i="18"/>
  <c r="M184" i="18" s="1"/>
  <c r="L72" i="18"/>
  <c r="K72" i="18"/>
  <c r="K184" i="18" s="1"/>
  <c r="J72" i="18"/>
  <c r="J184" i="18" s="1"/>
  <c r="I72" i="18"/>
  <c r="I184" i="18" s="1"/>
  <c r="H72" i="18"/>
  <c r="G72" i="18"/>
  <c r="F72" i="18"/>
  <c r="E72" i="18"/>
  <c r="E184" i="18" s="1"/>
  <c r="D72" i="18"/>
  <c r="D184" i="18" s="1"/>
  <c r="C72" i="18"/>
  <c r="C184" i="18" s="1"/>
  <c r="B72" i="18"/>
  <c r="B184" i="18" s="1"/>
  <c r="Y44" i="18"/>
  <c r="Y226" i="18" s="1"/>
  <c r="X44" i="18"/>
  <c r="X226" i="18" s="1"/>
  <c r="W44" i="18"/>
  <c r="W226" i="18" s="1"/>
  <c r="V44" i="18"/>
  <c r="V226" i="18" s="1"/>
  <c r="U44" i="18"/>
  <c r="U226" i="18" s="1"/>
  <c r="T44" i="18"/>
  <c r="T171" i="18" s="1"/>
  <c r="S44" i="18"/>
  <c r="S226" i="18" s="1"/>
  <c r="R44" i="18"/>
  <c r="R226" i="18" s="1"/>
  <c r="Q44" i="18"/>
  <c r="Q226" i="18" s="1"/>
  <c r="P44" i="18"/>
  <c r="P226" i="18" s="1"/>
  <c r="O44" i="18"/>
  <c r="O226" i="18" s="1"/>
  <c r="N44" i="18"/>
  <c r="N226" i="18" s="1"/>
  <c r="M44" i="18"/>
  <c r="M226" i="18" s="1"/>
  <c r="L44" i="18"/>
  <c r="L171" i="18" s="1"/>
  <c r="K44" i="18"/>
  <c r="K226" i="18" s="1"/>
  <c r="J44" i="18"/>
  <c r="J226" i="18" s="1"/>
  <c r="I44" i="18"/>
  <c r="I226" i="18" s="1"/>
  <c r="H44" i="18"/>
  <c r="H226" i="18" s="1"/>
  <c r="G44" i="18"/>
  <c r="G226" i="18" s="1"/>
  <c r="F44" i="18"/>
  <c r="F226" i="18" s="1"/>
  <c r="E44" i="18"/>
  <c r="E226" i="18" s="1"/>
  <c r="D44" i="18"/>
  <c r="D226" i="18" s="1"/>
  <c r="C44" i="18"/>
  <c r="C226" i="18" s="1"/>
  <c r="B44" i="18"/>
  <c r="B226" i="18" s="1"/>
  <c r="Y24" i="18"/>
  <c r="X24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Y16" i="18"/>
  <c r="Y223" i="18" s="1"/>
  <c r="X16" i="18"/>
  <c r="X223" i="18" s="1"/>
  <c r="W16" i="18"/>
  <c r="W223" i="18" s="1"/>
  <c r="V16" i="18"/>
  <c r="V223" i="18" s="1"/>
  <c r="U16" i="18"/>
  <c r="U223" i="18" s="1"/>
  <c r="T16" i="18"/>
  <c r="T223" i="18" s="1"/>
  <c r="S16" i="18"/>
  <c r="S223" i="18" s="1"/>
  <c r="R16" i="18"/>
  <c r="R223" i="18" s="1"/>
  <c r="Q16" i="18"/>
  <c r="Q223" i="18" s="1"/>
  <c r="P16" i="18"/>
  <c r="P166" i="18" s="1"/>
  <c r="O16" i="18"/>
  <c r="O223" i="18" s="1"/>
  <c r="N16" i="18"/>
  <c r="N166" i="18" s="1"/>
  <c r="M16" i="18"/>
  <c r="M166" i="18" s="1"/>
  <c r="L16" i="18"/>
  <c r="L166" i="18" s="1"/>
  <c r="K16" i="18"/>
  <c r="K223" i="18" s="1"/>
  <c r="J16" i="18"/>
  <c r="J223" i="18" s="1"/>
  <c r="I16" i="18"/>
  <c r="I223" i="18" s="1"/>
  <c r="H16" i="18"/>
  <c r="H166" i="18" s="1"/>
  <c r="G16" i="18"/>
  <c r="G166" i="18" s="1"/>
  <c r="F16" i="18"/>
  <c r="F166" i="18" s="1"/>
  <c r="E16" i="18"/>
  <c r="E166" i="18" s="1"/>
  <c r="D16" i="18"/>
  <c r="D166" i="18" s="1"/>
  <c r="C16" i="18"/>
  <c r="C5" i="18" s="1"/>
  <c r="B16" i="18"/>
  <c r="B223" i="18" s="1"/>
  <c r="X5" i="18"/>
  <c r="X217" i="18" s="1"/>
  <c r="U5" i="18"/>
  <c r="U217" i="18" s="1"/>
  <c r="T5" i="18"/>
  <c r="T217" i="18" s="1"/>
  <c r="Q5" i="18"/>
  <c r="Q217" i="18" s="1"/>
  <c r="Y249" i="17"/>
  <c r="X249" i="17"/>
  <c r="W249" i="17"/>
  <c r="V249" i="17"/>
  <c r="U249" i="17"/>
  <c r="T249" i="17"/>
  <c r="S249" i="17"/>
  <c r="R249" i="17"/>
  <c r="Q249" i="17"/>
  <c r="P249" i="17"/>
  <c r="O249" i="17"/>
  <c r="N249" i="17"/>
  <c r="M249" i="17"/>
  <c r="L249" i="17"/>
  <c r="K249" i="17"/>
  <c r="J249" i="17"/>
  <c r="I249" i="17"/>
  <c r="H249" i="17"/>
  <c r="G249" i="17"/>
  <c r="F249" i="17"/>
  <c r="E249" i="17"/>
  <c r="D249" i="17"/>
  <c r="C249" i="17"/>
  <c r="B249" i="17"/>
  <c r="Y247" i="17"/>
  <c r="X247" i="17"/>
  <c r="W247" i="17"/>
  <c r="V247" i="17"/>
  <c r="U247" i="17"/>
  <c r="T247" i="17"/>
  <c r="S247" i="17"/>
  <c r="R247" i="17"/>
  <c r="Q247" i="17"/>
  <c r="P247" i="17"/>
  <c r="O247" i="17"/>
  <c r="N247" i="17"/>
  <c r="M247" i="17"/>
  <c r="L247" i="17"/>
  <c r="K247" i="17"/>
  <c r="J247" i="17"/>
  <c r="I247" i="17"/>
  <c r="H247" i="17"/>
  <c r="G247" i="17"/>
  <c r="F247" i="17"/>
  <c r="E247" i="17"/>
  <c r="D247" i="17"/>
  <c r="C247" i="17"/>
  <c r="B247" i="17"/>
  <c r="Y245" i="17"/>
  <c r="X245" i="17"/>
  <c r="W245" i="17"/>
  <c r="V245" i="17"/>
  <c r="U245" i="17"/>
  <c r="T245" i="17"/>
  <c r="S245" i="17"/>
  <c r="R245" i="17"/>
  <c r="Q245" i="17"/>
  <c r="P245" i="17"/>
  <c r="O245" i="17"/>
  <c r="N245" i="17"/>
  <c r="M245" i="17"/>
  <c r="L245" i="17"/>
  <c r="K245" i="17"/>
  <c r="J245" i="17"/>
  <c r="I245" i="17"/>
  <c r="H245" i="17"/>
  <c r="G245" i="17"/>
  <c r="F245" i="17"/>
  <c r="E245" i="17"/>
  <c r="D245" i="17"/>
  <c r="C245" i="17"/>
  <c r="B245" i="17"/>
  <c r="Y244" i="17"/>
  <c r="X244" i="17"/>
  <c r="W244" i="17"/>
  <c r="V244" i="17"/>
  <c r="U244" i="17"/>
  <c r="T244" i="17"/>
  <c r="S244" i="17"/>
  <c r="R244" i="17"/>
  <c r="Q244" i="17"/>
  <c r="P244" i="17"/>
  <c r="O244" i="17"/>
  <c r="N244" i="17"/>
  <c r="M244" i="17"/>
  <c r="L244" i="17"/>
  <c r="K244" i="17"/>
  <c r="J244" i="17"/>
  <c r="I244" i="17"/>
  <c r="H244" i="17"/>
  <c r="G244" i="17"/>
  <c r="F244" i="17"/>
  <c r="E244" i="17"/>
  <c r="D244" i="17"/>
  <c r="C244" i="17"/>
  <c r="B244" i="17"/>
  <c r="Y243" i="17"/>
  <c r="X243" i="17"/>
  <c r="W243" i="17"/>
  <c r="V243" i="17"/>
  <c r="U243" i="17"/>
  <c r="T243" i="17"/>
  <c r="S243" i="17"/>
  <c r="R243" i="17"/>
  <c r="Q243" i="17"/>
  <c r="P243" i="17"/>
  <c r="O243" i="17"/>
  <c r="N243" i="17"/>
  <c r="M243" i="17"/>
  <c r="L243" i="17"/>
  <c r="K243" i="17"/>
  <c r="J243" i="17"/>
  <c r="I243" i="17"/>
  <c r="H243" i="17"/>
  <c r="G243" i="17"/>
  <c r="F243" i="17"/>
  <c r="E243" i="17"/>
  <c r="D243" i="17"/>
  <c r="C243" i="17"/>
  <c r="B243" i="17"/>
  <c r="Y242" i="17"/>
  <c r="X242" i="17"/>
  <c r="W242" i="17"/>
  <c r="V242" i="17"/>
  <c r="U242" i="17"/>
  <c r="T242" i="17"/>
  <c r="S242" i="17"/>
  <c r="R242" i="17"/>
  <c r="Q242" i="17"/>
  <c r="P242" i="17"/>
  <c r="O242" i="17"/>
  <c r="N242" i="17"/>
  <c r="M242" i="17"/>
  <c r="L242" i="17"/>
  <c r="K242" i="17"/>
  <c r="J242" i="17"/>
  <c r="I242" i="17"/>
  <c r="H242" i="17"/>
  <c r="G242" i="17"/>
  <c r="F242" i="17"/>
  <c r="E242" i="17"/>
  <c r="D242" i="17"/>
  <c r="C242" i="17"/>
  <c r="B242" i="17"/>
  <c r="Y241" i="17"/>
  <c r="X241" i="17"/>
  <c r="W241" i="17"/>
  <c r="V241" i="17"/>
  <c r="U241" i="17"/>
  <c r="T241" i="17"/>
  <c r="S241" i="17"/>
  <c r="R241" i="17"/>
  <c r="Q241" i="17"/>
  <c r="P241" i="17"/>
  <c r="O241" i="17"/>
  <c r="N241" i="17"/>
  <c r="M241" i="17"/>
  <c r="L241" i="17"/>
  <c r="K241" i="17"/>
  <c r="J241" i="17"/>
  <c r="I241" i="17"/>
  <c r="H241" i="17"/>
  <c r="G241" i="17"/>
  <c r="F241" i="17"/>
  <c r="E241" i="17"/>
  <c r="D241" i="17"/>
  <c r="C241" i="17"/>
  <c r="B241" i="17"/>
  <c r="Y238" i="17"/>
  <c r="X238" i="17"/>
  <c r="W238" i="17"/>
  <c r="V238" i="17"/>
  <c r="U238" i="17"/>
  <c r="T238" i="17"/>
  <c r="S238" i="17"/>
  <c r="R238" i="17"/>
  <c r="Q238" i="17"/>
  <c r="P238" i="17"/>
  <c r="O238" i="17"/>
  <c r="N238" i="17"/>
  <c r="M238" i="17"/>
  <c r="L238" i="17"/>
  <c r="K238" i="17"/>
  <c r="J238" i="17"/>
  <c r="I238" i="17"/>
  <c r="H238" i="17"/>
  <c r="G238" i="17"/>
  <c r="F238" i="17"/>
  <c r="E238" i="17"/>
  <c r="D238" i="17"/>
  <c r="C238" i="17"/>
  <c r="B238" i="17"/>
  <c r="Y236" i="17"/>
  <c r="X236" i="17"/>
  <c r="W236" i="17"/>
  <c r="V236" i="17"/>
  <c r="U236" i="17"/>
  <c r="T236" i="17"/>
  <c r="S236" i="17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F236" i="17"/>
  <c r="E236" i="17"/>
  <c r="D236" i="17"/>
  <c r="C236" i="17"/>
  <c r="B236" i="17"/>
  <c r="Y234" i="17"/>
  <c r="X234" i="17"/>
  <c r="W234" i="17"/>
  <c r="V234" i="17"/>
  <c r="U234" i="17"/>
  <c r="T234" i="17"/>
  <c r="S234" i="17"/>
  <c r="R234" i="17"/>
  <c r="Q234" i="17"/>
  <c r="P234" i="17"/>
  <c r="O234" i="17"/>
  <c r="N234" i="17"/>
  <c r="M234" i="17"/>
  <c r="L234" i="17"/>
  <c r="K234" i="17"/>
  <c r="J234" i="17"/>
  <c r="I234" i="17"/>
  <c r="H234" i="17"/>
  <c r="G234" i="17"/>
  <c r="F234" i="17"/>
  <c r="E234" i="17"/>
  <c r="D234" i="17"/>
  <c r="C234" i="17"/>
  <c r="B234" i="17"/>
  <c r="Y233" i="17"/>
  <c r="X233" i="17"/>
  <c r="W233" i="17"/>
  <c r="V233" i="17"/>
  <c r="U233" i="17"/>
  <c r="T233" i="17"/>
  <c r="S233" i="17"/>
  <c r="R233" i="17"/>
  <c r="Q233" i="17"/>
  <c r="P233" i="17"/>
  <c r="O233" i="17"/>
  <c r="N233" i="17"/>
  <c r="M233" i="17"/>
  <c r="L233" i="17"/>
  <c r="K233" i="17"/>
  <c r="J233" i="17"/>
  <c r="I233" i="17"/>
  <c r="H233" i="17"/>
  <c r="G233" i="17"/>
  <c r="F233" i="17"/>
  <c r="E233" i="17"/>
  <c r="D233" i="17"/>
  <c r="C233" i="17"/>
  <c r="B233" i="17"/>
  <c r="Y232" i="17"/>
  <c r="X232" i="17"/>
  <c r="W232" i="17"/>
  <c r="V232" i="17"/>
  <c r="U232" i="17"/>
  <c r="T232" i="17"/>
  <c r="S232" i="17"/>
  <c r="R232" i="17"/>
  <c r="Q232" i="17"/>
  <c r="P232" i="17"/>
  <c r="O232" i="17"/>
  <c r="N232" i="17"/>
  <c r="M232" i="17"/>
  <c r="L232" i="17"/>
  <c r="K232" i="17"/>
  <c r="J232" i="17"/>
  <c r="I232" i="17"/>
  <c r="H232" i="17"/>
  <c r="G232" i="17"/>
  <c r="F232" i="17"/>
  <c r="E232" i="17"/>
  <c r="D232" i="17"/>
  <c r="C232" i="17"/>
  <c r="B232" i="17"/>
  <c r="Y231" i="17"/>
  <c r="X231" i="17"/>
  <c r="W231" i="17"/>
  <c r="V231" i="17"/>
  <c r="U231" i="17"/>
  <c r="T231" i="17"/>
  <c r="S231" i="17"/>
  <c r="R231" i="17"/>
  <c r="Q231" i="17"/>
  <c r="P231" i="17"/>
  <c r="O231" i="17"/>
  <c r="N231" i="17"/>
  <c r="M231" i="17"/>
  <c r="L231" i="17"/>
  <c r="K231" i="17"/>
  <c r="J231" i="17"/>
  <c r="I231" i="17"/>
  <c r="H231" i="17"/>
  <c r="G231" i="17"/>
  <c r="F231" i="17"/>
  <c r="E231" i="17"/>
  <c r="D231" i="17"/>
  <c r="C231" i="17"/>
  <c r="B231" i="17"/>
  <c r="Y230" i="17"/>
  <c r="X230" i="17"/>
  <c r="W230" i="17"/>
  <c r="V230" i="17"/>
  <c r="U230" i="17"/>
  <c r="T230" i="17"/>
  <c r="S230" i="17"/>
  <c r="R230" i="17"/>
  <c r="Q230" i="17"/>
  <c r="P230" i="17"/>
  <c r="O230" i="17"/>
  <c r="N230" i="17"/>
  <c r="M230" i="17"/>
  <c r="L230" i="17"/>
  <c r="K230" i="17"/>
  <c r="J230" i="17"/>
  <c r="I230" i="17"/>
  <c r="H230" i="17"/>
  <c r="G230" i="17"/>
  <c r="F230" i="17"/>
  <c r="E230" i="17"/>
  <c r="D230" i="17"/>
  <c r="C230" i="17"/>
  <c r="B230" i="17"/>
  <c r="Y227" i="17"/>
  <c r="X227" i="17"/>
  <c r="W227" i="17"/>
  <c r="V227" i="17"/>
  <c r="U227" i="17"/>
  <c r="T227" i="17"/>
  <c r="S227" i="17"/>
  <c r="R227" i="17"/>
  <c r="Q227" i="17"/>
  <c r="P227" i="17"/>
  <c r="O227" i="17"/>
  <c r="N227" i="17"/>
  <c r="M227" i="17"/>
  <c r="L227" i="17"/>
  <c r="K227" i="17"/>
  <c r="J227" i="17"/>
  <c r="I227" i="17"/>
  <c r="H227" i="17"/>
  <c r="G227" i="17"/>
  <c r="F227" i="17"/>
  <c r="E227" i="17"/>
  <c r="D227" i="17"/>
  <c r="C227" i="17"/>
  <c r="B227" i="17"/>
  <c r="Y225" i="17"/>
  <c r="X225" i="17"/>
  <c r="W225" i="17"/>
  <c r="V225" i="17"/>
  <c r="U225" i="17"/>
  <c r="T225" i="17"/>
  <c r="S225" i="17"/>
  <c r="R225" i="17"/>
  <c r="Q225" i="17"/>
  <c r="P225" i="17"/>
  <c r="O225" i="17"/>
  <c r="N225" i="17"/>
  <c r="M225" i="17"/>
  <c r="L225" i="17"/>
  <c r="K225" i="17"/>
  <c r="J225" i="17"/>
  <c r="I225" i="17"/>
  <c r="H225" i="17"/>
  <c r="G225" i="17"/>
  <c r="F225" i="17"/>
  <c r="E225" i="17"/>
  <c r="D225" i="17"/>
  <c r="C225" i="17"/>
  <c r="B225" i="17"/>
  <c r="Y224" i="17"/>
  <c r="X224" i="17"/>
  <c r="W224" i="17"/>
  <c r="V224" i="17"/>
  <c r="U224" i="17"/>
  <c r="T224" i="17"/>
  <c r="S224" i="17"/>
  <c r="R224" i="17"/>
  <c r="Q224" i="17"/>
  <c r="P224" i="17"/>
  <c r="O224" i="17"/>
  <c r="N224" i="17"/>
  <c r="M224" i="17"/>
  <c r="L224" i="17"/>
  <c r="K224" i="17"/>
  <c r="J224" i="17"/>
  <c r="I224" i="17"/>
  <c r="H224" i="17"/>
  <c r="G224" i="17"/>
  <c r="F224" i="17"/>
  <c r="E224" i="17"/>
  <c r="D224" i="17"/>
  <c r="C224" i="17"/>
  <c r="B224" i="17"/>
  <c r="Y223" i="17"/>
  <c r="X223" i="17"/>
  <c r="W223" i="17"/>
  <c r="V223" i="17"/>
  <c r="U223" i="17"/>
  <c r="T223" i="17"/>
  <c r="S223" i="17"/>
  <c r="R223" i="17"/>
  <c r="Q223" i="17"/>
  <c r="P223" i="17"/>
  <c r="O223" i="17"/>
  <c r="N223" i="17"/>
  <c r="M223" i="17"/>
  <c r="L223" i="17"/>
  <c r="K223" i="17"/>
  <c r="J223" i="17"/>
  <c r="I223" i="17"/>
  <c r="H223" i="17"/>
  <c r="G223" i="17"/>
  <c r="F223" i="17"/>
  <c r="E223" i="17"/>
  <c r="D223" i="17"/>
  <c r="C223" i="17"/>
  <c r="B223" i="17"/>
  <c r="Y222" i="17"/>
  <c r="X222" i="17"/>
  <c r="W222" i="17"/>
  <c r="V222" i="17"/>
  <c r="U222" i="17"/>
  <c r="T222" i="17"/>
  <c r="S222" i="17"/>
  <c r="R222" i="17"/>
  <c r="Q222" i="17"/>
  <c r="P222" i="17"/>
  <c r="O222" i="17"/>
  <c r="N222" i="17"/>
  <c r="M222" i="17"/>
  <c r="L222" i="17"/>
  <c r="K222" i="17"/>
  <c r="J222" i="17"/>
  <c r="I222" i="17"/>
  <c r="H222" i="17"/>
  <c r="G222" i="17"/>
  <c r="F222" i="17"/>
  <c r="E222" i="17"/>
  <c r="D222" i="17"/>
  <c r="C222" i="17"/>
  <c r="B222" i="17"/>
  <c r="Y221" i="17"/>
  <c r="X221" i="17"/>
  <c r="W221" i="17"/>
  <c r="V221" i="17"/>
  <c r="U221" i="17"/>
  <c r="T221" i="17"/>
  <c r="S221" i="17"/>
  <c r="R221" i="17"/>
  <c r="Q221" i="17"/>
  <c r="P221" i="17"/>
  <c r="O221" i="17"/>
  <c r="N221" i="17"/>
  <c r="M221" i="17"/>
  <c r="L221" i="17"/>
  <c r="K221" i="17"/>
  <c r="J221" i="17"/>
  <c r="I221" i="17"/>
  <c r="H221" i="17"/>
  <c r="G221" i="17"/>
  <c r="F221" i="17"/>
  <c r="E221" i="17"/>
  <c r="D221" i="17"/>
  <c r="C221" i="17"/>
  <c r="B221" i="17"/>
  <c r="Y220" i="17"/>
  <c r="X220" i="17"/>
  <c r="W220" i="17"/>
  <c r="V220" i="17"/>
  <c r="U220" i="17"/>
  <c r="T220" i="17"/>
  <c r="S220" i="17"/>
  <c r="R220" i="17"/>
  <c r="Q220" i="17"/>
  <c r="P220" i="17"/>
  <c r="O220" i="17"/>
  <c r="N220" i="17"/>
  <c r="M220" i="17"/>
  <c r="L220" i="17"/>
  <c r="K220" i="17"/>
  <c r="J220" i="17"/>
  <c r="I220" i="17"/>
  <c r="H220" i="17"/>
  <c r="G220" i="17"/>
  <c r="F220" i="17"/>
  <c r="E220" i="17"/>
  <c r="D220" i="17"/>
  <c r="C220" i="17"/>
  <c r="B220" i="17"/>
  <c r="Y219" i="17"/>
  <c r="X219" i="17"/>
  <c r="W219" i="17"/>
  <c r="V219" i="17"/>
  <c r="U219" i="17"/>
  <c r="T219" i="17"/>
  <c r="S219" i="17"/>
  <c r="R219" i="17"/>
  <c r="Q219" i="17"/>
  <c r="P219" i="17"/>
  <c r="O219" i="17"/>
  <c r="N219" i="17"/>
  <c r="M219" i="17"/>
  <c r="L219" i="17"/>
  <c r="K219" i="17"/>
  <c r="J219" i="17"/>
  <c r="I219" i="17"/>
  <c r="H219" i="17"/>
  <c r="G219" i="17"/>
  <c r="F219" i="17"/>
  <c r="E219" i="17"/>
  <c r="D219" i="17"/>
  <c r="C219" i="17"/>
  <c r="B219" i="17"/>
  <c r="Y218" i="17"/>
  <c r="X218" i="17"/>
  <c r="W218" i="17"/>
  <c r="V218" i="17"/>
  <c r="U218" i="17"/>
  <c r="T218" i="17"/>
  <c r="S218" i="17"/>
  <c r="R218" i="17"/>
  <c r="Q218" i="17"/>
  <c r="P218" i="17"/>
  <c r="O218" i="17"/>
  <c r="N218" i="17"/>
  <c r="M218" i="17"/>
  <c r="L218" i="17"/>
  <c r="K218" i="17"/>
  <c r="J218" i="17"/>
  <c r="I218" i="17"/>
  <c r="H218" i="17"/>
  <c r="G218" i="17"/>
  <c r="F218" i="17"/>
  <c r="E218" i="17"/>
  <c r="D218" i="17"/>
  <c r="C218" i="17"/>
  <c r="B218" i="17"/>
  <c r="Y213" i="17"/>
  <c r="X213" i="17"/>
  <c r="W213" i="17"/>
  <c r="V213" i="17"/>
  <c r="U213" i="17"/>
  <c r="T213" i="17"/>
  <c r="S213" i="17"/>
  <c r="R213" i="17"/>
  <c r="Q213" i="17"/>
  <c r="P213" i="17"/>
  <c r="O213" i="17"/>
  <c r="N213" i="17"/>
  <c r="M213" i="17"/>
  <c r="L213" i="17"/>
  <c r="K213" i="17"/>
  <c r="J213" i="17"/>
  <c r="I213" i="17"/>
  <c r="H213" i="17"/>
  <c r="G213" i="17"/>
  <c r="F213" i="17"/>
  <c r="E213" i="17"/>
  <c r="D213" i="17"/>
  <c r="C213" i="17"/>
  <c r="B213" i="17"/>
  <c r="Y212" i="17"/>
  <c r="X212" i="17"/>
  <c r="W212" i="17"/>
  <c r="V212" i="17"/>
  <c r="U212" i="17"/>
  <c r="T212" i="17"/>
  <c r="S212" i="17"/>
  <c r="R212" i="17"/>
  <c r="Q212" i="17"/>
  <c r="P212" i="17"/>
  <c r="O212" i="17"/>
  <c r="N212" i="17"/>
  <c r="M212" i="17"/>
  <c r="L212" i="17"/>
  <c r="K212" i="17"/>
  <c r="J212" i="17"/>
  <c r="I212" i="17"/>
  <c r="H212" i="17"/>
  <c r="G212" i="17"/>
  <c r="F212" i="17"/>
  <c r="E212" i="17"/>
  <c r="D212" i="17"/>
  <c r="C212" i="17"/>
  <c r="B212" i="17"/>
  <c r="Y211" i="17"/>
  <c r="X211" i="17"/>
  <c r="W211" i="17"/>
  <c r="V211" i="17"/>
  <c r="U211" i="17"/>
  <c r="T211" i="17"/>
  <c r="S211" i="17"/>
  <c r="R211" i="17"/>
  <c r="Q211" i="17"/>
  <c r="P211" i="17"/>
  <c r="O211" i="17"/>
  <c r="N211" i="17"/>
  <c r="M211" i="17"/>
  <c r="L211" i="17"/>
  <c r="K211" i="17"/>
  <c r="J211" i="17"/>
  <c r="I211" i="17"/>
  <c r="H211" i="17"/>
  <c r="G211" i="17"/>
  <c r="F211" i="17"/>
  <c r="E211" i="17"/>
  <c r="D211" i="17"/>
  <c r="C211" i="17"/>
  <c r="B211" i="17"/>
  <c r="Y210" i="17"/>
  <c r="X210" i="17"/>
  <c r="W210" i="17"/>
  <c r="V210" i="17"/>
  <c r="U210" i="17"/>
  <c r="T210" i="17"/>
  <c r="S210" i="17"/>
  <c r="R210" i="17"/>
  <c r="Q210" i="17"/>
  <c r="P210" i="17"/>
  <c r="O210" i="17"/>
  <c r="N210" i="17"/>
  <c r="M210" i="17"/>
  <c r="L210" i="17"/>
  <c r="K210" i="17"/>
  <c r="J210" i="17"/>
  <c r="I210" i="17"/>
  <c r="H210" i="17"/>
  <c r="G210" i="17"/>
  <c r="F210" i="17"/>
  <c r="E210" i="17"/>
  <c r="D210" i="17"/>
  <c r="C210" i="17"/>
  <c r="B210" i="17"/>
  <c r="Y208" i="17"/>
  <c r="X208" i="17"/>
  <c r="W208" i="17"/>
  <c r="V208" i="17"/>
  <c r="U208" i="17"/>
  <c r="T208" i="17"/>
  <c r="S208" i="17"/>
  <c r="R208" i="17"/>
  <c r="Q208" i="17"/>
  <c r="P208" i="17"/>
  <c r="O208" i="17"/>
  <c r="N208" i="17"/>
  <c r="M208" i="17"/>
  <c r="L208" i="17"/>
  <c r="K208" i="17"/>
  <c r="J208" i="17"/>
  <c r="I208" i="17"/>
  <c r="H208" i="17"/>
  <c r="G208" i="17"/>
  <c r="F208" i="17"/>
  <c r="E208" i="17"/>
  <c r="D208" i="17"/>
  <c r="C208" i="17"/>
  <c r="B208" i="17"/>
  <c r="Y207" i="17"/>
  <c r="X207" i="17"/>
  <c r="W207" i="17"/>
  <c r="V207" i="17"/>
  <c r="U207" i="17"/>
  <c r="T207" i="17"/>
  <c r="S207" i="17"/>
  <c r="R207" i="17"/>
  <c r="Q207" i="17"/>
  <c r="P207" i="17"/>
  <c r="O207" i="17"/>
  <c r="N207" i="17"/>
  <c r="M207" i="17"/>
  <c r="L207" i="17"/>
  <c r="K207" i="17"/>
  <c r="J207" i="17"/>
  <c r="I207" i="17"/>
  <c r="H207" i="17"/>
  <c r="G207" i="17"/>
  <c r="F207" i="17"/>
  <c r="E207" i="17"/>
  <c r="D207" i="17"/>
  <c r="C207" i="17"/>
  <c r="B207" i="17"/>
  <c r="Y206" i="17"/>
  <c r="X206" i="17"/>
  <c r="W206" i="17"/>
  <c r="V206" i="17"/>
  <c r="U206" i="17"/>
  <c r="T206" i="17"/>
  <c r="S206" i="17"/>
  <c r="R206" i="17"/>
  <c r="Q206" i="17"/>
  <c r="P206" i="17"/>
  <c r="O206" i="17"/>
  <c r="N206" i="17"/>
  <c r="M206" i="17"/>
  <c r="L206" i="17"/>
  <c r="K206" i="17"/>
  <c r="J206" i="17"/>
  <c r="I206" i="17"/>
  <c r="H206" i="17"/>
  <c r="G206" i="17"/>
  <c r="F206" i="17"/>
  <c r="E206" i="17"/>
  <c r="D206" i="17"/>
  <c r="C206" i="17"/>
  <c r="B206" i="17"/>
  <c r="Y205" i="17"/>
  <c r="X205" i="17"/>
  <c r="W205" i="17"/>
  <c r="V205" i="17"/>
  <c r="U205" i="17"/>
  <c r="T205" i="17"/>
  <c r="S205" i="17"/>
  <c r="R205" i="17"/>
  <c r="Q205" i="17"/>
  <c r="P205" i="17"/>
  <c r="O205" i="17"/>
  <c r="N205" i="17"/>
  <c r="M205" i="17"/>
  <c r="L205" i="17"/>
  <c r="K205" i="17"/>
  <c r="J205" i="17"/>
  <c r="I205" i="17"/>
  <c r="H205" i="17"/>
  <c r="G205" i="17"/>
  <c r="F205" i="17"/>
  <c r="E205" i="17"/>
  <c r="D205" i="17"/>
  <c r="C205" i="17"/>
  <c r="B205" i="17"/>
  <c r="Y204" i="17"/>
  <c r="X204" i="17"/>
  <c r="W204" i="17"/>
  <c r="V204" i="17"/>
  <c r="U204" i="17"/>
  <c r="T204" i="17"/>
  <c r="S204" i="17"/>
  <c r="R204" i="17"/>
  <c r="Q204" i="17"/>
  <c r="P204" i="17"/>
  <c r="O204" i="17"/>
  <c r="N204" i="17"/>
  <c r="M204" i="17"/>
  <c r="L204" i="17"/>
  <c r="K204" i="17"/>
  <c r="J204" i="17"/>
  <c r="I204" i="17"/>
  <c r="H204" i="17"/>
  <c r="G204" i="17"/>
  <c r="F204" i="17"/>
  <c r="E204" i="17"/>
  <c r="D204" i="17"/>
  <c r="C204" i="17"/>
  <c r="B204" i="17"/>
  <c r="Y202" i="17"/>
  <c r="X202" i="17"/>
  <c r="W202" i="17"/>
  <c r="V202" i="17"/>
  <c r="U202" i="17"/>
  <c r="T202" i="17"/>
  <c r="S202" i="17"/>
  <c r="R202" i="17"/>
  <c r="Q202" i="17"/>
  <c r="P202" i="17"/>
  <c r="O202" i="17"/>
  <c r="N202" i="17"/>
  <c r="M202" i="17"/>
  <c r="L202" i="17"/>
  <c r="K202" i="17"/>
  <c r="J202" i="17"/>
  <c r="I202" i="17"/>
  <c r="H202" i="17"/>
  <c r="H197" i="17" s="1"/>
  <c r="G202" i="17"/>
  <c r="F202" i="17"/>
  <c r="F197" i="17" s="1"/>
  <c r="E202" i="17"/>
  <c r="D202" i="17"/>
  <c r="C202" i="17"/>
  <c r="B202" i="17"/>
  <c r="Y201" i="17"/>
  <c r="X201" i="17"/>
  <c r="W201" i="17"/>
  <c r="V201" i="17"/>
  <c r="U201" i="17"/>
  <c r="T201" i="17"/>
  <c r="S201" i="17"/>
  <c r="R201" i="17"/>
  <c r="Q201" i="17"/>
  <c r="P201" i="17"/>
  <c r="O201" i="17"/>
  <c r="N201" i="17"/>
  <c r="M201" i="17"/>
  <c r="L201" i="17"/>
  <c r="K201" i="17"/>
  <c r="J201" i="17"/>
  <c r="I201" i="17"/>
  <c r="H201" i="17"/>
  <c r="G201" i="17"/>
  <c r="F201" i="17"/>
  <c r="E201" i="17"/>
  <c r="D201" i="17"/>
  <c r="D197" i="17" s="1"/>
  <c r="C201" i="17"/>
  <c r="C197" i="17" s="1"/>
  <c r="B201" i="17"/>
  <c r="B197" i="17" s="1"/>
  <c r="Y200" i="17"/>
  <c r="Y197" i="17" s="1"/>
  <c r="X200" i="17"/>
  <c r="W200" i="17"/>
  <c r="V200" i="17"/>
  <c r="U200" i="17"/>
  <c r="T200" i="17"/>
  <c r="S200" i="17"/>
  <c r="R200" i="17"/>
  <c r="Q200" i="17"/>
  <c r="P200" i="17"/>
  <c r="O200" i="17"/>
  <c r="N200" i="17"/>
  <c r="M200" i="17"/>
  <c r="M197" i="17" s="1"/>
  <c r="L200" i="17"/>
  <c r="K200" i="17"/>
  <c r="J200" i="17"/>
  <c r="I200" i="17"/>
  <c r="H200" i="17"/>
  <c r="G200" i="17"/>
  <c r="F200" i="17"/>
  <c r="E200" i="17"/>
  <c r="D200" i="17"/>
  <c r="C200" i="17"/>
  <c r="B200" i="17"/>
  <c r="Y199" i="17"/>
  <c r="X199" i="17"/>
  <c r="X197" i="17" s="1"/>
  <c r="W199" i="17"/>
  <c r="W197" i="17" s="1"/>
  <c r="V199" i="17"/>
  <c r="V197" i="17" s="1"/>
  <c r="U199" i="17"/>
  <c r="T199" i="17"/>
  <c r="S199" i="17"/>
  <c r="R199" i="17"/>
  <c r="Q199" i="17"/>
  <c r="P199" i="17"/>
  <c r="O199" i="17"/>
  <c r="N199" i="17"/>
  <c r="M199" i="17"/>
  <c r="L199" i="17"/>
  <c r="K199" i="17"/>
  <c r="J199" i="17"/>
  <c r="I199" i="17"/>
  <c r="I197" i="17" s="1"/>
  <c r="H199" i="17"/>
  <c r="G199" i="17"/>
  <c r="F199" i="17"/>
  <c r="E199" i="17"/>
  <c r="D199" i="17"/>
  <c r="C199" i="17"/>
  <c r="B199" i="17"/>
  <c r="Y198" i="17"/>
  <c r="X198" i="17"/>
  <c r="W198" i="17"/>
  <c r="V198" i="17"/>
  <c r="U198" i="17"/>
  <c r="U197" i="17" s="1"/>
  <c r="T198" i="17"/>
  <c r="T197" i="17" s="1"/>
  <c r="S198" i="17"/>
  <c r="S197" i="17" s="1"/>
  <c r="R198" i="17"/>
  <c r="R197" i="17" s="1"/>
  <c r="Q198" i="17"/>
  <c r="Q197" i="17" s="1"/>
  <c r="P198" i="17"/>
  <c r="O198" i="17"/>
  <c r="N198" i="17"/>
  <c r="M198" i="17"/>
  <c r="L198" i="17"/>
  <c r="K198" i="17"/>
  <c r="J198" i="17"/>
  <c r="I198" i="17"/>
  <c r="H198" i="17"/>
  <c r="G198" i="17"/>
  <c r="G197" i="17" s="1"/>
  <c r="F198" i="17"/>
  <c r="E198" i="17"/>
  <c r="E197" i="17" s="1"/>
  <c r="D198" i="17"/>
  <c r="C198" i="17"/>
  <c r="B198" i="17"/>
  <c r="P197" i="17"/>
  <c r="O197" i="17"/>
  <c r="N197" i="17"/>
  <c r="L197" i="17"/>
  <c r="K197" i="17"/>
  <c r="J197" i="17"/>
  <c r="Y194" i="17"/>
  <c r="X194" i="17"/>
  <c r="W194" i="17"/>
  <c r="V194" i="17"/>
  <c r="U194" i="17"/>
  <c r="T194" i="17"/>
  <c r="S194" i="17"/>
  <c r="R194" i="17"/>
  <c r="Q194" i="17"/>
  <c r="P194" i="17"/>
  <c r="O194" i="17"/>
  <c r="N194" i="17"/>
  <c r="M194" i="17"/>
  <c r="L194" i="17"/>
  <c r="K194" i="17"/>
  <c r="J194" i="17"/>
  <c r="I194" i="17"/>
  <c r="H194" i="17"/>
  <c r="G194" i="17"/>
  <c r="F194" i="17"/>
  <c r="E194" i="17"/>
  <c r="D194" i="17"/>
  <c r="C194" i="17"/>
  <c r="B194" i="17"/>
  <c r="Y193" i="17"/>
  <c r="X193" i="17"/>
  <c r="W193" i="17"/>
  <c r="V193" i="17"/>
  <c r="U193" i="17"/>
  <c r="T193" i="17"/>
  <c r="S193" i="17"/>
  <c r="R193" i="17"/>
  <c r="Q193" i="17"/>
  <c r="P193" i="17"/>
  <c r="O193" i="17"/>
  <c r="N193" i="17"/>
  <c r="M193" i="17"/>
  <c r="L193" i="17"/>
  <c r="K193" i="17"/>
  <c r="J193" i="17"/>
  <c r="I193" i="17"/>
  <c r="H193" i="17"/>
  <c r="G193" i="17"/>
  <c r="F193" i="17"/>
  <c r="E193" i="17"/>
  <c r="D193" i="17"/>
  <c r="C193" i="17"/>
  <c r="B193" i="17"/>
  <c r="Y192" i="17"/>
  <c r="X192" i="17"/>
  <c r="W192" i="17"/>
  <c r="V192" i="17"/>
  <c r="U192" i="17"/>
  <c r="T192" i="17"/>
  <c r="S192" i="17"/>
  <c r="R192" i="17"/>
  <c r="Q192" i="17"/>
  <c r="P192" i="17"/>
  <c r="O192" i="17"/>
  <c r="N192" i="17"/>
  <c r="M192" i="17"/>
  <c r="L192" i="17"/>
  <c r="K192" i="17"/>
  <c r="J192" i="17"/>
  <c r="I192" i="17"/>
  <c r="H192" i="17"/>
  <c r="G192" i="17"/>
  <c r="F192" i="17"/>
  <c r="E192" i="17"/>
  <c r="D192" i="17"/>
  <c r="C192" i="17"/>
  <c r="B192" i="17"/>
  <c r="Y191" i="17"/>
  <c r="X191" i="17"/>
  <c r="W191" i="17"/>
  <c r="V191" i="17"/>
  <c r="U191" i="17"/>
  <c r="T191" i="17"/>
  <c r="S191" i="17"/>
  <c r="R191" i="17"/>
  <c r="Q191" i="17"/>
  <c r="P191" i="17"/>
  <c r="O191" i="17"/>
  <c r="N191" i="17"/>
  <c r="M191" i="17"/>
  <c r="L191" i="17"/>
  <c r="K191" i="17"/>
  <c r="J191" i="17"/>
  <c r="I191" i="17"/>
  <c r="H191" i="17"/>
  <c r="G191" i="17"/>
  <c r="F191" i="17"/>
  <c r="E191" i="17"/>
  <c r="D191" i="17"/>
  <c r="C191" i="17"/>
  <c r="B191" i="17"/>
  <c r="Y189" i="17"/>
  <c r="X189" i="17"/>
  <c r="W189" i="17"/>
  <c r="V189" i="17"/>
  <c r="U189" i="17"/>
  <c r="T189" i="17"/>
  <c r="S189" i="17"/>
  <c r="R189" i="17"/>
  <c r="Q189" i="17"/>
  <c r="P189" i="17"/>
  <c r="O189" i="17"/>
  <c r="N189" i="17"/>
  <c r="M189" i="17"/>
  <c r="L189" i="17"/>
  <c r="K189" i="17"/>
  <c r="J189" i="17"/>
  <c r="I189" i="17"/>
  <c r="H189" i="17"/>
  <c r="G189" i="17"/>
  <c r="F189" i="17"/>
  <c r="E189" i="17"/>
  <c r="D189" i="17"/>
  <c r="C189" i="17"/>
  <c r="B189" i="17"/>
  <c r="Y188" i="17"/>
  <c r="X188" i="17"/>
  <c r="W188" i="17"/>
  <c r="V188" i="17"/>
  <c r="U188" i="17"/>
  <c r="T188" i="17"/>
  <c r="S188" i="17"/>
  <c r="R188" i="17"/>
  <c r="Q188" i="17"/>
  <c r="P188" i="17"/>
  <c r="O188" i="17"/>
  <c r="N188" i="17"/>
  <c r="M188" i="17"/>
  <c r="L188" i="17"/>
  <c r="K188" i="17"/>
  <c r="J188" i="17"/>
  <c r="I188" i="17"/>
  <c r="H188" i="17"/>
  <c r="G188" i="17"/>
  <c r="F188" i="17"/>
  <c r="E188" i="17"/>
  <c r="D188" i="17"/>
  <c r="C188" i="17"/>
  <c r="B188" i="17"/>
  <c r="Y187" i="17"/>
  <c r="X187" i="17"/>
  <c r="W187" i="17"/>
  <c r="V187" i="17"/>
  <c r="U187" i="17"/>
  <c r="T187" i="17"/>
  <c r="S187" i="17"/>
  <c r="R187" i="17"/>
  <c r="Q187" i="17"/>
  <c r="P187" i="17"/>
  <c r="O187" i="17"/>
  <c r="N187" i="17"/>
  <c r="M187" i="17"/>
  <c r="L187" i="17"/>
  <c r="K187" i="17"/>
  <c r="J187" i="17"/>
  <c r="I187" i="17"/>
  <c r="H187" i="17"/>
  <c r="G187" i="17"/>
  <c r="F187" i="17"/>
  <c r="E187" i="17"/>
  <c r="D187" i="17"/>
  <c r="C187" i="17"/>
  <c r="B187" i="17"/>
  <c r="Y186" i="17"/>
  <c r="X186" i="17"/>
  <c r="W186" i="17"/>
  <c r="V186" i="17"/>
  <c r="U186" i="17"/>
  <c r="T186" i="17"/>
  <c r="S186" i="17"/>
  <c r="R186" i="17"/>
  <c r="Q186" i="17"/>
  <c r="P186" i="17"/>
  <c r="O186" i="17"/>
  <c r="N186" i="17"/>
  <c r="M186" i="17"/>
  <c r="L186" i="17"/>
  <c r="K186" i="17"/>
  <c r="J186" i="17"/>
  <c r="I186" i="17"/>
  <c r="H186" i="17"/>
  <c r="G186" i="17"/>
  <c r="F186" i="17"/>
  <c r="E186" i="17"/>
  <c r="D186" i="17"/>
  <c r="C186" i="17"/>
  <c r="B186" i="17"/>
  <c r="Y185" i="17"/>
  <c r="X185" i="17"/>
  <c r="W185" i="17"/>
  <c r="V185" i="17"/>
  <c r="U185" i="17"/>
  <c r="T185" i="17"/>
  <c r="S185" i="17"/>
  <c r="R185" i="17"/>
  <c r="Q185" i="17"/>
  <c r="P185" i="17"/>
  <c r="O185" i="17"/>
  <c r="N185" i="17"/>
  <c r="M185" i="17"/>
  <c r="L185" i="17"/>
  <c r="K185" i="17"/>
  <c r="J185" i="17"/>
  <c r="I185" i="17"/>
  <c r="H185" i="17"/>
  <c r="G185" i="17"/>
  <c r="F185" i="17"/>
  <c r="E185" i="17"/>
  <c r="D185" i="17"/>
  <c r="C185" i="17"/>
  <c r="B185" i="17"/>
  <c r="Y183" i="17"/>
  <c r="X183" i="17"/>
  <c r="W183" i="17"/>
  <c r="V183" i="17"/>
  <c r="U183" i="17"/>
  <c r="T183" i="17"/>
  <c r="S183" i="17"/>
  <c r="R183" i="17"/>
  <c r="Q183" i="17"/>
  <c r="P183" i="17"/>
  <c r="O183" i="17"/>
  <c r="N183" i="17"/>
  <c r="M183" i="17"/>
  <c r="L183" i="17"/>
  <c r="K183" i="17"/>
  <c r="J183" i="17"/>
  <c r="I183" i="17"/>
  <c r="H183" i="17"/>
  <c r="G183" i="17"/>
  <c r="F183" i="17"/>
  <c r="E183" i="17"/>
  <c r="D183" i="17"/>
  <c r="D178" i="17" s="1"/>
  <c r="C183" i="17"/>
  <c r="B183" i="17"/>
  <c r="B178" i="17" s="1"/>
  <c r="Y182" i="17"/>
  <c r="X182" i="17"/>
  <c r="W182" i="17"/>
  <c r="V182" i="17"/>
  <c r="U182" i="17"/>
  <c r="T182" i="17"/>
  <c r="S182" i="17"/>
  <c r="R182" i="17"/>
  <c r="Q182" i="17"/>
  <c r="P182" i="17"/>
  <c r="O182" i="17"/>
  <c r="N182" i="17"/>
  <c r="M182" i="17"/>
  <c r="L182" i="17"/>
  <c r="K182" i="17"/>
  <c r="J182" i="17"/>
  <c r="I182" i="17"/>
  <c r="H182" i="17"/>
  <c r="G182" i="17"/>
  <c r="F182" i="17"/>
  <c r="E182" i="17"/>
  <c r="D182" i="17"/>
  <c r="C182" i="17"/>
  <c r="B182" i="17"/>
  <c r="Y181" i="17"/>
  <c r="X181" i="17"/>
  <c r="X178" i="17" s="1"/>
  <c r="W181" i="17"/>
  <c r="W178" i="17" s="1"/>
  <c r="V181" i="17"/>
  <c r="V178" i="17" s="1"/>
  <c r="U181" i="17"/>
  <c r="U178" i="17" s="1"/>
  <c r="T181" i="17"/>
  <c r="S181" i="17"/>
  <c r="R181" i="17"/>
  <c r="Q181" i="17"/>
  <c r="P181" i="17"/>
  <c r="O181" i="17"/>
  <c r="N181" i="17"/>
  <c r="M181" i="17"/>
  <c r="L181" i="17"/>
  <c r="K181" i="17"/>
  <c r="J181" i="17"/>
  <c r="I181" i="17"/>
  <c r="I178" i="17" s="1"/>
  <c r="H181" i="17"/>
  <c r="G181" i="17"/>
  <c r="F181" i="17"/>
  <c r="E181" i="17"/>
  <c r="D181" i="17"/>
  <c r="C181" i="17"/>
  <c r="B181" i="17"/>
  <c r="Y180" i="17"/>
  <c r="X180" i="17"/>
  <c r="W180" i="17"/>
  <c r="V180" i="17"/>
  <c r="U180" i="17"/>
  <c r="T180" i="17"/>
  <c r="T178" i="17" s="1"/>
  <c r="S180" i="17"/>
  <c r="S178" i="17" s="1"/>
  <c r="R180" i="17"/>
  <c r="R178" i="17" s="1"/>
  <c r="Q180" i="17"/>
  <c r="P180" i="17"/>
  <c r="O180" i="17"/>
  <c r="N180" i="17"/>
  <c r="M180" i="17"/>
  <c r="L180" i="17"/>
  <c r="K180" i="17"/>
  <c r="J180" i="17"/>
  <c r="I180" i="17"/>
  <c r="H180" i="17"/>
  <c r="G180" i="17"/>
  <c r="F180" i="17"/>
  <c r="E180" i="17"/>
  <c r="E178" i="17" s="1"/>
  <c r="D180" i="17"/>
  <c r="C180" i="17"/>
  <c r="B180" i="17"/>
  <c r="Y179" i="17"/>
  <c r="X179" i="17"/>
  <c r="W179" i="17"/>
  <c r="V179" i="17"/>
  <c r="U179" i="17"/>
  <c r="T179" i="17"/>
  <c r="S179" i="17"/>
  <c r="R179" i="17"/>
  <c r="Q179" i="17"/>
  <c r="Q178" i="17" s="1"/>
  <c r="P179" i="17"/>
  <c r="P178" i="17" s="1"/>
  <c r="O179" i="17"/>
  <c r="O178" i="17" s="1"/>
  <c r="N179" i="17"/>
  <c r="N178" i="17" s="1"/>
  <c r="M179" i="17"/>
  <c r="M178" i="17" s="1"/>
  <c r="L179" i="17"/>
  <c r="K179" i="17"/>
  <c r="J179" i="17"/>
  <c r="I179" i="17"/>
  <c r="H179" i="17"/>
  <c r="G179" i="17"/>
  <c r="F179" i="17"/>
  <c r="E179" i="17"/>
  <c r="D179" i="17"/>
  <c r="C179" i="17"/>
  <c r="C178" i="17" s="1"/>
  <c r="B179" i="17"/>
  <c r="Y178" i="17"/>
  <c r="L178" i="17"/>
  <c r="K178" i="17"/>
  <c r="J178" i="17"/>
  <c r="H178" i="17"/>
  <c r="G178" i="17"/>
  <c r="F178" i="17"/>
  <c r="Y175" i="17"/>
  <c r="X175" i="17"/>
  <c r="W175" i="17"/>
  <c r="V175" i="17"/>
  <c r="U175" i="17"/>
  <c r="T175" i="17"/>
  <c r="S175" i="17"/>
  <c r="R175" i="17"/>
  <c r="Q175" i="17"/>
  <c r="P175" i="17"/>
  <c r="O175" i="17"/>
  <c r="N175" i="17"/>
  <c r="M175" i="17"/>
  <c r="L175" i="17"/>
  <c r="K175" i="17"/>
  <c r="J175" i="17"/>
  <c r="I175" i="17"/>
  <c r="H175" i="17"/>
  <c r="G175" i="17"/>
  <c r="F175" i="17"/>
  <c r="E175" i="17"/>
  <c r="D175" i="17"/>
  <c r="C175" i="17"/>
  <c r="B175" i="17"/>
  <c r="Y174" i="17"/>
  <c r="X174" i="17"/>
  <c r="W174" i="17"/>
  <c r="V174" i="17"/>
  <c r="U174" i="17"/>
  <c r="T174" i="17"/>
  <c r="S174" i="17"/>
  <c r="R174" i="17"/>
  <c r="Q174" i="17"/>
  <c r="P174" i="17"/>
  <c r="O174" i="17"/>
  <c r="N174" i="17"/>
  <c r="M174" i="17"/>
  <c r="L174" i="17"/>
  <c r="K174" i="17"/>
  <c r="J174" i="17"/>
  <c r="I174" i="17"/>
  <c r="H174" i="17"/>
  <c r="G174" i="17"/>
  <c r="F174" i="17"/>
  <c r="E174" i="17"/>
  <c r="D174" i="17"/>
  <c r="C174" i="17"/>
  <c r="B174" i="17"/>
  <c r="Y173" i="17"/>
  <c r="X173" i="17"/>
  <c r="W173" i="17"/>
  <c r="V173" i="17"/>
  <c r="U173" i="17"/>
  <c r="T173" i="17"/>
  <c r="S173" i="17"/>
  <c r="R173" i="17"/>
  <c r="Q173" i="17"/>
  <c r="P173" i="17"/>
  <c r="O173" i="17"/>
  <c r="N173" i="17"/>
  <c r="M173" i="17"/>
  <c r="L173" i="17"/>
  <c r="K173" i="17"/>
  <c r="J173" i="17"/>
  <c r="I173" i="17"/>
  <c r="H173" i="17"/>
  <c r="G173" i="17"/>
  <c r="F173" i="17"/>
  <c r="E173" i="17"/>
  <c r="D173" i="17"/>
  <c r="C173" i="17"/>
  <c r="B173" i="17"/>
  <c r="Y172" i="17"/>
  <c r="X172" i="17"/>
  <c r="W172" i="17"/>
  <c r="V172" i="17"/>
  <c r="U172" i="17"/>
  <c r="T172" i="17"/>
  <c r="S172" i="17"/>
  <c r="R172" i="17"/>
  <c r="Q172" i="17"/>
  <c r="P172" i="17"/>
  <c r="O172" i="17"/>
  <c r="N172" i="17"/>
  <c r="M172" i="17"/>
  <c r="L172" i="17"/>
  <c r="K172" i="17"/>
  <c r="J172" i="17"/>
  <c r="I172" i="17"/>
  <c r="H172" i="17"/>
  <c r="G172" i="17"/>
  <c r="F172" i="17"/>
  <c r="E172" i="17"/>
  <c r="D172" i="17"/>
  <c r="C172" i="17"/>
  <c r="B172" i="17"/>
  <c r="Y170" i="17"/>
  <c r="X170" i="17"/>
  <c r="W170" i="17"/>
  <c r="V170" i="17"/>
  <c r="U170" i="17"/>
  <c r="T170" i="17"/>
  <c r="S170" i="17"/>
  <c r="R170" i="17"/>
  <c r="Q170" i="17"/>
  <c r="P170" i="17"/>
  <c r="O170" i="17"/>
  <c r="N170" i="17"/>
  <c r="M170" i="17"/>
  <c r="L170" i="17"/>
  <c r="K170" i="17"/>
  <c r="J170" i="17"/>
  <c r="I170" i="17"/>
  <c r="H170" i="17"/>
  <c r="G170" i="17"/>
  <c r="F170" i="17"/>
  <c r="E170" i="17"/>
  <c r="D170" i="17"/>
  <c r="C170" i="17"/>
  <c r="B170" i="17"/>
  <c r="Y169" i="17"/>
  <c r="X169" i="17"/>
  <c r="W169" i="17"/>
  <c r="V169" i="17"/>
  <c r="U169" i="17"/>
  <c r="T169" i="17"/>
  <c r="S169" i="17"/>
  <c r="R169" i="17"/>
  <c r="Q169" i="17"/>
  <c r="P169" i="17"/>
  <c r="O169" i="17"/>
  <c r="N169" i="17"/>
  <c r="M169" i="17"/>
  <c r="L169" i="17"/>
  <c r="K169" i="17"/>
  <c r="J169" i="17"/>
  <c r="I169" i="17"/>
  <c r="H169" i="17"/>
  <c r="G169" i="17"/>
  <c r="F169" i="17"/>
  <c r="E169" i="17"/>
  <c r="D169" i="17"/>
  <c r="C169" i="17"/>
  <c r="B169" i="17"/>
  <c r="Y168" i="17"/>
  <c r="X168" i="17"/>
  <c r="W168" i="17"/>
  <c r="V168" i="17"/>
  <c r="U168" i="17"/>
  <c r="T168" i="17"/>
  <c r="S168" i="17"/>
  <c r="R168" i="17"/>
  <c r="Q168" i="17"/>
  <c r="P168" i="17"/>
  <c r="O168" i="17"/>
  <c r="N168" i="17"/>
  <c r="M168" i="17"/>
  <c r="L168" i="17"/>
  <c r="K168" i="17"/>
  <c r="J168" i="17"/>
  <c r="I168" i="17"/>
  <c r="H168" i="17"/>
  <c r="G168" i="17"/>
  <c r="F168" i="17"/>
  <c r="E168" i="17"/>
  <c r="D168" i="17"/>
  <c r="C168" i="17"/>
  <c r="B168" i="17"/>
  <c r="Y167" i="17"/>
  <c r="X167" i="17"/>
  <c r="W167" i="17"/>
  <c r="V167" i="17"/>
  <c r="U167" i="17"/>
  <c r="T167" i="17"/>
  <c r="S167" i="17"/>
  <c r="R167" i="17"/>
  <c r="Q167" i="17"/>
  <c r="P167" i="17"/>
  <c r="O167" i="17"/>
  <c r="N167" i="17"/>
  <c r="M167" i="17"/>
  <c r="L167" i="17"/>
  <c r="K167" i="17"/>
  <c r="J167" i="17"/>
  <c r="I167" i="17"/>
  <c r="H167" i="17"/>
  <c r="G167" i="17"/>
  <c r="F167" i="17"/>
  <c r="E167" i="17"/>
  <c r="D167" i="17"/>
  <c r="C167" i="17"/>
  <c r="B167" i="17"/>
  <c r="Y166" i="17"/>
  <c r="X166" i="17"/>
  <c r="W166" i="17"/>
  <c r="V166" i="17"/>
  <c r="U166" i="17"/>
  <c r="T166" i="17"/>
  <c r="S166" i="17"/>
  <c r="R166" i="17"/>
  <c r="Q166" i="17"/>
  <c r="P166" i="17"/>
  <c r="O166" i="17"/>
  <c r="N166" i="17"/>
  <c r="M166" i="17"/>
  <c r="L166" i="17"/>
  <c r="K166" i="17"/>
  <c r="J166" i="17"/>
  <c r="I166" i="17"/>
  <c r="H166" i="17"/>
  <c r="G166" i="17"/>
  <c r="F166" i="17"/>
  <c r="E166" i="17"/>
  <c r="D166" i="17"/>
  <c r="C166" i="17"/>
  <c r="B166" i="17"/>
  <c r="Y165" i="17"/>
  <c r="X165" i="17"/>
  <c r="W165" i="17"/>
  <c r="V165" i="17"/>
  <c r="U165" i="17"/>
  <c r="T165" i="17"/>
  <c r="S165" i="17"/>
  <c r="R165" i="17"/>
  <c r="Q165" i="17"/>
  <c r="P165" i="17"/>
  <c r="O165" i="17"/>
  <c r="N165" i="17"/>
  <c r="M165" i="17"/>
  <c r="L165" i="17"/>
  <c r="K165" i="17"/>
  <c r="J165" i="17"/>
  <c r="I165" i="17"/>
  <c r="H165" i="17"/>
  <c r="G165" i="17"/>
  <c r="F165" i="17"/>
  <c r="E165" i="17"/>
  <c r="D165" i="17"/>
  <c r="C165" i="17"/>
  <c r="B165" i="17"/>
  <c r="Y164" i="17"/>
  <c r="X164" i="17"/>
  <c r="X160" i="17" s="1"/>
  <c r="W164" i="17"/>
  <c r="W160" i="17" s="1"/>
  <c r="V164" i="17"/>
  <c r="V160" i="17" s="1"/>
  <c r="U164" i="17"/>
  <c r="T164" i="17"/>
  <c r="S164" i="17"/>
  <c r="R164" i="17"/>
  <c r="Q164" i="17"/>
  <c r="P164" i="17"/>
  <c r="O164" i="17"/>
  <c r="N164" i="17"/>
  <c r="M164" i="17"/>
  <c r="L164" i="17"/>
  <c r="K164" i="17"/>
  <c r="J164" i="17"/>
  <c r="I164" i="17"/>
  <c r="H164" i="17"/>
  <c r="G164" i="17"/>
  <c r="F164" i="17"/>
  <c r="E164" i="17"/>
  <c r="D164" i="17"/>
  <c r="C164" i="17"/>
  <c r="B164" i="17"/>
  <c r="Y163" i="17"/>
  <c r="X163" i="17"/>
  <c r="W163" i="17"/>
  <c r="V163" i="17"/>
  <c r="U163" i="17"/>
  <c r="T163" i="17"/>
  <c r="T160" i="17" s="1"/>
  <c r="S163" i="17"/>
  <c r="S160" i="17" s="1"/>
  <c r="R163" i="17"/>
  <c r="R160" i="17" s="1"/>
  <c r="Q163" i="17"/>
  <c r="P163" i="17"/>
  <c r="O163" i="17"/>
  <c r="N163" i="17"/>
  <c r="M163" i="17"/>
  <c r="L163" i="17"/>
  <c r="K163" i="17"/>
  <c r="J163" i="17"/>
  <c r="I163" i="17"/>
  <c r="H163" i="17"/>
  <c r="G163" i="17"/>
  <c r="F163" i="17"/>
  <c r="E163" i="17"/>
  <c r="E160" i="17" s="1"/>
  <c r="D163" i="17"/>
  <c r="C163" i="17"/>
  <c r="B163" i="17"/>
  <c r="Y162" i="17"/>
  <c r="X162" i="17"/>
  <c r="W162" i="17"/>
  <c r="V162" i="17"/>
  <c r="U162" i="17"/>
  <c r="T162" i="17"/>
  <c r="S162" i="17"/>
  <c r="R162" i="17"/>
  <c r="Q162" i="17"/>
  <c r="Q160" i="17" s="1"/>
  <c r="P162" i="17"/>
  <c r="P160" i="17" s="1"/>
  <c r="O162" i="17"/>
  <c r="O160" i="17" s="1"/>
  <c r="N162" i="17"/>
  <c r="N160" i="17" s="1"/>
  <c r="M162" i="17"/>
  <c r="L162" i="17"/>
  <c r="K162" i="17"/>
  <c r="J162" i="17"/>
  <c r="I162" i="17"/>
  <c r="H162" i="17"/>
  <c r="G162" i="17"/>
  <c r="F162" i="17"/>
  <c r="E162" i="17"/>
  <c r="D162" i="17"/>
  <c r="C162" i="17"/>
  <c r="B162" i="17"/>
  <c r="Y161" i="17"/>
  <c r="Y160" i="17" s="1"/>
  <c r="X161" i="17"/>
  <c r="W161" i="17"/>
  <c r="V161" i="17"/>
  <c r="U161" i="17"/>
  <c r="T161" i="17"/>
  <c r="S161" i="17"/>
  <c r="R161" i="17"/>
  <c r="Q161" i="17"/>
  <c r="P161" i="17"/>
  <c r="O161" i="17"/>
  <c r="N161" i="17"/>
  <c r="M161" i="17"/>
  <c r="M160" i="17" s="1"/>
  <c r="L161" i="17"/>
  <c r="L160" i="17" s="1"/>
  <c r="K161" i="17"/>
  <c r="K160" i="17" s="1"/>
  <c r="J161" i="17"/>
  <c r="J160" i="17" s="1"/>
  <c r="I161" i="17"/>
  <c r="I160" i="17" s="1"/>
  <c r="H161" i="17"/>
  <c r="G161" i="17"/>
  <c r="F161" i="17"/>
  <c r="E161" i="17"/>
  <c r="D161" i="17"/>
  <c r="C161" i="17"/>
  <c r="B161" i="17"/>
  <c r="U160" i="17"/>
  <c r="H160" i="17"/>
  <c r="G160" i="17"/>
  <c r="F160" i="17"/>
  <c r="D160" i="17"/>
  <c r="C160" i="17"/>
  <c r="B160" i="17"/>
  <c r="Y142" i="17"/>
  <c r="Y248" i="17" s="1"/>
  <c r="X142" i="17"/>
  <c r="X248" i="17" s="1"/>
  <c r="W142" i="17"/>
  <c r="V142" i="17"/>
  <c r="V248" i="17" s="1"/>
  <c r="U142" i="17"/>
  <c r="U248" i="17" s="1"/>
  <c r="T142" i="17"/>
  <c r="T248" i="17" s="1"/>
  <c r="S142" i="17"/>
  <c r="S248" i="17" s="1"/>
  <c r="R142" i="17"/>
  <c r="R248" i="17" s="1"/>
  <c r="Q142" i="17"/>
  <c r="Q248" i="17" s="1"/>
  <c r="P142" i="17"/>
  <c r="P248" i="17" s="1"/>
  <c r="O142" i="17"/>
  <c r="O248" i="19" s="1"/>
  <c r="N142" i="17"/>
  <c r="N248" i="17" s="1"/>
  <c r="M142" i="17"/>
  <c r="M248" i="17" s="1"/>
  <c r="L142" i="17"/>
  <c r="L248" i="17" s="1"/>
  <c r="K142" i="17"/>
  <c r="K248" i="17" s="1"/>
  <c r="J142" i="17"/>
  <c r="J248" i="17" s="1"/>
  <c r="I142" i="17"/>
  <c r="I248" i="17" s="1"/>
  <c r="H142" i="17"/>
  <c r="H248" i="17" s="1"/>
  <c r="G142" i="17"/>
  <c r="F142" i="17"/>
  <c r="F248" i="17" s="1"/>
  <c r="E142" i="17"/>
  <c r="E248" i="17" s="1"/>
  <c r="D142" i="17"/>
  <c r="D248" i="17" s="1"/>
  <c r="C142" i="17"/>
  <c r="C248" i="17" s="1"/>
  <c r="B142" i="17"/>
  <c r="B248" i="17" s="1"/>
  <c r="Y121" i="17"/>
  <c r="Y246" i="17" s="1"/>
  <c r="X121" i="17"/>
  <c r="X246" i="17" s="1"/>
  <c r="X240" i="17" s="1"/>
  <c r="W121" i="17"/>
  <c r="W246" i="19" s="1"/>
  <c r="V121" i="17"/>
  <c r="V246" i="17" s="1"/>
  <c r="V240" i="17" s="1"/>
  <c r="U121" i="17"/>
  <c r="U246" i="17" s="1"/>
  <c r="T121" i="17"/>
  <c r="T246" i="17" s="1"/>
  <c r="S121" i="17"/>
  <c r="S246" i="17" s="1"/>
  <c r="R121" i="17"/>
  <c r="R246" i="17" s="1"/>
  <c r="R240" i="17" s="1"/>
  <c r="Q121" i="17"/>
  <c r="Q246" i="17" s="1"/>
  <c r="P121" i="17"/>
  <c r="P246" i="17" s="1"/>
  <c r="P240" i="17" s="1"/>
  <c r="O121" i="17"/>
  <c r="O246" i="19" s="1"/>
  <c r="N121" i="17"/>
  <c r="N246" i="17" s="1"/>
  <c r="N240" i="17" s="1"/>
  <c r="M121" i="17"/>
  <c r="M246" i="17" s="1"/>
  <c r="M240" i="17" s="1"/>
  <c r="L121" i="17"/>
  <c r="L246" i="17" s="1"/>
  <c r="K121" i="17"/>
  <c r="K246" i="17" s="1"/>
  <c r="J121" i="17"/>
  <c r="J246" i="17" s="1"/>
  <c r="I121" i="17"/>
  <c r="I246" i="17" s="1"/>
  <c r="H121" i="17"/>
  <c r="H246" i="17" s="1"/>
  <c r="G121" i="17"/>
  <c r="G246" i="19" s="1"/>
  <c r="F121" i="17"/>
  <c r="F246" i="17" s="1"/>
  <c r="E121" i="17"/>
  <c r="E246" i="17" s="1"/>
  <c r="D121" i="17"/>
  <c r="D246" i="17" s="1"/>
  <c r="C121" i="17"/>
  <c r="C246" i="17" s="1"/>
  <c r="B121" i="17"/>
  <c r="B246" i="17" s="1"/>
  <c r="Y93" i="17"/>
  <c r="Y237" i="17" s="1"/>
  <c r="X93" i="17"/>
  <c r="X237" i="17" s="1"/>
  <c r="W93" i="17"/>
  <c r="W237" i="17" s="1"/>
  <c r="V93" i="17"/>
  <c r="V237" i="17" s="1"/>
  <c r="U93" i="17"/>
  <c r="U237" i="17" s="1"/>
  <c r="T93" i="17"/>
  <c r="T237" i="17" s="1"/>
  <c r="S93" i="17"/>
  <c r="S237" i="17" s="1"/>
  <c r="R93" i="17"/>
  <c r="R237" i="17" s="1"/>
  <c r="Q93" i="17"/>
  <c r="Q237" i="17" s="1"/>
  <c r="P93" i="17"/>
  <c r="P237" i="17" s="1"/>
  <c r="O93" i="17"/>
  <c r="N93" i="17"/>
  <c r="N237" i="17" s="1"/>
  <c r="M93" i="17"/>
  <c r="M237" i="17" s="1"/>
  <c r="L93" i="17"/>
  <c r="L237" i="17" s="1"/>
  <c r="K93" i="17"/>
  <c r="K237" i="17" s="1"/>
  <c r="J93" i="17"/>
  <c r="J237" i="17" s="1"/>
  <c r="I93" i="17"/>
  <c r="I237" i="17" s="1"/>
  <c r="H93" i="17"/>
  <c r="H237" i="17" s="1"/>
  <c r="G93" i="17"/>
  <c r="G237" i="19" s="1"/>
  <c r="F93" i="17"/>
  <c r="F237" i="17" s="1"/>
  <c r="E93" i="17"/>
  <c r="E237" i="17" s="1"/>
  <c r="D93" i="17"/>
  <c r="D237" i="17" s="1"/>
  <c r="C93" i="17"/>
  <c r="C237" i="17" s="1"/>
  <c r="B93" i="17"/>
  <c r="B237" i="17" s="1"/>
  <c r="Y72" i="17"/>
  <c r="Y235" i="17" s="1"/>
  <c r="X72" i="17"/>
  <c r="X235" i="17" s="1"/>
  <c r="W72" i="17"/>
  <c r="V72" i="17"/>
  <c r="V235" i="17" s="1"/>
  <c r="U72" i="17"/>
  <c r="U235" i="17" s="1"/>
  <c r="T72" i="17"/>
  <c r="T235" i="17" s="1"/>
  <c r="T229" i="17" s="1"/>
  <c r="S72" i="17"/>
  <c r="S235" i="17" s="1"/>
  <c r="S229" i="17" s="1"/>
  <c r="R72" i="17"/>
  <c r="R235" i="17" s="1"/>
  <c r="R229" i="17" s="1"/>
  <c r="Q72" i="17"/>
  <c r="Q235" i="17" s="1"/>
  <c r="P72" i="17"/>
  <c r="P235" i="17" s="1"/>
  <c r="O72" i="17"/>
  <c r="O235" i="19" s="1"/>
  <c r="N72" i="17"/>
  <c r="N235" i="17" s="1"/>
  <c r="N229" i="17" s="1"/>
  <c r="M72" i="17"/>
  <c r="M235" i="17" s="1"/>
  <c r="L72" i="17"/>
  <c r="L235" i="17" s="1"/>
  <c r="K72" i="17"/>
  <c r="K235" i="17" s="1"/>
  <c r="J72" i="17"/>
  <c r="J235" i="17" s="1"/>
  <c r="J229" i="17" s="1"/>
  <c r="I72" i="17"/>
  <c r="I235" i="17" s="1"/>
  <c r="H72" i="17"/>
  <c r="H235" i="17" s="1"/>
  <c r="G72" i="17"/>
  <c r="G235" i="19" s="1"/>
  <c r="F72" i="17"/>
  <c r="F235" i="17" s="1"/>
  <c r="F229" i="17" s="1"/>
  <c r="E72" i="17"/>
  <c r="E235" i="17" s="1"/>
  <c r="E229" i="17" s="1"/>
  <c r="D72" i="17"/>
  <c r="D235" i="17" s="1"/>
  <c r="C72" i="17"/>
  <c r="C235" i="17" s="1"/>
  <c r="B72" i="17"/>
  <c r="B235" i="17" s="1"/>
  <c r="Y44" i="17"/>
  <c r="Y226" i="17" s="1"/>
  <c r="X44" i="17"/>
  <c r="X5" i="17" s="1"/>
  <c r="X53" i="16" s="1"/>
  <c r="W44" i="17"/>
  <c r="W5" i="17" s="1"/>
  <c r="W53" i="16" s="1"/>
  <c r="V44" i="17"/>
  <c r="V226" i="17" s="1"/>
  <c r="U44" i="17"/>
  <c r="U226" i="17" s="1"/>
  <c r="T44" i="17"/>
  <c r="T226" i="17" s="1"/>
  <c r="S44" i="17"/>
  <c r="S226" i="17" s="1"/>
  <c r="R44" i="17"/>
  <c r="R226" i="17" s="1"/>
  <c r="Q44" i="17"/>
  <c r="Q226" i="17" s="1"/>
  <c r="P44" i="17"/>
  <c r="P5" i="17" s="1"/>
  <c r="P53" i="16" s="1"/>
  <c r="O44" i="17"/>
  <c r="O5" i="17" s="1"/>
  <c r="O53" i="16" s="1"/>
  <c r="N44" i="17"/>
  <c r="N226" i="17" s="1"/>
  <c r="N217" i="17" s="1"/>
  <c r="M44" i="17"/>
  <c r="M226" i="17" s="1"/>
  <c r="L44" i="17"/>
  <c r="L226" i="17" s="1"/>
  <c r="L217" i="17" s="1"/>
  <c r="K44" i="17"/>
  <c r="K226" i="17" s="1"/>
  <c r="K217" i="17" s="1"/>
  <c r="J44" i="17"/>
  <c r="J226" i="17" s="1"/>
  <c r="J217" i="17" s="1"/>
  <c r="I44" i="17"/>
  <c r="I226" i="17" s="1"/>
  <c r="H44" i="17"/>
  <c r="H5" i="17" s="1"/>
  <c r="H53" i="16" s="1"/>
  <c r="G44" i="17"/>
  <c r="G5" i="17" s="1"/>
  <c r="G53" i="16" s="1"/>
  <c r="F44" i="17"/>
  <c r="F226" i="17" s="1"/>
  <c r="F217" i="17" s="1"/>
  <c r="E44" i="17"/>
  <c r="E226" i="17" s="1"/>
  <c r="D44" i="17"/>
  <c r="D226" i="17" s="1"/>
  <c r="D217" i="17" s="1"/>
  <c r="C44" i="17"/>
  <c r="C226" i="17" s="1"/>
  <c r="C217" i="17" s="1"/>
  <c r="B44" i="17"/>
  <c r="B226" i="17" s="1"/>
  <c r="B217" i="17" s="1"/>
  <c r="Y5" i="17"/>
  <c r="Y53" i="16" s="1"/>
  <c r="V5" i="17"/>
  <c r="U5" i="17"/>
  <c r="U53" i="16" s="1"/>
  <c r="T5" i="17"/>
  <c r="T53" i="16" s="1"/>
  <c r="R5" i="17"/>
  <c r="R53" i="16" s="1"/>
  <c r="D5" i="17"/>
  <c r="B5" i="17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T97" i="16"/>
  <c r="X96" i="16"/>
  <c r="W96" i="16"/>
  <c r="V96" i="16"/>
  <c r="U96" i="16"/>
  <c r="T96" i="16"/>
  <c r="S96" i="16"/>
  <c r="R96" i="16"/>
  <c r="Q96" i="16"/>
  <c r="P96" i="16"/>
  <c r="J96" i="16"/>
  <c r="E96" i="16"/>
  <c r="D96" i="16"/>
  <c r="B96" i="16"/>
  <c r="E92" i="16"/>
  <c r="F90" i="16"/>
  <c r="E90" i="16"/>
  <c r="B90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Y82" i="16"/>
  <c r="Y111" i="4" s="1"/>
  <c r="X82" i="16"/>
  <c r="X111" i="4" s="1"/>
  <c r="W82" i="16"/>
  <c r="V82" i="16"/>
  <c r="U82" i="16"/>
  <c r="T82" i="16"/>
  <c r="S82" i="16"/>
  <c r="R82" i="16"/>
  <c r="Q82" i="16"/>
  <c r="Q111" i="4" s="1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B82" i="16"/>
  <c r="W81" i="16"/>
  <c r="W79" i="16" s="1"/>
  <c r="W108" i="4" s="1"/>
  <c r="V81" i="16"/>
  <c r="R81" i="16"/>
  <c r="R110" i="4" s="1"/>
  <c r="M81" i="16"/>
  <c r="M102" i="16" s="1"/>
  <c r="J81" i="16"/>
  <c r="I81" i="16"/>
  <c r="I110" i="4" s="1"/>
  <c r="H81" i="16"/>
  <c r="G81" i="16"/>
  <c r="F81" i="16"/>
  <c r="E81" i="16"/>
  <c r="E102" i="16" s="1"/>
  <c r="E165" i="4" s="1"/>
  <c r="Y80" i="16"/>
  <c r="X80" i="16"/>
  <c r="W80" i="16"/>
  <c r="Q80" i="16"/>
  <c r="P80" i="16"/>
  <c r="O80" i="16"/>
  <c r="I80" i="16"/>
  <c r="I79" i="16" s="1"/>
  <c r="I108" i="4" s="1"/>
  <c r="E80" i="16"/>
  <c r="E79" i="16" s="1"/>
  <c r="E108" i="4" s="1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L41" i="7" s="1"/>
  <c r="K78" i="16"/>
  <c r="K41" i="7" s="1"/>
  <c r="J78" i="16"/>
  <c r="I78" i="16"/>
  <c r="H78" i="16"/>
  <c r="G78" i="16"/>
  <c r="F78" i="16"/>
  <c r="E78" i="16"/>
  <c r="D78" i="16"/>
  <c r="C78" i="16"/>
  <c r="B78" i="16"/>
  <c r="A74" i="16"/>
  <c r="A73" i="16"/>
  <c r="Y72" i="16"/>
  <c r="Y90" i="16" s="1"/>
  <c r="X72" i="16"/>
  <c r="X90" i="16" s="1"/>
  <c r="W72" i="16"/>
  <c r="W90" i="16" s="1"/>
  <c r="V72" i="16"/>
  <c r="V90" i="16" s="1"/>
  <c r="U72" i="16"/>
  <c r="U90" i="16" s="1"/>
  <c r="T72" i="16"/>
  <c r="T90" i="16" s="1"/>
  <c r="S72" i="16"/>
  <c r="S71" i="16" s="1"/>
  <c r="R72" i="16"/>
  <c r="R90" i="16" s="1"/>
  <c r="Q72" i="16"/>
  <c r="Q90" i="16" s="1"/>
  <c r="P72" i="16"/>
  <c r="P90" i="16" s="1"/>
  <c r="O72" i="16"/>
  <c r="O90" i="16" s="1"/>
  <c r="N72" i="16"/>
  <c r="N90" i="16" s="1"/>
  <c r="M72" i="16"/>
  <c r="M90" i="16" s="1"/>
  <c r="L72" i="16"/>
  <c r="L90" i="16" s="1"/>
  <c r="K72" i="16"/>
  <c r="K71" i="16" s="1"/>
  <c r="J72" i="16"/>
  <c r="J90" i="16" s="1"/>
  <c r="I72" i="16"/>
  <c r="I90" i="16" s="1"/>
  <c r="H72" i="16"/>
  <c r="H90" i="16" s="1"/>
  <c r="G72" i="16"/>
  <c r="G90" i="16" s="1"/>
  <c r="F72" i="16"/>
  <c r="E72" i="16"/>
  <c r="D72" i="16"/>
  <c r="D90" i="16" s="1"/>
  <c r="C72" i="16"/>
  <c r="C71" i="16" s="1"/>
  <c r="B72" i="16"/>
  <c r="A72" i="16"/>
  <c r="N71" i="16"/>
  <c r="M71" i="16"/>
  <c r="J71" i="16"/>
  <c r="I71" i="16"/>
  <c r="H71" i="16"/>
  <c r="F71" i="16"/>
  <c r="E71" i="16"/>
  <c r="D71" i="16"/>
  <c r="B71" i="16"/>
  <c r="Y67" i="16"/>
  <c r="X67" i="16"/>
  <c r="W67" i="16"/>
  <c r="V67" i="16"/>
  <c r="U67" i="16"/>
  <c r="T67" i="16"/>
  <c r="S6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B67" i="16"/>
  <c r="Y60" i="16"/>
  <c r="X60" i="16"/>
  <c r="W60" i="16"/>
  <c r="V60" i="16"/>
  <c r="U60" i="16"/>
  <c r="T60" i="16"/>
  <c r="S60" i="16"/>
  <c r="R60" i="16"/>
  <c r="Q60" i="16"/>
  <c r="P60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C60" i="16"/>
  <c r="B60" i="16"/>
  <c r="Y55" i="16"/>
  <c r="X55" i="16"/>
  <c r="X103" i="16" s="1"/>
  <c r="X166" i="4" s="1"/>
  <c r="W55" i="16"/>
  <c r="W103" i="16" s="1"/>
  <c r="V55" i="16"/>
  <c r="U55" i="16"/>
  <c r="U93" i="16" s="1"/>
  <c r="T55" i="16"/>
  <c r="T103" i="16" s="1"/>
  <c r="S55" i="16"/>
  <c r="R55" i="16"/>
  <c r="R103" i="16" s="1"/>
  <c r="R166" i="4" s="1"/>
  <c r="Q55" i="16"/>
  <c r="Q93" i="16" s="1"/>
  <c r="P55" i="16"/>
  <c r="P103" i="16" s="1"/>
  <c r="O55" i="16"/>
  <c r="O103" i="16" s="1"/>
  <c r="N55" i="16"/>
  <c r="M55" i="16"/>
  <c r="M93" i="16" s="1"/>
  <c r="L55" i="16"/>
  <c r="L103" i="16" s="1"/>
  <c r="K55" i="16"/>
  <c r="K103" i="16" s="1"/>
  <c r="K166" i="4" s="1"/>
  <c r="J55" i="16"/>
  <c r="I55" i="16"/>
  <c r="I103" i="16" s="1"/>
  <c r="H55" i="16"/>
  <c r="H103" i="16" s="1"/>
  <c r="G55" i="16"/>
  <c r="G103" i="16" s="1"/>
  <c r="F55" i="16"/>
  <c r="E55" i="16"/>
  <c r="E93" i="16" s="1"/>
  <c r="D55" i="16"/>
  <c r="D103" i="16" s="1"/>
  <c r="C55" i="16"/>
  <c r="B55" i="16"/>
  <c r="Y54" i="16"/>
  <c r="X54" i="16"/>
  <c r="W54" i="16"/>
  <c r="V54" i="16"/>
  <c r="U54" i="16"/>
  <c r="U92" i="16" s="1"/>
  <c r="T54" i="16"/>
  <c r="S54" i="16"/>
  <c r="R54" i="16"/>
  <c r="R102" i="16" s="1"/>
  <c r="Q54" i="16"/>
  <c r="P54" i="16"/>
  <c r="O54" i="16"/>
  <c r="N54" i="16"/>
  <c r="M54" i="16"/>
  <c r="M92" i="16" s="1"/>
  <c r="L54" i="16"/>
  <c r="K54" i="16"/>
  <c r="J54" i="16"/>
  <c r="I54" i="16"/>
  <c r="I92" i="16" s="1"/>
  <c r="H54" i="16"/>
  <c r="H102" i="16" s="1"/>
  <c r="H165" i="4" s="1"/>
  <c r="G54" i="16"/>
  <c r="G102" i="16" s="1"/>
  <c r="G165" i="4" s="1"/>
  <c r="F54" i="16"/>
  <c r="E54" i="16"/>
  <c r="D54" i="16"/>
  <c r="C54" i="16"/>
  <c r="B54" i="16"/>
  <c r="V53" i="16"/>
  <c r="D53" i="16"/>
  <c r="D101" i="16" s="1"/>
  <c r="B53" i="16"/>
  <c r="B101" i="16" s="1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Y25" i="16"/>
  <c r="X25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Y24" i="16"/>
  <c r="X24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Y4" i="16"/>
  <c r="X4" i="16"/>
  <c r="W4" i="16"/>
  <c r="V4" i="16"/>
  <c r="U4" i="16"/>
  <c r="T4" i="16"/>
  <c r="S4" i="16"/>
  <c r="R4" i="16"/>
  <c r="Q4" i="16"/>
  <c r="P4" i="16"/>
  <c r="O4" i="16"/>
  <c r="O3" i="16" s="1"/>
  <c r="O9" i="4" s="1"/>
  <c r="N4" i="16"/>
  <c r="N3" i="16" s="1"/>
  <c r="M4" i="16"/>
  <c r="M3" i="16" s="1"/>
  <c r="M9" i="4" s="1"/>
  <c r="L4" i="16"/>
  <c r="L3" i="16" s="1"/>
  <c r="L9" i="4" s="1"/>
  <c r="K4" i="16"/>
  <c r="K3" i="16" s="1"/>
  <c r="J4" i="16"/>
  <c r="I4" i="16"/>
  <c r="H4" i="16"/>
  <c r="G4" i="16"/>
  <c r="F4" i="16"/>
  <c r="E4" i="16"/>
  <c r="D4" i="16"/>
  <c r="C4" i="16"/>
  <c r="B4" i="16"/>
  <c r="B3" i="16" s="1"/>
  <c r="B9" i="4" s="1"/>
  <c r="Y3" i="16"/>
  <c r="X3" i="16"/>
  <c r="W3" i="16"/>
  <c r="W9" i="4" s="1"/>
  <c r="V3" i="16"/>
  <c r="U3" i="16"/>
  <c r="T3" i="16"/>
  <c r="S3" i="16"/>
  <c r="R3" i="16"/>
  <c r="Q3" i="16"/>
  <c r="P3" i="16"/>
  <c r="J3" i="16"/>
  <c r="I3" i="16"/>
  <c r="H3" i="16"/>
  <c r="G3" i="16"/>
  <c r="F3" i="16"/>
  <c r="E3" i="16"/>
  <c r="D3" i="16"/>
  <c r="C3" i="16"/>
  <c r="Y260" i="15"/>
  <c r="X260" i="15"/>
  <c r="W260" i="15"/>
  <c r="V260" i="15"/>
  <c r="U260" i="15"/>
  <c r="T260" i="15"/>
  <c r="S260" i="15"/>
  <c r="R260" i="15"/>
  <c r="Q260" i="15"/>
  <c r="P260" i="15"/>
  <c r="O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Y259" i="15"/>
  <c r="X259" i="15"/>
  <c r="W259" i="15"/>
  <c r="V259" i="15"/>
  <c r="U259" i="15"/>
  <c r="T259" i="15"/>
  <c r="S259" i="15"/>
  <c r="R259" i="15"/>
  <c r="Q259" i="15"/>
  <c r="P259" i="15"/>
  <c r="O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Y258" i="15"/>
  <c r="X258" i="15"/>
  <c r="W258" i="15"/>
  <c r="V258" i="15"/>
  <c r="U258" i="15"/>
  <c r="T258" i="15"/>
  <c r="S258" i="15"/>
  <c r="R258" i="15"/>
  <c r="Q258" i="15"/>
  <c r="P258" i="15"/>
  <c r="O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Y257" i="15"/>
  <c r="X257" i="15"/>
  <c r="W257" i="15"/>
  <c r="V257" i="15"/>
  <c r="U257" i="15"/>
  <c r="T257" i="15"/>
  <c r="S257" i="15"/>
  <c r="R257" i="15"/>
  <c r="Q257" i="15"/>
  <c r="P257" i="15"/>
  <c r="O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Y256" i="15"/>
  <c r="X256" i="15"/>
  <c r="W256" i="15"/>
  <c r="V256" i="15"/>
  <c r="U256" i="15"/>
  <c r="T256" i="15"/>
  <c r="S256" i="15"/>
  <c r="R256" i="15"/>
  <c r="Q256" i="15"/>
  <c r="P256" i="15"/>
  <c r="O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Y255" i="15"/>
  <c r="X255" i="15"/>
  <c r="W255" i="15"/>
  <c r="V255" i="15"/>
  <c r="U255" i="15"/>
  <c r="T255" i="15"/>
  <c r="S255" i="15"/>
  <c r="R255" i="15"/>
  <c r="Q255" i="15"/>
  <c r="P255" i="15"/>
  <c r="O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Y254" i="15"/>
  <c r="X254" i="15"/>
  <c r="W254" i="15"/>
  <c r="V254" i="15"/>
  <c r="U254" i="15"/>
  <c r="T254" i="15"/>
  <c r="S254" i="15"/>
  <c r="R254" i="15"/>
  <c r="Q254" i="15"/>
  <c r="P254" i="15"/>
  <c r="O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Y250" i="15"/>
  <c r="X250" i="15"/>
  <c r="W250" i="15"/>
  <c r="V250" i="15"/>
  <c r="U250" i="15"/>
  <c r="T250" i="15"/>
  <c r="S250" i="15"/>
  <c r="R250" i="15"/>
  <c r="Q250" i="15"/>
  <c r="P250" i="15"/>
  <c r="O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Y249" i="15"/>
  <c r="X249" i="15"/>
  <c r="W249" i="15"/>
  <c r="V249" i="15"/>
  <c r="U249" i="15"/>
  <c r="T249" i="15"/>
  <c r="S249" i="15"/>
  <c r="R249" i="15"/>
  <c r="Q249" i="15"/>
  <c r="P249" i="15"/>
  <c r="O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Y248" i="15"/>
  <c r="X248" i="15"/>
  <c r="W248" i="15"/>
  <c r="V248" i="15"/>
  <c r="U248" i="15"/>
  <c r="T248" i="15"/>
  <c r="S248" i="15"/>
  <c r="R248" i="15"/>
  <c r="Q248" i="15"/>
  <c r="P248" i="15"/>
  <c r="O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Y247" i="15"/>
  <c r="X247" i="15"/>
  <c r="W247" i="15"/>
  <c r="V247" i="15"/>
  <c r="U247" i="15"/>
  <c r="T247" i="15"/>
  <c r="S247" i="15"/>
  <c r="R247" i="15"/>
  <c r="Q247" i="15"/>
  <c r="P247" i="15"/>
  <c r="O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Y246" i="15"/>
  <c r="X246" i="15"/>
  <c r="W246" i="15"/>
  <c r="V246" i="15"/>
  <c r="U246" i="15"/>
  <c r="T246" i="15"/>
  <c r="S246" i="15"/>
  <c r="R246" i="15"/>
  <c r="Q246" i="15"/>
  <c r="P246" i="15"/>
  <c r="O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Y245" i="15"/>
  <c r="X245" i="15"/>
  <c r="W245" i="15"/>
  <c r="V245" i="15"/>
  <c r="U245" i="15"/>
  <c r="T245" i="15"/>
  <c r="S245" i="15"/>
  <c r="R245" i="15"/>
  <c r="Q245" i="15"/>
  <c r="P245" i="15"/>
  <c r="O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Y244" i="15"/>
  <c r="X244" i="15"/>
  <c r="W244" i="15"/>
  <c r="V244" i="15"/>
  <c r="U244" i="15"/>
  <c r="T244" i="15"/>
  <c r="S244" i="15"/>
  <c r="R244" i="15"/>
  <c r="Q244" i="15"/>
  <c r="P244" i="15"/>
  <c r="O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Y243" i="15"/>
  <c r="X243" i="15"/>
  <c r="W243" i="15"/>
  <c r="V243" i="15"/>
  <c r="U243" i="15"/>
  <c r="T243" i="15"/>
  <c r="S243" i="15"/>
  <c r="R243" i="15"/>
  <c r="Q243" i="15"/>
  <c r="P243" i="15"/>
  <c r="O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Y240" i="15"/>
  <c r="X240" i="15"/>
  <c r="W240" i="15"/>
  <c r="V240" i="15"/>
  <c r="U240" i="15"/>
  <c r="T240" i="15"/>
  <c r="S240" i="15"/>
  <c r="R240" i="15"/>
  <c r="Q240" i="15"/>
  <c r="P240" i="15"/>
  <c r="O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Y239" i="15"/>
  <c r="X239" i="15"/>
  <c r="W239" i="15"/>
  <c r="V239" i="15"/>
  <c r="U239" i="15"/>
  <c r="T239" i="15"/>
  <c r="S239" i="15"/>
  <c r="R239" i="15"/>
  <c r="Q239" i="15"/>
  <c r="P239" i="15"/>
  <c r="O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Y238" i="15"/>
  <c r="X238" i="15"/>
  <c r="W238" i="15"/>
  <c r="V238" i="15"/>
  <c r="U238" i="15"/>
  <c r="T238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Y237" i="15"/>
  <c r="X237" i="15"/>
  <c r="W237" i="15"/>
  <c r="V237" i="15"/>
  <c r="U237" i="15"/>
  <c r="T237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Y236" i="15"/>
  <c r="X236" i="15"/>
  <c r="W236" i="15"/>
  <c r="V236" i="15"/>
  <c r="U236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Y235" i="15"/>
  <c r="X235" i="15"/>
  <c r="W235" i="15"/>
  <c r="V235" i="15"/>
  <c r="U235" i="15"/>
  <c r="T235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Y234" i="15"/>
  <c r="X234" i="15"/>
  <c r="W234" i="15"/>
  <c r="V234" i="15"/>
  <c r="U234" i="15"/>
  <c r="T234" i="15"/>
  <c r="S234" i="15"/>
  <c r="R234" i="15"/>
  <c r="Q234" i="15"/>
  <c r="P234" i="15"/>
  <c r="O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Y231" i="15"/>
  <c r="X231" i="15"/>
  <c r="W231" i="15"/>
  <c r="V231" i="15"/>
  <c r="U231" i="15"/>
  <c r="T231" i="15"/>
  <c r="S231" i="15"/>
  <c r="R231" i="15"/>
  <c r="Q231" i="15"/>
  <c r="P231" i="15"/>
  <c r="O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Y230" i="15"/>
  <c r="X230" i="15"/>
  <c r="W230" i="15"/>
  <c r="V230" i="15"/>
  <c r="U230" i="15"/>
  <c r="T230" i="15"/>
  <c r="S230" i="15"/>
  <c r="R230" i="15"/>
  <c r="Q230" i="15"/>
  <c r="P230" i="15"/>
  <c r="O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Y229" i="15"/>
  <c r="X229" i="15"/>
  <c r="W229" i="15"/>
  <c r="V229" i="15"/>
  <c r="U229" i="15"/>
  <c r="T229" i="15"/>
  <c r="S229" i="15"/>
  <c r="R229" i="15"/>
  <c r="Q229" i="15"/>
  <c r="P229" i="15"/>
  <c r="O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Y228" i="15"/>
  <c r="X228" i="15"/>
  <c r="W228" i="15"/>
  <c r="V228" i="15"/>
  <c r="U228" i="15"/>
  <c r="T228" i="15"/>
  <c r="S228" i="15"/>
  <c r="R228" i="15"/>
  <c r="Q228" i="15"/>
  <c r="P228" i="15"/>
  <c r="O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Y227" i="15"/>
  <c r="X227" i="15"/>
  <c r="W227" i="15"/>
  <c r="V227" i="15"/>
  <c r="U227" i="15"/>
  <c r="T227" i="15"/>
  <c r="S227" i="15"/>
  <c r="R227" i="15"/>
  <c r="Q227" i="15"/>
  <c r="P227" i="15"/>
  <c r="O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Y226" i="15"/>
  <c r="X226" i="15"/>
  <c r="W226" i="15"/>
  <c r="V226" i="15"/>
  <c r="U226" i="15"/>
  <c r="T226" i="15"/>
  <c r="S226" i="15"/>
  <c r="R226" i="15"/>
  <c r="Q226" i="15"/>
  <c r="P226" i="15"/>
  <c r="O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Y225" i="15"/>
  <c r="X225" i="15"/>
  <c r="W225" i="15"/>
  <c r="V225" i="15"/>
  <c r="U225" i="15"/>
  <c r="T225" i="15"/>
  <c r="S225" i="15"/>
  <c r="R225" i="15"/>
  <c r="Q225" i="15"/>
  <c r="P225" i="15"/>
  <c r="O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Y224" i="15"/>
  <c r="X224" i="15"/>
  <c r="W224" i="15"/>
  <c r="V224" i="15"/>
  <c r="U224" i="15"/>
  <c r="T224" i="15"/>
  <c r="S224" i="15"/>
  <c r="R224" i="15"/>
  <c r="Q224" i="15"/>
  <c r="P224" i="15"/>
  <c r="O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Y220" i="15"/>
  <c r="X220" i="15"/>
  <c r="W220" i="15"/>
  <c r="V220" i="15"/>
  <c r="U220" i="15"/>
  <c r="T220" i="15"/>
  <c r="S220" i="15"/>
  <c r="R220" i="15"/>
  <c r="Q220" i="15"/>
  <c r="P220" i="15"/>
  <c r="O220" i="15"/>
  <c r="N220" i="15"/>
  <c r="M220" i="15"/>
  <c r="L220" i="15"/>
  <c r="K220" i="15"/>
  <c r="J220" i="15"/>
  <c r="I220" i="15"/>
  <c r="H220" i="15"/>
  <c r="G220" i="15"/>
  <c r="F220" i="15"/>
  <c r="E220" i="15"/>
  <c r="D220" i="15"/>
  <c r="C220" i="15"/>
  <c r="B220" i="15"/>
  <c r="Y219" i="15"/>
  <c r="X219" i="15"/>
  <c r="W219" i="15"/>
  <c r="V219" i="15"/>
  <c r="U219" i="15"/>
  <c r="T219" i="15"/>
  <c r="S219" i="15"/>
  <c r="R219" i="15"/>
  <c r="Q219" i="15"/>
  <c r="P219" i="15"/>
  <c r="O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Y218" i="15"/>
  <c r="X218" i="15"/>
  <c r="W218" i="15"/>
  <c r="V218" i="15"/>
  <c r="U218" i="15"/>
  <c r="T218" i="15"/>
  <c r="S218" i="15"/>
  <c r="R218" i="15"/>
  <c r="Q218" i="15"/>
  <c r="P218" i="15"/>
  <c r="O218" i="15"/>
  <c r="N218" i="15"/>
  <c r="M218" i="15"/>
  <c r="L218" i="15"/>
  <c r="K218" i="15"/>
  <c r="J218" i="15"/>
  <c r="I218" i="15"/>
  <c r="H218" i="15"/>
  <c r="G218" i="15"/>
  <c r="F218" i="15"/>
  <c r="E218" i="15"/>
  <c r="D218" i="15"/>
  <c r="C218" i="15"/>
  <c r="B218" i="15"/>
  <c r="Y217" i="15"/>
  <c r="X217" i="15"/>
  <c r="W217" i="15"/>
  <c r="V217" i="15"/>
  <c r="U217" i="15"/>
  <c r="T217" i="15"/>
  <c r="S217" i="15"/>
  <c r="R217" i="15"/>
  <c r="Q217" i="15"/>
  <c r="P217" i="15"/>
  <c r="O217" i="15"/>
  <c r="N217" i="15"/>
  <c r="M217" i="15"/>
  <c r="L217" i="15"/>
  <c r="K217" i="15"/>
  <c r="J217" i="15"/>
  <c r="I217" i="15"/>
  <c r="H217" i="15"/>
  <c r="G217" i="15"/>
  <c r="F217" i="15"/>
  <c r="E217" i="15"/>
  <c r="D217" i="15"/>
  <c r="C217" i="15"/>
  <c r="B217" i="15"/>
  <c r="Y215" i="15"/>
  <c r="X215" i="15"/>
  <c r="W215" i="15"/>
  <c r="V215" i="15"/>
  <c r="U215" i="15"/>
  <c r="T215" i="15"/>
  <c r="S215" i="15"/>
  <c r="R215" i="15"/>
  <c r="Q215" i="15"/>
  <c r="P215" i="15"/>
  <c r="O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Y214" i="15"/>
  <c r="X214" i="15"/>
  <c r="W214" i="15"/>
  <c r="V214" i="15"/>
  <c r="U214" i="15"/>
  <c r="T214" i="15"/>
  <c r="S214" i="15"/>
  <c r="R214" i="15"/>
  <c r="Q214" i="15"/>
  <c r="P214" i="15"/>
  <c r="O214" i="15"/>
  <c r="N214" i="15"/>
  <c r="M214" i="15"/>
  <c r="L214" i="15"/>
  <c r="K214" i="15"/>
  <c r="J214" i="15"/>
  <c r="I214" i="15"/>
  <c r="H214" i="15"/>
  <c r="G214" i="15"/>
  <c r="F214" i="15"/>
  <c r="E214" i="15"/>
  <c r="D214" i="15"/>
  <c r="C214" i="15"/>
  <c r="B214" i="15"/>
  <c r="Y213" i="15"/>
  <c r="X213" i="15"/>
  <c r="W213" i="15"/>
  <c r="V213" i="15"/>
  <c r="U213" i="15"/>
  <c r="T213" i="15"/>
  <c r="S213" i="15"/>
  <c r="R213" i="15"/>
  <c r="Q213" i="15"/>
  <c r="P213" i="15"/>
  <c r="O213" i="15"/>
  <c r="N213" i="15"/>
  <c r="M213" i="15"/>
  <c r="L213" i="15"/>
  <c r="K213" i="15"/>
  <c r="J213" i="15"/>
  <c r="I213" i="15"/>
  <c r="H213" i="15"/>
  <c r="G213" i="15"/>
  <c r="F213" i="15"/>
  <c r="E213" i="15"/>
  <c r="D213" i="15"/>
  <c r="C213" i="15"/>
  <c r="B213" i="15"/>
  <c r="Y212" i="15"/>
  <c r="X212" i="15"/>
  <c r="W212" i="15"/>
  <c r="V212" i="15"/>
  <c r="U212" i="15"/>
  <c r="T212" i="15"/>
  <c r="S212" i="15"/>
  <c r="R212" i="15"/>
  <c r="Q212" i="15"/>
  <c r="P212" i="15"/>
  <c r="O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Y211" i="15"/>
  <c r="X211" i="15"/>
  <c r="W211" i="15"/>
  <c r="V211" i="15"/>
  <c r="U211" i="15"/>
  <c r="T211" i="15"/>
  <c r="S211" i="15"/>
  <c r="R211" i="15"/>
  <c r="Q211" i="15"/>
  <c r="P211" i="15"/>
  <c r="O211" i="15"/>
  <c r="N211" i="15"/>
  <c r="M211" i="15"/>
  <c r="L211" i="15"/>
  <c r="K211" i="15"/>
  <c r="J211" i="15"/>
  <c r="I211" i="15"/>
  <c r="H211" i="15"/>
  <c r="G211" i="15"/>
  <c r="F211" i="15"/>
  <c r="E211" i="15"/>
  <c r="D211" i="15"/>
  <c r="C211" i="15"/>
  <c r="B211" i="15"/>
  <c r="Y210" i="15"/>
  <c r="X210" i="15"/>
  <c r="X204" i="15" s="1"/>
  <c r="W210" i="15"/>
  <c r="V210" i="15"/>
  <c r="U210" i="15"/>
  <c r="T210" i="15"/>
  <c r="S210" i="15"/>
  <c r="R210" i="15"/>
  <c r="Q210" i="15"/>
  <c r="P210" i="15"/>
  <c r="O210" i="15"/>
  <c r="N210" i="15"/>
  <c r="M210" i="15"/>
  <c r="L210" i="15"/>
  <c r="K210" i="15"/>
  <c r="J210" i="15"/>
  <c r="I210" i="15"/>
  <c r="H210" i="15"/>
  <c r="G210" i="15"/>
  <c r="F210" i="15"/>
  <c r="E210" i="15"/>
  <c r="D210" i="15"/>
  <c r="C210" i="15"/>
  <c r="B210" i="15"/>
  <c r="Y209" i="15"/>
  <c r="X209" i="15"/>
  <c r="W209" i="15"/>
  <c r="V209" i="15"/>
  <c r="U209" i="15"/>
  <c r="T209" i="15"/>
  <c r="S209" i="15"/>
  <c r="R209" i="15"/>
  <c r="Q209" i="15"/>
  <c r="P209" i="15"/>
  <c r="O209" i="15"/>
  <c r="N209" i="15"/>
  <c r="M209" i="15"/>
  <c r="L209" i="15"/>
  <c r="K209" i="15"/>
  <c r="J209" i="15"/>
  <c r="I209" i="15"/>
  <c r="H209" i="15"/>
  <c r="G209" i="15"/>
  <c r="F209" i="15"/>
  <c r="E209" i="15"/>
  <c r="D209" i="15"/>
  <c r="C209" i="15"/>
  <c r="B209" i="15"/>
  <c r="Y208" i="15"/>
  <c r="X208" i="15"/>
  <c r="W208" i="15"/>
  <c r="V208" i="15"/>
  <c r="U208" i="15"/>
  <c r="T208" i="15"/>
  <c r="S208" i="15"/>
  <c r="R208" i="15"/>
  <c r="Q208" i="15"/>
  <c r="P208" i="15"/>
  <c r="O208" i="15"/>
  <c r="O204" i="15" s="1"/>
  <c r="N208" i="15"/>
  <c r="N204" i="15" s="1"/>
  <c r="M208" i="15"/>
  <c r="M204" i="15" s="1"/>
  <c r="L208" i="15"/>
  <c r="K208" i="15"/>
  <c r="J208" i="15"/>
  <c r="I208" i="15"/>
  <c r="H208" i="15"/>
  <c r="G208" i="15"/>
  <c r="F208" i="15"/>
  <c r="E208" i="15"/>
  <c r="D208" i="15"/>
  <c r="C208" i="15"/>
  <c r="B208" i="15"/>
  <c r="Y207" i="15"/>
  <c r="X207" i="15"/>
  <c r="W207" i="15"/>
  <c r="V207" i="15"/>
  <c r="U207" i="15"/>
  <c r="T207" i="15"/>
  <c r="S207" i="15"/>
  <c r="R207" i="15"/>
  <c r="Q207" i="15"/>
  <c r="P207" i="15"/>
  <c r="O207" i="15"/>
  <c r="N207" i="15"/>
  <c r="M207" i="15"/>
  <c r="L207" i="15"/>
  <c r="L204" i="15" s="1"/>
  <c r="K207" i="15"/>
  <c r="K204" i="15" s="1"/>
  <c r="J207" i="15"/>
  <c r="J204" i="15" s="1"/>
  <c r="I207" i="15"/>
  <c r="I204" i="15" s="1"/>
  <c r="H207" i="15"/>
  <c r="G207" i="15"/>
  <c r="F207" i="15"/>
  <c r="E207" i="15"/>
  <c r="D207" i="15"/>
  <c r="C207" i="15"/>
  <c r="B207" i="15"/>
  <c r="Y206" i="15"/>
  <c r="X206" i="15"/>
  <c r="W206" i="15"/>
  <c r="V206" i="15"/>
  <c r="U206" i="15"/>
  <c r="T206" i="15"/>
  <c r="S206" i="15"/>
  <c r="R206" i="15"/>
  <c r="Q206" i="15"/>
  <c r="P206" i="15"/>
  <c r="O206" i="15"/>
  <c r="N206" i="15"/>
  <c r="M206" i="15"/>
  <c r="L206" i="15"/>
  <c r="K206" i="15"/>
  <c r="J206" i="15"/>
  <c r="I206" i="15"/>
  <c r="H206" i="15"/>
  <c r="H204" i="15" s="1"/>
  <c r="G206" i="15"/>
  <c r="G204" i="15" s="1"/>
  <c r="F206" i="15"/>
  <c r="E206" i="15"/>
  <c r="D206" i="15"/>
  <c r="C206" i="15"/>
  <c r="B206" i="15"/>
  <c r="Y205" i="15"/>
  <c r="X205" i="15"/>
  <c r="W205" i="15"/>
  <c r="V205" i="15"/>
  <c r="U205" i="15"/>
  <c r="T205" i="15"/>
  <c r="T204" i="15" s="1"/>
  <c r="S205" i="15"/>
  <c r="S204" i="15" s="1"/>
  <c r="R205" i="15"/>
  <c r="R204" i="15" s="1"/>
  <c r="Q205" i="15"/>
  <c r="Q204" i="15" s="1"/>
  <c r="P205" i="15"/>
  <c r="P204" i="15" s="1"/>
  <c r="O205" i="15"/>
  <c r="N205" i="15"/>
  <c r="M205" i="15"/>
  <c r="L205" i="15"/>
  <c r="K205" i="15"/>
  <c r="J205" i="15"/>
  <c r="I205" i="15"/>
  <c r="H205" i="15"/>
  <c r="G205" i="15"/>
  <c r="F205" i="15"/>
  <c r="F204" i="15" s="1"/>
  <c r="E205" i="15"/>
  <c r="E204" i="15" s="1"/>
  <c r="D205" i="15"/>
  <c r="D204" i="15" s="1"/>
  <c r="C205" i="15"/>
  <c r="C204" i="15" s="1"/>
  <c r="B205" i="15"/>
  <c r="B204" i="15" s="1"/>
  <c r="Y204" i="15"/>
  <c r="W204" i="15"/>
  <c r="V204" i="15"/>
  <c r="U204" i="15"/>
  <c r="Y202" i="15"/>
  <c r="X202" i="15"/>
  <c r="W202" i="15"/>
  <c r="V202" i="15"/>
  <c r="U202" i="15"/>
  <c r="T202" i="15"/>
  <c r="S202" i="15"/>
  <c r="R202" i="15"/>
  <c r="Q202" i="15"/>
  <c r="P202" i="15"/>
  <c r="O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Y201" i="15"/>
  <c r="X201" i="15"/>
  <c r="W201" i="15"/>
  <c r="V201" i="15"/>
  <c r="U201" i="15"/>
  <c r="T201" i="15"/>
  <c r="S201" i="15"/>
  <c r="R201" i="15"/>
  <c r="Q201" i="15"/>
  <c r="P201" i="15"/>
  <c r="O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Y200" i="15"/>
  <c r="X200" i="15"/>
  <c r="W200" i="15"/>
  <c r="V200" i="15"/>
  <c r="U200" i="15"/>
  <c r="T200" i="15"/>
  <c r="S200" i="15"/>
  <c r="R200" i="15"/>
  <c r="Q200" i="15"/>
  <c r="P200" i="15"/>
  <c r="O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Y198" i="15"/>
  <c r="X198" i="15"/>
  <c r="W198" i="15"/>
  <c r="V198" i="15"/>
  <c r="U198" i="15"/>
  <c r="T198" i="15"/>
  <c r="S198" i="15"/>
  <c r="R198" i="15"/>
  <c r="Q198" i="15"/>
  <c r="P198" i="15"/>
  <c r="O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Y197" i="15"/>
  <c r="X197" i="15"/>
  <c r="W197" i="15"/>
  <c r="V197" i="15"/>
  <c r="U197" i="15"/>
  <c r="T197" i="15"/>
  <c r="S197" i="15"/>
  <c r="R197" i="15"/>
  <c r="Q197" i="15"/>
  <c r="P197" i="15"/>
  <c r="O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Y196" i="15"/>
  <c r="X196" i="15"/>
  <c r="W196" i="15"/>
  <c r="V196" i="15"/>
  <c r="U196" i="15"/>
  <c r="T196" i="15"/>
  <c r="S196" i="15"/>
  <c r="R196" i="15"/>
  <c r="Q196" i="15"/>
  <c r="P196" i="15"/>
  <c r="O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Y195" i="15"/>
  <c r="X195" i="15"/>
  <c r="W195" i="15"/>
  <c r="V195" i="15"/>
  <c r="U195" i="15"/>
  <c r="T195" i="15"/>
  <c r="S195" i="15"/>
  <c r="R195" i="15"/>
  <c r="Q195" i="15"/>
  <c r="P195" i="15"/>
  <c r="O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Y194" i="15"/>
  <c r="X194" i="15"/>
  <c r="W194" i="15"/>
  <c r="V194" i="15"/>
  <c r="U194" i="15"/>
  <c r="T194" i="15"/>
  <c r="S194" i="15"/>
  <c r="R194" i="15"/>
  <c r="Q194" i="15"/>
  <c r="P194" i="15"/>
  <c r="O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Y193" i="15"/>
  <c r="X193" i="15"/>
  <c r="W193" i="15"/>
  <c r="V193" i="15"/>
  <c r="U193" i="15"/>
  <c r="T193" i="15"/>
  <c r="S193" i="15"/>
  <c r="R193" i="15"/>
  <c r="Q193" i="15"/>
  <c r="P193" i="15"/>
  <c r="O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Y192" i="15"/>
  <c r="X192" i="15"/>
  <c r="W192" i="15"/>
  <c r="V192" i="15"/>
  <c r="U192" i="15"/>
  <c r="T192" i="15"/>
  <c r="S192" i="15"/>
  <c r="R192" i="15"/>
  <c r="Q192" i="15"/>
  <c r="P192" i="15"/>
  <c r="O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Y191" i="15"/>
  <c r="X191" i="15"/>
  <c r="W191" i="15"/>
  <c r="V191" i="15"/>
  <c r="U191" i="15"/>
  <c r="T191" i="15"/>
  <c r="S191" i="15"/>
  <c r="R191" i="15"/>
  <c r="Q191" i="15"/>
  <c r="P191" i="15"/>
  <c r="O191" i="15"/>
  <c r="N191" i="15"/>
  <c r="M191" i="15"/>
  <c r="L191" i="15"/>
  <c r="K191" i="15"/>
  <c r="K187" i="15" s="1"/>
  <c r="J191" i="15"/>
  <c r="J187" i="15" s="1"/>
  <c r="I191" i="15"/>
  <c r="I187" i="15" s="1"/>
  <c r="H191" i="15"/>
  <c r="G191" i="15"/>
  <c r="F191" i="15"/>
  <c r="E191" i="15"/>
  <c r="D191" i="15"/>
  <c r="C191" i="15"/>
  <c r="B191" i="15"/>
  <c r="Y190" i="15"/>
  <c r="X190" i="15"/>
  <c r="W190" i="15"/>
  <c r="V190" i="15"/>
  <c r="U190" i="15"/>
  <c r="T190" i="15"/>
  <c r="S190" i="15"/>
  <c r="R190" i="15"/>
  <c r="Q190" i="15"/>
  <c r="P190" i="15"/>
  <c r="O190" i="15"/>
  <c r="N190" i="15"/>
  <c r="M190" i="15"/>
  <c r="L190" i="15"/>
  <c r="K190" i="15"/>
  <c r="J190" i="15"/>
  <c r="I190" i="15"/>
  <c r="H190" i="15"/>
  <c r="H187" i="15" s="1"/>
  <c r="G190" i="15"/>
  <c r="G187" i="15" s="1"/>
  <c r="F190" i="15"/>
  <c r="F187" i="15" s="1"/>
  <c r="E190" i="15"/>
  <c r="E187" i="15" s="1"/>
  <c r="D190" i="15"/>
  <c r="C190" i="15"/>
  <c r="B190" i="15"/>
  <c r="Y189" i="15"/>
  <c r="X189" i="15"/>
  <c r="W189" i="15"/>
  <c r="V189" i="15"/>
  <c r="U189" i="15"/>
  <c r="T189" i="15"/>
  <c r="S189" i="15"/>
  <c r="R189" i="15"/>
  <c r="Q189" i="15"/>
  <c r="P189" i="15"/>
  <c r="O189" i="15"/>
  <c r="N189" i="15"/>
  <c r="M189" i="15"/>
  <c r="L189" i="15"/>
  <c r="K189" i="15"/>
  <c r="J189" i="15"/>
  <c r="I189" i="15"/>
  <c r="H189" i="15"/>
  <c r="G189" i="15"/>
  <c r="F189" i="15"/>
  <c r="E189" i="15"/>
  <c r="D189" i="15"/>
  <c r="D187" i="15" s="1"/>
  <c r="C189" i="15"/>
  <c r="C187" i="15" s="1"/>
  <c r="B189" i="15"/>
  <c r="Y188" i="15"/>
  <c r="Y187" i="15" s="1"/>
  <c r="X188" i="15"/>
  <c r="W188" i="15"/>
  <c r="W187" i="15" s="1"/>
  <c r="V188" i="15"/>
  <c r="U188" i="15"/>
  <c r="T188" i="15"/>
  <c r="S188" i="15"/>
  <c r="R188" i="15"/>
  <c r="Q188" i="15"/>
  <c r="P188" i="15"/>
  <c r="P187" i="15" s="1"/>
  <c r="O188" i="15"/>
  <c r="O187" i="15" s="1"/>
  <c r="N188" i="15"/>
  <c r="N187" i="15" s="1"/>
  <c r="M188" i="15"/>
  <c r="M187" i="15" s="1"/>
  <c r="L188" i="15"/>
  <c r="L187" i="15" s="1"/>
  <c r="K188" i="15"/>
  <c r="J188" i="15"/>
  <c r="I188" i="15"/>
  <c r="H188" i="15"/>
  <c r="G188" i="15"/>
  <c r="F188" i="15"/>
  <c r="E188" i="15"/>
  <c r="D188" i="15"/>
  <c r="C188" i="15"/>
  <c r="B188" i="15"/>
  <c r="B187" i="15" s="1"/>
  <c r="X187" i="15"/>
  <c r="V187" i="15"/>
  <c r="U187" i="15"/>
  <c r="T187" i="15"/>
  <c r="S187" i="15"/>
  <c r="R187" i="15"/>
  <c r="Q187" i="15"/>
  <c r="Y185" i="15"/>
  <c r="X185" i="15"/>
  <c r="W185" i="15"/>
  <c r="V185" i="15"/>
  <c r="U185" i="15"/>
  <c r="T185" i="15"/>
  <c r="T171" i="15" s="1"/>
  <c r="S185" i="15"/>
  <c r="R185" i="15"/>
  <c r="Q185" i="15"/>
  <c r="P185" i="15"/>
  <c r="O185" i="15"/>
  <c r="N185" i="15"/>
  <c r="M185" i="15"/>
  <c r="L185" i="15"/>
  <c r="K185" i="15"/>
  <c r="J185" i="15"/>
  <c r="I185" i="15"/>
  <c r="H185" i="15"/>
  <c r="G185" i="15"/>
  <c r="F185" i="15"/>
  <c r="E185" i="15"/>
  <c r="D185" i="15"/>
  <c r="C185" i="15"/>
  <c r="B185" i="15"/>
  <c r="Y184" i="15"/>
  <c r="X184" i="15"/>
  <c r="W184" i="15"/>
  <c r="V184" i="15"/>
  <c r="U184" i="15"/>
  <c r="T184" i="15"/>
  <c r="S184" i="15"/>
  <c r="R184" i="15"/>
  <c r="Q184" i="15"/>
  <c r="P184" i="15"/>
  <c r="O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Y183" i="15"/>
  <c r="X183" i="15"/>
  <c r="W183" i="15"/>
  <c r="V183" i="15"/>
  <c r="U183" i="15"/>
  <c r="T183" i="15"/>
  <c r="S183" i="15"/>
  <c r="R183" i="15"/>
  <c r="Q183" i="15"/>
  <c r="P183" i="15"/>
  <c r="O183" i="15"/>
  <c r="N183" i="15"/>
  <c r="M183" i="15"/>
  <c r="L183" i="15"/>
  <c r="K183" i="15"/>
  <c r="J183" i="15"/>
  <c r="I183" i="15"/>
  <c r="H183" i="15"/>
  <c r="G183" i="15"/>
  <c r="F183" i="15"/>
  <c r="E183" i="15"/>
  <c r="D183" i="15"/>
  <c r="C183" i="15"/>
  <c r="B183" i="15"/>
  <c r="Y182" i="15"/>
  <c r="X182" i="15"/>
  <c r="W182" i="15"/>
  <c r="V182" i="15"/>
  <c r="U182" i="15"/>
  <c r="T182" i="15"/>
  <c r="S182" i="15"/>
  <c r="R182" i="15"/>
  <c r="Q182" i="15"/>
  <c r="P182" i="15"/>
  <c r="O182" i="15"/>
  <c r="N182" i="15"/>
  <c r="M182" i="15"/>
  <c r="L182" i="15"/>
  <c r="K182" i="15"/>
  <c r="J182" i="15"/>
  <c r="I182" i="15"/>
  <c r="H182" i="15"/>
  <c r="G182" i="15"/>
  <c r="F182" i="15"/>
  <c r="E182" i="15"/>
  <c r="D182" i="15"/>
  <c r="C182" i="15"/>
  <c r="B182" i="15"/>
  <c r="Y180" i="15"/>
  <c r="X180" i="15"/>
  <c r="W180" i="15"/>
  <c r="V180" i="15"/>
  <c r="U180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Y179" i="15"/>
  <c r="X179" i="15"/>
  <c r="W179" i="15"/>
  <c r="V179" i="15"/>
  <c r="U179" i="15"/>
  <c r="T179" i="15"/>
  <c r="S179" i="15"/>
  <c r="R179" i="15"/>
  <c r="Q179" i="15"/>
  <c r="P179" i="15"/>
  <c r="O179" i="15"/>
  <c r="N179" i="15"/>
  <c r="M179" i="15"/>
  <c r="L179" i="15"/>
  <c r="K179" i="15"/>
  <c r="J179" i="15"/>
  <c r="I179" i="15"/>
  <c r="H179" i="15"/>
  <c r="G179" i="15"/>
  <c r="F179" i="15"/>
  <c r="E179" i="15"/>
  <c r="D179" i="15"/>
  <c r="C179" i="15"/>
  <c r="B179" i="15"/>
  <c r="Y178" i="15"/>
  <c r="X178" i="15"/>
  <c r="W178" i="15"/>
  <c r="V178" i="15"/>
  <c r="U178" i="15"/>
  <c r="T178" i="15"/>
  <c r="S178" i="15"/>
  <c r="R178" i="15"/>
  <c r="Q178" i="15"/>
  <c r="P178" i="15"/>
  <c r="O178" i="15"/>
  <c r="N178" i="15"/>
  <c r="M178" i="15"/>
  <c r="L178" i="15"/>
  <c r="K178" i="15"/>
  <c r="J178" i="15"/>
  <c r="I178" i="15"/>
  <c r="H178" i="15"/>
  <c r="G178" i="15"/>
  <c r="F178" i="15"/>
  <c r="E178" i="15"/>
  <c r="D178" i="15"/>
  <c r="C178" i="15"/>
  <c r="B178" i="15"/>
  <c r="Y177" i="15"/>
  <c r="X177" i="15"/>
  <c r="W177" i="15"/>
  <c r="W171" i="15" s="1"/>
  <c r="V177" i="15"/>
  <c r="U177" i="15"/>
  <c r="T177" i="15"/>
  <c r="S177" i="15"/>
  <c r="R177" i="15"/>
  <c r="Q177" i="15"/>
  <c r="P177" i="15"/>
  <c r="O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Y176" i="15"/>
  <c r="X176" i="15"/>
  <c r="W176" i="15"/>
  <c r="V176" i="15"/>
  <c r="U176" i="15"/>
  <c r="T176" i="15"/>
  <c r="S176" i="15"/>
  <c r="R176" i="15"/>
  <c r="Q176" i="15"/>
  <c r="P176" i="15"/>
  <c r="O176" i="15"/>
  <c r="N176" i="15"/>
  <c r="M176" i="15"/>
  <c r="L176" i="15"/>
  <c r="K176" i="15"/>
  <c r="J176" i="15"/>
  <c r="I176" i="15"/>
  <c r="H176" i="15"/>
  <c r="G176" i="15"/>
  <c r="F176" i="15"/>
  <c r="E176" i="15"/>
  <c r="D176" i="15"/>
  <c r="C176" i="15"/>
  <c r="B176" i="15"/>
  <c r="Y175" i="15"/>
  <c r="X175" i="15"/>
  <c r="W175" i="15"/>
  <c r="V175" i="15"/>
  <c r="U175" i="15"/>
  <c r="T175" i="15"/>
  <c r="S175" i="15"/>
  <c r="R175" i="15"/>
  <c r="Q175" i="15"/>
  <c r="P175" i="15"/>
  <c r="O175" i="15"/>
  <c r="N175" i="15"/>
  <c r="N171" i="15" s="1"/>
  <c r="M175" i="15"/>
  <c r="M171" i="15" s="1"/>
  <c r="L175" i="15"/>
  <c r="L171" i="15" s="1"/>
  <c r="K175" i="15"/>
  <c r="J175" i="15"/>
  <c r="I175" i="15"/>
  <c r="H175" i="15"/>
  <c r="G175" i="15"/>
  <c r="F175" i="15"/>
  <c r="E175" i="15"/>
  <c r="D175" i="15"/>
  <c r="C175" i="15"/>
  <c r="B175" i="15"/>
  <c r="Y174" i="15"/>
  <c r="X174" i="15"/>
  <c r="W174" i="15"/>
  <c r="V174" i="15"/>
  <c r="U174" i="15"/>
  <c r="T174" i="15"/>
  <c r="S174" i="15"/>
  <c r="R174" i="15"/>
  <c r="Q174" i="15"/>
  <c r="P174" i="15"/>
  <c r="O174" i="15"/>
  <c r="N174" i="15"/>
  <c r="M174" i="15"/>
  <c r="L174" i="15"/>
  <c r="K174" i="15"/>
  <c r="J174" i="15"/>
  <c r="J171" i="15" s="1"/>
  <c r="I174" i="15"/>
  <c r="I171" i="15" s="1"/>
  <c r="H174" i="15"/>
  <c r="H171" i="15" s="1"/>
  <c r="G174" i="15"/>
  <c r="F174" i="15"/>
  <c r="E174" i="15"/>
  <c r="D174" i="15"/>
  <c r="C174" i="15"/>
  <c r="B174" i="15"/>
  <c r="Y173" i="15"/>
  <c r="X173" i="15"/>
  <c r="W173" i="15"/>
  <c r="V173" i="15"/>
  <c r="U173" i="15"/>
  <c r="T173" i="15"/>
  <c r="S173" i="15"/>
  <c r="R173" i="15"/>
  <c r="Q173" i="15"/>
  <c r="P173" i="15"/>
  <c r="O173" i="15"/>
  <c r="N173" i="15"/>
  <c r="M173" i="15"/>
  <c r="L173" i="15"/>
  <c r="K173" i="15"/>
  <c r="J173" i="15"/>
  <c r="I173" i="15"/>
  <c r="H173" i="15"/>
  <c r="G173" i="15"/>
  <c r="G171" i="15" s="1"/>
  <c r="F173" i="15"/>
  <c r="F171" i="15" s="1"/>
  <c r="E173" i="15"/>
  <c r="D173" i="15"/>
  <c r="C173" i="15"/>
  <c r="B173" i="15"/>
  <c r="Y172" i="15"/>
  <c r="X172" i="15"/>
  <c r="W172" i="15"/>
  <c r="V172" i="15"/>
  <c r="U172" i="15"/>
  <c r="T172" i="15"/>
  <c r="S172" i="15"/>
  <c r="S171" i="15" s="1"/>
  <c r="R172" i="15"/>
  <c r="R171" i="15" s="1"/>
  <c r="Q172" i="15"/>
  <c r="Q171" i="15" s="1"/>
  <c r="P172" i="15"/>
  <c r="P171" i="15" s="1"/>
  <c r="O172" i="15"/>
  <c r="O171" i="15" s="1"/>
  <c r="N172" i="15"/>
  <c r="M172" i="15"/>
  <c r="L172" i="15"/>
  <c r="K172" i="15"/>
  <c r="K171" i="15" s="1"/>
  <c r="J172" i="15"/>
  <c r="I172" i="15"/>
  <c r="H172" i="15"/>
  <c r="G172" i="15"/>
  <c r="F172" i="15"/>
  <c r="E172" i="15"/>
  <c r="E171" i="15" s="1"/>
  <c r="D172" i="15"/>
  <c r="D171" i="15" s="1"/>
  <c r="C172" i="15"/>
  <c r="C171" i="15" s="1"/>
  <c r="B172" i="15"/>
  <c r="B171" i="15" s="1"/>
  <c r="Y171" i="15"/>
  <c r="X171" i="15"/>
  <c r="V171" i="15"/>
  <c r="U171" i="15"/>
  <c r="Y169" i="15"/>
  <c r="X169" i="15"/>
  <c r="W169" i="15"/>
  <c r="V169" i="15"/>
  <c r="U169" i="15"/>
  <c r="T169" i="15"/>
  <c r="S169" i="15"/>
  <c r="R169" i="15"/>
  <c r="Q169" i="15"/>
  <c r="P169" i="15"/>
  <c r="O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Y168" i="15"/>
  <c r="X168" i="15"/>
  <c r="W168" i="15"/>
  <c r="V168" i="15"/>
  <c r="U168" i="15"/>
  <c r="T168" i="15"/>
  <c r="S168" i="15"/>
  <c r="R168" i="15"/>
  <c r="Q168" i="15"/>
  <c r="P168" i="15"/>
  <c r="O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Y167" i="15"/>
  <c r="X167" i="15"/>
  <c r="W167" i="15"/>
  <c r="V167" i="15"/>
  <c r="U167" i="15"/>
  <c r="T167" i="15"/>
  <c r="S167" i="15"/>
  <c r="R167" i="15"/>
  <c r="Q167" i="15"/>
  <c r="P167" i="15"/>
  <c r="O167" i="15"/>
  <c r="N167" i="15"/>
  <c r="M167" i="15"/>
  <c r="L167" i="15"/>
  <c r="K167" i="15"/>
  <c r="J167" i="15"/>
  <c r="I167" i="15"/>
  <c r="H167" i="15"/>
  <c r="G167" i="15"/>
  <c r="F167" i="15"/>
  <c r="E167" i="15"/>
  <c r="D167" i="15"/>
  <c r="C167" i="15"/>
  <c r="B167" i="15"/>
  <c r="Y166" i="15"/>
  <c r="X166" i="15"/>
  <c r="W166" i="15"/>
  <c r="V166" i="15"/>
  <c r="U166" i="15"/>
  <c r="T166" i="15"/>
  <c r="S166" i="15"/>
  <c r="R166" i="15"/>
  <c r="Q166" i="15"/>
  <c r="P166" i="15"/>
  <c r="O166" i="15"/>
  <c r="N166" i="15"/>
  <c r="M166" i="15"/>
  <c r="L166" i="15"/>
  <c r="K166" i="15"/>
  <c r="J166" i="15"/>
  <c r="J162" i="15" s="1"/>
  <c r="I166" i="15"/>
  <c r="I162" i="15" s="1"/>
  <c r="H166" i="15"/>
  <c r="H162" i="15" s="1"/>
  <c r="G166" i="15"/>
  <c r="F166" i="15"/>
  <c r="E166" i="15"/>
  <c r="D166" i="15"/>
  <c r="C166" i="15"/>
  <c r="B166" i="15"/>
  <c r="Y165" i="15"/>
  <c r="X165" i="15"/>
  <c r="W165" i="15"/>
  <c r="V165" i="15"/>
  <c r="U165" i="15"/>
  <c r="T165" i="15"/>
  <c r="S165" i="15"/>
  <c r="R165" i="15"/>
  <c r="Q165" i="15"/>
  <c r="P165" i="15"/>
  <c r="O165" i="15"/>
  <c r="N165" i="15"/>
  <c r="M165" i="15"/>
  <c r="L165" i="15"/>
  <c r="K165" i="15"/>
  <c r="J165" i="15"/>
  <c r="I165" i="15"/>
  <c r="H165" i="15"/>
  <c r="G165" i="15"/>
  <c r="G162" i="15" s="1"/>
  <c r="F165" i="15"/>
  <c r="F162" i="15" s="1"/>
  <c r="E165" i="15"/>
  <c r="E162" i="15" s="1"/>
  <c r="D165" i="15"/>
  <c r="D162" i="15" s="1"/>
  <c r="C165" i="15"/>
  <c r="B165" i="15"/>
  <c r="Y164" i="15"/>
  <c r="X164" i="15"/>
  <c r="W164" i="15"/>
  <c r="V164" i="15"/>
  <c r="U164" i="15"/>
  <c r="T164" i="15"/>
  <c r="S164" i="15"/>
  <c r="R164" i="15"/>
  <c r="Q164" i="15"/>
  <c r="P164" i="15"/>
  <c r="O164" i="15"/>
  <c r="N164" i="15"/>
  <c r="M164" i="15"/>
  <c r="L164" i="15"/>
  <c r="K164" i="15"/>
  <c r="J164" i="15"/>
  <c r="I164" i="15"/>
  <c r="H164" i="15"/>
  <c r="G164" i="15"/>
  <c r="F164" i="15"/>
  <c r="E164" i="15"/>
  <c r="D164" i="15"/>
  <c r="C164" i="15"/>
  <c r="C162" i="15" s="1"/>
  <c r="B164" i="15"/>
  <c r="B162" i="15" s="1"/>
  <c r="Y163" i="15"/>
  <c r="Y162" i="15" s="1"/>
  <c r="X163" i="15"/>
  <c r="X162" i="15" s="1"/>
  <c r="W163" i="15"/>
  <c r="W162" i="15" s="1"/>
  <c r="V163" i="15"/>
  <c r="V162" i="15" s="1"/>
  <c r="U163" i="15"/>
  <c r="T163" i="15"/>
  <c r="S163" i="15"/>
  <c r="R163" i="15"/>
  <c r="Q163" i="15"/>
  <c r="P163" i="15"/>
  <c r="O163" i="15"/>
  <c r="O162" i="15" s="1"/>
  <c r="N163" i="15"/>
  <c r="N162" i="15" s="1"/>
  <c r="M163" i="15"/>
  <c r="M162" i="15" s="1"/>
  <c r="L163" i="15"/>
  <c r="L162" i="15" s="1"/>
  <c r="K163" i="15"/>
  <c r="K162" i="15" s="1"/>
  <c r="J163" i="15"/>
  <c r="I163" i="15"/>
  <c r="H163" i="15"/>
  <c r="G163" i="15"/>
  <c r="F163" i="15"/>
  <c r="E163" i="15"/>
  <c r="D163" i="15"/>
  <c r="C163" i="15"/>
  <c r="B163" i="15"/>
  <c r="U162" i="15"/>
  <c r="T162" i="15"/>
  <c r="S162" i="15"/>
  <c r="R162" i="15"/>
  <c r="Q162" i="15"/>
  <c r="P162" i="15"/>
  <c r="Y141" i="15"/>
  <c r="Y261" i="15" s="1"/>
  <c r="X141" i="15"/>
  <c r="X216" i="15" s="1"/>
  <c r="W141" i="15"/>
  <c r="W216" i="15" s="1"/>
  <c r="V141" i="15"/>
  <c r="V261" i="15" s="1"/>
  <c r="U141" i="15"/>
  <c r="U261" i="15" s="1"/>
  <c r="T141" i="15"/>
  <c r="T261" i="15" s="1"/>
  <c r="S141" i="15"/>
  <c r="S261" i="15" s="1"/>
  <c r="R141" i="15"/>
  <c r="R261" i="15" s="1"/>
  <c r="Q141" i="15"/>
  <c r="Q261" i="15" s="1"/>
  <c r="P141" i="15"/>
  <c r="P216" i="15" s="1"/>
  <c r="O141" i="15"/>
  <c r="O216" i="15" s="1"/>
  <c r="N141" i="15"/>
  <c r="N216" i="15" s="1"/>
  <c r="M141" i="15"/>
  <c r="M261" i="15" s="1"/>
  <c r="L141" i="15"/>
  <c r="L216" i="15" s="1"/>
  <c r="K141" i="15"/>
  <c r="K261" i="15" s="1"/>
  <c r="J141" i="15"/>
  <c r="J261" i="15" s="1"/>
  <c r="I141" i="15"/>
  <c r="I261" i="15" s="1"/>
  <c r="H141" i="15"/>
  <c r="H216" i="15" s="1"/>
  <c r="G141" i="15"/>
  <c r="G216" i="15" s="1"/>
  <c r="F141" i="15"/>
  <c r="F216" i="15" s="1"/>
  <c r="E141" i="15"/>
  <c r="E261" i="15" s="1"/>
  <c r="D141" i="15"/>
  <c r="D216" i="15" s="1"/>
  <c r="C141" i="15"/>
  <c r="C216" i="15" s="1"/>
  <c r="B141" i="15"/>
  <c r="B216" i="15" s="1"/>
  <c r="Y115" i="15"/>
  <c r="Y253" i="15" s="1"/>
  <c r="X115" i="15"/>
  <c r="X253" i="15" s="1"/>
  <c r="W115" i="15"/>
  <c r="W253" i="15" s="1"/>
  <c r="K115" i="15"/>
  <c r="K253" i="15" s="1"/>
  <c r="J115" i="15"/>
  <c r="J253" i="15" s="1"/>
  <c r="I115" i="15"/>
  <c r="I253" i="15" s="1"/>
  <c r="H115" i="15"/>
  <c r="H253" i="15" s="1"/>
  <c r="G115" i="15"/>
  <c r="G253" i="15" s="1"/>
  <c r="C115" i="15"/>
  <c r="C253" i="15" s="1"/>
  <c r="B115" i="15"/>
  <c r="B253" i="15" s="1"/>
  <c r="Y97" i="15"/>
  <c r="Y251" i="15" s="1"/>
  <c r="X97" i="15"/>
  <c r="X199" i="15" s="1"/>
  <c r="W97" i="15"/>
  <c r="W199" i="15" s="1"/>
  <c r="V97" i="15"/>
  <c r="V199" i="15" s="1"/>
  <c r="U97" i="15"/>
  <c r="U251" i="15" s="1"/>
  <c r="T97" i="15"/>
  <c r="T199" i="15" s="1"/>
  <c r="S97" i="15"/>
  <c r="S199" i="15" s="1"/>
  <c r="R97" i="15"/>
  <c r="R199" i="15" s="1"/>
  <c r="Q97" i="15"/>
  <c r="Q251" i="15" s="1"/>
  <c r="P97" i="15"/>
  <c r="P251" i="15" s="1"/>
  <c r="O97" i="15"/>
  <c r="O251" i="15" s="1"/>
  <c r="N97" i="15"/>
  <c r="N251" i="15" s="1"/>
  <c r="M97" i="15"/>
  <c r="M251" i="15" s="1"/>
  <c r="L97" i="15"/>
  <c r="L251" i="15" s="1"/>
  <c r="K97" i="15"/>
  <c r="K251" i="15" s="1"/>
  <c r="J97" i="15"/>
  <c r="J251" i="15" s="1"/>
  <c r="I97" i="15"/>
  <c r="I251" i="15" s="1"/>
  <c r="H97" i="15"/>
  <c r="H199" i="15" s="1"/>
  <c r="G97" i="15"/>
  <c r="G199" i="15" s="1"/>
  <c r="F97" i="15"/>
  <c r="F251" i="15" s="1"/>
  <c r="E97" i="15"/>
  <c r="E251" i="15" s="1"/>
  <c r="D97" i="15"/>
  <c r="D251" i="15" s="1"/>
  <c r="C97" i="15"/>
  <c r="C251" i="15" s="1"/>
  <c r="B97" i="15"/>
  <c r="B251" i="15" s="1"/>
  <c r="Y53" i="15"/>
  <c r="Y241" i="15" s="1"/>
  <c r="X53" i="15"/>
  <c r="X181" i="15" s="1"/>
  <c r="W53" i="15"/>
  <c r="W181" i="15" s="1"/>
  <c r="V53" i="15"/>
  <c r="V181" i="15" s="1"/>
  <c r="U53" i="15"/>
  <c r="U241" i="15" s="1"/>
  <c r="T53" i="15"/>
  <c r="T181" i="15" s="1"/>
  <c r="S53" i="15"/>
  <c r="S241" i="15" s="1"/>
  <c r="R53" i="15"/>
  <c r="R241" i="15" s="1"/>
  <c r="Q53" i="15"/>
  <c r="Q241" i="15" s="1"/>
  <c r="P53" i="15"/>
  <c r="P181" i="15" s="1"/>
  <c r="O53" i="15"/>
  <c r="O181" i="15" s="1"/>
  <c r="N53" i="15"/>
  <c r="N181" i="15" s="1"/>
  <c r="M53" i="15"/>
  <c r="M241" i="15" s="1"/>
  <c r="L53" i="15"/>
  <c r="L181" i="15" s="1"/>
  <c r="K53" i="15"/>
  <c r="K181" i="15" s="1"/>
  <c r="J53" i="15"/>
  <c r="J181" i="15" s="1"/>
  <c r="I53" i="15"/>
  <c r="I241" i="15" s="1"/>
  <c r="H53" i="15"/>
  <c r="H241" i="15" s="1"/>
  <c r="G53" i="15"/>
  <c r="G241" i="15" s="1"/>
  <c r="F53" i="15"/>
  <c r="F241" i="15" s="1"/>
  <c r="E53" i="15"/>
  <c r="E241" i="15" s="1"/>
  <c r="D53" i="15"/>
  <c r="D241" i="15" s="1"/>
  <c r="C53" i="15"/>
  <c r="C241" i="15" s="1"/>
  <c r="B53" i="15"/>
  <c r="B241" i="15" s="1"/>
  <c r="S34" i="15"/>
  <c r="S233" i="15" s="1"/>
  <c r="Q34" i="15"/>
  <c r="Q233" i="15" s="1"/>
  <c r="N34" i="15"/>
  <c r="N233" i="15" s="1"/>
  <c r="M34" i="15"/>
  <c r="M233" i="15" s="1"/>
  <c r="K34" i="15"/>
  <c r="K233" i="15" s="1"/>
  <c r="I34" i="15"/>
  <c r="I233" i="15" s="1"/>
  <c r="F34" i="15"/>
  <c r="F233" i="15" s="1"/>
  <c r="E34" i="15"/>
  <c r="E233" i="15" s="1"/>
  <c r="Y260" i="14"/>
  <c r="X260" i="14"/>
  <c r="W260" i="14"/>
  <c r="V260" i="14"/>
  <c r="U260" i="14"/>
  <c r="T260" i="14"/>
  <c r="S260" i="14"/>
  <c r="R260" i="14"/>
  <c r="Q260" i="14"/>
  <c r="P260" i="14"/>
  <c r="O260" i="14"/>
  <c r="N260" i="14"/>
  <c r="M260" i="14"/>
  <c r="L260" i="14"/>
  <c r="K260" i="14"/>
  <c r="J260" i="14"/>
  <c r="I260" i="14"/>
  <c r="H260" i="14"/>
  <c r="G260" i="14"/>
  <c r="F260" i="14"/>
  <c r="E260" i="14"/>
  <c r="D260" i="14"/>
  <c r="C260" i="14"/>
  <c r="B260" i="14"/>
  <c r="Y259" i="14"/>
  <c r="X259" i="14"/>
  <c r="W259" i="14"/>
  <c r="V259" i="14"/>
  <c r="U259" i="14"/>
  <c r="T259" i="14"/>
  <c r="S259" i="14"/>
  <c r="R259" i="14"/>
  <c r="Q259" i="14"/>
  <c r="P259" i="14"/>
  <c r="O259" i="14"/>
  <c r="N259" i="14"/>
  <c r="M259" i="14"/>
  <c r="L259" i="14"/>
  <c r="K259" i="14"/>
  <c r="J259" i="14"/>
  <c r="I259" i="14"/>
  <c r="H259" i="14"/>
  <c r="G259" i="14"/>
  <c r="F259" i="14"/>
  <c r="E259" i="14"/>
  <c r="D259" i="14"/>
  <c r="C259" i="14"/>
  <c r="B259" i="14"/>
  <c r="Y258" i="14"/>
  <c r="X258" i="14"/>
  <c r="W258" i="14"/>
  <c r="V258" i="14"/>
  <c r="U258" i="14"/>
  <c r="T258" i="14"/>
  <c r="S258" i="14"/>
  <c r="R258" i="14"/>
  <c r="Q258" i="14"/>
  <c r="P258" i="14"/>
  <c r="O258" i="14"/>
  <c r="N258" i="14"/>
  <c r="M258" i="14"/>
  <c r="L258" i="14"/>
  <c r="K258" i="14"/>
  <c r="J258" i="14"/>
  <c r="I258" i="14"/>
  <c r="H258" i="14"/>
  <c r="G258" i="14"/>
  <c r="F258" i="14"/>
  <c r="E258" i="14"/>
  <c r="D258" i="14"/>
  <c r="C258" i="14"/>
  <c r="B258" i="14"/>
  <c r="Y257" i="14"/>
  <c r="X257" i="14"/>
  <c r="W257" i="14"/>
  <c r="V257" i="14"/>
  <c r="U257" i="14"/>
  <c r="T257" i="14"/>
  <c r="S257" i="14"/>
  <c r="R257" i="14"/>
  <c r="Q257" i="14"/>
  <c r="P257" i="14"/>
  <c r="O257" i="14"/>
  <c r="N257" i="14"/>
  <c r="M257" i="14"/>
  <c r="L257" i="14"/>
  <c r="K257" i="14"/>
  <c r="J257" i="14"/>
  <c r="I257" i="14"/>
  <c r="H257" i="14"/>
  <c r="G257" i="14"/>
  <c r="F257" i="14"/>
  <c r="E257" i="14"/>
  <c r="D257" i="14"/>
  <c r="C257" i="14"/>
  <c r="B257" i="14"/>
  <c r="Y256" i="14"/>
  <c r="X256" i="14"/>
  <c r="W256" i="14"/>
  <c r="V256" i="14"/>
  <c r="U256" i="14"/>
  <c r="T256" i="14"/>
  <c r="S256" i="14"/>
  <c r="R256" i="14"/>
  <c r="Q256" i="14"/>
  <c r="P256" i="14"/>
  <c r="O256" i="14"/>
  <c r="N256" i="14"/>
  <c r="M256" i="14"/>
  <c r="L256" i="14"/>
  <c r="K256" i="14"/>
  <c r="J256" i="14"/>
  <c r="I256" i="14"/>
  <c r="H256" i="14"/>
  <c r="G256" i="14"/>
  <c r="F256" i="14"/>
  <c r="E256" i="14"/>
  <c r="D256" i="14"/>
  <c r="C256" i="14"/>
  <c r="B256" i="14"/>
  <c r="Y255" i="14"/>
  <c r="X255" i="14"/>
  <c r="W255" i="14"/>
  <c r="V255" i="14"/>
  <c r="U255" i="14"/>
  <c r="T255" i="14"/>
  <c r="S255" i="14"/>
  <c r="R255" i="14"/>
  <c r="Q255" i="14"/>
  <c r="P255" i="14"/>
  <c r="O255" i="14"/>
  <c r="N255" i="14"/>
  <c r="M255" i="14"/>
  <c r="L255" i="14"/>
  <c r="K255" i="14"/>
  <c r="J255" i="14"/>
  <c r="I255" i="14"/>
  <c r="H255" i="14"/>
  <c r="G255" i="14"/>
  <c r="F255" i="14"/>
  <c r="E255" i="14"/>
  <c r="D255" i="14"/>
  <c r="C255" i="14"/>
  <c r="B255" i="14"/>
  <c r="Y254" i="14"/>
  <c r="X254" i="14"/>
  <c r="W254" i="14"/>
  <c r="V254" i="14"/>
  <c r="U254" i="14"/>
  <c r="T254" i="14"/>
  <c r="S254" i="14"/>
  <c r="R254" i="14"/>
  <c r="Q254" i="14"/>
  <c r="P254" i="14"/>
  <c r="O254" i="14"/>
  <c r="N254" i="14"/>
  <c r="M254" i="14"/>
  <c r="L254" i="14"/>
  <c r="K254" i="14"/>
  <c r="J254" i="14"/>
  <c r="I254" i="14"/>
  <c r="H254" i="14"/>
  <c r="G254" i="14"/>
  <c r="F254" i="14"/>
  <c r="E254" i="14"/>
  <c r="D254" i="14"/>
  <c r="C254" i="14"/>
  <c r="B254" i="14"/>
  <c r="Y253" i="14"/>
  <c r="X253" i="14"/>
  <c r="W253" i="14"/>
  <c r="V253" i="14"/>
  <c r="U253" i="14"/>
  <c r="T253" i="14"/>
  <c r="S253" i="14"/>
  <c r="R253" i="14"/>
  <c r="Q253" i="14"/>
  <c r="P253" i="14"/>
  <c r="O253" i="14"/>
  <c r="N253" i="14"/>
  <c r="M253" i="14"/>
  <c r="L253" i="14"/>
  <c r="K253" i="14"/>
  <c r="J253" i="14"/>
  <c r="I253" i="14"/>
  <c r="H253" i="14"/>
  <c r="G253" i="14"/>
  <c r="F253" i="14"/>
  <c r="E253" i="14"/>
  <c r="D253" i="14"/>
  <c r="C253" i="14"/>
  <c r="B253" i="14"/>
  <c r="Y250" i="14"/>
  <c r="X250" i="14"/>
  <c r="W250" i="14"/>
  <c r="V250" i="14"/>
  <c r="U250" i="14"/>
  <c r="T250" i="14"/>
  <c r="S250" i="14"/>
  <c r="R250" i="14"/>
  <c r="Q250" i="14"/>
  <c r="P250" i="14"/>
  <c r="O250" i="14"/>
  <c r="N250" i="14"/>
  <c r="M250" i="14"/>
  <c r="L250" i="14"/>
  <c r="K250" i="14"/>
  <c r="J250" i="14"/>
  <c r="I250" i="14"/>
  <c r="H250" i="14"/>
  <c r="G250" i="14"/>
  <c r="F250" i="14"/>
  <c r="E250" i="14"/>
  <c r="D250" i="14"/>
  <c r="C250" i="14"/>
  <c r="B250" i="14"/>
  <c r="Y249" i="14"/>
  <c r="X249" i="14"/>
  <c r="W249" i="14"/>
  <c r="V249" i="14"/>
  <c r="U249" i="14"/>
  <c r="T249" i="14"/>
  <c r="S249" i="14"/>
  <c r="R249" i="14"/>
  <c r="Q249" i="14"/>
  <c r="P249" i="14"/>
  <c r="O249" i="14"/>
  <c r="N249" i="14"/>
  <c r="M249" i="14"/>
  <c r="L249" i="14"/>
  <c r="K249" i="14"/>
  <c r="J249" i="14"/>
  <c r="I249" i="14"/>
  <c r="H249" i="14"/>
  <c r="G249" i="14"/>
  <c r="F249" i="14"/>
  <c r="E249" i="14"/>
  <c r="D249" i="14"/>
  <c r="C249" i="14"/>
  <c r="B249" i="14"/>
  <c r="Y248" i="14"/>
  <c r="X248" i="14"/>
  <c r="W248" i="14"/>
  <c r="V248" i="14"/>
  <c r="U248" i="14"/>
  <c r="T248" i="14"/>
  <c r="S248" i="14"/>
  <c r="R248" i="14"/>
  <c r="Q248" i="14"/>
  <c r="P248" i="14"/>
  <c r="O248" i="14"/>
  <c r="N248" i="14"/>
  <c r="M248" i="14"/>
  <c r="L248" i="14"/>
  <c r="K248" i="14"/>
  <c r="J248" i="14"/>
  <c r="I248" i="14"/>
  <c r="H248" i="14"/>
  <c r="G248" i="14"/>
  <c r="F248" i="14"/>
  <c r="E248" i="14"/>
  <c r="D248" i="14"/>
  <c r="C248" i="14"/>
  <c r="B248" i="14"/>
  <c r="Y247" i="14"/>
  <c r="X247" i="14"/>
  <c r="W247" i="14"/>
  <c r="V247" i="14"/>
  <c r="U247" i="14"/>
  <c r="T247" i="14"/>
  <c r="S247" i="14"/>
  <c r="R247" i="14"/>
  <c r="Q247" i="14"/>
  <c r="P247" i="14"/>
  <c r="O247" i="14"/>
  <c r="N247" i="14"/>
  <c r="M247" i="14"/>
  <c r="L247" i="14"/>
  <c r="K247" i="14"/>
  <c r="J247" i="14"/>
  <c r="I247" i="14"/>
  <c r="H247" i="14"/>
  <c r="G247" i="14"/>
  <c r="F247" i="14"/>
  <c r="E247" i="14"/>
  <c r="D247" i="14"/>
  <c r="C247" i="14"/>
  <c r="B247" i="14"/>
  <c r="Y246" i="14"/>
  <c r="X246" i="14"/>
  <c r="W246" i="14"/>
  <c r="V246" i="14"/>
  <c r="U246" i="14"/>
  <c r="T246" i="14"/>
  <c r="S246" i="14"/>
  <c r="R246" i="14"/>
  <c r="Q246" i="14"/>
  <c r="P246" i="14"/>
  <c r="O246" i="14"/>
  <c r="N246" i="14"/>
  <c r="M246" i="14"/>
  <c r="L246" i="14"/>
  <c r="K246" i="14"/>
  <c r="J246" i="14"/>
  <c r="I246" i="14"/>
  <c r="H246" i="14"/>
  <c r="G246" i="14"/>
  <c r="F246" i="14"/>
  <c r="E246" i="14"/>
  <c r="D246" i="14"/>
  <c r="C246" i="14"/>
  <c r="B246" i="14"/>
  <c r="Y245" i="14"/>
  <c r="X245" i="14"/>
  <c r="W245" i="14"/>
  <c r="V245" i="14"/>
  <c r="U245" i="14"/>
  <c r="T245" i="14"/>
  <c r="S245" i="14"/>
  <c r="R245" i="14"/>
  <c r="Q245" i="14"/>
  <c r="P245" i="14"/>
  <c r="O245" i="14"/>
  <c r="N245" i="14"/>
  <c r="M245" i="14"/>
  <c r="L245" i="14"/>
  <c r="K245" i="14"/>
  <c r="J245" i="14"/>
  <c r="I245" i="14"/>
  <c r="H245" i="14"/>
  <c r="G245" i="14"/>
  <c r="F245" i="14"/>
  <c r="E245" i="14"/>
  <c r="D245" i="14"/>
  <c r="C245" i="14"/>
  <c r="B245" i="14"/>
  <c r="Y244" i="14"/>
  <c r="X244" i="14"/>
  <c r="W244" i="14"/>
  <c r="V244" i="14"/>
  <c r="U244" i="14"/>
  <c r="T244" i="14"/>
  <c r="S244" i="14"/>
  <c r="R244" i="14"/>
  <c r="Q244" i="14"/>
  <c r="P244" i="14"/>
  <c r="O244" i="14"/>
  <c r="N244" i="14"/>
  <c r="M244" i="14"/>
  <c r="L244" i="14"/>
  <c r="K244" i="14"/>
  <c r="J244" i="14"/>
  <c r="I244" i="14"/>
  <c r="H244" i="14"/>
  <c r="G244" i="14"/>
  <c r="F244" i="14"/>
  <c r="E244" i="14"/>
  <c r="D244" i="14"/>
  <c r="C244" i="14"/>
  <c r="B244" i="14"/>
  <c r="Y243" i="14"/>
  <c r="X243" i="14"/>
  <c r="W243" i="14"/>
  <c r="V243" i="14"/>
  <c r="U243" i="14"/>
  <c r="T243" i="14"/>
  <c r="S243" i="14"/>
  <c r="R243" i="14"/>
  <c r="Q243" i="14"/>
  <c r="P243" i="14"/>
  <c r="O243" i="14"/>
  <c r="N243" i="14"/>
  <c r="M243" i="14"/>
  <c r="L243" i="14"/>
  <c r="K243" i="14"/>
  <c r="J243" i="14"/>
  <c r="I243" i="14"/>
  <c r="H243" i="14"/>
  <c r="G243" i="14"/>
  <c r="F243" i="14"/>
  <c r="E243" i="14"/>
  <c r="D243" i="14"/>
  <c r="C243" i="14"/>
  <c r="B243" i="14"/>
  <c r="Y240" i="14"/>
  <c r="X240" i="14"/>
  <c r="W240" i="14"/>
  <c r="V240" i="14"/>
  <c r="U240" i="14"/>
  <c r="T240" i="14"/>
  <c r="S240" i="14"/>
  <c r="R240" i="14"/>
  <c r="Q240" i="14"/>
  <c r="P240" i="14"/>
  <c r="O240" i="14"/>
  <c r="N240" i="14"/>
  <c r="M240" i="14"/>
  <c r="L240" i="14"/>
  <c r="K240" i="14"/>
  <c r="J240" i="14"/>
  <c r="I240" i="14"/>
  <c r="H240" i="14"/>
  <c r="G240" i="14"/>
  <c r="F240" i="14"/>
  <c r="E240" i="14"/>
  <c r="D240" i="14"/>
  <c r="C240" i="14"/>
  <c r="B240" i="14"/>
  <c r="Y239" i="14"/>
  <c r="X239" i="14"/>
  <c r="W239" i="14"/>
  <c r="V239" i="14"/>
  <c r="U239" i="14"/>
  <c r="T239" i="14"/>
  <c r="S239" i="14"/>
  <c r="R239" i="14"/>
  <c r="Q239" i="14"/>
  <c r="P239" i="14"/>
  <c r="O239" i="14"/>
  <c r="N239" i="14"/>
  <c r="M239" i="14"/>
  <c r="L239" i="14"/>
  <c r="K239" i="14"/>
  <c r="J239" i="14"/>
  <c r="I239" i="14"/>
  <c r="H239" i="14"/>
  <c r="G239" i="14"/>
  <c r="F239" i="14"/>
  <c r="E239" i="14"/>
  <c r="D239" i="14"/>
  <c r="C239" i="14"/>
  <c r="B239" i="14"/>
  <c r="Y238" i="14"/>
  <c r="X238" i="14"/>
  <c r="W238" i="14"/>
  <c r="V238" i="14"/>
  <c r="U238" i="14"/>
  <c r="T238" i="14"/>
  <c r="S238" i="14"/>
  <c r="R238" i="14"/>
  <c r="Q238" i="14"/>
  <c r="P238" i="14"/>
  <c r="O238" i="14"/>
  <c r="N238" i="14"/>
  <c r="M238" i="14"/>
  <c r="L238" i="14"/>
  <c r="K238" i="14"/>
  <c r="J238" i="14"/>
  <c r="I238" i="14"/>
  <c r="H238" i="14"/>
  <c r="G238" i="14"/>
  <c r="F238" i="14"/>
  <c r="E238" i="14"/>
  <c r="D238" i="14"/>
  <c r="C238" i="14"/>
  <c r="B238" i="14"/>
  <c r="Y237" i="14"/>
  <c r="X237" i="14"/>
  <c r="W237" i="14"/>
  <c r="V237" i="14"/>
  <c r="U237" i="14"/>
  <c r="T237" i="14"/>
  <c r="S237" i="14"/>
  <c r="R237" i="14"/>
  <c r="Q237" i="14"/>
  <c r="P237" i="14"/>
  <c r="O237" i="14"/>
  <c r="N237" i="14"/>
  <c r="M237" i="14"/>
  <c r="L237" i="14"/>
  <c r="K237" i="14"/>
  <c r="J237" i="14"/>
  <c r="I237" i="14"/>
  <c r="H237" i="14"/>
  <c r="G237" i="14"/>
  <c r="F237" i="14"/>
  <c r="E237" i="14"/>
  <c r="D237" i="14"/>
  <c r="C237" i="14"/>
  <c r="B237" i="14"/>
  <c r="Y236" i="14"/>
  <c r="X236" i="14"/>
  <c r="W236" i="14"/>
  <c r="V236" i="14"/>
  <c r="U236" i="14"/>
  <c r="T236" i="14"/>
  <c r="S236" i="14"/>
  <c r="R236" i="14"/>
  <c r="Q236" i="14"/>
  <c r="P236" i="14"/>
  <c r="O236" i="14"/>
  <c r="N236" i="14"/>
  <c r="M236" i="14"/>
  <c r="L236" i="14"/>
  <c r="K236" i="14"/>
  <c r="J236" i="14"/>
  <c r="I236" i="14"/>
  <c r="H236" i="14"/>
  <c r="G236" i="14"/>
  <c r="F236" i="14"/>
  <c r="E236" i="14"/>
  <c r="D236" i="14"/>
  <c r="C236" i="14"/>
  <c r="B236" i="14"/>
  <c r="Y235" i="14"/>
  <c r="X235" i="14"/>
  <c r="W235" i="14"/>
  <c r="V235" i="14"/>
  <c r="U235" i="14"/>
  <c r="T235" i="14"/>
  <c r="S235" i="14"/>
  <c r="R235" i="14"/>
  <c r="Q235" i="14"/>
  <c r="P235" i="14"/>
  <c r="O235" i="14"/>
  <c r="N235" i="14"/>
  <c r="M235" i="14"/>
  <c r="L235" i="14"/>
  <c r="K235" i="14"/>
  <c r="J235" i="14"/>
  <c r="I235" i="14"/>
  <c r="H235" i="14"/>
  <c r="G235" i="14"/>
  <c r="F235" i="14"/>
  <c r="E235" i="14"/>
  <c r="D235" i="14"/>
  <c r="C235" i="14"/>
  <c r="B235" i="14"/>
  <c r="Y234" i="14"/>
  <c r="X234" i="14"/>
  <c r="W234" i="14"/>
  <c r="V234" i="14"/>
  <c r="U234" i="14"/>
  <c r="T234" i="14"/>
  <c r="S234" i="14"/>
  <c r="R234" i="14"/>
  <c r="Q234" i="14"/>
  <c r="P234" i="14"/>
  <c r="O234" i="14"/>
  <c r="N234" i="14"/>
  <c r="M234" i="14"/>
  <c r="L234" i="14"/>
  <c r="K234" i="14"/>
  <c r="J234" i="14"/>
  <c r="I234" i="14"/>
  <c r="H234" i="14"/>
  <c r="G234" i="14"/>
  <c r="F234" i="14"/>
  <c r="E234" i="14"/>
  <c r="D234" i="14"/>
  <c r="C234" i="14"/>
  <c r="B234" i="14"/>
  <c r="Y233" i="14"/>
  <c r="X233" i="14"/>
  <c r="W233" i="14"/>
  <c r="V233" i="14"/>
  <c r="U233" i="14"/>
  <c r="T233" i="14"/>
  <c r="S233" i="14"/>
  <c r="R233" i="14"/>
  <c r="Q233" i="14"/>
  <c r="P233" i="14"/>
  <c r="O233" i="14"/>
  <c r="N233" i="14"/>
  <c r="M233" i="14"/>
  <c r="L233" i="14"/>
  <c r="K233" i="14"/>
  <c r="J233" i="14"/>
  <c r="I233" i="14"/>
  <c r="H233" i="14"/>
  <c r="G233" i="14"/>
  <c r="F233" i="14"/>
  <c r="E233" i="14"/>
  <c r="D233" i="14"/>
  <c r="C233" i="14"/>
  <c r="B233" i="14"/>
  <c r="Y231" i="14"/>
  <c r="X231" i="14"/>
  <c r="W231" i="14"/>
  <c r="V231" i="14"/>
  <c r="U231" i="14"/>
  <c r="T231" i="14"/>
  <c r="S231" i="14"/>
  <c r="R231" i="14"/>
  <c r="Q231" i="14"/>
  <c r="P231" i="14"/>
  <c r="O231" i="14"/>
  <c r="N231" i="14"/>
  <c r="M231" i="14"/>
  <c r="L231" i="14"/>
  <c r="K231" i="14"/>
  <c r="J231" i="14"/>
  <c r="I231" i="14"/>
  <c r="H231" i="14"/>
  <c r="G231" i="14"/>
  <c r="F231" i="14"/>
  <c r="E231" i="14"/>
  <c r="D231" i="14"/>
  <c r="C231" i="14"/>
  <c r="B231" i="14"/>
  <c r="Y230" i="14"/>
  <c r="X230" i="14"/>
  <c r="W230" i="14"/>
  <c r="V230" i="14"/>
  <c r="U230" i="14"/>
  <c r="T230" i="14"/>
  <c r="S230" i="14"/>
  <c r="R230" i="14"/>
  <c r="Q230" i="14"/>
  <c r="P230" i="14"/>
  <c r="O230" i="14"/>
  <c r="N230" i="14"/>
  <c r="M230" i="14"/>
  <c r="L230" i="14"/>
  <c r="K230" i="14"/>
  <c r="J230" i="14"/>
  <c r="I230" i="14"/>
  <c r="H230" i="14"/>
  <c r="G230" i="14"/>
  <c r="F230" i="14"/>
  <c r="E230" i="14"/>
  <c r="D230" i="14"/>
  <c r="C230" i="14"/>
  <c r="B230" i="14"/>
  <c r="Y229" i="14"/>
  <c r="X229" i="14"/>
  <c r="W229" i="14"/>
  <c r="V229" i="14"/>
  <c r="U229" i="14"/>
  <c r="T229" i="14"/>
  <c r="S229" i="14"/>
  <c r="R229" i="14"/>
  <c r="Q229" i="14"/>
  <c r="P229" i="14"/>
  <c r="O229" i="14"/>
  <c r="N229" i="14"/>
  <c r="M229" i="14"/>
  <c r="L229" i="14"/>
  <c r="K229" i="14"/>
  <c r="J229" i="14"/>
  <c r="I229" i="14"/>
  <c r="H229" i="14"/>
  <c r="G229" i="14"/>
  <c r="F229" i="14"/>
  <c r="E229" i="14"/>
  <c r="D229" i="14"/>
  <c r="C229" i="14"/>
  <c r="B229" i="14"/>
  <c r="Y228" i="14"/>
  <c r="X228" i="14"/>
  <c r="W228" i="14"/>
  <c r="V228" i="14"/>
  <c r="U228" i="14"/>
  <c r="T228" i="14"/>
  <c r="S228" i="14"/>
  <c r="R228" i="14"/>
  <c r="Q228" i="14"/>
  <c r="P228" i="14"/>
  <c r="O228" i="14"/>
  <c r="N228" i="14"/>
  <c r="M228" i="14"/>
  <c r="L228" i="14"/>
  <c r="K228" i="14"/>
  <c r="J228" i="14"/>
  <c r="I228" i="14"/>
  <c r="H228" i="14"/>
  <c r="G228" i="14"/>
  <c r="F228" i="14"/>
  <c r="E228" i="14"/>
  <c r="D228" i="14"/>
  <c r="C228" i="14"/>
  <c r="B228" i="14"/>
  <c r="Y227" i="14"/>
  <c r="X227" i="14"/>
  <c r="W227" i="14"/>
  <c r="V227" i="14"/>
  <c r="U227" i="14"/>
  <c r="T227" i="14"/>
  <c r="S227" i="14"/>
  <c r="R227" i="14"/>
  <c r="Q227" i="14"/>
  <c r="P227" i="14"/>
  <c r="O227" i="14"/>
  <c r="N227" i="14"/>
  <c r="M227" i="14"/>
  <c r="L227" i="14"/>
  <c r="K227" i="14"/>
  <c r="J227" i="14"/>
  <c r="I227" i="14"/>
  <c r="H227" i="14"/>
  <c r="G227" i="14"/>
  <c r="F227" i="14"/>
  <c r="E227" i="14"/>
  <c r="D227" i="14"/>
  <c r="C227" i="14"/>
  <c r="B227" i="14"/>
  <c r="Y226" i="14"/>
  <c r="X226" i="14"/>
  <c r="W226" i="14"/>
  <c r="V226" i="14"/>
  <c r="U226" i="14"/>
  <c r="T226" i="14"/>
  <c r="S226" i="14"/>
  <c r="R226" i="14"/>
  <c r="Q226" i="14"/>
  <c r="P226" i="14"/>
  <c r="O226" i="14"/>
  <c r="N226" i="14"/>
  <c r="M226" i="14"/>
  <c r="L226" i="14"/>
  <c r="K226" i="14"/>
  <c r="J226" i="14"/>
  <c r="I226" i="14"/>
  <c r="H226" i="14"/>
  <c r="G226" i="14"/>
  <c r="F226" i="14"/>
  <c r="E226" i="14"/>
  <c r="D226" i="14"/>
  <c r="C226" i="14"/>
  <c r="B226" i="14"/>
  <c r="Y225" i="14"/>
  <c r="X225" i="14"/>
  <c r="W225" i="14"/>
  <c r="V225" i="14"/>
  <c r="U225" i="14"/>
  <c r="T225" i="14"/>
  <c r="S225" i="14"/>
  <c r="R225" i="14"/>
  <c r="Q225" i="14"/>
  <c r="P225" i="14"/>
  <c r="O225" i="14"/>
  <c r="N225" i="14"/>
  <c r="M225" i="14"/>
  <c r="L225" i="14"/>
  <c r="K225" i="14"/>
  <c r="J225" i="14"/>
  <c r="I225" i="14"/>
  <c r="H225" i="14"/>
  <c r="G225" i="14"/>
  <c r="F225" i="14"/>
  <c r="E225" i="14"/>
  <c r="D225" i="14"/>
  <c r="C225" i="14"/>
  <c r="B225" i="14"/>
  <c r="Y224" i="14"/>
  <c r="X224" i="14"/>
  <c r="W224" i="14"/>
  <c r="V224" i="14"/>
  <c r="U224" i="14"/>
  <c r="T224" i="14"/>
  <c r="S224" i="14"/>
  <c r="R224" i="14"/>
  <c r="Q224" i="14"/>
  <c r="P224" i="14"/>
  <c r="O224" i="14"/>
  <c r="N224" i="14"/>
  <c r="M224" i="14"/>
  <c r="L224" i="14"/>
  <c r="K224" i="14"/>
  <c r="J224" i="14"/>
  <c r="I224" i="14"/>
  <c r="H224" i="14"/>
  <c r="G224" i="14"/>
  <c r="F224" i="14"/>
  <c r="E224" i="14"/>
  <c r="D224" i="14"/>
  <c r="C224" i="14"/>
  <c r="B224" i="14"/>
  <c r="Y219" i="14"/>
  <c r="X219" i="14"/>
  <c r="W219" i="14"/>
  <c r="V219" i="14"/>
  <c r="U219" i="14"/>
  <c r="T219" i="14"/>
  <c r="S219" i="14"/>
  <c r="R219" i="14"/>
  <c r="Q219" i="14"/>
  <c r="P219" i="14"/>
  <c r="O219" i="14"/>
  <c r="N219" i="14"/>
  <c r="M219" i="14"/>
  <c r="L219" i="14"/>
  <c r="K219" i="14"/>
  <c r="J219" i="14"/>
  <c r="I219" i="14"/>
  <c r="H219" i="14"/>
  <c r="G219" i="14"/>
  <c r="F219" i="14"/>
  <c r="E219" i="14"/>
  <c r="D219" i="14"/>
  <c r="C219" i="14"/>
  <c r="B219" i="14"/>
  <c r="Y218" i="14"/>
  <c r="X218" i="14"/>
  <c r="W218" i="14"/>
  <c r="V218" i="14"/>
  <c r="U218" i="14"/>
  <c r="T218" i="14"/>
  <c r="S218" i="14"/>
  <c r="R218" i="14"/>
  <c r="Q218" i="14"/>
  <c r="P218" i="14"/>
  <c r="O218" i="14"/>
  <c r="N218" i="14"/>
  <c r="M218" i="14"/>
  <c r="L218" i="14"/>
  <c r="K218" i="14"/>
  <c r="J218" i="14"/>
  <c r="I218" i="14"/>
  <c r="H218" i="14"/>
  <c r="G218" i="14"/>
  <c r="F218" i="14"/>
  <c r="E218" i="14"/>
  <c r="D218" i="14"/>
  <c r="C218" i="14"/>
  <c r="B218" i="14"/>
  <c r="Y217" i="14"/>
  <c r="X217" i="14"/>
  <c r="W217" i="14"/>
  <c r="V217" i="14"/>
  <c r="U217" i="14"/>
  <c r="T217" i="14"/>
  <c r="S217" i="14"/>
  <c r="R217" i="14"/>
  <c r="Q217" i="14"/>
  <c r="P217" i="14"/>
  <c r="O217" i="14"/>
  <c r="N217" i="14"/>
  <c r="M217" i="14"/>
  <c r="L217" i="14"/>
  <c r="K217" i="14"/>
  <c r="J217" i="14"/>
  <c r="I217" i="14"/>
  <c r="H217" i="14"/>
  <c r="G217" i="14"/>
  <c r="F217" i="14"/>
  <c r="E217" i="14"/>
  <c r="D217" i="14"/>
  <c r="C217" i="14"/>
  <c r="B217" i="14"/>
  <c r="Y215" i="14"/>
  <c r="X215" i="14"/>
  <c r="W215" i="14"/>
  <c r="V215" i="14"/>
  <c r="U215" i="14"/>
  <c r="T215" i="14"/>
  <c r="S215" i="14"/>
  <c r="R215" i="14"/>
  <c r="Q215" i="14"/>
  <c r="P215" i="14"/>
  <c r="O215" i="14"/>
  <c r="N215" i="14"/>
  <c r="M215" i="14"/>
  <c r="L215" i="14"/>
  <c r="K215" i="14"/>
  <c r="J215" i="14"/>
  <c r="I215" i="14"/>
  <c r="H215" i="14"/>
  <c r="G215" i="14"/>
  <c r="F215" i="14"/>
  <c r="E215" i="14"/>
  <c r="D215" i="14"/>
  <c r="C215" i="14"/>
  <c r="B215" i="14"/>
  <c r="Y214" i="14"/>
  <c r="X214" i="14"/>
  <c r="W214" i="14"/>
  <c r="V214" i="14"/>
  <c r="U214" i="14"/>
  <c r="T214" i="14"/>
  <c r="S214" i="14"/>
  <c r="R214" i="14"/>
  <c r="Q214" i="14"/>
  <c r="P214" i="14"/>
  <c r="O214" i="14"/>
  <c r="N214" i="14"/>
  <c r="M214" i="14"/>
  <c r="L214" i="14"/>
  <c r="K214" i="14"/>
  <c r="J214" i="14"/>
  <c r="I214" i="14"/>
  <c r="H214" i="14"/>
  <c r="G214" i="14"/>
  <c r="F214" i="14"/>
  <c r="E214" i="14"/>
  <c r="D214" i="14"/>
  <c r="C214" i="14"/>
  <c r="B214" i="14"/>
  <c r="Y213" i="14"/>
  <c r="X213" i="14"/>
  <c r="W213" i="14"/>
  <c r="V213" i="14"/>
  <c r="U213" i="14"/>
  <c r="T213" i="14"/>
  <c r="S213" i="14"/>
  <c r="R213" i="14"/>
  <c r="Q213" i="14"/>
  <c r="P213" i="14"/>
  <c r="O213" i="14"/>
  <c r="N213" i="14"/>
  <c r="M213" i="14"/>
  <c r="L213" i="14"/>
  <c r="K213" i="14"/>
  <c r="J213" i="14"/>
  <c r="I213" i="14"/>
  <c r="H213" i="14"/>
  <c r="G213" i="14"/>
  <c r="F213" i="14"/>
  <c r="E213" i="14"/>
  <c r="D213" i="14"/>
  <c r="C213" i="14"/>
  <c r="B213" i="14"/>
  <c r="Y212" i="14"/>
  <c r="X212" i="14"/>
  <c r="W212" i="14"/>
  <c r="V212" i="14"/>
  <c r="U212" i="14"/>
  <c r="T212" i="14"/>
  <c r="S212" i="14"/>
  <c r="R212" i="14"/>
  <c r="Q212" i="14"/>
  <c r="P212" i="14"/>
  <c r="O212" i="14"/>
  <c r="N212" i="14"/>
  <c r="M212" i="14"/>
  <c r="L212" i="14"/>
  <c r="K212" i="14"/>
  <c r="J212" i="14"/>
  <c r="I212" i="14"/>
  <c r="H212" i="14"/>
  <c r="G212" i="14"/>
  <c r="F212" i="14"/>
  <c r="E212" i="14"/>
  <c r="D212" i="14"/>
  <c r="C212" i="14"/>
  <c r="B212" i="14"/>
  <c r="Y211" i="14"/>
  <c r="X211" i="14"/>
  <c r="W211" i="14"/>
  <c r="V211" i="14"/>
  <c r="U211" i="14"/>
  <c r="T211" i="14"/>
  <c r="S211" i="14"/>
  <c r="R211" i="14"/>
  <c r="Q211" i="14"/>
  <c r="P211" i="14"/>
  <c r="O211" i="14"/>
  <c r="N211" i="14"/>
  <c r="M211" i="14"/>
  <c r="L211" i="14"/>
  <c r="K211" i="14"/>
  <c r="J211" i="14"/>
  <c r="I211" i="14"/>
  <c r="H211" i="14"/>
  <c r="G211" i="14"/>
  <c r="F211" i="14"/>
  <c r="E211" i="14"/>
  <c r="D211" i="14"/>
  <c r="C211" i="14"/>
  <c r="B211" i="14"/>
  <c r="Y210" i="14"/>
  <c r="X210" i="14"/>
  <c r="W210" i="14"/>
  <c r="V210" i="14"/>
  <c r="U210" i="14"/>
  <c r="T210" i="14"/>
  <c r="S210" i="14"/>
  <c r="R210" i="14"/>
  <c r="Q210" i="14"/>
  <c r="P210" i="14"/>
  <c r="O210" i="14"/>
  <c r="N210" i="14"/>
  <c r="N204" i="14" s="1"/>
  <c r="M210" i="14"/>
  <c r="M204" i="14" s="1"/>
  <c r="L210" i="14"/>
  <c r="L204" i="14" s="1"/>
  <c r="K210" i="14"/>
  <c r="J210" i="14"/>
  <c r="I210" i="14"/>
  <c r="H210" i="14"/>
  <c r="G210" i="14"/>
  <c r="F210" i="14"/>
  <c r="E210" i="14"/>
  <c r="D210" i="14"/>
  <c r="C210" i="14"/>
  <c r="B210" i="14"/>
  <c r="Y209" i="14"/>
  <c r="X209" i="14"/>
  <c r="W209" i="14"/>
  <c r="V209" i="14"/>
  <c r="U209" i="14"/>
  <c r="T209" i="14"/>
  <c r="S209" i="14"/>
  <c r="R209" i="14"/>
  <c r="Q209" i="14"/>
  <c r="P209" i="14"/>
  <c r="O209" i="14"/>
  <c r="N209" i="14"/>
  <c r="M209" i="14"/>
  <c r="L209" i="14"/>
  <c r="K209" i="14"/>
  <c r="K204" i="14" s="1"/>
  <c r="J209" i="14"/>
  <c r="J204" i="14" s="1"/>
  <c r="I209" i="14"/>
  <c r="I204" i="14" s="1"/>
  <c r="H209" i="14"/>
  <c r="H204" i="14" s="1"/>
  <c r="G209" i="14"/>
  <c r="F209" i="14"/>
  <c r="E209" i="14"/>
  <c r="D209" i="14"/>
  <c r="C209" i="14"/>
  <c r="B209" i="14"/>
  <c r="Y208" i="14"/>
  <c r="X208" i="14"/>
  <c r="W208" i="14"/>
  <c r="V208" i="14"/>
  <c r="U208" i="14"/>
  <c r="T208" i="14"/>
  <c r="S208" i="14"/>
  <c r="R208" i="14"/>
  <c r="Q208" i="14"/>
  <c r="P208" i="14"/>
  <c r="O208" i="14"/>
  <c r="N208" i="14"/>
  <c r="M208" i="14"/>
  <c r="L208" i="14"/>
  <c r="K208" i="14"/>
  <c r="J208" i="14"/>
  <c r="I208" i="14"/>
  <c r="H208" i="14"/>
  <c r="G208" i="14"/>
  <c r="G204" i="14" s="1"/>
  <c r="F208" i="14"/>
  <c r="E208" i="14"/>
  <c r="E204" i="14" s="1"/>
  <c r="D208" i="14"/>
  <c r="C208" i="14"/>
  <c r="B208" i="14"/>
  <c r="Y207" i="14"/>
  <c r="X207" i="14"/>
  <c r="W207" i="14"/>
  <c r="V207" i="14"/>
  <c r="U207" i="14"/>
  <c r="T207" i="14"/>
  <c r="S207" i="14"/>
  <c r="R207" i="14"/>
  <c r="Q207" i="14"/>
  <c r="P207" i="14"/>
  <c r="O207" i="14"/>
  <c r="N207" i="14"/>
  <c r="M207" i="14"/>
  <c r="L207" i="14"/>
  <c r="K207" i="14"/>
  <c r="J207" i="14"/>
  <c r="I207" i="14"/>
  <c r="H207" i="14"/>
  <c r="G207" i="14"/>
  <c r="F207" i="14"/>
  <c r="E207" i="14"/>
  <c r="D207" i="14"/>
  <c r="C207" i="14"/>
  <c r="C204" i="14" s="1"/>
  <c r="B207" i="14"/>
  <c r="B204" i="14" s="1"/>
  <c r="Y206" i="14"/>
  <c r="Y204" i="14" s="1"/>
  <c r="X206" i="14"/>
  <c r="X204" i="14" s="1"/>
  <c r="W206" i="14"/>
  <c r="V206" i="14"/>
  <c r="U206" i="14"/>
  <c r="T206" i="14"/>
  <c r="S206" i="14"/>
  <c r="R206" i="14"/>
  <c r="Q206" i="14"/>
  <c r="P206" i="14"/>
  <c r="O206" i="14"/>
  <c r="N206" i="14"/>
  <c r="M206" i="14"/>
  <c r="L206" i="14"/>
  <c r="K206" i="14"/>
  <c r="J206" i="14"/>
  <c r="I206" i="14"/>
  <c r="H206" i="14"/>
  <c r="G206" i="14"/>
  <c r="F206" i="14"/>
  <c r="E206" i="14"/>
  <c r="D206" i="14"/>
  <c r="D204" i="14" s="1"/>
  <c r="C206" i="14"/>
  <c r="B206" i="14"/>
  <c r="Y205" i="14"/>
  <c r="X205" i="14"/>
  <c r="W205" i="14"/>
  <c r="W204" i="14" s="1"/>
  <c r="V205" i="14"/>
  <c r="V204" i="14" s="1"/>
  <c r="U205" i="14"/>
  <c r="U204" i="14" s="1"/>
  <c r="T205" i="14"/>
  <c r="T204" i="14" s="1"/>
  <c r="S205" i="14"/>
  <c r="R205" i="14"/>
  <c r="Q205" i="14"/>
  <c r="P205" i="14"/>
  <c r="O205" i="14"/>
  <c r="O204" i="14" s="1"/>
  <c r="N205" i="14"/>
  <c r="M205" i="14"/>
  <c r="L205" i="14"/>
  <c r="K205" i="14"/>
  <c r="J205" i="14"/>
  <c r="I205" i="14"/>
  <c r="H205" i="14"/>
  <c r="G205" i="14"/>
  <c r="F205" i="14"/>
  <c r="F204" i="14" s="1"/>
  <c r="E205" i="14"/>
  <c r="D205" i="14"/>
  <c r="C205" i="14"/>
  <c r="B205" i="14"/>
  <c r="S204" i="14"/>
  <c r="R204" i="14"/>
  <c r="Q204" i="14"/>
  <c r="P204" i="14"/>
  <c r="Y202" i="14"/>
  <c r="X202" i="14"/>
  <c r="W202" i="14"/>
  <c r="V202" i="14"/>
  <c r="U202" i="14"/>
  <c r="T202" i="14"/>
  <c r="S202" i="14"/>
  <c r="R202" i="14"/>
  <c r="Q202" i="14"/>
  <c r="P202" i="14"/>
  <c r="O202" i="14"/>
  <c r="N202" i="14"/>
  <c r="M202" i="14"/>
  <c r="L202" i="14"/>
  <c r="K202" i="14"/>
  <c r="J202" i="14"/>
  <c r="I202" i="14"/>
  <c r="H202" i="14"/>
  <c r="G202" i="14"/>
  <c r="F202" i="14"/>
  <c r="E202" i="14"/>
  <c r="D202" i="14"/>
  <c r="C202" i="14"/>
  <c r="B202" i="14"/>
  <c r="Y201" i="14"/>
  <c r="X201" i="14"/>
  <c r="W201" i="14"/>
  <c r="V201" i="14"/>
  <c r="U201" i="14"/>
  <c r="T201" i="14"/>
  <c r="S201" i="14"/>
  <c r="R201" i="14"/>
  <c r="Q201" i="14"/>
  <c r="P201" i="14"/>
  <c r="O201" i="14"/>
  <c r="N201" i="14"/>
  <c r="M201" i="14"/>
  <c r="L201" i="14"/>
  <c r="K201" i="14"/>
  <c r="J201" i="14"/>
  <c r="I201" i="14"/>
  <c r="H201" i="14"/>
  <c r="G201" i="14"/>
  <c r="F201" i="14"/>
  <c r="E201" i="14"/>
  <c r="D201" i="14"/>
  <c r="C201" i="14"/>
  <c r="B201" i="14"/>
  <c r="Y200" i="14"/>
  <c r="X200" i="14"/>
  <c r="W200" i="14"/>
  <c r="V200" i="14"/>
  <c r="U200" i="14"/>
  <c r="T200" i="14"/>
  <c r="S200" i="14"/>
  <c r="R200" i="14"/>
  <c r="Q200" i="14"/>
  <c r="P200" i="14"/>
  <c r="O200" i="14"/>
  <c r="N200" i="14"/>
  <c r="M200" i="14"/>
  <c r="L200" i="14"/>
  <c r="K200" i="14"/>
  <c r="J200" i="14"/>
  <c r="I200" i="14"/>
  <c r="H200" i="14"/>
  <c r="G200" i="14"/>
  <c r="F200" i="14"/>
  <c r="E200" i="14"/>
  <c r="D200" i="14"/>
  <c r="C200" i="14"/>
  <c r="B200" i="14"/>
  <c r="Y198" i="14"/>
  <c r="X198" i="14"/>
  <c r="W198" i="14"/>
  <c r="V198" i="14"/>
  <c r="U198" i="14"/>
  <c r="T198" i="14"/>
  <c r="S198" i="14"/>
  <c r="R198" i="14"/>
  <c r="Q198" i="14"/>
  <c r="P198" i="14"/>
  <c r="O198" i="14"/>
  <c r="N198" i="14"/>
  <c r="M198" i="14"/>
  <c r="L198" i="14"/>
  <c r="K198" i="14"/>
  <c r="J198" i="14"/>
  <c r="I198" i="14"/>
  <c r="H198" i="14"/>
  <c r="G198" i="14"/>
  <c r="F198" i="14"/>
  <c r="E198" i="14"/>
  <c r="D198" i="14"/>
  <c r="C198" i="14"/>
  <c r="B198" i="14"/>
  <c r="Y197" i="14"/>
  <c r="X197" i="14"/>
  <c r="W197" i="14"/>
  <c r="V197" i="14"/>
  <c r="U197" i="14"/>
  <c r="T197" i="14"/>
  <c r="S197" i="14"/>
  <c r="R197" i="14"/>
  <c r="Q197" i="14"/>
  <c r="P197" i="14"/>
  <c r="O197" i="14"/>
  <c r="N197" i="14"/>
  <c r="M197" i="14"/>
  <c r="L197" i="14"/>
  <c r="K197" i="14"/>
  <c r="J197" i="14"/>
  <c r="I197" i="14"/>
  <c r="H197" i="14"/>
  <c r="G197" i="14"/>
  <c r="F197" i="14"/>
  <c r="E197" i="14"/>
  <c r="D197" i="14"/>
  <c r="C197" i="14"/>
  <c r="B197" i="14"/>
  <c r="Y196" i="14"/>
  <c r="X196" i="14"/>
  <c r="W196" i="14"/>
  <c r="V196" i="14"/>
  <c r="U196" i="14"/>
  <c r="T196" i="14"/>
  <c r="S196" i="14"/>
  <c r="R196" i="14"/>
  <c r="Q196" i="14"/>
  <c r="P196" i="14"/>
  <c r="O196" i="14"/>
  <c r="N196" i="14"/>
  <c r="M196" i="14"/>
  <c r="L196" i="14"/>
  <c r="K196" i="14"/>
  <c r="J196" i="14"/>
  <c r="I196" i="14"/>
  <c r="H196" i="14"/>
  <c r="G196" i="14"/>
  <c r="F196" i="14"/>
  <c r="E196" i="14"/>
  <c r="D196" i="14"/>
  <c r="C196" i="14"/>
  <c r="B196" i="14"/>
  <c r="Y195" i="14"/>
  <c r="X195" i="14"/>
  <c r="W195" i="14"/>
  <c r="V195" i="14"/>
  <c r="U195" i="14"/>
  <c r="T195" i="14"/>
  <c r="S195" i="14"/>
  <c r="R195" i="14"/>
  <c r="Q195" i="14"/>
  <c r="P195" i="14"/>
  <c r="O195" i="14"/>
  <c r="N195" i="14"/>
  <c r="M195" i="14"/>
  <c r="L195" i="14"/>
  <c r="K195" i="14"/>
  <c r="J195" i="14"/>
  <c r="I195" i="14"/>
  <c r="H195" i="14"/>
  <c r="G195" i="14"/>
  <c r="F195" i="14"/>
  <c r="E195" i="14"/>
  <c r="D195" i="14"/>
  <c r="C195" i="14"/>
  <c r="B195" i="14"/>
  <c r="Y194" i="14"/>
  <c r="X194" i="14"/>
  <c r="W194" i="14"/>
  <c r="V194" i="14"/>
  <c r="U194" i="14"/>
  <c r="T194" i="14"/>
  <c r="S194" i="14"/>
  <c r="R194" i="14"/>
  <c r="Q194" i="14"/>
  <c r="P194" i="14"/>
  <c r="O194" i="14"/>
  <c r="N194" i="14"/>
  <c r="M194" i="14"/>
  <c r="L194" i="14"/>
  <c r="K194" i="14"/>
  <c r="J194" i="14"/>
  <c r="I194" i="14"/>
  <c r="H194" i="14"/>
  <c r="G194" i="14"/>
  <c r="F194" i="14"/>
  <c r="E194" i="14"/>
  <c r="D194" i="14"/>
  <c r="C194" i="14"/>
  <c r="B194" i="14"/>
  <c r="Y193" i="14"/>
  <c r="X193" i="14"/>
  <c r="W193" i="14"/>
  <c r="V193" i="14"/>
  <c r="U193" i="14"/>
  <c r="T193" i="14"/>
  <c r="S193" i="14"/>
  <c r="R193" i="14"/>
  <c r="Q193" i="14"/>
  <c r="P193" i="14"/>
  <c r="O193" i="14"/>
  <c r="N193" i="14"/>
  <c r="M193" i="14"/>
  <c r="L193" i="14"/>
  <c r="K193" i="14"/>
  <c r="J193" i="14"/>
  <c r="J187" i="14" s="1"/>
  <c r="I193" i="14"/>
  <c r="I187" i="14" s="1"/>
  <c r="H193" i="14"/>
  <c r="H187" i="14" s="1"/>
  <c r="G193" i="14"/>
  <c r="F193" i="14"/>
  <c r="E193" i="14"/>
  <c r="D193" i="14"/>
  <c r="C193" i="14"/>
  <c r="B193" i="14"/>
  <c r="Y192" i="14"/>
  <c r="X192" i="14"/>
  <c r="W192" i="14"/>
  <c r="V192" i="14"/>
  <c r="U192" i="14"/>
  <c r="T192" i="14"/>
  <c r="S192" i="14"/>
  <c r="R192" i="14"/>
  <c r="Q192" i="14"/>
  <c r="P192" i="14"/>
  <c r="O192" i="14"/>
  <c r="N192" i="14"/>
  <c r="M192" i="14"/>
  <c r="L192" i="14"/>
  <c r="K192" i="14"/>
  <c r="J192" i="14"/>
  <c r="I192" i="14"/>
  <c r="H192" i="14"/>
  <c r="G192" i="14"/>
  <c r="G187" i="14" s="1"/>
  <c r="F192" i="14"/>
  <c r="F187" i="14" s="1"/>
  <c r="E192" i="14"/>
  <c r="E187" i="14" s="1"/>
  <c r="D192" i="14"/>
  <c r="D187" i="14" s="1"/>
  <c r="C192" i="14"/>
  <c r="B192" i="14"/>
  <c r="Y191" i="14"/>
  <c r="X191" i="14"/>
  <c r="W191" i="14"/>
  <c r="V191" i="14"/>
  <c r="U191" i="14"/>
  <c r="T191" i="14"/>
  <c r="S191" i="14"/>
  <c r="R191" i="14"/>
  <c r="Q191" i="14"/>
  <c r="P191" i="14"/>
  <c r="O191" i="14"/>
  <c r="N191" i="14"/>
  <c r="M191" i="14"/>
  <c r="L191" i="14"/>
  <c r="K191" i="14"/>
  <c r="J191" i="14"/>
  <c r="I191" i="14"/>
  <c r="H191" i="14"/>
  <c r="G191" i="14"/>
  <c r="F191" i="14"/>
  <c r="E191" i="14"/>
  <c r="D191" i="14"/>
  <c r="C191" i="14"/>
  <c r="C187" i="14" s="1"/>
  <c r="B191" i="14"/>
  <c r="Y190" i="14"/>
  <c r="Y187" i="14" s="1"/>
  <c r="X190" i="14"/>
  <c r="W190" i="14"/>
  <c r="V190" i="14"/>
  <c r="U190" i="14"/>
  <c r="T190" i="14"/>
  <c r="S190" i="14"/>
  <c r="R190" i="14"/>
  <c r="Q190" i="14"/>
  <c r="P190" i="14"/>
  <c r="O190" i="14"/>
  <c r="N190" i="14"/>
  <c r="M190" i="14"/>
  <c r="L190" i="14"/>
  <c r="K190" i="14"/>
  <c r="J190" i="14"/>
  <c r="I190" i="14"/>
  <c r="H190" i="14"/>
  <c r="G190" i="14"/>
  <c r="F190" i="14"/>
  <c r="E190" i="14"/>
  <c r="D190" i="14"/>
  <c r="C190" i="14"/>
  <c r="B190" i="14"/>
  <c r="Y189" i="14"/>
  <c r="X189" i="14"/>
  <c r="W189" i="14"/>
  <c r="V189" i="14"/>
  <c r="U189" i="14"/>
  <c r="U187" i="14" s="1"/>
  <c r="T189" i="14"/>
  <c r="T187" i="14" s="1"/>
  <c r="S189" i="14"/>
  <c r="R189" i="14"/>
  <c r="Q189" i="14"/>
  <c r="P189" i="14"/>
  <c r="O189" i="14"/>
  <c r="N189" i="14"/>
  <c r="M189" i="14"/>
  <c r="L189" i="14"/>
  <c r="K189" i="14"/>
  <c r="J189" i="14"/>
  <c r="I189" i="14"/>
  <c r="H189" i="14"/>
  <c r="G189" i="14"/>
  <c r="F189" i="14"/>
  <c r="E189" i="14"/>
  <c r="D189" i="14"/>
  <c r="C189" i="14"/>
  <c r="B189" i="14"/>
  <c r="Y188" i="14"/>
  <c r="X188" i="14"/>
  <c r="X187" i="14" s="1"/>
  <c r="W188" i="14"/>
  <c r="W187" i="14" s="1"/>
  <c r="V188" i="14"/>
  <c r="V187" i="14" s="1"/>
  <c r="U188" i="14"/>
  <c r="T188" i="14"/>
  <c r="S188" i="14"/>
  <c r="S187" i="14" s="1"/>
  <c r="R188" i="14"/>
  <c r="R187" i="14" s="1"/>
  <c r="Q188" i="14"/>
  <c r="Q187" i="14" s="1"/>
  <c r="P188" i="14"/>
  <c r="P187" i="14" s="1"/>
  <c r="O188" i="14"/>
  <c r="N188" i="14"/>
  <c r="M188" i="14"/>
  <c r="L188" i="14"/>
  <c r="K188" i="14"/>
  <c r="K187" i="14" s="1"/>
  <c r="J188" i="14"/>
  <c r="I188" i="14"/>
  <c r="H188" i="14"/>
  <c r="G188" i="14"/>
  <c r="F188" i="14"/>
  <c r="E188" i="14"/>
  <c r="D188" i="14"/>
  <c r="C188" i="14"/>
  <c r="B188" i="14"/>
  <c r="B187" i="14" s="1"/>
  <c r="O187" i="14"/>
  <c r="N187" i="14"/>
  <c r="M187" i="14"/>
  <c r="L187" i="14"/>
  <c r="Y184" i="14"/>
  <c r="X184" i="14"/>
  <c r="W184" i="14"/>
  <c r="V184" i="14"/>
  <c r="U184" i="14"/>
  <c r="T184" i="14"/>
  <c r="S184" i="14"/>
  <c r="R184" i="14"/>
  <c r="Q184" i="14"/>
  <c r="P184" i="14"/>
  <c r="O184" i="14"/>
  <c r="N184" i="14"/>
  <c r="M184" i="14"/>
  <c r="L184" i="14"/>
  <c r="K184" i="14"/>
  <c r="J184" i="14"/>
  <c r="I184" i="14"/>
  <c r="H184" i="14"/>
  <c r="G184" i="14"/>
  <c r="F184" i="14"/>
  <c r="E184" i="14"/>
  <c r="D184" i="14"/>
  <c r="C184" i="14"/>
  <c r="B184" i="14"/>
  <c r="Y183" i="14"/>
  <c r="X183" i="14"/>
  <c r="W183" i="14"/>
  <c r="V183" i="14"/>
  <c r="U183" i="14"/>
  <c r="T183" i="14"/>
  <c r="S183" i="14"/>
  <c r="R183" i="14"/>
  <c r="Q183" i="14"/>
  <c r="P183" i="14"/>
  <c r="O183" i="14"/>
  <c r="N183" i="14"/>
  <c r="M183" i="14"/>
  <c r="L183" i="14"/>
  <c r="K183" i="14"/>
  <c r="J183" i="14"/>
  <c r="I183" i="14"/>
  <c r="H183" i="14"/>
  <c r="G183" i="14"/>
  <c r="F183" i="14"/>
  <c r="E183" i="14"/>
  <c r="D183" i="14"/>
  <c r="C183" i="14"/>
  <c r="B183" i="14"/>
  <c r="Y182" i="14"/>
  <c r="X182" i="14"/>
  <c r="W182" i="14"/>
  <c r="V182" i="14"/>
  <c r="U182" i="14"/>
  <c r="T182" i="14"/>
  <c r="S182" i="14"/>
  <c r="R182" i="14"/>
  <c r="Q182" i="14"/>
  <c r="P182" i="14"/>
  <c r="O182" i="14"/>
  <c r="N182" i="14"/>
  <c r="M182" i="14"/>
  <c r="L182" i="14"/>
  <c r="K182" i="14"/>
  <c r="J182" i="14"/>
  <c r="I182" i="14"/>
  <c r="H182" i="14"/>
  <c r="G182" i="14"/>
  <c r="F182" i="14"/>
  <c r="E182" i="14"/>
  <c r="D182" i="14"/>
  <c r="C182" i="14"/>
  <c r="B182" i="14"/>
  <c r="V181" i="14"/>
  <c r="R181" i="14"/>
  <c r="J181" i="14"/>
  <c r="Y180" i="14"/>
  <c r="X180" i="14"/>
  <c r="W180" i="14"/>
  <c r="V180" i="14"/>
  <c r="U180" i="14"/>
  <c r="T180" i="14"/>
  <c r="S180" i="14"/>
  <c r="R180" i="14"/>
  <c r="Q180" i="14"/>
  <c r="P180" i="14"/>
  <c r="O180" i="14"/>
  <c r="N180" i="14"/>
  <c r="M180" i="14"/>
  <c r="L180" i="14"/>
  <c r="K180" i="14"/>
  <c r="J180" i="14"/>
  <c r="I180" i="14"/>
  <c r="H180" i="14"/>
  <c r="G180" i="14"/>
  <c r="F180" i="14"/>
  <c r="E180" i="14"/>
  <c r="D180" i="14"/>
  <c r="C180" i="14"/>
  <c r="B180" i="14"/>
  <c r="Y179" i="14"/>
  <c r="X179" i="14"/>
  <c r="W179" i="14"/>
  <c r="V179" i="14"/>
  <c r="U179" i="14"/>
  <c r="T179" i="14"/>
  <c r="S179" i="14"/>
  <c r="R179" i="14"/>
  <c r="Q179" i="14"/>
  <c r="P179" i="14"/>
  <c r="O179" i="14"/>
  <c r="N179" i="14"/>
  <c r="M179" i="14"/>
  <c r="L179" i="14"/>
  <c r="K179" i="14"/>
  <c r="J179" i="14"/>
  <c r="I179" i="14"/>
  <c r="H179" i="14"/>
  <c r="G179" i="14"/>
  <c r="F179" i="14"/>
  <c r="E179" i="14"/>
  <c r="D179" i="14"/>
  <c r="C179" i="14"/>
  <c r="B179" i="14"/>
  <c r="Y178" i="14"/>
  <c r="X178" i="14"/>
  <c r="W178" i="14"/>
  <c r="V178" i="14"/>
  <c r="U178" i="14"/>
  <c r="T178" i="14"/>
  <c r="S178" i="14"/>
  <c r="R178" i="14"/>
  <c r="Q178" i="14"/>
  <c r="P178" i="14"/>
  <c r="O178" i="14"/>
  <c r="N178" i="14"/>
  <c r="M178" i="14"/>
  <c r="L178" i="14"/>
  <c r="K178" i="14"/>
  <c r="J178" i="14"/>
  <c r="I178" i="14"/>
  <c r="H178" i="14"/>
  <c r="G178" i="14"/>
  <c r="F178" i="14"/>
  <c r="E178" i="14"/>
  <c r="D178" i="14"/>
  <c r="C178" i="14"/>
  <c r="B178" i="14"/>
  <c r="Y177" i="14"/>
  <c r="X177" i="14"/>
  <c r="W177" i="14"/>
  <c r="V177" i="14"/>
  <c r="U177" i="14"/>
  <c r="T177" i="14"/>
  <c r="T171" i="14" s="1"/>
  <c r="S177" i="14"/>
  <c r="S171" i="14" s="1"/>
  <c r="R177" i="14"/>
  <c r="R171" i="14" s="1"/>
  <c r="Q177" i="14"/>
  <c r="P177" i="14"/>
  <c r="O177" i="14"/>
  <c r="N177" i="14"/>
  <c r="M177" i="14"/>
  <c r="L177" i="14"/>
  <c r="K177" i="14"/>
  <c r="J177" i="14"/>
  <c r="I177" i="14"/>
  <c r="H177" i="14"/>
  <c r="G177" i="14"/>
  <c r="F177" i="14"/>
  <c r="E177" i="14"/>
  <c r="D177" i="14"/>
  <c r="C177" i="14"/>
  <c r="B177" i="14"/>
  <c r="Y176" i="14"/>
  <c r="X176" i="14"/>
  <c r="W176" i="14"/>
  <c r="V176" i="14"/>
  <c r="U176" i="14"/>
  <c r="T176" i="14"/>
  <c r="S176" i="14"/>
  <c r="R176" i="14"/>
  <c r="Q176" i="14"/>
  <c r="Q171" i="14" s="1"/>
  <c r="P176" i="14"/>
  <c r="P171" i="14" s="1"/>
  <c r="O176" i="14"/>
  <c r="O171" i="14" s="1"/>
  <c r="N176" i="14"/>
  <c r="N171" i="14" s="1"/>
  <c r="M176" i="14"/>
  <c r="L176" i="14"/>
  <c r="K176" i="14"/>
  <c r="J176" i="14"/>
  <c r="I176" i="14"/>
  <c r="H176" i="14"/>
  <c r="G176" i="14"/>
  <c r="F176" i="14"/>
  <c r="E176" i="14"/>
  <c r="D176" i="14"/>
  <c r="C176" i="14"/>
  <c r="B176" i="14"/>
  <c r="Y175" i="14"/>
  <c r="X175" i="14"/>
  <c r="W175" i="14"/>
  <c r="V175" i="14"/>
  <c r="U175" i="14"/>
  <c r="T175" i="14"/>
  <c r="S175" i="14"/>
  <c r="R175" i="14"/>
  <c r="Q175" i="14"/>
  <c r="P175" i="14"/>
  <c r="O175" i="14"/>
  <c r="N175" i="14"/>
  <c r="M175" i="14"/>
  <c r="M171" i="14" s="1"/>
  <c r="L175" i="14"/>
  <c r="K175" i="14"/>
  <c r="K171" i="14" s="1"/>
  <c r="J175" i="14"/>
  <c r="I175" i="14"/>
  <c r="H175" i="14"/>
  <c r="G175" i="14"/>
  <c r="F175" i="14"/>
  <c r="E175" i="14"/>
  <c r="D175" i="14"/>
  <c r="C175" i="14"/>
  <c r="B175" i="14"/>
  <c r="Y174" i="14"/>
  <c r="X174" i="14"/>
  <c r="W174" i="14"/>
  <c r="V174" i="14"/>
  <c r="U174" i="14"/>
  <c r="T174" i="14"/>
  <c r="S174" i="14"/>
  <c r="R174" i="14"/>
  <c r="Q174" i="14"/>
  <c r="P174" i="14"/>
  <c r="O174" i="14"/>
  <c r="N174" i="14"/>
  <c r="M174" i="14"/>
  <c r="L174" i="14"/>
  <c r="K174" i="14"/>
  <c r="J174" i="14"/>
  <c r="I174" i="14"/>
  <c r="I171" i="14" s="1"/>
  <c r="H174" i="14"/>
  <c r="H171" i="14" s="1"/>
  <c r="G174" i="14"/>
  <c r="G171" i="14" s="1"/>
  <c r="F174" i="14"/>
  <c r="E174" i="14"/>
  <c r="D174" i="14"/>
  <c r="C174" i="14"/>
  <c r="B174" i="14"/>
  <c r="Y173" i="14"/>
  <c r="X173" i="14"/>
  <c r="W173" i="14"/>
  <c r="V173" i="14"/>
  <c r="U173" i="14"/>
  <c r="T173" i="14"/>
  <c r="S173" i="14"/>
  <c r="R173" i="14"/>
  <c r="Q173" i="14"/>
  <c r="P173" i="14"/>
  <c r="O173" i="14"/>
  <c r="N173" i="14"/>
  <c r="M173" i="14"/>
  <c r="L173" i="14"/>
  <c r="K173" i="14"/>
  <c r="J173" i="14"/>
  <c r="J171" i="14" s="1"/>
  <c r="I173" i="14"/>
  <c r="H173" i="14"/>
  <c r="G173" i="14"/>
  <c r="F173" i="14"/>
  <c r="E173" i="14"/>
  <c r="E171" i="14" s="1"/>
  <c r="D173" i="14"/>
  <c r="D171" i="14" s="1"/>
  <c r="C173" i="14"/>
  <c r="C171" i="14" s="1"/>
  <c r="B173" i="14"/>
  <c r="B171" i="14" s="1"/>
  <c r="Y172" i="14"/>
  <c r="X172" i="14"/>
  <c r="W172" i="14"/>
  <c r="V172" i="14"/>
  <c r="U172" i="14"/>
  <c r="U171" i="14" s="1"/>
  <c r="T172" i="14"/>
  <c r="S172" i="14"/>
  <c r="R172" i="14"/>
  <c r="Q172" i="14"/>
  <c r="P172" i="14"/>
  <c r="O172" i="14"/>
  <c r="N172" i="14"/>
  <c r="M172" i="14"/>
  <c r="L172" i="14"/>
  <c r="L171" i="14" s="1"/>
  <c r="K172" i="14"/>
  <c r="J172" i="14"/>
  <c r="I172" i="14"/>
  <c r="H172" i="14"/>
  <c r="G172" i="14"/>
  <c r="F172" i="14"/>
  <c r="F171" i="14" s="1"/>
  <c r="E172" i="14"/>
  <c r="D172" i="14"/>
  <c r="C172" i="14"/>
  <c r="B172" i="14"/>
  <c r="Y171" i="14"/>
  <c r="X171" i="14"/>
  <c r="W171" i="14"/>
  <c r="V171" i="14"/>
  <c r="Y169" i="14"/>
  <c r="X169" i="14"/>
  <c r="W169" i="14"/>
  <c r="V169" i="14"/>
  <c r="U169" i="14"/>
  <c r="T169" i="14"/>
  <c r="S169" i="14"/>
  <c r="R169" i="14"/>
  <c r="Q169" i="14"/>
  <c r="P169" i="14"/>
  <c r="O169" i="14"/>
  <c r="N169" i="14"/>
  <c r="M169" i="14"/>
  <c r="L169" i="14"/>
  <c r="K169" i="14"/>
  <c r="J169" i="14"/>
  <c r="I169" i="14"/>
  <c r="H169" i="14"/>
  <c r="G169" i="14"/>
  <c r="F169" i="14"/>
  <c r="E169" i="14"/>
  <c r="D169" i="14"/>
  <c r="C169" i="14"/>
  <c r="B169" i="14"/>
  <c r="Y168" i="14"/>
  <c r="X168" i="14"/>
  <c r="W168" i="14"/>
  <c r="V168" i="14"/>
  <c r="U168" i="14"/>
  <c r="T168" i="14"/>
  <c r="S168" i="14"/>
  <c r="R168" i="14"/>
  <c r="Q168" i="14"/>
  <c r="P168" i="14"/>
  <c r="P162" i="14" s="1"/>
  <c r="O168" i="14"/>
  <c r="O162" i="14" s="1"/>
  <c r="N168" i="14"/>
  <c r="N162" i="14" s="1"/>
  <c r="M168" i="14"/>
  <c r="L168" i="14"/>
  <c r="K168" i="14"/>
  <c r="J168" i="14"/>
  <c r="I168" i="14"/>
  <c r="H168" i="14"/>
  <c r="G168" i="14"/>
  <c r="F168" i="14"/>
  <c r="E168" i="14"/>
  <c r="D168" i="14"/>
  <c r="C168" i="14"/>
  <c r="B168" i="14"/>
  <c r="Y167" i="14"/>
  <c r="X167" i="14"/>
  <c r="W167" i="14"/>
  <c r="V167" i="14"/>
  <c r="U167" i="14"/>
  <c r="T167" i="14"/>
  <c r="S167" i="14"/>
  <c r="R167" i="14"/>
  <c r="Q167" i="14"/>
  <c r="P167" i="14"/>
  <c r="O167" i="14"/>
  <c r="N167" i="14"/>
  <c r="M167" i="14"/>
  <c r="M162" i="14" s="1"/>
  <c r="L167" i="14"/>
  <c r="L162" i="14" s="1"/>
  <c r="K167" i="14"/>
  <c r="K162" i="14" s="1"/>
  <c r="J167" i="14"/>
  <c r="J162" i="14" s="1"/>
  <c r="I167" i="14"/>
  <c r="H167" i="14"/>
  <c r="G167" i="14"/>
  <c r="F167" i="14"/>
  <c r="E167" i="14"/>
  <c r="D167" i="14"/>
  <c r="C167" i="14"/>
  <c r="B167" i="14"/>
  <c r="Y166" i="14"/>
  <c r="X166" i="14"/>
  <c r="W166" i="14"/>
  <c r="V166" i="14"/>
  <c r="U166" i="14"/>
  <c r="T166" i="14"/>
  <c r="S166" i="14"/>
  <c r="R166" i="14"/>
  <c r="Q166" i="14"/>
  <c r="P166" i="14"/>
  <c r="O166" i="14"/>
  <c r="N166" i="14"/>
  <c r="M166" i="14"/>
  <c r="L166" i="14"/>
  <c r="K166" i="14"/>
  <c r="J166" i="14"/>
  <c r="I166" i="14"/>
  <c r="I162" i="14" s="1"/>
  <c r="H166" i="14"/>
  <c r="G166" i="14"/>
  <c r="G162" i="14" s="1"/>
  <c r="F166" i="14"/>
  <c r="E166" i="14"/>
  <c r="D166" i="14"/>
  <c r="C166" i="14"/>
  <c r="B166" i="14"/>
  <c r="Y165" i="14"/>
  <c r="X165" i="14"/>
  <c r="W165" i="14"/>
  <c r="V165" i="14"/>
  <c r="U165" i="14"/>
  <c r="T165" i="14"/>
  <c r="S165" i="14"/>
  <c r="R165" i="14"/>
  <c r="Q165" i="14"/>
  <c r="P165" i="14"/>
  <c r="O165" i="14"/>
  <c r="N165" i="14"/>
  <c r="M165" i="14"/>
  <c r="L165" i="14"/>
  <c r="K165" i="14"/>
  <c r="J165" i="14"/>
  <c r="I165" i="14"/>
  <c r="H165" i="14"/>
  <c r="G165" i="14"/>
  <c r="F165" i="14"/>
  <c r="E165" i="14"/>
  <c r="E162" i="14" s="1"/>
  <c r="D165" i="14"/>
  <c r="D162" i="14" s="1"/>
  <c r="C165" i="14"/>
  <c r="C162" i="14" s="1"/>
  <c r="B165" i="14"/>
  <c r="Y164" i="14"/>
  <c r="X164" i="14"/>
  <c r="W164" i="14"/>
  <c r="V164" i="14"/>
  <c r="U164" i="14"/>
  <c r="T164" i="14"/>
  <c r="S164" i="14"/>
  <c r="R164" i="14"/>
  <c r="Q164" i="14"/>
  <c r="P164" i="14"/>
  <c r="O164" i="14"/>
  <c r="N164" i="14"/>
  <c r="M164" i="14"/>
  <c r="L164" i="14"/>
  <c r="K164" i="14"/>
  <c r="J164" i="14"/>
  <c r="I164" i="14"/>
  <c r="H164" i="14"/>
  <c r="G164" i="14"/>
  <c r="F164" i="14"/>
  <c r="F162" i="14" s="1"/>
  <c r="E164" i="14"/>
  <c r="D164" i="14"/>
  <c r="C164" i="14"/>
  <c r="B164" i="14"/>
  <c r="Y163" i="14"/>
  <c r="Y162" i="14" s="1"/>
  <c r="X163" i="14"/>
  <c r="X162" i="14" s="1"/>
  <c r="W163" i="14"/>
  <c r="W162" i="14" s="1"/>
  <c r="V163" i="14"/>
  <c r="V162" i="14" s="1"/>
  <c r="U163" i="14"/>
  <c r="T163" i="14"/>
  <c r="S163" i="14"/>
  <c r="R163" i="14"/>
  <c r="Q163" i="14"/>
  <c r="Q162" i="14" s="1"/>
  <c r="P163" i="14"/>
  <c r="O163" i="14"/>
  <c r="N163" i="14"/>
  <c r="M163" i="14"/>
  <c r="L163" i="14"/>
  <c r="K163" i="14"/>
  <c r="J163" i="14"/>
  <c r="I163" i="14"/>
  <c r="H163" i="14"/>
  <c r="H162" i="14" s="1"/>
  <c r="G163" i="14"/>
  <c r="F163" i="14"/>
  <c r="E163" i="14"/>
  <c r="D163" i="14"/>
  <c r="C163" i="14"/>
  <c r="B163" i="14"/>
  <c r="B162" i="14" s="1"/>
  <c r="U162" i="14"/>
  <c r="T162" i="14"/>
  <c r="S162" i="14"/>
  <c r="R162" i="14"/>
  <c r="Y141" i="14"/>
  <c r="Y261" i="14" s="1"/>
  <c r="X141" i="14"/>
  <c r="X261" i="14" s="1"/>
  <c r="W141" i="14"/>
  <c r="W261" i="14" s="1"/>
  <c r="V141" i="14"/>
  <c r="V261" i="14" s="1"/>
  <c r="U141" i="14"/>
  <c r="U261" i="14" s="1"/>
  <c r="T141" i="14"/>
  <c r="T261" i="14" s="1"/>
  <c r="S141" i="14"/>
  <c r="S261" i="14" s="1"/>
  <c r="R141" i="14"/>
  <c r="R261" i="14" s="1"/>
  <c r="Q141" i="14"/>
  <c r="Q261" i="14" s="1"/>
  <c r="P141" i="14"/>
  <c r="P261" i="14" s="1"/>
  <c r="O141" i="14"/>
  <c r="O261" i="14" s="1"/>
  <c r="N141" i="14"/>
  <c r="N261" i="14" s="1"/>
  <c r="M141" i="14"/>
  <c r="M261" i="14" s="1"/>
  <c r="L141" i="14"/>
  <c r="L261" i="14" s="1"/>
  <c r="K141" i="14"/>
  <c r="K261" i="14" s="1"/>
  <c r="J141" i="14"/>
  <c r="J261" i="14" s="1"/>
  <c r="I141" i="14"/>
  <c r="I261" i="14" s="1"/>
  <c r="H141" i="14"/>
  <c r="H261" i="14" s="1"/>
  <c r="G141" i="14"/>
  <c r="G261" i="14" s="1"/>
  <c r="F141" i="14"/>
  <c r="F261" i="14" s="1"/>
  <c r="E141" i="14"/>
  <c r="E261" i="14" s="1"/>
  <c r="D141" i="14"/>
  <c r="D261" i="14" s="1"/>
  <c r="C141" i="14"/>
  <c r="C261" i="14" s="1"/>
  <c r="B141" i="14"/>
  <c r="B261" i="14" s="1"/>
  <c r="Y97" i="14"/>
  <c r="Y251" i="14" s="1"/>
  <c r="X97" i="14"/>
  <c r="X251" i="14" s="1"/>
  <c r="W97" i="14"/>
  <c r="W251" i="14" s="1"/>
  <c r="V97" i="14"/>
  <c r="V251" i="14" s="1"/>
  <c r="U97" i="14"/>
  <c r="U251" i="14" s="1"/>
  <c r="T97" i="14"/>
  <c r="T251" i="14" s="1"/>
  <c r="S97" i="14"/>
  <c r="S251" i="14" s="1"/>
  <c r="R97" i="14"/>
  <c r="R251" i="14" s="1"/>
  <c r="Q97" i="14"/>
  <c r="Q251" i="14" s="1"/>
  <c r="P97" i="14"/>
  <c r="P251" i="14" s="1"/>
  <c r="O97" i="14"/>
  <c r="O251" i="14" s="1"/>
  <c r="N97" i="14"/>
  <c r="N251" i="14" s="1"/>
  <c r="M97" i="14"/>
  <c r="M251" i="14" s="1"/>
  <c r="L97" i="14"/>
  <c r="L251" i="14" s="1"/>
  <c r="K97" i="14"/>
  <c r="K251" i="14" s="1"/>
  <c r="J97" i="14"/>
  <c r="J251" i="14" s="1"/>
  <c r="I97" i="14"/>
  <c r="I251" i="14" s="1"/>
  <c r="H97" i="14"/>
  <c r="H251" i="14" s="1"/>
  <c r="G97" i="14"/>
  <c r="G251" i="14" s="1"/>
  <c r="F97" i="14"/>
  <c r="F251" i="14" s="1"/>
  <c r="E97" i="14"/>
  <c r="E251" i="14" s="1"/>
  <c r="D97" i="14"/>
  <c r="D251" i="14" s="1"/>
  <c r="C97" i="14"/>
  <c r="C251" i="14" s="1"/>
  <c r="B97" i="14"/>
  <c r="B251" i="14" s="1"/>
  <c r="Y53" i="14"/>
  <c r="Y241" i="14" s="1"/>
  <c r="X53" i="14"/>
  <c r="X241" i="14" s="1"/>
  <c r="W53" i="14"/>
  <c r="W241" i="14" s="1"/>
  <c r="V53" i="14"/>
  <c r="V241" i="14" s="1"/>
  <c r="U53" i="14"/>
  <c r="U241" i="14" s="1"/>
  <c r="T53" i="14"/>
  <c r="T241" i="14" s="1"/>
  <c r="S53" i="14"/>
  <c r="S241" i="14" s="1"/>
  <c r="R53" i="14"/>
  <c r="R241" i="14" s="1"/>
  <c r="Q53" i="14"/>
  <c r="Q241" i="14" s="1"/>
  <c r="P53" i="14"/>
  <c r="P241" i="14" s="1"/>
  <c r="O53" i="14"/>
  <c r="O241" i="14" s="1"/>
  <c r="N53" i="14"/>
  <c r="N241" i="14" s="1"/>
  <c r="M53" i="14"/>
  <c r="M241" i="14" s="1"/>
  <c r="L53" i="14"/>
  <c r="L241" i="14" s="1"/>
  <c r="K53" i="14"/>
  <c r="K241" i="14" s="1"/>
  <c r="J53" i="14"/>
  <c r="J241" i="14" s="1"/>
  <c r="I53" i="14"/>
  <c r="I241" i="14" s="1"/>
  <c r="H53" i="14"/>
  <c r="H241" i="14" s="1"/>
  <c r="G53" i="14"/>
  <c r="G241" i="14" s="1"/>
  <c r="F53" i="14"/>
  <c r="F241" i="14" s="1"/>
  <c r="E53" i="14"/>
  <c r="E241" i="14" s="1"/>
  <c r="D53" i="14"/>
  <c r="D241" i="14" s="1"/>
  <c r="C53" i="14"/>
  <c r="C241" i="14" s="1"/>
  <c r="B53" i="14"/>
  <c r="B241" i="14" s="1"/>
  <c r="X261" i="13"/>
  <c r="L261" i="13"/>
  <c r="H261" i="13"/>
  <c r="Y260" i="13"/>
  <c r="X260" i="13"/>
  <c r="W260" i="13"/>
  <c r="V260" i="13"/>
  <c r="U260" i="13"/>
  <c r="T260" i="13"/>
  <c r="S260" i="13"/>
  <c r="R260" i="13"/>
  <c r="Q260" i="13"/>
  <c r="P260" i="13"/>
  <c r="O260" i="13"/>
  <c r="N260" i="13"/>
  <c r="M260" i="13"/>
  <c r="L260" i="13"/>
  <c r="K260" i="13"/>
  <c r="J260" i="13"/>
  <c r="I260" i="13"/>
  <c r="H260" i="13"/>
  <c r="G260" i="13"/>
  <c r="F260" i="13"/>
  <c r="E260" i="13"/>
  <c r="D260" i="13"/>
  <c r="C260" i="13"/>
  <c r="B260" i="13"/>
  <c r="Y259" i="13"/>
  <c r="X259" i="13"/>
  <c r="X253" i="13" s="1"/>
  <c r="W259" i="13"/>
  <c r="V259" i="13"/>
  <c r="U259" i="13"/>
  <c r="T259" i="13"/>
  <c r="S259" i="13"/>
  <c r="R259" i="13"/>
  <c r="Q259" i="13"/>
  <c r="P259" i="13"/>
  <c r="O259" i="13"/>
  <c r="N259" i="13"/>
  <c r="M259" i="13"/>
  <c r="L259" i="13"/>
  <c r="K259" i="13"/>
  <c r="J259" i="13"/>
  <c r="I259" i="13"/>
  <c r="H259" i="13"/>
  <c r="G259" i="13"/>
  <c r="F259" i="13"/>
  <c r="E259" i="13"/>
  <c r="D259" i="13"/>
  <c r="C259" i="13"/>
  <c r="B259" i="13"/>
  <c r="Y258" i="13"/>
  <c r="X258" i="13"/>
  <c r="W258" i="13"/>
  <c r="V258" i="13"/>
  <c r="U258" i="13"/>
  <c r="T258" i="13"/>
  <c r="S258" i="13"/>
  <c r="R258" i="13"/>
  <c r="Q258" i="13"/>
  <c r="P258" i="13"/>
  <c r="O258" i="13"/>
  <c r="N258" i="13"/>
  <c r="M258" i="13"/>
  <c r="L258" i="13"/>
  <c r="K258" i="13"/>
  <c r="J258" i="13"/>
  <c r="I258" i="13"/>
  <c r="H258" i="13"/>
  <c r="G258" i="13"/>
  <c r="F258" i="13"/>
  <c r="E258" i="13"/>
  <c r="D258" i="13"/>
  <c r="C258" i="13"/>
  <c r="B258" i="13"/>
  <c r="Y257" i="13"/>
  <c r="X257" i="13"/>
  <c r="W257" i="13"/>
  <c r="V257" i="13"/>
  <c r="U257" i="13"/>
  <c r="T257" i="13"/>
  <c r="S257" i="13"/>
  <c r="R257" i="13"/>
  <c r="Q257" i="13"/>
  <c r="P257" i="13"/>
  <c r="O257" i="13"/>
  <c r="N257" i="13"/>
  <c r="M257" i="13"/>
  <c r="L257" i="13"/>
  <c r="K257" i="13"/>
  <c r="J257" i="13"/>
  <c r="I257" i="13"/>
  <c r="H257" i="13"/>
  <c r="G257" i="13"/>
  <c r="F257" i="13"/>
  <c r="E257" i="13"/>
  <c r="D257" i="13"/>
  <c r="C257" i="13"/>
  <c r="B257" i="13"/>
  <c r="Y256" i="13"/>
  <c r="X256" i="13"/>
  <c r="W256" i="13"/>
  <c r="V256" i="13"/>
  <c r="U256" i="13"/>
  <c r="T256" i="13"/>
  <c r="S256" i="13"/>
  <c r="R256" i="13"/>
  <c r="Q256" i="13"/>
  <c r="P256" i="13"/>
  <c r="O256" i="13"/>
  <c r="N256" i="13"/>
  <c r="M256" i="13"/>
  <c r="L256" i="13"/>
  <c r="L253" i="13" s="1"/>
  <c r="K256" i="13"/>
  <c r="J256" i="13"/>
  <c r="I256" i="13"/>
  <c r="H256" i="13"/>
  <c r="G256" i="13"/>
  <c r="F256" i="13"/>
  <c r="E256" i="13"/>
  <c r="D256" i="13"/>
  <c r="C256" i="13"/>
  <c r="B256" i="13"/>
  <c r="Y255" i="13"/>
  <c r="X255" i="13"/>
  <c r="W255" i="13"/>
  <c r="V255" i="13"/>
  <c r="U255" i="13"/>
  <c r="T255" i="13"/>
  <c r="S255" i="13"/>
  <c r="R255" i="13"/>
  <c r="Q255" i="13"/>
  <c r="P255" i="13"/>
  <c r="O255" i="13"/>
  <c r="N255" i="13"/>
  <c r="M255" i="13"/>
  <c r="L255" i="13"/>
  <c r="K255" i="13"/>
  <c r="J255" i="13"/>
  <c r="I255" i="13"/>
  <c r="H255" i="13"/>
  <c r="G255" i="13"/>
  <c r="F255" i="13"/>
  <c r="E255" i="13"/>
  <c r="D255" i="13"/>
  <c r="C255" i="13"/>
  <c r="B255" i="13"/>
  <c r="Y254" i="13"/>
  <c r="X254" i="13"/>
  <c r="W254" i="13"/>
  <c r="V254" i="13"/>
  <c r="U254" i="13"/>
  <c r="T254" i="13"/>
  <c r="S254" i="13"/>
  <c r="R254" i="13"/>
  <c r="Q254" i="13"/>
  <c r="P254" i="13"/>
  <c r="O254" i="13"/>
  <c r="N254" i="13"/>
  <c r="M254" i="13"/>
  <c r="L254" i="13"/>
  <c r="K254" i="13"/>
  <c r="J254" i="13"/>
  <c r="I254" i="13"/>
  <c r="H254" i="13"/>
  <c r="H253" i="13" s="1"/>
  <c r="G254" i="13"/>
  <c r="F254" i="13"/>
  <c r="E254" i="13"/>
  <c r="D254" i="13"/>
  <c r="C254" i="13"/>
  <c r="B254" i="13"/>
  <c r="Y250" i="13"/>
  <c r="X250" i="13"/>
  <c r="W250" i="13"/>
  <c r="V250" i="13"/>
  <c r="U250" i="13"/>
  <c r="T250" i="13"/>
  <c r="S250" i="13"/>
  <c r="R250" i="13"/>
  <c r="Q250" i="13"/>
  <c r="P250" i="13"/>
  <c r="O250" i="13"/>
  <c r="N250" i="13"/>
  <c r="M250" i="13"/>
  <c r="L250" i="13"/>
  <c r="K250" i="13"/>
  <c r="J250" i="13"/>
  <c r="I250" i="13"/>
  <c r="H250" i="13"/>
  <c r="G250" i="13"/>
  <c r="F250" i="13"/>
  <c r="E250" i="13"/>
  <c r="D250" i="13"/>
  <c r="C250" i="13"/>
  <c r="B250" i="13"/>
  <c r="Y249" i="13"/>
  <c r="X249" i="13"/>
  <c r="W249" i="13"/>
  <c r="V249" i="13"/>
  <c r="U249" i="13"/>
  <c r="T249" i="13"/>
  <c r="S249" i="13"/>
  <c r="R249" i="13"/>
  <c r="Q249" i="13"/>
  <c r="P249" i="13"/>
  <c r="O249" i="13"/>
  <c r="N249" i="13"/>
  <c r="M249" i="13"/>
  <c r="L249" i="13"/>
  <c r="K249" i="13"/>
  <c r="J249" i="13"/>
  <c r="I249" i="13"/>
  <c r="H249" i="13"/>
  <c r="G249" i="13"/>
  <c r="F249" i="13"/>
  <c r="E249" i="13"/>
  <c r="D249" i="13"/>
  <c r="C249" i="13"/>
  <c r="B249" i="13"/>
  <c r="Y248" i="13"/>
  <c r="X248" i="13"/>
  <c r="W248" i="13"/>
  <c r="V248" i="13"/>
  <c r="U248" i="13"/>
  <c r="T248" i="13"/>
  <c r="S248" i="13"/>
  <c r="R248" i="13"/>
  <c r="Q248" i="13"/>
  <c r="P248" i="13"/>
  <c r="O248" i="13"/>
  <c r="N248" i="13"/>
  <c r="M248" i="13"/>
  <c r="L248" i="13"/>
  <c r="K248" i="13"/>
  <c r="J248" i="13"/>
  <c r="I248" i="13"/>
  <c r="H248" i="13"/>
  <c r="G248" i="13"/>
  <c r="F248" i="13"/>
  <c r="E248" i="13"/>
  <c r="D248" i="13"/>
  <c r="C248" i="13"/>
  <c r="B248" i="13"/>
  <c r="Y247" i="13"/>
  <c r="X247" i="13"/>
  <c r="W247" i="13"/>
  <c r="V247" i="13"/>
  <c r="U247" i="13"/>
  <c r="T247" i="13"/>
  <c r="S247" i="13"/>
  <c r="R247" i="13"/>
  <c r="Q247" i="13"/>
  <c r="P247" i="13"/>
  <c r="O247" i="13"/>
  <c r="N247" i="13"/>
  <c r="M247" i="13"/>
  <c r="L247" i="13"/>
  <c r="K247" i="13"/>
  <c r="J247" i="13"/>
  <c r="I247" i="13"/>
  <c r="H247" i="13"/>
  <c r="G247" i="13"/>
  <c r="F247" i="13"/>
  <c r="E247" i="13"/>
  <c r="D247" i="13"/>
  <c r="C247" i="13"/>
  <c r="B247" i="13"/>
  <c r="Y246" i="13"/>
  <c r="X246" i="13"/>
  <c r="W246" i="13"/>
  <c r="V246" i="13"/>
  <c r="U246" i="13"/>
  <c r="T246" i="13"/>
  <c r="S246" i="13"/>
  <c r="R246" i="13"/>
  <c r="Q246" i="13"/>
  <c r="P246" i="13"/>
  <c r="O246" i="13"/>
  <c r="N246" i="13"/>
  <c r="M246" i="13"/>
  <c r="L246" i="13"/>
  <c r="K246" i="13"/>
  <c r="J246" i="13"/>
  <c r="I246" i="13"/>
  <c r="H246" i="13"/>
  <c r="G246" i="13"/>
  <c r="F246" i="13"/>
  <c r="E246" i="13"/>
  <c r="D246" i="13"/>
  <c r="C246" i="13"/>
  <c r="B246" i="13"/>
  <c r="Y245" i="13"/>
  <c r="X245" i="13"/>
  <c r="W245" i="13"/>
  <c r="V245" i="13"/>
  <c r="U245" i="13"/>
  <c r="T245" i="13"/>
  <c r="S245" i="13"/>
  <c r="R245" i="13"/>
  <c r="Q245" i="13"/>
  <c r="P245" i="13"/>
  <c r="O245" i="13"/>
  <c r="N245" i="13"/>
  <c r="M245" i="13"/>
  <c r="L245" i="13"/>
  <c r="K245" i="13"/>
  <c r="J245" i="13"/>
  <c r="I245" i="13"/>
  <c r="H245" i="13"/>
  <c r="G245" i="13"/>
  <c r="F245" i="13"/>
  <c r="E245" i="13"/>
  <c r="D245" i="13"/>
  <c r="C245" i="13"/>
  <c r="B245" i="13"/>
  <c r="Y244" i="13"/>
  <c r="X244" i="13"/>
  <c r="W244" i="13"/>
  <c r="V244" i="13"/>
  <c r="U244" i="13"/>
  <c r="T244" i="13"/>
  <c r="S244" i="13"/>
  <c r="R244" i="13"/>
  <c r="Q244" i="13"/>
  <c r="P244" i="13"/>
  <c r="O244" i="13"/>
  <c r="N244" i="13"/>
  <c r="M244" i="13"/>
  <c r="L244" i="13"/>
  <c r="K244" i="13"/>
  <c r="J244" i="13"/>
  <c r="I244" i="13"/>
  <c r="H244" i="13"/>
  <c r="G244" i="13"/>
  <c r="F244" i="13"/>
  <c r="E244" i="13"/>
  <c r="D244" i="13"/>
  <c r="C244" i="13"/>
  <c r="B244" i="13"/>
  <c r="O241" i="13"/>
  <c r="Y240" i="13"/>
  <c r="X240" i="13"/>
  <c r="W240" i="13"/>
  <c r="V240" i="13"/>
  <c r="U240" i="13"/>
  <c r="T240" i="13"/>
  <c r="S240" i="13"/>
  <c r="R240" i="13"/>
  <c r="Q240" i="13"/>
  <c r="P240" i="13"/>
  <c r="O240" i="13"/>
  <c r="N240" i="13"/>
  <c r="M240" i="13"/>
  <c r="L240" i="13"/>
  <c r="K240" i="13"/>
  <c r="J240" i="13"/>
  <c r="I240" i="13"/>
  <c r="H240" i="13"/>
  <c r="G240" i="13"/>
  <c r="F240" i="13"/>
  <c r="E240" i="13"/>
  <c r="D240" i="13"/>
  <c r="C240" i="13"/>
  <c r="B240" i="13"/>
  <c r="Y239" i="13"/>
  <c r="X239" i="13"/>
  <c r="W239" i="13"/>
  <c r="V239" i="13"/>
  <c r="U239" i="13"/>
  <c r="T239" i="13"/>
  <c r="S239" i="13"/>
  <c r="R239" i="13"/>
  <c r="Q239" i="13"/>
  <c r="P239" i="13"/>
  <c r="O239" i="13"/>
  <c r="N239" i="13"/>
  <c r="M239" i="13"/>
  <c r="L239" i="13"/>
  <c r="K239" i="13"/>
  <c r="J239" i="13"/>
  <c r="I239" i="13"/>
  <c r="H239" i="13"/>
  <c r="G239" i="13"/>
  <c r="F239" i="13"/>
  <c r="E239" i="13"/>
  <c r="D239" i="13"/>
  <c r="C239" i="13"/>
  <c r="B239" i="13"/>
  <c r="Y238" i="13"/>
  <c r="X238" i="13"/>
  <c r="W238" i="13"/>
  <c r="V238" i="13"/>
  <c r="U238" i="13"/>
  <c r="T238" i="13"/>
  <c r="S238" i="13"/>
  <c r="R238" i="13"/>
  <c r="Q238" i="13"/>
  <c r="P238" i="13"/>
  <c r="O238" i="13"/>
  <c r="N238" i="13"/>
  <c r="M238" i="13"/>
  <c r="L238" i="13"/>
  <c r="K238" i="13"/>
  <c r="J238" i="13"/>
  <c r="I238" i="13"/>
  <c r="H238" i="13"/>
  <c r="G238" i="13"/>
  <c r="F238" i="13"/>
  <c r="E238" i="13"/>
  <c r="D238" i="13"/>
  <c r="C238" i="13"/>
  <c r="B238" i="13"/>
  <c r="Y237" i="13"/>
  <c r="X237" i="13"/>
  <c r="W237" i="13"/>
  <c r="V237" i="13"/>
  <c r="U237" i="13"/>
  <c r="T237" i="13"/>
  <c r="S237" i="13"/>
  <c r="R237" i="13"/>
  <c r="Q237" i="13"/>
  <c r="P237" i="13"/>
  <c r="O237" i="13"/>
  <c r="N237" i="13"/>
  <c r="M237" i="13"/>
  <c r="L237" i="13"/>
  <c r="K237" i="13"/>
  <c r="J237" i="13"/>
  <c r="I237" i="13"/>
  <c r="H237" i="13"/>
  <c r="G237" i="13"/>
  <c r="F237" i="13"/>
  <c r="E237" i="13"/>
  <c r="D237" i="13"/>
  <c r="C237" i="13"/>
  <c r="B237" i="13"/>
  <c r="Y236" i="13"/>
  <c r="X236" i="13"/>
  <c r="W236" i="13"/>
  <c r="V236" i="13"/>
  <c r="U236" i="13"/>
  <c r="T236" i="13"/>
  <c r="S236" i="13"/>
  <c r="R236" i="13"/>
  <c r="Q236" i="13"/>
  <c r="P236" i="13"/>
  <c r="O236" i="13"/>
  <c r="N236" i="13"/>
  <c r="M236" i="13"/>
  <c r="L236" i="13"/>
  <c r="K236" i="13"/>
  <c r="J236" i="13"/>
  <c r="I236" i="13"/>
  <c r="H236" i="13"/>
  <c r="G236" i="13"/>
  <c r="F236" i="13"/>
  <c r="E236" i="13"/>
  <c r="D236" i="13"/>
  <c r="C236" i="13"/>
  <c r="B236" i="13"/>
  <c r="Y235" i="13"/>
  <c r="X235" i="13"/>
  <c r="W235" i="13"/>
  <c r="V235" i="13"/>
  <c r="U235" i="13"/>
  <c r="T235" i="13"/>
  <c r="S235" i="13"/>
  <c r="R235" i="13"/>
  <c r="Q235" i="13"/>
  <c r="P235" i="13"/>
  <c r="O235" i="13"/>
  <c r="N235" i="13"/>
  <c r="M235" i="13"/>
  <c r="L235" i="13"/>
  <c r="K235" i="13"/>
  <c r="J235" i="13"/>
  <c r="I235" i="13"/>
  <c r="H235" i="13"/>
  <c r="G235" i="13"/>
  <c r="F235" i="13"/>
  <c r="E235" i="13"/>
  <c r="D235" i="13"/>
  <c r="C235" i="13"/>
  <c r="B235" i="13"/>
  <c r="Y234" i="13"/>
  <c r="X234" i="13"/>
  <c r="W234" i="13"/>
  <c r="V234" i="13"/>
  <c r="U234" i="13"/>
  <c r="T234" i="13"/>
  <c r="S234" i="13"/>
  <c r="R234" i="13"/>
  <c r="Q234" i="13"/>
  <c r="P234" i="13"/>
  <c r="O234" i="13"/>
  <c r="O233" i="13" s="1"/>
  <c r="N234" i="13"/>
  <c r="M234" i="13"/>
  <c r="L234" i="13"/>
  <c r="K234" i="13"/>
  <c r="J234" i="13"/>
  <c r="I234" i="13"/>
  <c r="H234" i="13"/>
  <c r="G234" i="13"/>
  <c r="F234" i="13"/>
  <c r="E234" i="13"/>
  <c r="D234" i="13"/>
  <c r="C234" i="13"/>
  <c r="B234" i="13"/>
  <c r="Y231" i="13"/>
  <c r="X231" i="13"/>
  <c r="W231" i="13"/>
  <c r="V231" i="13"/>
  <c r="U231" i="13"/>
  <c r="T231" i="13"/>
  <c r="S231" i="13"/>
  <c r="R231" i="13"/>
  <c r="Q231" i="13"/>
  <c r="P231" i="13"/>
  <c r="O231" i="13"/>
  <c r="N231" i="13"/>
  <c r="M231" i="13"/>
  <c r="L231" i="13"/>
  <c r="K231" i="13"/>
  <c r="J231" i="13"/>
  <c r="I231" i="13"/>
  <c r="H231" i="13"/>
  <c r="G231" i="13"/>
  <c r="F231" i="13"/>
  <c r="E231" i="13"/>
  <c r="D231" i="13"/>
  <c r="C231" i="13"/>
  <c r="B231" i="13"/>
  <c r="Y230" i="13"/>
  <c r="X230" i="13"/>
  <c r="W230" i="13"/>
  <c r="V230" i="13"/>
  <c r="U230" i="13"/>
  <c r="T230" i="13"/>
  <c r="S230" i="13"/>
  <c r="R230" i="13"/>
  <c r="Q230" i="13"/>
  <c r="P230" i="13"/>
  <c r="O230" i="13"/>
  <c r="N230" i="13"/>
  <c r="M230" i="13"/>
  <c r="L230" i="13"/>
  <c r="K230" i="13"/>
  <c r="J230" i="13"/>
  <c r="I230" i="13"/>
  <c r="H230" i="13"/>
  <c r="G230" i="13"/>
  <c r="F230" i="13"/>
  <c r="E230" i="13"/>
  <c r="D230" i="13"/>
  <c r="C230" i="13"/>
  <c r="B230" i="13"/>
  <c r="Y229" i="13"/>
  <c r="X229" i="13"/>
  <c r="W229" i="13"/>
  <c r="V229" i="13"/>
  <c r="U229" i="13"/>
  <c r="T229" i="13"/>
  <c r="S229" i="13"/>
  <c r="R229" i="13"/>
  <c r="Q229" i="13"/>
  <c r="P229" i="13"/>
  <c r="O229" i="13"/>
  <c r="N229" i="13"/>
  <c r="M229" i="13"/>
  <c r="L229" i="13"/>
  <c r="K229" i="13"/>
  <c r="J229" i="13"/>
  <c r="I229" i="13"/>
  <c r="H229" i="13"/>
  <c r="G229" i="13"/>
  <c r="F229" i="13"/>
  <c r="E229" i="13"/>
  <c r="D229" i="13"/>
  <c r="C229" i="13"/>
  <c r="B229" i="13"/>
  <c r="Y228" i="13"/>
  <c r="X228" i="13"/>
  <c r="W228" i="13"/>
  <c r="V228" i="13"/>
  <c r="U228" i="13"/>
  <c r="T228" i="13"/>
  <c r="S228" i="13"/>
  <c r="R228" i="13"/>
  <c r="Q228" i="13"/>
  <c r="P228" i="13"/>
  <c r="O228" i="13"/>
  <c r="N228" i="13"/>
  <c r="M228" i="13"/>
  <c r="L228" i="13"/>
  <c r="K228" i="13"/>
  <c r="J228" i="13"/>
  <c r="I228" i="13"/>
  <c r="H228" i="13"/>
  <c r="G228" i="13"/>
  <c r="F228" i="13"/>
  <c r="E228" i="13"/>
  <c r="D228" i="13"/>
  <c r="C228" i="13"/>
  <c r="B228" i="13"/>
  <c r="Y227" i="13"/>
  <c r="X227" i="13"/>
  <c r="W227" i="13"/>
  <c r="V227" i="13"/>
  <c r="U227" i="13"/>
  <c r="T227" i="13"/>
  <c r="S227" i="13"/>
  <c r="R227" i="13"/>
  <c r="Q227" i="13"/>
  <c r="P227" i="13"/>
  <c r="O227" i="13"/>
  <c r="N227" i="13"/>
  <c r="M227" i="13"/>
  <c r="L227" i="13"/>
  <c r="K227" i="13"/>
  <c r="J227" i="13"/>
  <c r="I227" i="13"/>
  <c r="H227" i="13"/>
  <c r="G227" i="13"/>
  <c r="F227" i="13"/>
  <c r="E227" i="13"/>
  <c r="D227" i="13"/>
  <c r="C227" i="13"/>
  <c r="B227" i="13"/>
  <c r="Y226" i="13"/>
  <c r="X226" i="13"/>
  <c r="W226" i="13"/>
  <c r="V226" i="13"/>
  <c r="U226" i="13"/>
  <c r="T226" i="13"/>
  <c r="S226" i="13"/>
  <c r="S224" i="13" s="1"/>
  <c r="R226" i="13"/>
  <c r="R224" i="13" s="1"/>
  <c r="Q226" i="13"/>
  <c r="P226" i="13"/>
  <c r="O226" i="13"/>
  <c r="N226" i="13"/>
  <c r="M226" i="13"/>
  <c r="L226" i="13"/>
  <c r="K226" i="13"/>
  <c r="J226" i="13"/>
  <c r="I226" i="13"/>
  <c r="H226" i="13"/>
  <c r="G226" i="13"/>
  <c r="F226" i="13"/>
  <c r="E226" i="13"/>
  <c r="D226" i="13"/>
  <c r="C226" i="13"/>
  <c r="B226" i="13"/>
  <c r="Y225" i="13"/>
  <c r="X225" i="13"/>
  <c r="W225" i="13"/>
  <c r="V225" i="13"/>
  <c r="U225" i="13"/>
  <c r="T225" i="13"/>
  <c r="S225" i="13"/>
  <c r="R225" i="13"/>
  <c r="Q225" i="13"/>
  <c r="Q224" i="13" s="1"/>
  <c r="P225" i="13"/>
  <c r="P224" i="13" s="1"/>
  <c r="O225" i="13"/>
  <c r="O224" i="13" s="1"/>
  <c r="N225" i="13"/>
  <c r="M225" i="13"/>
  <c r="L225" i="13"/>
  <c r="K225" i="13"/>
  <c r="K224" i="13" s="1"/>
  <c r="J225" i="13"/>
  <c r="J224" i="13" s="1"/>
  <c r="I225" i="13"/>
  <c r="H225" i="13"/>
  <c r="G225" i="13"/>
  <c r="F225" i="13"/>
  <c r="E225" i="13"/>
  <c r="D225" i="13"/>
  <c r="C225" i="13"/>
  <c r="B225" i="13"/>
  <c r="Y219" i="13"/>
  <c r="X219" i="13"/>
  <c r="W219" i="13"/>
  <c r="V219" i="13"/>
  <c r="U219" i="13"/>
  <c r="T219" i="13"/>
  <c r="S219" i="13"/>
  <c r="R219" i="13"/>
  <c r="Q219" i="13"/>
  <c r="P219" i="13"/>
  <c r="O219" i="13"/>
  <c r="N219" i="13"/>
  <c r="M219" i="13"/>
  <c r="L219" i="13"/>
  <c r="K219" i="13"/>
  <c r="J219" i="13"/>
  <c r="I219" i="13"/>
  <c r="H219" i="13"/>
  <c r="G219" i="13"/>
  <c r="F219" i="13"/>
  <c r="E219" i="13"/>
  <c r="D219" i="13"/>
  <c r="C219" i="13"/>
  <c r="B219" i="13"/>
  <c r="Y218" i="13"/>
  <c r="X218" i="13"/>
  <c r="W218" i="13"/>
  <c r="V218" i="13"/>
  <c r="U218" i="13"/>
  <c r="T218" i="13"/>
  <c r="S218" i="13"/>
  <c r="R218" i="13"/>
  <c r="Q218" i="13"/>
  <c r="P218" i="13"/>
  <c r="O218" i="13"/>
  <c r="N218" i="13"/>
  <c r="M218" i="13"/>
  <c r="L218" i="13"/>
  <c r="K218" i="13"/>
  <c r="J218" i="13"/>
  <c r="I218" i="13"/>
  <c r="H218" i="13"/>
  <c r="G218" i="13"/>
  <c r="F218" i="13"/>
  <c r="E218" i="13"/>
  <c r="D218" i="13"/>
  <c r="C218" i="13"/>
  <c r="B218" i="13"/>
  <c r="Y217" i="13"/>
  <c r="X217" i="13"/>
  <c r="W217" i="13"/>
  <c r="V217" i="13"/>
  <c r="U217" i="13"/>
  <c r="T217" i="13"/>
  <c r="S217" i="13"/>
  <c r="R217" i="13"/>
  <c r="Q217" i="13"/>
  <c r="P217" i="13"/>
  <c r="O217" i="13"/>
  <c r="N217" i="13"/>
  <c r="M217" i="13"/>
  <c r="L217" i="13"/>
  <c r="K217" i="13"/>
  <c r="J217" i="13"/>
  <c r="I217" i="13"/>
  <c r="H217" i="13"/>
  <c r="G217" i="13"/>
  <c r="F217" i="13"/>
  <c r="E217" i="13"/>
  <c r="D217" i="13"/>
  <c r="C217" i="13"/>
  <c r="B217" i="13"/>
  <c r="X216" i="13"/>
  <c r="Y215" i="13"/>
  <c r="X215" i="13"/>
  <c r="W215" i="13"/>
  <c r="V215" i="13"/>
  <c r="U215" i="13"/>
  <c r="T215" i="13"/>
  <c r="S215" i="13"/>
  <c r="R215" i="13"/>
  <c r="Q215" i="13"/>
  <c r="P215" i="13"/>
  <c r="O215" i="13"/>
  <c r="N215" i="13"/>
  <c r="M215" i="13"/>
  <c r="L215" i="13"/>
  <c r="K215" i="13"/>
  <c r="J215" i="13"/>
  <c r="I215" i="13"/>
  <c r="H215" i="13"/>
  <c r="G215" i="13"/>
  <c r="F215" i="13"/>
  <c r="E215" i="13"/>
  <c r="D215" i="13"/>
  <c r="C215" i="13"/>
  <c r="B215" i="13"/>
  <c r="Y214" i="13"/>
  <c r="X214" i="13"/>
  <c r="W214" i="13"/>
  <c r="V214" i="13"/>
  <c r="U214" i="13"/>
  <c r="T214" i="13"/>
  <c r="S214" i="13"/>
  <c r="R214" i="13"/>
  <c r="Q214" i="13"/>
  <c r="P214" i="13"/>
  <c r="O214" i="13"/>
  <c r="N214" i="13"/>
  <c r="M214" i="13"/>
  <c r="L214" i="13"/>
  <c r="K214" i="13"/>
  <c r="J214" i="13"/>
  <c r="I214" i="13"/>
  <c r="H214" i="13"/>
  <c r="G214" i="13"/>
  <c r="F214" i="13"/>
  <c r="E214" i="13"/>
  <c r="D214" i="13"/>
  <c r="C214" i="13"/>
  <c r="B214" i="13"/>
  <c r="Y213" i="13"/>
  <c r="X213" i="13"/>
  <c r="W213" i="13"/>
  <c r="V213" i="13"/>
  <c r="U213" i="13"/>
  <c r="T213" i="13"/>
  <c r="S213" i="13"/>
  <c r="R213" i="13"/>
  <c r="Q213" i="13"/>
  <c r="P213" i="13"/>
  <c r="O213" i="13"/>
  <c r="N213" i="13"/>
  <c r="M213" i="13"/>
  <c r="L213" i="13"/>
  <c r="K213" i="13"/>
  <c r="J213" i="13"/>
  <c r="I213" i="13"/>
  <c r="H213" i="13"/>
  <c r="G213" i="13"/>
  <c r="F213" i="13"/>
  <c r="E213" i="13"/>
  <c r="D213" i="13"/>
  <c r="C213" i="13"/>
  <c r="B213" i="13"/>
  <c r="Y212" i="13"/>
  <c r="X212" i="13"/>
  <c r="W212" i="13"/>
  <c r="V212" i="13"/>
  <c r="U212" i="13"/>
  <c r="T212" i="13"/>
  <c r="S212" i="13"/>
  <c r="R212" i="13"/>
  <c r="Q212" i="13"/>
  <c r="P212" i="13"/>
  <c r="O212" i="13"/>
  <c r="N212" i="13"/>
  <c r="M212" i="13"/>
  <c r="L212" i="13"/>
  <c r="K212" i="13"/>
  <c r="J212" i="13"/>
  <c r="I212" i="13"/>
  <c r="H212" i="13"/>
  <c r="G212" i="13"/>
  <c r="F212" i="13"/>
  <c r="E212" i="13"/>
  <c r="D212" i="13"/>
  <c r="C212" i="13"/>
  <c r="B212" i="13"/>
  <c r="Y211" i="13"/>
  <c r="X211" i="13"/>
  <c r="W211" i="13"/>
  <c r="V211" i="13"/>
  <c r="U211" i="13"/>
  <c r="T211" i="13"/>
  <c r="S211" i="13"/>
  <c r="R211" i="13"/>
  <c r="Q211" i="13"/>
  <c r="P211" i="13"/>
  <c r="O211" i="13"/>
  <c r="N211" i="13"/>
  <c r="M211" i="13"/>
  <c r="L211" i="13"/>
  <c r="K211" i="13"/>
  <c r="J211" i="13"/>
  <c r="I211" i="13"/>
  <c r="H211" i="13"/>
  <c r="G211" i="13"/>
  <c r="F211" i="13"/>
  <c r="E211" i="13"/>
  <c r="D211" i="13"/>
  <c r="C211" i="13"/>
  <c r="B211" i="13"/>
  <c r="Y210" i="13"/>
  <c r="X210" i="13"/>
  <c r="W210" i="13"/>
  <c r="V210" i="13"/>
  <c r="U210" i="13"/>
  <c r="T210" i="13"/>
  <c r="S210" i="13"/>
  <c r="R210" i="13"/>
  <c r="Q210" i="13"/>
  <c r="P210" i="13"/>
  <c r="O210" i="13"/>
  <c r="N210" i="13"/>
  <c r="M210" i="13"/>
  <c r="L210" i="13"/>
  <c r="K210" i="13"/>
  <c r="J210" i="13"/>
  <c r="I210" i="13"/>
  <c r="H210" i="13"/>
  <c r="G210" i="13"/>
  <c r="F210" i="13"/>
  <c r="E210" i="13"/>
  <c r="D210" i="13"/>
  <c r="C210" i="13"/>
  <c r="B210" i="13"/>
  <c r="Y209" i="13"/>
  <c r="X209" i="13"/>
  <c r="W209" i="13"/>
  <c r="V209" i="13"/>
  <c r="U209" i="13"/>
  <c r="T209" i="13"/>
  <c r="S209" i="13"/>
  <c r="R209" i="13"/>
  <c r="Q209" i="13"/>
  <c r="P209" i="13"/>
  <c r="O209" i="13"/>
  <c r="N209" i="13"/>
  <c r="M209" i="13"/>
  <c r="L209" i="13"/>
  <c r="K209" i="13"/>
  <c r="J209" i="13"/>
  <c r="I209" i="13"/>
  <c r="H209" i="13"/>
  <c r="G209" i="13"/>
  <c r="F209" i="13"/>
  <c r="E209" i="13"/>
  <c r="D209" i="13"/>
  <c r="C209" i="13"/>
  <c r="B209" i="13"/>
  <c r="Y208" i="13"/>
  <c r="X208" i="13"/>
  <c r="W208" i="13"/>
  <c r="V208" i="13"/>
  <c r="U208" i="13"/>
  <c r="T208" i="13"/>
  <c r="S208" i="13"/>
  <c r="R208" i="13"/>
  <c r="Q208" i="13"/>
  <c r="P208" i="13"/>
  <c r="O208" i="13"/>
  <c r="N208" i="13"/>
  <c r="M208" i="13"/>
  <c r="L208" i="13"/>
  <c r="K208" i="13"/>
  <c r="J208" i="13"/>
  <c r="I208" i="13"/>
  <c r="H208" i="13"/>
  <c r="H204" i="13" s="1"/>
  <c r="G208" i="13"/>
  <c r="F208" i="13"/>
  <c r="E208" i="13"/>
  <c r="D208" i="13"/>
  <c r="C208" i="13"/>
  <c r="B208" i="13"/>
  <c r="Y207" i="13"/>
  <c r="X207" i="13"/>
  <c r="W207" i="13"/>
  <c r="V207" i="13"/>
  <c r="U207" i="13"/>
  <c r="T207" i="13"/>
  <c r="S207" i="13"/>
  <c r="R207" i="13"/>
  <c r="Q207" i="13"/>
  <c r="P207" i="13"/>
  <c r="O207" i="13"/>
  <c r="N207" i="13"/>
  <c r="M207" i="13"/>
  <c r="L207" i="13"/>
  <c r="K207" i="13"/>
  <c r="J207" i="13"/>
  <c r="I207" i="13"/>
  <c r="H207" i="13"/>
  <c r="G207" i="13"/>
  <c r="G204" i="13" s="1"/>
  <c r="F207" i="13"/>
  <c r="F204" i="13" s="1"/>
  <c r="E207" i="13"/>
  <c r="E204" i="13" s="1"/>
  <c r="D207" i="13"/>
  <c r="D204" i="13" s="1"/>
  <c r="C207" i="13"/>
  <c r="B207" i="13"/>
  <c r="Y206" i="13"/>
  <c r="X206" i="13"/>
  <c r="W206" i="13"/>
  <c r="V206" i="13"/>
  <c r="U206" i="13"/>
  <c r="T206" i="13"/>
  <c r="S206" i="13"/>
  <c r="R206" i="13"/>
  <c r="Q206" i="13"/>
  <c r="P206" i="13"/>
  <c r="O206" i="13"/>
  <c r="O204" i="13" s="1"/>
  <c r="N206" i="13"/>
  <c r="N204" i="13" s="1"/>
  <c r="M206" i="13"/>
  <c r="M204" i="13" s="1"/>
  <c r="L206" i="13"/>
  <c r="K206" i="13"/>
  <c r="J206" i="13"/>
  <c r="I206" i="13"/>
  <c r="H206" i="13"/>
  <c r="G206" i="13"/>
  <c r="F206" i="13"/>
  <c r="E206" i="13"/>
  <c r="D206" i="13"/>
  <c r="C206" i="13"/>
  <c r="C204" i="13" s="1"/>
  <c r="B206" i="13"/>
  <c r="B204" i="13" s="1"/>
  <c r="Y205" i="13"/>
  <c r="Y204" i="13" s="1"/>
  <c r="X205" i="13"/>
  <c r="X204" i="13" s="1"/>
  <c r="W205" i="13"/>
  <c r="V205" i="13"/>
  <c r="U205" i="13"/>
  <c r="T205" i="13"/>
  <c r="S205" i="13"/>
  <c r="R205" i="13"/>
  <c r="Q205" i="13"/>
  <c r="P205" i="13"/>
  <c r="O205" i="13"/>
  <c r="N205" i="13"/>
  <c r="M205" i="13"/>
  <c r="L205" i="13"/>
  <c r="L204" i="13" s="1"/>
  <c r="K205" i="13"/>
  <c r="K204" i="13" s="1"/>
  <c r="J205" i="13"/>
  <c r="J204" i="13" s="1"/>
  <c r="I205" i="13"/>
  <c r="I204" i="13" s="1"/>
  <c r="H205" i="13"/>
  <c r="G205" i="13"/>
  <c r="F205" i="13"/>
  <c r="E205" i="13"/>
  <c r="D205" i="13"/>
  <c r="C205" i="13"/>
  <c r="B205" i="13"/>
  <c r="W204" i="13"/>
  <c r="V204" i="13"/>
  <c r="U204" i="13"/>
  <c r="T204" i="13"/>
  <c r="S204" i="13"/>
  <c r="R204" i="13"/>
  <c r="Q204" i="13"/>
  <c r="P204" i="13"/>
  <c r="Y202" i="13"/>
  <c r="X202" i="13"/>
  <c r="W202" i="13"/>
  <c r="V202" i="13"/>
  <c r="U202" i="13"/>
  <c r="T202" i="13"/>
  <c r="S202" i="13"/>
  <c r="R202" i="13"/>
  <c r="Q202" i="13"/>
  <c r="P202" i="13"/>
  <c r="O202" i="13"/>
  <c r="N202" i="13"/>
  <c r="M202" i="13"/>
  <c r="L202" i="13"/>
  <c r="K202" i="13"/>
  <c r="J202" i="13"/>
  <c r="I202" i="13"/>
  <c r="H202" i="13"/>
  <c r="G202" i="13"/>
  <c r="F202" i="13"/>
  <c r="E202" i="13"/>
  <c r="D202" i="13"/>
  <c r="C202" i="13"/>
  <c r="B202" i="13"/>
  <c r="Y201" i="13"/>
  <c r="X201" i="13"/>
  <c r="W201" i="13"/>
  <c r="V201" i="13"/>
  <c r="U201" i="13"/>
  <c r="T201" i="13"/>
  <c r="S201" i="13"/>
  <c r="R201" i="13"/>
  <c r="Q201" i="13"/>
  <c r="P201" i="13"/>
  <c r="O201" i="13"/>
  <c r="N201" i="13"/>
  <c r="M201" i="13"/>
  <c r="L201" i="13"/>
  <c r="K201" i="13"/>
  <c r="J201" i="13"/>
  <c r="I201" i="13"/>
  <c r="H201" i="13"/>
  <c r="G201" i="13"/>
  <c r="F201" i="13"/>
  <c r="E201" i="13"/>
  <c r="D201" i="13"/>
  <c r="C201" i="13"/>
  <c r="B201" i="13"/>
  <c r="Y200" i="13"/>
  <c r="X200" i="13"/>
  <c r="W200" i="13"/>
  <c r="V200" i="13"/>
  <c r="U200" i="13"/>
  <c r="T200" i="13"/>
  <c r="S200" i="13"/>
  <c r="R200" i="13"/>
  <c r="Q200" i="13"/>
  <c r="P200" i="13"/>
  <c r="O200" i="13"/>
  <c r="N200" i="13"/>
  <c r="M200" i="13"/>
  <c r="L200" i="13"/>
  <c r="K200" i="13"/>
  <c r="J200" i="13"/>
  <c r="I200" i="13"/>
  <c r="H200" i="13"/>
  <c r="G200" i="13"/>
  <c r="F200" i="13"/>
  <c r="E200" i="13"/>
  <c r="D200" i="13"/>
  <c r="C200" i="13"/>
  <c r="B200" i="13"/>
  <c r="Y198" i="13"/>
  <c r="X198" i="13"/>
  <c r="W198" i="13"/>
  <c r="V198" i="13"/>
  <c r="U198" i="13"/>
  <c r="T198" i="13"/>
  <c r="S198" i="13"/>
  <c r="R198" i="13"/>
  <c r="Q198" i="13"/>
  <c r="P198" i="13"/>
  <c r="O198" i="13"/>
  <c r="N198" i="13"/>
  <c r="M198" i="13"/>
  <c r="L198" i="13"/>
  <c r="K198" i="13"/>
  <c r="J198" i="13"/>
  <c r="I198" i="13"/>
  <c r="H198" i="13"/>
  <c r="G198" i="13"/>
  <c r="F198" i="13"/>
  <c r="E198" i="13"/>
  <c r="D198" i="13"/>
  <c r="C198" i="13"/>
  <c r="B198" i="13"/>
  <c r="Y197" i="13"/>
  <c r="X197" i="13"/>
  <c r="W197" i="13"/>
  <c r="V197" i="13"/>
  <c r="U197" i="13"/>
  <c r="T197" i="13"/>
  <c r="S197" i="13"/>
  <c r="R197" i="13"/>
  <c r="Q197" i="13"/>
  <c r="P197" i="13"/>
  <c r="O197" i="13"/>
  <c r="N197" i="13"/>
  <c r="M197" i="13"/>
  <c r="L197" i="13"/>
  <c r="K197" i="13"/>
  <c r="J197" i="13"/>
  <c r="I197" i="13"/>
  <c r="H197" i="13"/>
  <c r="G197" i="13"/>
  <c r="F197" i="13"/>
  <c r="E197" i="13"/>
  <c r="D197" i="13"/>
  <c r="C197" i="13"/>
  <c r="B197" i="13"/>
  <c r="Y196" i="13"/>
  <c r="X196" i="13"/>
  <c r="W196" i="13"/>
  <c r="V196" i="13"/>
  <c r="U196" i="13"/>
  <c r="T196" i="13"/>
  <c r="S196" i="13"/>
  <c r="R196" i="13"/>
  <c r="Q196" i="13"/>
  <c r="P196" i="13"/>
  <c r="O196" i="13"/>
  <c r="N196" i="13"/>
  <c r="M196" i="13"/>
  <c r="L196" i="13"/>
  <c r="K196" i="13"/>
  <c r="J196" i="13"/>
  <c r="I196" i="13"/>
  <c r="H196" i="13"/>
  <c r="G196" i="13"/>
  <c r="F196" i="13"/>
  <c r="E196" i="13"/>
  <c r="D196" i="13"/>
  <c r="C196" i="13"/>
  <c r="B196" i="13"/>
  <c r="Y195" i="13"/>
  <c r="X195" i="13"/>
  <c r="W195" i="13"/>
  <c r="V195" i="13"/>
  <c r="U195" i="13"/>
  <c r="T195" i="13"/>
  <c r="S195" i="13"/>
  <c r="R195" i="13"/>
  <c r="Q195" i="13"/>
  <c r="P195" i="13"/>
  <c r="O195" i="13"/>
  <c r="N195" i="13"/>
  <c r="M195" i="13"/>
  <c r="L195" i="13"/>
  <c r="K195" i="13"/>
  <c r="J195" i="13"/>
  <c r="I195" i="13"/>
  <c r="H195" i="13"/>
  <c r="G195" i="13"/>
  <c r="F195" i="13"/>
  <c r="E195" i="13"/>
  <c r="D195" i="13"/>
  <c r="C195" i="13"/>
  <c r="B195" i="13"/>
  <c r="Y194" i="13"/>
  <c r="X194" i="13"/>
  <c r="W194" i="13"/>
  <c r="V194" i="13"/>
  <c r="U194" i="13"/>
  <c r="T194" i="13"/>
  <c r="S194" i="13"/>
  <c r="R194" i="13"/>
  <c r="Q194" i="13"/>
  <c r="P194" i="13"/>
  <c r="O194" i="13"/>
  <c r="N194" i="13"/>
  <c r="M194" i="13"/>
  <c r="L194" i="13"/>
  <c r="K194" i="13"/>
  <c r="J194" i="13"/>
  <c r="I194" i="13"/>
  <c r="H194" i="13"/>
  <c r="G194" i="13"/>
  <c r="F194" i="13"/>
  <c r="E194" i="13"/>
  <c r="D194" i="13"/>
  <c r="C194" i="13"/>
  <c r="B194" i="13"/>
  <c r="Y193" i="13"/>
  <c r="X193" i="13"/>
  <c r="W193" i="13"/>
  <c r="V193" i="13"/>
  <c r="U193" i="13"/>
  <c r="T193" i="13"/>
  <c r="S193" i="13"/>
  <c r="R193" i="13"/>
  <c r="Q193" i="13"/>
  <c r="P193" i="13"/>
  <c r="O193" i="13"/>
  <c r="N193" i="13"/>
  <c r="M193" i="13"/>
  <c r="L193" i="13"/>
  <c r="K193" i="13"/>
  <c r="J193" i="13"/>
  <c r="I193" i="13"/>
  <c r="H193" i="13"/>
  <c r="G193" i="13"/>
  <c r="F193" i="13"/>
  <c r="E193" i="13"/>
  <c r="D193" i="13"/>
  <c r="C193" i="13"/>
  <c r="B193" i="13"/>
  <c r="Y192" i="13"/>
  <c r="X192" i="13"/>
  <c r="W192" i="13"/>
  <c r="V192" i="13"/>
  <c r="U192" i="13"/>
  <c r="T192" i="13"/>
  <c r="S192" i="13"/>
  <c r="R192" i="13"/>
  <c r="Q192" i="13"/>
  <c r="P192" i="13"/>
  <c r="O192" i="13"/>
  <c r="N192" i="13"/>
  <c r="M192" i="13"/>
  <c r="L192" i="13"/>
  <c r="K192" i="13"/>
  <c r="J192" i="13"/>
  <c r="I192" i="13"/>
  <c r="H192" i="13"/>
  <c r="G192" i="13"/>
  <c r="F192" i="13"/>
  <c r="E192" i="13"/>
  <c r="D192" i="13"/>
  <c r="C192" i="13"/>
  <c r="B192" i="13"/>
  <c r="Y191" i="13"/>
  <c r="X191" i="13"/>
  <c r="W191" i="13"/>
  <c r="V191" i="13"/>
  <c r="U191" i="13"/>
  <c r="T191" i="13"/>
  <c r="S191" i="13"/>
  <c r="R191" i="13"/>
  <c r="Q191" i="13"/>
  <c r="P191" i="13"/>
  <c r="O191" i="13"/>
  <c r="N191" i="13"/>
  <c r="M191" i="13"/>
  <c r="L191" i="13"/>
  <c r="K191" i="13"/>
  <c r="J191" i="13"/>
  <c r="I191" i="13"/>
  <c r="H191" i="13"/>
  <c r="G191" i="13"/>
  <c r="F191" i="13"/>
  <c r="E191" i="13"/>
  <c r="D191" i="13"/>
  <c r="D187" i="13" s="1"/>
  <c r="C191" i="13"/>
  <c r="B191" i="13"/>
  <c r="Y190" i="13"/>
  <c r="X190" i="13"/>
  <c r="W190" i="13"/>
  <c r="V190" i="13"/>
  <c r="U190" i="13"/>
  <c r="T190" i="13"/>
  <c r="S190" i="13"/>
  <c r="R190" i="13"/>
  <c r="Q190" i="13"/>
  <c r="P190" i="13"/>
  <c r="O190" i="13"/>
  <c r="N190" i="13"/>
  <c r="M190" i="13"/>
  <c r="L190" i="13"/>
  <c r="K190" i="13"/>
  <c r="J190" i="13"/>
  <c r="I190" i="13"/>
  <c r="H190" i="13"/>
  <c r="G190" i="13"/>
  <c r="F190" i="13"/>
  <c r="E190" i="13"/>
  <c r="D190" i="13"/>
  <c r="C190" i="13"/>
  <c r="C187" i="13" s="1"/>
  <c r="B190" i="13"/>
  <c r="B187" i="13" s="1"/>
  <c r="Y189" i="13"/>
  <c r="Y187" i="13" s="1"/>
  <c r="X189" i="13"/>
  <c r="W189" i="13"/>
  <c r="V189" i="13"/>
  <c r="U189" i="13"/>
  <c r="T189" i="13"/>
  <c r="S189" i="13"/>
  <c r="R189" i="13"/>
  <c r="Q189" i="13"/>
  <c r="P189" i="13"/>
  <c r="O189" i="13"/>
  <c r="N189" i="13"/>
  <c r="M189" i="13"/>
  <c r="L189" i="13"/>
  <c r="K189" i="13"/>
  <c r="K187" i="13" s="1"/>
  <c r="J189" i="13"/>
  <c r="J187" i="13" s="1"/>
  <c r="I189" i="13"/>
  <c r="I187" i="13" s="1"/>
  <c r="H189" i="13"/>
  <c r="G189" i="13"/>
  <c r="F189" i="13"/>
  <c r="E189" i="13"/>
  <c r="D189" i="13"/>
  <c r="C189" i="13"/>
  <c r="B189" i="13"/>
  <c r="Y188" i="13"/>
  <c r="X188" i="13"/>
  <c r="X187" i="13" s="1"/>
  <c r="W188" i="13"/>
  <c r="W187" i="13" s="1"/>
  <c r="V188" i="13"/>
  <c r="V187" i="13" s="1"/>
  <c r="U188" i="13"/>
  <c r="U187" i="13" s="1"/>
  <c r="T188" i="13"/>
  <c r="T187" i="13" s="1"/>
  <c r="S188" i="13"/>
  <c r="R188" i="13"/>
  <c r="Q188" i="13"/>
  <c r="P188" i="13"/>
  <c r="O188" i="13"/>
  <c r="N188" i="13"/>
  <c r="M188" i="13"/>
  <c r="L188" i="13"/>
  <c r="K188" i="13"/>
  <c r="J188" i="13"/>
  <c r="I188" i="13"/>
  <c r="H188" i="13"/>
  <c r="H187" i="13" s="1"/>
  <c r="G188" i="13"/>
  <c r="G187" i="13" s="1"/>
  <c r="F188" i="13"/>
  <c r="F187" i="13" s="1"/>
  <c r="E188" i="13"/>
  <c r="E187" i="13" s="1"/>
  <c r="D188" i="13"/>
  <c r="C188" i="13"/>
  <c r="B188" i="13"/>
  <c r="S187" i="13"/>
  <c r="R187" i="13"/>
  <c r="Q187" i="13"/>
  <c r="P187" i="13"/>
  <c r="O187" i="13"/>
  <c r="N187" i="13"/>
  <c r="M187" i="13"/>
  <c r="L187" i="13"/>
  <c r="Y184" i="13"/>
  <c r="X184" i="13"/>
  <c r="W184" i="13"/>
  <c r="V184" i="13"/>
  <c r="U184" i="13"/>
  <c r="T184" i="13"/>
  <c r="S184" i="13"/>
  <c r="R184" i="13"/>
  <c r="Q184" i="13"/>
  <c r="P184" i="13"/>
  <c r="O184" i="13"/>
  <c r="N184" i="13"/>
  <c r="M184" i="13"/>
  <c r="L184" i="13"/>
  <c r="K184" i="13"/>
  <c r="J184" i="13"/>
  <c r="I184" i="13"/>
  <c r="H184" i="13"/>
  <c r="G184" i="13"/>
  <c r="F184" i="13"/>
  <c r="E184" i="13"/>
  <c r="D184" i="13"/>
  <c r="C184" i="13"/>
  <c r="B184" i="13"/>
  <c r="Y183" i="13"/>
  <c r="X183" i="13"/>
  <c r="W183" i="13"/>
  <c r="V183" i="13"/>
  <c r="U183" i="13"/>
  <c r="T183" i="13"/>
  <c r="S183" i="13"/>
  <c r="R183" i="13"/>
  <c r="Q183" i="13"/>
  <c r="P183" i="13"/>
  <c r="O183" i="13"/>
  <c r="N183" i="13"/>
  <c r="M183" i="13"/>
  <c r="L183" i="13"/>
  <c r="K183" i="13"/>
  <c r="J183" i="13"/>
  <c r="I183" i="13"/>
  <c r="H183" i="13"/>
  <c r="G183" i="13"/>
  <c r="F183" i="13"/>
  <c r="E183" i="13"/>
  <c r="D183" i="13"/>
  <c r="C183" i="13"/>
  <c r="B183" i="13"/>
  <c r="Y182" i="13"/>
  <c r="X182" i="13"/>
  <c r="W182" i="13"/>
  <c r="V182" i="13"/>
  <c r="U182" i="13"/>
  <c r="T182" i="13"/>
  <c r="S182" i="13"/>
  <c r="R182" i="13"/>
  <c r="Q182" i="13"/>
  <c r="P182" i="13"/>
  <c r="O182" i="13"/>
  <c r="N182" i="13"/>
  <c r="M182" i="13"/>
  <c r="L182" i="13"/>
  <c r="K182" i="13"/>
  <c r="J182" i="13"/>
  <c r="I182" i="13"/>
  <c r="H182" i="13"/>
  <c r="G182" i="13"/>
  <c r="F182" i="13"/>
  <c r="E182" i="13"/>
  <c r="D182" i="13"/>
  <c r="C182" i="13"/>
  <c r="B182" i="13"/>
  <c r="W181" i="13"/>
  <c r="S181" i="13"/>
  <c r="O181" i="13"/>
  <c r="Y180" i="13"/>
  <c r="X180" i="13"/>
  <c r="W180" i="13"/>
  <c r="V180" i="13"/>
  <c r="U180" i="13"/>
  <c r="T180" i="13"/>
  <c r="S180" i="13"/>
  <c r="R180" i="13"/>
  <c r="Q180" i="13"/>
  <c r="P180" i="13"/>
  <c r="O180" i="13"/>
  <c r="N180" i="13"/>
  <c r="M180" i="13"/>
  <c r="L180" i="13"/>
  <c r="K180" i="13"/>
  <c r="J180" i="13"/>
  <c r="I180" i="13"/>
  <c r="H180" i="13"/>
  <c r="G180" i="13"/>
  <c r="F180" i="13"/>
  <c r="E180" i="13"/>
  <c r="D180" i="13"/>
  <c r="C180" i="13"/>
  <c r="B180" i="13"/>
  <c r="Y179" i="13"/>
  <c r="X179" i="13"/>
  <c r="W179" i="13"/>
  <c r="V179" i="13"/>
  <c r="U179" i="13"/>
  <c r="T179" i="13"/>
  <c r="S179" i="13"/>
  <c r="R179" i="13"/>
  <c r="Q179" i="13"/>
  <c r="P179" i="13"/>
  <c r="O179" i="13"/>
  <c r="N179" i="13"/>
  <c r="M179" i="13"/>
  <c r="L179" i="13"/>
  <c r="K179" i="13"/>
  <c r="J179" i="13"/>
  <c r="I179" i="13"/>
  <c r="H179" i="13"/>
  <c r="G179" i="13"/>
  <c r="F179" i="13"/>
  <c r="E179" i="13"/>
  <c r="D179" i="13"/>
  <c r="C179" i="13"/>
  <c r="B179" i="13"/>
  <c r="Y178" i="13"/>
  <c r="X178" i="13"/>
  <c r="W178" i="13"/>
  <c r="V178" i="13"/>
  <c r="U178" i="13"/>
  <c r="T178" i="13"/>
  <c r="S178" i="13"/>
  <c r="R178" i="13"/>
  <c r="Q178" i="13"/>
  <c r="P178" i="13"/>
  <c r="O178" i="13"/>
  <c r="N178" i="13"/>
  <c r="M178" i="13"/>
  <c r="L178" i="13"/>
  <c r="K178" i="13"/>
  <c r="J178" i="13"/>
  <c r="I178" i="13"/>
  <c r="H178" i="13"/>
  <c r="G178" i="13"/>
  <c r="F178" i="13"/>
  <c r="E178" i="13"/>
  <c r="D178" i="13"/>
  <c r="C178" i="13"/>
  <c r="B178" i="13"/>
  <c r="Y177" i="13"/>
  <c r="X177" i="13"/>
  <c r="W177" i="13"/>
  <c r="V177" i="13"/>
  <c r="U177" i="13"/>
  <c r="T177" i="13"/>
  <c r="S177" i="13"/>
  <c r="R177" i="13"/>
  <c r="Q177" i="13"/>
  <c r="P177" i="13"/>
  <c r="O177" i="13"/>
  <c r="N177" i="13"/>
  <c r="M177" i="13"/>
  <c r="L177" i="13"/>
  <c r="K177" i="13"/>
  <c r="J177" i="13"/>
  <c r="I177" i="13"/>
  <c r="H177" i="13"/>
  <c r="G177" i="13"/>
  <c r="F177" i="13"/>
  <c r="E177" i="13"/>
  <c r="D177" i="13"/>
  <c r="C177" i="13"/>
  <c r="B177" i="13"/>
  <c r="Y176" i="13"/>
  <c r="X176" i="13"/>
  <c r="W176" i="13"/>
  <c r="V176" i="13"/>
  <c r="U176" i="13"/>
  <c r="T176" i="13"/>
  <c r="S176" i="13"/>
  <c r="R176" i="13"/>
  <c r="Q176" i="13"/>
  <c r="P176" i="13"/>
  <c r="O176" i="13"/>
  <c r="N176" i="13"/>
  <c r="M176" i="13"/>
  <c r="L176" i="13"/>
  <c r="K176" i="13"/>
  <c r="J176" i="13"/>
  <c r="I176" i="13"/>
  <c r="H176" i="13"/>
  <c r="G176" i="13"/>
  <c r="F176" i="13"/>
  <c r="E176" i="13"/>
  <c r="D176" i="13"/>
  <c r="C176" i="13"/>
  <c r="B176" i="13"/>
  <c r="Y175" i="13"/>
  <c r="X175" i="13"/>
  <c r="W175" i="13"/>
  <c r="V175" i="13"/>
  <c r="U175" i="13"/>
  <c r="T175" i="13"/>
  <c r="S175" i="13"/>
  <c r="R175" i="13"/>
  <c r="Q175" i="13"/>
  <c r="P175" i="13"/>
  <c r="O175" i="13"/>
  <c r="N175" i="13"/>
  <c r="N171" i="13" s="1"/>
  <c r="M175" i="13"/>
  <c r="L175" i="13"/>
  <c r="K175" i="13"/>
  <c r="J175" i="13"/>
  <c r="I175" i="13"/>
  <c r="H175" i="13"/>
  <c r="G175" i="13"/>
  <c r="F175" i="13"/>
  <c r="E175" i="13"/>
  <c r="D175" i="13"/>
  <c r="C175" i="13"/>
  <c r="B175" i="13"/>
  <c r="Y174" i="13"/>
  <c r="X174" i="13"/>
  <c r="W174" i="13"/>
  <c r="V174" i="13"/>
  <c r="U174" i="13"/>
  <c r="T174" i="13"/>
  <c r="S174" i="13"/>
  <c r="R174" i="13"/>
  <c r="Q174" i="13"/>
  <c r="P174" i="13"/>
  <c r="O174" i="13"/>
  <c r="N174" i="13"/>
  <c r="M174" i="13"/>
  <c r="M171" i="13" s="1"/>
  <c r="L174" i="13"/>
  <c r="L171" i="13" s="1"/>
  <c r="K174" i="13"/>
  <c r="K171" i="13" s="1"/>
  <c r="J174" i="13"/>
  <c r="J171" i="13" s="1"/>
  <c r="I174" i="13"/>
  <c r="H174" i="13"/>
  <c r="G174" i="13"/>
  <c r="F174" i="13"/>
  <c r="E174" i="13"/>
  <c r="D174" i="13"/>
  <c r="C174" i="13"/>
  <c r="B174" i="13"/>
  <c r="Y173" i="13"/>
  <c r="X173" i="13"/>
  <c r="W173" i="13"/>
  <c r="V173" i="13"/>
  <c r="U173" i="13"/>
  <c r="U171" i="13" s="1"/>
  <c r="T173" i="13"/>
  <c r="T171" i="13" s="1"/>
  <c r="S173" i="13"/>
  <c r="S171" i="13" s="1"/>
  <c r="R173" i="13"/>
  <c r="Q173" i="13"/>
  <c r="P173" i="13"/>
  <c r="O173" i="13"/>
  <c r="N173" i="13"/>
  <c r="M173" i="13"/>
  <c r="L173" i="13"/>
  <c r="K173" i="13"/>
  <c r="J173" i="13"/>
  <c r="I173" i="13"/>
  <c r="I171" i="13" s="1"/>
  <c r="H173" i="13"/>
  <c r="H171" i="13" s="1"/>
  <c r="G173" i="13"/>
  <c r="G171" i="13" s="1"/>
  <c r="F173" i="13"/>
  <c r="E173" i="13"/>
  <c r="D173" i="13"/>
  <c r="C173" i="13"/>
  <c r="B173" i="13"/>
  <c r="Y172" i="13"/>
  <c r="X172" i="13"/>
  <c r="W172" i="13"/>
  <c r="V172" i="13"/>
  <c r="U172" i="13"/>
  <c r="T172" i="13"/>
  <c r="S172" i="13"/>
  <c r="R172" i="13"/>
  <c r="R171" i="13" s="1"/>
  <c r="Q172" i="13"/>
  <c r="Q171" i="13" s="1"/>
  <c r="P172" i="13"/>
  <c r="P171" i="13" s="1"/>
  <c r="O172" i="13"/>
  <c r="O171" i="13" s="1"/>
  <c r="N172" i="13"/>
  <c r="M172" i="13"/>
  <c r="L172" i="13"/>
  <c r="K172" i="13"/>
  <c r="J172" i="13"/>
  <c r="I172" i="13"/>
  <c r="H172" i="13"/>
  <c r="G172" i="13"/>
  <c r="F172" i="13"/>
  <c r="F171" i="13" s="1"/>
  <c r="E172" i="13"/>
  <c r="E171" i="13" s="1"/>
  <c r="D172" i="13"/>
  <c r="D171" i="13" s="1"/>
  <c r="C172" i="13"/>
  <c r="C171" i="13" s="1"/>
  <c r="B172" i="13"/>
  <c r="B171" i="13" s="1"/>
  <c r="Y171" i="13"/>
  <c r="X171" i="13"/>
  <c r="W171" i="13"/>
  <c r="V171" i="13"/>
  <c r="Y169" i="13"/>
  <c r="X169" i="13"/>
  <c r="W169" i="13"/>
  <c r="V169" i="13"/>
  <c r="U169" i="13"/>
  <c r="T169" i="13"/>
  <c r="S169" i="13"/>
  <c r="R169" i="13"/>
  <c r="Q169" i="13"/>
  <c r="P169" i="13"/>
  <c r="O169" i="13"/>
  <c r="N169" i="13"/>
  <c r="M169" i="13"/>
  <c r="L169" i="13"/>
  <c r="K169" i="13"/>
  <c r="J169" i="13"/>
  <c r="I169" i="13"/>
  <c r="H169" i="13"/>
  <c r="G169" i="13"/>
  <c r="F169" i="13"/>
  <c r="E169" i="13"/>
  <c r="D169" i="13"/>
  <c r="C169" i="13"/>
  <c r="B169" i="13"/>
  <c r="Y168" i="13"/>
  <c r="X168" i="13"/>
  <c r="W168" i="13"/>
  <c r="V168" i="13"/>
  <c r="U168" i="13"/>
  <c r="T168" i="13"/>
  <c r="S168" i="13"/>
  <c r="R168" i="13"/>
  <c r="Q168" i="13"/>
  <c r="P168" i="13"/>
  <c r="O168" i="13"/>
  <c r="N168" i="13"/>
  <c r="M168" i="13"/>
  <c r="L168" i="13"/>
  <c r="K168" i="13"/>
  <c r="J168" i="13"/>
  <c r="I168" i="13"/>
  <c r="H168" i="13"/>
  <c r="G168" i="13"/>
  <c r="F168" i="13"/>
  <c r="E168" i="13"/>
  <c r="D168" i="13"/>
  <c r="C168" i="13"/>
  <c r="B168" i="13"/>
  <c r="Y167" i="13"/>
  <c r="X167" i="13"/>
  <c r="W167" i="13"/>
  <c r="V167" i="13"/>
  <c r="U167" i="13"/>
  <c r="T167" i="13"/>
  <c r="S167" i="13"/>
  <c r="R167" i="13"/>
  <c r="Q167" i="13"/>
  <c r="P167" i="13"/>
  <c r="O167" i="13"/>
  <c r="N167" i="13"/>
  <c r="M167" i="13"/>
  <c r="L167" i="13"/>
  <c r="K167" i="13"/>
  <c r="J167" i="13"/>
  <c r="I167" i="13"/>
  <c r="H167" i="13"/>
  <c r="G167" i="13"/>
  <c r="F167" i="13"/>
  <c r="E167" i="13"/>
  <c r="D167" i="13"/>
  <c r="C167" i="13"/>
  <c r="B167" i="13"/>
  <c r="Y166" i="13"/>
  <c r="X166" i="13"/>
  <c r="W166" i="13"/>
  <c r="V166" i="13"/>
  <c r="U166" i="13"/>
  <c r="T166" i="13"/>
  <c r="S166" i="13"/>
  <c r="R166" i="13"/>
  <c r="Q166" i="13"/>
  <c r="P166" i="13"/>
  <c r="O166" i="13"/>
  <c r="N166" i="13"/>
  <c r="M166" i="13"/>
  <c r="L166" i="13"/>
  <c r="K166" i="13"/>
  <c r="J166" i="13"/>
  <c r="J162" i="13" s="1"/>
  <c r="I166" i="13"/>
  <c r="H166" i="13"/>
  <c r="G166" i="13"/>
  <c r="F166" i="13"/>
  <c r="E166" i="13"/>
  <c r="D166" i="13"/>
  <c r="C166" i="13"/>
  <c r="B166" i="13"/>
  <c r="Y165" i="13"/>
  <c r="X165" i="13"/>
  <c r="W165" i="13"/>
  <c r="V165" i="13"/>
  <c r="U165" i="13"/>
  <c r="T165" i="13"/>
  <c r="S165" i="13"/>
  <c r="R165" i="13"/>
  <c r="Q165" i="13"/>
  <c r="P165" i="13"/>
  <c r="O165" i="13"/>
  <c r="N165" i="13"/>
  <c r="M165" i="13"/>
  <c r="L165" i="13"/>
  <c r="K165" i="13"/>
  <c r="J165" i="13"/>
  <c r="I165" i="13"/>
  <c r="I162" i="13" s="1"/>
  <c r="H165" i="13"/>
  <c r="H162" i="13" s="1"/>
  <c r="G165" i="13"/>
  <c r="G162" i="13" s="1"/>
  <c r="F165" i="13"/>
  <c r="F162" i="13" s="1"/>
  <c r="E165" i="13"/>
  <c r="D165" i="13"/>
  <c r="C165" i="13"/>
  <c r="B165" i="13"/>
  <c r="Y164" i="13"/>
  <c r="X164" i="13"/>
  <c r="W164" i="13"/>
  <c r="V164" i="13"/>
  <c r="U164" i="13"/>
  <c r="T164" i="13"/>
  <c r="S164" i="13"/>
  <c r="R164" i="13"/>
  <c r="Q164" i="13"/>
  <c r="Q162" i="13" s="1"/>
  <c r="P164" i="13"/>
  <c r="P162" i="13" s="1"/>
  <c r="O164" i="13"/>
  <c r="O162" i="13" s="1"/>
  <c r="N164" i="13"/>
  <c r="M164" i="13"/>
  <c r="L164" i="13"/>
  <c r="K164" i="13"/>
  <c r="J164" i="13"/>
  <c r="I164" i="13"/>
  <c r="H164" i="13"/>
  <c r="G164" i="13"/>
  <c r="F164" i="13"/>
  <c r="E164" i="13"/>
  <c r="E162" i="13" s="1"/>
  <c r="D164" i="13"/>
  <c r="D162" i="13" s="1"/>
  <c r="C164" i="13"/>
  <c r="C162" i="13" s="1"/>
  <c r="B164" i="13"/>
  <c r="Y163" i="13"/>
  <c r="X163" i="13"/>
  <c r="W163" i="13"/>
  <c r="W162" i="13" s="1"/>
  <c r="V163" i="13"/>
  <c r="U163" i="13"/>
  <c r="T163" i="13"/>
  <c r="S163" i="13"/>
  <c r="R163" i="13"/>
  <c r="Q163" i="13"/>
  <c r="P163" i="13"/>
  <c r="O163" i="13"/>
  <c r="N163" i="13"/>
  <c r="N162" i="13" s="1"/>
  <c r="M163" i="13"/>
  <c r="M162" i="13" s="1"/>
  <c r="L163" i="13"/>
  <c r="L162" i="13" s="1"/>
  <c r="K163" i="13"/>
  <c r="K162" i="13" s="1"/>
  <c r="J163" i="13"/>
  <c r="I163" i="13"/>
  <c r="H163" i="13"/>
  <c r="G163" i="13"/>
  <c r="F163" i="13"/>
  <c r="E163" i="13"/>
  <c r="D163" i="13"/>
  <c r="C163" i="13"/>
  <c r="B163" i="13"/>
  <c r="B162" i="13" s="1"/>
  <c r="Y162" i="13"/>
  <c r="X162" i="13"/>
  <c r="V162" i="13"/>
  <c r="U162" i="13"/>
  <c r="T162" i="13"/>
  <c r="S162" i="13"/>
  <c r="R162" i="13"/>
  <c r="Y141" i="13"/>
  <c r="Y261" i="13" s="1"/>
  <c r="X141" i="13"/>
  <c r="W141" i="13"/>
  <c r="W261" i="13" s="1"/>
  <c r="V141" i="13"/>
  <c r="V261" i="13" s="1"/>
  <c r="U141" i="13"/>
  <c r="U261" i="13" s="1"/>
  <c r="U253" i="13" s="1"/>
  <c r="T141" i="13"/>
  <c r="T261" i="13" s="1"/>
  <c r="S141" i="13"/>
  <c r="S261" i="13" s="1"/>
  <c r="S253" i="13" s="1"/>
  <c r="R141" i="13"/>
  <c r="R261" i="13" s="1"/>
  <c r="Q141" i="13"/>
  <c r="Q261" i="13" s="1"/>
  <c r="Q253" i="13" s="1"/>
  <c r="P141" i="13"/>
  <c r="P261" i="13" s="1"/>
  <c r="O141" i="13"/>
  <c r="O261" i="13" s="1"/>
  <c r="O253" i="13" s="1"/>
  <c r="N141" i="13"/>
  <c r="N261" i="13" s="1"/>
  <c r="M141" i="13"/>
  <c r="M261" i="13" s="1"/>
  <c r="L141" i="13"/>
  <c r="L216" i="13" s="1"/>
  <c r="K141" i="13"/>
  <c r="K261" i="13" s="1"/>
  <c r="J141" i="13"/>
  <c r="J261" i="13" s="1"/>
  <c r="I141" i="13"/>
  <c r="I261" i="13" s="1"/>
  <c r="H141" i="13"/>
  <c r="H216" i="13" s="1"/>
  <c r="G141" i="13"/>
  <c r="G261" i="13" s="1"/>
  <c r="F141" i="13"/>
  <c r="F261" i="13" s="1"/>
  <c r="E141" i="13"/>
  <c r="E261" i="13" s="1"/>
  <c r="E253" i="13" s="1"/>
  <c r="D141" i="13"/>
  <c r="D261" i="13" s="1"/>
  <c r="C141" i="13"/>
  <c r="C261" i="13" s="1"/>
  <c r="C253" i="13" s="1"/>
  <c r="B141" i="13"/>
  <c r="B261" i="13" s="1"/>
  <c r="Y97" i="13"/>
  <c r="Y251" i="13" s="1"/>
  <c r="X97" i="13"/>
  <c r="X251" i="13" s="1"/>
  <c r="W97" i="13"/>
  <c r="W251" i="13" s="1"/>
  <c r="V97" i="13"/>
  <c r="V251" i="13" s="1"/>
  <c r="U97" i="13"/>
  <c r="U251" i="13" s="1"/>
  <c r="T97" i="13"/>
  <c r="T251" i="13" s="1"/>
  <c r="S97" i="13"/>
  <c r="S251" i="13" s="1"/>
  <c r="R97" i="13"/>
  <c r="R251" i="13" s="1"/>
  <c r="Q97" i="13"/>
  <c r="Q251" i="13" s="1"/>
  <c r="Q243" i="13" s="1"/>
  <c r="P97" i="13"/>
  <c r="P251" i="13" s="1"/>
  <c r="O97" i="13"/>
  <c r="O251" i="13" s="1"/>
  <c r="O243" i="13" s="1"/>
  <c r="N97" i="13"/>
  <c r="N251" i="13" s="1"/>
  <c r="N243" i="13" s="1"/>
  <c r="M97" i="13"/>
  <c r="M251" i="13" s="1"/>
  <c r="M243" i="13" s="1"/>
  <c r="L97" i="13"/>
  <c r="L251" i="13" s="1"/>
  <c r="L243" i="13" s="1"/>
  <c r="K97" i="13"/>
  <c r="K251" i="13" s="1"/>
  <c r="K243" i="13" s="1"/>
  <c r="J97" i="13"/>
  <c r="J251" i="13" s="1"/>
  <c r="I97" i="13"/>
  <c r="I251" i="13" s="1"/>
  <c r="H97" i="13"/>
  <c r="H251" i="13" s="1"/>
  <c r="G97" i="13"/>
  <c r="G251" i="13" s="1"/>
  <c r="F97" i="13"/>
  <c r="F251" i="13" s="1"/>
  <c r="E97" i="13"/>
  <c r="E251" i="13" s="1"/>
  <c r="D97" i="13"/>
  <c r="D251" i="13" s="1"/>
  <c r="C97" i="13"/>
  <c r="C251" i="13" s="1"/>
  <c r="B97" i="13"/>
  <c r="B251" i="13" s="1"/>
  <c r="B243" i="13" s="1"/>
  <c r="Y53" i="13"/>
  <c r="Y241" i="13" s="1"/>
  <c r="Y233" i="13" s="1"/>
  <c r="X53" i="13"/>
  <c r="X241" i="13" s="1"/>
  <c r="X233" i="13" s="1"/>
  <c r="W53" i="13"/>
  <c r="W241" i="13" s="1"/>
  <c r="V53" i="13"/>
  <c r="V241" i="13" s="1"/>
  <c r="U53" i="13"/>
  <c r="U241" i="13" s="1"/>
  <c r="T53" i="13"/>
  <c r="T241" i="13" s="1"/>
  <c r="S53" i="13"/>
  <c r="S241" i="13" s="1"/>
  <c r="R53" i="13"/>
  <c r="R241" i="13" s="1"/>
  <c r="Q53" i="13"/>
  <c r="Q241" i="13" s="1"/>
  <c r="P53" i="13"/>
  <c r="P241" i="13" s="1"/>
  <c r="O53" i="13"/>
  <c r="N53" i="13"/>
  <c r="N241" i="13" s="1"/>
  <c r="M53" i="13"/>
  <c r="M241" i="13" s="1"/>
  <c r="M233" i="13" s="1"/>
  <c r="L53" i="13"/>
  <c r="L241" i="13" s="1"/>
  <c r="L233" i="13" s="1"/>
  <c r="K53" i="13"/>
  <c r="K181" i="13" s="1"/>
  <c r="J53" i="13"/>
  <c r="J241" i="13" s="1"/>
  <c r="I53" i="13"/>
  <c r="I241" i="13" s="1"/>
  <c r="I233" i="13" s="1"/>
  <c r="H53" i="13"/>
  <c r="H241" i="13" s="1"/>
  <c r="H233" i="13" s="1"/>
  <c r="G53" i="13"/>
  <c r="G181" i="13" s="1"/>
  <c r="F53" i="13"/>
  <c r="F241" i="13" s="1"/>
  <c r="E53" i="13"/>
  <c r="E241" i="13" s="1"/>
  <c r="D53" i="13"/>
  <c r="D241" i="13" s="1"/>
  <c r="C53" i="13"/>
  <c r="C241" i="13" s="1"/>
  <c r="B53" i="13"/>
  <c r="B241" i="13" s="1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Y92" i="12"/>
  <c r="X92" i="12"/>
  <c r="W92" i="12"/>
  <c r="V92" i="12"/>
  <c r="U92" i="12"/>
  <c r="T92" i="12"/>
  <c r="S92" i="12"/>
  <c r="R92" i="12"/>
  <c r="Q92" i="12"/>
  <c r="P92" i="12"/>
  <c r="O92" i="12"/>
  <c r="N92" i="12"/>
  <c r="M92" i="12"/>
  <c r="L92" i="12"/>
  <c r="K92" i="12"/>
  <c r="J92" i="12"/>
  <c r="I92" i="12"/>
  <c r="H92" i="12"/>
  <c r="G92" i="12"/>
  <c r="F92" i="12"/>
  <c r="E92" i="12"/>
  <c r="D92" i="12"/>
  <c r="C92" i="12"/>
  <c r="B92" i="12"/>
  <c r="Y91" i="12"/>
  <c r="X91" i="12"/>
  <c r="W91" i="12"/>
  <c r="V91" i="12"/>
  <c r="U91" i="12"/>
  <c r="T91" i="12"/>
  <c r="S91" i="12"/>
  <c r="R91" i="12"/>
  <c r="Q91" i="12"/>
  <c r="P91" i="12"/>
  <c r="O91" i="12"/>
  <c r="N91" i="12"/>
  <c r="M91" i="12"/>
  <c r="L91" i="12"/>
  <c r="K91" i="12"/>
  <c r="J91" i="12"/>
  <c r="I91" i="12"/>
  <c r="H91" i="12"/>
  <c r="G91" i="12"/>
  <c r="F91" i="12"/>
  <c r="E91" i="12"/>
  <c r="D91" i="12"/>
  <c r="C91" i="12"/>
  <c r="B91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Y82" i="12"/>
  <c r="J82" i="12"/>
  <c r="Y81" i="12"/>
  <c r="X81" i="12"/>
  <c r="W81" i="12"/>
  <c r="V81" i="12"/>
  <c r="U81" i="12"/>
  <c r="T81" i="12"/>
  <c r="S81" i="12"/>
  <c r="R81" i="12"/>
  <c r="Q81" i="12"/>
  <c r="P81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B81" i="12"/>
  <c r="Y78" i="12"/>
  <c r="X78" i="12"/>
  <c r="W78" i="12"/>
  <c r="K78" i="12"/>
  <c r="J78" i="12"/>
  <c r="Y77" i="12"/>
  <c r="Y106" i="4" s="1"/>
  <c r="X77" i="12"/>
  <c r="W77" i="12"/>
  <c r="V77" i="12"/>
  <c r="U77" i="12"/>
  <c r="U106" i="4" s="1"/>
  <c r="T77" i="12"/>
  <c r="S77" i="12"/>
  <c r="R77" i="12"/>
  <c r="Q77" i="12"/>
  <c r="P77" i="12"/>
  <c r="O77" i="12"/>
  <c r="N77" i="12"/>
  <c r="M77" i="12"/>
  <c r="L77" i="12"/>
  <c r="L106" i="4" s="1"/>
  <c r="K77" i="12"/>
  <c r="K106" i="4" s="1"/>
  <c r="J77" i="12"/>
  <c r="I77" i="12"/>
  <c r="H77" i="12"/>
  <c r="G77" i="12"/>
  <c r="F77" i="12"/>
  <c r="E77" i="12"/>
  <c r="D77" i="12"/>
  <c r="C77" i="12"/>
  <c r="B77" i="12"/>
  <c r="Q76" i="12"/>
  <c r="Q75" i="12" s="1"/>
  <c r="Q104" i="4" s="1"/>
  <c r="N76" i="12"/>
  <c r="N105" i="4" s="1"/>
  <c r="M76" i="12"/>
  <c r="M75" i="12" s="1"/>
  <c r="M104" i="4" s="1"/>
  <c r="K76" i="12"/>
  <c r="K75" i="12" s="1"/>
  <c r="K104" i="4" s="1"/>
  <c r="I76" i="12"/>
  <c r="I75" i="12" s="1"/>
  <c r="F76" i="12"/>
  <c r="F75" i="12" s="1"/>
  <c r="F104" i="4" s="1"/>
  <c r="E76" i="12"/>
  <c r="E75" i="12" s="1"/>
  <c r="E104" i="4" s="1"/>
  <c r="Y74" i="12"/>
  <c r="X74" i="12"/>
  <c r="W74" i="12"/>
  <c r="W103" i="4" s="1"/>
  <c r="V74" i="12"/>
  <c r="V103" i="4" s="1"/>
  <c r="U74" i="12"/>
  <c r="U103" i="4" s="1"/>
  <c r="T74" i="12"/>
  <c r="T103" i="4" s="1"/>
  <c r="S74" i="12"/>
  <c r="R74" i="12"/>
  <c r="Q74" i="12"/>
  <c r="Q103" i="4" s="1"/>
  <c r="P74" i="12"/>
  <c r="O74" i="12"/>
  <c r="N74" i="12"/>
  <c r="M74" i="12"/>
  <c r="M103" i="4" s="1"/>
  <c r="L74" i="12"/>
  <c r="K74" i="12"/>
  <c r="J74" i="12"/>
  <c r="I74" i="12"/>
  <c r="H74" i="12"/>
  <c r="H103" i="4" s="1"/>
  <c r="G74" i="12"/>
  <c r="G103" i="4" s="1"/>
  <c r="F74" i="12"/>
  <c r="F103" i="4" s="1"/>
  <c r="E74" i="12"/>
  <c r="E103" i="4" s="1"/>
  <c r="D74" i="12"/>
  <c r="D103" i="4" s="1"/>
  <c r="C74" i="12"/>
  <c r="C103" i="4" s="1"/>
  <c r="B74" i="12"/>
  <c r="Y72" i="12"/>
  <c r="Y40" i="7" s="1"/>
  <c r="X72" i="12"/>
  <c r="X40" i="7" s="1"/>
  <c r="W72" i="12"/>
  <c r="V72" i="12"/>
  <c r="U72" i="12"/>
  <c r="T72" i="12"/>
  <c r="S72" i="12"/>
  <c r="S40" i="7" s="1"/>
  <c r="R72" i="12"/>
  <c r="Q72" i="12"/>
  <c r="P72" i="12"/>
  <c r="O72" i="12"/>
  <c r="O40" i="7" s="1"/>
  <c r="N72" i="12"/>
  <c r="N40" i="7" s="1"/>
  <c r="M72" i="12"/>
  <c r="M40" i="7" s="1"/>
  <c r="L72" i="12"/>
  <c r="L40" i="7" s="1"/>
  <c r="K72" i="12"/>
  <c r="J72" i="12"/>
  <c r="I72" i="12"/>
  <c r="I40" i="7" s="1"/>
  <c r="H72" i="12"/>
  <c r="G72" i="12"/>
  <c r="F72" i="12"/>
  <c r="E72" i="12"/>
  <c r="D72" i="12"/>
  <c r="C72" i="12"/>
  <c r="B72" i="12"/>
  <c r="K71" i="12"/>
  <c r="K70" i="12" s="1"/>
  <c r="I71" i="12"/>
  <c r="I70" i="12" s="1"/>
  <c r="Y68" i="12"/>
  <c r="Y101" i="12" s="1"/>
  <c r="X68" i="12"/>
  <c r="W68" i="12"/>
  <c r="W101" i="12" s="1"/>
  <c r="W162" i="4" s="1"/>
  <c r="V68" i="12"/>
  <c r="V101" i="12" s="1"/>
  <c r="V162" i="4" s="1"/>
  <c r="U68" i="12"/>
  <c r="U101" i="12" s="1"/>
  <c r="U162" i="4" s="1"/>
  <c r="T68" i="12"/>
  <c r="T101" i="12" s="1"/>
  <c r="T162" i="4" s="1"/>
  <c r="S68" i="12"/>
  <c r="S101" i="12" s="1"/>
  <c r="R68" i="12"/>
  <c r="R101" i="12" s="1"/>
  <c r="Q68" i="12"/>
  <c r="Q101" i="12" s="1"/>
  <c r="P68" i="12"/>
  <c r="O68" i="12"/>
  <c r="O101" i="12" s="1"/>
  <c r="O162" i="4" s="1"/>
  <c r="N68" i="12"/>
  <c r="N101" i="12" s="1"/>
  <c r="M68" i="12"/>
  <c r="M101" i="12" s="1"/>
  <c r="L68" i="12"/>
  <c r="L101" i="12" s="1"/>
  <c r="K68" i="12"/>
  <c r="K101" i="12" s="1"/>
  <c r="J68" i="12"/>
  <c r="J101" i="12" s="1"/>
  <c r="I68" i="12"/>
  <c r="I101" i="12" s="1"/>
  <c r="H68" i="12"/>
  <c r="H60" i="4" s="1"/>
  <c r="H133" i="4" s="1"/>
  <c r="G68" i="12"/>
  <c r="G101" i="12" s="1"/>
  <c r="G162" i="4" s="1"/>
  <c r="F68" i="12"/>
  <c r="F101" i="12" s="1"/>
  <c r="F162" i="4" s="1"/>
  <c r="E68" i="12"/>
  <c r="E101" i="12" s="1"/>
  <c r="E162" i="4" s="1"/>
  <c r="D68" i="12"/>
  <c r="D101" i="12" s="1"/>
  <c r="D162" i="4" s="1"/>
  <c r="C68" i="12"/>
  <c r="C101" i="12" s="1"/>
  <c r="C162" i="4" s="1"/>
  <c r="B68" i="12"/>
  <c r="B60" i="4" s="1"/>
  <c r="B133" i="4" s="1"/>
  <c r="Y67" i="12"/>
  <c r="Y100" i="12" s="1"/>
  <c r="Y161" i="4" s="1"/>
  <c r="X67" i="12"/>
  <c r="X59" i="4" s="1"/>
  <c r="W67" i="12"/>
  <c r="W100" i="12" s="1"/>
  <c r="W161" i="4" s="1"/>
  <c r="V67" i="12"/>
  <c r="V100" i="12" s="1"/>
  <c r="U67" i="12"/>
  <c r="U100" i="12" s="1"/>
  <c r="T67" i="12"/>
  <c r="T100" i="12" s="1"/>
  <c r="S67" i="12"/>
  <c r="S100" i="12" s="1"/>
  <c r="R67" i="12"/>
  <c r="Q67" i="12"/>
  <c r="Q100" i="12" s="1"/>
  <c r="Q161" i="4" s="1"/>
  <c r="P67" i="12"/>
  <c r="O67" i="12"/>
  <c r="O100" i="12" s="1"/>
  <c r="O161" i="4" s="1"/>
  <c r="N67" i="12"/>
  <c r="N100" i="12" s="1"/>
  <c r="N161" i="4" s="1"/>
  <c r="M67" i="12"/>
  <c r="M100" i="12" s="1"/>
  <c r="M161" i="4" s="1"/>
  <c r="L67" i="12"/>
  <c r="L100" i="12" s="1"/>
  <c r="L161" i="4" s="1"/>
  <c r="K67" i="12"/>
  <c r="K100" i="12" s="1"/>
  <c r="K161" i="4" s="1"/>
  <c r="J67" i="12"/>
  <c r="I67" i="12"/>
  <c r="I100" i="12" s="1"/>
  <c r="H67" i="12"/>
  <c r="G67" i="12"/>
  <c r="G100" i="12" s="1"/>
  <c r="F67" i="12"/>
  <c r="F100" i="12" s="1"/>
  <c r="E67" i="12"/>
  <c r="E100" i="12" s="1"/>
  <c r="D67" i="12"/>
  <c r="D100" i="12" s="1"/>
  <c r="D161" i="4" s="1"/>
  <c r="C67" i="12"/>
  <c r="C100" i="12" s="1"/>
  <c r="C161" i="4" s="1"/>
  <c r="B67" i="12"/>
  <c r="B65" i="12" s="1"/>
  <c r="B57" i="4" s="1"/>
  <c r="B132" i="4" s="1"/>
  <c r="Y66" i="12"/>
  <c r="Y99" i="12" s="1"/>
  <c r="Y160" i="4" s="1"/>
  <c r="X66" i="12"/>
  <c r="X65" i="12" s="1"/>
  <c r="W66" i="12"/>
  <c r="W99" i="12" s="1"/>
  <c r="W160" i="4" s="1"/>
  <c r="V66" i="12"/>
  <c r="V99" i="12" s="1"/>
  <c r="V160" i="4" s="1"/>
  <c r="U66" i="12"/>
  <c r="U99" i="12" s="1"/>
  <c r="U160" i="4" s="1"/>
  <c r="T66" i="12"/>
  <c r="T99" i="12" s="1"/>
  <c r="T160" i="4" s="1"/>
  <c r="S66" i="12"/>
  <c r="S99" i="12" s="1"/>
  <c r="S160" i="4" s="1"/>
  <c r="R66" i="12"/>
  <c r="Q66" i="12"/>
  <c r="Q99" i="12" s="1"/>
  <c r="P66" i="12"/>
  <c r="O66" i="12"/>
  <c r="O99" i="12" s="1"/>
  <c r="O160" i="4" s="1"/>
  <c r="N66" i="12"/>
  <c r="N99" i="12" s="1"/>
  <c r="N160" i="4" s="1"/>
  <c r="M66" i="12"/>
  <c r="M99" i="12" s="1"/>
  <c r="M160" i="4" s="1"/>
  <c r="L66" i="12"/>
  <c r="L99" i="12" s="1"/>
  <c r="L160" i="4" s="1"/>
  <c r="K66" i="12"/>
  <c r="K99" i="12" s="1"/>
  <c r="K160" i="4" s="1"/>
  <c r="J66" i="12"/>
  <c r="J65" i="12" s="1"/>
  <c r="I66" i="12"/>
  <c r="I99" i="12" s="1"/>
  <c r="H66" i="12"/>
  <c r="H65" i="12" s="1"/>
  <c r="G66" i="12"/>
  <c r="G99" i="12" s="1"/>
  <c r="F66" i="12"/>
  <c r="F99" i="12" s="1"/>
  <c r="E66" i="12"/>
  <c r="E99" i="12" s="1"/>
  <c r="D66" i="12"/>
  <c r="D99" i="12" s="1"/>
  <c r="C66" i="12"/>
  <c r="C99" i="12" s="1"/>
  <c r="B66" i="12"/>
  <c r="B58" i="4" s="1"/>
  <c r="U65" i="12"/>
  <c r="U98" i="12" s="1"/>
  <c r="U159" i="4" s="1"/>
  <c r="T65" i="12"/>
  <c r="T98" i="12" s="1"/>
  <c r="T159" i="4" s="1"/>
  <c r="R65" i="12"/>
  <c r="Q65" i="12"/>
  <c r="P65" i="12"/>
  <c r="P57" i="4" s="1"/>
  <c r="P132" i="4" s="1"/>
  <c r="O65" i="12"/>
  <c r="O98" i="12" s="1"/>
  <c r="O159" i="4" s="1"/>
  <c r="G65" i="12"/>
  <c r="G98" i="12" s="1"/>
  <c r="G159" i="4" s="1"/>
  <c r="Y64" i="12"/>
  <c r="X64" i="12"/>
  <c r="W64" i="12"/>
  <c r="W97" i="12" s="1"/>
  <c r="V64" i="12"/>
  <c r="V97" i="12" s="1"/>
  <c r="U64" i="12"/>
  <c r="U97" i="12" s="1"/>
  <c r="U158" i="4" s="1"/>
  <c r="T64" i="12"/>
  <c r="T97" i="12" s="1"/>
  <c r="T158" i="4" s="1"/>
  <c r="S64" i="12"/>
  <c r="S97" i="12" s="1"/>
  <c r="S158" i="4" s="1"/>
  <c r="R64" i="12"/>
  <c r="Q64" i="12"/>
  <c r="P64" i="12"/>
  <c r="O64" i="12"/>
  <c r="O97" i="12" s="1"/>
  <c r="O158" i="4" s="1"/>
  <c r="N64" i="12"/>
  <c r="N97" i="12" s="1"/>
  <c r="N158" i="4" s="1"/>
  <c r="M64" i="12"/>
  <c r="M97" i="12" s="1"/>
  <c r="L64" i="12"/>
  <c r="L97" i="12" s="1"/>
  <c r="K64" i="12"/>
  <c r="K97" i="12" s="1"/>
  <c r="K158" i="4" s="1"/>
  <c r="J64" i="12"/>
  <c r="I64" i="12"/>
  <c r="H64" i="12"/>
  <c r="G64" i="12"/>
  <c r="G97" i="12" s="1"/>
  <c r="G158" i="4" s="1"/>
  <c r="F64" i="12"/>
  <c r="F97" i="12" s="1"/>
  <c r="F158" i="4" s="1"/>
  <c r="E64" i="12"/>
  <c r="E97" i="12" s="1"/>
  <c r="E158" i="4" s="1"/>
  <c r="D64" i="12"/>
  <c r="D97" i="12" s="1"/>
  <c r="D158" i="4" s="1"/>
  <c r="C64" i="12"/>
  <c r="C97" i="12" s="1"/>
  <c r="C158" i="4" s="1"/>
  <c r="B64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Y45" i="12"/>
  <c r="X45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Y40" i="12"/>
  <c r="X40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40" i="12"/>
  <c r="Y39" i="12"/>
  <c r="X39" i="12"/>
  <c r="W39" i="12"/>
  <c r="W37" i="12" s="1"/>
  <c r="V39" i="12"/>
  <c r="U39" i="12"/>
  <c r="U37" i="12" s="1"/>
  <c r="T39" i="12"/>
  <c r="T37" i="12" s="1"/>
  <c r="S39" i="12"/>
  <c r="R39" i="12"/>
  <c r="Q39" i="12"/>
  <c r="P39" i="12"/>
  <c r="O39" i="12"/>
  <c r="N39" i="12"/>
  <c r="M39" i="12"/>
  <c r="L39" i="12"/>
  <c r="K39" i="12"/>
  <c r="J39" i="12"/>
  <c r="I39" i="12"/>
  <c r="H39" i="12"/>
  <c r="G39" i="12"/>
  <c r="F39" i="12"/>
  <c r="E39" i="12"/>
  <c r="E37" i="12" s="1"/>
  <c r="D39" i="12"/>
  <c r="C39" i="12"/>
  <c r="B39" i="12"/>
  <c r="Y38" i="12"/>
  <c r="X38" i="12"/>
  <c r="W38" i="12"/>
  <c r="V38" i="12"/>
  <c r="U38" i="12"/>
  <c r="T38" i="12"/>
  <c r="S38" i="12"/>
  <c r="S37" i="12" s="1"/>
  <c r="R38" i="12"/>
  <c r="R37" i="12" s="1"/>
  <c r="Q38" i="12"/>
  <c r="Q37" i="12" s="1"/>
  <c r="P38" i="12"/>
  <c r="P37" i="12" s="1"/>
  <c r="O38" i="12"/>
  <c r="O37" i="12" s="1"/>
  <c r="N38" i="12"/>
  <c r="M38" i="12"/>
  <c r="L38" i="12"/>
  <c r="K38" i="12"/>
  <c r="K37" i="12" s="1"/>
  <c r="J38" i="12"/>
  <c r="I38" i="12"/>
  <c r="H38" i="12"/>
  <c r="G38" i="12"/>
  <c r="F38" i="12"/>
  <c r="F37" i="12" s="1"/>
  <c r="E38" i="12"/>
  <c r="D38" i="12"/>
  <c r="D37" i="12" s="1"/>
  <c r="C38" i="12"/>
  <c r="C37" i="12" s="1"/>
  <c r="B38" i="12"/>
  <c r="B37" i="12" s="1"/>
  <c r="Y37" i="12"/>
  <c r="X37" i="12"/>
  <c r="V37" i="12"/>
  <c r="N37" i="12"/>
  <c r="M37" i="12"/>
  <c r="L37" i="12"/>
  <c r="J37" i="12"/>
  <c r="I37" i="12"/>
  <c r="H37" i="12"/>
  <c r="G37" i="12"/>
  <c r="Y36" i="12"/>
  <c r="X36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Y33" i="12"/>
  <c r="X33" i="12"/>
  <c r="W33" i="12"/>
  <c r="V33" i="12"/>
  <c r="V31" i="12" s="1"/>
  <c r="U33" i="12"/>
  <c r="T33" i="12"/>
  <c r="S33" i="12"/>
  <c r="R33" i="12"/>
  <c r="Q33" i="12"/>
  <c r="P33" i="12"/>
  <c r="O33" i="12"/>
  <c r="N33" i="12"/>
  <c r="N31" i="12" s="1"/>
  <c r="M33" i="12"/>
  <c r="L33" i="12"/>
  <c r="L31" i="12" s="1"/>
  <c r="K33" i="12"/>
  <c r="J33" i="12"/>
  <c r="I33" i="12"/>
  <c r="H33" i="12"/>
  <c r="G33" i="12"/>
  <c r="F33" i="12"/>
  <c r="E33" i="12"/>
  <c r="D33" i="12"/>
  <c r="C33" i="12"/>
  <c r="Y32" i="12"/>
  <c r="Y31" i="12" s="1"/>
  <c r="X32" i="12"/>
  <c r="X31" i="12" s="1"/>
  <c r="W32" i="12"/>
  <c r="W31" i="12" s="1"/>
  <c r="V32" i="12"/>
  <c r="U32" i="12"/>
  <c r="U31" i="12" s="1"/>
  <c r="T32" i="12"/>
  <c r="S32" i="12"/>
  <c r="S31" i="12" s="1"/>
  <c r="R32" i="12"/>
  <c r="R31" i="12" s="1"/>
  <c r="Q32" i="12"/>
  <c r="Q31" i="12" s="1"/>
  <c r="P32" i="12"/>
  <c r="P31" i="12" s="1"/>
  <c r="O32" i="12"/>
  <c r="N32" i="12"/>
  <c r="M32" i="12"/>
  <c r="L32" i="12"/>
  <c r="K32" i="12"/>
  <c r="J32" i="12"/>
  <c r="J31" i="12" s="1"/>
  <c r="I32" i="12"/>
  <c r="I31" i="12" s="1"/>
  <c r="H32" i="12"/>
  <c r="G32" i="12"/>
  <c r="G31" i="12" s="1"/>
  <c r="F32" i="12"/>
  <c r="E32" i="12"/>
  <c r="E31" i="12" s="1"/>
  <c r="D32" i="12"/>
  <c r="C32" i="12"/>
  <c r="C31" i="12" s="1"/>
  <c r="H31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Y25" i="12"/>
  <c r="X25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Y12" i="12"/>
  <c r="X12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E12" i="12"/>
  <c r="D12" i="12"/>
  <c r="C12" i="12"/>
  <c r="B12" i="12"/>
  <c r="Y5" i="12"/>
  <c r="X5" i="12"/>
  <c r="W5" i="12"/>
  <c r="W82" i="12" s="1"/>
  <c r="V5" i="12"/>
  <c r="V82" i="12" s="1"/>
  <c r="U5" i="12"/>
  <c r="U82" i="12" s="1"/>
  <c r="T5" i="12"/>
  <c r="S5" i="12"/>
  <c r="S82" i="12" s="1"/>
  <c r="R5" i="12"/>
  <c r="R82" i="12" s="1"/>
  <c r="Q5" i="12"/>
  <c r="Q82" i="12" s="1"/>
  <c r="P5" i="12"/>
  <c r="O5" i="12"/>
  <c r="O82" i="12" s="1"/>
  <c r="N5" i="12"/>
  <c r="N82" i="12" s="1"/>
  <c r="M5" i="12"/>
  <c r="M82" i="12" s="1"/>
  <c r="L5" i="12"/>
  <c r="K5" i="12"/>
  <c r="K82" i="12" s="1"/>
  <c r="J5" i="12"/>
  <c r="I5" i="12"/>
  <c r="I82" i="12" s="1"/>
  <c r="H5" i="12"/>
  <c r="G5" i="12"/>
  <c r="G82" i="12" s="1"/>
  <c r="F5" i="12"/>
  <c r="F82" i="12" s="1"/>
  <c r="E5" i="12"/>
  <c r="E82" i="12" s="1"/>
  <c r="D5" i="12"/>
  <c r="C5" i="12"/>
  <c r="C82" i="12" s="1"/>
  <c r="B5" i="12"/>
  <c r="B3" i="12" s="1"/>
  <c r="Y3" i="12"/>
  <c r="W3" i="12"/>
  <c r="W5" i="4" s="1"/>
  <c r="V3" i="12"/>
  <c r="N3" i="12"/>
  <c r="K3" i="12"/>
  <c r="J3" i="12"/>
  <c r="I3" i="12"/>
  <c r="I3" i="4" s="1"/>
  <c r="Y155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J147" i="11"/>
  <c r="T145" i="11"/>
  <c r="L145" i="11"/>
  <c r="G145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X136" i="11"/>
  <c r="R136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Y115" i="11"/>
  <c r="X115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C115" i="11"/>
  <c r="B115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Y113" i="11"/>
  <c r="X113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C113" i="11"/>
  <c r="B113" i="11"/>
  <c r="Y112" i="11"/>
  <c r="X112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D112" i="11"/>
  <c r="C112" i="11"/>
  <c r="B112" i="11"/>
  <c r="X111" i="11"/>
  <c r="T111" i="11"/>
  <c r="R111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Y109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B108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Y106" i="11"/>
  <c r="X106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Y105" i="11"/>
  <c r="X105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D105" i="11"/>
  <c r="C105" i="11"/>
  <c r="B105" i="11"/>
  <c r="Y104" i="11"/>
  <c r="X104" i="11"/>
  <c r="W104" i="11"/>
  <c r="W100" i="11" s="1"/>
  <c r="V104" i="11"/>
  <c r="U104" i="11"/>
  <c r="T104" i="11"/>
  <c r="T100" i="11" s="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Y103" i="11"/>
  <c r="X103" i="11"/>
  <c r="W103" i="11"/>
  <c r="V103" i="11"/>
  <c r="U103" i="11"/>
  <c r="T103" i="11"/>
  <c r="S103" i="11"/>
  <c r="R103" i="11"/>
  <c r="R100" i="11" s="1"/>
  <c r="Q103" i="11"/>
  <c r="Q100" i="11" s="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Y102" i="11"/>
  <c r="X102" i="11"/>
  <c r="W102" i="11"/>
  <c r="V102" i="11"/>
  <c r="U102" i="11"/>
  <c r="T102" i="11"/>
  <c r="S102" i="11"/>
  <c r="R102" i="11"/>
  <c r="Q102" i="11"/>
  <c r="P102" i="11"/>
  <c r="O102" i="11"/>
  <c r="N102" i="11"/>
  <c r="M102" i="11"/>
  <c r="M100" i="11" s="1"/>
  <c r="L102" i="11"/>
  <c r="K102" i="11"/>
  <c r="J102" i="11"/>
  <c r="I102" i="11"/>
  <c r="H102" i="11"/>
  <c r="G102" i="11"/>
  <c r="F102" i="11"/>
  <c r="E102" i="11"/>
  <c r="D102" i="11"/>
  <c r="C102" i="11"/>
  <c r="B102" i="11"/>
  <c r="Y101" i="11"/>
  <c r="X101" i="11"/>
  <c r="X100" i="11" s="1"/>
  <c r="W101" i="11"/>
  <c r="V101" i="11"/>
  <c r="U101" i="11"/>
  <c r="T101" i="11"/>
  <c r="S101" i="11"/>
  <c r="R101" i="11"/>
  <c r="Q101" i="11"/>
  <c r="P101" i="11"/>
  <c r="P100" i="11" s="1"/>
  <c r="O101" i="11"/>
  <c r="O100" i="11" s="1"/>
  <c r="N101" i="11"/>
  <c r="M101" i="11"/>
  <c r="L101" i="11"/>
  <c r="L100" i="11" s="1"/>
  <c r="K101" i="11"/>
  <c r="K100" i="11" s="1"/>
  <c r="J101" i="11"/>
  <c r="J100" i="11" s="1"/>
  <c r="I101" i="11"/>
  <c r="I100" i="11" s="1"/>
  <c r="H101" i="11"/>
  <c r="G101" i="11"/>
  <c r="G100" i="11" s="1"/>
  <c r="F101" i="11"/>
  <c r="E101" i="11"/>
  <c r="E100" i="11" s="1"/>
  <c r="D101" i="11"/>
  <c r="D100" i="11" s="1"/>
  <c r="C101" i="11"/>
  <c r="C100" i="11" s="1"/>
  <c r="B101" i="11"/>
  <c r="B100" i="11" s="1"/>
  <c r="Y100" i="11"/>
  <c r="U100" i="11"/>
  <c r="S100" i="11"/>
  <c r="Y79" i="11"/>
  <c r="Y54" i="11" s="1"/>
  <c r="X79" i="11"/>
  <c r="X54" i="11" s="1"/>
  <c r="W79" i="11"/>
  <c r="V79" i="11"/>
  <c r="U79" i="11"/>
  <c r="U54" i="11" s="1"/>
  <c r="T79" i="11"/>
  <c r="T54" i="11" s="1"/>
  <c r="S79" i="11"/>
  <c r="S54" i="11" s="1"/>
  <c r="S56" i="8" s="1"/>
  <c r="S101" i="4" s="1"/>
  <c r="R79" i="11"/>
  <c r="R54" i="11" s="1"/>
  <c r="R130" i="11" s="1"/>
  <c r="Q79" i="11"/>
  <c r="Q54" i="11" s="1"/>
  <c r="Q56" i="8" s="1"/>
  <c r="Q101" i="4" s="1"/>
  <c r="P79" i="11"/>
  <c r="O79" i="11"/>
  <c r="N79" i="11"/>
  <c r="M79" i="11"/>
  <c r="L79" i="11"/>
  <c r="L54" i="11" s="1"/>
  <c r="K79" i="11"/>
  <c r="J79" i="11"/>
  <c r="J54" i="11" s="1"/>
  <c r="J132" i="11" s="1"/>
  <c r="I79" i="11"/>
  <c r="H79" i="11"/>
  <c r="G79" i="11"/>
  <c r="G128" i="11" s="1"/>
  <c r="F79" i="11"/>
  <c r="E79" i="11"/>
  <c r="E54" i="11" s="1"/>
  <c r="D79" i="11"/>
  <c r="C79" i="11"/>
  <c r="B79" i="11"/>
  <c r="B54" i="11" s="1"/>
  <c r="B130" i="11" s="1"/>
  <c r="O54" i="11"/>
  <c r="O129" i="11" s="1"/>
  <c r="M54" i="11"/>
  <c r="M56" i="8" s="1"/>
  <c r="M101" i="4" s="1"/>
  <c r="K54" i="11"/>
  <c r="K56" i="8" s="1"/>
  <c r="K101" i="4" s="1"/>
  <c r="I54" i="11"/>
  <c r="I56" i="8" s="1"/>
  <c r="I101" i="4" s="1"/>
  <c r="G54" i="11"/>
  <c r="G147" i="11" s="1"/>
  <c r="D54" i="11"/>
  <c r="C54" i="11"/>
  <c r="Y35" i="11"/>
  <c r="X35" i="11"/>
  <c r="X145" i="11" s="1"/>
  <c r="W35" i="11"/>
  <c r="W145" i="11" s="1"/>
  <c r="V35" i="11"/>
  <c r="V145" i="11" s="1"/>
  <c r="U35" i="11"/>
  <c r="U5" i="11" s="1"/>
  <c r="T35" i="11"/>
  <c r="S35" i="11"/>
  <c r="S145" i="11" s="1"/>
  <c r="R35" i="11"/>
  <c r="R145" i="11" s="1"/>
  <c r="Q35" i="11"/>
  <c r="P35" i="11"/>
  <c r="P111" i="11" s="1"/>
  <c r="O35" i="11"/>
  <c r="O145" i="11" s="1"/>
  <c r="N35" i="11"/>
  <c r="N145" i="11" s="1"/>
  <c r="M35" i="11"/>
  <c r="M5" i="11" s="1"/>
  <c r="L35" i="11"/>
  <c r="L111" i="11" s="1"/>
  <c r="K35" i="11"/>
  <c r="K145" i="11" s="1"/>
  <c r="J35" i="11"/>
  <c r="J145" i="11" s="1"/>
  <c r="I35" i="11"/>
  <c r="I5" i="11" s="1"/>
  <c r="H35" i="11"/>
  <c r="H111" i="11" s="1"/>
  <c r="G35" i="11"/>
  <c r="G111" i="11" s="1"/>
  <c r="F35" i="11"/>
  <c r="F145" i="11" s="1"/>
  <c r="E35" i="11"/>
  <c r="E5" i="11" s="1"/>
  <c r="D35" i="11"/>
  <c r="D145" i="11" s="1"/>
  <c r="C35" i="11"/>
  <c r="C145" i="11" s="1"/>
  <c r="B35" i="11"/>
  <c r="B145" i="11" s="1"/>
  <c r="Y5" i="11"/>
  <c r="X5" i="11"/>
  <c r="X55" i="8" s="1"/>
  <c r="V5" i="11"/>
  <c r="V136" i="11" s="1"/>
  <c r="T5" i="11"/>
  <c r="T55" i="8" s="1"/>
  <c r="S5" i="11"/>
  <c r="S136" i="11" s="1"/>
  <c r="R5" i="11"/>
  <c r="R55" i="8" s="1"/>
  <c r="R100" i="4" s="1"/>
  <c r="Q5" i="11"/>
  <c r="O5" i="11"/>
  <c r="O136" i="11" s="1"/>
  <c r="N5" i="11"/>
  <c r="N136" i="11" s="1"/>
  <c r="L5" i="11"/>
  <c r="L136" i="11" s="1"/>
  <c r="C5" i="11"/>
  <c r="C136" i="11" s="1"/>
  <c r="B5" i="11"/>
  <c r="B136" i="11" s="1"/>
  <c r="Y155" i="10"/>
  <c r="X155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Y154" i="10"/>
  <c r="X154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Y152" i="10"/>
  <c r="X152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Y151" i="10"/>
  <c r="X151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Y150" i="10"/>
  <c r="X150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Y149" i="10"/>
  <c r="X149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Y148" i="10"/>
  <c r="X148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Y147" i="10"/>
  <c r="X147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Y143" i="10"/>
  <c r="X143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Y142" i="10"/>
  <c r="X142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Y141" i="10"/>
  <c r="X141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Y139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Y138" i="10"/>
  <c r="X138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Y137" i="10"/>
  <c r="X137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Y136" i="10"/>
  <c r="X136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Y131" i="10"/>
  <c r="X131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Y130" i="10"/>
  <c r="X130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Y129" i="10"/>
  <c r="X129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S128" i="10"/>
  <c r="H128" i="10"/>
  <c r="C128" i="10"/>
  <c r="Y127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Y126" i="10"/>
  <c r="X126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Y125" i="10"/>
  <c r="X125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Y124" i="10"/>
  <c r="X124" i="10"/>
  <c r="W124" i="10"/>
  <c r="V124" i="10"/>
  <c r="U124" i="10"/>
  <c r="T124" i="10"/>
  <c r="S124" i="10"/>
  <c r="R124" i="10"/>
  <c r="Q124" i="10"/>
  <c r="Q117" i="10" s="1"/>
  <c r="P124" i="10"/>
  <c r="O124" i="10"/>
  <c r="N124" i="10"/>
  <c r="M124" i="10"/>
  <c r="M117" i="10" s="1"/>
  <c r="L124" i="10"/>
  <c r="L117" i="10" s="1"/>
  <c r="K124" i="10"/>
  <c r="J124" i="10"/>
  <c r="J117" i="10" s="1"/>
  <c r="I124" i="10"/>
  <c r="H124" i="10"/>
  <c r="G124" i="10"/>
  <c r="F124" i="10"/>
  <c r="E124" i="10"/>
  <c r="D124" i="10"/>
  <c r="C124" i="10"/>
  <c r="B124" i="10"/>
  <c r="Y123" i="10"/>
  <c r="X123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Y122" i="10"/>
  <c r="X122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I117" i="10" s="1"/>
  <c r="H122" i="10"/>
  <c r="G122" i="10"/>
  <c r="F122" i="10"/>
  <c r="E122" i="10"/>
  <c r="D122" i="10"/>
  <c r="C122" i="10"/>
  <c r="B122" i="10"/>
  <c r="Y121" i="10"/>
  <c r="X121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Y119" i="10"/>
  <c r="Y117" i="10" s="1"/>
  <c r="X119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F117" i="10" s="1"/>
  <c r="E119" i="10"/>
  <c r="E117" i="10" s="1"/>
  <c r="D119" i="10"/>
  <c r="D117" i="10" s="1"/>
  <c r="C119" i="10"/>
  <c r="C117" i="10" s="1"/>
  <c r="B119" i="10"/>
  <c r="Y118" i="10"/>
  <c r="X118" i="10"/>
  <c r="W118" i="10"/>
  <c r="W117" i="10" s="1"/>
  <c r="V118" i="10"/>
  <c r="V117" i="10" s="1"/>
  <c r="U118" i="10"/>
  <c r="U117" i="10" s="1"/>
  <c r="T118" i="10"/>
  <c r="T117" i="10" s="1"/>
  <c r="S118" i="10"/>
  <c r="R118" i="10"/>
  <c r="R117" i="10" s="1"/>
  <c r="Q118" i="10"/>
  <c r="P118" i="10"/>
  <c r="O118" i="10"/>
  <c r="N118" i="10"/>
  <c r="N117" i="10" s="1"/>
  <c r="M118" i="10"/>
  <c r="L118" i="10"/>
  <c r="K118" i="10"/>
  <c r="J118" i="10"/>
  <c r="I118" i="10"/>
  <c r="H118" i="10"/>
  <c r="G118" i="10"/>
  <c r="F118" i="10"/>
  <c r="E118" i="10"/>
  <c r="D118" i="10"/>
  <c r="C118" i="10"/>
  <c r="B118" i="10"/>
  <c r="B117" i="10" s="1"/>
  <c r="S117" i="10"/>
  <c r="O117" i="10"/>
  <c r="K117" i="10"/>
  <c r="G117" i="10"/>
  <c r="Y114" i="10"/>
  <c r="X114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Y113" i="10"/>
  <c r="X113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Y112" i="10"/>
  <c r="X112" i="10"/>
  <c r="W112" i="10"/>
  <c r="W100" i="10" s="1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X111" i="10"/>
  <c r="V111" i="10"/>
  <c r="T111" i="10"/>
  <c r="P111" i="10"/>
  <c r="N111" i="10"/>
  <c r="H111" i="10"/>
  <c r="Y110" i="10"/>
  <c r="X110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Y109" i="10"/>
  <c r="X109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Y108" i="10"/>
  <c r="X108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Y107" i="10"/>
  <c r="X107" i="10"/>
  <c r="W107" i="10"/>
  <c r="V107" i="10"/>
  <c r="U107" i="10"/>
  <c r="T107" i="10"/>
  <c r="S107" i="10"/>
  <c r="S100" i="10" s="1"/>
  <c r="R107" i="10"/>
  <c r="R100" i="10" s="1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Y106" i="10"/>
  <c r="X106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Y105" i="10"/>
  <c r="X105" i="10"/>
  <c r="W105" i="10"/>
  <c r="V105" i="10"/>
  <c r="U105" i="10"/>
  <c r="T105" i="10"/>
  <c r="S105" i="10"/>
  <c r="R105" i="10"/>
  <c r="Q105" i="10"/>
  <c r="P105" i="10"/>
  <c r="O105" i="10"/>
  <c r="O100" i="10" s="1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Y104" i="10"/>
  <c r="X104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Y103" i="10"/>
  <c r="X103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Y102" i="10"/>
  <c r="X102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L100" i="10" s="1"/>
  <c r="K102" i="10"/>
  <c r="K100" i="10" s="1"/>
  <c r="J102" i="10"/>
  <c r="J100" i="10" s="1"/>
  <c r="I102" i="10"/>
  <c r="I100" i="10" s="1"/>
  <c r="H102" i="10"/>
  <c r="G102" i="10"/>
  <c r="F102" i="10"/>
  <c r="E102" i="10"/>
  <c r="D102" i="10"/>
  <c r="C102" i="10"/>
  <c r="B102" i="10"/>
  <c r="Y101" i="10"/>
  <c r="Y100" i="10" s="1"/>
  <c r="X101" i="10"/>
  <c r="W101" i="10"/>
  <c r="V101" i="10"/>
  <c r="U101" i="10"/>
  <c r="T101" i="10"/>
  <c r="T100" i="10" s="1"/>
  <c r="S101" i="10"/>
  <c r="R101" i="10"/>
  <c r="Q101" i="10"/>
  <c r="P101" i="10"/>
  <c r="O101" i="10"/>
  <c r="N101" i="10"/>
  <c r="M101" i="10"/>
  <c r="M100" i="10" s="1"/>
  <c r="L101" i="10"/>
  <c r="K101" i="10"/>
  <c r="J101" i="10"/>
  <c r="I101" i="10"/>
  <c r="H101" i="10"/>
  <c r="G101" i="10"/>
  <c r="G100" i="10" s="1"/>
  <c r="F101" i="10"/>
  <c r="F100" i="10" s="1"/>
  <c r="E101" i="10"/>
  <c r="E100" i="10" s="1"/>
  <c r="D101" i="10"/>
  <c r="D100" i="10" s="1"/>
  <c r="C101" i="10"/>
  <c r="C100" i="10" s="1"/>
  <c r="B101" i="10"/>
  <c r="B100" i="10" s="1"/>
  <c r="V100" i="10"/>
  <c r="U100" i="10"/>
  <c r="Q100" i="10"/>
  <c r="N100" i="10"/>
  <c r="Y79" i="10"/>
  <c r="Y128" i="10" s="1"/>
  <c r="X79" i="10"/>
  <c r="X128" i="10" s="1"/>
  <c r="W79" i="10"/>
  <c r="W128" i="10" s="1"/>
  <c r="V79" i="10"/>
  <c r="U79" i="10"/>
  <c r="U128" i="10" s="1"/>
  <c r="T79" i="10"/>
  <c r="S79" i="10"/>
  <c r="R79" i="10"/>
  <c r="Q79" i="10"/>
  <c r="Q128" i="10" s="1"/>
  <c r="P79" i="10"/>
  <c r="P128" i="10" s="1"/>
  <c r="O79" i="10"/>
  <c r="O128" i="10" s="1"/>
  <c r="N79" i="10"/>
  <c r="M79" i="10"/>
  <c r="M128" i="10" s="1"/>
  <c r="L79" i="10"/>
  <c r="L156" i="10" s="1"/>
  <c r="K79" i="10"/>
  <c r="K128" i="10" s="1"/>
  <c r="J79" i="10"/>
  <c r="I79" i="10"/>
  <c r="I128" i="10" s="1"/>
  <c r="H79" i="10"/>
  <c r="G79" i="10"/>
  <c r="G128" i="10" s="1"/>
  <c r="F79" i="10"/>
  <c r="E79" i="10"/>
  <c r="E128" i="10" s="1"/>
  <c r="D79" i="10"/>
  <c r="D128" i="10" s="1"/>
  <c r="C79" i="10"/>
  <c r="B79" i="10"/>
  <c r="Y35" i="10"/>
  <c r="Y145" i="10" s="1"/>
  <c r="X35" i="10"/>
  <c r="X145" i="10" s="1"/>
  <c r="W35" i="10"/>
  <c r="V35" i="10"/>
  <c r="V145" i="10" s="1"/>
  <c r="U35" i="10"/>
  <c r="U145" i="10" s="1"/>
  <c r="T35" i="10"/>
  <c r="T145" i="10" s="1"/>
  <c r="S35" i="10"/>
  <c r="S111" i="10" s="1"/>
  <c r="R35" i="10"/>
  <c r="R111" i="10" s="1"/>
  <c r="Q35" i="10"/>
  <c r="Q145" i="10" s="1"/>
  <c r="P35" i="10"/>
  <c r="P145" i="10" s="1"/>
  <c r="O35" i="10"/>
  <c r="N35" i="10"/>
  <c r="N145" i="10" s="1"/>
  <c r="M35" i="10"/>
  <c r="M145" i="10" s="1"/>
  <c r="L35" i="10"/>
  <c r="L145" i="10" s="1"/>
  <c r="K35" i="10"/>
  <c r="K111" i="10" s="1"/>
  <c r="J35" i="10"/>
  <c r="J111" i="10" s="1"/>
  <c r="I35" i="10"/>
  <c r="I111" i="10" s="1"/>
  <c r="H35" i="10"/>
  <c r="H145" i="10" s="1"/>
  <c r="G35" i="10"/>
  <c r="F35" i="10"/>
  <c r="F145" i="10" s="1"/>
  <c r="E35" i="10"/>
  <c r="E145" i="10" s="1"/>
  <c r="D35" i="10"/>
  <c r="D145" i="10" s="1"/>
  <c r="C35" i="10"/>
  <c r="C145" i="10" s="1"/>
  <c r="B35" i="10"/>
  <c r="B145" i="10" s="1"/>
  <c r="Y155" i="9"/>
  <c r="X155" i="9"/>
  <c r="W155" i="9"/>
  <c r="V155" i="9"/>
  <c r="U155" i="9"/>
  <c r="T155" i="9"/>
  <c r="S155" i="9"/>
  <c r="R155" i="9"/>
  <c r="Q155" i="9"/>
  <c r="P155" i="9"/>
  <c r="O155" i="9"/>
  <c r="N155" i="9"/>
  <c r="M155" i="9"/>
  <c r="L155" i="9"/>
  <c r="K155" i="9"/>
  <c r="J155" i="9"/>
  <c r="I155" i="9"/>
  <c r="H155" i="9"/>
  <c r="G155" i="9"/>
  <c r="F155" i="9"/>
  <c r="E155" i="9"/>
  <c r="D155" i="9"/>
  <c r="C155" i="9"/>
  <c r="B155" i="9"/>
  <c r="Y154" i="9"/>
  <c r="X154" i="9"/>
  <c r="W154" i="9"/>
  <c r="V154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Y153" i="9"/>
  <c r="X153" i="9"/>
  <c r="W153" i="9"/>
  <c r="V153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Y152" i="9"/>
  <c r="X152" i="9"/>
  <c r="W152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Y151" i="9"/>
  <c r="X151" i="9"/>
  <c r="W151" i="9"/>
  <c r="V151" i="9"/>
  <c r="U151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Y150" i="9"/>
  <c r="X150" i="9"/>
  <c r="W150" i="9"/>
  <c r="V150" i="9"/>
  <c r="U150" i="9"/>
  <c r="T150" i="9"/>
  <c r="S150" i="9"/>
  <c r="R150" i="9"/>
  <c r="Q150" i="9"/>
  <c r="P150" i="9"/>
  <c r="O150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Y149" i="9"/>
  <c r="X149" i="9"/>
  <c r="W149" i="9"/>
  <c r="V149" i="9"/>
  <c r="U149" i="9"/>
  <c r="T149" i="9"/>
  <c r="S149" i="9"/>
  <c r="R149" i="9"/>
  <c r="Q149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B149" i="9"/>
  <c r="Y148" i="9"/>
  <c r="X148" i="9"/>
  <c r="W148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B148" i="9"/>
  <c r="Y144" i="9"/>
  <c r="X144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Y143" i="9"/>
  <c r="X143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Y142" i="9"/>
  <c r="X142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Y141" i="9"/>
  <c r="X141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Y140" i="9"/>
  <c r="X140" i="9"/>
  <c r="W140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Y139" i="9"/>
  <c r="X139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Y138" i="9"/>
  <c r="X138" i="9"/>
  <c r="W138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Y137" i="9"/>
  <c r="X137" i="9"/>
  <c r="W137" i="9"/>
  <c r="V137" i="9"/>
  <c r="U137" i="9"/>
  <c r="T137" i="9"/>
  <c r="S137" i="9"/>
  <c r="R137" i="9"/>
  <c r="Q137" i="9"/>
  <c r="P137" i="9"/>
  <c r="O137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Y131" i="9"/>
  <c r="X131" i="9"/>
  <c r="W131" i="9"/>
  <c r="V131" i="9"/>
  <c r="U131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Y130" i="9"/>
  <c r="X130" i="9"/>
  <c r="W130" i="9"/>
  <c r="V130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B130" i="9"/>
  <c r="Y129" i="9"/>
  <c r="X129" i="9"/>
  <c r="W129" i="9"/>
  <c r="V129" i="9"/>
  <c r="U129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B129" i="9"/>
  <c r="C128" i="9"/>
  <c r="Y127" i="9"/>
  <c r="X127" i="9"/>
  <c r="W127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Y126" i="9"/>
  <c r="X126" i="9"/>
  <c r="W126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Y125" i="9"/>
  <c r="X125" i="9"/>
  <c r="W125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Y124" i="9"/>
  <c r="X124" i="9"/>
  <c r="W124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Y123" i="9"/>
  <c r="X123" i="9"/>
  <c r="W123" i="9"/>
  <c r="V123" i="9"/>
  <c r="U123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B123" i="9"/>
  <c r="Y122" i="9"/>
  <c r="X122" i="9"/>
  <c r="W122" i="9"/>
  <c r="V122" i="9"/>
  <c r="U122" i="9"/>
  <c r="T122" i="9"/>
  <c r="S122" i="9"/>
  <c r="R122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Y121" i="9"/>
  <c r="X121" i="9"/>
  <c r="W121" i="9"/>
  <c r="V121" i="9"/>
  <c r="U121" i="9"/>
  <c r="T121" i="9"/>
  <c r="S121" i="9"/>
  <c r="R121" i="9"/>
  <c r="Q121" i="9"/>
  <c r="P121" i="9"/>
  <c r="O121" i="9"/>
  <c r="N121" i="9"/>
  <c r="M121" i="9"/>
  <c r="L121" i="9"/>
  <c r="K121" i="9"/>
  <c r="J121" i="9"/>
  <c r="I121" i="9"/>
  <c r="H121" i="9"/>
  <c r="G121" i="9"/>
  <c r="F121" i="9"/>
  <c r="E121" i="9"/>
  <c r="D121" i="9"/>
  <c r="D117" i="9" s="1"/>
  <c r="C121" i="9"/>
  <c r="B121" i="9"/>
  <c r="Y120" i="9"/>
  <c r="X120" i="9"/>
  <c r="W120" i="9"/>
  <c r="V120" i="9"/>
  <c r="U120" i="9"/>
  <c r="T120" i="9"/>
  <c r="S120" i="9"/>
  <c r="R120" i="9"/>
  <c r="Q120" i="9"/>
  <c r="P120" i="9"/>
  <c r="O120" i="9"/>
  <c r="N120" i="9"/>
  <c r="M120" i="9"/>
  <c r="L120" i="9"/>
  <c r="K120" i="9"/>
  <c r="J120" i="9"/>
  <c r="I120" i="9"/>
  <c r="H120" i="9"/>
  <c r="G120" i="9"/>
  <c r="F120" i="9"/>
  <c r="E120" i="9"/>
  <c r="D120" i="9"/>
  <c r="C120" i="9"/>
  <c r="C117" i="9" s="1"/>
  <c r="B120" i="9"/>
  <c r="Y119" i="9"/>
  <c r="Y117" i="9" s="1"/>
  <c r="X119" i="9"/>
  <c r="X117" i="9" s="1"/>
  <c r="W119" i="9"/>
  <c r="V119" i="9"/>
  <c r="U119" i="9"/>
  <c r="T119" i="9"/>
  <c r="S119" i="9"/>
  <c r="R119" i="9"/>
  <c r="Q119" i="9"/>
  <c r="P119" i="9"/>
  <c r="O119" i="9"/>
  <c r="N119" i="9"/>
  <c r="M119" i="9"/>
  <c r="L119" i="9"/>
  <c r="K119" i="9"/>
  <c r="K117" i="9" s="1"/>
  <c r="J119" i="9"/>
  <c r="J117" i="9" s="1"/>
  <c r="I119" i="9"/>
  <c r="I117" i="9" s="1"/>
  <c r="H119" i="9"/>
  <c r="G119" i="9"/>
  <c r="F119" i="9"/>
  <c r="E119" i="9"/>
  <c r="D119" i="9"/>
  <c r="C119" i="9"/>
  <c r="B119" i="9"/>
  <c r="Y118" i="9"/>
  <c r="X118" i="9"/>
  <c r="W118" i="9"/>
  <c r="W117" i="9" s="1"/>
  <c r="V118" i="9"/>
  <c r="V117" i="9" s="1"/>
  <c r="U118" i="9"/>
  <c r="U117" i="9" s="1"/>
  <c r="T118" i="9"/>
  <c r="T117" i="9" s="1"/>
  <c r="S118" i="9"/>
  <c r="S117" i="9" s="1"/>
  <c r="R118" i="9"/>
  <c r="R117" i="9" s="1"/>
  <c r="Q118" i="9"/>
  <c r="P118" i="9"/>
  <c r="P117" i="9" s="1"/>
  <c r="O118" i="9"/>
  <c r="N118" i="9"/>
  <c r="M118" i="9"/>
  <c r="L118" i="9"/>
  <c r="K118" i="9"/>
  <c r="J118" i="9"/>
  <c r="I118" i="9"/>
  <c r="H118" i="9"/>
  <c r="H117" i="9" s="1"/>
  <c r="G118" i="9"/>
  <c r="G117" i="9" s="1"/>
  <c r="F118" i="9"/>
  <c r="F117" i="9" s="1"/>
  <c r="E118" i="9"/>
  <c r="E117" i="9" s="1"/>
  <c r="D118" i="9"/>
  <c r="C118" i="9"/>
  <c r="B118" i="9"/>
  <c r="B117" i="9" s="1"/>
  <c r="Q117" i="9"/>
  <c r="O117" i="9"/>
  <c r="N117" i="9"/>
  <c r="M117" i="9"/>
  <c r="L117" i="9"/>
  <c r="Y114" i="9"/>
  <c r="X114" i="9"/>
  <c r="W114" i="9"/>
  <c r="V114" i="9"/>
  <c r="U114" i="9"/>
  <c r="T114" i="9"/>
  <c r="S114" i="9"/>
  <c r="R114" i="9"/>
  <c r="Q114" i="9"/>
  <c r="P114" i="9"/>
  <c r="O114" i="9"/>
  <c r="N114" i="9"/>
  <c r="M114" i="9"/>
  <c r="L114" i="9"/>
  <c r="K114" i="9"/>
  <c r="J114" i="9"/>
  <c r="J100" i="9" s="1"/>
  <c r="I114" i="9"/>
  <c r="H114" i="9"/>
  <c r="H100" i="9" s="1"/>
  <c r="G114" i="9"/>
  <c r="F114" i="9"/>
  <c r="E114" i="9"/>
  <c r="D114" i="9"/>
  <c r="C114" i="9"/>
  <c r="B114" i="9"/>
  <c r="Y113" i="9"/>
  <c r="X113" i="9"/>
  <c r="W113" i="9"/>
  <c r="V113" i="9"/>
  <c r="U113" i="9"/>
  <c r="T113" i="9"/>
  <c r="S113" i="9"/>
  <c r="R113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F100" i="9" s="1"/>
  <c r="E113" i="9"/>
  <c r="D113" i="9"/>
  <c r="C113" i="9"/>
  <c r="B113" i="9"/>
  <c r="Y112" i="9"/>
  <c r="X112" i="9"/>
  <c r="W112" i="9"/>
  <c r="V112" i="9"/>
  <c r="U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V111" i="9"/>
  <c r="Y110" i="9"/>
  <c r="X110" i="9"/>
  <c r="W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Y109" i="9"/>
  <c r="X109" i="9"/>
  <c r="W109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Y108" i="9"/>
  <c r="X108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Y107" i="9"/>
  <c r="X107" i="9"/>
  <c r="W107" i="9"/>
  <c r="V107" i="9"/>
  <c r="U107" i="9"/>
  <c r="U100" i="9" s="1"/>
  <c r="T107" i="9"/>
  <c r="S107" i="9"/>
  <c r="R107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Y106" i="9"/>
  <c r="X106" i="9"/>
  <c r="W106" i="9"/>
  <c r="V106" i="9"/>
  <c r="U106" i="9"/>
  <c r="T106" i="9"/>
  <c r="S106" i="9"/>
  <c r="R106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Y105" i="9"/>
  <c r="X105" i="9"/>
  <c r="W105" i="9"/>
  <c r="V105" i="9"/>
  <c r="U105" i="9"/>
  <c r="T105" i="9"/>
  <c r="S105" i="9"/>
  <c r="R105" i="9"/>
  <c r="Q105" i="9"/>
  <c r="P105" i="9"/>
  <c r="O105" i="9"/>
  <c r="N105" i="9"/>
  <c r="M105" i="9"/>
  <c r="M100" i="9" s="1"/>
  <c r="L105" i="9"/>
  <c r="K105" i="9"/>
  <c r="J105" i="9"/>
  <c r="I105" i="9"/>
  <c r="H105" i="9"/>
  <c r="G105" i="9"/>
  <c r="F105" i="9"/>
  <c r="E105" i="9"/>
  <c r="D105" i="9"/>
  <c r="C105" i="9"/>
  <c r="B105" i="9"/>
  <c r="Y104" i="9"/>
  <c r="X104" i="9"/>
  <c r="W104" i="9"/>
  <c r="V104" i="9"/>
  <c r="U104" i="9"/>
  <c r="T104" i="9"/>
  <c r="S104" i="9"/>
  <c r="R104" i="9"/>
  <c r="Q104" i="9"/>
  <c r="P104" i="9"/>
  <c r="O104" i="9"/>
  <c r="N104" i="9"/>
  <c r="M104" i="9"/>
  <c r="L104" i="9"/>
  <c r="K104" i="9"/>
  <c r="K100" i="9" s="1"/>
  <c r="J104" i="9"/>
  <c r="I104" i="9"/>
  <c r="H104" i="9"/>
  <c r="G104" i="9"/>
  <c r="F104" i="9"/>
  <c r="E104" i="9"/>
  <c r="D104" i="9"/>
  <c r="C104" i="9"/>
  <c r="B104" i="9"/>
  <c r="Y103" i="9"/>
  <c r="X103" i="9"/>
  <c r="W103" i="9"/>
  <c r="V103" i="9"/>
  <c r="U103" i="9"/>
  <c r="T103" i="9"/>
  <c r="S103" i="9"/>
  <c r="R103" i="9"/>
  <c r="Q103" i="9"/>
  <c r="P103" i="9"/>
  <c r="O103" i="9"/>
  <c r="N103" i="9"/>
  <c r="M103" i="9"/>
  <c r="L103" i="9"/>
  <c r="K103" i="9"/>
  <c r="J103" i="9"/>
  <c r="I103" i="9"/>
  <c r="H103" i="9"/>
  <c r="G103" i="9"/>
  <c r="G100" i="9" s="1"/>
  <c r="F103" i="9"/>
  <c r="E103" i="9"/>
  <c r="E100" i="9" s="1"/>
  <c r="D103" i="9"/>
  <c r="C103" i="9"/>
  <c r="B103" i="9"/>
  <c r="Y102" i="9"/>
  <c r="X102" i="9"/>
  <c r="W102" i="9"/>
  <c r="V102" i="9"/>
  <c r="U102" i="9"/>
  <c r="T102" i="9"/>
  <c r="T100" i="9" s="1"/>
  <c r="S102" i="9"/>
  <c r="S100" i="9" s="1"/>
  <c r="R102" i="9"/>
  <c r="R100" i="9" s="1"/>
  <c r="Q102" i="9"/>
  <c r="P102" i="9"/>
  <c r="O102" i="9"/>
  <c r="N102" i="9"/>
  <c r="M102" i="9"/>
  <c r="L102" i="9"/>
  <c r="K102" i="9"/>
  <c r="J102" i="9"/>
  <c r="I102" i="9"/>
  <c r="H102" i="9"/>
  <c r="G102" i="9"/>
  <c r="F102" i="9"/>
  <c r="E102" i="9"/>
  <c r="D102" i="9"/>
  <c r="C102" i="9"/>
  <c r="B102" i="9"/>
  <c r="Y101" i="9"/>
  <c r="Y100" i="9" s="1"/>
  <c r="X101" i="9"/>
  <c r="W101" i="9"/>
  <c r="V101" i="9"/>
  <c r="U101" i="9"/>
  <c r="T101" i="9"/>
  <c r="S101" i="9"/>
  <c r="R101" i="9"/>
  <c r="Q101" i="9"/>
  <c r="Q100" i="9" s="1"/>
  <c r="P101" i="9"/>
  <c r="P100" i="9" s="1"/>
  <c r="O101" i="9"/>
  <c r="O100" i="9" s="1"/>
  <c r="N101" i="9"/>
  <c r="N100" i="9" s="1"/>
  <c r="M101" i="9"/>
  <c r="L101" i="9"/>
  <c r="K101" i="9"/>
  <c r="J101" i="9"/>
  <c r="I101" i="9"/>
  <c r="I100" i="9" s="1"/>
  <c r="H101" i="9"/>
  <c r="G101" i="9"/>
  <c r="F101" i="9"/>
  <c r="E101" i="9"/>
  <c r="D101" i="9"/>
  <c r="D100" i="9" s="1"/>
  <c r="C101" i="9"/>
  <c r="C100" i="9" s="1"/>
  <c r="B101" i="9"/>
  <c r="B100" i="9" s="1"/>
  <c r="X100" i="9"/>
  <c r="W100" i="9"/>
  <c r="V100" i="9"/>
  <c r="L100" i="9"/>
  <c r="Y79" i="9"/>
  <c r="Y156" i="9" s="1"/>
  <c r="X79" i="9"/>
  <c r="X156" i="9" s="1"/>
  <c r="W79" i="9"/>
  <c r="W156" i="9" s="1"/>
  <c r="V79" i="9"/>
  <c r="U79" i="9"/>
  <c r="U156" i="9" s="1"/>
  <c r="T79" i="9"/>
  <c r="T156" i="9" s="1"/>
  <c r="S79" i="9"/>
  <c r="R79" i="9"/>
  <c r="R156" i="9" s="1"/>
  <c r="Q79" i="9"/>
  <c r="Q156" i="9" s="1"/>
  <c r="P79" i="9"/>
  <c r="P156" i="9" s="1"/>
  <c r="O79" i="9"/>
  <c r="O156" i="9" s="1"/>
  <c r="N79" i="9"/>
  <c r="M79" i="9"/>
  <c r="M156" i="9" s="1"/>
  <c r="L79" i="9"/>
  <c r="L156" i="9" s="1"/>
  <c r="K79" i="9"/>
  <c r="K156" i="11" s="1"/>
  <c r="J79" i="9"/>
  <c r="J156" i="9" s="1"/>
  <c r="I79" i="9"/>
  <c r="I156" i="9" s="1"/>
  <c r="H79" i="9"/>
  <c r="H156" i="9" s="1"/>
  <c r="G79" i="9"/>
  <c r="G156" i="9" s="1"/>
  <c r="F79" i="9"/>
  <c r="E79" i="9"/>
  <c r="E156" i="9" s="1"/>
  <c r="D79" i="9"/>
  <c r="D156" i="9" s="1"/>
  <c r="C79" i="9"/>
  <c r="C156" i="11" s="1"/>
  <c r="B79" i="9"/>
  <c r="B156" i="9" s="1"/>
  <c r="Y35" i="9"/>
  <c r="Y145" i="9" s="1"/>
  <c r="X35" i="9"/>
  <c r="X145" i="9" s="1"/>
  <c r="W35" i="9"/>
  <c r="V35" i="9"/>
  <c r="V145" i="9" s="1"/>
  <c r="U35" i="9"/>
  <c r="U145" i="9" s="1"/>
  <c r="T35" i="9"/>
  <c r="T145" i="9" s="1"/>
  <c r="S35" i="9"/>
  <c r="S145" i="9" s="1"/>
  <c r="S136" i="9" s="1"/>
  <c r="R35" i="9"/>
  <c r="R145" i="9" s="1"/>
  <c r="Q35" i="9"/>
  <c r="Q145" i="9" s="1"/>
  <c r="P35" i="9"/>
  <c r="P111" i="9" s="1"/>
  <c r="O35" i="9"/>
  <c r="N35" i="9"/>
  <c r="N145" i="9" s="1"/>
  <c r="M35" i="9"/>
  <c r="M145" i="9" s="1"/>
  <c r="L35" i="9"/>
  <c r="L145" i="9" s="1"/>
  <c r="K35" i="9"/>
  <c r="K145" i="9" s="1"/>
  <c r="J35" i="9"/>
  <c r="J145" i="9" s="1"/>
  <c r="I35" i="9"/>
  <c r="I145" i="9" s="1"/>
  <c r="H35" i="9"/>
  <c r="H111" i="9" s="1"/>
  <c r="G35" i="9"/>
  <c r="F35" i="9"/>
  <c r="F145" i="9" s="1"/>
  <c r="E35" i="9"/>
  <c r="E145" i="9" s="1"/>
  <c r="D35" i="9"/>
  <c r="D145" i="9" s="1"/>
  <c r="C35" i="9"/>
  <c r="C145" i="9" s="1"/>
  <c r="B35" i="9"/>
  <c r="B145" i="9" s="1"/>
  <c r="Y64" i="8"/>
  <c r="X64" i="8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Y63" i="8"/>
  <c r="X63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X58" i="8"/>
  <c r="S58" i="8"/>
  <c r="P58" i="8"/>
  <c r="C58" i="8"/>
  <c r="X56" i="8"/>
  <c r="X67" i="8" s="1"/>
  <c r="X156" i="4" s="1"/>
  <c r="R56" i="8"/>
  <c r="R101" i="4" s="1"/>
  <c r="J56" i="8"/>
  <c r="C56" i="8"/>
  <c r="C101" i="4" s="1"/>
  <c r="B56" i="8"/>
  <c r="O55" i="8"/>
  <c r="O100" i="4" s="1"/>
  <c r="N55" i="8"/>
  <c r="L55" i="8"/>
  <c r="C55" i="8"/>
  <c r="C54" i="8" s="1"/>
  <c r="C99" i="4" s="1"/>
  <c r="B55" i="8"/>
  <c r="B54" i="8" s="1"/>
  <c r="B99" i="4" s="1"/>
  <c r="Y53" i="8"/>
  <c r="Y39" i="7" s="1"/>
  <c r="X53" i="8"/>
  <c r="X39" i="7" s="1"/>
  <c r="W53" i="8"/>
  <c r="W39" i="7" s="1"/>
  <c r="V53" i="8"/>
  <c r="U53" i="8"/>
  <c r="T53" i="8"/>
  <c r="S53" i="8"/>
  <c r="R53" i="8"/>
  <c r="Q53" i="8"/>
  <c r="Q39" i="7" s="1"/>
  <c r="P53" i="8"/>
  <c r="P39" i="7" s="1"/>
  <c r="O53" i="8"/>
  <c r="N53" i="8"/>
  <c r="N39" i="7" s="1"/>
  <c r="M53" i="8"/>
  <c r="L53" i="8"/>
  <c r="K53" i="8"/>
  <c r="J53" i="8"/>
  <c r="J39" i="7" s="1"/>
  <c r="I53" i="8"/>
  <c r="I39" i="7" s="1"/>
  <c r="H53" i="8"/>
  <c r="H39" i="7" s="1"/>
  <c r="G53" i="8"/>
  <c r="G39" i="7" s="1"/>
  <c r="F53" i="8"/>
  <c r="F39" i="7" s="1"/>
  <c r="E53" i="8"/>
  <c r="E39" i="7" s="1"/>
  <c r="D53" i="8"/>
  <c r="C53" i="8"/>
  <c r="C39" i="7" s="1"/>
  <c r="B53" i="8"/>
  <c r="B39" i="7" s="1"/>
  <c r="X52" i="8"/>
  <c r="R52" i="8"/>
  <c r="Y49" i="8"/>
  <c r="X49" i="8"/>
  <c r="X61" i="8" s="1"/>
  <c r="W49" i="8"/>
  <c r="V49" i="8"/>
  <c r="U49" i="8"/>
  <c r="T49" i="8"/>
  <c r="S49" i="8"/>
  <c r="S47" i="8" s="1"/>
  <c r="S52" i="4" s="1"/>
  <c r="R49" i="8"/>
  <c r="Q49" i="8"/>
  <c r="P49" i="8"/>
  <c r="P61" i="8" s="1"/>
  <c r="O49" i="8"/>
  <c r="N49" i="8"/>
  <c r="M49" i="8"/>
  <c r="L49" i="8"/>
  <c r="K49" i="8"/>
  <c r="J49" i="8"/>
  <c r="J67" i="8" s="1"/>
  <c r="J156" i="4" s="1"/>
  <c r="I49" i="8"/>
  <c r="H49" i="8"/>
  <c r="H61" i="8" s="1"/>
  <c r="G49" i="8"/>
  <c r="F49" i="8"/>
  <c r="E49" i="8"/>
  <c r="D49" i="8"/>
  <c r="C49" i="8"/>
  <c r="B49" i="8"/>
  <c r="Y48" i="8"/>
  <c r="Y66" i="8" s="1"/>
  <c r="X48" i="8"/>
  <c r="X66" i="8" s="1"/>
  <c r="X155" i="4" s="1"/>
  <c r="W48" i="8"/>
  <c r="W66" i="8" s="1"/>
  <c r="V48" i="8"/>
  <c r="V66" i="8" s="1"/>
  <c r="U48" i="8"/>
  <c r="U66" i="8" s="1"/>
  <c r="T48" i="8"/>
  <c r="T66" i="8" s="1"/>
  <c r="S48" i="8"/>
  <c r="S66" i="8" s="1"/>
  <c r="R48" i="8"/>
  <c r="R66" i="8" s="1"/>
  <c r="R155" i="4" s="1"/>
  <c r="Q48" i="8"/>
  <c r="Q66" i="8" s="1"/>
  <c r="P48" i="8"/>
  <c r="P47" i="8" s="1"/>
  <c r="O48" i="8"/>
  <c r="O66" i="8" s="1"/>
  <c r="O155" i="4" s="1"/>
  <c r="N48" i="8"/>
  <c r="N66" i="8" s="1"/>
  <c r="N155" i="4" s="1"/>
  <c r="M48" i="8"/>
  <c r="M66" i="8" s="1"/>
  <c r="M155" i="4" s="1"/>
  <c r="L48" i="8"/>
  <c r="L66" i="8" s="1"/>
  <c r="L155" i="4" s="1"/>
  <c r="K48" i="8"/>
  <c r="K66" i="8" s="1"/>
  <c r="J48" i="8"/>
  <c r="J66" i="8" s="1"/>
  <c r="I48" i="8"/>
  <c r="I66" i="8" s="1"/>
  <c r="I155" i="4" s="1"/>
  <c r="H48" i="8"/>
  <c r="H66" i="8" s="1"/>
  <c r="H155" i="4" s="1"/>
  <c r="G48" i="8"/>
  <c r="G66" i="8" s="1"/>
  <c r="G155" i="4" s="1"/>
  <c r="F48" i="8"/>
  <c r="F66" i="8" s="1"/>
  <c r="F155" i="4" s="1"/>
  <c r="E48" i="8"/>
  <c r="E66" i="8" s="1"/>
  <c r="E155" i="4" s="1"/>
  <c r="D48" i="8"/>
  <c r="D66" i="8" s="1"/>
  <c r="D155" i="4" s="1"/>
  <c r="C48" i="8"/>
  <c r="C66" i="8" s="1"/>
  <c r="C155" i="4" s="1"/>
  <c r="B48" i="8"/>
  <c r="B66" i="8" s="1"/>
  <c r="U47" i="8"/>
  <c r="T47" i="8"/>
  <c r="N47" i="8"/>
  <c r="C47" i="8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Y29" i="8"/>
  <c r="X29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Y22" i="8"/>
  <c r="X22" i="8"/>
  <c r="W22" i="8"/>
  <c r="V22" i="8"/>
  <c r="V20" i="8" s="1"/>
  <c r="U22" i="8"/>
  <c r="T22" i="8"/>
  <c r="S22" i="8"/>
  <c r="R22" i="8"/>
  <c r="Q22" i="8"/>
  <c r="P22" i="8"/>
  <c r="O22" i="8"/>
  <c r="N22" i="8"/>
  <c r="M22" i="8"/>
  <c r="L22" i="8"/>
  <c r="K22" i="8"/>
  <c r="J22" i="8"/>
  <c r="J20" i="8" s="1"/>
  <c r="I22" i="8"/>
  <c r="H22" i="8"/>
  <c r="G22" i="8"/>
  <c r="F22" i="8"/>
  <c r="E22" i="8"/>
  <c r="D22" i="8"/>
  <c r="C22" i="8"/>
  <c r="B22" i="8"/>
  <c r="Y21" i="8"/>
  <c r="X21" i="8"/>
  <c r="W21" i="8"/>
  <c r="W20" i="8" s="1"/>
  <c r="V21" i="8"/>
  <c r="U21" i="8"/>
  <c r="T21" i="8"/>
  <c r="S21" i="8"/>
  <c r="R21" i="8"/>
  <c r="R20" i="8" s="1"/>
  <c r="Q21" i="8"/>
  <c r="Q20" i="8" s="1"/>
  <c r="P21" i="8"/>
  <c r="P20" i="8" s="1"/>
  <c r="O21" i="8"/>
  <c r="O20" i="8" s="1"/>
  <c r="N21" i="8"/>
  <c r="M21" i="8"/>
  <c r="M20" i="8" s="1"/>
  <c r="L21" i="8"/>
  <c r="L20" i="8" s="1"/>
  <c r="K21" i="8"/>
  <c r="K20" i="8" s="1"/>
  <c r="J21" i="8"/>
  <c r="I21" i="8"/>
  <c r="I20" i="8" s="1"/>
  <c r="H21" i="8"/>
  <c r="H20" i="8" s="1"/>
  <c r="G21" i="8"/>
  <c r="G20" i="8" s="1"/>
  <c r="F21" i="8"/>
  <c r="F20" i="8" s="1"/>
  <c r="E21" i="8"/>
  <c r="D21" i="8"/>
  <c r="D20" i="8" s="1"/>
  <c r="C21" i="8"/>
  <c r="B21" i="8"/>
  <c r="Y20" i="8"/>
  <c r="X20" i="8"/>
  <c r="U20" i="8"/>
  <c r="T20" i="8"/>
  <c r="S20" i="8"/>
  <c r="N20" i="8"/>
  <c r="E20" i="8"/>
  <c r="C20" i="8"/>
  <c r="B20" i="8"/>
  <c r="Y19" i="8"/>
  <c r="X19" i="8"/>
  <c r="X17" i="8" s="1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J17" i="8" s="1"/>
  <c r="I19" i="8"/>
  <c r="H19" i="8"/>
  <c r="H17" i="8" s="1"/>
  <c r="G19" i="8"/>
  <c r="F19" i="8"/>
  <c r="F17" i="8" s="1"/>
  <c r="E19" i="8"/>
  <c r="D19" i="8"/>
  <c r="C19" i="8"/>
  <c r="Y18" i="8"/>
  <c r="X18" i="8"/>
  <c r="W18" i="8"/>
  <c r="W17" i="8" s="1"/>
  <c r="V18" i="8"/>
  <c r="U18" i="8"/>
  <c r="U17" i="8" s="1"/>
  <c r="T18" i="8"/>
  <c r="T17" i="8" s="1"/>
  <c r="S18" i="8"/>
  <c r="S17" i="8" s="1"/>
  <c r="R18" i="8"/>
  <c r="Q18" i="8"/>
  <c r="Q17" i="8" s="1"/>
  <c r="P18" i="8"/>
  <c r="O18" i="8"/>
  <c r="O17" i="8" s="1"/>
  <c r="N18" i="8"/>
  <c r="M18" i="8"/>
  <c r="M17" i="8" s="1"/>
  <c r="L18" i="8"/>
  <c r="K18" i="8"/>
  <c r="K17" i="8" s="1"/>
  <c r="J18" i="8"/>
  <c r="I18" i="8"/>
  <c r="H18" i="8"/>
  <c r="G18" i="8"/>
  <c r="F18" i="8"/>
  <c r="E18" i="8"/>
  <c r="E17" i="8" s="1"/>
  <c r="D18" i="8"/>
  <c r="C18" i="8"/>
  <c r="C17" i="8" s="1"/>
  <c r="L17" i="8"/>
  <c r="D17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Y7" i="8"/>
  <c r="Y62" i="8" s="1"/>
  <c r="X7" i="8"/>
  <c r="X62" i="8" s="1"/>
  <c r="W7" i="8"/>
  <c r="W62" i="8" s="1"/>
  <c r="V7" i="8"/>
  <c r="U7" i="8"/>
  <c r="U62" i="8" s="1"/>
  <c r="T7" i="8"/>
  <c r="T62" i="8" s="1"/>
  <c r="S7" i="8"/>
  <c r="S62" i="8" s="1"/>
  <c r="R7" i="8"/>
  <c r="R62" i="8" s="1"/>
  <c r="Q7" i="8"/>
  <c r="Q62" i="8" s="1"/>
  <c r="P7" i="8"/>
  <c r="P62" i="8" s="1"/>
  <c r="O7" i="8"/>
  <c r="O62" i="8" s="1"/>
  <c r="N7" i="8"/>
  <c r="M7" i="8"/>
  <c r="M62" i="8" s="1"/>
  <c r="L7" i="8"/>
  <c r="L62" i="8" s="1"/>
  <c r="K7" i="8"/>
  <c r="K62" i="8" s="1"/>
  <c r="J7" i="8"/>
  <c r="J62" i="8" s="1"/>
  <c r="I7" i="8"/>
  <c r="I62" i="8" s="1"/>
  <c r="H7" i="8"/>
  <c r="H62" i="8" s="1"/>
  <c r="G7" i="8"/>
  <c r="G62" i="8" s="1"/>
  <c r="F7" i="8"/>
  <c r="E7" i="8"/>
  <c r="E62" i="8" s="1"/>
  <c r="D7" i="8"/>
  <c r="D62" i="8" s="1"/>
  <c r="C7" i="8"/>
  <c r="C62" i="8" s="1"/>
  <c r="B7" i="8"/>
  <c r="B62" i="8" s="1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I4" i="4" s="1"/>
  <c r="H3" i="8"/>
  <c r="G3" i="8"/>
  <c r="F3" i="8"/>
  <c r="E3" i="8"/>
  <c r="D3" i="8"/>
  <c r="C3" i="8"/>
  <c r="B3" i="8"/>
  <c r="A54" i="7"/>
  <c r="A53" i="7"/>
  <c r="E51" i="7"/>
  <c r="A47" i="7"/>
  <c r="X42" i="7"/>
  <c r="W42" i="7"/>
  <c r="V42" i="7"/>
  <c r="U42" i="7"/>
  <c r="T42" i="7"/>
  <c r="S42" i="7"/>
  <c r="R42" i="7"/>
  <c r="K42" i="7"/>
  <c r="C42" i="7"/>
  <c r="B42" i="7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J41" i="7"/>
  <c r="I41" i="7"/>
  <c r="H41" i="7"/>
  <c r="G41" i="7"/>
  <c r="F41" i="7"/>
  <c r="E41" i="7"/>
  <c r="D41" i="7"/>
  <c r="C41" i="7"/>
  <c r="B41" i="7"/>
  <c r="W40" i="7"/>
  <c r="V40" i="7"/>
  <c r="U40" i="7"/>
  <c r="T40" i="7"/>
  <c r="R40" i="7"/>
  <c r="Q40" i="7"/>
  <c r="P40" i="7"/>
  <c r="K40" i="7"/>
  <c r="J40" i="7"/>
  <c r="H40" i="7"/>
  <c r="G40" i="7"/>
  <c r="F40" i="7"/>
  <c r="E40" i="7"/>
  <c r="D40" i="7"/>
  <c r="C40" i="7"/>
  <c r="B40" i="7"/>
  <c r="V39" i="7"/>
  <c r="U39" i="7"/>
  <c r="T39" i="7"/>
  <c r="S39" i="7"/>
  <c r="R39" i="7"/>
  <c r="O39" i="7"/>
  <c r="M39" i="7"/>
  <c r="L39" i="7"/>
  <c r="K39" i="7"/>
  <c r="D39" i="7"/>
  <c r="D27" i="7"/>
  <c r="X27" i="7"/>
  <c r="W27" i="7"/>
  <c r="T27" i="7"/>
  <c r="R27" i="7"/>
  <c r="P27" i="7"/>
  <c r="O27" i="7"/>
  <c r="N27" i="7"/>
  <c r="M27" i="7"/>
  <c r="L27" i="7"/>
  <c r="J27" i="7"/>
  <c r="I27" i="7"/>
  <c r="H27" i="7"/>
  <c r="C27" i="7"/>
  <c r="K27" i="7"/>
  <c r="G27" i="7"/>
  <c r="F27" i="7"/>
  <c r="E27" i="7"/>
  <c r="M16" i="7"/>
  <c r="L16" i="7"/>
  <c r="K16" i="7"/>
  <c r="J16" i="7"/>
  <c r="I16" i="7"/>
  <c r="H16" i="7"/>
  <c r="G16" i="7"/>
  <c r="F16" i="7"/>
  <c r="E16" i="7"/>
  <c r="Y16" i="7"/>
  <c r="W16" i="7"/>
  <c r="O16" i="7"/>
  <c r="D16" i="7"/>
  <c r="C16" i="7"/>
  <c r="B16" i="7"/>
  <c r="X16" i="7"/>
  <c r="V16" i="7"/>
  <c r="U16" i="7"/>
  <c r="T16" i="7"/>
  <c r="S16" i="7"/>
  <c r="R16" i="7"/>
  <c r="Q16" i="7"/>
  <c r="P16" i="7"/>
  <c r="P10" i="7"/>
  <c r="L10" i="7"/>
  <c r="S10" i="7"/>
  <c r="R10" i="7"/>
  <c r="B10" i="7"/>
  <c r="Y10" i="7"/>
  <c r="X10" i="7"/>
  <c r="W10" i="7"/>
  <c r="V10" i="7"/>
  <c r="U10" i="7"/>
  <c r="T10" i="7"/>
  <c r="Y51" i="7"/>
  <c r="X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D51" i="7"/>
  <c r="C51" i="7"/>
  <c r="B51" i="7"/>
  <c r="Y50" i="7"/>
  <c r="X50" i="7"/>
  <c r="W50" i="7"/>
  <c r="V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B50" i="7"/>
  <c r="Y49" i="7"/>
  <c r="X49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B49" i="7"/>
  <c r="Y48" i="7"/>
  <c r="X48" i="7"/>
  <c r="W48" i="7"/>
  <c r="U48" i="7"/>
  <c r="T48" i="7"/>
  <c r="S48" i="7"/>
  <c r="R48" i="7"/>
  <c r="Q48" i="7"/>
  <c r="P48" i="7"/>
  <c r="O48" i="7"/>
  <c r="H48" i="7"/>
  <c r="C48" i="7"/>
  <c r="B48" i="7"/>
  <c r="A48" i="6"/>
  <c r="A47" i="6"/>
  <c r="A41" i="6"/>
  <c r="D27" i="6"/>
  <c r="C27" i="6"/>
  <c r="B27" i="6"/>
  <c r="I27" i="6"/>
  <c r="H27" i="6"/>
  <c r="G27" i="6"/>
  <c r="F27" i="6"/>
  <c r="E27" i="6"/>
  <c r="I16" i="6"/>
  <c r="H16" i="6"/>
  <c r="G16" i="6"/>
  <c r="E16" i="6"/>
  <c r="D16" i="6"/>
  <c r="Y16" i="6"/>
  <c r="X16" i="6"/>
  <c r="W16" i="6"/>
  <c r="V16" i="6"/>
  <c r="L16" i="6"/>
  <c r="K16" i="6"/>
  <c r="J16" i="6"/>
  <c r="U16" i="6"/>
  <c r="T16" i="6"/>
  <c r="S16" i="6"/>
  <c r="R16" i="6"/>
  <c r="Q16" i="6"/>
  <c r="P16" i="6"/>
  <c r="O16" i="6"/>
  <c r="N16" i="6"/>
  <c r="M16" i="6"/>
  <c r="Y10" i="6"/>
  <c r="X10" i="6"/>
  <c r="W10" i="6"/>
  <c r="V10" i="6"/>
  <c r="U10" i="6"/>
  <c r="T10" i="6"/>
  <c r="S10" i="6"/>
  <c r="R10" i="6"/>
  <c r="Q10" i="6"/>
  <c r="A48" i="5"/>
  <c r="A47" i="5"/>
  <c r="A41" i="5"/>
  <c r="F16" i="5"/>
  <c r="E16" i="5"/>
  <c r="D16" i="5"/>
  <c r="G16" i="5"/>
  <c r="C16" i="5"/>
  <c r="S16" i="5"/>
  <c r="R16" i="5"/>
  <c r="Q16" i="5"/>
  <c r="P16" i="5"/>
  <c r="L16" i="5"/>
  <c r="J16" i="5"/>
  <c r="I16" i="5"/>
  <c r="H16" i="5"/>
  <c r="X10" i="5"/>
  <c r="W10" i="5"/>
  <c r="J10" i="5"/>
  <c r="I10" i="5"/>
  <c r="V10" i="5"/>
  <c r="U10" i="5"/>
  <c r="T10" i="5"/>
  <c r="S10" i="5"/>
  <c r="H10" i="5"/>
  <c r="R10" i="5"/>
  <c r="Q10" i="5"/>
  <c r="F10" i="5"/>
  <c r="D10" i="5"/>
  <c r="Y10" i="5"/>
  <c r="P10" i="5"/>
  <c r="N10" i="5"/>
  <c r="M10" i="5"/>
  <c r="L10" i="5"/>
  <c r="K10" i="5"/>
  <c r="C10" i="5"/>
  <c r="G10" i="5"/>
  <c r="Y180" i="4"/>
  <c r="X180" i="4"/>
  <c r="W180" i="4"/>
  <c r="V180" i="4"/>
  <c r="U180" i="4"/>
  <c r="T180" i="4"/>
  <c r="S180" i="4"/>
  <c r="R180" i="4"/>
  <c r="Q180" i="4"/>
  <c r="P180" i="4"/>
  <c r="O180" i="4"/>
  <c r="N180" i="4"/>
  <c r="M180" i="4"/>
  <c r="L180" i="4"/>
  <c r="K180" i="4"/>
  <c r="J180" i="4"/>
  <c r="I180" i="4"/>
  <c r="H180" i="4"/>
  <c r="G180" i="4"/>
  <c r="E180" i="4"/>
  <c r="D180" i="4"/>
  <c r="C180" i="4"/>
  <c r="B180" i="4"/>
  <c r="X179" i="4"/>
  <c r="W179" i="4"/>
  <c r="V179" i="4"/>
  <c r="U179" i="4"/>
  <c r="S179" i="4"/>
  <c r="R179" i="4"/>
  <c r="P179" i="4"/>
  <c r="O179" i="4"/>
  <c r="M179" i="4"/>
  <c r="L179" i="4"/>
  <c r="K179" i="4"/>
  <c r="J179" i="4"/>
  <c r="I179" i="4"/>
  <c r="H179" i="4"/>
  <c r="G179" i="4"/>
  <c r="F179" i="4"/>
  <c r="E179" i="4"/>
  <c r="D179" i="4"/>
  <c r="C179" i="4"/>
  <c r="B179" i="4"/>
  <c r="Y178" i="4"/>
  <c r="X178" i="4"/>
  <c r="W178" i="4"/>
  <c r="V178" i="4"/>
  <c r="U178" i="4"/>
  <c r="T178" i="4"/>
  <c r="S178" i="4"/>
  <c r="R178" i="4"/>
  <c r="Q178" i="4"/>
  <c r="P178" i="4"/>
  <c r="O178" i="4"/>
  <c r="N178" i="4"/>
  <c r="M178" i="4"/>
  <c r="L178" i="4"/>
  <c r="K178" i="4"/>
  <c r="J178" i="4"/>
  <c r="I178" i="4"/>
  <c r="H178" i="4"/>
  <c r="G178" i="4"/>
  <c r="F178" i="4"/>
  <c r="E178" i="4"/>
  <c r="D178" i="4"/>
  <c r="C178" i="4"/>
  <c r="B178" i="4"/>
  <c r="Y177" i="4"/>
  <c r="X177" i="4"/>
  <c r="W177" i="4"/>
  <c r="V177" i="4"/>
  <c r="U177" i="4"/>
  <c r="T177" i="4"/>
  <c r="S177" i="4"/>
  <c r="R177" i="4"/>
  <c r="Q177" i="4"/>
  <c r="P177" i="4"/>
  <c r="O177" i="4"/>
  <c r="N177" i="4"/>
  <c r="M177" i="4"/>
  <c r="L177" i="4"/>
  <c r="K177" i="4"/>
  <c r="J177" i="4"/>
  <c r="I177" i="4"/>
  <c r="H177" i="4"/>
  <c r="G177" i="4"/>
  <c r="F177" i="4"/>
  <c r="E177" i="4"/>
  <c r="D177" i="4"/>
  <c r="C177" i="4"/>
  <c r="B177" i="4"/>
  <c r="Y176" i="4"/>
  <c r="X176" i="4"/>
  <c r="W176" i="4"/>
  <c r="V176" i="4"/>
  <c r="U176" i="4"/>
  <c r="T176" i="4"/>
  <c r="S176" i="4"/>
  <c r="R176" i="4"/>
  <c r="O176" i="4"/>
  <c r="N176" i="4"/>
  <c r="M176" i="4"/>
  <c r="L176" i="4"/>
  <c r="K176" i="4"/>
  <c r="J176" i="4"/>
  <c r="I176" i="4"/>
  <c r="H176" i="4"/>
  <c r="G176" i="4"/>
  <c r="F176" i="4"/>
  <c r="E176" i="4"/>
  <c r="D176" i="4"/>
  <c r="C176" i="4"/>
  <c r="B176" i="4"/>
  <c r="Y175" i="4"/>
  <c r="X175" i="4"/>
  <c r="W175" i="4"/>
  <c r="V175" i="4"/>
  <c r="U175" i="4"/>
  <c r="T175" i="4"/>
  <c r="S175" i="4"/>
  <c r="R175" i="4"/>
  <c r="Q175" i="4"/>
  <c r="P175" i="4"/>
  <c r="O175" i="4"/>
  <c r="N175" i="4"/>
  <c r="M175" i="4"/>
  <c r="L175" i="4"/>
  <c r="K175" i="4"/>
  <c r="J175" i="4"/>
  <c r="I175" i="4"/>
  <c r="H175" i="4"/>
  <c r="G175" i="4"/>
  <c r="F175" i="4"/>
  <c r="E175" i="4"/>
  <c r="D175" i="4"/>
  <c r="C175" i="4"/>
  <c r="V174" i="4"/>
  <c r="U174" i="4"/>
  <c r="Q174" i="4"/>
  <c r="P174" i="4"/>
  <c r="N174" i="4"/>
  <c r="M174" i="4"/>
  <c r="Y173" i="4"/>
  <c r="X173" i="4"/>
  <c r="W173" i="4"/>
  <c r="V173" i="4"/>
  <c r="U173" i="4"/>
  <c r="T173" i="4"/>
  <c r="Q173" i="4"/>
  <c r="O173" i="4"/>
  <c r="N173" i="4"/>
  <c r="M173" i="4"/>
  <c r="L173" i="4"/>
  <c r="J173" i="4"/>
  <c r="I173" i="4"/>
  <c r="G173" i="4"/>
  <c r="E173" i="4"/>
  <c r="D173" i="4"/>
  <c r="B173" i="4"/>
  <c r="Y172" i="4"/>
  <c r="W172" i="4"/>
  <c r="V172" i="4"/>
  <c r="U172" i="4"/>
  <c r="T172" i="4"/>
  <c r="R172" i="4"/>
  <c r="Q172" i="4"/>
  <c r="O172" i="4"/>
  <c r="N172" i="4"/>
  <c r="M172" i="4"/>
  <c r="I172" i="4"/>
  <c r="G172" i="4"/>
  <c r="F172" i="4"/>
  <c r="E172" i="4"/>
  <c r="D172" i="4"/>
  <c r="B172" i="4"/>
  <c r="W166" i="4"/>
  <c r="T166" i="4"/>
  <c r="P166" i="4"/>
  <c r="O166" i="4"/>
  <c r="L166" i="4"/>
  <c r="I166" i="4"/>
  <c r="H166" i="4"/>
  <c r="G166" i="4"/>
  <c r="D166" i="4"/>
  <c r="R165" i="4"/>
  <c r="M165" i="4"/>
  <c r="D164" i="4"/>
  <c r="B164" i="4"/>
  <c r="Y162" i="4"/>
  <c r="S162" i="4"/>
  <c r="R162" i="4"/>
  <c r="Q162" i="4"/>
  <c r="N162" i="4"/>
  <c r="M162" i="4"/>
  <c r="L162" i="4"/>
  <c r="K162" i="4"/>
  <c r="J162" i="4"/>
  <c r="I162" i="4"/>
  <c r="V161" i="4"/>
  <c r="U161" i="4"/>
  <c r="T161" i="4"/>
  <c r="S161" i="4"/>
  <c r="I161" i="4"/>
  <c r="G161" i="4"/>
  <c r="F161" i="4"/>
  <c r="E161" i="4"/>
  <c r="Q160" i="4"/>
  <c r="I160" i="4"/>
  <c r="G160" i="4"/>
  <c r="F160" i="4"/>
  <c r="E160" i="4"/>
  <c r="D160" i="4"/>
  <c r="C160" i="4"/>
  <c r="W158" i="4"/>
  <c r="V158" i="4"/>
  <c r="M158" i="4"/>
  <c r="L158" i="4"/>
  <c r="Y155" i="4"/>
  <c r="W155" i="4"/>
  <c r="V155" i="4"/>
  <c r="U155" i="4"/>
  <c r="T155" i="4"/>
  <c r="S155" i="4"/>
  <c r="Q155" i="4"/>
  <c r="K155" i="4"/>
  <c r="J155" i="4"/>
  <c r="B155" i="4"/>
  <c r="Y126" i="4"/>
  <c r="X126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Y125" i="4"/>
  <c r="X125" i="4"/>
  <c r="W125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E125" i="4"/>
  <c r="D125" i="4"/>
  <c r="C125" i="4"/>
  <c r="B125" i="4"/>
  <c r="Y124" i="4"/>
  <c r="X124" i="4"/>
  <c r="W124" i="4"/>
  <c r="V124" i="4"/>
  <c r="U124" i="4"/>
  <c r="S124" i="4"/>
  <c r="R124" i="4"/>
  <c r="Q124" i="4"/>
  <c r="P124" i="4"/>
  <c r="O124" i="4"/>
  <c r="M124" i="4"/>
  <c r="L124" i="4"/>
  <c r="K124" i="4"/>
  <c r="J124" i="4"/>
  <c r="I124" i="4"/>
  <c r="H124" i="4"/>
  <c r="G124" i="4"/>
  <c r="F124" i="4"/>
  <c r="E124" i="4"/>
  <c r="D124" i="4"/>
  <c r="C124" i="4"/>
  <c r="B124" i="4"/>
  <c r="Y123" i="4"/>
  <c r="X123" i="4"/>
  <c r="W123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C123" i="4"/>
  <c r="B123" i="4"/>
  <c r="Y122" i="4"/>
  <c r="X122" i="4"/>
  <c r="W122" i="4"/>
  <c r="V122" i="4"/>
  <c r="U122" i="4"/>
  <c r="T122" i="4"/>
  <c r="S122" i="4"/>
  <c r="R122" i="4"/>
  <c r="Q122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B122" i="4"/>
  <c r="Y121" i="4"/>
  <c r="X121" i="4"/>
  <c r="W121" i="4"/>
  <c r="V121" i="4"/>
  <c r="U121" i="4"/>
  <c r="T121" i="4"/>
  <c r="S121" i="4"/>
  <c r="R121" i="4"/>
  <c r="Q121" i="4"/>
  <c r="O121" i="4"/>
  <c r="N121" i="4"/>
  <c r="M121" i="4"/>
  <c r="L121" i="4"/>
  <c r="K121" i="4"/>
  <c r="J121" i="4"/>
  <c r="I121" i="4"/>
  <c r="H121" i="4"/>
  <c r="G121" i="4"/>
  <c r="F121" i="4"/>
  <c r="E121" i="4"/>
  <c r="D121" i="4"/>
  <c r="C121" i="4"/>
  <c r="B121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J120" i="4"/>
  <c r="I120" i="4"/>
  <c r="H120" i="4"/>
  <c r="G120" i="4"/>
  <c r="F120" i="4"/>
  <c r="E120" i="4"/>
  <c r="D120" i="4"/>
  <c r="C120" i="4"/>
  <c r="Y119" i="4"/>
  <c r="X119" i="4"/>
  <c r="W119" i="4"/>
  <c r="V119" i="4"/>
  <c r="U119" i="4"/>
  <c r="T119" i="4"/>
  <c r="S119" i="4"/>
  <c r="R119" i="4"/>
  <c r="Q119" i="4"/>
  <c r="P119" i="4"/>
  <c r="O119" i="4"/>
  <c r="N119" i="4"/>
  <c r="M119" i="4"/>
  <c r="L119" i="4"/>
  <c r="K119" i="4"/>
  <c r="J119" i="4"/>
  <c r="I119" i="4"/>
  <c r="H119" i="4"/>
  <c r="G119" i="4"/>
  <c r="F119" i="4"/>
  <c r="E119" i="4"/>
  <c r="D119" i="4"/>
  <c r="C119" i="4"/>
  <c r="B119" i="4"/>
  <c r="Y118" i="4"/>
  <c r="X118" i="4"/>
  <c r="W118" i="4"/>
  <c r="V118" i="4"/>
  <c r="U118" i="4"/>
  <c r="T118" i="4"/>
  <c r="S118" i="4"/>
  <c r="R118" i="4"/>
  <c r="Q118" i="4"/>
  <c r="P118" i="4"/>
  <c r="O118" i="4"/>
  <c r="N118" i="4"/>
  <c r="M118" i="4"/>
  <c r="L118" i="4"/>
  <c r="K118" i="4"/>
  <c r="J118" i="4"/>
  <c r="I118" i="4"/>
  <c r="H118" i="4"/>
  <c r="G118" i="4"/>
  <c r="F118" i="4"/>
  <c r="E118" i="4"/>
  <c r="D118" i="4"/>
  <c r="C118" i="4"/>
  <c r="B118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E117" i="4"/>
  <c r="D117" i="4"/>
  <c r="C117" i="4"/>
  <c r="B117" i="4"/>
  <c r="O116" i="4"/>
  <c r="N116" i="4"/>
  <c r="K116" i="4"/>
  <c r="S115" i="4"/>
  <c r="E115" i="4"/>
  <c r="S114" i="4"/>
  <c r="R114" i="4"/>
  <c r="Q114" i="4"/>
  <c r="R113" i="4"/>
  <c r="O113" i="4"/>
  <c r="J113" i="4"/>
  <c r="I113" i="4"/>
  <c r="H113" i="4"/>
  <c r="G113" i="4"/>
  <c r="W111" i="4"/>
  <c r="V111" i="4"/>
  <c r="U111" i="4"/>
  <c r="T111" i="4"/>
  <c r="S111" i="4"/>
  <c r="R111" i="4"/>
  <c r="P111" i="4"/>
  <c r="O111" i="4"/>
  <c r="N111" i="4"/>
  <c r="M111" i="4"/>
  <c r="L111" i="4"/>
  <c r="K111" i="4"/>
  <c r="J111" i="4"/>
  <c r="I111" i="4"/>
  <c r="H111" i="4"/>
  <c r="G111" i="4"/>
  <c r="F111" i="4"/>
  <c r="E111" i="4"/>
  <c r="D111" i="4"/>
  <c r="C111" i="4"/>
  <c r="B111" i="4"/>
  <c r="W110" i="4"/>
  <c r="V110" i="4"/>
  <c r="M110" i="4"/>
  <c r="J110" i="4"/>
  <c r="H110" i="4"/>
  <c r="G110" i="4"/>
  <c r="F110" i="4"/>
  <c r="E110" i="4"/>
  <c r="Y109" i="4"/>
  <c r="X109" i="4"/>
  <c r="W109" i="4"/>
  <c r="Q109" i="4"/>
  <c r="P109" i="4"/>
  <c r="O109" i="4"/>
  <c r="I109" i="4"/>
  <c r="E109" i="4"/>
  <c r="Y107" i="4"/>
  <c r="X107" i="4"/>
  <c r="W107" i="4"/>
  <c r="K107" i="4"/>
  <c r="J107" i="4"/>
  <c r="X106" i="4"/>
  <c r="W106" i="4"/>
  <c r="V106" i="4"/>
  <c r="T106" i="4"/>
  <c r="S106" i="4"/>
  <c r="R106" i="4"/>
  <c r="Q106" i="4"/>
  <c r="P106" i="4"/>
  <c r="O106" i="4"/>
  <c r="N106" i="4"/>
  <c r="M106" i="4"/>
  <c r="J106" i="4"/>
  <c r="I106" i="4"/>
  <c r="H106" i="4"/>
  <c r="G106" i="4"/>
  <c r="F106" i="4"/>
  <c r="E106" i="4"/>
  <c r="D106" i="4"/>
  <c r="C106" i="4"/>
  <c r="B106" i="4"/>
  <c r="K105" i="4"/>
  <c r="F105" i="4"/>
  <c r="E105" i="4"/>
  <c r="Y103" i="4"/>
  <c r="X103" i="4"/>
  <c r="S103" i="4"/>
  <c r="R103" i="4"/>
  <c r="P103" i="4"/>
  <c r="O103" i="4"/>
  <c r="N103" i="4"/>
  <c r="L103" i="4"/>
  <c r="K103" i="4"/>
  <c r="J103" i="4"/>
  <c r="I103" i="4"/>
  <c r="B103" i="4"/>
  <c r="J101" i="4"/>
  <c r="B101" i="4"/>
  <c r="N100" i="4"/>
  <c r="Y95" i="4"/>
  <c r="X95" i="4"/>
  <c r="X94" i="4" s="1"/>
  <c r="W95" i="4"/>
  <c r="V95" i="4"/>
  <c r="U95" i="4"/>
  <c r="T95" i="4"/>
  <c r="S95" i="4"/>
  <c r="R95" i="4"/>
  <c r="Q95" i="4"/>
  <c r="P95" i="4"/>
  <c r="O95" i="4"/>
  <c r="O94" i="4" s="1"/>
  <c r="N95" i="4"/>
  <c r="M95" i="4"/>
  <c r="L95" i="4"/>
  <c r="L94" i="4" s="1"/>
  <c r="K95" i="4"/>
  <c r="J95" i="4"/>
  <c r="I95" i="4"/>
  <c r="I94" i="4" s="1"/>
  <c r="H95" i="4"/>
  <c r="G95" i="4"/>
  <c r="G94" i="4" s="1"/>
  <c r="F95" i="4"/>
  <c r="E95" i="4"/>
  <c r="E94" i="4" s="1"/>
  <c r="D95" i="4"/>
  <c r="C95" i="4"/>
  <c r="B95" i="4"/>
  <c r="R88" i="4"/>
  <c r="Q88" i="4"/>
  <c r="P88" i="4"/>
  <c r="O88" i="4"/>
  <c r="N88" i="4"/>
  <c r="Y94" i="4"/>
  <c r="W94" i="4"/>
  <c r="V94" i="4"/>
  <c r="U94" i="4"/>
  <c r="T94" i="4"/>
  <c r="S94" i="4"/>
  <c r="R94" i="4"/>
  <c r="Q94" i="4"/>
  <c r="P94" i="4"/>
  <c r="N94" i="4"/>
  <c r="M94" i="4"/>
  <c r="K94" i="4"/>
  <c r="J94" i="4"/>
  <c r="H94" i="4"/>
  <c r="F94" i="4"/>
  <c r="D94" i="4"/>
  <c r="C94" i="4"/>
  <c r="B94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E151" i="4" s="1"/>
  <c r="D78" i="4"/>
  <c r="C78" i="4"/>
  <c r="B78" i="4"/>
  <c r="Y77" i="4"/>
  <c r="X77" i="4"/>
  <c r="W77" i="4"/>
  <c r="V77" i="4"/>
  <c r="U77" i="4"/>
  <c r="U150" i="4" s="1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C77" i="4"/>
  <c r="B77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E76" i="4"/>
  <c r="D76" i="4"/>
  <c r="C76" i="4"/>
  <c r="B76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E75" i="4"/>
  <c r="D75" i="4"/>
  <c r="C75" i="4"/>
  <c r="B75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E74" i="4"/>
  <c r="D74" i="4"/>
  <c r="C74" i="4"/>
  <c r="B74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M146" i="4" s="1"/>
  <c r="L73" i="4"/>
  <c r="K73" i="4"/>
  <c r="J73" i="4"/>
  <c r="I73" i="4"/>
  <c r="H73" i="4"/>
  <c r="G73" i="4"/>
  <c r="F73" i="4"/>
  <c r="E73" i="4"/>
  <c r="D73" i="4"/>
  <c r="C73" i="4"/>
  <c r="B73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M145" i="4" s="1"/>
  <c r="L72" i="4"/>
  <c r="K72" i="4"/>
  <c r="J72" i="4"/>
  <c r="I72" i="4"/>
  <c r="I145" i="4" s="1"/>
  <c r="H72" i="4"/>
  <c r="G72" i="4"/>
  <c r="F72" i="4"/>
  <c r="E72" i="4"/>
  <c r="D72" i="4"/>
  <c r="C72" i="4"/>
  <c r="B72" i="4"/>
  <c r="Y71" i="4"/>
  <c r="Y144" i="4" s="1"/>
  <c r="X71" i="4"/>
  <c r="X144" i="4" s="1"/>
  <c r="W71" i="4"/>
  <c r="W144" i="4" s="1"/>
  <c r="V71" i="4"/>
  <c r="V144" i="4" s="1"/>
  <c r="U71" i="4"/>
  <c r="U144" i="4" s="1"/>
  <c r="T71" i="4"/>
  <c r="T144" i="4" s="1"/>
  <c r="S71" i="4"/>
  <c r="S144" i="4" s="1"/>
  <c r="R71" i="4"/>
  <c r="R144" i="4" s="1"/>
  <c r="Q71" i="4"/>
  <c r="Q144" i="4" s="1"/>
  <c r="P71" i="4"/>
  <c r="P144" i="4" s="1"/>
  <c r="O71" i="4"/>
  <c r="O144" i="4" s="1"/>
  <c r="N71" i="4"/>
  <c r="N144" i="4" s="1"/>
  <c r="M71" i="4"/>
  <c r="M144" i="4" s="1"/>
  <c r="L71" i="4"/>
  <c r="L144" i="4" s="1"/>
  <c r="K71" i="4"/>
  <c r="K144" i="4" s="1"/>
  <c r="J71" i="4"/>
  <c r="J144" i="4" s="1"/>
  <c r="I71" i="4"/>
  <c r="I144" i="4" s="1"/>
  <c r="H71" i="4"/>
  <c r="H144" i="4" s="1"/>
  <c r="G71" i="4"/>
  <c r="G144" i="4" s="1"/>
  <c r="F71" i="4"/>
  <c r="F144" i="4" s="1"/>
  <c r="E71" i="4"/>
  <c r="E144" i="4" s="1"/>
  <c r="D71" i="4"/>
  <c r="D144" i="4" s="1"/>
  <c r="C71" i="4"/>
  <c r="C144" i="4" s="1"/>
  <c r="B71" i="4"/>
  <c r="B144" i="4" s="1"/>
  <c r="Y70" i="4"/>
  <c r="Y143" i="4" s="1"/>
  <c r="X70" i="4"/>
  <c r="X143" i="4" s="1"/>
  <c r="W70" i="4"/>
  <c r="W143" i="4" s="1"/>
  <c r="V70" i="4"/>
  <c r="V143" i="4" s="1"/>
  <c r="U70" i="4"/>
  <c r="U143" i="4" s="1"/>
  <c r="T70" i="4"/>
  <c r="T143" i="4" s="1"/>
  <c r="S70" i="4"/>
  <c r="S143" i="4" s="1"/>
  <c r="R70" i="4"/>
  <c r="R143" i="4" s="1"/>
  <c r="Q70" i="4"/>
  <c r="Q143" i="4" s="1"/>
  <c r="P70" i="4"/>
  <c r="P143" i="4" s="1"/>
  <c r="O70" i="4"/>
  <c r="O143" i="4" s="1"/>
  <c r="N70" i="4"/>
  <c r="N143" i="4" s="1"/>
  <c r="M70" i="4"/>
  <c r="M143" i="4" s="1"/>
  <c r="L70" i="4"/>
  <c r="L143" i="4" s="1"/>
  <c r="K70" i="4"/>
  <c r="K143" i="4" s="1"/>
  <c r="J70" i="4"/>
  <c r="J143" i="4" s="1"/>
  <c r="I70" i="4"/>
  <c r="I143" i="4" s="1"/>
  <c r="H70" i="4"/>
  <c r="H143" i="4" s="1"/>
  <c r="G70" i="4"/>
  <c r="G143" i="4" s="1"/>
  <c r="F70" i="4"/>
  <c r="F143" i="4" s="1"/>
  <c r="E70" i="4"/>
  <c r="E143" i="4" s="1"/>
  <c r="D70" i="4"/>
  <c r="D143" i="4" s="1"/>
  <c r="C70" i="4"/>
  <c r="C143" i="4" s="1"/>
  <c r="B70" i="4"/>
  <c r="B143" i="4" s="1"/>
  <c r="H69" i="4"/>
  <c r="D69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M141" i="4" s="1"/>
  <c r="L68" i="4"/>
  <c r="J68" i="4"/>
  <c r="I68" i="4"/>
  <c r="H68" i="4"/>
  <c r="G68" i="4"/>
  <c r="F68" i="4"/>
  <c r="E68" i="4"/>
  <c r="D68" i="4"/>
  <c r="C68" i="4"/>
  <c r="B68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M140" i="4" s="1"/>
  <c r="L67" i="4"/>
  <c r="K67" i="4"/>
  <c r="J67" i="4"/>
  <c r="I67" i="4"/>
  <c r="H67" i="4"/>
  <c r="F67" i="4"/>
  <c r="E67" i="4"/>
  <c r="D67" i="4"/>
  <c r="C67" i="4"/>
  <c r="B67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I139" i="4" s="1"/>
  <c r="H66" i="4"/>
  <c r="G66" i="4"/>
  <c r="F66" i="4"/>
  <c r="E66" i="4"/>
  <c r="E139" i="4" s="1"/>
  <c r="D66" i="4"/>
  <c r="B66" i="4"/>
  <c r="W65" i="4"/>
  <c r="U65" i="4"/>
  <c r="T65" i="4"/>
  <c r="S65" i="4"/>
  <c r="Q65" i="4"/>
  <c r="P65" i="4"/>
  <c r="Y64" i="4"/>
  <c r="X64" i="4"/>
  <c r="W64" i="4"/>
  <c r="V64" i="4"/>
  <c r="U64" i="4"/>
  <c r="T64" i="4"/>
  <c r="S64" i="4"/>
  <c r="Q64" i="4"/>
  <c r="P64" i="4"/>
  <c r="O64" i="4"/>
  <c r="N64" i="4"/>
  <c r="M64" i="4"/>
  <c r="M137" i="4" s="1"/>
  <c r="L64" i="4"/>
  <c r="J64" i="4"/>
  <c r="I64" i="4"/>
  <c r="H64" i="4"/>
  <c r="G64" i="4"/>
  <c r="F64" i="4"/>
  <c r="E64" i="4"/>
  <c r="D64" i="4"/>
  <c r="C64" i="4"/>
  <c r="B64" i="4"/>
  <c r="Y63" i="4"/>
  <c r="X63" i="4"/>
  <c r="W63" i="4"/>
  <c r="V63" i="4"/>
  <c r="U63" i="4"/>
  <c r="T63" i="4"/>
  <c r="S63" i="4"/>
  <c r="R63" i="4"/>
  <c r="Q63" i="4"/>
  <c r="P63" i="4"/>
  <c r="O63" i="4"/>
  <c r="M63" i="4"/>
  <c r="L63" i="4"/>
  <c r="K63" i="4"/>
  <c r="J63" i="4"/>
  <c r="I63" i="4"/>
  <c r="H63" i="4"/>
  <c r="F63" i="4"/>
  <c r="E63" i="4"/>
  <c r="D63" i="4"/>
  <c r="C63" i="4"/>
  <c r="B63" i="4"/>
  <c r="X62" i="4"/>
  <c r="X135" i="4" s="1"/>
  <c r="W62" i="4"/>
  <c r="W135" i="4" s="1"/>
  <c r="V62" i="4"/>
  <c r="V135" i="4" s="1"/>
  <c r="P62" i="4"/>
  <c r="P135" i="4" s="1"/>
  <c r="O62" i="4"/>
  <c r="O135" i="4" s="1"/>
  <c r="H62" i="4"/>
  <c r="H135" i="4" s="1"/>
  <c r="G62" i="4"/>
  <c r="G135" i="4" s="1"/>
  <c r="D62" i="4"/>
  <c r="D135" i="4" s="1"/>
  <c r="B62" i="4"/>
  <c r="B135" i="4" s="1"/>
  <c r="Y60" i="4"/>
  <c r="Y133" i="4" s="1"/>
  <c r="X60" i="4"/>
  <c r="X133" i="4" s="1"/>
  <c r="W60" i="4"/>
  <c r="W133" i="4" s="1"/>
  <c r="Q60" i="4"/>
  <c r="Q133" i="4" s="1"/>
  <c r="P60" i="4"/>
  <c r="P133" i="4" s="1"/>
  <c r="N60" i="4"/>
  <c r="N133" i="4" s="1"/>
  <c r="M60" i="4"/>
  <c r="M133" i="4" s="1"/>
  <c r="L60" i="4"/>
  <c r="L133" i="4" s="1"/>
  <c r="K60" i="4"/>
  <c r="K133" i="4" s="1"/>
  <c r="J60" i="4"/>
  <c r="J133" i="4" s="1"/>
  <c r="I60" i="4"/>
  <c r="I133" i="4" s="1"/>
  <c r="Y59" i="4"/>
  <c r="V59" i="4"/>
  <c r="U59" i="4"/>
  <c r="T59" i="4"/>
  <c r="S59" i="4"/>
  <c r="R59" i="4"/>
  <c r="Q59" i="4"/>
  <c r="P59" i="4"/>
  <c r="O59" i="4"/>
  <c r="J59" i="4"/>
  <c r="I59" i="4"/>
  <c r="H59" i="4"/>
  <c r="G59" i="4"/>
  <c r="F59" i="4"/>
  <c r="E59" i="4"/>
  <c r="D59" i="4"/>
  <c r="C59" i="4"/>
  <c r="B59" i="4"/>
  <c r="Y58" i="4"/>
  <c r="U58" i="4"/>
  <c r="R58" i="4"/>
  <c r="Q58" i="4"/>
  <c r="P58" i="4"/>
  <c r="O58" i="4"/>
  <c r="N58" i="4"/>
  <c r="M58" i="4"/>
  <c r="L58" i="4"/>
  <c r="K58" i="4"/>
  <c r="J58" i="4"/>
  <c r="I58" i="4"/>
  <c r="H58" i="4"/>
  <c r="F58" i="4"/>
  <c r="E58" i="4"/>
  <c r="D58" i="4"/>
  <c r="C58" i="4"/>
  <c r="R57" i="4"/>
  <c r="R132" i="4" s="1"/>
  <c r="Q57" i="4"/>
  <c r="Q132" i="4" s="1"/>
  <c r="G57" i="4"/>
  <c r="G132" i="4" s="1"/>
  <c r="Y56" i="4"/>
  <c r="Y131" i="4" s="1"/>
  <c r="X56" i="4"/>
  <c r="X131" i="4" s="1"/>
  <c r="W56" i="4"/>
  <c r="W131" i="4" s="1"/>
  <c r="V56" i="4"/>
  <c r="V131" i="4" s="1"/>
  <c r="U56" i="4"/>
  <c r="U131" i="4" s="1"/>
  <c r="T56" i="4"/>
  <c r="T131" i="4" s="1"/>
  <c r="S56" i="4"/>
  <c r="S131" i="4" s="1"/>
  <c r="R56" i="4"/>
  <c r="R131" i="4" s="1"/>
  <c r="Q56" i="4"/>
  <c r="Q131" i="4" s="1"/>
  <c r="O56" i="4"/>
  <c r="O131" i="4" s="1"/>
  <c r="N56" i="4"/>
  <c r="N131" i="4" s="1"/>
  <c r="M56" i="4"/>
  <c r="M131" i="4" s="1"/>
  <c r="J56" i="4"/>
  <c r="J131" i="4" s="1"/>
  <c r="I56" i="4"/>
  <c r="I131" i="4" s="1"/>
  <c r="H56" i="4"/>
  <c r="H131" i="4" s="1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D54" i="4"/>
  <c r="C54" i="4"/>
  <c r="B54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D53" i="4"/>
  <c r="C53" i="4"/>
  <c r="B53" i="4"/>
  <c r="U52" i="4"/>
  <c r="T52" i="4"/>
  <c r="N52" i="4"/>
  <c r="C52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Y26" i="4"/>
  <c r="X26" i="4"/>
  <c r="W26" i="4"/>
  <c r="V26" i="4"/>
  <c r="U26" i="4"/>
  <c r="T26" i="4"/>
  <c r="S26" i="4"/>
  <c r="R26" i="4"/>
  <c r="Q26" i="4"/>
  <c r="Q151" i="4" s="1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I150" i="4" s="1"/>
  <c r="H25" i="4"/>
  <c r="G25" i="4"/>
  <c r="F25" i="4"/>
  <c r="E25" i="4"/>
  <c r="D25" i="4"/>
  <c r="C25" i="4"/>
  <c r="B25" i="4"/>
  <c r="Y24" i="4"/>
  <c r="X24" i="4"/>
  <c r="W24" i="4"/>
  <c r="V24" i="4"/>
  <c r="U24" i="4"/>
  <c r="T24" i="4"/>
  <c r="S24" i="4"/>
  <c r="R24" i="4"/>
  <c r="Q24" i="4"/>
  <c r="Q149" i="4" s="1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Y23" i="4"/>
  <c r="Y148" i="4" s="1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I148" i="4" s="1"/>
  <c r="H23" i="4"/>
  <c r="G23" i="4"/>
  <c r="F23" i="4"/>
  <c r="E23" i="4"/>
  <c r="D23" i="4"/>
  <c r="C23" i="4"/>
  <c r="B23" i="4"/>
  <c r="Y22" i="4"/>
  <c r="X22" i="4"/>
  <c r="W22" i="4"/>
  <c r="V22" i="4"/>
  <c r="U22" i="4"/>
  <c r="T22" i="4"/>
  <c r="S22" i="4"/>
  <c r="R22" i="4"/>
  <c r="Q22" i="4"/>
  <c r="Q147" i="4" s="1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Y21" i="4"/>
  <c r="Y146" i="4" s="1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Y17" i="4"/>
  <c r="X17" i="4"/>
  <c r="S17" i="4"/>
  <c r="R17" i="4"/>
  <c r="Q17" i="4"/>
  <c r="N17" i="4"/>
  <c r="M17" i="4"/>
  <c r="L17" i="4"/>
  <c r="K17" i="4"/>
  <c r="J17" i="4"/>
  <c r="I17" i="4"/>
  <c r="H17" i="4"/>
  <c r="G17" i="4"/>
  <c r="D17" i="4"/>
  <c r="C17" i="4"/>
  <c r="B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Y15" i="4"/>
  <c r="Y140" i="4" s="1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Y14" i="4"/>
  <c r="X14" i="4"/>
  <c r="W14" i="4"/>
  <c r="V14" i="4"/>
  <c r="U14" i="4"/>
  <c r="T14" i="4"/>
  <c r="S14" i="4"/>
  <c r="R14" i="4"/>
  <c r="Q14" i="4"/>
  <c r="Q139" i="4" s="1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Y11" i="4"/>
  <c r="Y136" i="4" s="1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Y9" i="4"/>
  <c r="X9" i="4"/>
  <c r="V9" i="4"/>
  <c r="U9" i="4"/>
  <c r="T9" i="4"/>
  <c r="S9" i="4"/>
  <c r="R9" i="4"/>
  <c r="Q9" i="4"/>
  <c r="P9" i="4"/>
  <c r="J9" i="4"/>
  <c r="I9" i="4"/>
  <c r="H9" i="4"/>
  <c r="G9" i="4"/>
  <c r="F9" i="4"/>
  <c r="E9" i="4"/>
  <c r="D9" i="4"/>
  <c r="C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Y5" i="4"/>
  <c r="V5" i="4"/>
  <c r="N5" i="4"/>
  <c r="K5" i="4"/>
  <c r="J5" i="4"/>
  <c r="I5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H4" i="4"/>
  <c r="G4" i="4"/>
  <c r="F4" i="4"/>
  <c r="E4" i="4"/>
  <c r="D4" i="4"/>
  <c r="C4" i="4"/>
  <c r="B4" i="4"/>
  <c r="Y3" i="4"/>
  <c r="J3" i="4"/>
  <c r="B55" i="2"/>
  <c r="B59" i="2"/>
  <c r="B58" i="2"/>
  <c r="B13" i="2"/>
  <c r="B38" i="2"/>
  <c r="B60" i="2"/>
  <c r="B36" i="2"/>
  <c r="B51" i="2"/>
  <c r="B43" i="2"/>
  <c r="B50" i="2"/>
  <c r="B4" i="2"/>
  <c r="B54" i="2"/>
  <c r="B5" i="2"/>
  <c r="B18" i="2"/>
  <c r="B49" i="2"/>
  <c r="B23" i="2"/>
  <c r="B53" i="2"/>
  <c r="B61" i="2"/>
  <c r="B21" i="2"/>
  <c r="B11" i="2"/>
  <c r="B29" i="2"/>
  <c r="B24" i="2"/>
  <c r="B40" i="2"/>
  <c r="B16" i="2"/>
  <c r="B19" i="2"/>
  <c r="B9" i="2"/>
  <c r="B30" i="2"/>
  <c r="B8" i="2"/>
  <c r="B26" i="2"/>
  <c r="B20" i="2"/>
  <c r="B10" i="2"/>
  <c r="B14" i="2"/>
  <c r="B39" i="2"/>
  <c r="B31" i="2"/>
  <c r="B48" i="2"/>
  <c r="B35" i="2"/>
  <c r="B6" i="2"/>
  <c r="B33" i="2"/>
  <c r="B34" i="2"/>
  <c r="B46" i="2"/>
  <c r="B41" i="2"/>
  <c r="B45" i="2"/>
  <c r="B15" i="2"/>
  <c r="B56" i="2"/>
  <c r="B28" i="2"/>
  <c r="B44" i="2"/>
  <c r="B25" i="2"/>
  <c r="W103" i="50" l="1"/>
  <c r="C105" i="50"/>
  <c r="C104" i="51"/>
  <c r="G105" i="51"/>
  <c r="X103" i="50"/>
  <c r="D105" i="50"/>
  <c r="D104" i="51"/>
  <c r="H105" i="51"/>
  <c r="Y103" i="50"/>
  <c r="E105" i="50"/>
  <c r="E104" i="51"/>
  <c r="I105" i="51"/>
  <c r="B104" i="50"/>
  <c r="F105" i="50"/>
  <c r="B103" i="51"/>
  <c r="F104" i="51"/>
  <c r="J105" i="51"/>
  <c r="C104" i="50"/>
  <c r="G105" i="50"/>
  <c r="C103" i="51"/>
  <c r="G104" i="51"/>
  <c r="K105" i="51"/>
  <c r="D104" i="50"/>
  <c r="H105" i="50"/>
  <c r="D103" i="51"/>
  <c r="H104" i="51"/>
  <c r="L105" i="51"/>
  <c r="E104" i="50"/>
  <c r="I105" i="50"/>
  <c r="E103" i="51"/>
  <c r="I104" i="51"/>
  <c r="M105" i="51"/>
  <c r="B103" i="50"/>
  <c r="F104" i="50"/>
  <c r="J105" i="50"/>
  <c r="F103" i="51"/>
  <c r="J104" i="51"/>
  <c r="N105" i="51"/>
  <c r="C103" i="50"/>
  <c r="G104" i="50"/>
  <c r="K105" i="50"/>
  <c r="G103" i="51"/>
  <c r="K104" i="51"/>
  <c r="O105" i="51"/>
  <c r="D103" i="50"/>
  <c r="H104" i="50"/>
  <c r="L105" i="50"/>
  <c r="H103" i="51"/>
  <c r="L104" i="51"/>
  <c r="P105" i="51"/>
  <c r="E103" i="50"/>
  <c r="I104" i="50"/>
  <c r="M105" i="50"/>
  <c r="I103" i="51"/>
  <c r="M104" i="51"/>
  <c r="Q105" i="51"/>
  <c r="F103" i="50"/>
  <c r="J104" i="50"/>
  <c r="N105" i="50"/>
  <c r="J103" i="51"/>
  <c r="N104" i="51"/>
  <c r="R105" i="51"/>
  <c r="G103" i="50"/>
  <c r="K104" i="50"/>
  <c r="O105" i="50"/>
  <c r="K103" i="51"/>
  <c r="O104" i="51"/>
  <c r="S105" i="51"/>
  <c r="H103" i="50"/>
  <c r="L104" i="50"/>
  <c r="P105" i="50"/>
  <c r="L103" i="51"/>
  <c r="P104" i="51"/>
  <c r="T105" i="51"/>
  <c r="I103" i="50"/>
  <c r="M104" i="50"/>
  <c r="Q105" i="50"/>
  <c r="M103" i="51"/>
  <c r="Q104" i="51"/>
  <c r="U105" i="51"/>
  <c r="J103" i="50"/>
  <c r="N104" i="50"/>
  <c r="R105" i="50"/>
  <c r="N103" i="51"/>
  <c r="R104" i="51"/>
  <c r="V105" i="51"/>
  <c r="V103" i="50"/>
  <c r="K103" i="50"/>
  <c r="O104" i="50"/>
  <c r="S105" i="50"/>
  <c r="O103" i="51"/>
  <c r="S104" i="51"/>
  <c r="W105" i="51"/>
  <c r="L103" i="50"/>
  <c r="P104" i="50"/>
  <c r="T105" i="50"/>
  <c r="P103" i="51"/>
  <c r="T104" i="51"/>
  <c r="X105" i="51"/>
  <c r="B105" i="50"/>
  <c r="M103" i="50"/>
  <c r="Q104" i="50"/>
  <c r="U105" i="50"/>
  <c r="Q103" i="51"/>
  <c r="U104" i="51"/>
  <c r="Y105" i="51"/>
  <c r="N103" i="50"/>
  <c r="R104" i="50"/>
  <c r="V105" i="50"/>
  <c r="R103" i="51"/>
  <c r="V104" i="51"/>
  <c r="O103" i="50"/>
  <c r="S104" i="50"/>
  <c r="W105" i="50"/>
  <c r="S103" i="51"/>
  <c r="W104" i="51"/>
  <c r="P103" i="50"/>
  <c r="T104" i="50"/>
  <c r="X105" i="50"/>
  <c r="T103" i="51"/>
  <c r="X104" i="51"/>
  <c r="Q103" i="50"/>
  <c r="U104" i="50"/>
  <c r="Y105" i="50"/>
  <c r="U103" i="51"/>
  <c r="Y104" i="51"/>
  <c r="R103" i="50"/>
  <c r="V104" i="50"/>
  <c r="V103" i="51"/>
  <c r="B105" i="51"/>
  <c r="S103" i="50"/>
  <c r="W104" i="50"/>
  <c r="W103" i="51"/>
  <c r="C105" i="51"/>
  <c r="T103" i="50"/>
  <c r="X104" i="50"/>
  <c r="X103" i="51"/>
  <c r="D105" i="51"/>
  <c r="U103" i="50"/>
  <c r="Y104" i="50"/>
  <c r="Y103" i="51"/>
  <c r="E105" i="51"/>
  <c r="U151" i="4"/>
  <c r="F125" i="4"/>
  <c r="Y151" i="4"/>
  <c r="B96" i="49"/>
  <c r="C96" i="49"/>
  <c r="D96" i="49"/>
  <c r="E96" i="49"/>
  <c r="F96" i="49"/>
  <c r="G96" i="49"/>
  <c r="H96" i="49"/>
  <c r="I96" i="49"/>
  <c r="J96" i="49"/>
  <c r="K96" i="49"/>
  <c r="I151" i="4"/>
  <c r="L96" i="49"/>
  <c r="M96" i="49"/>
  <c r="N96" i="49"/>
  <c r="O96" i="49"/>
  <c r="M151" i="4"/>
  <c r="P96" i="49"/>
  <c r="Q96" i="49"/>
  <c r="R96" i="49"/>
  <c r="S96" i="49"/>
  <c r="T96" i="49"/>
  <c r="U96" i="49"/>
  <c r="T124" i="4"/>
  <c r="B69" i="45"/>
  <c r="G77" i="47"/>
  <c r="C77" i="46"/>
  <c r="J52" i="45"/>
  <c r="K77" i="47"/>
  <c r="G77" i="46"/>
  <c r="O77" i="47"/>
  <c r="K77" i="46"/>
  <c r="R52" i="45"/>
  <c r="S77" i="47"/>
  <c r="O77" i="46"/>
  <c r="S77" i="46"/>
  <c r="G60" i="45"/>
  <c r="K60" i="45"/>
  <c r="O60" i="45"/>
  <c r="W77" i="46"/>
  <c r="S60" i="45"/>
  <c r="W60" i="45"/>
  <c r="M150" i="4"/>
  <c r="F69" i="45"/>
  <c r="G69" i="45"/>
  <c r="Q150" i="4"/>
  <c r="J69" i="45"/>
  <c r="K69" i="45"/>
  <c r="E39" i="4"/>
  <c r="O69" i="45"/>
  <c r="R69" i="45"/>
  <c r="S69" i="45"/>
  <c r="W69" i="45"/>
  <c r="Y150" i="4"/>
  <c r="E150" i="4"/>
  <c r="N124" i="4"/>
  <c r="I90" i="42"/>
  <c r="Y90" i="43"/>
  <c r="K90" i="42"/>
  <c r="L90" i="42"/>
  <c r="B90" i="43"/>
  <c r="C90" i="43"/>
  <c r="D90" i="43"/>
  <c r="E90" i="43"/>
  <c r="F90" i="43"/>
  <c r="G90" i="43"/>
  <c r="H90" i="43"/>
  <c r="I90" i="43"/>
  <c r="J90" i="43"/>
  <c r="K90" i="43"/>
  <c r="L90" i="43"/>
  <c r="Y90" i="42"/>
  <c r="M90" i="43"/>
  <c r="N90" i="43"/>
  <c r="O90" i="43"/>
  <c r="P90" i="43"/>
  <c r="Q90" i="43"/>
  <c r="B90" i="42"/>
  <c r="R90" i="43"/>
  <c r="C90" i="42"/>
  <c r="S90" i="43"/>
  <c r="D90" i="42"/>
  <c r="T90" i="43"/>
  <c r="E90" i="42"/>
  <c r="U90" i="43"/>
  <c r="F90" i="42"/>
  <c r="V90" i="43"/>
  <c r="G90" i="42"/>
  <c r="W90" i="43"/>
  <c r="H90" i="42"/>
  <c r="X90" i="43"/>
  <c r="E149" i="4"/>
  <c r="C81" i="41"/>
  <c r="D81" i="41"/>
  <c r="E81" i="41"/>
  <c r="I149" i="4"/>
  <c r="F81" i="41"/>
  <c r="G81" i="41"/>
  <c r="H81" i="41"/>
  <c r="I81" i="41"/>
  <c r="M149" i="4"/>
  <c r="J81" i="41"/>
  <c r="K81" i="41"/>
  <c r="L81" i="41"/>
  <c r="M81" i="41"/>
  <c r="N81" i="41"/>
  <c r="O81" i="41"/>
  <c r="P81" i="41"/>
  <c r="Q81" i="41"/>
  <c r="U149" i="4"/>
  <c r="R81" i="41"/>
  <c r="S81" i="41"/>
  <c r="T81" i="41"/>
  <c r="U81" i="41"/>
  <c r="Y149" i="4"/>
  <c r="V81" i="41"/>
  <c r="W81" i="41"/>
  <c r="X81" i="41"/>
  <c r="F51" i="38"/>
  <c r="I51" i="38"/>
  <c r="N51" i="38"/>
  <c r="W78" i="38"/>
  <c r="O51" i="38"/>
  <c r="Q51" i="38"/>
  <c r="G80" i="38"/>
  <c r="V51" i="38"/>
  <c r="W51" i="38"/>
  <c r="Y51" i="38"/>
  <c r="O63" i="37"/>
  <c r="W63" i="37"/>
  <c r="G57" i="37"/>
  <c r="O57" i="37"/>
  <c r="W57" i="37"/>
  <c r="F72" i="37"/>
  <c r="Q148" i="4"/>
  <c r="U148" i="4"/>
  <c r="P39" i="4"/>
  <c r="N72" i="37"/>
  <c r="V72" i="37"/>
  <c r="E148" i="4"/>
  <c r="B72" i="37"/>
  <c r="M148" i="4"/>
  <c r="P121" i="4"/>
  <c r="P63" i="33"/>
  <c r="H57" i="33"/>
  <c r="L57" i="33"/>
  <c r="P57" i="33"/>
  <c r="T57" i="33"/>
  <c r="X57" i="33"/>
  <c r="M147" i="4"/>
  <c r="H72" i="33"/>
  <c r="L72" i="33"/>
  <c r="U147" i="4"/>
  <c r="O72" i="33"/>
  <c r="P72" i="33"/>
  <c r="Q72" i="33"/>
  <c r="Y147" i="4"/>
  <c r="T72" i="33"/>
  <c r="G39" i="4"/>
  <c r="W72" i="33"/>
  <c r="F30" i="4"/>
  <c r="E147" i="4"/>
  <c r="I147" i="4"/>
  <c r="B120" i="4"/>
  <c r="D113" i="29"/>
  <c r="H120" i="30"/>
  <c r="P123" i="30"/>
  <c r="E119" i="30"/>
  <c r="I120" i="30"/>
  <c r="M122" i="30"/>
  <c r="Q123" i="30"/>
  <c r="J120" i="30"/>
  <c r="N122" i="30"/>
  <c r="R123" i="30"/>
  <c r="P122" i="30"/>
  <c r="M120" i="30"/>
  <c r="Q122" i="30"/>
  <c r="U123" i="30"/>
  <c r="R122" i="30"/>
  <c r="V123" i="30"/>
  <c r="X123" i="30"/>
  <c r="M119" i="30"/>
  <c r="U122" i="30"/>
  <c r="Y123" i="30"/>
  <c r="N119" i="30"/>
  <c r="P119" i="30"/>
  <c r="U120" i="30"/>
  <c r="V120" i="30"/>
  <c r="X120" i="30"/>
  <c r="U119" i="30"/>
  <c r="E123" i="30"/>
  <c r="V119" i="30"/>
  <c r="F123" i="30"/>
  <c r="H113" i="29"/>
  <c r="I113" i="29"/>
  <c r="L113" i="29"/>
  <c r="M113" i="29"/>
  <c r="Q146" i="4"/>
  <c r="P113" i="29"/>
  <c r="Q113" i="29"/>
  <c r="U146" i="4"/>
  <c r="U39" i="4"/>
  <c r="T113" i="29"/>
  <c r="V39" i="4"/>
  <c r="U113" i="29"/>
  <c r="W39" i="4"/>
  <c r="X113" i="29"/>
  <c r="I146" i="4"/>
  <c r="Y113" i="29"/>
  <c r="E146" i="4"/>
  <c r="F110" i="27"/>
  <c r="L57" i="24"/>
  <c r="L116" i="4" s="1"/>
  <c r="J110" i="27"/>
  <c r="T77" i="24"/>
  <c r="T174" i="4" s="1"/>
  <c r="N110" i="27"/>
  <c r="R110" i="27"/>
  <c r="V57" i="24"/>
  <c r="V116" i="4" s="1"/>
  <c r="X57" i="24"/>
  <c r="X116" i="4" s="1"/>
  <c r="Y57" i="24"/>
  <c r="Y116" i="4" s="1"/>
  <c r="V110" i="27"/>
  <c r="C57" i="24"/>
  <c r="C116" i="4" s="1"/>
  <c r="D57" i="24"/>
  <c r="D116" i="4" s="1"/>
  <c r="H57" i="24"/>
  <c r="H116" i="4" s="1"/>
  <c r="F77" i="24"/>
  <c r="F174" i="4" s="1"/>
  <c r="E57" i="24"/>
  <c r="E116" i="4" s="1"/>
  <c r="I57" i="24"/>
  <c r="I116" i="4" s="1"/>
  <c r="B57" i="24"/>
  <c r="B116" i="4" s="1"/>
  <c r="F57" i="24"/>
  <c r="F116" i="4" s="1"/>
  <c r="J57" i="24"/>
  <c r="J116" i="4" s="1"/>
  <c r="B110" i="27"/>
  <c r="T136" i="25"/>
  <c r="E156" i="25"/>
  <c r="I156" i="25"/>
  <c r="B156" i="25"/>
  <c r="F156" i="25"/>
  <c r="S52" i="24"/>
  <c r="S69" i="4" s="1"/>
  <c r="S142" i="4" s="1"/>
  <c r="V136" i="25"/>
  <c r="X136" i="25"/>
  <c r="L156" i="25"/>
  <c r="X156" i="25"/>
  <c r="N156" i="25"/>
  <c r="P156" i="25"/>
  <c r="T156" i="25"/>
  <c r="B52" i="24"/>
  <c r="B69" i="4" s="1"/>
  <c r="Q156" i="25"/>
  <c r="R156" i="25"/>
  <c r="V156" i="25"/>
  <c r="S156" i="25"/>
  <c r="W156" i="25"/>
  <c r="I52" i="24"/>
  <c r="I69" i="4" s="1"/>
  <c r="I142" i="4" s="1"/>
  <c r="W52" i="24"/>
  <c r="W69" i="4" s="1"/>
  <c r="W142" i="4" s="1"/>
  <c r="U156" i="25"/>
  <c r="C52" i="24"/>
  <c r="C74" i="24" s="1"/>
  <c r="C171" i="4" s="1"/>
  <c r="N136" i="25"/>
  <c r="K74" i="24"/>
  <c r="K171" i="4" s="1"/>
  <c r="K69" i="4"/>
  <c r="K142" i="4" s="1"/>
  <c r="S74" i="24"/>
  <c r="S171" i="4" s="1"/>
  <c r="V17" i="4"/>
  <c r="V3" i="4"/>
  <c r="V128" i="4" s="1"/>
  <c r="J30" i="4"/>
  <c r="Q39" i="4"/>
  <c r="U145" i="4"/>
  <c r="Q69" i="24"/>
  <c r="L136" i="25"/>
  <c r="T52" i="24"/>
  <c r="V69" i="24"/>
  <c r="L30" i="4"/>
  <c r="U52" i="24"/>
  <c r="E77" i="24"/>
  <c r="E174" i="4" s="1"/>
  <c r="I30" i="4"/>
  <c r="K30" i="4"/>
  <c r="T39" i="4"/>
  <c r="V52" i="24"/>
  <c r="Q145" i="4"/>
  <c r="Y145" i="4"/>
  <c r="W74" i="24"/>
  <c r="W171" i="4" s="1"/>
  <c r="G77" i="24"/>
  <c r="G174" i="4" s="1"/>
  <c r="P136" i="25"/>
  <c r="X52" i="24"/>
  <c r="Y52" i="24"/>
  <c r="I77" i="24"/>
  <c r="I174" i="4" s="1"/>
  <c r="R136" i="25"/>
  <c r="E145" i="4"/>
  <c r="D74" i="24"/>
  <c r="D171" i="4" s="1"/>
  <c r="E52" i="24"/>
  <c r="F52" i="24"/>
  <c r="R77" i="24"/>
  <c r="R174" i="4" s="1"/>
  <c r="G52" i="24"/>
  <c r="H74" i="24"/>
  <c r="H171" i="4" s="1"/>
  <c r="J52" i="24"/>
  <c r="D136" i="25"/>
  <c r="L52" i="24"/>
  <c r="M52" i="24"/>
  <c r="Y77" i="24"/>
  <c r="Y174" i="4" s="1"/>
  <c r="F136" i="25"/>
  <c r="N52" i="24"/>
  <c r="N67" i="24"/>
  <c r="O52" i="24"/>
  <c r="R67" i="24"/>
  <c r="H136" i="25"/>
  <c r="P52" i="24"/>
  <c r="V68" i="24"/>
  <c r="Q52" i="24"/>
  <c r="J136" i="25"/>
  <c r="R52" i="24"/>
  <c r="B77" i="24"/>
  <c r="B174" i="4" s="1"/>
  <c r="G69" i="24"/>
  <c r="V115" i="4"/>
  <c r="V78" i="20"/>
  <c r="V169" i="4" s="1"/>
  <c r="T77" i="20"/>
  <c r="T168" i="4" s="1"/>
  <c r="I79" i="20"/>
  <c r="I170" i="4" s="1"/>
  <c r="F78" i="20"/>
  <c r="F169" i="4" s="1"/>
  <c r="S5" i="23"/>
  <c r="W183" i="23"/>
  <c r="L194" i="23"/>
  <c r="O99" i="23"/>
  <c r="O62" i="20" s="1"/>
  <c r="O115" i="4" s="1"/>
  <c r="M194" i="23"/>
  <c r="L79" i="20"/>
  <c r="L170" i="4" s="1"/>
  <c r="U5" i="23"/>
  <c r="Y183" i="23"/>
  <c r="M79" i="20"/>
  <c r="M170" i="4" s="1"/>
  <c r="B60" i="20"/>
  <c r="B113" i="4" s="1"/>
  <c r="V5" i="23"/>
  <c r="J78" i="20"/>
  <c r="J169" i="4" s="1"/>
  <c r="N79" i="20"/>
  <c r="N170" i="4" s="1"/>
  <c r="W5" i="23"/>
  <c r="C48" i="23"/>
  <c r="P194" i="23"/>
  <c r="G77" i="20"/>
  <c r="G168" i="4" s="1"/>
  <c r="K61" i="20"/>
  <c r="X5" i="23"/>
  <c r="E48" i="23"/>
  <c r="X183" i="23"/>
  <c r="M61" i="20"/>
  <c r="M114" i="4" s="1"/>
  <c r="Y5" i="23"/>
  <c r="U99" i="23"/>
  <c r="U62" i="20" s="1"/>
  <c r="Y48" i="23"/>
  <c r="Y153" i="23" s="1"/>
  <c r="B183" i="23"/>
  <c r="I48" i="23"/>
  <c r="I155" i="23" s="1"/>
  <c r="C5" i="23"/>
  <c r="D5" i="23"/>
  <c r="E5" i="23"/>
  <c r="F5" i="23"/>
  <c r="U48" i="23"/>
  <c r="K5" i="23"/>
  <c r="G99" i="23"/>
  <c r="G62" i="20" s="1"/>
  <c r="G115" i="4" s="1"/>
  <c r="T60" i="20"/>
  <c r="T113" i="4" s="1"/>
  <c r="L5" i="23"/>
  <c r="H99" i="23"/>
  <c r="H62" i="20" s="1"/>
  <c r="H115" i="4" s="1"/>
  <c r="D79" i="20"/>
  <c r="D170" i="4" s="1"/>
  <c r="M5" i="23"/>
  <c r="E42" i="7"/>
  <c r="E38" i="7" s="1"/>
  <c r="N5" i="23"/>
  <c r="F79" i="20"/>
  <c r="F170" i="4" s="1"/>
  <c r="K99" i="23"/>
  <c r="K62" i="20" s="1"/>
  <c r="K115" i="4" s="1"/>
  <c r="G79" i="20"/>
  <c r="G170" i="4" s="1"/>
  <c r="P5" i="23"/>
  <c r="H79" i="20"/>
  <c r="H170" i="4" s="1"/>
  <c r="Q5" i="23"/>
  <c r="M99" i="23"/>
  <c r="M62" i="20" s="1"/>
  <c r="M115" i="4" s="1"/>
  <c r="M132" i="21"/>
  <c r="U132" i="21"/>
  <c r="E157" i="21"/>
  <c r="E146" i="21"/>
  <c r="M192" i="21"/>
  <c r="U157" i="21"/>
  <c r="U192" i="21"/>
  <c r="H51" i="20"/>
  <c r="H65" i="4" s="1"/>
  <c r="I205" i="21"/>
  <c r="E183" i="21"/>
  <c r="M146" i="21"/>
  <c r="U201" i="21"/>
  <c r="U194" i="21" s="1"/>
  <c r="C66" i="4"/>
  <c r="G67" i="4"/>
  <c r="E175" i="21"/>
  <c r="E203" i="21"/>
  <c r="E194" i="21" s="1"/>
  <c r="Q205" i="21"/>
  <c r="M175" i="21"/>
  <c r="M203" i="21"/>
  <c r="B183" i="21"/>
  <c r="F194" i="21"/>
  <c r="U175" i="21"/>
  <c r="U203" i="21"/>
  <c r="C183" i="21"/>
  <c r="G194" i="21"/>
  <c r="U146" i="21"/>
  <c r="E171" i="21"/>
  <c r="B51" i="20"/>
  <c r="B65" i="4" s="1"/>
  <c r="M171" i="21"/>
  <c r="E132" i="21"/>
  <c r="Q140" i="4"/>
  <c r="H42" i="4"/>
  <c r="I140" i="4"/>
  <c r="B30" i="4"/>
  <c r="L51" i="20"/>
  <c r="L65" i="4" s="1"/>
  <c r="X79" i="20"/>
  <c r="X170" i="4" s="1"/>
  <c r="V183" i="23"/>
  <c r="M139" i="4"/>
  <c r="C30" i="4"/>
  <c r="G30" i="4"/>
  <c r="U140" i="4"/>
  <c r="Y141" i="4"/>
  <c r="M51" i="20"/>
  <c r="Y79" i="20"/>
  <c r="Y170" i="4" s="1"/>
  <c r="M205" i="21"/>
  <c r="H30" i="4"/>
  <c r="O183" i="21"/>
  <c r="U141" i="4"/>
  <c r="D30" i="4"/>
  <c r="O51" i="20"/>
  <c r="O65" i="4" s="1"/>
  <c r="O138" i="4" s="1"/>
  <c r="P183" i="21"/>
  <c r="T194" i="21"/>
  <c r="Q141" i="4"/>
  <c r="Q183" i="21"/>
  <c r="X39" i="4"/>
  <c r="Q138" i="4"/>
  <c r="U139" i="4"/>
  <c r="Y39" i="4"/>
  <c r="R51" i="20"/>
  <c r="R65" i="4" s="1"/>
  <c r="S183" i="21"/>
  <c r="W194" i="21"/>
  <c r="Q194" i="23"/>
  <c r="C79" i="20"/>
  <c r="C170" i="4" s="1"/>
  <c r="T183" i="21"/>
  <c r="X194" i="21"/>
  <c r="H205" i="21"/>
  <c r="U138" i="4"/>
  <c r="Y139" i="4"/>
  <c r="E141" i="4"/>
  <c r="E79" i="20"/>
  <c r="E170" i="4" s="1"/>
  <c r="U205" i="21"/>
  <c r="C183" i="23"/>
  <c r="T194" i="23"/>
  <c r="V51" i="20"/>
  <c r="B78" i="20"/>
  <c r="B169" i="4" s="1"/>
  <c r="W183" i="21"/>
  <c r="D183" i="23"/>
  <c r="U194" i="23"/>
  <c r="X51" i="20"/>
  <c r="X65" i="4" s="1"/>
  <c r="X138" i="4" s="1"/>
  <c r="Y183" i="21"/>
  <c r="F183" i="23"/>
  <c r="N39" i="4"/>
  <c r="E140" i="4"/>
  <c r="I141" i="4"/>
  <c r="Y51" i="20"/>
  <c r="B194" i="21"/>
  <c r="G183" i="23"/>
  <c r="X194" i="23"/>
  <c r="C194" i="21"/>
  <c r="H183" i="23"/>
  <c r="Y194" i="23"/>
  <c r="M30" i="4"/>
  <c r="O30" i="4"/>
  <c r="P30" i="4"/>
  <c r="O39" i="4"/>
  <c r="Q30" i="4"/>
  <c r="K79" i="20"/>
  <c r="K170" i="4" s="1"/>
  <c r="D194" i="21"/>
  <c r="P205" i="21"/>
  <c r="I183" i="23"/>
  <c r="M194" i="21"/>
  <c r="J183" i="23"/>
  <c r="M183" i="21"/>
  <c r="K183" i="23"/>
  <c r="L183" i="23"/>
  <c r="D183" i="21"/>
  <c r="H194" i="21"/>
  <c r="M183" i="23"/>
  <c r="D51" i="20"/>
  <c r="D65" i="4" s="1"/>
  <c r="H77" i="20"/>
  <c r="H168" i="4" s="1"/>
  <c r="P79" i="20"/>
  <c r="P170" i="4" s="1"/>
  <c r="N183" i="23"/>
  <c r="E51" i="20"/>
  <c r="I77" i="20"/>
  <c r="I168" i="4" s="1"/>
  <c r="Q79" i="20"/>
  <c r="Q170" i="4" s="1"/>
  <c r="J194" i="21"/>
  <c r="E205" i="21"/>
  <c r="O183" i="23"/>
  <c r="D194" i="23"/>
  <c r="F51" i="20"/>
  <c r="J77" i="20"/>
  <c r="J168" i="4" s="1"/>
  <c r="N78" i="20"/>
  <c r="N169" i="4" s="1"/>
  <c r="G183" i="21"/>
  <c r="K194" i="21"/>
  <c r="P183" i="23"/>
  <c r="E194" i="23"/>
  <c r="G51" i="20"/>
  <c r="G65" i="4" s="1"/>
  <c r="G138" i="4" s="1"/>
  <c r="S79" i="20"/>
  <c r="S170" i="4" s="1"/>
  <c r="H183" i="21"/>
  <c r="L194" i="21"/>
  <c r="X205" i="21"/>
  <c r="Q183" i="23"/>
  <c r="T79" i="20"/>
  <c r="T170" i="4" s="1"/>
  <c r="I183" i="21"/>
  <c r="Y205" i="21"/>
  <c r="R183" i="23"/>
  <c r="I51" i="20"/>
  <c r="Q78" i="20"/>
  <c r="Q169" i="4" s="1"/>
  <c r="J183" i="21"/>
  <c r="N194" i="21"/>
  <c r="U183" i="21"/>
  <c r="S183" i="23"/>
  <c r="H194" i="23"/>
  <c r="J51" i="20"/>
  <c r="J65" i="4" s="1"/>
  <c r="R78" i="20"/>
  <c r="R169" i="4" s="1"/>
  <c r="V79" i="20"/>
  <c r="V170" i="4" s="1"/>
  <c r="G69" i="20"/>
  <c r="K183" i="21"/>
  <c r="O194" i="21"/>
  <c r="T183" i="23"/>
  <c r="I194" i="23"/>
  <c r="K51" i="20"/>
  <c r="S78" i="20"/>
  <c r="S169" i="4" s="1"/>
  <c r="W79" i="20"/>
  <c r="W170" i="4" s="1"/>
  <c r="O71" i="20"/>
  <c r="L183" i="21"/>
  <c r="P194" i="21"/>
  <c r="U183" i="23"/>
  <c r="U77" i="16"/>
  <c r="U76" i="16" s="1"/>
  <c r="U81" i="16"/>
  <c r="U110" i="4" s="1"/>
  <c r="X229" i="19"/>
  <c r="X81" i="16"/>
  <c r="X110" i="4" s="1"/>
  <c r="X77" i="16"/>
  <c r="X79" i="16"/>
  <c r="X108" i="4" s="1"/>
  <c r="G77" i="16"/>
  <c r="G76" i="16" s="1"/>
  <c r="G217" i="19"/>
  <c r="G80" i="16"/>
  <c r="Y229" i="19"/>
  <c r="Y81" i="16"/>
  <c r="Y77" i="16"/>
  <c r="B229" i="19"/>
  <c r="B81" i="16"/>
  <c r="B110" i="4" s="1"/>
  <c r="V77" i="16"/>
  <c r="V76" i="16" s="1"/>
  <c r="W77" i="16"/>
  <c r="C80" i="16"/>
  <c r="C109" i="4" s="1"/>
  <c r="O197" i="19"/>
  <c r="D80" i="16"/>
  <c r="D109" i="4" s="1"/>
  <c r="N81" i="16"/>
  <c r="N110" i="4" s="1"/>
  <c r="W235" i="19"/>
  <c r="G248" i="19"/>
  <c r="O81" i="16"/>
  <c r="O110" i="4" s="1"/>
  <c r="P81" i="16"/>
  <c r="P110" i="4" s="1"/>
  <c r="Q81" i="16"/>
  <c r="Q110" i="4" s="1"/>
  <c r="O102" i="16"/>
  <c r="O165" i="4" s="1"/>
  <c r="V79" i="16"/>
  <c r="V108" i="4" s="1"/>
  <c r="O183" i="19"/>
  <c r="O178" i="19" s="1"/>
  <c r="W183" i="19"/>
  <c r="G226" i="19"/>
  <c r="O229" i="19"/>
  <c r="W229" i="19"/>
  <c r="G171" i="19"/>
  <c r="O184" i="19"/>
  <c r="G185" i="19"/>
  <c r="G178" i="19" s="1"/>
  <c r="O187" i="19"/>
  <c r="S80" i="16"/>
  <c r="S109" i="4" s="1"/>
  <c r="F5" i="19"/>
  <c r="O185" i="19"/>
  <c r="W187" i="19"/>
  <c r="W102" i="16"/>
  <c r="W165" i="4" s="1"/>
  <c r="E77" i="16"/>
  <c r="E76" i="16" s="1"/>
  <c r="T80" i="16"/>
  <c r="T109" i="4" s="1"/>
  <c r="W185" i="19"/>
  <c r="W178" i="19" s="1"/>
  <c r="G188" i="19"/>
  <c r="X102" i="16"/>
  <c r="X165" i="4" s="1"/>
  <c r="U80" i="16"/>
  <c r="U109" i="4" s="1"/>
  <c r="H5" i="19"/>
  <c r="O188" i="19"/>
  <c r="V80" i="16"/>
  <c r="V109" i="4" s="1"/>
  <c r="O237" i="19"/>
  <c r="W248" i="19"/>
  <c r="K5" i="19"/>
  <c r="W188" i="19"/>
  <c r="G191" i="19"/>
  <c r="B103" i="16"/>
  <c r="B166" i="4" s="1"/>
  <c r="L5" i="19"/>
  <c r="O191" i="19"/>
  <c r="C103" i="16"/>
  <c r="C166" i="4" s="1"/>
  <c r="I77" i="16"/>
  <c r="I76" i="16" s="1"/>
  <c r="M5" i="19"/>
  <c r="W191" i="19"/>
  <c r="N5" i="19"/>
  <c r="G197" i="19"/>
  <c r="O192" i="19"/>
  <c r="B102" i="16"/>
  <c r="B165" i="4" s="1"/>
  <c r="P77" i="16"/>
  <c r="P76" i="16" s="1"/>
  <c r="W76" i="16"/>
  <c r="Q77" i="16"/>
  <c r="Q76" i="16" s="1"/>
  <c r="X76" i="16"/>
  <c r="Y76" i="16"/>
  <c r="Y96" i="16"/>
  <c r="Y5" i="18"/>
  <c r="Y217" i="18" s="1"/>
  <c r="Q97" i="16"/>
  <c r="U97" i="16"/>
  <c r="U95" i="16" s="1"/>
  <c r="D160" i="18"/>
  <c r="X97" i="16"/>
  <c r="X95" i="16" s="1"/>
  <c r="F160" i="18"/>
  <c r="G160" i="18"/>
  <c r="H160" i="18"/>
  <c r="C96" i="16"/>
  <c r="L160" i="18"/>
  <c r="N160" i="18"/>
  <c r="K96" i="16"/>
  <c r="P160" i="18"/>
  <c r="L96" i="16"/>
  <c r="N96" i="16"/>
  <c r="O96" i="16"/>
  <c r="T95" i="16"/>
  <c r="U52" i="16"/>
  <c r="U61" i="4" s="1"/>
  <c r="U62" i="4"/>
  <c r="U135" i="4" s="1"/>
  <c r="Y101" i="16"/>
  <c r="Y164" i="4" s="1"/>
  <c r="Y62" i="4"/>
  <c r="Y135" i="4" s="1"/>
  <c r="Y52" i="16"/>
  <c r="T101" i="16"/>
  <c r="T164" i="4" s="1"/>
  <c r="T62" i="4"/>
  <c r="T135" i="4" s="1"/>
  <c r="R101" i="16"/>
  <c r="R164" i="4" s="1"/>
  <c r="R62" i="4"/>
  <c r="R135" i="4" s="1"/>
  <c r="T237" i="18"/>
  <c r="E160" i="18"/>
  <c r="T235" i="18"/>
  <c r="D248" i="18"/>
  <c r="M160" i="18"/>
  <c r="U102" i="16"/>
  <c r="U165" i="4" s="1"/>
  <c r="D237" i="18"/>
  <c r="P71" i="16"/>
  <c r="Q95" i="16"/>
  <c r="E5" i="17"/>
  <c r="E53" i="16" s="1"/>
  <c r="Q71" i="16"/>
  <c r="F96" i="16"/>
  <c r="F5" i="17"/>
  <c r="F53" i="16" s="1"/>
  <c r="D5" i="18"/>
  <c r="R71" i="16"/>
  <c r="G96" i="16"/>
  <c r="I5" i="17"/>
  <c r="I53" i="16" s="1"/>
  <c r="E5" i="18"/>
  <c r="T71" i="16"/>
  <c r="H96" i="16"/>
  <c r="J5" i="17"/>
  <c r="J53" i="16" s="1"/>
  <c r="H5" i="18"/>
  <c r="U71" i="16"/>
  <c r="I96" i="16"/>
  <c r="Y97" i="16"/>
  <c r="Y95" i="16" s="1"/>
  <c r="L5" i="17"/>
  <c r="L53" i="16" s="1"/>
  <c r="I5" i="18"/>
  <c r="V71" i="16"/>
  <c r="M5" i="17"/>
  <c r="M53" i="16" s="1"/>
  <c r="L5" i="18"/>
  <c r="K64" i="4"/>
  <c r="N5" i="17"/>
  <c r="N53" i="16" s="1"/>
  <c r="N62" i="4" s="1"/>
  <c r="N135" i="4" s="1"/>
  <c r="M5" i="18"/>
  <c r="G63" i="4"/>
  <c r="G136" i="4" s="1"/>
  <c r="Q5" i="17"/>
  <c r="Q53" i="16" s="1"/>
  <c r="P5" i="18"/>
  <c r="L237" i="18"/>
  <c r="T248" i="18"/>
  <c r="Q137" i="4"/>
  <c r="M96" i="16"/>
  <c r="L235" i="18"/>
  <c r="K3" i="4"/>
  <c r="K128" i="4" s="1"/>
  <c r="K9" i="4"/>
  <c r="N9" i="4"/>
  <c r="N3" i="4"/>
  <c r="N128" i="4" s="1"/>
  <c r="E30" i="4"/>
  <c r="I42" i="4"/>
  <c r="E137" i="4"/>
  <c r="S103" i="16"/>
  <c r="S166" i="4" s="1"/>
  <c r="B39" i="4"/>
  <c r="J42" i="4"/>
  <c r="D39" i="4"/>
  <c r="L42" i="4"/>
  <c r="U103" i="16"/>
  <c r="U166" i="4" s="1"/>
  <c r="E217" i="17"/>
  <c r="I229" i="17"/>
  <c r="E136" i="4"/>
  <c r="I137" i="4"/>
  <c r="N30" i="4"/>
  <c r="F39" i="4"/>
  <c r="K229" i="17"/>
  <c r="S240" i="17"/>
  <c r="I136" i="4"/>
  <c r="Y103" i="16"/>
  <c r="Y166" i="4" s="1"/>
  <c r="L71" i="16"/>
  <c r="L229" i="17"/>
  <c r="T240" i="17"/>
  <c r="Y61" i="4"/>
  <c r="Y134" i="4" s="1"/>
  <c r="V52" i="16"/>
  <c r="I217" i="17"/>
  <c r="M229" i="17"/>
  <c r="U240" i="17"/>
  <c r="K38" i="7"/>
  <c r="K5" i="7" s="1"/>
  <c r="K55" i="7" s="1"/>
  <c r="M217" i="17"/>
  <c r="Q229" i="17"/>
  <c r="M136" i="4"/>
  <c r="U91" i="16"/>
  <c r="U89" i="16" s="1"/>
  <c r="U101" i="16"/>
  <c r="U164" i="4" s="1"/>
  <c r="R64" i="4"/>
  <c r="R137" i="4" s="1"/>
  <c r="Y91" i="16"/>
  <c r="Y89" i="16" s="1"/>
  <c r="U42" i="4"/>
  <c r="R30" i="4"/>
  <c r="N63" i="4"/>
  <c r="N136" i="4" s="1"/>
  <c r="S30" i="4"/>
  <c r="T30" i="4"/>
  <c r="B52" i="16"/>
  <c r="B61" i="4" s="1"/>
  <c r="X71" i="16"/>
  <c r="E103" i="16"/>
  <c r="E166" i="4" s="1"/>
  <c r="Q217" i="17"/>
  <c r="U229" i="17"/>
  <c r="U30" i="4"/>
  <c r="Q136" i="4"/>
  <c r="U137" i="4"/>
  <c r="D52" i="16"/>
  <c r="D61" i="4" s="1"/>
  <c r="D134" i="4" s="1"/>
  <c r="Y71" i="16"/>
  <c r="R217" i="17"/>
  <c r="V229" i="17"/>
  <c r="B240" i="17"/>
  <c r="X33" i="4"/>
  <c r="V42" i="4"/>
  <c r="R39" i="4"/>
  <c r="Q92" i="16"/>
  <c r="S217" i="17"/>
  <c r="C240" i="17"/>
  <c r="F42" i="4"/>
  <c r="S39" i="4"/>
  <c r="T217" i="17"/>
  <c r="D240" i="17"/>
  <c r="I52" i="16"/>
  <c r="J103" i="16"/>
  <c r="J166" i="4" s="1"/>
  <c r="Y92" i="16"/>
  <c r="U217" i="17"/>
  <c r="Y229" i="17"/>
  <c r="E240" i="17"/>
  <c r="U136" i="4"/>
  <c r="Y137" i="4"/>
  <c r="V217" i="17"/>
  <c r="F240" i="17"/>
  <c r="Y33" i="4"/>
  <c r="I93" i="16"/>
  <c r="I102" i="16"/>
  <c r="I165" i="4" s="1"/>
  <c r="H240" i="17"/>
  <c r="J102" i="16"/>
  <c r="J165" i="4" s="1"/>
  <c r="M103" i="16"/>
  <c r="M166" i="4" s="1"/>
  <c r="Y217" i="17"/>
  <c r="R52" i="16"/>
  <c r="R61" i="4" s="1"/>
  <c r="R134" i="4" s="1"/>
  <c r="B229" i="17"/>
  <c r="J240" i="17"/>
  <c r="T52" i="16"/>
  <c r="T61" i="4" s="1"/>
  <c r="T134" i="4" s="1"/>
  <c r="Y93" i="16"/>
  <c r="C229" i="17"/>
  <c r="K240" i="17"/>
  <c r="U134" i="4"/>
  <c r="G42" i="4"/>
  <c r="Q103" i="16"/>
  <c r="Q166" i="4" s="1"/>
  <c r="D229" i="17"/>
  <c r="L240" i="17"/>
  <c r="S76" i="12"/>
  <c r="B78" i="12"/>
  <c r="B107" i="4" s="1"/>
  <c r="U34" i="15"/>
  <c r="C78" i="12"/>
  <c r="C107" i="4" s="1"/>
  <c r="V34" i="15"/>
  <c r="K73" i="12"/>
  <c r="K102" i="4" s="1"/>
  <c r="G78" i="12"/>
  <c r="G107" i="4" s="1"/>
  <c r="Y34" i="15"/>
  <c r="O115" i="15"/>
  <c r="H78" i="12"/>
  <c r="H107" i="4" s="1"/>
  <c r="P115" i="15"/>
  <c r="I78" i="12"/>
  <c r="I107" i="4" s="1"/>
  <c r="Q115" i="15"/>
  <c r="R115" i="15"/>
  <c r="S115" i="15"/>
  <c r="D38" i="7"/>
  <c r="M38" i="7"/>
  <c r="M5" i="7" s="1"/>
  <c r="N75" i="12"/>
  <c r="N104" i="4" s="1"/>
  <c r="M105" i="4"/>
  <c r="L38" i="7"/>
  <c r="L5" i="7" s="1"/>
  <c r="L53" i="7" s="1"/>
  <c r="E181" i="15"/>
  <c r="C34" i="15"/>
  <c r="M181" i="15"/>
  <c r="U181" i="15"/>
  <c r="C216" i="14"/>
  <c r="G216" i="14"/>
  <c r="B181" i="14"/>
  <c r="K216" i="14"/>
  <c r="F181" i="14"/>
  <c r="O216" i="14"/>
  <c r="S216" i="14"/>
  <c r="N181" i="14"/>
  <c r="W216" i="14"/>
  <c r="C243" i="13"/>
  <c r="G253" i="13"/>
  <c r="C233" i="13"/>
  <c r="G241" i="13"/>
  <c r="D216" i="13"/>
  <c r="K241" i="13"/>
  <c r="K233" i="13" s="1"/>
  <c r="C60" i="4"/>
  <c r="C133" i="4" s="1"/>
  <c r="E243" i="13"/>
  <c r="I253" i="13"/>
  <c r="E60" i="4"/>
  <c r="E133" i="4" s="1"/>
  <c r="C181" i="13"/>
  <c r="F60" i="4"/>
  <c r="F133" i="4" s="1"/>
  <c r="G243" i="13"/>
  <c r="K253" i="13"/>
  <c r="P216" i="13"/>
  <c r="G233" i="13"/>
  <c r="V58" i="4"/>
  <c r="G60" i="4"/>
  <c r="G133" i="4" s="1"/>
  <c r="D65" i="12"/>
  <c r="D233" i="13"/>
  <c r="T216" i="13"/>
  <c r="H224" i="13"/>
  <c r="L224" i="13"/>
  <c r="W58" i="4"/>
  <c r="G63" i="12"/>
  <c r="G96" i="12" s="1"/>
  <c r="G157" i="4" s="1"/>
  <c r="E65" i="12"/>
  <c r="E233" i="13"/>
  <c r="I243" i="13"/>
  <c r="M253" i="13"/>
  <c r="N224" i="13"/>
  <c r="B63" i="12"/>
  <c r="D253" i="13"/>
  <c r="P253" i="13"/>
  <c r="R243" i="13"/>
  <c r="U57" i="4"/>
  <c r="U132" i="4" s="1"/>
  <c r="C56" i="4"/>
  <c r="C131" i="4" s="1"/>
  <c r="S60" i="4"/>
  <c r="S133" i="4" s="1"/>
  <c r="S243" i="13"/>
  <c r="W253" i="13"/>
  <c r="S233" i="13"/>
  <c r="W233" i="13"/>
  <c r="D56" i="4"/>
  <c r="D131" i="4" s="1"/>
  <c r="L59" i="4"/>
  <c r="T60" i="4"/>
  <c r="T133" i="4" s="1"/>
  <c r="P233" i="13"/>
  <c r="T224" i="13"/>
  <c r="X224" i="13"/>
  <c r="D224" i="13"/>
  <c r="B56" i="4"/>
  <c r="B131" i="4" s="1"/>
  <c r="R60" i="4"/>
  <c r="R133" i="4" s="1"/>
  <c r="E56" i="4"/>
  <c r="E131" i="4" s="1"/>
  <c r="M59" i="4"/>
  <c r="U60" i="4"/>
  <c r="U133" i="4" s="1"/>
  <c r="U224" i="13"/>
  <c r="M224" i="13"/>
  <c r="V65" i="12"/>
  <c r="F56" i="4"/>
  <c r="F131" i="4" s="1"/>
  <c r="N59" i="4"/>
  <c r="V60" i="4"/>
  <c r="V133" i="4" s="1"/>
  <c r="V224" i="13"/>
  <c r="G56" i="4"/>
  <c r="G131" i="4" s="1"/>
  <c r="W224" i="13"/>
  <c r="P63" i="12"/>
  <c r="P96" i="12" s="1"/>
  <c r="P157" i="4" s="1"/>
  <c r="Y224" i="13"/>
  <c r="E224" i="13"/>
  <c r="I224" i="13"/>
  <c r="Q63" i="12"/>
  <c r="Q96" i="12" s="1"/>
  <c r="Q157" i="4" s="1"/>
  <c r="B224" i="13"/>
  <c r="F224" i="13"/>
  <c r="R63" i="12"/>
  <c r="R96" i="12" s="1"/>
  <c r="R157" i="4" s="1"/>
  <c r="C224" i="13"/>
  <c r="G224" i="13"/>
  <c r="T253" i="13"/>
  <c r="B3" i="4"/>
  <c r="B128" i="4" s="1"/>
  <c r="B5" i="4"/>
  <c r="B96" i="12"/>
  <c r="B157" i="4" s="1"/>
  <c r="B55" i="4"/>
  <c r="B130" i="4" s="1"/>
  <c r="X63" i="12"/>
  <c r="X57" i="4"/>
  <c r="X132" i="4" s="1"/>
  <c r="I104" i="4"/>
  <c r="H57" i="4"/>
  <c r="H132" i="4" s="1"/>
  <c r="H63" i="12"/>
  <c r="J57" i="4"/>
  <c r="J132" i="4" s="1"/>
  <c r="J63" i="12"/>
  <c r="X42" i="4"/>
  <c r="N33" i="4"/>
  <c r="Y42" i="4"/>
  <c r="O57" i="4"/>
  <c r="O132" i="4" s="1"/>
  <c r="W59" i="4"/>
  <c r="L56" i="4"/>
  <c r="L131" i="4" s="1"/>
  <c r="T58" i="4"/>
  <c r="C38" i="7"/>
  <c r="O3" i="12"/>
  <c r="K31" i="12"/>
  <c r="I65" i="12"/>
  <c r="I98" i="12" s="1"/>
  <c r="I159" i="4" s="1"/>
  <c r="B233" i="13"/>
  <c r="F243" i="13"/>
  <c r="J253" i="13"/>
  <c r="Q3" i="12"/>
  <c r="L33" i="4"/>
  <c r="W3" i="4"/>
  <c r="W128" i="4" s="1"/>
  <c r="Q33" i="4"/>
  <c r="R3" i="12"/>
  <c r="M31" i="12"/>
  <c r="K65" i="12"/>
  <c r="H243" i="13"/>
  <c r="K56" i="4"/>
  <c r="K131" i="4" s="1"/>
  <c r="F38" i="7"/>
  <c r="F5" i="7" s="1"/>
  <c r="F53" i="7" s="1"/>
  <c r="S3" i="12"/>
  <c r="L65" i="12"/>
  <c r="O33" i="4"/>
  <c r="P33" i="4"/>
  <c r="S58" i="4"/>
  <c r="P56" i="4"/>
  <c r="P131" i="4" s="1"/>
  <c r="T57" i="4"/>
  <c r="T132" i="4" s="1"/>
  <c r="X58" i="4"/>
  <c r="D60" i="4"/>
  <c r="D133" i="4" s="1"/>
  <c r="G38" i="7"/>
  <c r="U3" i="12"/>
  <c r="O31" i="12"/>
  <c r="T31" i="12"/>
  <c r="M65" i="12"/>
  <c r="F233" i="13"/>
  <c r="J243" i="13"/>
  <c r="N253" i="13"/>
  <c r="K33" i="4"/>
  <c r="W42" i="4"/>
  <c r="M33" i="4"/>
  <c r="C39" i="4"/>
  <c r="N65" i="12"/>
  <c r="J233" i="13"/>
  <c r="R253" i="13"/>
  <c r="H39" i="4"/>
  <c r="K42" i="4"/>
  <c r="K63" i="12"/>
  <c r="S65" i="12"/>
  <c r="S63" i="12" s="1"/>
  <c r="P243" i="13"/>
  <c r="N233" i="13"/>
  <c r="V253" i="13"/>
  <c r="P38" i="7"/>
  <c r="P5" i="7" s="1"/>
  <c r="P55" i="7" s="1"/>
  <c r="O63" i="12"/>
  <c r="W65" i="12"/>
  <c r="T243" i="13"/>
  <c r="X30" i="4"/>
  <c r="Q42" i="4"/>
  <c r="Y30" i="4"/>
  <c r="S33" i="4"/>
  <c r="K39" i="4"/>
  <c r="N42" i="4"/>
  <c r="B42" i="4"/>
  <c r="D33" i="4"/>
  <c r="T33" i="4"/>
  <c r="L39" i="4"/>
  <c r="O42" i="4"/>
  <c r="C42" i="4"/>
  <c r="Q38" i="7"/>
  <c r="E33" i="4"/>
  <c r="U33" i="4"/>
  <c r="M39" i="4"/>
  <c r="P42" i="4"/>
  <c r="D42" i="4"/>
  <c r="G58" i="4"/>
  <c r="K59" i="4"/>
  <c r="O60" i="4"/>
  <c r="O133" i="4" s="1"/>
  <c r="I105" i="4"/>
  <c r="O38" i="7"/>
  <c r="Q233" i="13"/>
  <c r="U243" i="13"/>
  <c r="Y253" i="13"/>
  <c r="W30" i="4"/>
  <c r="J39" i="4"/>
  <c r="F33" i="4"/>
  <c r="R33" i="4"/>
  <c r="V33" i="4"/>
  <c r="R38" i="7"/>
  <c r="R5" i="7" s="1"/>
  <c r="R53" i="7" s="1"/>
  <c r="D31" i="12"/>
  <c r="Y65" i="12"/>
  <c r="Y98" i="12" s="1"/>
  <c r="Y159" i="4" s="1"/>
  <c r="R233" i="13"/>
  <c r="V243" i="13"/>
  <c r="I39" i="4"/>
  <c r="B33" i="4"/>
  <c r="E42" i="4"/>
  <c r="G33" i="4"/>
  <c r="W33" i="4"/>
  <c r="R42" i="4"/>
  <c r="S38" i="7"/>
  <c r="S5" i="7" s="1"/>
  <c r="S55" i="7" s="1"/>
  <c r="W243" i="13"/>
  <c r="V30" i="4"/>
  <c r="M42" i="4"/>
  <c r="H33" i="4"/>
  <c r="S42" i="4"/>
  <c r="T38" i="7"/>
  <c r="T5" i="7" s="1"/>
  <c r="T54" i="7" s="1"/>
  <c r="F31" i="12"/>
  <c r="B82" i="12"/>
  <c r="T233" i="13"/>
  <c r="X243" i="13"/>
  <c r="I38" i="7"/>
  <c r="C33" i="4"/>
  <c r="I33" i="4"/>
  <c r="T42" i="4"/>
  <c r="Q105" i="4"/>
  <c r="T63" i="12"/>
  <c r="U233" i="13"/>
  <c r="Y243" i="13"/>
  <c r="J33" i="4"/>
  <c r="U63" i="12"/>
  <c r="V233" i="13"/>
  <c r="B253" i="13"/>
  <c r="C3" i="12"/>
  <c r="F3" i="12"/>
  <c r="C65" i="12"/>
  <c r="G3" i="12"/>
  <c r="F253" i="13"/>
  <c r="F65" i="12"/>
  <c r="D243" i="13"/>
  <c r="B38" i="7"/>
  <c r="E136" i="11"/>
  <c r="E55" i="8"/>
  <c r="E100" i="4" s="1"/>
  <c r="M136" i="11"/>
  <c r="M55" i="8"/>
  <c r="M54" i="8" s="1"/>
  <c r="M99" i="4" s="1"/>
  <c r="M52" i="8"/>
  <c r="M51" i="8" s="1"/>
  <c r="L56" i="8"/>
  <c r="L101" i="4" s="1"/>
  <c r="L52" i="8"/>
  <c r="L51" i="8" s="1"/>
  <c r="U136" i="11"/>
  <c r="U55" i="8"/>
  <c r="U100" i="4" s="1"/>
  <c r="T56" i="8"/>
  <c r="T101" i="4" s="1"/>
  <c r="T52" i="8"/>
  <c r="T54" i="8"/>
  <c r="T99" i="4" s="1"/>
  <c r="T100" i="4"/>
  <c r="W128" i="11"/>
  <c r="X54" i="8"/>
  <c r="X99" i="4" s="1"/>
  <c r="X100" i="4"/>
  <c r="G56" i="8"/>
  <c r="G101" i="4" s="1"/>
  <c r="T136" i="11"/>
  <c r="H145" i="11"/>
  <c r="G67" i="8"/>
  <c r="G156" i="4" s="1"/>
  <c r="B100" i="4"/>
  <c r="S52" i="8"/>
  <c r="S51" i="8" s="1"/>
  <c r="P145" i="11"/>
  <c r="B156" i="11"/>
  <c r="C100" i="4"/>
  <c r="I67" i="8"/>
  <c r="I156" i="4" s="1"/>
  <c r="K67" i="8"/>
  <c r="K156" i="4" s="1"/>
  <c r="W5" i="11"/>
  <c r="F100" i="11"/>
  <c r="Q67" i="8"/>
  <c r="Q156" i="4" s="1"/>
  <c r="H100" i="11"/>
  <c r="R67" i="8"/>
  <c r="R156" i="4" s="1"/>
  <c r="D5" i="11"/>
  <c r="N100" i="11"/>
  <c r="M67" i="8"/>
  <c r="M156" i="4" s="1"/>
  <c r="W54" i="11"/>
  <c r="F5" i="11"/>
  <c r="G5" i="11"/>
  <c r="L54" i="8"/>
  <c r="L99" i="4" s="1"/>
  <c r="H5" i="11"/>
  <c r="S55" i="8"/>
  <c r="S100" i="4" s="1"/>
  <c r="J5" i="11"/>
  <c r="S156" i="11"/>
  <c r="K5" i="11"/>
  <c r="B111" i="11"/>
  <c r="B52" i="8"/>
  <c r="B51" i="8" s="1"/>
  <c r="R51" i="8"/>
  <c r="D111" i="11"/>
  <c r="V100" i="11"/>
  <c r="C52" i="8"/>
  <c r="C51" i="8" s="1"/>
  <c r="V55" i="8"/>
  <c r="V100" i="4" s="1"/>
  <c r="C65" i="8"/>
  <c r="C154" i="4" s="1"/>
  <c r="T51" i="8"/>
  <c r="J111" i="11"/>
  <c r="G125" i="11"/>
  <c r="G130" i="11"/>
  <c r="C67" i="8"/>
  <c r="C156" i="4" s="1"/>
  <c r="P5" i="11"/>
  <c r="G122" i="11"/>
  <c r="L111" i="10"/>
  <c r="X100" i="10"/>
  <c r="X117" i="10"/>
  <c r="H100" i="10"/>
  <c r="H117" i="10"/>
  <c r="I145" i="10"/>
  <c r="R145" i="10"/>
  <c r="P100" i="10"/>
  <c r="P117" i="10"/>
  <c r="D111" i="10"/>
  <c r="F111" i="10"/>
  <c r="X111" i="9"/>
  <c r="H147" i="9"/>
  <c r="H128" i="9"/>
  <c r="P156" i="11"/>
  <c r="R156" i="11"/>
  <c r="X47" i="8"/>
  <c r="K128" i="9"/>
  <c r="P156" i="10"/>
  <c r="Y47" i="8"/>
  <c r="Y52" i="4" s="1"/>
  <c r="R136" i="9"/>
  <c r="P128" i="9"/>
  <c r="W147" i="9"/>
  <c r="S128" i="9"/>
  <c r="R156" i="10"/>
  <c r="X128" i="9"/>
  <c r="S156" i="10"/>
  <c r="T156" i="10"/>
  <c r="P147" i="9"/>
  <c r="P136" i="9"/>
  <c r="X136" i="9"/>
  <c r="D156" i="10"/>
  <c r="O156" i="10"/>
  <c r="X156" i="10"/>
  <c r="P66" i="8"/>
  <c r="P155" i="4" s="1"/>
  <c r="B156" i="10"/>
  <c r="C156" i="10"/>
  <c r="H145" i="9"/>
  <c r="H136" i="9" s="1"/>
  <c r="D111" i="9"/>
  <c r="P145" i="9"/>
  <c r="V47" i="8"/>
  <c r="V52" i="4" s="1"/>
  <c r="P60" i="8"/>
  <c r="F111" i="9"/>
  <c r="X60" i="8"/>
  <c r="H156" i="11"/>
  <c r="L111" i="9"/>
  <c r="H156" i="10"/>
  <c r="B47" i="8"/>
  <c r="N111" i="9"/>
  <c r="J156" i="10"/>
  <c r="E47" i="8"/>
  <c r="E52" i="4" s="1"/>
  <c r="E129" i="4" s="1"/>
  <c r="T111" i="9"/>
  <c r="K156" i="10"/>
  <c r="P59" i="8"/>
  <c r="P52" i="4"/>
  <c r="P129" i="4" s="1"/>
  <c r="V129" i="4"/>
  <c r="W38" i="7"/>
  <c r="W5" i="7" s="1"/>
  <c r="Q136" i="9"/>
  <c r="U147" i="9"/>
  <c r="H58" i="8"/>
  <c r="K58" i="8"/>
  <c r="T136" i="9"/>
  <c r="C129" i="4"/>
  <c r="U136" i="9"/>
  <c r="Y147" i="9"/>
  <c r="D47" i="8"/>
  <c r="D52" i="4" s="1"/>
  <c r="V136" i="9"/>
  <c r="Y17" i="8"/>
  <c r="F47" i="8"/>
  <c r="F52" i="4" s="1"/>
  <c r="J128" i="4"/>
  <c r="G47" i="8"/>
  <c r="H60" i="8"/>
  <c r="Y136" i="9"/>
  <c r="H47" i="8"/>
  <c r="B147" i="9"/>
  <c r="X101" i="4"/>
  <c r="I47" i="8"/>
  <c r="I52" i="4" s="1"/>
  <c r="J38" i="7"/>
  <c r="J47" i="8"/>
  <c r="J59" i="8" s="1"/>
  <c r="D147" i="9"/>
  <c r="K47" i="8"/>
  <c r="K59" i="8" s="1"/>
  <c r="S67" i="8"/>
  <c r="S156" i="4" s="1"/>
  <c r="E147" i="9"/>
  <c r="L100" i="4"/>
  <c r="L47" i="8"/>
  <c r="L59" i="8" s="1"/>
  <c r="T67" i="8"/>
  <c r="T156" i="4" s="1"/>
  <c r="X51" i="8"/>
  <c r="B136" i="9"/>
  <c r="M100" i="4"/>
  <c r="M47" i="8"/>
  <c r="C136" i="9"/>
  <c r="G147" i="9"/>
  <c r="D136" i="9"/>
  <c r="O47" i="8"/>
  <c r="O52" i="4" s="1"/>
  <c r="O129" i="4" s="1"/>
  <c r="E136" i="9"/>
  <c r="I147" i="9"/>
  <c r="Y128" i="4"/>
  <c r="G17" i="8"/>
  <c r="R54" i="8"/>
  <c r="R99" i="4" s="1"/>
  <c r="F136" i="9"/>
  <c r="J147" i="9"/>
  <c r="X147" i="9"/>
  <c r="N129" i="4"/>
  <c r="Q47" i="8"/>
  <c r="Q52" i="4" s="1"/>
  <c r="I17" i="8"/>
  <c r="N17" i="8"/>
  <c r="R47" i="8"/>
  <c r="L147" i="9"/>
  <c r="S129" i="4"/>
  <c r="I136" i="9"/>
  <c r="M147" i="9"/>
  <c r="T129" i="4"/>
  <c r="P17" i="8"/>
  <c r="T65" i="8"/>
  <c r="T154" i="4" s="1"/>
  <c r="J136" i="9"/>
  <c r="U129" i="4"/>
  <c r="K136" i="9"/>
  <c r="O147" i="9"/>
  <c r="R17" i="8"/>
  <c r="B67" i="8"/>
  <c r="B156" i="4" s="1"/>
  <c r="L136" i="9"/>
  <c r="W47" i="8"/>
  <c r="W59" i="8" s="1"/>
  <c r="M136" i="9"/>
  <c r="Q147" i="9"/>
  <c r="N136" i="9"/>
  <c r="R147" i="9"/>
  <c r="U38" i="7"/>
  <c r="Y38" i="7"/>
  <c r="I128" i="4"/>
  <c r="V17" i="8"/>
  <c r="T147" i="9"/>
  <c r="X38" i="7"/>
  <c r="X5" i="7" s="1"/>
  <c r="V38" i="7"/>
  <c r="V5" i="7" s="1"/>
  <c r="V52" i="7" s="1"/>
  <c r="H38" i="7"/>
  <c r="N38" i="7"/>
  <c r="N5" i="7" s="1"/>
  <c r="N55" i="7" s="1"/>
  <c r="C5" i="6"/>
  <c r="C48" i="6"/>
  <c r="U46" i="6"/>
  <c r="O10" i="5"/>
  <c r="C10" i="6"/>
  <c r="G10" i="6"/>
  <c r="K16" i="5"/>
  <c r="U16" i="5"/>
  <c r="D10" i="6"/>
  <c r="C10" i="7"/>
  <c r="K10" i="7"/>
  <c r="O10" i="7"/>
  <c r="N16" i="7"/>
  <c r="Q27" i="7"/>
  <c r="U27" i="7"/>
  <c r="Y27" i="7"/>
  <c r="M16" i="5"/>
  <c r="V16" i="5"/>
  <c r="D10" i="7"/>
  <c r="D5" i="7" s="1"/>
  <c r="H10" i="7"/>
  <c r="N16" i="5"/>
  <c r="W16" i="5"/>
  <c r="E10" i="7"/>
  <c r="I10" i="7"/>
  <c r="M10" i="7"/>
  <c r="Q10" i="7"/>
  <c r="S27" i="7"/>
  <c r="C88" i="4"/>
  <c r="O16" i="5"/>
  <c r="X16" i="5"/>
  <c r="F10" i="7"/>
  <c r="J10" i="7"/>
  <c r="N10" i="7"/>
  <c r="D88" i="4"/>
  <c r="Y16" i="5"/>
  <c r="G10" i="7"/>
  <c r="E88" i="4"/>
  <c r="X27" i="6"/>
  <c r="X5" i="6" s="1"/>
  <c r="V27" i="7"/>
  <c r="F88" i="4"/>
  <c r="C42" i="6"/>
  <c r="Y27" i="6"/>
  <c r="G88" i="4"/>
  <c r="H88" i="4"/>
  <c r="T16" i="5"/>
  <c r="N10" i="6"/>
  <c r="T5" i="6"/>
  <c r="O10" i="6"/>
  <c r="B16" i="6"/>
  <c r="F16" i="6"/>
  <c r="D48" i="7"/>
  <c r="L88" i="4"/>
  <c r="U5" i="6"/>
  <c r="P10" i="6"/>
  <c r="C16" i="6"/>
  <c r="E48" i="7"/>
  <c r="M88" i="4"/>
  <c r="E10" i="5"/>
  <c r="T47" i="6"/>
  <c r="B27" i="7"/>
  <c r="B10" i="5"/>
  <c r="G48" i="7"/>
  <c r="I48" i="7"/>
  <c r="I5" i="7"/>
  <c r="I55" i="7" s="1"/>
  <c r="J48" i="7"/>
  <c r="K48" i="7"/>
  <c r="S50" i="7"/>
  <c r="W51" i="7"/>
  <c r="V27" i="5"/>
  <c r="S88" i="4"/>
  <c r="J27" i="6"/>
  <c r="L48" i="7"/>
  <c r="T50" i="7"/>
  <c r="T88" i="4"/>
  <c r="K27" i="6"/>
  <c r="W27" i="6"/>
  <c r="U88" i="4"/>
  <c r="L27" i="6"/>
  <c r="T27" i="6"/>
  <c r="M27" i="6"/>
  <c r="U27" i="6"/>
  <c r="K10" i="6"/>
  <c r="N27" i="6"/>
  <c r="R27" i="6"/>
  <c r="R5" i="6" s="1"/>
  <c r="V27" i="6"/>
  <c r="H10" i="6"/>
  <c r="H5" i="6" s="1"/>
  <c r="L10" i="6"/>
  <c r="O27" i="6"/>
  <c r="S27" i="6"/>
  <c r="E10" i="6"/>
  <c r="E5" i="6" s="1"/>
  <c r="I10" i="6"/>
  <c r="M10" i="6"/>
  <c r="P27" i="6"/>
  <c r="P5" i="6" s="1"/>
  <c r="B10" i="6"/>
  <c r="B5" i="6" s="1"/>
  <c r="F10" i="6"/>
  <c r="J10" i="6"/>
  <c r="J5" i="6" s="1"/>
  <c r="Q27" i="6"/>
  <c r="X88" i="4"/>
  <c r="U44" i="6"/>
  <c r="M48" i="7"/>
  <c r="V88" i="4"/>
  <c r="Y88" i="4"/>
  <c r="U43" i="6"/>
  <c r="W88" i="4"/>
  <c r="D27" i="5"/>
  <c r="B88" i="4"/>
  <c r="B16" i="5"/>
  <c r="O5" i="6"/>
  <c r="U50" i="7"/>
  <c r="U42" i="6"/>
  <c r="V42" i="6"/>
  <c r="I88" i="4"/>
  <c r="V5" i="6"/>
  <c r="V45" i="6" s="1"/>
  <c r="J88" i="4"/>
  <c r="C43" i="6"/>
  <c r="K88" i="4"/>
  <c r="A1" i="51"/>
  <c r="A1" i="46"/>
  <c r="A1" i="50"/>
  <c r="A1" i="47"/>
  <c r="A1" i="49"/>
  <c r="A1" i="48"/>
  <c r="A1" i="42"/>
  <c r="A1" i="39"/>
  <c r="A1" i="41"/>
  <c r="A1" i="40"/>
  <c r="A1" i="45"/>
  <c r="A1" i="44"/>
  <c r="A1" i="43"/>
  <c r="A1" i="35"/>
  <c r="A1" i="37"/>
  <c r="A1" i="36"/>
  <c r="A1" i="38"/>
  <c r="A1" i="34"/>
  <c r="A1" i="32"/>
  <c r="A1" i="33"/>
  <c r="A1" i="31"/>
  <c r="A1" i="30"/>
  <c r="A1" i="29"/>
  <c r="A1" i="28"/>
  <c r="A1" i="26"/>
  <c r="A1" i="27"/>
  <c r="A1" i="24"/>
  <c r="A1" i="25"/>
  <c r="A1" i="23"/>
  <c r="A1" i="19"/>
  <c r="A1" i="22"/>
  <c r="A1" i="21"/>
  <c r="A1" i="20"/>
  <c r="A1" i="17"/>
  <c r="A1" i="18"/>
  <c r="A1" i="14"/>
  <c r="A1" i="13"/>
  <c r="A1" i="16"/>
  <c r="A1" i="15"/>
  <c r="A1" i="8"/>
  <c r="A1" i="6"/>
  <c r="A1" i="12"/>
  <c r="A1" i="7"/>
  <c r="A1" i="10"/>
  <c r="A1" i="9"/>
  <c r="A1" i="5"/>
  <c r="A1" i="11"/>
  <c r="A1" i="4"/>
  <c r="R27" i="5"/>
  <c r="B134" i="4"/>
  <c r="B136" i="4"/>
  <c r="J136" i="4"/>
  <c r="R136" i="4"/>
  <c r="B137" i="4"/>
  <c r="J137" i="4"/>
  <c r="B138" i="4"/>
  <c r="J138" i="4"/>
  <c r="R138" i="4"/>
  <c r="B139" i="4"/>
  <c r="J139" i="4"/>
  <c r="R139" i="4"/>
  <c r="B140" i="4"/>
  <c r="J140" i="4"/>
  <c r="R140" i="4"/>
  <c r="B141" i="4"/>
  <c r="J141" i="4"/>
  <c r="R141" i="4"/>
  <c r="B142" i="4"/>
  <c r="B145" i="4"/>
  <c r="J145" i="4"/>
  <c r="R145" i="4"/>
  <c r="B146" i="4"/>
  <c r="J146" i="4"/>
  <c r="R146" i="4"/>
  <c r="B147" i="4"/>
  <c r="J147" i="4"/>
  <c r="R147" i="4"/>
  <c r="B148" i="4"/>
  <c r="J148" i="4"/>
  <c r="R148" i="4"/>
  <c r="B149" i="4"/>
  <c r="J149" i="4"/>
  <c r="R149" i="4"/>
  <c r="B150" i="4"/>
  <c r="J150" i="4"/>
  <c r="R150" i="4"/>
  <c r="B151" i="4"/>
  <c r="J151" i="4"/>
  <c r="R151" i="4"/>
  <c r="C136" i="4"/>
  <c r="K136" i="4"/>
  <c r="S136" i="4"/>
  <c r="C137" i="4"/>
  <c r="K137" i="4"/>
  <c r="S137" i="4"/>
  <c r="C138" i="4"/>
  <c r="S138" i="4"/>
  <c r="C139" i="4"/>
  <c r="K139" i="4"/>
  <c r="S139" i="4"/>
  <c r="C140" i="4"/>
  <c r="K140" i="4"/>
  <c r="S140" i="4"/>
  <c r="C141" i="4"/>
  <c r="K141" i="4"/>
  <c r="S141" i="4"/>
  <c r="C145" i="4"/>
  <c r="K145" i="4"/>
  <c r="S145" i="4"/>
  <c r="C146" i="4"/>
  <c r="K146" i="4"/>
  <c r="S146" i="4"/>
  <c r="C147" i="4"/>
  <c r="K147" i="4"/>
  <c r="S147" i="4"/>
  <c r="C148" i="4"/>
  <c r="K148" i="4"/>
  <c r="S148" i="4"/>
  <c r="C149" i="4"/>
  <c r="K149" i="4"/>
  <c r="S149" i="4"/>
  <c r="C150" i="4"/>
  <c r="K150" i="4"/>
  <c r="S150" i="4"/>
  <c r="C151" i="4"/>
  <c r="K151" i="4"/>
  <c r="S151" i="4"/>
  <c r="F48" i="7"/>
  <c r="N48" i="7"/>
  <c r="V48" i="7"/>
  <c r="D136" i="4"/>
  <c r="L136" i="4"/>
  <c r="T136" i="4"/>
  <c r="D137" i="4"/>
  <c r="L137" i="4"/>
  <c r="T137" i="4"/>
  <c r="D138" i="4"/>
  <c r="L138" i="4"/>
  <c r="T138" i="4"/>
  <c r="D139" i="4"/>
  <c r="L139" i="4"/>
  <c r="T139" i="4"/>
  <c r="D140" i="4"/>
  <c r="L140" i="4"/>
  <c r="T140" i="4"/>
  <c r="D141" i="4"/>
  <c r="L141" i="4"/>
  <c r="T141" i="4"/>
  <c r="D142" i="4"/>
  <c r="D145" i="4"/>
  <c r="L145" i="4"/>
  <c r="T145" i="4"/>
  <c r="D146" i="4"/>
  <c r="L146" i="4"/>
  <c r="T146" i="4"/>
  <c r="D147" i="4"/>
  <c r="L147" i="4"/>
  <c r="T147" i="4"/>
  <c r="D148" i="4"/>
  <c r="L148" i="4"/>
  <c r="T148" i="4"/>
  <c r="D149" i="4"/>
  <c r="L149" i="4"/>
  <c r="T149" i="4"/>
  <c r="D150" i="4"/>
  <c r="L150" i="4"/>
  <c r="T150" i="4"/>
  <c r="D151" i="4"/>
  <c r="L151" i="4"/>
  <c r="T151" i="4"/>
  <c r="M27" i="5"/>
  <c r="V5" i="5"/>
  <c r="V42" i="5" s="1"/>
  <c r="F136" i="4"/>
  <c r="V136" i="4"/>
  <c r="F137" i="4"/>
  <c r="N137" i="4"/>
  <c r="V137" i="4"/>
  <c r="N138" i="4"/>
  <c r="F139" i="4"/>
  <c r="N139" i="4"/>
  <c r="V139" i="4"/>
  <c r="F140" i="4"/>
  <c r="N140" i="4"/>
  <c r="V140" i="4"/>
  <c r="F141" i="4"/>
  <c r="N141" i="4"/>
  <c r="V141" i="4"/>
  <c r="F145" i="4"/>
  <c r="N145" i="4"/>
  <c r="V145" i="4"/>
  <c r="F146" i="4"/>
  <c r="N146" i="4"/>
  <c r="V146" i="4"/>
  <c r="F147" i="4"/>
  <c r="N147" i="4"/>
  <c r="V147" i="4"/>
  <c r="F148" i="4"/>
  <c r="N148" i="4"/>
  <c r="V148" i="4"/>
  <c r="F149" i="4"/>
  <c r="N149" i="4"/>
  <c r="V149" i="4"/>
  <c r="F150" i="4"/>
  <c r="N150" i="4"/>
  <c r="V150" i="4"/>
  <c r="F151" i="4"/>
  <c r="N151" i="4"/>
  <c r="V151" i="4"/>
  <c r="O136" i="4"/>
  <c r="W136" i="4"/>
  <c r="G137" i="4"/>
  <c r="O137" i="4"/>
  <c r="W137" i="4"/>
  <c r="W138" i="4"/>
  <c r="G139" i="4"/>
  <c r="O139" i="4"/>
  <c r="W139" i="4"/>
  <c r="G140" i="4"/>
  <c r="O140" i="4"/>
  <c r="W140" i="4"/>
  <c r="G141" i="4"/>
  <c r="O141" i="4"/>
  <c r="W141" i="4"/>
  <c r="G145" i="4"/>
  <c r="O145" i="4"/>
  <c r="W145" i="4"/>
  <c r="G146" i="4"/>
  <c r="O146" i="4"/>
  <c r="W146" i="4"/>
  <c r="G147" i="4"/>
  <c r="O147" i="4"/>
  <c r="W147" i="4"/>
  <c r="G148" i="4"/>
  <c r="O148" i="4"/>
  <c r="W148" i="4"/>
  <c r="G149" i="4"/>
  <c r="O149" i="4"/>
  <c r="W149" i="4"/>
  <c r="G150" i="4"/>
  <c r="O150" i="4"/>
  <c r="W150" i="4"/>
  <c r="G151" i="4"/>
  <c r="O151" i="4"/>
  <c r="W151" i="4"/>
  <c r="D5" i="5"/>
  <c r="D42" i="5" s="1"/>
  <c r="H136" i="4"/>
  <c r="P136" i="4"/>
  <c r="X136" i="4"/>
  <c r="H137" i="4"/>
  <c r="P137" i="4"/>
  <c r="X137" i="4"/>
  <c r="H138" i="4"/>
  <c r="P138" i="4"/>
  <c r="H139" i="4"/>
  <c r="P139" i="4"/>
  <c r="X139" i="4"/>
  <c r="H140" i="4"/>
  <c r="P140" i="4"/>
  <c r="X140" i="4"/>
  <c r="H141" i="4"/>
  <c r="P141" i="4"/>
  <c r="X141" i="4"/>
  <c r="H142" i="4"/>
  <c r="H145" i="4"/>
  <c r="P145" i="4"/>
  <c r="X145" i="4"/>
  <c r="H146" i="4"/>
  <c r="P146" i="4"/>
  <c r="X146" i="4"/>
  <c r="H147" i="4"/>
  <c r="P147" i="4"/>
  <c r="X147" i="4"/>
  <c r="H148" i="4"/>
  <c r="P148" i="4"/>
  <c r="X148" i="4"/>
  <c r="H149" i="4"/>
  <c r="P149" i="4"/>
  <c r="X149" i="4"/>
  <c r="H150" i="4"/>
  <c r="P150" i="4"/>
  <c r="X150" i="4"/>
  <c r="H151" i="4"/>
  <c r="P151" i="4"/>
  <c r="X151" i="4"/>
  <c r="X147" i="11"/>
  <c r="X132" i="11"/>
  <c r="X129" i="11"/>
  <c r="X126" i="11"/>
  <c r="X123" i="11"/>
  <c r="X130" i="11"/>
  <c r="X125" i="11"/>
  <c r="X122" i="11"/>
  <c r="X117" i="11" s="1"/>
  <c r="V46" i="5"/>
  <c r="V47" i="5"/>
  <c r="O56" i="8"/>
  <c r="O52" i="8"/>
  <c r="O51" i="8" s="1"/>
  <c r="O130" i="11"/>
  <c r="O128" i="11"/>
  <c r="O125" i="11"/>
  <c r="O122" i="11"/>
  <c r="O147" i="11"/>
  <c r="O123" i="11"/>
  <c r="G145" i="9"/>
  <c r="G136" i="9" s="1"/>
  <c r="G111" i="9"/>
  <c r="O145" i="9"/>
  <c r="O136" i="9" s="1"/>
  <c r="O111" i="9"/>
  <c r="W145" i="9"/>
  <c r="W136" i="9" s="1"/>
  <c r="W111" i="9"/>
  <c r="F156" i="9"/>
  <c r="F147" i="9" s="1"/>
  <c r="F128" i="9"/>
  <c r="N156" i="9"/>
  <c r="N147" i="9" s="1"/>
  <c r="N128" i="9"/>
  <c r="V156" i="9"/>
  <c r="V147" i="9" s="1"/>
  <c r="V128" i="9"/>
  <c r="I136" i="11"/>
  <c r="I55" i="8"/>
  <c r="I52" i="8"/>
  <c r="I51" i="8" s="1"/>
  <c r="Q136" i="11"/>
  <c r="Q55" i="8"/>
  <c r="Q52" i="8"/>
  <c r="Q51" i="8" s="1"/>
  <c r="Y136" i="11"/>
  <c r="Y55" i="8"/>
  <c r="Y52" i="8"/>
  <c r="Y51" i="8" s="1"/>
  <c r="I145" i="11"/>
  <c r="I111" i="11"/>
  <c r="Q145" i="11"/>
  <c r="Q111" i="11"/>
  <c r="Y145" i="11"/>
  <c r="Y111" i="11"/>
  <c r="D147" i="11"/>
  <c r="D132" i="11"/>
  <c r="D130" i="11"/>
  <c r="D129" i="11"/>
  <c r="D126" i="11"/>
  <c r="D125" i="11"/>
  <c r="D123" i="11"/>
  <c r="D122" i="11"/>
  <c r="D56" i="8"/>
  <c r="D67" i="8" s="1"/>
  <c r="D156" i="4" s="1"/>
  <c r="O132" i="11"/>
  <c r="E67" i="8"/>
  <c r="E156" i="4" s="1"/>
  <c r="G111" i="10"/>
  <c r="G145" i="10"/>
  <c r="O111" i="10"/>
  <c r="O145" i="10"/>
  <c r="W111" i="10"/>
  <c r="W145" i="10"/>
  <c r="F128" i="10"/>
  <c r="F156" i="10"/>
  <c r="N156" i="10"/>
  <c r="N128" i="10"/>
  <c r="V128" i="10"/>
  <c r="V156" i="10"/>
  <c r="E147" i="11"/>
  <c r="E132" i="11"/>
  <c r="E130" i="11"/>
  <c r="E129" i="11"/>
  <c r="E126" i="11"/>
  <c r="E125" i="11"/>
  <c r="E123" i="11"/>
  <c r="E122" i="11"/>
  <c r="E56" i="8"/>
  <c r="E52" i="8"/>
  <c r="E51" i="8" s="1"/>
  <c r="U147" i="11"/>
  <c r="U132" i="11"/>
  <c r="U130" i="11"/>
  <c r="U129" i="11"/>
  <c r="U126" i="11"/>
  <c r="U125" i="11"/>
  <c r="U123" i="11"/>
  <c r="U122" i="11"/>
  <c r="U56" i="8"/>
  <c r="U67" i="8" s="1"/>
  <c r="U156" i="4" s="1"/>
  <c r="U52" i="8"/>
  <c r="U51" i="8" s="1"/>
  <c r="O126" i="11"/>
  <c r="Y147" i="11"/>
  <c r="Y132" i="11"/>
  <c r="Y130" i="11"/>
  <c r="Y129" i="11"/>
  <c r="Y126" i="11"/>
  <c r="Y125" i="11"/>
  <c r="Y123" i="11"/>
  <c r="Y122" i="11"/>
  <c r="Y56" i="8"/>
  <c r="Y101" i="4" s="1"/>
  <c r="F54" i="11"/>
  <c r="F128" i="11"/>
  <c r="F156" i="11"/>
  <c r="N54" i="11"/>
  <c r="N128" i="11" s="1"/>
  <c r="N156" i="11"/>
  <c r="V54" i="11"/>
  <c r="V128" i="11"/>
  <c r="V156" i="11"/>
  <c r="F62" i="8"/>
  <c r="F58" i="8"/>
  <c r="N62" i="8"/>
  <c r="N58" i="8"/>
  <c r="V62" i="8"/>
  <c r="V58" i="8"/>
  <c r="O67" i="8"/>
  <c r="O156" i="4" s="1"/>
  <c r="I58" i="8"/>
  <c r="Q58" i="8"/>
  <c r="Y58" i="8"/>
  <c r="Y59" i="8"/>
  <c r="I60" i="8"/>
  <c r="Q60" i="8"/>
  <c r="Y60" i="8"/>
  <c r="I61" i="8"/>
  <c r="Q61" i="8"/>
  <c r="Y61" i="8"/>
  <c r="I111" i="9"/>
  <c r="Q111" i="9"/>
  <c r="Y111" i="9"/>
  <c r="I128" i="9"/>
  <c r="Q128" i="9"/>
  <c r="Y128" i="9"/>
  <c r="Q111" i="10"/>
  <c r="Y111" i="10"/>
  <c r="J145" i="10"/>
  <c r="S145" i="10"/>
  <c r="P54" i="11"/>
  <c r="P128" i="11" s="1"/>
  <c r="K111" i="11"/>
  <c r="V111" i="11"/>
  <c r="X128" i="11"/>
  <c r="H97" i="12"/>
  <c r="H158" i="4" s="1"/>
  <c r="H85" i="12"/>
  <c r="P97" i="12"/>
  <c r="P158" i="4" s="1"/>
  <c r="P85" i="12"/>
  <c r="X97" i="12"/>
  <c r="X158" i="4" s="1"/>
  <c r="X85" i="12"/>
  <c r="H98" i="12"/>
  <c r="H159" i="4" s="1"/>
  <c r="H86" i="12"/>
  <c r="P98" i="12"/>
  <c r="P159" i="4" s="1"/>
  <c r="P86" i="12"/>
  <c r="X98" i="12"/>
  <c r="X159" i="4" s="1"/>
  <c r="X86" i="12"/>
  <c r="H99" i="12"/>
  <c r="H160" i="4" s="1"/>
  <c r="H87" i="12"/>
  <c r="P99" i="12"/>
  <c r="P160" i="4" s="1"/>
  <c r="P87" i="12"/>
  <c r="X99" i="12"/>
  <c r="X160" i="4" s="1"/>
  <c r="X87" i="12"/>
  <c r="H100" i="12"/>
  <c r="H161" i="4" s="1"/>
  <c r="H88" i="12"/>
  <c r="P100" i="12"/>
  <c r="P161" i="4" s="1"/>
  <c r="P88" i="12"/>
  <c r="X100" i="12"/>
  <c r="X161" i="4" s="1"/>
  <c r="X88" i="12"/>
  <c r="H101" i="12"/>
  <c r="H162" i="4" s="1"/>
  <c r="H89" i="12"/>
  <c r="P101" i="12"/>
  <c r="P162" i="4" s="1"/>
  <c r="P89" i="12"/>
  <c r="X101" i="12"/>
  <c r="X162" i="4" s="1"/>
  <c r="X89" i="12"/>
  <c r="B58" i="8"/>
  <c r="J58" i="8"/>
  <c r="R58" i="8"/>
  <c r="B59" i="8"/>
  <c r="B60" i="8"/>
  <c r="J60" i="8"/>
  <c r="R60" i="8"/>
  <c r="B61" i="8"/>
  <c r="J61" i="8"/>
  <c r="R61" i="8"/>
  <c r="B111" i="9"/>
  <c r="J111" i="9"/>
  <c r="R111" i="9"/>
  <c r="B128" i="9"/>
  <c r="J128" i="9"/>
  <c r="R128" i="9"/>
  <c r="B111" i="10"/>
  <c r="B128" i="10"/>
  <c r="J128" i="10"/>
  <c r="R128" i="10"/>
  <c r="K145" i="10"/>
  <c r="G156" i="10"/>
  <c r="Q147" i="11"/>
  <c r="Q132" i="11"/>
  <c r="Q130" i="11"/>
  <c r="Q129" i="11"/>
  <c r="Q126" i="11"/>
  <c r="Q125" i="11"/>
  <c r="Q123" i="11"/>
  <c r="Q122" i="11"/>
  <c r="W111" i="11"/>
  <c r="J122" i="11"/>
  <c r="B123" i="11"/>
  <c r="R123" i="11"/>
  <c r="J125" i="11"/>
  <c r="B126" i="11"/>
  <c r="R126" i="11"/>
  <c r="J128" i="11"/>
  <c r="B129" i="11"/>
  <c r="R129" i="11"/>
  <c r="J130" i="11"/>
  <c r="B132" i="11"/>
  <c r="R132" i="11"/>
  <c r="G156" i="11"/>
  <c r="W156" i="11"/>
  <c r="D3" i="12"/>
  <c r="D82" i="12"/>
  <c r="L3" i="12"/>
  <c r="L82" i="12"/>
  <c r="T3" i="12"/>
  <c r="T82" i="12"/>
  <c r="I97" i="12"/>
  <c r="I158" i="4" s="1"/>
  <c r="I85" i="12"/>
  <c r="Q97" i="12"/>
  <c r="Q158" i="4" s="1"/>
  <c r="Q85" i="12"/>
  <c r="Y97" i="12"/>
  <c r="Y158" i="4" s="1"/>
  <c r="Y85" i="12"/>
  <c r="Q98" i="12"/>
  <c r="Q159" i="4" s="1"/>
  <c r="Q86" i="12"/>
  <c r="C59" i="8"/>
  <c r="S59" i="8"/>
  <c r="C60" i="8"/>
  <c r="K60" i="8"/>
  <c r="S60" i="8"/>
  <c r="C61" i="8"/>
  <c r="K61" i="8"/>
  <c r="S61" i="8"/>
  <c r="C111" i="9"/>
  <c r="K111" i="9"/>
  <c r="S111" i="9"/>
  <c r="C156" i="9"/>
  <c r="C147" i="9" s="1"/>
  <c r="K156" i="9"/>
  <c r="K147" i="9" s="1"/>
  <c r="S156" i="9"/>
  <c r="S147" i="9" s="1"/>
  <c r="I156" i="10"/>
  <c r="Q156" i="10"/>
  <c r="Y156" i="10"/>
  <c r="C111" i="10"/>
  <c r="H54" i="11"/>
  <c r="S147" i="11"/>
  <c r="S132" i="11"/>
  <c r="S130" i="11"/>
  <c r="S129" i="11"/>
  <c r="S128" i="11"/>
  <c r="S126" i="11"/>
  <c r="S125" i="11"/>
  <c r="S123" i="11"/>
  <c r="S122" i="11"/>
  <c r="I156" i="11"/>
  <c r="I128" i="11"/>
  <c r="Q156" i="11"/>
  <c r="Q128" i="11"/>
  <c r="Y156" i="11"/>
  <c r="Y128" i="11"/>
  <c r="C111" i="11"/>
  <c r="N111" i="11"/>
  <c r="X156" i="11"/>
  <c r="B97" i="12"/>
  <c r="B158" i="4" s="1"/>
  <c r="B85" i="12"/>
  <c r="J97" i="12"/>
  <c r="J158" i="4" s="1"/>
  <c r="J85" i="12"/>
  <c r="R97" i="12"/>
  <c r="R158" i="4" s="1"/>
  <c r="R85" i="12"/>
  <c r="B98" i="12"/>
  <c r="B159" i="4" s="1"/>
  <c r="B86" i="12"/>
  <c r="J98" i="12"/>
  <c r="J159" i="4" s="1"/>
  <c r="J86" i="12"/>
  <c r="R98" i="12"/>
  <c r="R159" i="4" s="1"/>
  <c r="R86" i="12"/>
  <c r="B99" i="12"/>
  <c r="B160" i="4" s="1"/>
  <c r="B87" i="12"/>
  <c r="J99" i="12"/>
  <c r="J160" i="4" s="1"/>
  <c r="J87" i="12"/>
  <c r="R99" i="12"/>
  <c r="R160" i="4" s="1"/>
  <c r="R87" i="12"/>
  <c r="B100" i="12"/>
  <c r="B161" i="4" s="1"/>
  <c r="B88" i="12"/>
  <c r="J100" i="12"/>
  <c r="J161" i="4" s="1"/>
  <c r="J88" i="12"/>
  <c r="R100" i="12"/>
  <c r="R161" i="4" s="1"/>
  <c r="R88" i="12"/>
  <c r="B101" i="12"/>
  <c r="B162" i="4" s="1"/>
  <c r="B89" i="12"/>
  <c r="D58" i="8"/>
  <c r="L58" i="8"/>
  <c r="T58" i="8"/>
  <c r="D59" i="8"/>
  <c r="T59" i="8"/>
  <c r="D60" i="8"/>
  <c r="L60" i="8"/>
  <c r="T60" i="8"/>
  <c r="D61" i="8"/>
  <c r="L61" i="8"/>
  <c r="T61" i="8"/>
  <c r="D128" i="9"/>
  <c r="L128" i="9"/>
  <c r="T128" i="9"/>
  <c r="L128" i="10"/>
  <c r="T128" i="10"/>
  <c r="E145" i="11"/>
  <c r="E111" i="11"/>
  <c r="M145" i="11"/>
  <c r="M111" i="11"/>
  <c r="U145" i="11"/>
  <c r="U111" i="11"/>
  <c r="I147" i="11"/>
  <c r="I132" i="11"/>
  <c r="I130" i="11"/>
  <c r="I129" i="11"/>
  <c r="I126" i="11"/>
  <c r="I125" i="11"/>
  <c r="I123" i="11"/>
  <c r="I122" i="11"/>
  <c r="T147" i="11"/>
  <c r="T132" i="11"/>
  <c r="T130" i="11"/>
  <c r="T129" i="11"/>
  <c r="T126" i="11"/>
  <c r="T125" i="11"/>
  <c r="T123" i="11"/>
  <c r="T122" i="11"/>
  <c r="T117" i="11" s="1"/>
  <c r="O111" i="11"/>
  <c r="G123" i="11"/>
  <c r="W123" i="11"/>
  <c r="G126" i="11"/>
  <c r="G117" i="11" s="1"/>
  <c r="W126" i="11"/>
  <c r="G129" i="11"/>
  <c r="W129" i="11"/>
  <c r="G132" i="11"/>
  <c r="W132" i="11"/>
  <c r="B147" i="11"/>
  <c r="R147" i="11"/>
  <c r="J156" i="11"/>
  <c r="E58" i="8"/>
  <c r="M58" i="8"/>
  <c r="U58" i="8"/>
  <c r="E59" i="8"/>
  <c r="M59" i="8"/>
  <c r="U59" i="8"/>
  <c r="E60" i="8"/>
  <c r="M60" i="8"/>
  <c r="U60" i="8"/>
  <c r="E61" i="8"/>
  <c r="M61" i="8"/>
  <c r="U61" i="8"/>
  <c r="E111" i="9"/>
  <c r="M111" i="9"/>
  <c r="U111" i="9"/>
  <c r="E128" i="9"/>
  <c r="M128" i="9"/>
  <c r="U128" i="9"/>
  <c r="E111" i="10"/>
  <c r="M111" i="10"/>
  <c r="U111" i="10"/>
  <c r="K147" i="11"/>
  <c r="K132" i="11"/>
  <c r="K130" i="11"/>
  <c r="K129" i="11"/>
  <c r="K128" i="11"/>
  <c r="K126" i="11"/>
  <c r="K125" i="11"/>
  <c r="K123" i="11"/>
  <c r="K122" i="11"/>
  <c r="F111" i="11"/>
  <c r="M3" i="12"/>
  <c r="F59" i="8"/>
  <c r="N59" i="8"/>
  <c r="V59" i="8"/>
  <c r="F60" i="8"/>
  <c r="N60" i="8"/>
  <c r="V60" i="8"/>
  <c r="F61" i="8"/>
  <c r="N61" i="8"/>
  <c r="V61" i="8"/>
  <c r="W156" i="10"/>
  <c r="L147" i="11"/>
  <c r="L132" i="11"/>
  <c r="L130" i="11"/>
  <c r="L129" i="11"/>
  <c r="L126" i="11"/>
  <c r="L125" i="11"/>
  <c r="L123" i="11"/>
  <c r="L122" i="11"/>
  <c r="D156" i="11"/>
  <c r="D128" i="11"/>
  <c r="L156" i="11"/>
  <c r="L128" i="11"/>
  <c r="T156" i="11"/>
  <c r="T128" i="11"/>
  <c r="B122" i="11"/>
  <c r="B117" i="11" s="1"/>
  <c r="R122" i="11"/>
  <c r="R117" i="11" s="1"/>
  <c r="J123" i="11"/>
  <c r="B125" i="11"/>
  <c r="R125" i="11"/>
  <c r="J126" i="11"/>
  <c r="B128" i="11"/>
  <c r="R128" i="11"/>
  <c r="J129" i="11"/>
  <c r="O156" i="11"/>
  <c r="H3" i="12"/>
  <c r="H82" i="12"/>
  <c r="P3" i="12"/>
  <c r="P82" i="12"/>
  <c r="X3" i="12"/>
  <c r="X82" i="12"/>
  <c r="G58" i="8"/>
  <c r="O58" i="8"/>
  <c r="W58" i="8"/>
  <c r="G60" i="8"/>
  <c r="O60" i="8"/>
  <c r="W60" i="8"/>
  <c r="G61" i="8"/>
  <c r="O61" i="8"/>
  <c r="W61" i="8"/>
  <c r="G128" i="9"/>
  <c r="O128" i="9"/>
  <c r="W128" i="9"/>
  <c r="E156" i="10"/>
  <c r="M156" i="10"/>
  <c r="U156" i="10"/>
  <c r="C147" i="11"/>
  <c r="C132" i="11"/>
  <c r="C130" i="11"/>
  <c r="C129" i="11"/>
  <c r="C128" i="11"/>
  <c r="C126" i="11"/>
  <c r="C125" i="11"/>
  <c r="C123" i="11"/>
  <c r="C122" i="11"/>
  <c r="M147" i="11"/>
  <c r="M132" i="11"/>
  <c r="M130" i="11"/>
  <c r="M129" i="11"/>
  <c r="M126" i="11"/>
  <c r="M125" i="11"/>
  <c r="M123" i="11"/>
  <c r="M122" i="11"/>
  <c r="E156" i="11"/>
  <c r="E128" i="11"/>
  <c r="M156" i="11"/>
  <c r="M128" i="11"/>
  <c r="U156" i="11"/>
  <c r="U128" i="11"/>
  <c r="S111" i="11"/>
  <c r="E3" i="12"/>
  <c r="D85" i="12"/>
  <c r="L85" i="12"/>
  <c r="T85" i="12"/>
  <c r="D86" i="12"/>
  <c r="L86" i="12"/>
  <c r="T86" i="12"/>
  <c r="D87" i="12"/>
  <c r="L87" i="12"/>
  <c r="T87" i="12"/>
  <c r="D88" i="12"/>
  <c r="L88" i="12"/>
  <c r="T88" i="12"/>
  <c r="D89" i="12"/>
  <c r="L89" i="12"/>
  <c r="T89" i="12"/>
  <c r="C199" i="13"/>
  <c r="K199" i="13"/>
  <c r="S199" i="13"/>
  <c r="C216" i="13"/>
  <c r="K216" i="13"/>
  <c r="S216" i="13"/>
  <c r="B199" i="14"/>
  <c r="J199" i="14"/>
  <c r="R199" i="14"/>
  <c r="B216" i="14"/>
  <c r="J216" i="14"/>
  <c r="R216" i="14"/>
  <c r="I181" i="15"/>
  <c r="Q181" i="15"/>
  <c r="Y181" i="15"/>
  <c r="I199" i="15"/>
  <c r="Q199" i="15"/>
  <c r="Y199" i="15"/>
  <c r="I216" i="15"/>
  <c r="Q216" i="15"/>
  <c r="Y216" i="15"/>
  <c r="J241" i="15"/>
  <c r="T241" i="15"/>
  <c r="G251" i="15"/>
  <c r="R251" i="15"/>
  <c r="B261" i="15"/>
  <c r="L261" i="15"/>
  <c r="W261" i="15"/>
  <c r="V101" i="16"/>
  <c r="V164" i="4" s="1"/>
  <c r="V91" i="16"/>
  <c r="E85" i="12"/>
  <c r="M85" i="12"/>
  <c r="U85" i="12"/>
  <c r="E86" i="12"/>
  <c r="M86" i="12"/>
  <c r="U86" i="12"/>
  <c r="E87" i="12"/>
  <c r="M87" i="12"/>
  <c r="U87" i="12"/>
  <c r="E88" i="12"/>
  <c r="M88" i="12"/>
  <c r="U88" i="12"/>
  <c r="E89" i="12"/>
  <c r="M89" i="12"/>
  <c r="U89" i="12"/>
  <c r="D181" i="13"/>
  <c r="L181" i="13"/>
  <c r="T181" i="13"/>
  <c r="D199" i="13"/>
  <c r="L199" i="13"/>
  <c r="T199" i="13"/>
  <c r="C181" i="14"/>
  <c r="K181" i="14"/>
  <c r="S181" i="14"/>
  <c r="C199" i="14"/>
  <c r="K199" i="14"/>
  <c r="S199" i="14"/>
  <c r="B34" i="15"/>
  <c r="J34" i="15"/>
  <c r="R34" i="15"/>
  <c r="D115" i="15"/>
  <c r="L115" i="15"/>
  <c r="T115" i="15"/>
  <c r="B181" i="15"/>
  <c r="R181" i="15"/>
  <c r="B199" i="15"/>
  <c r="J199" i="15"/>
  <c r="J216" i="15"/>
  <c r="R216" i="15"/>
  <c r="K241" i="15"/>
  <c r="V241" i="15"/>
  <c r="H251" i="15"/>
  <c r="S251" i="15"/>
  <c r="C261" i="15"/>
  <c r="N261" i="15"/>
  <c r="X261" i="15"/>
  <c r="F85" i="12"/>
  <c r="N85" i="12"/>
  <c r="V85" i="12"/>
  <c r="V86" i="12"/>
  <c r="F87" i="12"/>
  <c r="N87" i="12"/>
  <c r="V87" i="12"/>
  <c r="F88" i="12"/>
  <c r="N88" i="12"/>
  <c r="V88" i="12"/>
  <c r="F89" i="12"/>
  <c r="N89" i="12"/>
  <c r="V89" i="12"/>
  <c r="E181" i="13"/>
  <c r="M181" i="13"/>
  <c r="U181" i="13"/>
  <c r="E199" i="13"/>
  <c r="M199" i="13"/>
  <c r="U199" i="13"/>
  <c r="E216" i="13"/>
  <c r="M216" i="13"/>
  <c r="U216" i="13"/>
  <c r="D181" i="14"/>
  <c r="L181" i="14"/>
  <c r="T181" i="14"/>
  <c r="D199" i="14"/>
  <c r="L199" i="14"/>
  <c r="T199" i="14"/>
  <c r="D216" i="14"/>
  <c r="L216" i="14"/>
  <c r="T216" i="14"/>
  <c r="E115" i="15"/>
  <c r="M115" i="15"/>
  <c r="U115" i="15"/>
  <c r="C181" i="15"/>
  <c r="S181" i="15"/>
  <c r="C199" i="15"/>
  <c r="K199" i="15"/>
  <c r="K216" i="15"/>
  <c r="S216" i="15"/>
  <c r="L241" i="15"/>
  <c r="W241" i="15"/>
  <c r="T251" i="15"/>
  <c r="D261" i="15"/>
  <c r="O261" i="15"/>
  <c r="C217" i="18"/>
  <c r="C97" i="16"/>
  <c r="G85" i="12"/>
  <c r="O85" i="12"/>
  <c r="W85" i="12"/>
  <c r="G86" i="12"/>
  <c r="O86" i="12"/>
  <c r="W86" i="12"/>
  <c r="G87" i="12"/>
  <c r="O87" i="12"/>
  <c r="W87" i="12"/>
  <c r="G88" i="12"/>
  <c r="O88" i="12"/>
  <c r="W88" i="12"/>
  <c r="G89" i="12"/>
  <c r="O89" i="12"/>
  <c r="W89" i="12"/>
  <c r="F181" i="13"/>
  <c r="N181" i="13"/>
  <c r="V181" i="13"/>
  <c r="F199" i="13"/>
  <c r="N199" i="13"/>
  <c r="V199" i="13"/>
  <c r="F216" i="13"/>
  <c r="N216" i="13"/>
  <c r="V216" i="13"/>
  <c r="E181" i="14"/>
  <c r="M181" i="14"/>
  <c r="U181" i="14"/>
  <c r="E199" i="14"/>
  <c r="M199" i="14"/>
  <c r="U199" i="14"/>
  <c r="E216" i="14"/>
  <c r="M216" i="14"/>
  <c r="U216" i="14"/>
  <c r="D34" i="15"/>
  <c r="L34" i="15"/>
  <c r="T34" i="15"/>
  <c r="F115" i="15"/>
  <c r="N115" i="15"/>
  <c r="V115" i="15"/>
  <c r="D181" i="15"/>
  <c r="D199" i="15"/>
  <c r="L199" i="15"/>
  <c r="T216" i="15"/>
  <c r="N241" i="15"/>
  <c r="X241" i="15"/>
  <c r="V251" i="15"/>
  <c r="F261" i="15"/>
  <c r="P261" i="15"/>
  <c r="G199" i="13"/>
  <c r="O199" i="13"/>
  <c r="W199" i="13"/>
  <c r="G216" i="13"/>
  <c r="O216" i="13"/>
  <c r="W216" i="13"/>
  <c r="F199" i="14"/>
  <c r="N199" i="14"/>
  <c r="V199" i="14"/>
  <c r="F216" i="14"/>
  <c r="N216" i="14"/>
  <c r="V216" i="14"/>
  <c r="E199" i="15"/>
  <c r="M199" i="15"/>
  <c r="U199" i="15"/>
  <c r="E216" i="15"/>
  <c r="M216" i="15"/>
  <c r="U216" i="15"/>
  <c r="O241" i="15"/>
  <c r="W251" i="15"/>
  <c r="G261" i="15"/>
  <c r="I87" i="12"/>
  <c r="Q87" i="12"/>
  <c r="Y87" i="12"/>
  <c r="I88" i="12"/>
  <c r="Q88" i="12"/>
  <c r="Y88" i="12"/>
  <c r="I89" i="12"/>
  <c r="Q89" i="12"/>
  <c r="Y89" i="12"/>
  <c r="H181" i="13"/>
  <c r="P181" i="13"/>
  <c r="X181" i="13"/>
  <c r="H199" i="13"/>
  <c r="P199" i="13"/>
  <c r="X199" i="13"/>
  <c r="G181" i="14"/>
  <c r="O181" i="14"/>
  <c r="W181" i="14"/>
  <c r="G199" i="14"/>
  <c r="O199" i="14"/>
  <c r="W199" i="14"/>
  <c r="F181" i="15"/>
  <c r="F199" i="15"/>
  <c r="N199" i="15"/>
  <c r="V216" i="15"/>
  <c r="P241" i="15"/>
  <c r="X251" i="15"/>
  <c r="H261" i="15"/>
  <c r="H229" i="17"/>
  <c r="P229" i="17"/>
  <c r="X229" i="17"/>
  <c r="I240" i="17"/>
  <c r="Q240" i="17"/>
  <c r="Y240" i="17"/>
  <c r="J89" i="12"/>
  <c r="R89" i="12"/>
  <c r="I181" i="13"/>
  <c r="Q181" i="13"/>
  <c r="Y181" i="13"/>
  <c r="I199" i="13"/>
  <c r="Q199" i="13"/>
  <c r="Y199" i="13"/>
  <c r="I216" i="13"/>
  <c r="Q216" i="13"/>
  <c r="Y216" i="13"/>
  <c r="H181" i="14"/>
  <c r="P181" i="14"/>
  <c r="X181" i="14"/>
  <c r="H199" i="14"/>
  <c r="P199" i="14"/>
  <c r="X199" i="14"/>
  <c r="H216" i="14"/>
  <c r="P216" i="14"/>
  <c r="X216" i="14"/>
  <c r="G34" i="15"/>
  <c r="O34" i="15"/>
  <c r="W34" i="15"/>
  <c r="G181" i="15"/>
  <c r="O199" i="15"/>
  <c r="F101" i="16"/>
  <c r="F164" i="4" s="1"/>
  <c r="F102" i="16"/>
  <c r="F165" i="4" s="1"/>
  <c r="F92" i="16"/>
  <c r="N102" i="16"/>
  <c r="N165" i="4" s="1"/>
  <c r="N92" i="16"/>
  <c r="V102" i="16"/>
  <c r="V165" i="4" s="1"/>
  <c r="V92" i="16"/>
  <c r="F103" i="16"/>
  <c r="F166" i="4" s="1"/>
  <c r="F93" i="16"/>
  <c r="N103" i="16"/>
  <c r="N166" i="4" s="1"/>
  <c r="N93" i="16"/>
  <c r="V103" i="16"/>
  <c r="V166" i="4" s="1"/>
  <c r="V93" i="16"/>
  <c r="G101" i="16"/>
  <c r="G164" i="4" s="1"/>
  <c r="G91" i="16"/>
  <c r="G89" i="16" s="1"/>
  <c r="G52" i="16"/>
  <c r="O101" i="16"/>
  <c r="O164" i="4" s="1"/>
  <c r="O91" i="16"/>
  <c r="O89" i="16" s="1"/>
  <c r="O52" i="16"/>
  <c r="W101" i="16"/>
  <c r="W164" i="4" s="1"/>
  <c r="W91" i="16"/>
  <c r="W89" i="16" s="1"/>
  <c r="W52" i="16"/>
  <c r="C85" i="12"/>
  <c r="K85" i="12"/>
  <c r="S85" i="12"/>
  <c r="C86" i="12"/>
  <c r="K86" i="12"/>
  <c r="S86" i="12"/>
  <c r="C87" i="12"/>
  <c r="K87" i="12"/>
  <c r="S87" i="12"/>
  <c r="C88" i="12"/>
  <c r="K88" i="12"/>
  <c r="S88" i="12"/>
  <c r="C89" i="12"/>
  <c r="K89" i="12"/>
  <c r="S89" i="12"/>
  <c r="B181" i="13"/>
  <c r="J181" i="13"/>
  <c r="R181" i="13"/>
  <c r="B199" i="13"/>
  <c r="J199" i="13"/>
  <c r="R199" i="13"/>
  <c r="B216" i="13"/>
  <c r="J216" i="13"/>
  <c r="R216" i="13"/>
  <c r="I181" i="14"/>
  <c r="Q181" i="14"/>
  <c r="Y181" i="14"/>
  <c r="I199" i="14"/>
  <c r="Q199" i="14"/>
  <c r="Y199" i="14"/>
  <c r="I216" i="14"/>
  <c r="Q216" i="14"/>
  <c r="Y216" i="14"/>
  <c r="H34" i="15"/>
  <c r="P34" i="15"/>
  <c r="X34" i="15"/>
  <c r="H181" i="15"/>
  <c r="P199" i="15"/>
  <c r="H101" i="16"/>
  <c r="H164" i="4" s="1"/>
  <c r="H91" i="16"/>
  <c r="H89" i="16" s="1"/>
  <c r="H52" i="16"/>
  <c r="P101" i="16"/>
  <c r="P164" i="4" s="1"/>
  <c r="P91" i="16"/>
  <c r="P89" i="16" s="1"/>
  <c r="P52" i="16"/>
  <c r="X101" i="16"/>
  <c r="X164" i="4" s="1"/>
  <c r="X91" i="16"/>
  <c r="X89" i="16" s="1"/>
  <c r="X52" i="16"/>
  <c r="C90" i="16"/>
  <c r="K90" i="16"/>
  <c r="S90" i="16"/>
  <c r="C92" i="16"/>
  <c r="K92" i="16"/>
  <c r="S92" i="16"/>
  <c r="C93" i="16"/>
  <c r="K93" i="16"/>
  <c r="S93" i="16"/>
  <c r="F171" i="17"/>
  <c r="N171" i="17"/>
  <c r="V171" i="17"/>
  <c r="F184" i="17"/>
  <c r="N184" i="17"/>
  <c r="V184" i="17"/>
  <c r="F190" i="17"/>
  <c r="N190" i="17"/>
  <c r="V190" i="17"/>
  <c r="F203" i="17"/>
  <c r="N203" i="17"/>
  <c r="V203" i="17"/>
  <c r="F209" i="17"/>
  <c r="N209" i="17"/>
  <c r="V209" i="17"/>
  <c r="F235" i="18"/>
  <c r="N235" i="18"/>
  <c r="V235" i="18"/>
  <c r="E237" i="18"/>
  <c r="M237" i="18"/>
  <c r="U237" i="18"/>
  <c r="G246" i="18"/>
  <c r="O246" i="18"/>
  <c r="W246" i="18"/>
  <c r="F248" i="18"/>
  <c r="N248" i="18"/>
  <c r="V248" i="18"/>
  <c r="I166" i="18"/>
  <c r="I160" i="18" s="1"/>
  <c r="Q166" i="18"/>
  <c r="Q160" i="18" s="1"/>
  <c r="Y166" i="18"/>
  <c r="Y160" i="18" s="1"/>
  <c r="I171" i="18"/>
  <c r="Q171" i="18"/>
  <c r="Y171" i="18"/>
  <c r="L223" i="18"/>
  <c r="L226" i="18"/>
  <c r="D246" i="18"/>
  <c r="I235" i="19"/>
  <c r="Q235" i="19"/>
  <c r="Y235" i="19"/>
  <c r="H237" i="19"/>
  <c r="P237" i="19"/>
  <c r="X237" i="19"/>
  <c r="B246" i="19"/>
  <c r="J246" i="19"/>
  <c r="R246" i="19"/>
  <c r="I248" i="19"/>
  <c r="Q248" i="19"/>
  <c r="Y248" i="19"/>
  <c r="W237" i="19"/>
  <c r="G71" i="16"/>
  <c r="O71" i="16"/>
  <c r="W71" i="16"/>
  <c r="D91" i="16"/>
  <c r="L91" i="16"/>
  <c r="T91" i="16"/>
  <c r="D92" i="16"/>
  <c r="L92" i="16"/>
  <c r="T92" i="16"/>
  <c r="D93" i="16"/>
  <c r="L93" i="16"/>
  <c r="T93" i="16"/>
  <c r="C5" i="17"/>
  <c r="K5" i="17"/>
  <c r="S5" i="17"/>
  <c r="G171" i="17"/>
  <c r="O171" i="17"/>
  <c r="W171" i="17"/>
  <c r="G184" i="17"/>
  <c r="O184" i="17"/>
  <c r="W184" i="17"/>
  <c r="G190" i="17"/>
  <c r="O190" i="17"/>
  <c r="W190" i="17"/>
  <c r="G203" i="17"/>
  <c r="O203" i="17"/>
  <c r="W203" i="17"/>
  <c r="G209" i="17"/>
  <c r="O209" i="17"/>
  <c r="W209" i="17"/>
  <c r="G226" i="17"/>
  <c r="G217" i="17" s="1"/>
  <c r="O226" i="17"/>
  <c r="O217" i="17" s="1"/>
  <c r="W226" i="17"/>
  <c r="W217" i="17" s="1"/>
  <c r="G235" i="17"/>
  <c r="O235" i="17"/>
  <c r="W235" i="17"/>
  <c r="W229" i="17" s="1"/>
  <c r="G237" i="17"/>
  <c r="O237" i="17"/>
  <c r="G246" i="17"/>
  <c r="O246" i="17"/>
  <c r="W246" i="17"/>
  <c r="G248" i="17"/>
  <c r="O248" i="17"/>
  <c r="W248" i="17"/>
  <c r="F5" i="18"/>
  <c r="N5" i="18"/>
  <c r="V5" i="18"/>
  <c r="G235" i="18"/>
  <c r="O235" i="18"/>
  <c r="W235" i="18"/>
  <c r="F237" i="18"/>
  <c r="N237" i="18"/>
  <c r="V237" i="18"/>
  <c r="H246" i="18"/>
  <c r="P246" i="18"/>
  <c r="X246" i="18"/>
  <c r="G248" i="18"/>
  <c r="O248" i="18"/>
  <c r="W248" i="18"/>
  <c r="B166" i="18"/>
  <c r="B160" i="18" s="1"/>
  <c r="J166" i="18"/>
  <c r="J160" i="18" s="1"/>
  <c r="R166" i="18"/>
  <c r="R160" i="18" s="1"/>
  <c r="B171" i="18"/>
  <c r="J171" i="18"/>
  <c r="R171" i="18"/>
  <c r="C223" i="18"/>
  <c r="M223" i="18"/>
  <c r="T226" i="18"/>
  <c r="L246" i="18"/>
  <c r="B5" i="19"/>
  <c r="B226" i="19"/>
  <c r="B171" i="19"/>
  <c r="J5" i="19"/>
  <c r="J226" i="19"/>
  <c r="J171" i="19"/>
  <c r="R5" i="19"/>
  <c r="R226" i="19"/>
  <c r="R171" i="19"/>
  <c r="B235" i="19"/>
  <c r="J235" i="19"/>
  <c r="R235" i="19"/>
  <c r="I237" i="19"/>
  <c r="Q237" i="19"/>
  <c r="Y237" i="19"/>
  <c r="C246" i="19"/>
  <c r="K246" i="19"/>
  <c r="S246" i="19"/>
  <c r="B248" i="19"/>
  <c r="J248" i="19"/>
  <c r="R248" i="19"/>
  <c r="W70" i="20"/>
  <c r="O77" i="20"/>
  <c r="O168" i="4" s="1"/>
  <c r="F205" i="21"/>
  <c r="N205" i="21"/>
  <c r="V205" i="21"/>
  <c r="H171" i="17"/>
  <c r="P171" i="17"/>
  <c r="X171" i="17"/>
  <c r="H184" i="17"/>
  <c r="P184" i="17"/>
  <c r="X184" i="17"/>
  <c r="H190" i="17"/>
  <c r="P190" i="17"/>
  <c r="X190" i="17"/>
  <c r="H203" i="17"/>
  <c r="P203" i="17"/>
  <c r="X203" i="17"/>
  <c r="H209" i="17"/>
  <c r="P209" i="17"/>
  <c r="X209" i="17"/>
  <c r="H226" i="17"/>
  <c r="H217" i="17" s="1"/>
  <c r="P226" i="17"/>
  <c r="P217" i="17" s="1"/>
  <c r="X226" i="17"/>
  <c r="X217" i="17" s="1"/>
  <c r="G5" i="18"/>
  <c r="O5" i="18"/>
  <c r="W5" i="18"/>
  <c r="H235" i="18"/>
  <c r="P235" i="18"/>
  <c r="X235" i="18"/>
  <c r="G237" i="18"/>
  <c r="O237" i="18"/>
  <c r="W237" i="18"/>
  <c r="I246" i="18"/>
  <c r="Q246" i="18"/>
  <c r="Y246" i="18"/>
  <c r="H248" i="18"/>
  <c r="P248" i="18"/>
  <c r="X248" i="18"/>
  <c r="C166" i="18"/>
  <c r="C160" i="18" s="1"/>
  <c r="K166" i="18"/>
  <c r="K160" i="18" s="1"/>
  <c r="S166" i="18"/>
  <c r="S160" i="18" s="1"/>
  <c r="C171" i="18"/>
  <c r="K171" i="18"/>
  <c r="S171" i="18"/>
  <c r="D223" i="18"/>
  <c r="N223" i="18"/>
  <c r="D235" i="18"/>
  <c r="T246" i="18"/>
  <c r="C61" i="19"/>
  <c r="K61" i="19"/>
  <c r="S61" i="19"/>
  <c r="B237" i="19"/>
  <c r="J237" i="19"/>
  <c r="R237" i="19"/>
  <c r="D246" i="19"/>
  <c r="L246" i="19"/>
  <c r="T246" i="19"/>
  <c r="C248" i="19"/>
  <c r="K248" i="19"/>
  <c r="S248" i="19"/>
  <c r="G71" i="20"/>
  <c r="G205" i="21"/>
  <c r="O205" i="21"/>
  <c r="W205" i="21"/>
  <c r="I171" i="17"/>
  <c r="Q171" i="17"/>
  <c r="Y171" i="17"/>
  <c r="I184" i="17"/>
  <c r="Q184" i="17"/>
  <c r="Y184" i="17"/>
  <c r="I190" i="17"/>
  <c r="Q190" i="17"/>
  <c r="Y190" i="17"/>
  <c r="I203" i="17"/>
  <c r="Q203" i="17"/>
  <c r="Y203" i="17"/>
  <c r="I209" i="17"/>
  <c r="Q209" i="17"/>
  <c r="Y209" i="17"/>
  <c r="I235" i="18"/>
  <c r="Q235" i="18"/>
  <c r="Y235" i="18"/>
  <c r="H237" i="18"/>
  <c r="P237" i="18"/>
  <c r="X237" i="18"/>
  <c r="B246" i="18"/>
  <c r="J246" i="18"/>
  <c r="R246" i="18"/>
  <c r="I248" i="18"/>
  <c r="Q248" i="18"/>
  <c r="Y248" i="18"/>
  <c r="T166" i="18"/>
  <c r="T160" i="18" s="1"/>
  <c r="D171" i="18"/>
  <c r="L184" i="18"/>
  <c r="T184" i="18"/>
  <c r="D190" i="18"/>
  <c r="L190" i="18"/>
  <c r="T190" i="18"/>
  <c r="D209" i="18"/>
  <c r="L209" i="18"/>
  <c r="T209" i="18"/>
  <c r="E223" i="18"/>
  <c r="P223" i="18"/>
  <c r="U229" i="19"/>
  <c r="U192" i="19"/>
  <c r="U191" i="19"/>
  <c r="U188" i="19"/>
  <c r="U187" i="19"/>
  <c r="U185" i="19"/>
  <c r="U183" i="19"/>
  <c r="D61" i="19"/>
  <c r="D184" i="19" s="1"/>
  <c r="D235" i="19"/>
  <c r="L61" i="19"/>
  <c r="L184" i="19" s="1"/>
  <c r="L235" i="19"/>
  <c r="T61" i="19"/>
  <c r="T235" i="19"/>
  <c r="C237" i="19"/>
  <c r="C190" i="19"/>
  <c r="K237" i="19"/>
  <c r="K190" i="19"/>
  <c r="S237" i="19"/>
  <c r="S190" i="19"/>
  <c r="E246" i="19"/>
  <c r="E203" i="19"/>
  <c r="M246" i="19"/>
  <c r="M203" i="19"/>
  <c r="U246" i="19"/>
  <c r="U203" i="19"/>
  <c r="D248" i="19"/>
  <c r="D209" i="19"/>
  <c r="L248" i="19"/>
  <c r="L209" i="19"/>
  <c r="T248" i="19"/>
  <c r="T209" i="19"/>
  <c r="G92" i="16"/>
  <c r="O92" i="16"/>
  <c r="W92" i="16"/>
  <c r="G93" i="16"/>
  <c r="O93" i="16"/>
  <c r="W93" i="16"/>
  <c r="B171" i="17"/>
  <c r="J171" i="17"/>
  <c r="R171" i="17"/>
  <c r="B184" i="17"/>
  <c r="J184" i="17"/>
  <c r="R184" i="17"/>
  <c r="B190" i="17"/>
  <c r="J190" i="17"/>
  <c r="R190" i="17"/>
  <c r="B203" i="17"/>
  <c r="J203" i="17"/>
  <c r="R203" i="17"/>
  <c r="B209" i="17"/>
  <c r="J209" i="17"/>
  <c r="R209" i="17"/>
  <c r="B235" i="18"/>
  <c r="J235" i="18"/>
  <c r="R235" i="18"/>
  <c r="I237" i="18"/>
  <c r="Q237" i="18"/>
  <c r="Y237" i="18"/>
  <c r="C246" i="18"/>
  <c r="K246" i="18"/>
  <c r="S246" i="18"/>
  <c r="B248" i="18"/>
  <c r="J248" i="18"/>
  <c r="R248" i="18"/>
  <c r="U166" i="18"/>
  <c r="U160" i="18" s="1"/>
  <c r="E171" i="18"/>
  <c r="M171" i="18"/>
  <c r="U171" i="18"/>
  <c r="E190" i="18"/>
  <c r="M190" i="18"/>
  <c r="U190" i="18"/>
  <c r="F223" i="18"/>
  <c r="E235" i="19"/>
  <c r="M235" i="19"/>
  <c r="U235" i="19"/>
  <c r="D237" i="19"/>
  <c r="L237" i="19"/>
  <c r="T237" i="19"/>
  <c r="F246" i="19"/>
  <c r="N246" i="19"/>
  <c r="V246" i="19"/>
  <c r="E248" i="19"/>
  <c r="M248" i="19"/>
  <c r="U248" i="19"/>
  <c r="D192" i="22"/>
  <c r="D141" i="22"/>
  <c r="D132" i="22" s="1"/>
  <c r="L192" i="22"/>
  <c r="L141" i="22"/>
  <c r="L132" i="22" s="1"/>
  <c r="T192" i="22"/>
  <c r="T141" i="22"/>
  <c r="T132" i="22" s="1"/>
  <c r="G201" i="22"/>
  <c r="G153" i="22"/>
  <c r="O201" i="22"/>
  <c r="O153" i="22"/>
  <c r="W201" i="22"/>
  <c r="W153" i="22"/>
  <c r="G202" i="22"/>
  <c r="G157" i="22"/>
  <c r="O202" i="22"/>
  <c r="O157" i="22"/>
  <c r="W202" i="22"/>
  <c r="W157" i="22"/>
  <c r="G203" i="22"/>
  <c r="G160" i="22"/>
  <c r="O203" i="22"/>
  <c r="O160" i="22"/>
  <c r="W203" i="22"/>
  <c r="W160" i="22"/>
  <c r="H211" i="22"/>
  <c r="H171" i="22"/>
  <c r="P211" i="22"/>
  <c r="P171" i="22"/>
  <c r="X211" i="22"/>
  <c r="X171" i="22"/>
  <c r="B213" i="22"/>
  <c r="B175" i="22"/>
  <c r="J213" i="22"/>
  <c r="J175" i="22"/>
  <c r="R213" i="22"/>
  <c r="R175" i="22"/>
  <c r="H92" i="16"/>
  <c r="P92" i="16"/>
  <c r="X92" i="16"/>
  <c r="H93" i="16"/>
  <c r="P93" i="16"/>
  <c r="X93" i="16"/>
  <c r="C171" i="17"/>
  <c r="K171" i="17"/>
  <c r="S171" i="17"/>
  <c r="C184" i="17"/>
  <c r="K184" i="17"/>
  <c r="S184" i="17"/>
  <c r="C190" i="17"/>
  <c r="K190" i="17"/>
  <c r="S190" i="17"/>
  <c r="C203" i="17"/>
  <c r="K203" i="17"/>
  <c r="S203" i="17"/>
  <c r="C209" i="17"/>
  <c r="K209" i="17"/>
  <c r="S209" i="17"/>
  <c r="B5" i="18"/>
  <c r="J5" i="18"/>
  <c r="R5" i="18"/>
  <c r="C235" i="18"/>
  <c r="K235" i="18"/>
  <c r="S235" i="18"/>
  <c r="B237" i="18"/>
  <c r="J237" i="18"/>
  <c r="R237" i="18"/>
  <c r="C248" i="18"/>
  <c r="K248" i="18"/>
  <c r="S248" i="18"/>
  <c r="V166" i="18"/>
  <c r="V160" i="18" s="1"/>
  <c r="F171" i="18"/>
  <c r="N171" i="18"/>
  <c r="V171" i="18"/>
  <c r="F184" i="18"/>
  <c r="N184" i="18"/>
  <c r="V184" i="18"/>
  <c r="F190" i="18"/>
  <c r="N190" i="18"/>
  <c r="V190" i="18"/>
  <c r="F209" i="18"/>
  <c r="N209" i="18"/>
  <c r="V209" i="18"/>
  <c r="G223" i="18"/>
  <c r="M229" i="19"/>
  <c r="M192" i="19"/>
  <c r="M191" i="19"/>
  <c r="M188" i="19"/>
  <c r="M187" i="19"/>
  <c r="M185" i="19"/>
  <c r="M183" i="19"/>
  <c r="F235" i="19"/>
  <c r="N235" i="19"/>
  <c r="V235" i="19"/>
  <c r="E237" i="19"/>
  <c r="M237" i="19"/>
  <c r="U237" i="19"/>
  <c r="F248" i="19"/>
  <c r="N248" i="19"/>
  <c r="V248" i="19"/>
  <c r="F192" i="21"/>
  <c r="F183" i="21" s="1"/>
  <c r="F141" i="21"/>
  <c r="F132" i="21" s="1"/>
  <c r="N192" i="21"/>
  <c r="N183" i="21" s="1"/>
  <c r="N141" i="21"/>
  <c r="N132" i="21" s="1"/>
  <c r="V192" i="21"/>
  <c r="V183" i="21" s="1"/>
  <c r="V141" i="21"/>
  <c r="V132" i="21" s="1"/>
  <c r="I201" i="21"/>
  <c r="I153" i="21"/>
  <c r="Q201" i="21"/>
  <c r="Q153" i="21"/>
  <c r="Y201" i="21"/>
  <c r="Y153" i="21"/>
  <c r="I202" i="21"/>
  <c r="I157" i="21"/>
  <c r="Q202" i="21"/>
  <c r="Q157" i="21"/>
  <c r="Y202" i="21"/>
  <c r="Y157" i="21"/>
  <c r="I203" i="21"/>
  <c r="I160" i="21"/>
  <c r="Q203" i="21"/>
  <c r="Q160" i="21"/>
  <c r="Y203" i="21"/>
  <c r="Y160" i="21"/>
  <c r="B211" i="21"/>
  <c r="B205" i="21" s="1"/>
  <c r="B171" i="21"/>
  <c r="J211" i="21"/>
  <c r="J205" i="21" s="1"/>
  <c r="J171" i="21"/>
  <c r="R211" i="21"/>
  <c r="R205" i="21" s="1"/>
  <c r="R171" i="21"/>
  <c r="D213" i="21"/>
  <c r="D205" i="21" s="1"/>
  <c r="D175" i="21"/>
  <c r="L213" i="21"/>
  <c r="L205" i="21" s="1"/>
  <c r="L175" i="21"/>
  <c r="T213" i="21"/>
  <c r="T175" i="21"/>
  <c r="B132" i="22"/>
  <c r="J132" i="22"/>
  <c r="R132" i="22"/>
  <c r="D171" i="17"/>
  <c r="L171" i="17"/>
  <c r="T171" i="17"/>
  <c r="D184" i="17"/>
  <c r="L184" i="17"/>
  <c r="T184" i="17"/>
  <c r="D190" i="17"/>
  <c r="L190" i="17"/>
  <c r="T190" i="17"/>
  <c r="D203" i="17"/>
  <c r="L203" i="17"/>
  <c r="T203" i="17"/>
  <c r="D209" i="17"/>
  <c r="L209" i="17"/>
  <c r="T209" i="17"/>
  <c r="K5" i="18"/>
  <c r="S5" i="18"/>
  <c r="C237" i="18"/>
  <c r="K237" i="18"/>
  <c r="S237" i="18"/>
  <c r="E246" i="18"/>
  <c r="M246" i="18"/>
  <c r="U246" i="18"/>
  <c r="O166" i="18"/>
  <c r="O160" i="18" s="1"/>
  <c r="W166" i="18"/>
  <c r="W160" i="18" s="1"/>
  <c r="G171" i="18"/>
  <c r="O171" i="18"/>
  <c r="W171" i="18"/>
  <c r="G184" i="18"/>
  <c r="O184" i="18"/>
  <c r="W184" i="18"/>
  <c r="G190" i="18"/>
  <c r="O190" i="18"/>
  <c r="W190" i="18"/>
  <c r="G203" i="18"/>
  <c r="O203" i="18"/>
  <c r="W203" i="18"/>
  <c r="G209" i="18"/>
  <c r="O209" i="18"/>
  <c r="W209" i="18"/>
  <c r="H223" i="18"/>
  <c r="F237" i="19"/>
  <c r="N237" i="19"/>
  <c r="V237" i="19"/>
  <c r="H246" i="19"/>
  <c r="P246" i="19"/>
  <c r="X246" i="19"/>
  <c r="C205" i="21"/>
  <c r="K205" i="21"/>
  <c r="S205" i="21"/>
  <c r="B91" i="16"/>
  <c r="J91" i="16"/>
  <c r="R91" i="16"/>
  <c r="B92" i="16"/>
  <c r="J92" i="16"/>
  <c r="R92" i="16"/>
  <c r="B93" i="16"/>
  <c r="J93" i="16"/>
  <c r="R93" i="16"/>
  <c r="E171" i="17"/>
  <c r="M171" i="17"/>
  <c r="U171" i="17"/>
  <c r="E184" i="17"/>
  <c r="M184" i="17"/>
  <c r="U184" i="17"/>
  <c r="E190" i="17"/>
  <c r="M190" i="17"/>
  <c r="U190" i="17"/>
  <c r="E203" i="17"/>
  <c r="M203" i="17"/>
  <c r="U203" i="17"/>
  <c r="E209" i="17"/>
  <c r="M209" i="17"/>
  <c r="U209" i="17"/>
  <c r="E235" i="18"/>
  <c r="M235" i="18"/>
  <c r="U235" i="18"/>
  <c r="F246" i="18"/>
  <c r="N246" i="18"/>
  <c r="V246" i="18"/>
  <c r="E248" i="18"/>
  <c r="M248" i="18"/>
  <c r="U248" i="18"/>
  <c r="X166" i="18"/>
  <c r="X160" i="18" s="1"/>
  <c r="H171" i="18"/>
  <c r="P171" i="18"/>
  <c r="X171" i="18"/>
  <c r="H184" i="18"/>
  <c r="P184" i="18"/>
  <c r="X184" i="18"/>
  <c r="H190" i="18"/>
  <c r="P190" i="18"/>
  <c r="X190" i="18"/>
  <c r="H203" i="18"/>
  <c r="P203" i="18"/>
  <c r="X203" i="18"/>
  <c r="H209" i="18"/>
  <c r="P209" i="18"/>
  <c r="X209" i="18"/>
  <c r="E229" i="19"/>
  <c r="E192" i="19"/>
  <c r="E191" i="19"/>
  <c r="E188" i="19"/>
  <c r="E187" i="19"/>
  <c r="E185" i="19"/>
  <c r="E183" i="19"/>
  <c r="H235" i="19"/>
  <c r="P235" i="19"/>
  <c r="X235" i="19"/>
  <c r="I246" i="19"/>
  <c r="Q246" i="19"/>
  <c r="Y246" i="19"/>
  <c r="H248" i="19"/>
  <c r="P248" i="19"/>
  <c r="X248" i="19"/>
  <c r="T205" i="21"/>
  <c r="H171" i="19"/>
  <c r="P171" i="19"/>
  <c r="X171" i="19"/>
  <c r="H183" i="19"/>
  <c r="P183" i="19"/>
  <c r="X183" i="19"/>
  <c r="H184" i="19"/>
  <c r="P184" i="19"/>
  <c r="X184" i="19"/>
  <c r="H185" i="19"/>
  <c r="P185" i="19"/>
  <c r="X185" i="19"/>
  <c r="H187" i="19"/>
  <c r="P187" i="19"/>
  <c r="X187" i="19"/>
  <c r="H188" i="19"/>
  <c r="P188" i="19"/>
  <c r="X188" i="19"/>
  <c r="H190" i="19"/>
  <c r="P190" i="19"/>
  <c r="X190" i="19"/>
  <c r="H191" i="19"/>
  <c r="P191" i="19"/>
  <c r="X191" i="19"/>
  <c r="H192" i="19"/>
  <c r="P192" i="19"/>
  <c r="X192" i="19"/>
  <c r="H203" i="19"/>
  <c r="P203" i="19"/>
  <c r="X203" i="19"/>
  <c r="H209" i="19"/>
  <c r="P209" i="19"/>
  <c r="X209" i="19"/>
  <c r="H69" i="20"/>
  <c r="P69" i="20"/>
  <c r="X69" i="20"/>
  <c r="H70" i="20"/>
  <c r="P70" i="20"/>
  <c r="X70" i="20"/>
  <c r="H71" i="20"/>
  <c r="P71" i="20"/>
  <c r="X71" i="20"/>
  <c r="F153" i="21"/>
  <c r="N153" i="21"/>
  <c r="V153" i="21"/>
  <c r="F157" i="21"/>
  <c r="N157" i="21"/>
  <c r="V157" i="21"/>
  <c r="F160" i="21"/>
  <c r="N160" i="21"/>
  <c r="V160" i="21"/>
  <c r="F171" i="21"/>
  <c r="N171" i="21"/>
  <c r="V171" i="21"/>
  <c r="F175" i="21"/>
  <c r="N175" i="21"/>
  <c r="V175" i="21"/>
  <c r="E192" i="22"/>
  <c r="E141" i="22"/>
  <c r="E132" i="22" s="1"/>
  <c r="M192" i="22"/>
  <c r="M141" i="22"/>
  <c r="M132" i="22" s="1"/>
  <c r="U192" i="22"/>
  <c r="U141" i="22"/>
  <c r="U132" i="22" s="1"/>
  <c r="H201" i="22"/>
  <c r="H153" i="22"/>
  <c r="P201" i="22"/>
  <c r="P153" i="22"/>
  <c r="X201" i="22"/>
  <c r="X153" i="22"/>
  <c r="H202" i="22"/>
  <c r="H157" i="22"/>
  <c r="P202" i="22"/>
  <c r="P157" i="22"/>
  <c r="X202" i="22"/>
  <c r="X157" i="22"/>
  <c r="H203" i="22"/>
  <c r="H160" i="22"/>
  <c r="P203" i="22"/>
  <c r="P160" i="22"/>
  <c r="X203" i="22"/>
  <c r="X160" i="22"/>
  <c r="I211" i="22"/>
  <c r="I171" i="22"/>
  <c r="Q211" i="22"/>
  <c r="Q171" i="22"/>
  <c r="Y211" i="22"/>
  <c r="Y171" i="22"/>
  <c r="C213" i="22"/>
  <c r="C175" i="22"/>
  <c r="K213" i="22"/>
  <c r="K175" i="22"/>
  <c r="S213" i="22"/>
  <c r="S175" i="22"/>
  <c r="I171" i="19"/>
  <c r="Q171" i="19"/>
  <c r="Y171" i="19"/>
  <c r="I183" i="19"/>
  <c r="Q183" i="19"/>
  <c r="Y183" i="19"/>
  <c r="I184" i="19"/>
  <c r="Q184" i="19"/>
  <c r="Y184" i="19"/>
  <c r="I185" i="19"/>
  <c r="Q185" i="19"/>
  <c r="Y185" i="19"/>
  <c r="I187" i="19"/>
  <c r="Q187" i="19"/>
  <c r="Y187" i="19"/>
  <c r="I188" i="19"/>
  <c r="Q188" i="19"/>
  <c r="Y188" i="19"/>
  <c r="I190" i="19"/>
  <c r="Q190" i="19"/>
  <c r="Y190" i="19"/>
  <c r="I191" i="19"/>
  <c r="Q191" i="19"/>
  <c r="Y191" i="19"/>
  <c r="I192" i="19"/>
  <c r="Q192" i="19"/>
  <c r="Y192" i="19"/>
  <c r="I203" i="19"/>
  <c r="Q203" i="19"/>
  <c r="Y203" i="19"/>
  <c r="I209" i="19"/>
  <c r="Q209" i="19"/>
  <c r="Y209" i="19"/>
  <c r="I226" i="19"/>
  <c r="Q226" i="19"/>
  <c r="Y226" i="19"/>
  <c r="I69" i="20"/>
  <c r="Q69" i="20"/>
  <c r="Y69" i="20"/>
  <c r="I70" i="20"/>
  <c r="Q70" i="20"/>
  <c r="Y70" i="20"/>
  <c r="I71" i="20"/>
  <c r="Q71" i="20"/>
  <c r="Y71" i="20"/>
  <c r="G141" i="21"/>
  <c r="G132" i="21" s="1"/>
  <c r="O141" i="21"/>
  <c r="O132" i="21" s="1"/>
  <c r="W141" i="21"/>
  <c r="W132" i="21" s="1"/>
  <c r="G153" i="21"/>
  <c r="O153" i="21"/>
  <c r="W153" i="21"/>
  <c r="G157" i="21"/>
  <c r="O157" i="21"/>
  <c r="W157" i="21"/>
  <c r="G160" i="21"/>
  <c r="O160" i="21"/>
  <c r="W160" i="21"/>
  <c r="G171" i="21"/>
  <c r="O171" i="21"/>
  <c r="W171" i="21"/>
  <c r="G175" i="21"/>
  <c r="O175" i="21"/>
  <c r="W175" i="21"/>
  <c r="F192" i="22"/>
  <c r="F141" i="22"/>
  <c r="F132" i="22" s="1"/>
  <c r="N192" i="22"/>
  <c r="N141" i="22"/>
  <c r="N132" i="22" s="1"/>
  <c r="V192" i="22"/>
  <c r="V141" i="22"/>
  <c r="V132" i="22" s="1"/>
  <c r="I201" i="22"/>
  <c r="I153" i="22"/>
  <c r="Q201" i="22"/>
  <c r="Q153" i="22"/>
  <c r="Y201" i="22"/>
  <c r="Y153" i="22"/>
  <c r="I202" i="22"/>
  <c r="I157" i="22"/>
  <c r="Q202" i="22"/>
  <c r="Q157" i="22"/>
  <c r="Y202" i="22"/>
  <c r="Y157" i="22"/>
  <c r="I203" i="22"/>
  <c r="I160" i="22"/>
  <c r="Q203" i="22"/>
  <c r="Q160" i="22"/>
  <c r="Y203" i="22"/>
  <c r="Y160" i="22"/>
  <c r="B211" i="22"/>
  <c r="B171" i="22"/>
  <c r="J211" i="22"/>
  <c r="J171" i="22"/>
  <c r="R211" i="22"/>
  <c r="R171" i="22"/>
  <c r="D213" i="22"/>
  <c r="D175" i="22"/>
  <c r="L213" i="22"/>
  <c r="L175" i="22"/>
  <c r="T213" i="22"/>
  <c r="T175" i="22"/>
  <c r="C179" i="23"/>
  <c r="C176" i="23"/>
  <c r="C172" i="23"/>
  <c r="C170" i="23"/>
  <c r="C165" i="23" s="1"/>
  <c r="K179" i="23"/>
  <c r="K176" i="23"/>
  <c r="S179" i="23"/>
  <c r="S176" i="23"/>
  <c r="S172" i="23"/>
  <c r="S170" i="23"/>
  <c r="B183" i="19"/>
  <c r="J183" i="19"/>
  <c r="R183" i="19"/>
  <c r="B184" i="19"/>
  <c r="J184" i="19"/>
  <c r="R184" i="19"/>
  <c r="B185" i="19"/>
  <c r="J185" i="19"/>
  <c r="R185" i="19"/>
  <c r="B187" i="19"/>
  <c r="J187" i="19"/>
  <c r="R187" i="19"/>
  <c r="B188" i="19"/>
  <c r="J188" i="19"/>
  <c r="R188" i="19"/>
  <c r="B190" i="19"/>
  <c r="J190" i="19"/>
  <c r="R190" i="19"/>
  <c r="B191" i="19"/>
  <c r="J191" i="19"/>
  <c r="R191" i="19"/>
  <c r="B192" i="19"/>
  <c r="J192" i="19"/>
  <c r="R192" i="19"/>
  <c r="B203" i="19"/>
  <c r="J203" i="19"/>
  <c r="R203" i="19"/>
  <c r="B209" i="19"/>
  <c r="J209" i="19"/>
  <c r="R209" i="19"/>
  <c r="B69" i="20"/>
  <c r="J69" i="20"/>
  <c r="R69" i="20"/>
  <c r="B70" i="20"/>
  <c r="J70" i="20"/>
  <c r="R70" i="20"/>
  <c r="B71" i="20"/>
  <c r="J71" i="20"/>
  <c r="R71" i="20"/>
  <c r="H141" i="21"/>
  <c r="H132" i="21" s="1"/>
  <c r="P141" i="21"/>
  <c r="P132" i="21" s="1"/>
  <c r="X141" i="21"/>
  <c r="X132" i="21" s="1"/>
  <c r="H153" i="21"/>
  <c r="P153" i="21"/>
  <c r="X153" i="21"/>
  <c r="H157" i="21"/>
  <c r="P157" i="21"/>
  <c r="X157" i="21"/>
  <c r="H160" i="21"/>
  <c r="P160" i="21"/>
  <c r="X160" i="21"/>
  <c r="H171" i="21"/>
  <c r="P171" i="21"/>
  <c r="X171" i="21"/>
  <c r="H175" i="21"/>
  <c r="P175" i="21"/>
  <c r="X175" i="21"/>
  <c r="G192" i="22"/>
  <c r="G141" i="22"/>
  <c r="G132" i="22" s="1"/>
  <c r="O192" i="22"/>
  <c r="O141" i="22"/>
  <c r="O132" i="22" s="1"/>
  <c r="W192" i="22"/>
  <c r="W141" i="22"/>
  <c r="W132" i="22" s="1"/>
  <c r="B201" i="22"/>
  <c r="B153" i="22"/>
  <c r="J201" i="22"/>
  <c r="J153" i="22"/>
  <c r="R201" i="22"/>
  <c r="R153" i="22"/>
  <c r="B202" i="22"/>
  <c r="B157" i="22"/>
  <c r="J202" i="22"/>
  <c r="J157" i="22"/>
  <c r="R202" i="22"/>
  <c r="R157" i="22"/>
  <c r="B203" i="22"/>
  <c r="B160" i="22"/>
  <c r="J203" i="22"/>
  <c r="J160" i="22"/>
  <c r="R203" i="22"/>
  <c r="R160" i="22"/>
  <c r="C211" i="22"/>
  <c r="C171" i="22"/>
  <c r="K211" i="22"/>
  <c r="K171" i="22"/>
  <c r="S211" i="22"/>
  <c r="S171" i="22"/>
  <c r="E213" i="22"/>
  <c r="E175" i="22"/>
  <c r="M213" i="22"/>
  <c r="M175" i="22"/>
  <c r="U213" i="22"/>
  <c r="U175" i="22"/>
  <c r="C171" i="19"/>
  <c r="K171" i="19"/>
  <c r="S171" i="19"/>
  <c r="C184" i="19"/>
  <c r="K184" i="19"/>
  <c r="S184" i="19"/>
  <c r="C203" i="19"/>
  <c r="K203" i="19"/>
  <c r="S203" i="19"/>
  <c r="C209" i="19"/>
  <c r="K209" i="19"/>
  <c r="S209" i="19"/>
  <c r="C235" i="19"/>
  <c r="K235" i="19"/>
  <c r="S235" i="19"/>
  <c r="C69" i="20"/>
  <c r="K69" i="20"/>
  <c r="S69" i="20"/>
  <c r="C70" i="20"/>
  <c r="K70" i="20"/>
  <c r="S70" i="20"/>
  <c r="C71" i="20"/>
  <c r="K71" i="20"/>
  <c r="S71" i="20"/>
  <c r="I141" i="21"/>
  <c r="I132" i="21" s="1"/>
  <c r="Q141" i="21"/>
  <c r="Q132" i="21" s="1"/>
  <c r="Y141" i="21"/>
  <c r="Y132" i="21" s="1"/>
  <c r="I171" i="21"/>
  <c r="Q171" i="21"/>
  <c r="Y171" i="21"/>
  <c r="I175" i="21"/>
  <c r="Q175" i="21"/>
  <c r="Y175" i="21"/>
  <c r="H192" i="22"/>
  <c r="H141" i="22"/>
  <c r="H132" i="22" s="1"/>
  <c r="P192" i="22"/>
  <c r="P141" i="22"/>
  <c r="P132" i="22" s="1"/>
  <c r="X192" i="22"/>
  <c r="X141" i="22"/>
  <c r="X132" i="22" s="1"/>
  <c r="C201" i="22"/>
  <c r="C153" i="22"/>
  <c r="K201" i="22"/>
  <c r="K153" i="22"/>
  <c r="S201" i="22"/>
  <c r="S153" i="22"/>
  <c r="C202" i="22"/>
  <c r="C157" i="22"/>
  <c r="K202" i="22"/>
  <c r="K157" i="22"/>
  <c r="S202" i="22"/>
  <c r="S157" i="22"/>
  <c r="C203" i="22"/>
  <c r="C160" i="22"/>
  <c r="K203" i="22"/>
  <c r="K160" i="22"/>
  <c r="S203" i="22"/>
  <c r="S160" i="22"/>
  <c r="D211" i="22"/>
  <c r="D171" i="22"/>
  <c r="L211" i="22"/>
  <c r="L171" i="22"/>
  <c r="T211" i="22"/>
  <c r="T171" i="22"/>
  <c r="F213" i="22"/>
  <c r="F175" i="22"/>
  <c r="N213" i="22"/>
  <c r="N175" i="22"/>
  <c r="V213" i="22"/>
  <c r="E179" i="23"/>
  <c r="E176" i="23"/>
  <c r="E172" i="23"/>
  <c r="E170" i="23"/>
  <c r="U172" i="23"/>
  <c r="U170" i="23"/>
  <c r="D171" i="19"/>
  <c r="L171" i="19"/>
  <c r="T171" i="19"/>
  <c r="D203" i="19"/>
  <c r="L203" i="19"/>
  <c r="T203" i="19"/>
  <c r="D69" i="20"/>
  <c r="L69" i="20"/>
  <c r="T69" i="20"/>
  <c r="D70" i="20"/>
  <c r="L70" i="20"/>
  <c r="T70" i="20"/>
  <c r="D71" i="20"/>
  <c r="L71" i="20"/>
  <c r="T71" i="20"/>
  <c r="B141" i="21"/>
  <c r="B132" i="21" s="1"/>
  <c r="J141" i="21"/>
  <c r="J132" i="21" s="1"/>
  <c r="R141" i="21"/>
  <c r="R132" i="21" s="1"/>
  <c r="B153" i="21"/>
  <c r="J153" i="21"/>
  <c r="R153" i="21"/>
  <c r="B157" i="21"/>
  <c r="J157" i="21"/>
  <c r="R157" i="21"/>
  <c r="B160" i="21"/>
  <c r="J160" i="21"/>
  <c r="R160" i="21"/>
  <c r="B175" i="21"/>
  <c r="J175" i="21"/>
  <c r="R175" i="21"/>
  <c r="I192" i="22"/>
  <c r="I141" i="22"/>
  <c r="I132" i="22" s="1"/>
  <c r="Q192" i="22"/>
  <c r="Q141" i="22"/>
  <c r="Q132" i="22" s="1"/>
  <c r="Y192" i="22"/>
  <c r="Y141" i="22"/>
  <c r="Y132" i="22" s="1"/>
  <c r="D201" i="22"/>
  <c r="D153" i="22"/>
  <c r="L201" i="22"/>
  <c r="L153" i="22"/>
  <c r="T201" i="22"/>
  <c r="T153" i="22"/>
  <c r="D202" i="22"/>
  <c r="D157" i="22"/>
  <c r="L202" i="22"/>
  <c r="L157" i="22"/>
  <c r="T202" i="22"/>
  <c r="T157" i="22"/>
  <c r="D203" i="22"/>
  <c r="D160" i="22"/>
  <c r="L203" i="22"/>
  <c r="L160" i="22"/>
  <c r="T203" i="22"/>
  <c r="T160" i="22"/>
  <c r="E211" i="22"/>
  <c r="E171" i="22"/>
  <c r="M211" i="22"/>
  <c r="M171" i="22"/>
  <c r="U211" i="22"/>
  <c r="U171" i="22"/>
  <c r="G213" i="22"/>
  <c r="G175" i="22"/>
  <c r="O213" i="22"/>
  <c r="O175" i="22"/>
  <c r="W213" i="22"/>
  <c r="E171" i="19"/>
  <c r="M171" i="19"/>
  <c r="U171" i="19"/>
  <c r="E184" i="19"/>
  <c r="M184" i="19"/>
  <c r="U184" i="19"/>
  <c r="E190" i="19"/>
  <c r="M190" i="19"/>
  <c r="U190" i="19"/>
  <c r="E209" i="19"/>
  <c r="M209" i="19"/>
  <c r="U209" i="19"/>
  <c r="E69" i="20"/>
  <c r="M69" i="20"/>
  <c r="U69" i="20"/>
  <c r="E70" i="20"/>
  <c r="M70" i="20"/>
  <c r="U70" i="20"/>
  <c r="E71" i="20"/>
  <c r="M71" i="20"/>
  <c r="U71" i="20"/>
  <c r="C141" i="21"/>
  <c r="C132" i="21" s="1"/>
  <c r="K141" i="21"/>
  <c r="K132" i="21" s="1"/>
  <c r="S141" i="21"/>
  <c r="S132" i="21" s="1"/>
  <c r="C153" i="21"/>
  <c r="K153" i="21"/>
  <c r="S153" i="21"/>
  <c r="C157" i="21"/>
  <c r="K157" i="21"/>
  <c r="S157" i="21"/>
  <c r="C160" i="21"/>
  <c r="K160" i="21"/>
  <c r="S160" i="21"/>
  <c r="C171" i="21"/>
  <c r="K171" i="21"/>
  <c r="S171" i="21"/>
  <c r="C175" i="21"/>
  <c r="K175" i="21"/>
  <c r="S175" i="21"/>
  <c r="B192" i="22"/>
  <c r="J192" i="22"/>
  <c r="R192" i="22"/>
  <c r="E201" i="22"/>
  <c r="E153" i="22"/>
  <c r="M201" i="22"/>
  <c r="M153" i="22"/>
  <c r="U201" i="22"/>
  <c r="U153" i="22"/>
  <c r="E202" i="22"/>
  <c r="E157" i="22"/>
  <c r="M202" i="22"/>
  <c r="M157" i="22"/>
  <c r="U202" i="22"/>
  <c r="U157" i="22"/>
  <c r="E203" i="22"/>
  <c r="E160" i="22"/>
  <c r="M203" i="22"/>
  <c r="M160" i="22"/>
  <c r="U203" i="22"/>
  <c r="U160" i="22"/>
  <c r="F211" i="22"/>
  <c r="F171" i="22"/>
  <c r="N211" i="22"/>
  <c r="N171" i="22"/>
  <c r="V211" i="22"/>
  <c r="V171" i="22"/>
  <c r="H213" i="22"/>
  <c r="H175" i="22"/>
  <c r="P213" i="22"/>
  <c r="P175" i="22"/>
  <c r="X213" i="22"/>
  <c r="G179" i="23"/>
  <c r="G176" i="23"/>
  <c r="G172" i="23"/>
  <c r="G170" i="23"/>
  <c r="G165" i="23" s="1"/>
  <c r="O179" i="23"/>
  <c r="O172" i="23"/>
  <c r="O170" i="23"/>
  <c r="W179" i="23"/>
  <c r="W176" i="23"/>
  <c r="W172" i="23"/>
  <c r="W170" i="23"/>
  <c r="W165" i="23" s="1"/>
  <c r="F171" i="19"/>
  <c r="N171" i="19"/>
  <c r="V171" i="19"/>
  <c r="F183" i="19"/>
  <c r="N183" i="19"/>
  <c r="V183" i="19"/>
  <c r="F184" i="19"/>
  <c r="N184" i="19"/>
  <c r="V184" i="19"/>
  <c r="F185" i="19"/>
  <c r="N185" i="19"/>
  <c r="V185" i="19"/>
  <c r="F187" i="19"/>
  <c r="N187" i="19"/>
  <c r="V187" i="19"/>
  <c r="F188" i="19"/>
  <c r="N188" i="19"/>
  <c r="V188" i="19"/>
  <c r="F190" i="19"/>
  <c r="N190" i="19"/>
  <c r="V190" i="19"/>
  <c r="F191" i="19"/>
  <c r="N191" i="19"/>
  <c r="V191" i="19"/>
  <c r="F192" i="19"/>
  <c r="N192" i="19"/>
  <c r="V192" i="19"/>
  <c r="F203" i="19"/>
  <c r="N203" i="19"/>
  <c r="V203" i="19"/>
  <c r="F209" i="19"/>
  <c r="N209" i="19"/>
  <c r="V209" i="19"/>
  <c r="F69" i="20"/>
  <c r="N69" i="20"/>
  <c r="V69" i="20"/>
  <c r="F70" i="20"/>
  <c r="N70" i="20"/>
  <c r="V70" i="20"/>
  <c r="F71" i="20"/>
  <c r="N71" i="20"/>
  <c r="V71" i="20"/>
  <c r="D141" i="21"/>
  <c r="D132" i="21" s="1"/>
  <c r="L141" i="21"/>
  <c r="L132" i="21" s="1"/>
  <c r="T141" i="21"/>
  <c r="T132" i="21" s="1"/>
  <c r="D153" i="21"/>
  <c r="L153" i="21"/>
  <c r="T153" i="21"/>
  <c r="D157" i="21"/>
  <c r="L157" i="21"/>
  <c r="T157" i="21"/>
  <c r="D160" i="21"/>
  <c r="L160" i="21"/>
  <c r="T160" i="21"/>
  <c r="D171" i="21"/>
  <c r="L171" i="21"/>
  <c r="T171" i="21"/>
  <c r="C192" i="22"/>
  <c r="C141" i="22"/>
  <c r="C132" i="22" s="1"/>
  <c r="K192" i="22"/>
  <c r="K141" i="22"/>
  <c r="K132" i="22" s="1"/>
  <c r="S192" i="22"/>
  <c r="S141" i="22"/>
  <c r="S132" i="22" s="1"/>
  <c r="F201" i="22"/>
  <c r="F153" i="22"/>
  <c r="N201" i="22"/>
  <c r="N153" i="22"/>
  <c r="V201" i="22"/>
  <c r="V153" i="22"/>
  <c r="F202" i="22"/>
  <c r="F157" i="22"/>
  <c r="N202" i="22"/>
  <c r="N157" i="22"/>
  <c r="V202" i="22"/>
  <c r="V157" i="22"/>
  <c r="F203" i="22"/>
  <c r="F160" i="22"/>
  <c r="N203" i="22"/>
  <c r="N160" i="22"/>
  <c r="V203" i="22"/>
  <c r="V160" i="22"/>
  <c r="G211" i="22"/>
  <c r="G171" i="22"/>
  <c r="O211" i="22"/>
  <c r="O171" i="22"/>
  <c r="W211" i="22"/>
  <c r="W171" i="22"/>
  <c r="I213" i="22"/>
  <c r="I175" i="22"/>
  <c r="Q213" i="22"/>
  <c r="Q175" i="22"/>
  <c r="Y213" i="22"/>
  <c r="Y175" i="22"/>
  <c r="H179" i="23"/>
  <c r="H176" i="23"/>
  <c r="H172" i="23"/>
  <c r="H170" i="23"/>
  <c r="P179" i="23"/>
  <c r="P176" i="23"/>
  <c r="P172" i="23"/>
  <c r="P170" i="23"/>
  <c r="X179" i="23"/>
  <c r="X176" i="23"/>
  <c r="X172" i="23"/>
  <c r="X170" i="23"/>
  <c r="G48" i="23"/>
  <c r="G157" i="23" s="1"/>
  <c r="O48" i="23"/>
  <c r="O160" i="23" s="1"/>
  <c r="W48" i="23"/>
  <c r="W157" i="23" s="1"/>
  <c r="F211" i="23"/>
  <c r="F171" i="23"/>
  <c r="N211" i="23"/>
  <c r="N171" i="23"/>
  <c r="V211" i="23"/>
  <c r="V171" i="23"/>
  <c r="H213" i="23"/>
  <c r="H175" i="23"/>
  <c r="P213" i="23"/>
  <c r="P175" i="23"/>
  <c r="X213" i="23"/>
  <c r="X175" i="23"/>
  <c r="I137" i="23"/>
  <c r="I139" i="23"/>
  <c r="I140" i="23"/>
  <c r="I141" i="23"/>
  <c r="Q141" i="23"/>
  <c r="Y141" i="23"/>
  <c r="I143" i="23"/>
  <c r="Q143" i="23"/>
  <c r="Y143" i="23"/>
  <c r="Y151" i="23"/>
  <c r="W153" i="23"/>
  <c r="I154" i="23"/>
  <c r="Q155" i="23"/>
  <c r="D157" i="23"/>
  <c r="C158" i="23"/>
  <c r="E160" i="23"/>
  <c r="U160" i="23"/>
  <c r="M161" i="23"/>
  <c r="E163" i="23"/>
  <c r="H48" i="23"/>
  <c r="H160" i="23" s="1"/>
  <c r="P48" i="23"/>
  <c r="P153" i="23" s="1"/>
  <c r="X48" i="23"/>
  <c r="X157" i="23" s="1"/>
  <c r="F201" i="23"/>
  <c r="F153" i="23"/>
  <c r="N201" i="23"/>
  <c r="N153" i="23"/>
  <c r="V201" i="23"/>
  <c r="V153" i="23"/>
  <c r="F202" i="23"/>
  <c r="F157" i="23"/>
  <c r="N202" i="23"/>
  <c r="N157" i="23"/>
  <c r="V202" i="23"/>
  <c r="V157" i="23"/>
  <c r="F203" i="23"/>
  <c r="F160" i="23"/>
  <c r="N203" i="23"/>
  <c r="N160" i="23"/>
  <c r="V203" i="23"/>
  <c r="V160" i="23"/>
  <c r="G211" i="23"/>
  <c r="G171" i="23"/>
  <c r="O211" i="23"/>
  <c r="W211" i="23"/>
  <c r="W171" i="23"/>
  <c r="I213" i="23"/>
  <c r="I175" i="23"/>
  <c r="Q213" i="23"/>
  <c r="Q175" i="23"/>
  <c r="Y213" i="23"/>
  <c r="Y175" i="23"/>
  <c r="B137" i="23"/>
  <c r="J137" i="23"/>
  <c r="R137" i="23"/>
  <c r="B139" i="23"/>
  <c r="J139" i="23"/>
  <c r="R139" i="23"/>
  <c r="B140" i="23"/>
  <c r="J140" i="23"/>
  <c r="R140" i="23"/>
  <c r="B141" i="23"/>
  <c r="J141" i="23"/>
  <c r="R141" i="23"/>
  <c r="B143" i="23"/>
  <c r="J143" i="23"/>
  <c r="R143" i="23"/>
  <c r="E151" i="23"/>
  <c r="C153" i="23"/>
  <c r="M153" i="23"/>
  <c r="K154" i="23"/>
  <c r="U154" i="23"/>
  <c r="S155" i="23"/>
  <c r="E157" i="23"/>
  <c r="Q158" i="23"/>
  <c r="X160" i="23"/>
  <c r="G194" i="23"/>
  <c r="W202" i="23"/>
  <c r="G203" i="23"/>
  <c r="O203" i="23"/>
  <c r="O194" i="23" s="1"/>
  <c r="W203" i="23"/>
  <c r="W194" i="23" s="1"/>
  <c r="I179" i="23"/>
  <c r="I176" i="23"/>
  <c r="I172" i="23"/>
  <c r="I170" i="23"/>
  <c r="Q179" i="23"/>
  <c r="Q176" i="23"/>
  <c r="Q172" i="23"/>
  <c r="Q170" i="23"/>
  <c r="Q165" i="23" s="1"/>
  <c r="Y179" i="23"/>
  <c r="Y176" i="23"/>
  <c r="Y172" i="23"/>
  <c r="Y170" i="23"/>
  <c r="H211" i="23"/>
  <c r="H205" i="23" s="1"/>
  <c r="H171" i="23"/>
  <c r="P211" i="23"/>
  <c r="P171" i="23"/>
  <c r="X211" i="23"/>
  <c r="X171" i="23"/>
  <c r="B213" i="23"/>
  <c r="J213" i="23"/>
  <c r="J175" i="23"/>
  <c r="R213" i="23"/>
  <c r="K137" i="23"/>
  <c r="K139" i="23"/>
  <c r="C140" i="23"/>
  <c r="K140" i="23"/>
  <c r="S140" i="23"/>
  <c r="C141" i="23"/>
  <c r="K141" i="23"/>
  <c r="S141" i="23"/>
  <c r="C143" i="23"/>
  <c r="K143" i="23"/>
  <c r="S143" i="23"/>
  <c r="Q151" i="23"/>
  <c r="D153" i="23"/>
  <c r="Q157" i="23"/>
  <c r="E158" i="23"/>
  <c r="S158" i="23"/>
  <c r="I160" i="23"/>
  <c r="Y160" i="23"/>
  <c r="Q161" i="23"/>
  <c r="V175" i="22"/>
  <c r="B163" i="23"/>
  <c r="B161" i="23"/>
  <c r="B158" i="23"/>
  <c r="B155" i="23"/>
  <c r="B154" i="23"/>
  <c r="B151" i="23"/>
  <c r="J163" i="23"/>
  <c r="J161" i="23"/>
  <c r="J158" i="23"/>
  <c r="J155" i="23"/>
  <c r="J154" i="23"/>
  <c r="J151" i="23"/>
  <c r="R163" i="23"/>
  <c r="R161" i="23"/>
  <c r="R158" i="23"/>
  <c r="R155" i="23"/>
  <c r="R154" i="23"/>
  <c r="R151" i="23"/>
  <c r="B99" i="23"/>
  <c r="J99" i="23"/>
  <c r="R99" i="23"/>
  <c r="R171" i="23" s="1"/>
  <c r="I211" i="23"/>
  <c r="I205" i="23" s="1"/>
  <c r="I171" i="23"/>
  <c r="Q211" i="23"/>
  <c r="Q205" i="23" s="1"/>
  <c r="Q171" i="23"/>
  <c r="Y211" i="23"/>
  <c r="Y205" i="23" s="1"/>
  <c r="Y171" i="23"/>
  <c r="C213" i="23"/>
  <c r="C175" i="23"/>
  <c r="K213" i="23"/>
  <c r="K175" i="23"/>
  <c r="S213" i="23"/>
  <c r="S175" i="23"/>
  <c r="L137" i="23"/>
  <c r="T137" i="23"/>
  <c r="D139" i="23"/>
  <c r="L139" i="23"/>
  <c r="T139" i="23"/>
  <c r="D140" i="23"/>
  <c r="L140" i="23"/>
  <c r="T140" i="23"/>
  <c r="D141" i="23"/>
  <c r="L141" i="23"/>
  <c r="T141" i="23"/>
  <c r="D143" i="23"/>
  <c r="L143" i="23"/>
  <c r="T143" i="23"/>
  <c r="E153" i="23"/>
  <c r="M154" i="23"/>
  <c r="U155" i="23"/>
  <c r="H157" i="23"/>
  <c r="S157" i="23"/>
  <c r="W175" i="22"/>
  <c r="C163" i="23"/>
  <c r="C161" i="23"/>
  <c r="K163" i="23"/>
  <c r="K161" i="23"/>
  <c r="S163" i="23"/>
  <c r="S161" i="23"/>
  <c r="B211" i="23"/>
  <c r="J211" i="23"/>
  <c r="J171" i="23"/>
  <c r="R211" i="23"/>
  <c r="R205" i="23" s="1"/>
  <c r="D213" i="23"/>
  <c r="D175" i="23"/>
  <c r="L213" i="23"/>
  <c r="L175" i="23"/>
  <c r="T213" i="23"/>
  <c r="T175" i="23"/>
  <c r="E137" i="23"/>
  <c r="M137" i="23"/>
  <c r="U137" i="23"/>
  <c r="E139" i="23"/>
  <c r="M139" i="23"/>
  <c r="U139" i="23"/>
  <c r="E140" i="23"/>
  <c r="M140" i="23"/>
  <c r="U140" i="23"/>
  <c r="E141" i="23"/>
  <c r="M141" i="23"/>
  <c r="U141" i="23"/>
  <c r="M143" i="23"/>
  <c r="Q153" i="23"/>
  <c r="U158" i="23"/>
  <c r="M160" i="23"/>
  <c r="E161" i="23"/>
  <c r="U161" i="23"/>
  <c r="M163" i="23"/>
  <c r="X175" i="22"/>
  <c r="D48" i="23"/>
  <c r="L48" i="23"/>
  <c r="L153" i="23" s="1"/>
  <c r="T48" i="23"/>
  <c r="T153" i="23" s="1"/>
  <c r="B201" i="23"/>
  <c r="B153" i="23"/>
  <c r="J201" i="23"/>
  <c r="J153" i="23"/>
  <c r="R201" i="23"/>
  <c r="R153" i="23"/>
  <c r="B202" i="23"/>
  <c r="B157" i="23"/>
  <c r="J202" i="23"/>
  <c r="J157" i="23"/>
  <c r="R202" i="23"/>
  <c r="R157" i="23"/>
  <c r="B203" i="23"/>
  <c r="B160" i="23"/>
  <c r="J203" i="23"/>
  <c r="J160" i="23"/>
  <c r="R203" i="23"/>
  <c r="R160" i="23"/>
  <c r="D179" i="23"/>
  <c r="D176" i="23"/>
  <c r="D172" i="23"/>
  <c r="D170" i="23"/>
  <c r="L179" i="23"/>
  <c r="L176" i="23"/>
  <c r="L172" i="23"/>
  <c r="L170" i="23"/>
  <c r="T179" i="23"/>
  <c r="T176" i="23"/>
  <c r="T172" i="23"/>
  <c r="T170" i="23"/>
  <c r="C211" i="23"/>
  <c r="C171" i="23"/>
  <c r="K211" i="23"/>
  <c r="K171" i="23"/>
  <c r="S211" i="23"/>
  <c r="S171" i="23"/>
  <c r="E213" i="23"/>
  <c r="E175" i="23"/>
  <c r="M213" i="23"/>
  <c r="U213" i="23"/>
  <c r="N139" i="23"/>
  <c r="V139" i="23"/>
  <c r="F140" i="23"/>
  <c r="N140" i="23"/>
  <c r="V140" i="23"/>
  <c r="F141" i="23"/>
  <c r="N141" i="23"/>
  <c r="V141" i="23"/>
  <c r="F143" i="23"/>
  <c r="N143" i="23"/>
  <c r="V143" i="23"/>
  <c r="K151" i="23"/>
  <c r="K146" i="23" s="1"/>
  <c r="U151" i="23"/>
  <c r="S153" i="23"/>
  <c r="E154" i="23"/>
  <c r="C155" i="23"/>
  <c r="M155" i="23"/>
  <c r="K157" i="23"/>
  <c r="U157" i="23"/>
  <c r="K158" i="23"/>
  <c r="C203" i="23"/>
  <c r="C194" i="23" s="1"/>
  <c r="C160" i="23"/>
  <c r="K203" i="23"/>
  <c r="K194" i="23" s="1"/>
  <c r="K160" i="23"/>
  <c r="S203" i="23"/>
  <c r="S194" i="23" s="1"/>
  <c r="S160" i="23"/>
  <c r="D211" i="23"/>
  <c r="D171" i="23"/>
  <c r="L211" i="23"/>
  <c r="L205" i="23" s="1"/>
  <c r="L171" i="23"/>
  <c r="T211" i="23"/>
  <c r="T171" i="23"/>
  <c r="F213" i="23"/>
  <c r="F175" i="23"/>
  <c r="N213" i="23"/>
  <c r="N175" i="23"/>
  <c r="V213" i="23"/>
  <c r="V175" i="23"/>
  <c r="G137" i="23"/>
  <c r="O137" i="23"/>
  <c r="W137" i="23"/>
  <c r="G139" i="23"/>
  <c r="O139" i="23"/>
  <c r="W139" i="23"/>
  <c r="G140" i="23"/>
  <c r="O140" i="23"/>
  <c r="W140" i="23"/>
  <c r="G141" i="23"/>
  <c r="O141" i="23"/>
  <c r="W141" i="23"/>
  <c r="G143" i="23"/>
  <c r="O143" i="23"/>
  <c r="W143" i="23"/>
  <c r="Q154" i="23"/>
  <c r="Y155" i="23"/>
  <c r="Y158" i="23"/>
  <c r="Q160" i="23"/>
  <c r="Y161" i="23"/>
  <c r="F163" i="23"/>
  <c r="F161" i="23"/>
  <c r="F158" i="23"/>
  <c r="F155" i="23"/>
  <c r="F154" i="23"/>
  <c r="F151" i="23"/>
  <c r="N163" i="23"/>
  <c r="N161" i="23"/>
  <c r="N158" i="23"/>
  <c r="N155" i="23"/>
  <c r="N154" i="23"/>
  <c r="N151" i="23"/>
  <c r="V163" i="23"/>
  <c r="V161" i="23"/>
  <c r="V158" i="23"/>
  <c r="V155" i="23"/>
  <c r="V154" i="23"/>
  <c r="V151" i="23"/>
  <c r="F179" i="23"/>
  <c r="F176" i="23"/>
  <c r="F172" i="23"/>
  <c r="F170" i="23"/>
  <c r="N179" i="23"/>
  <c r="N176" i="23"/>
  <c r="N172" i="23"/>
  <c r="N170" i="23"/>
  <c r="V179" i="23"/>
  <c r="V176" i="23"/>
  <c r="V172" i="23"/>
  <c r="V170" i="23"/>
  <c r="E211" i="23"/>
  <c r="E171" i="23"/>
  <c r="M211" i="23"/>
  <c r="M171" i="23"/>
  <c r="U211" i="23"/>
  <c r="U171" i="23"/>
  <c r="G213" i="23"/>
  <c r="G175" i="23"/>
  <c r="O213" i="23"/>
  <c r="O175" i="23"/>
  <c r="W213" i="23"/>
  <c r="W175" i="23"/>
  <c r="H137" i="23"/>
  <c r="X137" i="23"/>
  <c r="H139" i="23"/>
  <c r="X139" i="23"/>
  <c r="H140" i="23"/>
  <c r="P140" i="23"/>
  <c r="X140" i="23"/>
  <c r="H141" i="23"/>
  <c r="P141" i="23"/>
  <c r="X141" i="23"/>
  <c r="H143" i="23"/>
  <c r="P143" i="23"/>
  <c r="X143" i="23"/>
  <c r="C151" i="23"/>
  <c r="M151" i="23"/>
  <c r="M146" i="23" s="1"/>
  <c r="K153" i="23"/>
  <c r="U153" i="23"/>
  <c r="S154" i="23"/>
  <c r="C157" i="23"/>
  <c r="M157" i="23"/>
  <c r="Y157" i="23"/>
  <c r="D160" i="23"/>
  <c r="G67" i="24"/>
  <c r="P67" i="24"/>
  <c r="Y67" i="24"/>
  <c r="J68" i="24"/>
  <c r="T68" i="24"/>
  <c r="E69" i="24"/>
  <c r="N69" i="24"/>
  <c r="Y69" i="24"/>
  <c r="H75" i="24"/>
  <c r="H172" i="4" s="1"/>
  <c r="X75" i="24"/>
  <c r="X172" i="4" s="1"/>
  <c r="P76" i="24"/>
  <c r="P173" i="4" s="1"/>
  <c r="H77" i="24"/>
  <c r="H174" i="4" s="1"/>
  <c r="X77" i="24"/>
  <c r="X174" i="4" s="1"/>
  <c r="O77" i="24"/>
  <c r="O174" i="4" s="1"/>
  <c r="O69" i="24"/>
  <c r="W77" i="24"/>
  <c r="W174" i="4" s="1"/>
  <c r="W69" i="24"/>
  <c r="Q67" i="24"/>
  <c r="B68" i="24"/>
  <c r="L68" i="24"/>
  <c r="U68" i="24"/>
  <c r="F69" i="24"/>
  <c r="P69" i="24"/>
  <c r="J75" i="24"/>
  <c r="J172" i="4" s="1"/>
  <c r="R76" i="24"/>
  <c r="R173" i="4" s="1"/>
  <c r="J77" i="24"/>
  <c r="J174" i="4" s="1"/>
  <c r="G143" i="25"/>
  <c r="G136" i="25" s="1"/>
  <c r="G105" i="25"/>
  <c r="O143" i="25"/>
  <c r="O136" i="25" s="1"/>
  <c r="O105" i="25"/>
  <c r="W143" i="25"/>
  <c r="W136" i="25" s="1"/>
  <c r="W105" i="25"/>
  <c r="B152" i="25"/>
  <c r="B116" i="25"/>
  <c r="J152" i="25"/>
  <c r="J116" i="25"/>
  <c r="R152" i="25"/>
  <c r="R116" i="25"/>
  <c r="G153" i="25"/>
  <c r="G146" i="25" s="1"/>
  <c r="G119" i="25"/>
  <c r="O153" i="25"/>
  <c r="O146" i="25" s="1"/>
  <c r="O119" i="25"/>
  <c r="W153" i="25"/>
  <c r="W146" i="25" s="1"/>
  <c r="W119" i="25"/>
  <c r="D154" i="25"/>
  <c r="D122" i="25"/>
  <c r="L154" i="25"/>
  <c r="L122" i="25"/>
  <c r="T154" i="25"/>
  <c r="T122" i="25"/>
  <c r="I67" i="24"/>
  <c r="D68" i="24"/>
  <c r="M68" i="24"/>
  <c r="L75" i="24"/>
  <c r="L172" i="4" s="1"/>
  <c r="L77" i="24"/>
  <c r="L174" i="4" s="1"/>
  <c r="K146" i="25"/>
  <c r="T67" i="24"/>
  <c r="E68" i="24"/>
  <c r="N68" i="24"/>
  <c r="W68" i="24"/>
  <c r="R69" i="24"/>
  <c r="F76" i="24"/>
  <c r="F173" i="4" s="1"/>
  <c r="I143" i="25"/>
  <c r="I136" i="25" s="1"/>
  <c r="I105" i="25"/>
  <c r="Q143" i="25"/>
  <c r="Q136" i="25" s="1"/>
  <c r="Q105" i="25"/>
  <c r="Y143" i="25"/>
  <c r="Y136" i="25" s="1"/>
  <c r="Y105" i="25"/>
  <c r="D152" i="25"/>
  <c r="D116" i="25"/>
  <c r="L152" i="25"/>
  <c r="L116" i="25"/>
  <c r="T152" i="25"/>
  <c r="T116" i="25"/>
  <c r="I153" i="25"/>
  <c r="I146" i="25" s="1"/>
  <c r="I119" i="25"/>
  <c r="Q153" i="25"/>
  <c r="Q146" i="25" s="1"/>
  <c r="Q119" i="25"/>
  <c r="Y153" i="25"/>
  <c r="Y146" i="25" s="1"/>
  <c r="Y119" i="25"/>
  <c r="F154" i="25"/>
  <c r="F122" i="25"/>
  <c r="N154" i="25"/>
  <c r="N122" i="25"/>
  <c r="V154" i="25"/>
  <c r="V122" i="25"/>
  <c r="B67" i="24"/>
  <c r="U67" i="24"/>
  <c r="O68" i="24"/>
  <c r="X68" i="24"/>
  <c r="I69" i="24"/>
  <c r="T69" i="24"/>
  <c r="H76" i="24"/>
  <c r="H173" i="4" s="1"/>
  <c r="C75" i="24"/>
  <c r="C172" i="4" s="1"/>
  <c r="C67" i="24"/>
  <c r="K75" i="24"/>
  <c r="K172" i="4" s="1"/>
  <c r="K67" i="24"/>
  <c r="S75" i="24"/>
  <c r="S172" i="4" s="1"/>
  <c r="S67" i="24"/>
  <c r="C76" i="24"/>
  <c r="C173" i="4" s="1"/>
  <c r="C68" i="24"/>
  <c r="K76" i="24"/>
  <c r="K173" i="4" s="1"/>
  <c r="K68" i="24"/>
  <c r="S76" i="24"/>
  <c r="S173" i="4" s="1"/>
  <c r="S68" i="24"/>
  <c r="C77" i="24"/>
  <c r="C174" i="4" s="1"/>
  <c r="C69" i="24"/>
  <c r="K77" i="24"/>
  <c r="K174" i="4" s="1"/>
  <c r="K69" i="24"/>
  <c r="S77" i="24"/>
  <c r="S174" i="4" s="1"/>
  <c r="S69" i="24"/>
  <c r="D67" i="24"/>
  <c r="M67" i="24"/>
  <c r="V67" i="24"/>
  <c r="G68" i="24"/>
  <c r="Y68" i="24"/>
  <c r="U69" i="24"/>
  <c r="C143" i="25"/>
  <c r="C136" i="25" s="1"/>
  <c r="C105" i="25"/>
  <c r="K143" i="25"/>
  <c r="K136" i="25" s="1"/>
  <c r="K105" i="25"/>
  <c r="S143" i="25"/>
  <c r="S136" i="25" s="1"/>
  <c r="S105" i="25"/>
  <c r="F152" i="25"/>
  <c r="F116" i="25"/>
  <c r="N152" i="25"/>
  <c r="N116" i="25"/>
  <c r="V152" i="25"/>
  <c r="V116" i="25"/>
  <c r="C153" i="25"/>
  <c r="C146" i="25" s="1"/>
  <c r="C119" i="25"/>
  <c r="K153" i="25"/>
  <c r="K119" i="25"/>
  <c r="S153" i="25"/>
  <c r="S146" i="25" s="1"/>
  <c r="S119" i="25"/>
  <c r="H154" i="25"/>
  <c r="H122" i="25"/>
  <c r="P154" i="25"/>
  <c r="P122" i="25"/>
  <c r="X154" i="25"/>
  <c r="X122" i="25"/>
  <c r="E67" i="24"/>
  <c r="W67" i="24"/>
  <c r="Q68" i="24"/>
  <c r="D77" i="24"/>
  <c r="D174" i="4" s="1"/>
  <c r="F67" i="24"/>
  <c r="O67" i="24"/>
  <c r="I68" i="24"/>
  <c r="M69" i="24"/>
  <c r="E143" i="25"/>
  <c r="E136" i="25" s="1"/>
  <c r="E105" i="25"/>
  <c r="M143" i="25"/>
  <c r="M136" i="25" s="1"/>
  <c r="M105" i="25"/>
  <c r="U143" i="25"/>
  <c r="U136" i="25" s="1"/>
  <c r="U105" i="25"/>
  <c r="H152" i="25"/>
  <c r="H116" i="25"/>
  <c r="P152" i="25"/>
  <c r="P116" i="25"/>
  <c r="X152" i="25"/>
  <c r="X116" i="25"/>
  <c r="E153" i="25"/>
  <c r="E146" i="25" s="1"/>
  <c r="E119" i="25"/>
  <c r="M153" i="25"/>
  <c r="M146" i="25" s="1"/>
  <c r="M119" i="25"/>
  <c r="U153" i="25"/>
  <c r="U146" i="25" s="1"/>
  <c r="U119" i="25"/>
  <c r="B154" i="25"/>
  <c r="B122" i="25"/>
  <c r="J154" i="25"/>
  <c r="J122" i="25"/>
  <c r="R154" i="25"/>
  <c r="R122" i="25"/>
  <c r="D105" i="25"/>
  <c r="L105" i="25"/>
  <c r="T105" i="25"/>
  <c r="D119" i="25"/>
  <c r="L119" i="25"/>
  <c r="T119" i="25"/>
  <c r="I105" i="26"/>
  <c r="Q105" i="26"/>
  <c r="Y105" i="26"/>
  <c r="I116" i="26"/>
  <c r="Q116" i="26"/>
  <c r="Y116" i="26"/>
  <c r="I119" i="26"/>
  <c r="Q119" i="26"/>
  <c r="Y119" i="26"/>
  <c r="I122" i="26"/>
  <c r="Q122" i="26"/>
  <c r="Y122" i="26"/>
  <c r="F105" i="27"/>
  <c r="N105" i="27"/>
  <c r="V105" i="27"/>
  <c r="F116" i="27"/>
  <c r="N116" i="27"/>
  <c r="V116" i="27"/>
  <c r="F119" i="27"/>
  <c r="O119" i="27"/>
  <c r="B122" i="27"/>
  <c r="M122" i="27"/>
  <c r="W122" i="27"/>
  <c r="C113" i="29"/>
  <c r="K113" i="29"/>
  <c r="S113" i="29"/>
  <c r="E116" i="25"/>
  <c r="M116" i="25"/>
  <c r="U116" i="25"/>
  <c r="E122" i="25"/>
  <c r="M122" i="25"/>
  <c r="U122" i="25"/>
  <c r="B105" i="26"/>
  <c r="J105" i="26"/>
  <c r="R105" i="26"/>
  <c r="B116" i="26"/>
  <c r="J116" i="26"/>
  <c r="R116" i="26"/>
  <c r="B119" i="26"/>
  <c r="J119" i="26"/>
  <c r="R119" i="26"/>
  <c r="B122" i="26"/>
  <c r="J122" i="26"/>
  <c r="R122" i="26"/>
  <c r="D154" i="27"/>
  <c r="D122" i="27"/>
  <c r="L154" i="27"/>
  <c r="L122" i="27"/>
  <c r="T154" i="27"/>
  <c r="T122" i="27"/>
  <c r="G105" i="27"/>
  <c r="O105" i="27"/>
  <c r="W105" i="27"/>
  <c r="G116" i="27"/>
  <c r="O116" i="27"/>
  <c r="W116" i="27"/>
  <c r="G119" i="27"/>
  <c r="Q119" i="27"/>
  <c r="C122" i="27"/>
  <c r="N122" i="27"/>
  <c r="Y122" i="27"/>
  <c r="F105" i="25"/>
  <c r="N105" i="25"/>
  <c r="V105" i="25"/>
  <c r="F119" i="25"/>
  <c r="N119" i="25"/>
  <c r="V119" i="25"/>
  <c r="C105" i="26"/>
  <c r="K105" i="26"/>
  <c r="S105" i="26"/>
  <c r="C116" i="26"/>
  <c r="K116" i="26"/>
  <c r="S116" i="26"/>
  <c r="C119" i="26"/>
  <c r="K119" i="26"/>
  <c r="S119" i="26"/>
  <c r="C122" i="26"/>
  <c r="K122" i="26"/>
  <c r="S122" i="26"/>
  <c r="H153" i="27"/>
  <c r="H119" i="27"/>
  <c r="P153" i="27"/>
  <c r="P119" i="27"/>
  <c r="X153" i="27"/>
  <c r="X119" i="27"/>
  <c r="H105" i="27"/>
  <c r="P105" i="27"/>
  <c r="X105" i="27"/>
  <c r="H116" i="27"/>
  <c r="P116" i="27"/>
  <c r="X116" i="27"/>
  <c r="I119" i="27"/>
  <c r="R119" i="27"/>
  <c r="E122" i="27"/>
  <c r="O122" i="27"/>
  <c r="G116" i="25"/>
  <c r="O116" i="25"/>
  <c r="W116" i="25"/>
  <c r="G122" i="25"/>
  <c r="O122" i="25"/>
  <c r="W122" i="25"/>
  <c r="D105" i="26"/>
  <c r="L105" i="26"/>
  <c r="T105" i="26"/>
  <c r="D116" i="26"/>
  <c r="L116" i="26"/>
  <c r="T116" i="26"/>
  <c r="D119" i="26"/>
  <c r="L119" i="26"/>
  <c r="T119" i="26"/>
  <c r="D122" i="26"/>
  <c r="L122" i="26"/>
  <c r="T122" i="26"/>
  <c r="I105" i="27"/>
  <c r="Q105" i="27"/>
  <c r="Y105" i="27"/>
  <c r="I116" i="27"/>
  <c r="Q116" i="27"/>
  <c r="Y116" i="27"/>
  <c r="J119" i="27"/>
  <c r="S119" i="27"/>
  <c r="F122" i="27"/>
  <c r="Q122" i="27"/>
  <c r="F113" i="29"/>
  <c r="N113" i="29"/>
  <c r="V113" i="29"/>
  <c r="H105" i="25"/>
  <c r="P105" i="25"/>
  <c r="X105" i="25"/>
  <c r="H119" i="25"/>
  <c r="P119" i="25"/>
  <c r="X119" i="25"/>
  <c r="E105" i="26"/>
  <c r="M105" i="26"/>
  <c r="U105" i="26"/>
  <c r="E116" i="26"/>
  <c r="M116" i="26"/>
  <c r="U116" i="26"/>
  <c r="E119" i="26"/>
  <c r="M119" i="26"/>
  <c r="U119" i="26"/>
  <c r="E122" i="26"/>
  <c r="M122" i="26"/>
  <c r="U122" i="26"/>
  <c r="B105" i="27"/>
  <c r="J105" i="27"/>
  <c r="R105" i="27"/>
  <c r="B116" i="27"/>
  <c r="J116" i="27"/>
  <c r="R116" i="27"/>
  <c r="B119" i="27"/>
  <c r="K119" i="27"/>
  <c r="U119" i="27"/>
  <c r="G122" i="27"/>
  <c r="R122" i="27"/>
  <c r="G113" i="29"/>
  <c r="O113" i="29"/>
  <c r="W113" i="29"/>
  <c r="I116" i="25"/>
  <c r="Q116" i="25"/>
  <c r="Y116" i="25"/>
  <c r="I122" i="25"/>
  <c r="Q122" i="25"/>
  <c r="Y122" i="25"/>
  <c r="F105" i="26"/>
  <c r="N105" i="26"/>
  <c r="V105" i="26"/>
  <c r="F116" i="26"/>
  <c r="N116" i="26"/>
  <c r="V116" i="26"/>
  <c r="F119" i="26"/>
  <c r="N119" i="26"/>
  <c r="V119" i="26"/>
  <c r="F122" i="26"/>
  <c r="N122" i="26"/>
  <c r="V122" i="26"/>
  <c r="H154" i="27"/>
  <c r="H122" i="27"/>
  <c r="P154" i="27"/>
  <c r="P122" i="27"/>
  <c r="X154" i="27"/>
  <c r="X122" i="27"/>
  <c r="C105" i="27"/>
  <c r="K105" i="27"/>
  <c r="S105" i="27"/>
  <c r="C116" i="27"/>
  <c r="K116" i="27"/>
  <c r="S116" i="27"/>
  <c r="C119" i="27"/>
  <c r="L119" i="27"/>
  <c r="V119" i="27"/>
  <c r="I122" i="27"/>
  <c r="S122" i="27"/>
  <c r="B105" i="25"/>
  <c r="J105" i="25"/>
  <c r="R105" i="25"/>
  <c r="B119" i="25"/>
  <c r="J119" i="25"/>
  <c r="R119" i="25"/>
  <c r="G105" i="26"/>
  <c r="O105" i="26"/>
  <c r="W105" i="26"/>
  <c r="G116" i="26"/>
  <c r="O116" i="26"/>
  <c r="W116" i="26"/>
  <c r="G119" i="26"/>
  <c r="O119" i="26"/>
  <c r="W119" i="26"/>
  <c r="G122" i="26"/>
  <c r="O122" i="26"/>
  <c r="W122" i="26"/>
  <c r="T153" i="27"/>
  <c r="T119" i="27"/>
  <c r="D105" i="27"/>
  <c r="L105" i="27"/>
  <c r="T105" i="27"/>
  <c r="D116" i="27"/>
  <c r="L116" i="27"/>
  <c r="T116" i="27"/>
  <c r="D119" i="27"/>
  <c r="M119" i="27"/>
  <c r="W119" i="27"/>
  <c r="J122" i="27"/>
  <c r="U122" i="27"/>
  <c r="C116" i="25"/>
  <c r="K116" i="25"/>
  <c r="S116" i="25"/>
  <c r="C122" i="25"/>
  <c r="K122" i="25"/>
  <c r="S122" i="25"/>
  <c r="H105" i="26"/>
  <c r="P105" i="26"/>
  <c r="X105" i="26"/>
  <c r="H116" i="26"/>
  <c r="P116" i="26"/>
  <c r="X116" i="26"/>
  <c r="H119" i="26"/>
  <c r="P119" i="26"/>
  <c r="X119" i="26"/>
  <c r="H122" i="26"/>
  <c r="P122" i="26"/>
  <c r="X122" i="26"/>
  <c r="E105" i="27"/>
  <c r="M105" i="27"/>
  <c r="U105" i="27"/>
  <c r="E116" i="27"/>
  <c r="M116" i="27"/>
  <c r="U116" i="27"/>
  <c r="E119" i="27"/>
  <c r="N119" i="27"/>
  <c r="Y119" i="27"/>
  <c r="K122" i="27"/>
  <c r="V122" i="27"/>
  <c r="B113" i="29"/>
  <c r="J113" i="29"/>
  <c r="R113" i="29"/>
  <c r="F90" i="29"/>
  <c r="N90" i="29"/>
  <c r="V90" i="29"/>
  <c r="F94" i="29"/>
  <c r="N94" i="29"/>
  <c r="V94" i="29"/>
  <c r="F99" i="29"/>
  <c r="N99" i="29"/>
  <c r="V99" i="29"/>
  <c r="F105" i="29"/>
  <c r="N105" i="29"/>
  <c r="V105" i="29"/>
  <c r="E90" i="30"/>
  <c r="M90" i="30"/>
  <c r="U90" i="30"/>
  <c r="E94" i="30"/>
  <c r="M94" i="30"/>
  <c r="U94" i="30"/>
  <c r="E99" i="30"/>
  <c r="M99" i="30"/>
  <c r="U99" i="30"/>
  <c r="E105" i="30"/>
  <c r="M105" i="30"/>
  <c r="U105" i="30"/>
  <c r="F119" i="30"/>
  <c r="Q119" i="30"/>
  <c r="D120" i="30"/>
  <c r="N120" i="30"/>
  <c r="Y120" i="30"/>
  <c r="L122" i="30"/>
  <c r="V122" i="30"/>
  <c r="I123" i="30"/>
  <c r="T123" i="30"/>
  <c r="C119" i="31"/>
  <c r="C90" i="31"/>
  <c r="K119" i="31"/>
  <c r="K90" i="31"/>
  <c r="S119" i="31"/>
  <c r="S90" i="31"/>
  <c r="D120" i="31"/>
  <c r="D94" i="31"/>
  <c r="L120" i="31"/>
  <c r="L94" i="31"/>
  <c r="T120" i="31"/>
  <c r="T94" i="31"/>
  <c r="C122" i="31"/>
  <c r="C99" i="31"/>
  <c r="K122" i="31"/>
  <c r="K99" i="31"/>
  <c r="S122" i="31"/>
  <c r="S99" i="31"/>
  <c r="I123" i="31"/>
  <c r="I105" i="31"/>
  <c r="Q123" i="31"/>
  <c r="Q105" i="31"/>
  <c r="Y123" i="31"/>
  <c r="Y105" i="31"/>
  <c r="F72" i="33"/>
  <c r="N72" i="33"/>
  <c r="V72" i="33"/>
  <c r="G90" i="29"/>
  <c r="O90" i="29"/>
  <c r="W90" i="29"/>
  <c r="G94" i="29"/>
  <c r="O94" i="29"/>
  <c r="W94" i="29"/>
  <c r="G99" i="29"/>
  <c r="O99" i="29"/>
  <c r="W99" i="29"/>
  <c r="G105" i="29"/>
  <c r="O105" i="29"/>
  <c r="W105" i="29"/>
  <c r="C123" i="30"/>
  <c r="K123" i="30"/>
  <c r="S123" i="30"/>
  <c r="N90" i="30"/>
  <c r="V90" i="30"/>
  <c r="F94" i="30"/>
  <c r="V94" i="30"/>
  <c r="F99" i="30"/>
  <c r="N99" i="30"/>
  <c r="F105" i="30"/>
  <c r="N105" i="30"/>
  <c r="V105" i="30"/>
  <c r="H119" i="30"/>
  <c r="R119" i="30"/>
  <c r="P120" i="30"/>
  <c r="B122" i="30"/>
  <c r="X122" i="30"/>
  <c r="J123" i="30"/>
  <c r="D119" i="31"/>
  <c r="D90" i="31"/>
  <c r="L119" i="31"/>
  <c r="L90" i="31"/>
  <c r="T119" i="31"/>
  <c r="T90" i="31"/>
  <c r="E120" i="31"/>
  <c r="E94" i="31"/>
  <c r="M120" i="31"/>
  <c r="M94" i="31"/>
  <c r="U120" i="31"/>
  <c r="U94" i="31"/>
  <c r="D122" i="31"/>
  <c r="L122" i="31"/>
  <c r="T122" i="31"/>
  <c r="B123" i="31"/>
  <c r="J123" i="31"/>
  <c r="R123" i="31"/>
  <c r="H90" i="29"/>
  <c r="P90" i="29"/>
  <c r="X90" i="29"/>
  <c r="H94" i="29"/>
  <c r="P94" i="29"/>
  <c r="X94" i="29"/>
  <c r="H99" i="29"/>
  <c r="P99" i="29"/>
  <c r="X99" i="29"/>
  <c r="H105" i="29"/>
  <c r="P105" i="29"/>
  <c r="X105" i="29"/>
  <c r="G120" i="30"/>
  <c r="O120" i="30"/>
  <c r="W120" i="30"/>
  <c r="G94" i="30"/>
  <c r="O94" i="30"/>
  <c r="W94" i="30"/>
  <c r="I119" i="30"/>
  <c r="T119" i="30"/>
  <c r="Q120" i="30"/>
  <c r="D122" i="30"/>
  <c r="Y122" i="30"/>
  <c r="L123" i="30"/>
  <c r="E119" i="31"/>
  <c r="M119" i="31"/>
  <c r="U119" i="31"/>
  <c r="F120" i="31"/>
  <c r="N120" i="31"/>
  <c r="V120" i="31"/>
  <c r="E122" i="31"/>
  <c r="M122" i="31"/>
  <c r="U122" i="31"/>
  <c r="C123" i="31"/>
  <c r="K123" i="31"/>
  <c r="S123" i="31"/>
  <c r="I90" i="29"/>
  <c r="Q90" i="29"/>
  <c r="Y90" i="29"/>
  <c r="I94" i="29"/>
  <c r="Q94" i="29"/>
  <c r="Y94" i="29"/>
  <c r="I99" i="29"/>
  <c r="Q99" i="29"/>
  <c r="Y99" i="29"/>
  <c r="I105" i="29"/>
  <c r="Q105" i="29"/>
  <c r="Y105" i="29"/>
  <c r="G119" i="30"/>
  <c r="O119" i="30"/>
  <c r="W119" i="30"/>
  <c r="G122" i="30"/>
  <c r="O122" i="30"/>
  <c r="W122" i="30"/>
  <c r="P90" i="30"/>
  <c r="X90" i="30"/>
  <c r="H94" i="30"/>
  <c r="X94" i="30"/>
  <c r="H99" i="30"/>
  <c r="P99" i="30"/>
  <c r="H105" i="30"/>
  <c r="P105" i="30"/>
  <c r="X105" i="30"/>
  <c r="J119" i="30"/>
  <c r="R120" i="30"/>
  <c r="B123" i="30"/>
  <c r="F119" i="31"/>
  <c r="F90" i="31"/>
  <c r="N119" i="31"/>
  <c r="N90" i="31"/>
  <c r="V119" i="31"/>
  <c r="V90" i="31"/>
  <c r="G120" i="31"/>
  <c r="G94" i="31"/>
  <c r="O120" i="31"/>
  <c r="O94" i="31"/>
  <c r="W120" i="31"/>
  <c r="W94" i="31"/>
  <c r="F122" i="31"/>
  <c r="F99" i="31"/>
  <c r="N122" i="31"/>
  <c r="N99" i="31"/>
  <c r="V122" i="31"/>
  <c r="V99" i="31"/>
  <c r="D123" i="31"/>
  <c r="D105" i="31"/>
  <c r="L123" i="31"/>
  <c r="L105" i="31"/>
  <c r="T123" i="31"/>
  <c r="T105" i="31"/>
  <c r="B90" i="29"/>
  <c r="J90" i="29"/>
  <c r="R90" i="29"/>
  <c r="B94" i="29"/>
  <c r="J94" i="29"/>
  <c r="R94" i="29"/>
  <c r="B99" i="29"/>
  <c r="J99" i="29"/>
  <c r="R99" i="29"/>
  <c r="B105" i="29"/>
  <c r="J105" i="29"/>
  <c r="R105" i="29"/>
  <c r="Y90" i="30"/>
  <c r="I94" i="30"/>
  <c r="I99" i="30"/>
  <c r="Q99" i="30"/>
  <c r="Q105" i="30"/>
  <c r="Y105" i="30"/>
  <c r="L119" i="30"/>
  <c r="T120" i="30"/>
  <c r="D123" i="30"/>
  <c r="G119" i="31"/>
  <c r="G90" i="31"/>
  <c r="O119" i="31"/>
  <c r="O90" i="31"/>
  <c r="W119" i="31"/>
  <c r="W90" i="31"/>
  <c r="H120" i="31"/>
  <c r="H94" i="31"/>
  <c r="P120" i="31"/>
  <c r="P94" i="31"/>
  <c r="X120" i="31"/>
  <c r="X94" i="31"/>
  <c r="G122" i="31"/>
  <c r="G99" i="31"/>
  <c r="O122" i="31"/>
  <c r="O99" i="31"/>
  <c r="W122" i="31"/>
  <c r="W99" i="31"/>
  <c r="E123" i="31"/>
  <c r="E105" i="31"/>
  <c r="M123" i="31"/>
  <c r="M105" i="31"/>
  <c r="U123" i="31"/>
  <c r="U105" i="31"/>
  <c r="C90" i="29"/>
  <c r="K90" i="29"/>
  <c r="S90" i="29"/>
  <c r="C94" i="29"/>
  <c r="K94" i="29"/>
  <c r="S94" i="29"/>
  <c r="C99" i="29"/>
  <c r="K99" i="29"/>
  <c r="S99" i="29"/>
  <c r="C105" i="29"/>
  <c r="K105" i="29"/>
  <c r="S105" i="29"/>
  <c r="G123" i="30"/>
  <c r="O123" i="30"/>
  <c r="W123" i="30"/>
  <c r="B90" i="30"/>
  <c r="B94" i="30"/>
  <c r="J94" i="30"/>
  <c r="J99" i="30"/>
  <c r="R99" i="30"/>
  <c r="R105" i="30"/>
  <c r="H119" i="31"/>
  <c r="H90" i="31"/>
  <c r="P119" i="31"/>
  <c r="P90" i="31"/>
  <c r="X119" i="31"/>
  <c r="X90" i="31"/>
  <c r="I120" i="31"/>
  <c r="I94" i="31"/>
  <c r="Q120" i="31"/>
  <c r="Q94" i="31"/>
  <c r="Y120" i="31"/>
  <c r="Y94" i="31"/>
  <c r="H122" i="31"/>
  <c r="P122" i="31"/>
  <c r="X122" i="31"/>
  <c r="F123" i="31"/>
  <c r="N123" i="31"/>
  <c r="V123" i="31"/>
  <c r="S72" i="33"/>
  <c r="D90" i="29"/>
  <c r="L90" i="29"/>
  <c r="T90" i="29"/>
  <c r="D94" i="29"/>
  <c r="L94" i="29"/>
  <c r="T94" i="29"/>
  <c r="D99" i="29"/>
  <c r="L99" i="29"/>
  <c r="T99" i="29"/>
  <c r="D105" i="29"/>
  <c r="L105" i="29"/>
  <c r="T105" i="29"/>
  <c r="C120" i="30"/>
  <c r="K120" i="30"/>
  <c r="S120" i="30"/>
  <c r="C94" i="30"/>
  <c r="K94" i="30"/>
  <c r="S94" i="30"/>
  <c r="C105" i="30"/>
  <c r="K105" i="30"/>
  <c r="S105" i="30"/>
  <c r="D119" i="30"/>
  <c r="L120" i="30"/>
  <c r="T122" i="30"/>
  <c r="I119" i="31"/>
  <c r="Q119" i="31"/>
  <c r="Y119" i="31"/>
  <c r="B120" i="31"/>
  <c r="J120" i="31"/>
  <c r="R120" i="31"/>
  <c r="I122" i="31"/>
  <c r="Q122" i="31"/>
  <c r="Y122" i="31"/>
  <c r="G123" i="31"/>
  <c r="O123" i="31"/>
  <c r="W123" i="31"/>
  <c r="E90" i="29"/>
  <c r="M90" i="29"/>
  <c r="U90" i="29"/>
  <c r="E94" i="29"/>
  <c r="M94" i="29"/>
  <c r="U94" i="29"/>
  <c r="E99" i="29"/>
  <c r="M99" i="29"/>
  <c r="U99" i="29"/>
  <c r="E105" i="29"/>
  <c r="M105" i="29"/>
  <c r="U105" i="29"/>
  <c r="C119" i="30"/>
  <c r="K119" i="30"/>
  <c r="S119" i="30"/>
  <c r="C122" i="30"/>
  <c r="K122" i="30"/>
  <c r="S122" i="30"/>
  <c r="B119" i="31"/>
  <c r="B90" i="31"/>
  <c r="J119" i="31"/>
  <c r="J90" i="31"/>
  <c r="R119" i="31"/>
  <c r="R90" i="31"/>
  <c r="C120" i="31"/>
  <c r="C94" i="31"/>
  <c r="K120" i="31"/>
  <c r="K94" i="31"/>
  <c r="S120" i="31"/>
  <c r="S94" i="31"/>
  <c r="B122" i="31"/>
  <c r="B99" i="31"/>
  <c r="J122" i="31"/>
  <c r="J99" i="31"/>
  <c r="R122" i="31"/>
  <c r="R99" i="31"/>
  <c r="H123" i="31"/>
  <c r="H105" i="31"/>
  <c r="P123" i="31"/>
  <c r="P105" i="31"/>
  <c r="X123" i="31"/>
  <c r="X105" i="31"/>
  <c r="E72" i="33"/>
  <c r="E90" i="31"/>
  <c r="M90" i="31"/>
  <c r="U90" i="31"/>
  <c r="E99" i="31"/>
  <c r="M99" i="31"/>
  <c r="U99" i="31"/>
  <c r="F57" i="33"/>
  <c r="N57" i="33"/>
  <c r="V57" i="33"/>
  <c r="F60" i="33"/>
  <c r="N60" i="33"/>
  <c r="V60" i="33"/>
  <c r="F63" i="33"/>
  <c r="N63" i="33"/>
  <c r="V63" i="33"/>
  <c r="R80" i="33"/>
  <c r="R72" i="33" s="1"/>
  <c r="B78" i="34"/>
  <c r="J78" i="34"/>
  <c r="R78" i="34"/>
  <c r="D79" i="34"/>
  <c r="L79" i="34"/>
  <c r="T79" i="34"/>
  <c r="B80" i="34"/>
  <c r="J80" i="34"/>
  <c r="R80" i="34"/>
  <c r="F78" i="35"/>
  <c r="N78" i="35"/>
  <c r="V78" i="35"/>
  <c r="H79" i="35"/>
  <c r="P79" i="35"/>
  <c r="X79" i="35"/>
  <c r="F80" i="35"/>
  <c r="N80" i="35"/>
  <c r="V80" i="35"/>
  <c r="C72" i="37"/>
  <c r="S72" i="37"/>
  <c r="F94" i="31"/>
  <c r="N94" i="31"/>
  <c r="V94" i="31"/>
  <c r="F105" i="31"/>
  <c r="N105" i="31"/>
  <c r="V105" i="31"/>
  <c r="G57" i="33"/>
  <c r="O57" i="33"/>
  <c r="W57" i="33"/>
  <c r="G60" i="33"/>
  <c r="O60" i="33"/>
  <c r="W60" i="33"/>
  <c r="G63" i="33"/>
  <c r="O63" i="33"/>
  <c r="W63" i="33"/>
  <c r="X79" i="33"/>
  <c r="X72" i="33" s="1"/>
  <c r="I80" i="33"/>
  <c r="I72" i="33" s="1"/>
  <c r="S80" i="33"/>
  <c r="C78" i="34"/>
  <c r="K78" i="34"/>
  <c r="S78" i="34"/>
  <c r="E79" i="34"/>
  <c r="M79" i="34"/>
  <c r="U79" i="34"/>
  <c r="C80" i="34"/>
  <c r="K80" i="34"/>
  <c r="S80" i="34"/>
  <c r="G78" i="35"/>
  <c r="O78" i="35"/>
  <c r="W78" i="35"/>
  <c r="I79" i="35"/>
  <c r="Q79" i="35"/>
  <c r="Y79" i="35"/>
  <c r="G80" i="35"/>
  <c r="O80" i="35"/>
  <c r="W80" i="35"/>
  <c r="G105" i="31"/>
  <c r="O105" i="31"/>
  <c r="W105" i="31"/>
  <c r="H60" i="33"/>
  <c r="P60" i="33"/>
  <c r="Y79" i="33"/>
  <c r="Y72" i="33" s="1"/>
  <c r="J80" i="33"/>
  <c r="J72" i="33" s="1"/>
  <c r="U80" i="33"/>
  <c r="U72" i="33" s="1"/>
  <c r="D78" i="34"/>
  <c r="D57" i="34"/>
  <c r="L78" i="34"/>
  <c r="L57" i="34"/>
  <c r="T78" i="34"/>
  <c r="T57" i="34"/>
  <c r="F79" i="34"/>
  <c r="F60" i="34"/>
  <c r="N79" i="34"/>
  <c r="N60" i="34"/>
  <c r="V79" i="34"/>
  <c r="V60" i="34"/>
  <c r="D80" i="34"/>
  <c r="D63" i="34"/>
  <c r="L80" i="34"/>
  <c r="L63" i="34"/>
  <c r="T80" i="34"/>
  <c r="T63" i="34"/>
  <c r="H78" i="35"/>
  <c r="P78" i="35"/>
  <c r="X78" i="35"/>
  <c r="B79" i="35"/>
  <c r="J79" i="35"/>
  <c r="R79" i="35"/>
  <c r="H80" i="35"/>
  <c r="P80" i="35"/>
  <c r="X80" i="35"/>
  <c r="H99" i="31"/>
  <c r="P99" i="31"/>
  <c r="X99" i="31"/>
  <c r="I57" i="33"/>
  <c r="Q57" i="33"/>
  <c r="Y57" i="33"/>
  <c r="I60" i="33"/>
  <c r="Q60" i="33"/>
  <c r="Q63" i="33"/>
  <c r="Y63" i="33"/>
  <c r="B80" i="33"/>
  <c r="B72" i="33" s="1"/>
  <c r="K80" i="33"/>
  <c r="K72" i="33" s="1"/>
  <c r="E78" i="34"/>
  <c r="M78" i="34"/>
  <c r="U78" i="34"/>
  <c r="G79" i="34"/>
  <c r="O79" i="34"/>
  <c r="W79" i="34"/>
  <c r="E80" i="34"/>
  <c r="M80" i="34"/>
  <c r="U80" i="34"/>
  <c r="I78" i="35"/>
  <c r="Q78" i="35"/>
  <c r="Y78" i="35"/>
  <c r="C79" i="35"/>
  <c r="K79" i="35"/>
  <c r="S79" i="35"/>
  <c r="I80" i="35"/>
  <c r="Q80" i="35"/>
  <c r="Y80" i="35"/>
  <c r="I90" i="31"/>
  <c r="Q90" i="31"/>
  <c r="Y90" i="31"/>
  <c r="I99" i="31"/>
  <c r="Q99" i="31"/>
  <c r="Y99" i="31"/>
  <c r="B57" i="33"/>
  <c r="J57" i="33"/>
  <c r="R57" i="33"/>
  <c r="B60" i="33"/>
  <c r="J60" i="33"/>
  <c r="R60" i="33"/>
  <c r="C80" i="33"/>
  <c r="C72" i="33" s="1"/>
  <c r="M80" i="33"/>
  <c r="M72" i="33" s="1"/>
  <c r="F78" i="34"/>
  <c r="F57" i="34"/>
  <c r="N78" i="34"/>
  <c r="N57" i="34"/>
  <c r="V78" i="34"/>
  <c r="V57" i="34"/>
  <c r="H79" i="34"/>
  <c r="H60" i="34"/>
  <c r="P79" i="34"/>
  <c r="P60" i="34"/>
  <c r="X79" i="34"/>
  <c r="X60" i="34"/>
  <c r="F80" i="34"/>
  <c r="F63" i="34"/>
  <c r="N80" i="34"/>
  <c r="N63" i="34"/>
  <c r="V80" i="34"/>
  <c r="V63" i="34"/>
  <c r="B78" i="35"/>
  <c r="J78" i="35"/>
  <c r="R78" i="35"/>
  <c r="D79" i="35"/>
  <c r="L79" i="35"/>
  <c r="T79" i="35"/>
  <c r="B80" i="35"/>
  <c r="J80" i="35"/>
  <c r="R80" i="35"/>
  <c r="B94" i="31"/>
  <c r="J94" i="31"/>
  <c r="R94" i="31"/>
  <c r="B105" i="31"/>
  <c r="J105" i="31"/>
  <c r="R105" i="31"/>
  <c r="C57" i="33"/>
  <c r="K57" i="33"/>
  <c r="S57" i="33"/>
  <c r="C60" i="33"/>
  <c r="K60" i="33"/>
  <c r="S60" i="33"/>
  <c r="D80" i="33"/>
  <c r="D72" i="33" s="1"/>
  <c r="G78" i="34"/>
  <c r="O78" i="34"/>
  <c r="W78" i="34"/>
  <c r="I79" i="34"/>
  <c r="Q79" i="34"/>
  <c r="Y79" i="34"/>
  <c r="G80" i="34"/>
  <c r="O80" i="34"/>
  <c r="W80" i="34"/>
  <c r="C78" i="35"/>
  <c r="K78" i="35"/>
  <c r="S78" i="35"/>
  <c r="E79" i="35"/>
  <c r="M79" i="35"/>
  <c r="U79" i="35"/>
  <c r="C80" i="35"/>
  <c r="K80" i="35"/>
  <c r="S80" i="35"/>
  <c r="C105" i="31"/>
  <c r="K105" i="31"/>
  <c r="S105" i="31"/>
  <c r="D60" i="33"/>
  <c r="L60" i="33"/>
  <c r="T60" i="33"/>
  <c r="L63" i="33"/>
  <c r="T63" i="33"/>
  <c r="E80" i="33"/>
  <c r="H78" i="34"/>
  <c r="P78" i="34"/>
  <c r="X78" i="34"/>
  <c r="B79" i="34"/>
  <c r="J79" i="34"/>
  <c r="R79" i="34"/>
  <c r="H80" i="34"/>
  <c r="P80" i="34"/>
  <c r="X80" i="34"/>
  <c r="D78" i="35"/>
  <c r="L78" i="35"/>
  <c r="T78" i="35"/>
  <c r="F79" i="35"/>
  <c r="N79" i="35"/>
  <c r="V79" i="35"/>
  <c r="D80" i="35"/>
  <c r="L80" i="35"/>
  <c r="T80" i="35"/>
  <c r="D99" i="31"/>
  <c r="L99" i="31"/>
  <c r="T99" i="31"/>
  <c r="E57" i="33"/>
  <c r="M57" i="33"/>
  <c r="U57" i="33"/>
  <c r="E60" i="33"/>
  <c r="M60" i="33"/>
  <c r="U60" i="33"/>
  <c r="I78" i="34"/>
  <c r="I57" i="34"/>
  <c r="Q78" i="34"/>
  <c r="Q57" i="34"/>
  <c r="Y78" i="34"/>
  <c r="Y57" i="34"/>
  <c r="C79" i="34"/>
  <c r="C60" i="34"/>
  <c r="K79" i="34"/>
  <c r="K60" i="34"/>
  <c r="S79" i="34"/>
  <c r="S60" i="34"/>
  <c r="I80" i="34"/>
  <c r="I63" i="34"/>
  <c r="Q80" i="34"/>
  <c r="Q63" i="34"/>
  <c r="Y80" i="34"/>
  <c r="Y63" i="34"/>
  <c r="E78" i="35"/>
  <c r="M78" i="35"/>
  <c r="U78" i="35"/>
  <c r="G79" i="35"/>
  <c r="O79" i="35"/>
  <c r="W79" i="35"/>
  <c r="E80" i="35"/>
  <c r="M80" i="35"/>
  <c r="U80" i="35"/>
  <c r="D60" i="34"/>
  <c r="L60" i="34"/>
  <c r="T60" i="34"/>
  <c r="H57" i="35"/>
  <c r="P57" i="35"/>
  <c r="X57" i="35"/>
  <c r="H63" i="35"/>
  <c r="P63" i="35"/>
  <c r="X63" i="35"/>
  <c r="I57" i="37"/>
  <c r="Q57" i="37"/>
  <c r="Y57" i="37"/>
  <c r="I63" i="37"/>
  <c r="Q63" i="37"/>
  <c r="Y63" i="37"/>
  <c r="J78" i="37"/>
  <c r="J72" i="37" s="1"/>
  <c r="T78" i="37"/>
  <c r="G79" i="37"/>
  <c r="R79" i="37"/>
  <c r="R72" i="37" s="1"/>
  <c r="D80" i="37"/>
  <c r="D72" i="37" s="1"/>
  <c r="O80" i="37"/>
  <c r="H78" i="38"/>
  <c r="H57" i="38"/>
  <c r="P78" i="38"/>
  <c r="P57" i="38"/>
  <c r="X78" i="38"/>
  <c r="X57" i="38"/>
  <c r="B79" i="38"/>
  <c r="B60" i="38"/>
  <c r="J79" i="38"/>
  <c r="J60" i="38"/>
  <c r="R79" i="38"/>
  <c r="R60" i="38"/>
  <c r="H80" i="38"/>
  <c r="H63" i="38"/>
  <c r="P80" i="38"/>
  <c r="P63" i="38"/>
  <c r="X80" i="38"/>
  <c r="X63" i="38"/>
  <c r="F78" i="39"/>
  <c r="N78" i="39"/>
  <c r="V78" i="39"/>
  <c r="H79" i="39"/>
  <c r="P79" i="39"/>
  <c r="X79" i="39"/>
  <c r="F80" i="39"/>
  <c r="N80" i="39"/>
  <c r="V80" i="39"/>
  <c r="E57" i="34"/>
  <c r="M57" i="34"/>
  <c r="U57" i="34"/>
  <c r="E60" i="34"/>
  <c r="M60" i="34"/>
  <c r="U60" i="34"/>
  <c r="E63" i="34"/>
  <c r="M63" i="34"/>
  <c r="U63" i="34"/>
  <c r="I57" i="35"/>
  <c r="Q57" i="35"/>
  <c r="Y57" i="35"/>
  <c r="I60" i="35"/>
  <c r="Q60" i="35"/>
  <c r="Y60" i="35"/>
  <c r="I63" i="35"/>
  <c r="Q63" i="35"/>
  <c r="Y63" i="35"/>
  <c r="B57" i="37"/>
  <c r="R57" i="37"/>
  <c r="B60" i="37"/>
  <c r="J60" i="37"/>
  <c r="B63" i="37"/>
  <c r="J63" i="37"/>
  <c r="R63" i="37"/>
  <c r="K78" i="37"/>
  <c r="K72" i="37" s="1"/>
  <c r="U78" i="37"/>
  <c r="H79" i="37"/>
  <c r="S79" i="37"/>
  <c r="E80" i="37"/>
  <c r="E72" i="37" s="1"/>
  <c r="P80" i="37"/>
  <c r="I78" i="38"/>
  <c r="Q78" i="38"/>
  <c r="Y78" i="38"/>
  <c r="C79" i="38"/>
  <c r="K79" i="38"/>
  <c r="S79" i="38"/>
  <c r="I80" i="38"/>
  <c r="Q80" i="38"/>
  <c r="Y80" i="38"/>
  <c r="G78" i="39"/>
  <c r="O78" i="39"/>
  <c r="W78" i="39"/>
  <c r="I79" i="39"/>
  <c r="Q79" i="39"/>
  <c r="Y79" i="39"/>
  <c r="G80" i="39"/>
  <c r="O80" i="39"/>
  <c r="W80" i="39"/>
  <c r="B57" i="35"/>
  <c r="J57" i="35"/>
  <c r="R57" i="35"/>
  <c r="B60" i="35"/>
  <c r="J60" i="35"/>
  <c r="R60" i="35"/>
  <c r="B63" i="35"/>
  <c r="J63" i="35"/>
  <c r="R63" i="35"/>
  <c r="C57" i="37"/>
  <c r="S57" i="37"/>
  <c r="C60" i="37"/>
  <c r="K60" i="37"/>
  <c r="C63" i="37"/>
  <c r="K63" i="37"/>
  <c r="S63" i="37"/>
  <c r="L78" i="37"/>
  <c r="L72" i="37" s="1"/>
  <c r="W78" i="37"/>
  <c r="T79" i="37"/>
  <c r="G80" i="37"/>
  <c r="B78" i="38"/>
  <c r="B57" i="38"/>
  <c r="J78" i="38"/>
  <c r="J57" i="38"/>
  <c r="R78" i="38"/>
  <c r="R57" i="38"/>
  <c r="D79" i="38"/>
  <c r="D60" i="38"/>
  <c r="L79" i="38"/>
  <c r="L60" i="38"/>
  <c r="T79" i="38"/>
  <c r="T60" i="38"/>
  <c r="B80" i="38"/>
  <c r="B63" i="38"/>
  <c r="J80" i="38"/>
  <c r="J63" i="38"/>
  <c r="R80" i="38"/>
  <c r="R63" i="38"/>
  <c r="H78" i="39"/>
  <c r="P78" i="39"/>
  <c r="X78" i="39"/>
  <c r="B79" i="39"/>
  <c r="J79" i="39"/>
  <c r="R79" i="39"/>
  <c r="H80" i="39"/>
  <c r="P80" i="39"/>
  <c r="X80" i="39"/>
  <c r="G57" i="34"/>
  <c r="O57" i="34"/>
  <c r="W57" i="34"/>
  <c r="G63" i="34"/>
  <c r="O63" i="34"/>
  <c r="W63" i="34"/>
  <c r="C57" i="35"/>
  <c r="K57" i="35"/>
  <c r="S57" i="35"/>
  <c r="C60" i="35"/>
  <c r="K60" i="35"/>
  <c r="S60" i="35"/>
  <c r="C63" i="35"/>
  <c r="K63" i="35"/>
  <c r="S63" i="35"/>
  <c r="D57" i="37"/>
  <c r="D60" i="37"/>
  <c r="L60" i="37"/>
  <c r="L63" i="37"/>
  <c r="T63" i="37"/>
  <c r="M78" i="37"/>
  <c r="M72" i="37" s="1"/>
  <c r="X78" i="37"/>
  <c r="U79" i="37"/>
  <c r="H80" i="37"/>
  <c r="H72" i="37" s="1"/>
  <c r="C78" i="38"/>
  <c r="K78" i="38"/>
  <c r="S78" i="38"/>
  <c r="E79" i="38"/>
  <c r="E60" i="38"/>
  <c r="M79" i="38"/>
  <c r="M60" i="38"/>
  <c r="U79" i="38"/>
  <c r="U60" i="38"/>
  <c r="C80" i="38"/>
  <c r="C63" i="38"/>
  <c r="K80" i="38"/>
  <c r="K63" i="38"/>
  <c r="S80" i="38"/>
  <c r="S63" i="38"/>
  <c r="C60" i="38"/>
  <c r="S60" i="38"/>
  <c r="I78" i="39"/>
  <c r="Q78" i="39"/>
  <c r="Y78" i="39"/>
  <c r="C79" i="39"/>
  <c r="K79" i="39"/>
  <c r="S79" i="39"/>
  <c r="I80" i="39"/>
  <c r="Q80" i="39"/>
  <c r="Y80" i="39"/>
  <c r="H57" i="34"/>
  <c r="P57" i="34"/>
  <c r="X57" i="34"/>
  <c r="H63" i="34"/>
  <c r="P63" i="34"/>
  <c r="X63" i="34"/>
  <c r="D57" i="35"/>
  <c r="L57" i="35"/>
  <c r="T57" i="35"/>
  <c r="D60" i="35"/>
  <c r="L60" i="35"/>
  <c r="T60" i="35"/>
  <c r="D63" i="35"/>
  <c r="L63" i="35"/>
  <c r="T63" i="35"/>
  <c r="I79" i="38"/>
  <c r="I79" i="37"/>
  <c r="I72" i="37" s="1"/>
  <c r="Q79" i="38"/>
  <c r="Q79" i="37"/>
  <c r="Q72" i="37" s="1"/>
  <c r="Y79" i="38"/>
  <c r="Y79" i="37"/>
  <c r="Y72" i="37" s="1"/>
  <c r="E57" i="37"/>
  <c r="E60" i="37"/>
  <c r="M60" i="37"/>
  <c r="M63" i="37"/>
  <c r="U63" i="37"/>
  <c r="O78" i="37"/>
  <c r="O72" i="37" s="1"/>
  <c r="W79" i="37"/>
  <c r="D78" i="38"/>
  <c r="L78" i="38"/>
  <c r="T78" i="38"/>
  <c r="F79" i="38"/>
  <c r="N79" i="38"/>
  <c r="V79" i="38"/>
  <c r="D80" i="38"/>
  <c r="L80" i="38"/>
  <c r="T80" i="38"/>
  <c r="C57" i="38"/>
  <c r="B78" i="39"/>
  <c r="J78" i="39"/>
  <c r="R78" i="39"/>
  <c r="D79" i="39"/>
  <c r="L79" i="39"/>
  <c r="T79" i="39"/>
  <c r="B80" i="39"/>
  <c r="J80" i="39"/>
  <c r="R80" i="39"/>
  <c r="I60" i="34"/>
  <c r="Q60" i="34"/>
  <c r="Y60" i="34"/>
  <c r="E57" i="35"/>
  <c r="M57" i="35"/>
  <c r="U57" i="35"/>
  <c r="E60" i="35"/>
  <c r="M60" i="35"/>
  <c r="U60" i="35"/>
  <c r="E63" i="35"/>
  <c r="M63" i="35"/>
  <c r="U63" i="35"/>
  <c r="F57" i="37"/>
  <c r="N57" i="37"/>
  <c r="V57" i="37"/>
  <c r="F60" i="37"/>
  <c r="N60" i="37"/>
  <c r="V60" i="37"/>
  <c r="F63" i="37"/>
  <c r="N63" i="37"/>
  <c r="V63" i="37"/>
  <c r="P78" i="37"/>
  <c r="X79" i="37"/>
  <c r="E78" i="38"/>
  <c r="E57" i="38"/>
  <c r="M78" i="38"/>
  <c r="M57" i="38"/>
  <c r="U78" i="38"/>
  <c r="U57" i="38"/>
  <c r="G79" i="38"/>
  <c r="O79" i="38"/>
  <c r="W79" i="38"/>
  <c r="E80" i="38"/>
  <c r="E63" i="38"/>
  <c r="M80" i="38"/>
  <c r="M63" i="38"/>
  <c r="U80" i="38"/>
  <c r="U63" i="38"/>
  <c r="Q57" i="38"/>
  <c r="G60" i="38"/>
  <c r="W60" i="38"/>
  <c r="C78" i="39"/>
  <c r="K78" i="39"/>
  <c r="S78" i="39"/>
  <c r="E79" i="39"/>
  <c r="M79" i="39"/>
  <c r="U79" i="39"/>
  <c r="C80" i="39"/>
  <c r="K80" i="39"/>
  <c r="S80" i="39"/>
  <c r="B60" i="34"/>
  <c r="J60" i="34"/>
  <c r="R60" i="34"/>
  <c r="F60" i="35"/>
  <c r="N60" i="35"/>
  <c r="V60" i="35"/>
  <c r="O60" i="37"/>
  <c r="G78" i="37"/>
  <c r="W80" i="37"/>
  <c r="F78" i="38"/>
  <c r="N78" i="38"/>
  <c r="V78" i="38"/>
  <c r="H79" i="38"/>
  <c r="H60" i="38"/>
  <c r="P79" i="38"/>
  <c r="P60" i="38"/>
  <c r="X79" i="38"/>
  <c r="X60" i="38"/>
  <c r="F80" i="38"/>
  <c r="N80" i="38"/>
  <c r="V80" i="38"/>
  <c r="F57" i="38"/>
  <c r="S57" i="38"/>
  <c r="Q63" i="38"/>
  <c r="D78" i="39"/>
  <c r="L78" i="39"/>
  <c r="T78" i="39"/>
  <c r="F79" i="39"/>
  <c r="N79" i="39"/>
  <c r="V79" i="39"/>
  <c r="D80" i="39"/>
  <c r="L80" i="39"/>
  <c r="T80" i="39"/>
  <c r="C57" i="34"/>
  <c r="K57" i="34"/>
  <c r="S57" i="34"/>
  <c r="C63" i="34"/>
  <c r="K63" i="34"/>
  <c r="S63" i="34"/>
  <c r="G57" i="35"/>
  <c r="O57" i="35"/>
  <c r="W57" i="35"/>
  <c r="G60" i="35"/>
  <c r="O60" i="35"/>
  <c r="W60" i="35"/>
  <c r="G63" i="35"/>
  <c r="O63" i="35"/>
  <c r="W63" i="35"/>
  <c r="H57" i="37"/>
  <c r="P60" i="37"/>
  <c r="X63" i="37"/>
  <c r="E78" i="39"/>
  <c r="M78" i="39"/>
  <c r="U78" i="39"/>
  <c r="G79" i="39"/>
  <c r="O79" i="39"/>
  <c r="W79" i="39"/>
  <c r="E80" i="39"/>
  <c r="M80" i="39"/>
  <c r="U80" i="39"/>
  <c r="G57" i="39"/>
  <c r="O57" i="39"/>
  <c r="W57" i="39"/>
  <c r="G60" i="39"/>
  <c r="O60" i="39"/>
  <c r="W60" i="39"/>
  <c r="G63" i="39"/>
  <c r="O63" i="39"/>
  <c r="W63" i="39"/>
  <c r="C72" i="41"/>
  <c r="K72" i="41"/>
  <c r="S72" i="41"/>
  <c r="B72" i="42"/>
  <c r="J72" i="42"/>
  <c r="R72" i="42"/>
  <c r="I72" i="43"/>
  <c r="Q72" i="43"/>
  <c r="Y72" i="43"/>
  <c r="D77" i="45"/>
  <c r="D69" i="45" s="1"/>
  <c r="D60" i="45"/>
  <c r="L77" i="45"/>
  <c r="L69" i="45" s="1"/>
  <c r="L60" i="45"/>
  <c r="T77" i="45"/>
  <c r="T69" i="45" s="1"/>
  <c r="T60" i="45"/>
  <c r="B60" i="45"/>
  <c r="D77" i="46"/>
  <c r="L77" i="46"/>
  <c r="T77" i="46"/>
  <c r="H60" i="39"/>
  <c r="P60" i="39"/>
  <c r="X60" i="39"/>
  <c r="H63" i="39"/>
  <c r="P63" i="39"/>
  <c r="X63" i="39"/>
  <c r="D72" i="41"/>
  <c r="L72" i="41"/>
  <c r="T72" i="41"/>
  <c r="C72" i="42"/>
  <c r="K72" i="42"/>
  <c r="S72" i="42"/>
  <c r="B72" i="43"/>
  <c r="J72" i="43"/>
  <c r="R72" i="43"/>
  <c r="E77" i="45"/>
  <c r="E69" i="45" s="1"/>
  <c r="E60" i="45"/>
  <c r="M77" i="45"/>
  <c r="M69" i="45" s="1"/>
  <c r="M60" i="45"/>
  <c r="U77" i="45"/>
  <c r="U69" i="45" s="1"/>
  <c r="U60" i="45"/>
  <c r="E77" i="46"/>
  <c r="M77" i="46"/>
  <c r="U77" i="46"/>
  <c r="D77" i="47"/>
  <c r="L77" i="47"/>
  <c r="T77" i="47"/>
  <c r="I57" i="39"/>
  <c r="Q57" i="39"/>
  <c r="Y57" i="39"/>
  <c r="I60" i="39"/>
  <c r="Q60" i="39"/>
  <c r="Y60" i="39"/>
  <c r="I63" i="39"/>
  <c r="Q63" i="39"/>
  <c r="Y63" i="39"/>
  <c r="E72" i="41"/>
  <c r="M72" i="41"/>
  <c r="U72" i="41"/>
  <c r="D72" i="42"/>
  <c r="L72" i="42"/>
  <c r="T72" i="42"/>
  <c r="C72" i="43"/>
  <c r="K72" i="43"/>
  <c r="S72" i="43"/>
  <c r="N77" i="45"/>
  <c r="N69" i="45" s="1"/>
  <c r="N60" i="45"/>
  <c r="V77" i="45"/>
  <c r="V69" i="45" s="1"/>
  <c r="V60" i="45"/>
  <c r="F60" i="45"/>
  <c r="F77" i="46"/>
  <c r="N77" i="46"/>
  <c r="V77" i="46"/>
  <c r="E77" i="47"/>
  <c r="M77" i="47"/>
  <c r="U77" i="47"/>
  <c r="B57" i="39"/>
  <c r="J57" i="39"/>
  <c r="R57" i="39"/>
  <c r="B63" i="39"/>
  <c r="J63" i="39"/>
  <c r="R63" i="39"/>
  <c r="F72" i="41"/>
  <c r="N72" i="41"/>
  <c r="V72" i="41"/>
  <c r="E72" i="42"/>
  <c r="M72" i="42"/>
  <c r="U72" i="42"/>
  <c r="D72" i="43"/>
  <c r="L72" i="43"/>
  <c r="T72" i="43"/>
  <c r="F77" i="47"/>
  <c r="N77" i="47"/>
  <c r="V77" i="47"/>
  <c r="C60" i="39"/>
  <c r="K60" i="39"/>
  <c r="S60" i="39"/>
  <c r="G72" i="41"/>
  <c r="O72" i="41"/>
  <c r="W72" i="41"/>
  <c r="F72" i="42"/>
  <c r="N72" i="42"/>
  <c r="V72" i="42"/>
  <c r="E72" i="43"/>
  <c r="M72" i="43"/>
  <c r="U72" i="43"/>
  <c r="H77" i="45"/>
  <c r="H69" i="45" s="1"/>
  <c r="H60" i="45"/>
  <c r="P77" i="45"/>
  <c r="P69" i="45" s="1"/>
  <c r="P60" i="45"/>
  <c r="X77" i="45"/>
  <c r="X69" i="45" s="1"/>
  <c r="X60" i="45"/>
  <c r="J60" i="45"/>
  <c r="H77" i="46"/>
  <c r="P77" i="46"/>
  <c r="X77" i="46"/>
  <c r="D57" i="39"/>
  <c r="L57" i="39"/>
  <c r="T57" i="39"/>
  <c r="D60" i="39"/>
  <c r="L60" i="39"/>
  <c r="T60" i="39"/>
  <c r="D63" i="39"/>
  <c r="L63" i="39"/>
  <c r="T63" i="39"/>
  <c r="H72" i="41"/>
  <c r="P72" i="41"/>
  <c r="X72" i="41"/>
  <c r="G72" i="42"/>
  <c r="O72" i="42"/>
  <c r="W72" i="42"/>
  <c r="F72" i="43"/>
  <c r="N72" i="43"/>
  <c r="V72" i="43"/>
  <c r="I77" i="45"/>
  <c r="I69" i="45" s="1"/>
  <c r="I60" i="45"/>
  <c r="Q77" i="45"/>
  <c r="Q69" i="45" s="1"/>
  <c r="Q60" i="45"/>
  <c r="Y77" i="45"/>
  <c r="Y69" i="45" s="1"/>
  <c r="Y60" i="45"/>
  <c r="I77" i="46"/>
  <c r="Q77" i="46"/>
  <c r="Y77" i="46"/>
  <c r="H77" i="47"/>
  <c r="P77" i="47"/>
  <c r="X77" i="47"/>
  <c r="E57" i="39"/>
  <c r="M57" i="39"/>
  <c r="U57" i="39"/>
  <c r="E63" i="39"/>
  <c r="M63" i="39"/>
  <c r="U63" i="39"/>
  <c r="I72" i="41"/>
  <c r="Q72" i="41"/>
  <c r="Y72" i="41"/>
  <c r="H72" i="42"/>
  <c r="P72" i="42"/>
  <c r="X72" i="42"/>
  <c r="G72" i="43"/>
  <c r="O72" i="43"/>
  <c r="W72" i="43"/>
  <c r="B77" i="46"/>
  <c r="J77" i="46"/>
  <c r="R77" i="46"/>
  <c r="I77" i="47"/>
  <c r="Q77" i="47"/>
  <c r="Y77" i="47"/>
  <c r="F57" i="39"/>
  <c r="N57" i="39"/>
  <c r="V57" i="39"/>
  <c r="F60" i="39"/>
  <c r="N60" i="39"/>
  <c r="V60" i="39"/>
  <c r="F63" i="39"/>
  <c r="N63" i="39"/>
  <c r="V63" i="39"/>
  <c r="B72" i="41"/>
  <c r="J72" i="41"/>
  <c r="R72" i="41"/>
  <c r="I72" i="42"/>
  <c r="Q72" i="42"/>
  <c r="Y72" i="42"/>
  <c r="H72" i="43"/>
  <c r="P72" i="43"/>
  <c r="X72" i="43"/>
  <c r="R60" i="45"/>
  <c r="B77" i="47"/>
  <c r="J77" i="47"/>
  <c r="R77" i="47"/>
  <c r="E60" i="47"/>
  <c r="M60" i="47"/>
  <c r="U60" i="47"/>
  <c r="D80" i="49"/>
  <c r="L80" i="49"/>
  <c r="T80" i="49"/>
  <c r="D83" i="49"/>
  <c r="L83" i="49"/>
  <c r="T83" i="49"/>
  <c r="D87" i="49"/>
  <c r="L87" i="49"/>
  <c r="T87" i="49"/>
  <c r="C80" i="50"/>
  <c r="K80" i="50"/>
  <c r="S80" i="50"/>
  <c r="C83" i="50"/>
  <c r="K83" i="50"/>
  <c r="S83" i="50"/>
  <c r="C87" i="50"/>
  <c r="K87" i="50"/>
  <c r="S87" i="50"/>
  <c r="B80" i="51"/>
  <c r="J80" i="51"/>
  <c r="R80" i="51"/>
  <c r="B83" i="51"/>
  <c r="J83" i="51"/>
  <c r="R83" i="51"/>
  <c r="B87" i="51"/>
  <c r="J87" i="51"/>
  <c r="R87" i="51"/>
  <c r="E60" i="46"/>
  <c r="M60" i="46"/>
  <c r="U60" i="46"/>
  <c r="F60" i="47"/>
  <c r="N60" i="47"/>
  <c r="V60" i="47"/>
  <c r="E80" i="49"/>
  <c r="M80" i="49"/>
  <c r="U80" i="49"/>
  <c r="E83" i="49"/>
  <c r="M83" i="49"/>
  <c r="U83" i="49"/>
  <c r="E87" i="49"/>
  <c r="M87" i="49"/>
  <c r="U87" i="49"/>
  <c r="D80" i="50"/>
  <c r="L80" i="50"/>
  <c r="T80" i="50"/>
  <c r="D83" i="50"/>
  <c r="L83" i="50"/>
  <c r="T83" i="50"/>
  <c r="D87" i="50"/>
  <c r="L87" i="50"/>
  <c r="T87" i="50"/>
  <c r="C80" i="51"/>
  <c r="K80" i="51"/>
  <c r="S80" i="51"/>
  <c r="C83" i="51"/>
  <c r="K83" i="51"/>
  <c r="S83" i="51"/>
  <c r="C87" i="51"/>
  <c r="K87" i="51"/>
  <c r="S87" i="51"/>
  <c r="F60" i="46"/>
  <c r="N60" i="46"/>
  <c r="V60" i="46"/>
  <c r="G60" i="47"/>
  <c r="O60" i="47"/>
  <c r="W60" i="47"/>
  <c r="F80" i="49"/>
  <c r="N80" i="49"/>
  <c r="V80" i="49"/>
  <c r="F83" i="49"/>
  <c r="N83" i="49"/>
  <c r="V83" i="49"/>
  <c r="F87" i="49"/>
  <c r="N87" i="49"/>
  <c r="V87" i="49"/>
  <c r="E80" i="50"/>
  <c r="M80" i="50"/>
  <c r="U80" i="50"/>
  <c r="E83" i="50"/>
  <c r="M83" i="50"/>
  <c r="U83" i="50"/>
  <c r="E87" i="50"/>
  <c r="M87" i="50"/>
  <c r="U87" i="50"/>
  <c r="D80" i="51"/>
  <c r="L80" i="51"/>
  <c r="T80" i="51"/>
  <c r="D83" i="51"/>
  <c r="L83" i="51"/>
  <c r="T83" i="51"/>
  <c r="D87" i="51"/>
  <c r="L87" i="51"/>
  <c r="T87" i="51"/>
  <c r="G60" i="46"/>
  <c r="O60" i="46"/>
  <c r="W60" i="46"/>
  <c r="H60" i="47"/>
  <c r="P60" i="47"/>
  <c r="X60" i="47"/>
  <c r="G80" i="49"/>
  <c r="O80" i="49"/>
  <c r="W80" i="49"/>
  <c r="G83" i="49"/>
  <c r="O83" i="49"/>
  <c r="W83" i="49"/>
  <c r="G87" i="49"/>
  <c r="O87" i="49"/>
  <c r="W87" i="49"/>
  <c r="F80" i="50"/>
  <c r="N80" i="50"/>
  <c r="V80" i="50"/>
  <c r="F83" i="50"/>
  <c r="N83" i="50"/>
  <c r="V83" i="50"/>
  <c r="F87" i="50"/>
  <c r="N87" i="50"/>
  <c r="V87" i="50"/>
  <c r="E80" i="51"/>
  <c r="M80" i="51"/>
  <c r="U80" i="51"/>
  <c r="E83" i="51"/>
  <c r="M83" i="51"/>
  <c r="U83" i="51"/>
  <c r="E87" i="51"/>
  <c r="M87" i="51"/>
  <c r="U87" i="51"/>
  <c r="H60" i="46"/>
  <c r="P60" i="46"/>
  <c r="X60" i="46"/>
  <c r="I60" i="47"/>
  <c r="Q60" i="47"/>
  <c r="Y60" i="47"/>
  <c r="H80" i="49"/>
  <c r="P80" i="49"/>
  <c r="X80" i="49"/>
  <c r="H83" i="49"/>
  <c r="P83" i="49"/>
  <c r="X83" i="49"/>
  <c r="H87" i="49"/>
  <c r="P87" i="49"/>
  <c r="X87" i="49"/>
  <c r="G80" i="50"/>
  <c r="O80" i="50"/>
  <c r="W80" i="50"/>
  <c r="G83" i="50"/>
  <c r="O83" i="50"/>
  <c r="W83" i="50"/>
  <c r="G87" i="50"/>
  <c r="O87" i="50"/>
  <c r="W87" i="50"/>
  <c r="F80" i="51"/>
  <c r="N80" i="51"/>
  <c r="V80" i="51"/>
  <c r="F83" i="51"/>
  <c r="N83" i="51"/>
  <c r="V83" i="51"/>
  <c r="F87" i="51"/>
  <c r="N87" i="51"/>
  <c r="V87" i="51"/>
  <c r="I60" i="46"/>
  <c r="Q60" i="46"/>
  <c r="Y60" i="46"/>
  <c r="B60" i="47"/>
  <c r="J60" i="47"/>
  <c r="R60" i="47"/>
  <c r="I80" i="49"/>
  <c r="Q80" i="49"/>
  <c r="Y80" i="49"/>
  <c r="I83" i="49"/>
  <c r="Q83" i="49"/>
  <c r="Y83" i="49"/>
  <c r="I87" i="49"/>
  <c r="Q87" i="49"/>
  <c r="Y87" i="49"/>
  <c r="H80" i="50"/>
  <c r="P80" i="50"/>
  <c r="X80" i="50"/>
  <c r="H83" i="50"/>
  <c r="P83" i="50"/>
  <c r="X83" i="50"/>
  <c r="H87" i="50"/>
  <c r="P87" i="50"/>
  <c r="X87" i="50"/>
  <c r="G80" i="51"/>
  <c r="O80" i="51"/>
  <c r="W80" i="51"/>
  <c r="G83" i="51"/>
  <c r="O83" i="51"/>
  <c r="W83" i="51"/>
  <c r="G87" i="51"/>
  <c r="O87" i="51"/>
  <c r="W87" i="51"/>
  <c r="B60" i="46"/>
  <c r="J60" i="46"/>
  <c r="R60" i="46"/>
  <c r="C60" i="47"/>
  <c r="K60" i="47"/>
  <c r="S60" i="47"/>
  <c r="B80" i="49"/>
  <c r="J80" i="49"/>
  <c r="R80" i="49"/>
  <c r="B83" i="49"/>
  <c r="J83" i="49"/>
  <c r="R83" i="49"/>
  <c r="B87" i="49"/>
  <c r="J87" i="49"/>
  <c r="R87" i="49"/>
  <c r="I80" i="50"/>
  <c r="Q80" i="50"/>
  <c r="Y80" i="50"/>
  <c r="I83" i="50"/>
  <c r="Q83" i="50"/>
  <c r="Y83" i="50"/>
  <c r="I87" i="50"/>
  <c r="Q87" i="50"/>
  <c r="Y87" i="50"/>
  <c r="H80" i="51"/>
  <c r="P80" i="51"/>
  <c r="X80" i="51"/>
  <c r="H83" i="51"/>
  <c r="P83" i="51"/>
  <c r="X83" i="51"/>
  <c r="H87" i="51"/>
  <c r="P87" i="51"/>
  <c r="X87" i="51"/>
  <c r="C60" i="46"/>
  <c r="K60" i="46"/>
  <c r="S60" i="46"/>
  <c r="D60" i="47"/>
  <c r="L60" i="47"/>
  <c r="T60" i="47"/>
  <c r="C80" i="49"/>
  <c r="K80" i="49"/>
  <c r="S80" i="49"/>
  <c r="C83" i="49"/>
  <c r="K83" i="49"/>
  <c r="S83" i="49"/>
  <c r="C87" i="49"/>
  <c r="K87" i="49"/>
  <c r="S87" i="49"/>
  <c r="B80" i="50"/>
  <c r="J80" i="50"/>
  <c r="R80" i="50"/>
  <c r="B83" i="50"/>
  <c r="J83" i="50"/>
  <c r="R83" i="50"/>
  <c r="B87" i="50"/>
  <c r="J87" i="50"/>
  <c r="R87" i="50"/>
  <c r="I80" i="51"/>
  <c r="Q80" i="51"/>
  <c r="Y80" i="51"/>
  <c r="I83" i="51"/>
  <c r="Q83" i="51"/>
  <c r="Y83" i="51"/>
  <c r="I87" i="51"/>
  <c r="Q87" i="51"/>
  <c r="Y87" i="51"/>
  <c r="T72" i="37" l="1"/>
  <c r="G72" i="37"/>
  <c r="X72" i="37"/>
  <c r="F146" i="25"/>
  <c r="D146" i="25"/>
  <c r="I74" i="24"/>
  <c r="I171" i="4" s="1"/>
  <c r="C69" i="4"/>
  <c r="C142" i="4" s="1"/>
  <c r="B74" i="24"/>
  <c r="B171" i="4" s="1"/>
  <c r="Q74" i="24"/>
  <c r="Q171" i="4" s="1"/>
  <c r="Q69" i="4"/>
  <c r="Q142" i="4" s="1"/>
  <c r="P74" i="24"/>
  <c r="P171" i="4" s="1"/>
  <c r="P69" i="4"/>
  <c r="P142" i="4" s="1"/>
  <c r="V74" i="24"/>
  <c r="V171" i="4" s="1"/>
  <c r="V69" i="4"/>
  <c r="V142" i="4" s="1"/>
  <c r="O74" i="24"/>
  <c r="O171" i="4" s="1"/>
  <c r="O69" i="4"/>
  <c r="O142" i="4" s="1"/>
  <c r="N74" i="24"/>
  <c r="N171" i="4" s="1"/>
  <c r="N69" i="4"/>
  <c r="N142" i="4" s="1"/>
  <c r="B146" i="25"/>
  <c r="U74" i="24"/>
  <c r="U171" i="4" s="1"/>
  <c r="U69" i="4"/>
  <c r="U142" i="4" s="1"/>
  <c r="M74" i="24"/>
  <c r="M171" i="4" s="1"/>
  <c r="M69" i="4"/>
  <c r="M142" i="4" s="1"/>
  <c r="L74" i="24"/>
  <c r="L171" i="4" s="1"/>
  <c r="L69" i="4"/>
  <c r="L142" i="4" s="1"/>
  <c r="T74" i="24"/>
  <c r="T171" i="4" s="1"/>
  <c r="T69" i="4"/>
  <c r="T142" i="4" s="1"/>
  <c r="J74" i="24"/>
  <c r="J171" i="4" s="1"/>
  <c r="J69" i="4"/>
  <c r="J142" i="4" s="1"/>
  <c r="G74" i="24"/>
  <c r="G171" i="4" s="1"/>
  <c r="G69" i="4"/>
  <c r="G142" i="4" s="1"/>
  <c r="F74" i="24"/>
  <c r="F171" i="4" s="1"/>
  <c r="F69" i="4"/>
  <c r="F142" i="4" s="1"/>
  <c r="E74" i="24"/>
  <c r="E171" i="4" s="1"/>
  <c r="E69" i="4"/>
  <c r="E142" i="4" s="1"/>
  <c r="V146" i="25"/>
  <c r="N146" i="25"/>
  <c r="Y74" i="24"/>
  <c r="Y171" i="4" s="1"/>
  <c r="Y69" i="4"/>
  <c r="Y142" i="4" s="1"/>
  <c r="L146" i="25"/>
  <c r="R74" i="24"/>
  <c r="R171" i="4" s="1"/>
  <c r="R69" i="4"/>
  <c r="R142" i="4" s="1"/>
  <c r="X74" i="24"/>
  <c r="X171" i="4" s="1"/>
  <c r="X69" i="4"/>
  <c r="X142" i="4" s="1"/>
  <c r="L165" i="23"/>
  <c r="V144" i="23"/>
  <c r="V60" i="20"/>
  <c r="V57" i="20"/>
  <c r="V56" i="20" s="1"/>
  <c r="T160" i="23"/>
  <c r="U163" i="23"/>
  <c r="U61" i="20"/>
  <c r="F144" i="23"/>
  <c r="F57" i="20"/>
  <c r="F56" i="20" s="1"/>
  <c r="F60" i="20"/>
  <c r="P157" i="23"/>
  <c r="E144" i="23"/>
  <c r="E132" i="23" s="1"/>
  <c r="E57" i="20"/>
  <c r="E56" i="20" s="1"/>
  <c r="E60" i="20"/>
  <c r="S146" i="23"/>
  <c r="H153" i="23"/>
  <c r="U144" i="23"/>
  <c r="U132" i="23" s="1"/>
  <c r="U60" i="20"/>
  <c r="U57" i="20"/>
  <c r="U56" i="20" s="1"/>
  <c r="G132" i="23"/>
  <c r="U146" i="23"/>
  <c r="O171" i="23"/>
  <c r="D144" i="23"/>
  <c r="D60" i="20"/>
  <c r="O153" i="23"/>
  <c r="X153" i="23"/>
  <c r="Q144" i="23"/>
  <c r="Q57" i="20"/>
  <c r="Q56" i="20" s="1"/>
  <c r="Q60" i="20"/>
  <c r="C144" i="23"/>
  <c r="C57" i="20"/>
  <c r="C56" i="20" s="1"/>
  <c r="C60" i="20"/>
  <c r="I161" i="23"/>
  <c r="I61" i="20"/>
  <c r="Q146" i="23"/>
  <c r="P144" i="23"/>
  <c r="P60" i="20"/>
  <c r="Y163" i="23"/>
  <c r="Y61" i="20"/>
  <c r="I57" i="20"/>
  <c r="I56" i="20" s="1"/>
  <c r="U115" i="4"/>
  <c r="Y144" i="23"/>
  <c r="Y60" i="20"/>
  <c r="Y57" i="20"/>
  <c r="Y56" i="20" s="1"/>
  <c r="S144" i="23"/>
  <c r="S60" i="20"/>
  <c r="S57" i="20"/>
  <c r="S56" i="20" s="1"/>
  <c r="T205" i="23"/>
  <c r="O176" i="23"/>
  <c r="O165" i="23" s="1"/>
  <c r="B77" i="20"/>
  <c r="B168" i="4" s="1"/>
  <c r="L157" i="23"/>
  <c r="E155" i="23"/>
  <c r="E146" i="23" s="1"/>
  <c r="E61" i="20"/>
  <c r="N144" i="23"/>
  <c r="N60" i="20"/>
  <c r="N57" i="20"/>
  <c r="N56" i="20" s="1"/>
  <c r="X144" i="23"/>
  <c r="X60" i="20"/>
  <c r="K114" i="4"/>
  <c r="O79" i="20"/>
  <c r="O170" i="4" s="1"/>
  <c r="I153" i="23"/>
  <c r="F139" i="23"/>
  <c r="I157" i="23"/>
  <c r="J205" i="23"/>
  <c r="D137" i="23"/>
  <c r="S139" i="23"/>
  <c r="S132" i="23" s="1"/>
  <c r="Y140" i="23"/>
  <c r="Y132" i="23" s="1"/>
  <c r="U179" i="23"/>
  <c r="M144" i="23"/>
  <c r="M60" i="20"/>
  <c r="M57" i="20"/>
  <c r="M56" i="20" s="1"/>
  <c r="K78" i="20"/>
  <c r="K169" i="4" s="1"/>
  <c r="P139" i="23"/>
  <c r="V137" i="23"/>
  <c r="V132" i="23" s="1"/>
  <c r="Y154" i="23"/>
  <c r="Y146" i="23" s="1"/>
  <c r="W160" i="23"/>
  <c r="Q140" i="23"/>
  <c r="M170" i="23"/>
  <c r="M165" i="23" s="1"/>
  <c r="I158" i="23"/>
  <c r="I146" i="23" s="1"/>
  <c r="U176" i="23"/>
  <c r="U165" i="23" s="1"/>
  <c r="N137" i="23"/>
  <c r="C139" i="23"/>
  <c r="M172" i="23"/>
  <c r="S165" i="23"/>
  <c r="F137" i="23"/>
  <c r="G153" i="23"/>
  <c r="S137" i="23"/>
  <c r="Y139" i="23"/>
  <c r="M176" i="23"/>
  <c r="C154" i="23"/>
  <c r="C61" i="20"/>
  <c r="P137" i="23"/>
  <c r="P132" i="23" s="1"/>
  <c r="U175" i="23"/>
  <c r="I151" i="23"/>
  <c r="Q139" i="23"/>
  <c r="M179" i="23"/>
  <c r="L144" i="23"/>
  <c r="L132" i="23" s="1"/>
  <c r="L60" i="20"/>
  <c r="W144" i="23"/>
  <c r="W132" i="23" s="1"/>
  <c r="W60" i="20"/>
  <c r="U143" i="23"/>
  <c r="C137" i="23"/>
  <c r="E165" i="23"/>
  <c r="M78" i="20"/>
  <c r="M169" i="4" s="1"/>
  <c r="P160" i="23"/>
  <c r="M175" i="23"/>
  <c r="R175" i="23"/>
  <c r="Y137" i="23"/>
  <c r="K170" i="23"/>
  <c r="U79" i="20"/>
  <c r="U170" i="4" s="1"/>
  <c r="E143" i="23"/>
  <c r="I163" i="23"/>
  <c r="Q137" i="23"/>
  <c r="K172" i="23"/>
  <c r="K144" i="23"/>
  <c r="K57" i="20"/>
  <c r="K56" i="20" s="1"/>
  <c r="K60" i="20"/>
  <c r="K65" i="4"/>
  <c r="K138" i="4" s="1"/>
  <c r="V65" i="4"/>
  <c r="V138" i="4" s="1"/>
  <c r="F65" i="4"/>
  <c r="F138" i="4" s="1"/>
  <c r="U205" i="23"/>
  <c r="R194" i="23"/>
  <c r="M65" i="4"/>
  <c r="M138" i="4" s="1"/>
  <c r="M205" i="23"/>
  <c r="C205" i="23"/>
  <c r="Y194" i="21"/>
  <c r="E65" i="4"/>
  <c r="E138" i="4" s="1"/>
  <c r="E205" i="23"/>
  <c r="N205" i="23"/>
  <c r="I65" i="4"/>
  <c r="I138" i="4" s="1"/>
  <c r="Y65" i="4"/>
  <c r="Y138" i="4" s="1"/>
  <c r="H217" i="19"/>
  <c r="H77" i="16"/>
  <c r="H76" i="16" s="1"/>
  <c r="H80" i="16"/>
  <c r="J178" i="19"/>
  <c r="F217" i="19"/>
  <c r="F77" i="16"/>
  <c r="F76" i="16" s="1"/>
  <c r="F80" i="16"/>
  <c r="N217" i="19"/>
  <c r="N77" i="16"/>
  <c r="N76" i="16" s="1"/>
  <c r="N80" i="16"/>
  <c r="P178" i="19"/>
  <c r="M217" i="19"/>
  <c r="M77" i="16"/>
  <c r="M76" i="16" s="1"/>
  <c r="M80" i="16"/>
  <c r="Q79" i="16"/>
  <c r="Q108" i="4" s="1"/>
  <c r="P79" i="16"/>
  <c r="P108" i="4" s="1"/>
  <c r="Y79" i="16"/>
  <c r="Y110" i="4"/>
  <c r="U79" i="16"/>
  <c r="G79" i="16"/>
  <c r="G108" i="4" s="1"/>
  <c r="G109" i="4"/>
  <c r="L217" i="19"/>
  <c r="L80" i="16"/>
  <c r="L109" i="4" s="1"/>
  <c r="O79" i="16"/>
  <c r="O108" i="4" s="1"/>
  <c r="K217" i="19"/>
  <c r="K80" i="16"/>
  <c r="K109" i="4" s="1"/>
  <c r="L190" i="19"/>
  <c r="Q102" i="16"/>
  <c r="Q165" i="4" s="1"/>
  <c r="D190" i="19"/>
  <c r="P102" i="16"/>
  <c r="P165" i="4" s="1"/>
  <c r="Y102" i="16"/>
  <c r="Y165" i="4" s="1"/>
  <c r="C95" i="16"/>
  <c r="F52" i="16"/>
  <c r="F62" i="4"/>
  <c r="F135" i="4" s="1"/>
  <c r="E52" i="16"/>
  <c r="E62" i="4"/>
  <c r="E135" i="4" s="1"/>
  <c r="E101" i="16"/>
  <c r="E164" i="4" s="1"/>
  <c r="E91" i="16"/>
  <c r="E89" i="16" s="1"/>
  <c r="P217" i="18"/>
  <c r="P97" i="16"/>
  <c r="P95" i="16" s="1"/>
  <c r="Q101" i="16"/>
  <c r="Q164" i="4" s="1"/>
  <c r="Q62" i="4"/>
  <c r="Q135" i="4" s="1"/>
  <c r="M217" i="18"/>
  <c r="M97" i="16"/>
  <c r="M95" i="16" s="1"/>
  <c r="L217" i="18"/>
  <c r="L97" i="16"/>
  <c r="L95" i="16" s="1"/>
  <c r="M52" i="16"/>
  <c r="M62" i="4"/>
  <c r="M135" i="4" s="1"/>
  <c r="N52" i="16"/>
  <c r="M101" i="16"/>
  <c r="M164" i="4" s="1"/>
  <c r="I217" i="18"/>
  <c r="I97" i="16"/>
  <c r="I95" i="16" s="1"/>
  <c r="Q91" i="16"/>
  <c r="Q89" i="16" s="1"/>
  <c r="L101" i="16"/>
  <c r="L164" i="4" s="1"/>
  <c r="L62" i="4"/>
  <c r="L135" i="4" s="1"/>
  <c r="M91" i="16"/>
  <c r="M89" i="16" s="1"/>
  <c r="Q52" i="16"/>
  <c r="H217" i="18"/>
  <c r="H97" i="16"/>
  <c r="H95" i="16" s="1"/>
  <c r="J101" i="16"/>
  <c r="J164" i="4" s="1"/>
  <c r="J62" i="4"/>
  <c r="J135" i="4" s="1"/>
  <c r="L52" i="16"/>
  <c r="L61" i="4" s="1"/>
  <c r="L134" i="4" s="1"/>
  <c r="E217" i="18"/>
  <c r="E97" i="16"/>
  <c r="E95" i="16" s="1"/>
  <c r="N91" i="16"/>
  <c r="I101" i="16"/>
  <c r="I164" i="4" s="1"/>
  <c r="I91" i="16"/>
  <c r="I89" i="16" s="1"/>
  <c r="I62" i="4"/>
  <c r="I135" i="4" s="1"/>
  <c r="D217" i="18"/>
  <c r="D97" i="16"/>
  <c r="D95" i="16" s="1"/>
  <c r="N101" i="16"/>
  <c r="N164" i="4" s="1"/>
  <c r="J52" i="16"/>
  <c r="J61" i="4" s="1"/>
  <c r="J134" i="4" s="1"/>
  <c r="F91" i="16"/>
  <c r="F89" i="16" s="1"/>
  <c r="I100" i="16"/>
  <c r="I163" i="4" s="1"/>
  <c r="I61" i="4"/>
  <c r="I134" i="4" s="1"/>
  <c r="U100" i="16"/>
  <c r="U163" i="4" s="1"/>
  <c r="U108" i="4"/>
  <c r="O240" i="17"/>
  <c r="V100" i="16"/>
  <c r="V163" i="4" s="1"/>
  <c r="V61" i="4"/>
  <c r="V134" i="4" s="1"/>
  <c r="G229" i="17"/>
  <c r="L55" i="7"/>
  <c r="C233" i="15"/>
  <c r="C76" i="12"/>
  <c r="C71" i="12"/>
  <c r="C70" i="12" s="1"/>
  <c r="S253" i="15"/>
  <c r="S71" i="12"/>
  <c r="S70" i="12" s="1"/>
  <c r="S78" i="12"/>
  <c r="S107" i="4" s="1"/>
  <c r="R253" i="15"/>
  <c r="R78" i="12"/>
  <c r="R107" i="4" s="1"/>
  <c r="Q253" i="15"/>
  <c r="Q71" i="12"/>
  <c r="Q70" i="12" s="1"/>
  <c r="Q78" i="12"/>
  <c r="P253" i="15"/>
  <c r="P78" i="12"/>
  <c r="P107" i="4" s="1"/>
  <c r="O253" i="15"/>
  <c r="O78" i="12"/>
  <c r="O107" i="4" s="1"/>
  <c r="Y233" i="15"/>
  <c r="Y71" i="12"/>
  <c r="Y70" i="12" s="1"/>
  <c r="Y76" i="12"/>
  <c r="I73" i="12"/>
  <c r="I102" i="4" s="1"/>
  <c r="V233" i="15"/>
  <c r="V76" i="12"/>
  <c r="U233" i="15"/>
  <c r="U76" i="12"/>
  <c r="S75" i="12"/>
  <c r="S105" i="4"/>
  <c r="E98" i="12"/>
  <c r="E159" i="4" s="1"/>
  <c r="E57" i="4"/>
  <c r="E132" i="4" s="1"/>
  <c r="E63" i="12"/>
  <c r="D98" i="12"/>
  <c r="D159" i="4" s="1"/>
  <c r="D57" i="4"/>
  <c r="D132" i="4" s="1"/>
  <c r="Y86" i="12"/>
  <c r="I86" i="12"/>
  <c r="G55" i="4"/>
  <c r="G130" i="4" s="1"/>
  <c r="D63" i="12"/>
  <c r="R55" i="4"/>
  <c r="R130" i="4" s="1"/>
  <c r="Q55" i="4"/>
  <c r="Q130" i="4" s="1"/>
  <c r="P55" i="4"/>
  <c r="P130" i="4" s="1"/>
  <c r="V98" i="12"/>
  <c r="V159" i="4" s="1"/>
  <c r="V57" i="4"/>
  <c r="V132" i="4" s="1"/>
  <c r="V63" i="12"/>
  <c r="S96" i="12"/>
  <c r="S157" i="4" s="1"/>
  <c r="S55" i="4"/>
  <c r="S130" i="4" s="1"/>
  <c r="S98" i="12"/>
  <c r="S159" i="4" s="1"/>
  <c r="S57" i="4"/>
  <c r="S132" i="4" s="1"/>
  <c r="K96" i="12"/>
  <c r="K157" i="4" s="1"/>
  <c r="K55" i="4"/>
  <c r="K130" i="4" s="1"/>
  <c r="L98" i="12"/>
  <c r="L159" i="4" s="1"/>
  <c r="L63" i="12"/>
  <c r="L57" i="4"/>
  <c r="L132" i="4" s="1"/>
  <c r="D96" i="12"/>
  <c r="D157" i="4" s="1"/>
  <c r="D55" i="4"/>
  <c r="D130" i="4" s="1"/>
  <c r="S5" i="4"/>
  <c r="S3" i="4"/>
  <c r="S128" i="4" s="1"/>
  <c r="F98" i="12"/>
  <c r="F159" i="4" s="1"/>
  <c r="F57" i="4"/>
  <c r="F132" i="4" s="1"/>
  <c r="G3" i="4"/>
  <c r="G128" i="4" s="1"/>
  <c r="G5" i="4"/>
  <c r="C98" i="12"/>
  <c r="C159" i="4" s="1"/>
  <c r="C57" i="4"/>
  <c r="C132" i="4" s="1"/>
  <c r="N98" i="12"/>
  <c r="N159" i="4" s="1"/>
  <c r="N63" i="12"/>
  <c r="N57" i="4"/>
  <c r="N132" i="4" s="1"/>
  <c r="K98" i="12"/>
  <c r="K159" i="4" s="1"/>
  <c r="K57" i="4"/>
  <c r="K132" i="4" s="1"/>
  <c r="J96" i="12"/>
  <c r="J157" i="4" s="1"/>
  <c r="J55" i="4"/>
  <c r="J130" i="4" s="1"/>
  <c r="F3" i="4"/>
  <c r="F128" i="4" s="1"/>
  <c r="F5" i="4"/>
  <c r="F63" i="12"/>
  <c r="C63" i="12"/>
  <c r="C3" i="4"/>
  <c r="C128" i="4" s="1"/>
  <c r="C5" i="4"/>
  <c r="R3" i="4"/>
  <c r="R128" i="4" s="1"/>
  <c r="R5" i="4"/>
  <c r="U96" i="12"/>
  <c r="U157" i="4" s="1"/>
  <c r="U55" i="4"/>
  <c r="P54" i="7"/>
  <c r="H96" i="12"/>
  <c r="H157" i="4" s="1"/>
  <c r="H55" i="4"/>
  <c r="H130" i="4" s="1"/>
  <c r="P53" i="7"/>
  <c r="Y63" i="12"/>
  <c r="Y57" i="4"/>
  <c r="Y132" i="4" s="1"/>
  <c r="Q3" i="4"/>
  <c r="Q128" i="4" s="1"/>
  <c r="Q5" i="4"/>
  <c r="T96" i="12"/>
  <c r="T157" i="4" s="1"/>
  <c r="T55" i="4"/>
  <c r="M98" i="12"/>
  <c r="M159" i="4" s="1"/>
  <c r="M63" i="12"/>
  <c r="M57" i="4"/>
  <c r="M132" i="4" s="1"/>
  <c r="E96" i="12"/>
  <c r="E157" i="4" s="1"/>
  <c r="E55" i="4"/>
  <c r="N86" i="12"/>
  <c r="X96" i="12"/>
  <c r="X157" i="4" s="1"/>
  <c r="X55" i="4"/>
  <c r="X130" i="4" s="1"/>
  <c r="F86" i="12"/>
  <c r="I57" i="4"/>
  <c r="I132" i="4" s="1"/>
  <c r="I63" i="12"/>
  <c r="U5" i="4"/>
  <c r="U3" i="4"/>
  <c r="U128" i="4" s="1"/>
  <c r="O3" i="4"/>
  <c r="O128" i="4" s="1"/>
  <c r="O5" i="4"/>
  <c r="E5" i="7"/>
  <c r="E54" i="7" s="1"/>
  <c r="W98" i="12"/>
  <c r="W159" i="4" s="1"/>
  <c r="W63" i="12"/>
  <c r="W57" i="4"/>
  <c r="W132" i="4" s="1"/>
  <c r="O96" i="12"/>
  <c r="O157" i="4" s="1"/>
  <c r="O55" i="4"/>
  <c r="O130" i="4" s="1"/>
  <c r="W136" i="11"/>
  <c r="W55" i="8"/>
  <c r="W52" i="8"/>
  <c r="W51" i="8" s="1"/>
  <c r="S117" i="11"/>
  <c r="L117" i="11"/>
  <c r="K136" i="11"/>
  <c r="K52" i="8"/>
  <c r="K51" i="8" s="1"/>
  <c r="K55" i="8"/>
  <c r="J136" i="11"/>
  <c r="J52" i="8"/>
  <c r="J51" i="8" s="1"/>
  <c r="J55" i="8"/>
  <c r="H136" i="11"/>
  <c r="H55" i="8"/>
  <c r="H100" i="4" s="1"/>
  <c r="S54" i="8"/>
  <c r="G136" i="11"/>
  <c r="G52" i="8"/>
  <c r="G51" i="8" s="1"/>
  <c r="G55" i="8"/>
  <c r="F136" i="11"/>
  <c r="F55" i="8"/>
  <c r="F100" i="4" s="1"/>
  <c r="X65" i="8"/>
  <c r="X154" i="4" s="1"/>
  <c r="W147" i="11"/>
  <c r="W130" i="11"/>
  <c r="W125" i="11"/>
  <c r="W56" i="8"/>
  <c r="W122" i="11"/>
  <c r="W117" i="11" s="1"/>
  <c r="D136" i="11"/>
  <c r="D55" i="8"/>
  <c r="D100" i="4" s="1"/>
  <c r="D52" i="8"/>
  <c r="D51" i="8" s="1"/>
  <c r="P136" i="11"/>
  <c r="P55" i="8"/>
  <c r="P100" i="4" s="1"/>
  <c r="D117" i="11"/>
  <c r="L67" i="8"/>
  <c r="L156" i="4" s="1"/>
  <c r="B65" i="8"/>
  <c r="B154" i="4" s="1"/>
  <c r="B52" i="4"/>
  <c r="I59" i="8"/>
  <c r="X59" i="8"/>
  <c r="X52" i="4"/>
  <c r="X129" i="4" s="1"/>
  <c r="Y129" i="4"/>
  <c r="X55" i="7"/>
  <c r="X52" i="7"/>
  <c r="X53" i="7"/>
  <c r="X54" i="7"/>
  <c r="H59" i="8"/>
  <c r="H52" i="4"/>
  <c r="H129" i="4" s="1"/>
  <c r="G52" i="4"/>
  <c r="G129" i="4" s="1"/>
  <c r="F129" i="4"/>
  <c r="M65" i="8"/>
  <c r="M154" i="4" s="1"/>
  <c r="M52" i="4"/>
  <c r="H5" i="7"/>
  <c r="H54" i="7" s="1"/>
  <c r="D129" i="4"/>
  <c r="T55" i="7"/>
  <c r="R65" i="8"/>
  <c r="R154" i="4" s="1"/>
  <c r="R52" i="4"/>
  <c r="P52" i="7"/>
  <c r="Y5" i="7"/>
  <c r="Y52" i="7" s="1"/>
  <c r="L65" i="8"/>
  <c r="L154" i="4" s="1"/>
  <c r="L52" i="4"/>
  <c r="U5" i="7"/>
  <c r="U55" i="7" s="1"/>
  <c r="Q129" i="4"/>
  <c r="O59" i="8"/>
  <c r="K52" i="4"/>
  <c r="K129" i="4" s="1"/>
  <c r="G59" i="8"/>
  <c r="R59" i="8"/>
  <c r="W52" i="4"/>
  <c r="W129" i="4" s="1"/>
  <c r="J52" i="4"/>
  <c r="I129" i="4"/>
  <c r="Q59" i="8"/>
  <c r="D54" i="7"/>
  <c r="D53" i="7"/>
  <c r="N53" i="7"/>
  <c r="N52" i="7"/>
  <c r="F52" i="7"/>
  <c r="F55" i="7"/>
  <c r="N54" i="7"/>
  <c r="F54" i="7"/>
  <c r="H43" i="6"/>
  <c r="H44" i="6"/>
  <c r="H45" i="6"/>
  <c r="H46" i="6"/>
  <c r="H48" i="6"/>
  <c r="H47" i="6"/>
  <c r="H42" i="6"/>
  <c r="H41" i="6" s="1"/>
  <c r="R42" i="6"/>
  <c r="R43" i="6"/>
  <c r="R44" i="6"/>
  <c r="R45" i="6"/>
  <c r="R46" i="6"/>
  <c r="R47" i="6"/>
  <c r="R48" i="6"/>
  <c r="J42" i="6"/>
  <c r="J41" i="6" s="1"/>
  <c r="J43" i="6"/>
  <c r="J44" i="6"/>
  <c r="J45" i="6"/>
  <c r="J46" i="6"/>
  <c r="J47" i="6"/>
  <c r="J48" i="6"/>
  <c r="B5" i="5"/>
  <c r="B42" i="6"/>
  <c r="B43" i="6"/>
  <c r="B44" i="6"/>
  <c r="B45" i="6"/>
  <c r="B46" i="6"/>
  <c r="B47" i="6"/>
  <c r="B48" i="6"/>
  <c r="P42" i="6"/>
  <c r="P43" i="6"/>
  <c r="P44" i="6"/>
  <c r="P45" i="6"/>
  <c r="P46" i="6"/>
  <c r="P47" i="6"/>
  <c r="P41" i="6" s="1"/>
  <c r="P48" i="6"/>
  <c r="E43" i="6"/>
  <c r="E48" i="6"/>
  <c r="E47" i="6"/>
  <c r="E45" i="6"/>
  <c r="E42" i="6"/>
  <c r="E44" i="6"/>
  <c r="X47" i="6"/>
  <c r="X42" i="6"/>
  <c r="X43" i="6"/>
  <c r="X44" i="6"/>
  <c r="X45" i="6"/>
  <c r="X46" i="6"/>
  <c r="X48" i="6"/>
  <c r="Q48" i="6"/>
  <c r="Q27" i="5"/>
  <c r="L27" i="5"/>
  <c r="V46" i="6"/>
  <c r="N27" i="5"/>
  <c r="N5" i="5" s="1"/>
  <c r="W55" i="7"/>
  <c r="V48" i="5"/>
  <c r="T27" i="5"/>
  <c r="B5" i="7"/>
  <c r="M55" i="7"/>
  <c r="K53" i="7"/>
  <c r="I27" i="5"/>
  <c r="O42" i="6"/>
  <c r="O41" i="6" s="1"/>
  <c r="O46" i="6"/>
  <c r="K52" i="7"/>
  <c r="O47" i="6"/>
  <c r="C5" i="7"/>
  <c r="V45" i="5"/>
  <c r="D46" i="5"/>
  <c r="T46" i="6"/>
  <c r="T45" i="6"/>
  <c r="D5" i="6"/>
  <c r="E46" i="6"/>
  <c r="D45" i="5"/>
  <c r="D41" i="5" s="1"/>
  <c r="M54" i="7"/>
  <c r="J5" i="7"/>
  <c r="F27" i="5"/>
  <c r="F5" i="5" s="1"/>
  <c r="V44" i="5"/>
  <c r="D55" i="7"/>
  <c r="W52" i="7"/>
  <c r="E27" i="5"/>
  <c r="E5" i="5" s="1"/>
  <c r="S48" i="6"/>
  <c r="S53" i="7"/>
  <c r="S54" i="7"/>
  <c r="D43" i="5"/>
  <c r="O48" i="6"/>
  <c r="V43" i="5"/>
  <c r="V41" i="5" s="1"/>
  <c r="O43" i="6"/>
  <c r="W27" i="5"/>
  <c r="M52" i="7"/>
  <c r="R55" i="7"/>
  <c r="S52" i="7"/>
  <c r="C47" i="6"/>
  <c r="I52" i="7"/>
  <c r="V55" i="7"/>
  <c r="K27" i="5"/>
  <c r="G46" i="6"/>
  <c r="V54" i="7"/>
  <c r="C46" i="6"/>
  <c r="T43" i="6"/>
  <c r="V44" i="6"/>
  <c r="V48" i="6"/>
  <c r="S5" i="6"/>
  <c r="V47" i="6"/>
  <c r="L54" i="7"/>
  <c r="Q5" i="7"/>
  <c r="L5" i="6"/>
  <c r="L46" i="6" s="1"/>
  <c r="U45" i="6"/>
  <c r="U41" i="6" s="1"/>
  <c r="S27" i="5"/>
  <c r="V53" i="7"/>
  <c r="N48" i="6"/>
  <c r="M53" i="7"/>
  <c r="Q5" i="6"/>
  <c r="O44" i="6"/>
  <c r="T42" i="6"/>
  <c r="T41" i="6" s="1"/>
  <c r="V43" i="6"/>
  <c r="V41" i="6" s="1"/>
  <c r="K46" i="6"/>
  <c r="I53" i="7"/>
  <c r="R54" i="7"/>
  <c r="U27" i="5"/>
  <c r="N5" i="6"/>
  <c r="N46" i="6" s="1"/>
  <c r="T44" i="6"/>
  <c r="E53" i="7"/>
  <c r="M5" i="6"/>
  <c r="G5" i="6"/>
  <c r="I54" i="7"/>
  <c r="C44" i="6"/>
  <c r="C41" i="6" s="1"/>
  <c r="U48" i="6"/>
  <c r="R52" i="7"/>
  <c r="L52" i="7"/>
  <c r="M48" i="6"/>
  <c r="G5" i="7"/>
  <c r="G52" i="7" s="1"/>
  <c r="I5" i="6"/>
  <c r="J27" i="5"/>
  <c r="W53" i="7"/>
  <c r="Y27" i="5"/>
  <c r="Y48" i="6"/>
  <c r="D52" i="7"/>
  <c r="W5" i="6"/>
  <c r="O5" i="7"/>
  <c r="W54" i="7"/>
  <c r="T52" i="7"/>
  <c r="U47" i="6"/>
  <c r="Y5" i="6"/>
  <c r="C45" i="6"/>
  <c r="B27" i="5"/>
  <c r="T48" i="6"/>
  <c r="K5" i="6"/>
  <c r="O45" i="6"/>
  <c r="C27" i="5"/>
  <c r="O27" i="5"/>
  <c r="O5" i="5" s="1"/>
  <c r="F5" i="6"/>
  <c r="F46" i="6" s="1"/>
  <c r="G27" i="5"/>
  <c r="G5" i="5" s="1"/>
  <c r="K54" i="7"/>
  <c r="T53" i="7"/>
  <c r="K53" i="16"/>
  <c r="F78" i="12"/>
  <c r="F71" i="12"/>
  <c r="F70" i="12" s="1"/>
  <c r="F253" i="15"/>
  <c r="P72" i="37"/>
  <c r="X146" i="25"/>
  <c r="C146" i="23"/>
  <c r="N165" i="23"/>
  <c r="V146" i="23"/>
  <c r="O132" i="23"/>
  <c r="F132" i="23"/>
  <c r="S205" i="23"/>
  <c r="J194" i="23"/>
  <c r="M132" i="23"/>
  <c r="T132" i="23"/>
  <c r="J179" i="23"/>
  <c r="J176" i="23"/>
  <c r="J172" i="23"/>
  <c r="J170" i="23"/>
  <c r="J62" i="20"/>
  <c r="J57" i="20"/>
  <c r="J56" i="20" s="1"/>
  <c r="J146" i="23"/>
  <c r="C132" i="23"/>
  <c r="X205" i="23"/>
  <c r="O205" i="23"/>
  <c r="V194" i="23"/>
  <c r="O163" i="23"/>
  <c r="O161" i="23"/>
  <c r="O158" i="23"/>
  <c r="O155" i="23"/>
  <c r="O154" i="23"/>
  <c r="O151" i="23"/>
  <c r="O61" i="20"/>
  <c r="O57" i="20"/>
  <c r="O56" i="20" s="1"/>
  <c r="R178" i="19"/>
  <c r="I178" i="19"/>
  <c r="X178" i="19"/>
  <c r="J89" i="16"/>
  <c r="Q194" i="21"/>
  <c r="U178" i="19"/>
  <c r="V217" i="18"/>
  <c r="V97" i="16"/>
  <c r="V95" i="16" s="1"/>
  <c r="G240" i="17"/>
  <c r="S53" i="16"/>
  <c r="W100" i="16"/>
  <c r="W163" i="4" s="1"/>
  <c r="W61" i="4"/>
  <c r="N253" i="15"/>
  <c r="N78" i="12"/>
  <c r="N71" i="12"/>
  <c r="N70" i="12" s="1"/>
  <c r="U253" i="15"/>
  <c r="U78" i="12"/>
  <c r="U71" i="12"/>
  <c r="U70" i="12" s="1"/>
  <c r="M5" i="4"/>
  <c r="M3" i="4"/>
  <c r="D5" i="4"/>
  <c r="D3" i="4"/>
  <c r="Q117" i="11"/>
  <c r="O54" i="8"/>
  <c r="O101" i="4"/>
  <c r="R5" i="5"/>
  <c r="X5" i="4"/>
  <c r="X3" i="4"/>
  <c r="X41" i="6"/>
  <c r="Q54" i="8"/>
  <c r="Q100" i="4"/>
  <c r="Y67" i="8"/>
  <c r="Y156" i="4" s="1"/>
  <c r="D44" i="5"/>
  <c r="D48" i="5"/>
  <c r="B217" i="19"/>
  <c r="B80" i="16"/>
  <c r="B77" i="16"/>
  <c r="B76" i="16" s="1"/>
  <c r="X100" i="16"/>
  <c r="X163" i="4" s="1"/>
  <c r="X61" i="4"/>
  <c r="P146" i="25"/>
  <c r="K205" i="23"/>
  <c r="B194" i="23"/>
  <c r="D132" i="23"/>
  <c r="R146" i="23"/>
  <c r="P205" i="23"/>
  <c r="G205" i="23"/>
  <c r="N194" i="23"/>
  <c r="I132" i="23"/>
  <c r="V205" i="23"/>
  <c r="X165" i="23"/>
  <c r="H165" i="23"/>
  <c r="B178" i="19"/>
  <c r="H178" i="19"/>
  <c r="E178" i="19"/>
  <c r="K217" i="18"/>
  <c r="K97" i="16"/>
  <c r="K95" i="16" s="1"/>
  <c r="I194" i="21"/>
  <c r="R97" i="16"/>
  <c r="R95" i="16" s="1"/>
  <c r="R217" i="18"/>
  <c r="S229" i="19"/>
  <c r="S192" i="19"/>
  <c r="S191" i="19"/>
  <c r="S188" i="19"/>
  <c r="S187" i="19"/>
  <c r="S185" i="19"/>
  <c r="S183" i="19"/>
  <c r="S81" i="16"/>
  <c r="S77" i="16"/>
  <c r="S76" i="16" s="1"/>
  <c r="F217" i="18"/>
  <c r="F97" i="16"/>
  <c r="F95" i="16" s="1"/>
  <c r="C53" i="16"/>
  <c r="X233" i="15"/>
  <c r="X76" i="12"/>
  <c r="X71" i="12"/>
  <c r="X70" i="12" s="1"/>
  <c r="T233" i="15"/>
  <c r="T76" i="12"/>
  <c r="T71" i="12"/>
  <c r="T70" i="12" s="1"/>
  <c r="E253" i="15"/>
  <c r="E78" i="12"/>
  <c r="E71" i="12"/>
  <c r="E70" i="12" s="1"/>
  <c r="T253" i="15"/>
  <c r="T78" i="12"/>
  <c r="T107" i="4" s="1"/>
  <c r="F130" i="11"/>
  <c r="F125" i="11"/>
  <c r="F122" i="11"/>
  <c r="F56" i="8"/>
  <c r="F52" i="8"/>
  <c r="F51" i="8" s="1"/>
  <c r="F147" i="11"/>
  <c r="F132" i="11"/>
  <c r="F129" i="11"/>
  <c r="F126" i="11"/>
  <c r="F123" i="11"/>
  <c r="T163" i="23"/>
  <c r="T151" i="23"/>
  <c r="T161" i="23"/>
  <c r="T158" i="23"/>
  <c r="T155" i="23"/>
  <c r="T154" i="23"/>
  <c r="T61" i="20"/>
  <c r="T57" i="20"/>
  <c r="T56" i="20" s="1"/>
  <c r="J97" i="16"/>
  <c r="J95" i="16" s="1"/>
  <c r="J217" i="18"/>
  <c r="K229" i="19"/>
  <c r="K192" i="19"/>
  <c r="K191" i="19"/>
  <c r="K188" i="19"/>
  <c r="K187" i="19"/>
  <c r="K185" i="19"/>
  <c r="K183" i="19"/>
  <c r="K178" i="19" s="1"/>
  <c r="K81" i="16"/>
  <c r="K77" i="16"/>
  <c r="K76" i="16" s="1"/>
  <c r="W217" i="18"/>
  <c r="W97" i="16"/>
  <c r="W95" i="16" s="1"/>
  <c r="R217" i="19"/>
  <c r="R80" i="16"/>
  <c r="R77" i="16"/>
  <c r="R76" i="16" s="1"/>
  <c r="P233" i="15"/>
  <c r="P76" i="12"/>
  <c r="P71" i="12"/>
  <c r="P70" i="12" s="1"/>
  <c r="O61" i="4"/>
  <c r="N89" i="16"/>
  <c r="L233" i="15"/>
  <c r="L76" i="12"/>
  <c r="L71" i="12"/>
  <c r="L70" i="12" s="1"/>
  <c r="L253" i="15"/>
  <c r="L78" i="12"/>
  <c r="L107" i="4" s="1"/>
  <c r="P5" i="4"/>
  <c r="P3" i="4"/>
  <c r="K117" i="11"/>
  <c r="H147" i="11"/>
  <c r="H132" i="11"/>
  <c r="H129" i="11"/>
  <c r="H126" i="11"/>
  <c r="H123" i="11"/>
  <c r="H130" i="11"/>
  <c r="H125" i="11"/>
  <c r="H122" i="11"/>
  <c r="H56" i="8"/>
  <c r="H52" i="8"/>
  <c r="H51" i="8" s="1"/>
  <c r="H128" i="11"/>
  <c r="U54" i="8"/>
  <c r="U101" i="4"/>
  <c r="O117" i="11"/>
  <c r="B42" i="5"/>
  <c r="D47" i="5"/>
  <c r="B179" i="23"/>
  <c r="B176" i="23"/>
  <c r="B172" i="23"/>
  <c r="B170" i="23"/>
  <c r="B165" i="23" s="1"/>
  <c r="B62" i="20"/>
  <c r="B57" i="20"/>
  <c r="B56" i="20" s="1"/>
  <c r="T229" i="19"/>
  <c r="T192" i="19"/>
  <c r="T191" i="19"/>
  <c r="T188" i="19"/>
  <c r="T187" i="19"/>
  <c r="T185" i="19"/>
  <c r="T183" i="19"/>
  <c r="T81" i="16"/>
  <c r="T77" i="16"/>
  <c r="T76" i="16" s="1"/>
  <c r="N217" i="18"/>
  <c r="N97" i="16"/>
  <c r="N95" i="16" s="1"/>
  <c r="H146" i="25"/>
  <c r="V165" i="23"/>
  <c r="F165" i="23"/>
  <c r="F146" i="23"/>
  <c r="L161" i="23"/>
  <c r="L158" i="23"/>
  <c r="L151" i="23"/>
  <c r="L155" i="23"/>
  <c r="L163" i="23"/>
  <c r="L154" i="23"/>
  <c r="L61" i="20"/>
  <c r="L57" i="20"/>
  <c r="L56" i="20" s="1"/>
  <c r="B171" i="23"/>
  <c r="R132" i="23"/>
  <c r="F194" i="23"/>
  <c r="M178" i="19"/>
  <c r="B97" i="16"/>
  <c r="B95" i="16" s="1"/>
  <c r="B217" i="18"/>
  <c r="L229" i="19"/>
  <c r="L192" i="19"/>
  <c r="L191" i="19"/>
  <c r="L188" i="19"/>
  <c r="L187" i="19"/>
  <c r="L185" i="19"/>
  <c r="L183" i="19"/>
  <c r="L81" i="16"/>
  <c r="L77" i="16"/>
  <c r="L76" i="16" s="1"/>
  <c r="C229" i="19"/>
  <c r="C192" i="19"/>
  <c r="C191" i="19"/>
  <c r="C188" i="19"/>
  <c r="C187" i="19"/>
  <c r="C185" i="19"/>
  <c r="C183" i="19"/>
  <c r="C178" i="19" s="1"/>
  <c r="C81" i="16"/>
  <c r="C77" i="16"/>
  <c r="C76" i="16" s="1"/>
  <c r="O217" i="18"/>
  <c r="O97" i="16"/>
  <c r="O95" i="16" s="1"/>
  <c r="O229" i="17"/>
  <c r="P100" i="16"/>
  <c r="P163" i="4" s="1"/>
  <c r="P61" i="4"/>
  <c r="H233" i="15"/>
  <c r="H76" i="12"/>
  <c r="H71" i="12"/>
  <c r="H70" i="12" s="1"/>
  <c r="W233" i="15"/>
  <c r="W76" i="12"/>
  <c r="W71" i="12"/>
  <c r="W70" i="12" s="1"/>
  <c r="T89" i="16"/>
  <c r="D233" i="15"/>
  <c r="D76" i="12"/>
  <c r="D71" i="12"/>
  <c r="D70" i="12" s="1"/>
  <c r="D253" i="15"/>
  <c r="D78" i="12"/>
  <c r="D107" i="4" s="1"/>
  <c r="T5" i="4"/>
  <c r="T3" i="4"/>
  <c r="R41" i="6"/>
  <c r="V130" i="11"/>
  <c r="V125" i="11"/>
  <c r="V122" i="11"/>
  <c r="V56" i="8"/>
  <c r="V52" i="8"/>
  <c r="V51" i="8" s="1"/>
  <c r="V147" i="11"/>
  <c r="V132" i="11"/>
  <c r="V129" i="11"/>
  <c r="V126" i="11"/>
  <c r="V123" i="11"/>
  <c r="Y117" i="11"/>
  <c r="U117" i="11"/>
  <c r="I54" i="8"/>
  <c r="I100" i="4"/>
  <c r="M5" i="5"/>
  <c r="M48" i="5" s="1"/>
  <c r="G163" i="23"/>
  <c r="G161" i="23"/>
  <c r="G158" i="23"/>
  <c r="G154" i="23"/>
  <c r="G151" i="23"/>
  <c r="G155" i="23"/>
  <c r="G57" i="20"/>
  <c r="G56" i="20" s="1"/>
  <c r="G61" i="20"/>
  <c r="R146" i="25"/>
  <c r="X132" i="23"/>
  <c r="D205" i="23"/>
  <c r="T165" i="23"/>
  <c r="D165" i="23"/>
  <c r="D163" i="23"/>
  <c r="D155" i="23"/>
  <c r="D154" i="23"/>
  <c r="D161" i="23"/>
  <c r="D158" i="23"/>
  <c r="D151" i="23"/>
  <c r="D61" i="20"/>
  <c r="D57" i="20"/>
  <c r="D56" i="20" s="1"/>
  <c r="T157" i="23"/>
  <c r="B205" i="23"/>
  <c r="L160" i="23"/>
  <c r="B175" i="23"/>
  <c r="Y165" i="23"/>
  <c r="I165" i="23"/>
  <c r="G160" i="23"/>
  <c r="J132" i="23"/>
  <c r="X163" i="23"/>
  <c r="X151" i="23"/>
  <c r="X161" i="23"/>
  <c r="X158" i="23"/>
  <c r="X155" i="23"/>
  <c r="X154" i="23"/>
  <c r="X61" i="20"/>
  <c r="X57" i="20"/>
  <c r="X56" i="20" s="1"/>
  <c r="O157" i="23"/>
  <c r="V178" i="19"/>
  <c r="T190" i="19"/>
  <c r="G217" i="18"/>
  <c r="G97" i="16"/>
  <c r="G95" i="16" s="1"/>
  <c r="O233" i="15"/>
  <c r="O76" i="12"/>
  <c r="O71" i="12"/>
  <c r="O70" i="12" s="1"/>
  <c r="L89" i="16"/>
  <c r="R76" i="12"/>
  <c r="R71" i="12"/>
  <c r="R70" i="12" s="1"/>
  <c r="R233" i="15"/>
  <c r="E5" i="4"/>
  <c r="E3" i="4"/>
  <c r="M117" i="11"/>
  <c r="C117" i="11"/>
  <c r="H5" i="4"/>
  <c r="H3" i="4"/>
  <c r="I117" i="11"/>
  <c r="E54" i="8"/>
  <c r="E101" i="4"/>
  <c r="X27" i="5"/>
  <c r="B89" i="16"/>
  <c r="M253" i="15"/>
  <c r="M78" i="12"/>
  <c r="M71" i="12"/>
  <c r="M70" i="12" s="1"/>
  <c r="W72" i="37"/>
  <c r="U72" i="37"/>
  <c r="N146" i="23"/>
  <c r="B146" i="23"/>
  <c r="B132" i="23"/>
  <c r="W205" i="23"/>
  <c r="P155" i="23"/>
  <c r="P163" i="23"/>
  <c r="P154" i="23"/>
  <c r="P161" i="23"/>
  <c r="P151" i="23"/>
  <c r="P158" i="23"/>
  <c r="P61" i="20"/>
  <c r="P57" i="20"/>
  <c r="P56" i="20" s="1"/>
  <c r="F205" i="23"/>
  <c r="P165" i="23"/>
  <c r="N178" i="19"/>
  <c r="Y178" i="19"/>
  <c r="J217" i="19"/>
  <c r="J80" i="16"/>
  <c r="J77" i="16"/>
  <c r="J76" i="16" s="1"/>
  <c r="W240" i="17"/>
  <c r="G100" i="16"/>
  <c r="G163" i="4" s="1"/>
  <c r="G61" i="4"/>
  <c r="G233" i="15"/>
  <c r="G76" i="12"/>
  <c r="G71" i="12"/>
  <c r="G70" i="12" s="1"/>
  <c r="D89" i="16"/>
  <c r="J76" i="12"/>
  <c r="J71" i="12"/>
  <c r="J70" i="12" s="1"/>
  <c r="J233" i="15"/>
  <c r="V89" i="16"/>
  <c r="L5" i="4"/>
  <c r="L3" i="4"/>
  <c r="J117" i="11"/>
  <c r="P130" i="11"/>
  <c r="P125" i="11"/>
  <c r="P122" i="11"/>
  <c r="P147" i="11"/>
  <c r="P132" i="11"/>
  <c r="P129" i="11"/>
  <c r="P126" i="11"/>
  <c r="P123" i="11"/>
  <c r="P56" i="8"/>
  <c r="P52" i="8"/>
  <c r="P51" i="8" s="1"/>
  <c r="B41" i="6"/>
  <c r="E117" i="11"/>
  <c r="D101" i="4"/>
  <c r="Y54" i="8"/>
  <c r="Y100" i="4"/>
  <c r="P27" i="5"/>
  <c r="S217" i="18"/>
  <c r="S97" i="16"/>
  <c r="S95" i="16" s="1"/>
  <c r="T146" i="25"/>
  <c r="J146" i="25"/>
  <c r="H132" i="23"/>
  <c r="N132" i="23"/>
  <c r="R179" i="23"/>
  <c r="R176" i="23"/>
  <c r="R172" i="23"/>
  <c r="R170" i="23"/>
  <c r="R62" i="20"/>
  <c r="R57" i="20"/>
  <c r="R56" i="20" s="1"/>
  <c r="K132" i="23"/>
  <c r="H154" i="23"/>
  <c r="H161" i="23"/>
  <c r="H158" i="23"/>
  <c r="H151" i="23"/>
  <c r="H163" i="23"/>
  <c r="H155" i="23"/>
  <c r="H61" i="20"/>
  <c r="H57" i="20"/>
  <c r="H56" i="20" s="1"/>
  <c r="W163" i="23"/>
  <c r="W161" i="23"/>
  <c r="W158" i="23"/>
  <c r="W151" i="23"/>
  <c r="W155" i="23"/>
  <c r="W154" i="23"/>
  <c r="W61" i="20"/>
  <c r="W57" i="20"/>
  <c r="W56" i="20" s="1"/>
  <c r="F178" i="19"/>
  <c r="K165" i="23"/>
  <c r="Q178" i="19"/>
  <c r="R89" i="16"/>
  <c r="T184" i="19"/>
  <c r="D229" i="19"/>
  <c r="D192" i="19"/>
  <c r="D191" i="19"/>
  <c r="D188" i="19"/>
  <c r="D187" i="19"/>
  <c r="D185" i="19"/>
  <c r="D183" i="19"/>
  <c r="D81" i="16"/>
  <c r="D77" i="16"/>
  <c r="D76" i="16" s="1"/>
  <c r="H61" i="4"/>
  <c r="V253" i="15"/>
  <c r="V78" i="12"/>
  <c r="V71" i="12"/>
  <c r="V70" i="12" s="1"/>
  <c r="B76" i="12"/>
  <c r="B71" i="12"/>
  <c r="B70" i="12" s="1"/>
  <c r="B233" i="15"/>
  <c r="N132" i="11"/>
  <c r="N129" i="11"/>
  <c r="N126" i="11"/>
  <c r="N123" i="11"/>
  <c r="N56" i="8"/>
  <c r="N52" i="8"/>
  <c r="N51" i="8" s="1"/>
  <c r="N130" i="11"/>
  <c r="N125" i="11"/>
  <c r="N122" i="11"/>
  <c r="N117" i="11" s="1"/>
  <c r="N147" i="11"/>
  <c r="N48" i="5"/>
  <c r="T5" i="5"/>
  <c r="T48" i="5" s="1"/>
  <c r="C5" i="5"/>
  <c r="C48" i="5"/>
  <c r="H27" i="5"/>
  <c r="D113" i="4" l="1"/>
  <c r="D77" i="20"/>
  <c r="D168" i="4" s="1"/>
  <c r="E55" i="7"/>
  <c r="W113" i="4"/>
  <c r="W77" i="20"/>
  <c r="W168" i="4" s="1"/>
  <c r="S113" i="4"/>
  <c r="S59" i="20"/>
  <c r="S77" i="20"/>
  <c r="S168" i="4" s="1"/>
  <c r="Y113" i="4"/>
  <c r="Y77" i="20"/>
  <c r="Y168" i="4" s="1"/>
  <c r="U113" i="4"/>
  <c r="U77" i="20"/>
  <c r="U168" i="4" s="1"/>
  <c r="U59" i="20"/>
  <c r="E59" i="20"/>
  <c r="E113" i="4"/>
  <c r="E77" i="20"/>
  <c r="E168" i="4" s="1"/>
  <c r="Y59" i="20"/>
  <c r="Y114" i="4"/>
  <c r="Y78" i="20"/>
  <c r="Y169" i="4" s="1"/>
  <c r="C114" i="4"/>
  <c r="C78" i="20"/>
  <c r="C169" i="4" s="1"/>
  <c r="K113" i="4"/>
  <c r="K77" i="20"/>
  <c r="K168" i="4" s="1"/>
  <c r="P113" i="4"/>
  <c r="P77" i="20"/>
  <c r="P168" i="4" s="1"/>
  <c r="F59" i="20"/>
  <c r="F113" i="4"/>
  <c r="F77" i="20"/>
  <c r="F168" i="4" s="1"/>
  <c r="E114" i="4"/>
  <c r="E78" i="20"/>
  <c r="E169" i="4" s="1"/>
  <c r="M59" i="20"/>
  <c r="M113" i="4"/>
  <c r="M77" i="20"/>
  <c r="M168" i="4" s="1"/>
  <c r="Q132" i="23"/>
  <c r="K59" i="20"/>
  <c r="U114" i="4"/>
  <c r="U78" i="20"/>
  <c r="U169" i="4" s="1"/>
  <c r="X113" i="4"/>
  <c r="X77" i="20"/>
  <c r="X168" i="4" s="1"/>
  <c r="I114" i="4"/>
  <c r="I59" i="20"/>
  <c r="I78" i="20"/>
  <c r="I169" i="4" s="1"/>
  <c r="C59" i="20"/>
  <c r="C113" i="4"/>
  <c r="C77" i="20"/>
  <c r="C168" i="4" s="1"/>
  <c r="G146" i="23"/>
  <c r="L113" i="4"/>
  <c r="L77" i="20"/>
  <c r="L168" i="4" s="1"/>
  <c r="N59" i="20"/>
  <c r="N113" i="4"/>
  <c r="N77" i="20"/>
  <c r="N168" i="4" s="1"/>
  <c r="V113" i="4"/>
  <c r="V59" i="20"/>
  <c r="V77" i="20"/>
  <c r="V168" i="4" s="1"/>
  <c r="E52" i="7"/>
  <c r="E47" i="7" s="1"/>
  <c r="Q113" i="4"/>
  <c r="Q59" i="20"/>
  <c r="Q77" i="20"/>
  <c r="Q168" i="4" s="1"/>
  <c r="N47" i="7"/>
  <c r="Y108" i="4"/>
  <c r="Y100" i="16"/>
  <c r="Y163" i="4" s="1"/>
  <c r="N79" i="16"/>
  <c r="N108" i="4" s="1"/>
  <c r="N109" i="4"/>
  <c r="M79" i="16"/>
  <c r="M108" i="4" s="1"/>
  <c r="M109" i="4"/>
  <c r="F79" i="16"/>
  <c r="F108" i="4" s="1"/>
  <c r="F109" i="4"/>
  <c r="O100" i="16"/>
  <c r="O163" i="4" s="1"/>
  <c r="H79" i="16"/>
  <c r="H109" i="4"/>
  <c r="Q100" i="16"/>
  <c r="Q163" i="4" s="1"/>
  <c r="N61" i="4"/>
  <c r="N134" i="4" s="1"/>
  <c r="N100" i="16"/>
  <c r="N163" i="4" s="1"/>
  <c r="M61" i="4"/>
  <c r="M134" i="4" s="1"/>
  <c r="M100" i="16"/>
  <c r="M163" i="4" s="1"/>
  <c r="Q61" i="4"/>
  <c r="Q134" i="4" s="1"/>
  <c r="E61" i="4"/>
  <c r="E134" i="4" s="1"/>
  <c r="E100" i="16"/>
  <c r="E163" i="4" s="1"/>
  <c r="F100" i="16"/>
  <c r="F163" i="4" s="1"/>
  <c r="F61" i="4"/>
  <c r="F134" i="4" s="1"/>
  <c r="U75" i="12"/>
  <c r="U104" i="4" s="1"/>
  <c r="U105" i="4"/>
  <c r="Y75" i="12"/>
  <c r="Y105" i="4"/>
  <c r="Q107" i="4"/>
  <c r="Q73" i="12"/>
  <c r="Q102" i="4" s="1"/>
  <c r="S104" i="4"/>
  <c r="S73" i="12"/>
  <c r="S102" i="4" s="1"/>
  <c r="V75" i="12"/>
  <c r="V104" i="4" s="1"/>
  <c r="V105" i="4"/>
  <c r="C75" i="12"/>
  <c r="C105" i="4"/>
  <c r="V96" i="12"/>
  <c r="V157" i="4" s="1"/>
  <c r="V55" i="4"/>
  <c r="Q51" i="4"/>
  <c r="E130" i="4"/>
  <c r="E51" i="4"/>
  <c r="U130" i="4"/>
  <c r="U51" i="4"/>
  <c r="D51" i="4"/>
  <c r="L96" i="12"/>
  <c r="L157" i="4" s="1"/>
  <c r="L55" i="4"/>
  <c r="L130" i="4" s="1"/>
  <c r="P47" i="7"/>
  <c r="T130" i="4"/>
  <c r="T51" i="4"/>
  <c r="Y96" i="12"/>
  <c r="Y157" i="4" s="1"/>
  <c r="Y55" i="4"/>
  <c r="N96" i="12"/>
  <c r="N157" i="4" s="1"/>
  <c r="N55" i="4"/>
  <c r="F47" i="7"/>
  <c r="C96" i="12"/>
  <c r="C157" i="4" s="1"/>
  <c r="C55" i="4"/>
  <c r="C130" i="4" s="1"/>
  <c r="M96" i="12"/>
  <c r="M157" i="4" s="1"/>
  <c r="M55" i="4"/>
  <c r="M130" i="4" s="1"/>
  <c r="I96" i="12"/>
  <c r="I157" i="4" s="1"/>
  <c r="I55" i="4"/>
  <c r="F96" i="12"/>
  <c r="F157" i="4" s="1"/>
  <c r="F55" i="4"/>
  <c r="W96" i="12"/>
  <c r="W157" i="4" s="1"/>
  <c r="W55" i="4"/>
  <c r="W130" i="4" s="1"/>
  <c r="D47" i="7"/>
  <c r="H55" i="7"/>
  <c r="J54" i="8"/>
  <c r="J100" i="4"/>
  <c r="H52" i="7"/>
  <c r="G54" i="8"/>
  <c r="G100" i="4"/>
  <c r="S99" i="4"/>
  <c r="S65" i="8"/>
  <c r="S154" i="4" s="1"/>
  <c r="K54" i="8"/>
  <c r="K100" i="4"/>
  <c r="D54" i="8"/>
  <c r="D65" i="8" s="1"/>
  <c r="D154" i="4" s="1"/>
  <c r="X47" i="7"/>
  <c r="W101" i="4"/>
  <c r="W67" i="8"/>
  <c r="W156" i="4" s="1"/>
  <c r="W100" i="4"/>
  <c r="W54" i="8"/>
  <c r="B51" i="4"/>
  <c r="B129" i="4"/>
  <c r="L129" i="4"/>
  <c r="L51" i="4"/>
  <c r="U54" i="7"/>
  <c r="Y54" i="7"/>
  <c r="R129" i="4"/>
  <c r="R51" i="4"/>
  <c r="U53" i="7"/>
  <c r="Y55" i="7"/>
  <c r="H53" i="7"/>
  <c r="U52" i="7"/>
  <c r="J129" i="4"/>
  <c r="J51" i="4"/>
  <c r="M129" i="4"/>
  <c r="I47" i="7"/>
  <c r="S47" i="7"/>
  <c r="Y53" i="7"/>
  <c r="V47" i="7"/>
  <c r="W47" i="7"/>
  <c r="L47" i="7"/>
  <c r="U5" i="5"/>
  <c r="E42" i="5"/>
  <c r="E43" i="5"/>
  <c r="E44" i="5"/>
  <c r="E45" i="5"/>
  <c r="E46" i="5"/>
  <c r="E47" i="5"/>
  <c r="O55" i="7"/>
  <c r="O54" i="7"/>
  <c r="O53" i="7"/>
  <c r="O52" i="7"/>
  <c r="W43" i="6"/>
  <c r="W42" i="6"/>
  <c r="W47" i="6"/>
  <c r="W44" i="6"/>
  <c r="W46" i="6"/>
  <c r="W45" i="6"/>
  <c r="K5" i="5"/>
  <c r="K48" i="5"/>
  <c r="I5" i="5"/>
  <c r="B43" i="5"/>
  <c r="B41" i="5" s="1"/>
  <c r="B47" i="5"/>
  <c r="B44" i="5"/>
  <c r="B45" i="5"/>
  <c r="B46" i="5"/>
  <c r="F42" i="5"/>
  <c r="F43" i="5"/>
  <c r="F44" i="5"/>
  <c r="F45" i="5"/>
  <c r="F46" i="5"/>
  <c r="F47" i="5"/>
  <c r="J54" i="7"/>
  <c r="J55" i="7"/>
  <c r="J53" i="7"/>
  <c r="M47" i="7"/>
  <c r="Y5" i="5"/>
  <c r="Q44" i="6"/>
  <c r="Q43" i="6"/>
  <c r="Q47" i="6"/>
  <c r="Q46" i="6"/>
  <c r="Q42" i="6"/>
  <c r="Q45" i="6"/>
  <c r="B55" i="7"/>
  <c r="B52" i="7"/>
  <c r="B53" i="7"/>
  <c r="J5" i="5"/>
  <c r="J48" i="5" s="1"/>
  <c r="F47" i="6"/>
  <c r="I42" i="6"/>
  <c r="I44" i="6"/>
  <c r="I47" i="6"/>
  <c r="I48" i="6"/>
  <c r="I43" i="6"/>
  <c r="I45" i="6"/>
  <c r="S5" i="5"/>
  <c r="S48" i="5"/>
  <c r="D47" i="6"/>
  <c r="D43" i="6"/>
  <c r="D42" i="6"/>
  <c r="D45" i="6"/>
  <c r="D44" i="6"/>
  <c r="D48" i="6"/>
  <c r="B54" i="7"/>
  <c r="E41" i="6"/>
  <c r="G55" i="7"/>
  <c r="G54" i="7"/>
  <c r="G53" i="7"/>
  <c r="D46" i="6"/>
  <c r="G48" i="5"/>
  <c r="G42" i="5"/>
  <c r="G43" i="5"/>
  <c r="G44" i="5"/>
  <c r="G45" i="5"/>
  <c r="G46" i="5"/>
  <c r="G47" i="5"/>
  <c r="L45" i="6"/>
  <c r="L44" i="6"/>
  <c r="L42" i="6"/>
  <c r="L43" i="6"/>
  <c r="L47" i="6"/>
  <c r="Q55" i="7"/>
  <c r="Q53" i="7"/>
  <c r="Q54" i="7"/>
  <c r="O42" i="5"/>
  <c r="O43" i="5"/>
  <c r="O44" i="5"/>
  <c r="O45" i="5"/>
  <c r="O46" i="5"/>
  <c r="O47" i="5"/>
  <c r="W5" i="5"/>
  <c r="I46" i="6"/>
  <c r="L48" i="6"/>
  <c r="R47" i="7"/>
  <c r="S46" i="6"/>
  <c r="S45" i="6"/>
  <c r="S47" i="6"/>
  <c r="S43" i="6"/>
  <c r="S44" i="6"/>
  <c r="S42" i="6"/>
  <c r="C55" i="7"/>
  <c r="C54" i="7"/>
  <c r="C53" i="7"/>
  <c r="F48" i="6"/>
  <c r="F43" i="6"/>
  <c r="F45" i="6"/>
  <c r="F44" i="6"/>
  <c r="F42" i="6"/>
  <c r="F41" i="6" s="1"/>
  <c r="Q52" i="7"/>
  <c r="C52" i="7"/>
  <c r="N42" i="5"/>
  <c r="N41" i="5" s="1"/>
  <c r="N43" i="5"/>
  <c r="N44" i="5"/>
  <c r="N45" i="5"/>
  <c r="N46" i="5"/>
  <c r="N47" i="5"/>
  <c r="K44" i="6"/>
  <c r="K43" i="6"/>
  <c r="K42" i="6"/>
  <c r="K47" i="6"/>
  <c r="K45" i="6"/>
  <c r="E48" i="5"/>
  <c r="G42" i="6"/>
  <c r="G45" i="6"/>
  <c r="G48" i="6"/>
  <c r="G44" i="6"/>
  <c r="G47" i="6"/>
  <c r="G43" i="6"/>
  <c r="B48" i="5"/>
  <c r="M47" i="6"/>
  <c r="M43" i="6"/>
  <c r="M45" i="6"/>
  <c r="M42" i="6"/>
  <c r="M44" i="6"/>
  <c r="K48" i="6"/>
  <c r="J52" i="7"/>
  <c r="O48" i="5"/>
  <c r="O41" i="5" s="1"/>
  <c r="M46" i="6"/>
  <c r="F48" i="5"/>
  <c r="Y45" i="6"/>
  <c r="Y44" i="6"/>
  <c r="Y46" i="6"/>
  <c r="Y43" i="6"/>
  <c r="Y47" i="6"/>
  <c r="Y42" i="6"/>
  <c r="Y41" i="6" s="1"/>
  <c r="K47" i="7"/>
  <c r="L5" i="5"/>
  <c r="L48" i="5"/>
  <c r="T47" i="7"/>
  <c r="N44" i="6"/>
  <c r="N47" i="6"/>
  <c r="N42" i="6"/>
  <c r="N45" i="6"/>
  <c r="N43" i="6"/>
  <c r="W48" i="6"/>
  <c r="Q5" i="5"/>
  <c r="C44" i="5"/>
  <c r="C46" i="5"/>
  <c r="C45" i="5"/>
  <c r="C47" i="5"/>
  <c r="C42" i="5"/>
  <c r="C43" i="5"/>
  <c r="N54" i="8"/>
  <c r="N101" i="4"/>
  <c r="N67" i="8"/>
  <c r="N156" i="4" s="1"/>
  <c r="V73" i="12"/>
  <c r="V102" i="4" s="1"/>
  <c r="V107" i="4"/>
  <c r="P5" i="5"/>
  <c r="Y99" i="4"/>
  <c r="Y65" i="8"/>
  <c r="Y154" i="4" s="1"/>
  <c r="P117" i="11"/>
  <c r="E128" i="4"/>
  <c r="X59" i="20"/>
  <c r="X114" i="4"/>
  <c r="X78" i="20"/>
  <c r="X169" i="4" s="1"/>
  <c r="D75" i="12"/>
  <c r="D105" i="4"/>
  <c r="H117" i="11"/>
  <c r="O134" i="4"/>
  <c r="O51" i="4"/>
  <c r="X134" i="4"/>
  <c r="X51" i="4"/>
  <c r="X128" i="4"/>
  <c r="D128" i="4"/>
  <c r="D79" i="16"/>
  <c r="D110" i="4"/>
  <c r="D102" i="16"/>
  <c r="D165" i="4" s="1"/>
  <c r="H5" i="5"/>
  <c r="H48" i="5" s="1"/>
  <c r="J75" i="12"/>
  <c r="J105" i="4"/>
  <c r="J79" i="16"/>
  <c r="J109" i="4"/>
  <c r="E99" i="4"/>
  <c r="E65" i="8"/>
  <c r="E154" i="4" s="1"/>
  <c r="D59" i="20"/>
  <c r="D114" i="4"/>
  <c r="D78" i="20"/>
  <c r="D169" i="4" s="1"/>
  <c r="G78" i="20"/>
  <c r="G169" i="4" s="1"/>
  <c r="G114" i="4"/>
  <c r="G59" i="20"/>
  <c r="I99" i="4"/>
  <c r="I65" i="8"/>
  <c r="I154" i="4" s="1"/>
  <c r="P134" i="4"/>
  <c r="P51" i="4"/>
  <c r="T79" i="16"/>
  <c r="T110" i="4"/>
  <c r="T102" i="16"/>
  <c r="T165" i="4" s="1"/>
  <c r="T75" i="12"/>
  <c r="T105" i="4"/>
  <c r="K52" i="16"/>
  <c r="K101" i="16"/>
  <c r="K164" i="4" s="1"/>
  <c r="K91" i="16"/>
  <c r="K62" i="4"/>
  <c r="K135" i="4" s="1"/>
  <c r="D99" i="4"/>
  <c r="P54" i="8"/>
  <c r="P67" i="8"/>
  <c r="P156" i="4" s="1"/>
  <c r="P101" i="4"/>
  <c r="G75" i="12"/>
  <c r="G105" i="4"/>
  <c r="P59" i="20"/>
  <c r="P114" i="4"/>
  <c r="P78" i="20"/>
  <c r="P169" i="4" s="1"/>
  <c r="D146" i="23"/>
  <c r="M42" i="5"/>
  <c r="M45" i="5"/>
  <c r="M43" i="5"/>
  <c r="M46" i="5"/>
  <c r="M44" i="5"/>
  <c r="M47" i="5"/>
  <c r="T178" i="19"/>
  <c r="U99" i="4"/>
  <c r="U65" i="8"/>
  <c r="U154" i="4" s="1"/>
  <c r="U73" i="12"/>
  <c r="U102" i="4" s="1"/>
  <c r="U107" i="4"/>
  <c r="W59" i="20"/>
  <c r="W114" i="4"/>
  <c r="W78" i="20"/>
  <c r="W169" i="4" s="1"/>
  <c r="X5" i="5"/>
  <c r="X48" i="5" s="1"/>
  <c r="H128" i="4"/>
  <c r="C79" i="16"/>
  <c r="C108" i="4" s="1"/>
  <c r="C110" i="4"/>
  <c r="C102" i="16"/>
  <c r="C165" i="4" s="1"/>
  <c r="L146" i="23"/>
  <c r="B59" i="20"/>
  <c r="B115" i="4"/>
  <c r="B79" i="20"/>
  <c r="B170" i="4" s="1"/>
  <c r="L75" i="12"/>
  <c r="L105" i="4"/>
  <c r="R79" i="16"/>
  <c r="R109" i="4"/>
  <c r="K79" i="16"/>
  <c r="K108" i="4" s="1"/>
  <c r="K110" i="4"/>
  <c r="K102" i="16"/>
  <c r="K165" i="4" s="1"/>
  <c r="F54" i="8"/>
  <c r="F101" i="4"/>
  <c r="F67" i="8"/>
  <c r="F156" i="4" s="1"/>
  <c r="Q99" i="4"/>
  <c r="Q65" i="8"/>
  <c r="Q154" i="4" s="1"/>
  <c r="S52" i="16"/>
  <c r="S101" i="16"/>
  <c r="S164" i="4" s="1"/>
  <c r="S91" i="16"/>
  <c r="S62" i="4"/>
  <c r="S135" i="4" s="1"/>
  <c r="H59" i="20"/>
  <c r="H114" i="4"/>
  <c r="H78" i="20"/>
  <c r="H169" i="4" s="1"/>
  <c r="P146" i="23"/>
  <c r="O75" i="12"/>
  <c r="O105" i="4"/>
  <c r="T146" i="23"/>
  <c r="F117" i="11"/>
  <c r="B79" i="16"/>
  <c r="B109" i="4"/>
  <c r="J59" i="20"/>
  <c r="J115" i="4"/>
  <c r="J79" i="20"/>
  <c r="J170" i="4" s="1"/>
  <c r="T44" i="5"/>
  <c r="T47" i="5"/>
  <c r="T42" i="5"/>
  <c r="T45" i="5"/>
  <c r="T43" i="5"/>
  <c r="T46" i="5"/>
  <c r="B75" i="12"/>
  <c r="B105" i="4"/>
  <c r="G134" i="4"/>
  <c r="G51" i="4"/>
  <c r="M73" i="12"/>
  <c r="M102" i="4" s="1"/>
  <c r="M107" i="4"/>
  <c r="R75" i="12"/>
  <c r="R105" i="4"/>
  <c r="X146" i="23"/>
  <c r="T128" i="4"/>
  <c r="P128" i="4"/>
  <c r="E73" i="12"/>
  <c r="E107" i="4"/>
  <c r="C52" i="16"/>
  <c r="C101" i="16"/>
  <c r="C164" i="4" s="1"/>
  <c r="C91" i="16"/>
  <c r="C62" i="4"/>
  <c r="C135" i="4" s="1"/>
  <c r="S79" i="16"/>
  <c r="S108" i="4" s="1"/>
  <c r="S110" i="4"/>
  <c r="S102" i="16"/>
  <c r="S165" i="4" s="1"/>
  <c r="R45" i="5"/>
  <c r="R43" i="5"/>
  <c r="R47" i="5"/>
  <c r="R46" i="5"/>
  <c r="R44" i="5"/>
  <c r="R42" i="5"/>
  <c r="M128" i="4"/>
  <c r="W134" i="4"/>
  <c r="O78" i="20"/>
  <c r="O169" i="4" s="1"/>
  <c r="O114" i="4"/>
  <c r="O59" i="20"/>
  <c r="J165" i="23"/>
  <c r="D178" i="19"/>
  <c r="H134" i="4"/>
  <c r="H51" i="4"/>
  <c r="W146" i="23"/>
  <c r="R59" i="20"/>
  <c r="R115" i="4"/>
  <c r="R79" i="20"/>
  <c r="R170" i="4" s="1"/>
  <c r="L128" i="4"/>
  <c r="V54" i="8"/>
  <c r="V101" i="4"/>
  <c r="V67" i="8"/>
  <c r="V156" i="4" s="1"/>
  <c r="W75" i="12"/>
  <c r="W105" i="4"/>
  <c r="H75" i="12"/>
  <c r="H105" i="4"/>
  <c r="L79" i="16"/>
  <c r="L110" i="4"/>
  <c r="L102" i="16"/>
  <c r="L165" i="4" s="1"/>
  <c r="P75" i="12"/>
  <c r="P105" i="4"/>
  <c r="S178" i="19"/>
  <c r="R48" i="5"/>
  <c r="O99" i="4"/>
  <c r="O65" i="8"/>
  <c r="N73" i="12"/>
  <c r="N102" i="4" s="1"/>
  <c r="N107" i="4"/>
  <c r="O146" i="23"/>
  <c r="F73" i="12"/>
  <c r="F102" i="4" s="1"/>
  <c r="F107" i="4"/>
  <c r="H146" i="23"/>
  <c r="R165" i="23"/>
  <c r="V117" i="11"/>
  <c r="L178" i="19"/>
  <c r="L59" i="20"/>
  <c r="L114" i="4"/>
  <c r="L78" i="20"/>
  <c r="L169" i="4" s="1"/>
  <c r="H67" i="8"/>
  <c r="H156" i="4" s="1"/>
  <c r="H101" i="4"/>
  <c r="H54" i="8"/>
  <c r="T59" i="20"/>
  <c r="T114" i="4"/>
  <c r="T78" i="20"/>
  <c r="T169" i="4" s="1"/>
  <c r="X75" i="12"/>
  <c r="X105" i="4"/>
  <c r="F112" i="4" l="1"/>
  <c r="F76" i="20"/>
  <c r="F167" i="4" s="1"/>
  <c r="I112" i="4"/>
  <c r="I76" i="20"/>
  <c r="I167" i="4" s="1"/>
  <c r="U112" i="4"/>
  <c r="U76" i="20"/>
  <c r="U167" i="4" s="1"/>
  <c r="V112" i="4"/>
  <c r="V76" i="20"/>
  <c r="V167" i="4" s="1"/>
  <c r="I98" i="4"/>
  <c r="N112" i="4"/>
  <c r="N76" i="20"/>
  <c r="N167" i="4" s="1"/>
  <c r="E112" i="4"/>
  <c r="E76" i="20"/>
  <c r="E167" i="4" s="1"/>
  <c r="C112" i="4"/>
  <c r="C98" i="4" s="1"/>
  <c r="C76" i="20"/>
  <c r="C167" i="4" s="1"/>
  <c r="S112" i="4"/>
  <c r="S98" i="4" s="1"/>
  <c r="S76" i="20"/>
  <c r="S167" i="4" s="1"/>
  <c r="M112" i="4"/>
  <c r="M98" i="4" s="1"/>
  <c r="M76" i="20"/>
  <c r="M167" i="4" s="1"/>
  <c r="Y112" i="4"/>
  <c r="Y76" i="20"/>
  <c r="Y167" i="4" s="1"/>
  <c r="O47" i="7"/>
  <c r="K112" i="4"/>
  <c r="K98" i="4" s="1"/>
  <c r="K76" i="20"/>
  <c r="K167" i="4" s="1"/>
  <c r="G47" i="7"/>
  <c r="Q112" i="4"/>
  <c r="Q98" i="4" s="1"/>
  <c r="Q153" i="4" s="1"/>
  <c r="Q76" i="20"/>
  <c r="Q167" i="4" s="1"/>
  <c r="H108" i="4"/>
  <c r="H100" i="16"/>
  <c r="H163" i="4" s="1"/>
  <c r="U47" i="7"/>
  <c r="C73" i="12"/>
  <c r="C102" i="4" s="1"/>
  <c r="C104" i="4"/>
  <c r="Y104" i="4"/>
  <c r="Y73" i="12"/>
  <c r="Y102" i="4" s="1"/>
  <c r="V130" i="4"/>
  <c r="V51" i="4"/>
  <c r="F130" i="4"/>
  <c r="F51" i="4"/>
  <c r="Y47" i="7"/>
  <c r="I130" i="4"/>
  <c r="I51" i="4"/>
  <c r="W51" i="4"/>
  <c r="N130" i="4"/>
  <c r="N51" i="4"/>
  <c r="Y130" i="4"/>
  <c r="Y51" i="4"/>
  <c r="H47" i="7"/>
  <c r="M51" i="4"/>
  <c r="U98" i="4"/>
  <c r="U153" i="4" s="1"/>
  <c r="W99" i="4"/>
  <c r="W65" i="8"/>
  <c r="W154" i="4" s="1"/>
  <c r="K99" i="4"/>
  <c r="K65" i="8"/>
  <c r="K154" i="4" s="1"/>
  <c r="G99" i="4"/>
  <c r="G65" i="8"/>
  <c r="G154" i="4" s="1"/>
  <c r="J99" i="4"/>
  <c r="J65" i="8"/>
  <c r="J154" i="4" s="1"/>
  <c r="J47" i="7"/>
  <c r="C47" i="7"/>
  <c r="Q47" i="7"/>
  <c r="C41" i="5"/>
  <c r="Q43" i="5"/>
  <c r="Q44" i="5"/>
  <c r="Q45" i="5"/>
  <c r="Q46" i="5"/>
  <c r="Q47" i="5"/>
  <c r="Q42" i="5"/>
  <c r="K45" i="5"/>
  <c r="K47" i="5"/>
  <c r="K44" i="5"/>
  <c r="K46" i="5"/>
  <c r="K42" i="5"/>
  <c r="K43" i="5"/>
  <c r="D41" i="6"/>
  <c r="Q48" i="5"/>
  <c r="W42" i="5"/>
  <c r="W43" i="5"/>
  <c r="W44" i="5"/>
  <c r="W45" i="5"/>
  <c r="W46" i="5"/>
  <c r="W47" i="5"/>
  <c r="Q41" i="6"/>
  <c r="L41" i="6"/>
  <c r="I43" i="5"/>
  <c r="I44" i="5"/>
  <c r="I45" i="5"/>
  <c r="I46" i="5"/>
  <c r="I47" i="5"/>
  <c r="I42" i="5"/>
  <c r="Y43" i="5"/>
  <c r="Y44" i="5"/>
  <c r="Y45" i="5"/>
  <c r="Y46" i="5"/>
  <c r="Y47" i="5"/>
  <c r="Y42" i="5"/>
  <c r="Y41" i="5" s="1"/>
  <c r="S47" i="5"/>
  <c r="S42" i="5"/>
  <c r="S43" i="5"/>
  <c r="S45" i="5"/>
  <c r="S44" i="5"/>
  <c r="S46" i="5"/>
  <c r="G41" i="5"/>
  <c r="B47" i="7"/>
  <c r="W48" i="5"/>
  <c r="W41" i="6"/>
  <c r="M41" i="6"/>
  <c r="I41" i="6"/>
  <c r="E41" i="5"/>
  <c r="K41" i="6"/>
  <c r="I48" i="5"/>
  <c r="Y48" i="5"/>
  <c r="G41" i="6"/>
  <c r="S41" i="6"/>
  <c r="F41" i="5"/>
  <c r="U43" i="5"/>
  <c r="U44" i="5"/>
  <c r="U45" i="5"/>
  <c r="U46" i="5"/>
  <c r="U47" i="5"/>
  <c r="U42" i="5"/>
  <c r="U41" i="5" s="1"/>
  <c r="J42" i="5"/>
  <c r="J47" i="5"/>
  <c r="J43" i="5"/>
  <c r="J44" i="5"/>
  <c r="J45" i="5"/>
  <c r="J46" i="5"/>
  <c r="N41" i="6"/>
  <c r="L42" i="5"/>
  <c r="L43" i="5"/>
  <c r="L44" i="5"/>
  <c r="L45" i="5"/>
  <c r="L46" i="5"/>
  <c r="L47" i="5"/>
  <c r="U48" i="5"/>
  <c r="R41" i="5"/>
  <c r="C100" i="16"/>
  <c r="C163" i="4" s="1"/>
  <c r="C61" i="4"/>
  <c r="B112" i="4"/>
  <c r="B76" i="20"/>
  <c r="B167" i="4" s="1"/>
  <c r="M41" i="5"/>
  <c r="P43" i="5"/>
  <c r="P46" i="5"/>
  <c r="P44" i="5"/>
  <c r="P47" i="5"/>
  <c r="P42" i="5"/>
  <c r="P45" i="5"/>
  <c r="P112" i="4"/>
  <c r="P76" i="20"/>
  <c r="P167" i="4" s="1"/>
  <c r="T108" i="4"/>
  <c r="T100" i="16"/>
  <c r="T163" i="4" s="1"/>
  <c r="J108" i="4"/>
  <c r="J100" i="16"/>
  <c r="J163" i="4" s="1"/>
  <c r="P48" i="5"/>
  <c r="E102" i="4"/>
  <c r="R73" i="12"/>
  <c r="R104" i="4"/>
  <c r="H43" i="5"/>
  <c r="H46" i="5"/>
  <c r="H44" i="5"/>
  <c r="H47" i="5"/>
  <c r="H42" i="5"/>
  <c r="H45" i="5"/>
  <c r="N99" i="4"/>
  <c r="N65" i="8"/>
  <c r="W73" i="12"/>
  <c r="W104" i="4"/>
  <c r="T41" i="5"/>
  <c r="B108" i="4"/>
  <c r="B100" i="16"/>
  <c r="B163" i="4" s="1"/>
  <c r="S89" i="16"/>
  <c r="R108" i="4"/>
  <c r="R100" i="16"/>
  <c r="R163" i="4" s="1"/>
  <c r="X45" i="5"/>
  <c r="X43" i="5"/>
  <c r="X46" i="5"/>
  <c r="X44" i="5"/>
  <c r="X47" i="5"/>
  <c r="X42" i="5"/>
  <c r="G73" i="12"/>
  <c r="G104" i="4"/>
  <c r="D112" i="4"/>
  <c r="D76" i="20"/>
  <c r="D167" i="4" s="1"/>
  <c r="T112" i="4"/>
  <c r="T76" i="20"/>
  <c r="T167" i="4" s="1"/>
  <c r="H73" i="12"/>
  <c r="H104" i="4"/>
  <c r="X73" i="12"/>
  <c r="X104" i="4"/>
  <c r="R112" i="4"/>
  <c r="R76" i="20"/>
  <c r="R167" i="4" s="1"/>
  <c r="O73" i="12"/>
  <c r="O104" i="4"/>
  <c r="H112" i="4"/>
  <c r="H76" i="20"/>
  <c r="X112" i="4"/>
  <c r="X76" i="20"/>
  <c r="O154" i="4"/>
  <c r="P73" i="12"/>
  <c r="P104" i="4"/>
  <c r="J112" i="4"/>
  <c r="J76" i="20"/>
  <c r="S100" i="16"/>
  <c r="S163" i="4" s="1"/>
  <c r="S61" i="4"/>
  <c r="F99" i="4"/>
  <c r="F98" i="4" s="1"/>
  <c r="F65" i="8"/>
  <c r="F154" i="4" s="1"/>
  <c r="L73" i="12"/>
  <c r="L104" i="4"/>
  <c r="K89" i="16"/>
  <c r="T73" i="12"/>
  <c r="T104" i="4"/>
  <c r="I153" i="4"/>
  <c r="E98" i="4"/>
  <c r="J73" i="12"/>
  <c r="J104" i="4"/>
  <c r="H65" i="8"/>
  <c r="H154" i="4" s="1"/>
  <c r="H99" i="4"/>
  <c r="L112" i="4"/>
  <c r="L76" i="20"/>
  <c r="L167" i="4" s="1"/>
  <c r="V99" i="4"/>
  <c r="V65" i="8"/>
  <c r="V154" i="4" s="1"/>
  <c r="C89" i="16"/>
  <c r="P65" i="8"/>
  <c r="P154" i="4" s="1"/>
  <c r="P99" i="4"/>
  <c r="G112" i="4"/>
  <c r="G76" i="20"/>
  <c r="D108" i="4"/>
  <c r="D100" i="16"/>
  <c r="D163" i="4" s="1"/>
  <c r="L108" i="4"/>
  <c r="L100" i="16"/>
  <c r="L163" i="4" s="1"/>
  <c r="O112" i="4"/>
  <c r="O76" i="20"/>
  <c r="O167" i="4" s="1"/>
  <c r="B73" i="12"/>
  <c r="B104" i="4"/>
  <c r="W112" i="4"/>
  <c r="W76" i="20"/>
  <c r="W167" i="4" s="1"/>
  <c r="K100" i="16"/>
  <c r="K163" i="4" s="1"/>
  <c r="K61" i="4"/>
  <c r="D73" i="12"/>
  <c r="D104" i="4"/>
  <c r="M153" i="4" l="1"/>
  <c r="Y98" i="4"/>
  <c r="V98" i="4"/>
  <c r="N98" i="4"/>
  <c r="Y153" i="4"/>
  <c r="L41" i="5"/>
  <c r="S41" i="5"/>
  <c r="J41" i="5"/>
  <c r="W41" i="5"/>
  <c r="K41" i="5"/>
  <c r="P41" i="5"/>
  <c r="I41" i="5"/>
  <c r="Q41" i="5"/>
  <c r="V153" i="4"/>
  <c r="T102" i="4"/>
  <c r="T98" i="4" s="1"/>
  <c r="L102" i="4"/>
  <c r="L98" i="4" s="1"/>
  <c r="H167" i="4"/>
  <c r="D102" i="4"/>
  <c r="D98" i="4" s="1"/>
  <c r="F153" i="4"/>
  <c r="N154" i="4"/>
  <c r="C51" i="4"/>
  <c r="C134" i="4"/>
  <c r="G167" i="4"/>
  <c r="J102" i="4"/>
  <c r="J98" i="4" s="1"/>
  <c r="P102" i="4"/>
  <c r="X102" i="4"/>
  <c r="X98" i="4" s="1"/>
  <c r="N153" i="4"/>
  <c r="R102" i="4"/>
  <c r="R98" i="4" s="1"/>
  <c r="B102" i="4"/>
  <c r="B98" i="4" s="1"/>
  <c r="P98" i="4"/>
  <c r="E153" i="4"/>
  <c r="S51" i="4"/>
  <c r="S134" i="4"/>
  <c r="O102" i="4"/>
  <c r="O98" i="4" s="1"/>
  <c r="G102" i="4"/>
  <c r="G98" i="4" s="1"/>
  <c r="H102" i="4"/>
  <c r="H98" i="4" s="1"/>
  <c r="X41" i="5"/>
  <c r="X167" i="4"/>
  <c r="H41" i="5"/>
  <c r="K134" i="4"/>
  <c r="K51" i="4"/>
  <c r="J167" i="4"/>
  <c r="W102" i="4"/>
  <c r="W98" i="4" s="1"/>
  <c r="H153" i="4" l="1"/>
  <c r="B153" i="4"/>
  <c r="J153" i="4"/>
  <c r="W153" i="4"/>
  <c r="S153" i="4"/>
  <c r="G153" i="4"/>
  <c r="X153" i="4"/>
  <c r="T153" i="4"/>
  <c r="K153" i="4"/>
  <c r="P153" i="4"/>
  <c r="L153" i="4"/>
  <c r="D153" i="4"/>
  <c r="O153" i="4"/>
  <c r="R153" i="4"/>
  <c r="C153" i="4"/>
</calcChain>
</file>

<file path=xl/sharedStrings.xml><?xml version="1.0" encoding="utf-8"?>
<sst xmlns="http://schemas.openxmlformats.org/spreadsheetml/2006/main" count="8364" uniqueCount="3249">
  <si>
    <t>JRC-IDEES-2023 - Integrated Database of the European Energy System</t>
  </si>
  <si>
    <t>Industrial sectors</t>
  </si>
  <si>
    <t>Prepared by JRC C.6</t>
  </si>
  <si>
    <t>v2023-1.00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</si>
  <si>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</si>
  <si>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</si>
  <si>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</si>
  <si>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</si>
  <si>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</si>
  <si>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</si>
  <si>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</si>
  <si>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Industrial sectors summary</t>
  </si>
  <si>
    <t>split of final energy consumption</t>
  </si>
  <si>
    <t>split of useful energy demand</t>
  </si>
  <si>
    <t>Iron and steel</t>
  </si>
  <si>
    <t>detailed split of final energy consumption</t>
  </si>
  <si>
    <t>detailed split of useful energy demand</t>
  </si>
  <si>
    <t>detailed split of CO2 emissions</t>
  </si>
  <si>
    <t>Non-ferrous metals</t>
  </si>
  <si>
    <t>Chemical industry</t>
  </si>
  <si>
    <t>Non-metallic mineral products</t>
  </si>
  <si>
    <t>Pulp, paper and printing</t>
  </si>
  <si>
    <t>Food, beverages and tobacco</t>
  </si>
  <si>
    <t>Transport equipment</t>
  </si>
  <si>
    <t>Machinery equipment</t>
  </si>
  <si>
    <t>Textiles and leather</t>
  </si>
  <si>
    <t>Wood and wood products</t>
  </si>
  <si>
    <t>Other industrial sectors</t>
  </si>
  <si>
    <t>Solids</t>
  </si>
  <si>
    <t>Liquids</t>
  </si>
  <si>
    <t>Refinery gas</t>
  </si>
  <si>
    <t>LPG</t>
  </si>
  <si>
    <t>Fuel oil</t>
  </si>
  <si>
    <t>Other liquids</t>
  </si>
  <si>
    <t>Gas</t>
  </si>
  <si>
    <t>Natural gas and biogas</t>
  </si>
  <si>
    <t>Derived gases</t>
  </si>
  <si>
    <t>RES and wastes</t>
  </si>
  <si>
    <t>Biomass and waste</t>
  </si>
  <si>
    <t>Distributed steam</t>
  </si>
  <si>
    <t>Electricity</t>
  </si>
  <si>
    <t>Hard coal and others</t>
  </si>
  <si>
    <t>Coke</t>
  </si>
  <si>
    <t>Integrated steelworks</t>
  </si>
  <si>
    <t>Electric arc</t>
  </si>
  <si>
    <t>Alumina production</t>
  </si>
  <si>
    <t>Aluminium - primary production</t>
  </si>
  <si>
    <t>Other non-ferrous metals</t>
  </si>
  <si>
    <t>Basic chemicals</t>
  </si>
  <si>
    <t>Other chemicals</t>
  </si>
  <si>
    <t>Pharmaceutical products etc.</t>
  </si>
  <si>
    <t>Cement</t>
  </si>
  <si>
    <t>Ceramics &amp; other NMM</t>
  </si>
  <si>
    <t>Glass production</t>
  </si>
  <si>
    <t>Pulp production</t>
  </si>
  <si>
    <t>Paper production</t>
  </si>
  <si>
    <t>Energy intensity (toe/physical output index)</t>
  </si>
  <si>
    <t>Value added (M€2023)</t>
  </si>
  <si>
    <t>Aluminium production</t>
  </si>
  <si>
    <t xml:space="preserve">Basic chemicals </t>
  </si>
  <si>
    <t xml:space="preserve">Glass production </t>
  </si>
  <si>
    <t xml:space="preserve">Paper production </t>
  </si>
  <si>
    <t>Printing and media reproduction</t>
  </si>
  <si>
    <t xml:space="preserve"> Food, beverages and tobacco</t>
  </si>
  <si>
    <t xml:space="preserve"> Transport equipment</t>
  </si>
  <si>
    <t xml:space="preserve"> Machinery equipment</t>
  </si>
  <si>
    <t xml:space="preserve"> Textiles and leather</t>
  </si>
  <si>
    <t xml:space="preserve"> Wood and wood products</t>
  </si>
  <si>
    <t xml:space="preserve"> Other industrial sectors</t>
  </si>
  <si>
    <t>Energy consumption (ktoe)</t>
  </si>
  <si>
    <t>by fuel (EUROSTAT DATA)</t>
  </si>
  <si>
    <t>Diesel oil (without biofuels)</t>
  </si>
  <si>
    <t>Gases</t>
  </si>
  <si>
    <t>Natural gas</t>
  </si>
  <si>
    <t>Biogas</t>
  </si>
  <si>
    <t>Liquid biofuels</t>
  </si>
  <si>
    <t>Solar</t>
  </si>
  <si>
    <t>Geothermal</t>
  </si>
  <si>
    <t>Ambient heat</t>
  </si>
  <si>
    <t>by sector</t>
  </si>
  <si>
    <t>Aluminium - secondary production</t>
  </si>
  <si>
    <t>Non-energy use (ktoe)</t>
  </si>
  <si>
    <t>Diesel oil</t>
  </si>
  <si>
    <t>Naphtha</t>
  </si>
  <si>
    <t>CO2 emissions (kt CO2)</t>
  </si>
  <si>
    <t>Solvent use and other process emissions</t>
  </si>
  <si>
    <t>Value added intensity (toe / M€2023)</t>
  </si>
  <si>
    <t>Emission intensity (kt of CO2 / ktoe)</t>
  </si>
  <si>
    <t>Basic chemicals  (kt of CO2 / ktoe energy)</t>
  </si>
  <si>
    <t>Detailed split of energy consumption (ktoe)</t>
  </si>
  <si>
    <t>All industrial sectors</t>
  </si>
  <si>
    <t>Lighting</t>
  </si>
  <si>
    <t>Air compressors</t>
  </si>
  <si>
    <t>Motor drives</t>
  </si>
  <si>
    <t>Fans and pumps</t>
  </si>
  <si>
    <t>Low-enthalpy heat</t>
  </si>
  <si>
    <t>Solar and geothermal</t>
  </si>
  <si>
    <t>Steam processes</t>
  </si>
  <si>
    <t>Other processes</t>
  </si>
  <si>
    <t>Market shares of energy uses (%)</t>
  </si>
  <si>
    <t>Detailed split of useful energy demand (ktoe)</t>
  </si>
  <si>
    <t>Market shares of useful energy demand (%)</t>
  </si>
  <si>
    <t>Code</t>
  </si>
  <si>
    <t>Detailed split of CO2 emissions (kt of CO2)</t>
  </si>
  <si>
    <t>Other energy use related</t>
  </si>
  <si>
    <t>Process emissions</t>
  </si>
  <si>
    <t>Iron and Steel</t>
  </si>
  <si>
    <t>Non-Ferrous Metals</t>
  </si>
  <si>
    <t>Chemical and Petrochemical</t>
  </si>
  <si>
    <t>Non-Metallic Minerals</t>
  </si>
  <si>
    <t>Solvent use and other process</t>
  </si>
  <si>
    <t>PROCESS_EMI.ktCO2.LU.NSI.TOTAL</t>
  </si>
  <si>
    <t>Market shares of CO2 emissions (%)</t>
  </si>
  <si>
    <t>VA.Meuro2023.LU.ISI.BF_BOF</t>
  </si>
  <si>
    <t>VA.Meuro2023.LU.ISI.EAF</t>
  </si>
  <si>
    <t>Physical output (kt steel)</t>
  </si>
  <si>
    <t>OUTPUT.kt.LU.ISI.BF_BOF</t>
  </si>
  <si>
    <t>OUTPUT.kt.LU.ISI.EAF</t>
  </si>
  <si>
    <t>Installed capacity (kt steel production)</t>
  </si>
  <si>
    <t>CAP.kt.LU.ISI.BF_BOF</t>
  </si>
  <si>
    <t>CAP.kt.LU.ISI.EAF</t>
  </si>
  <si>
    <t>Capacity investment (kt steel production)</t>
  </si>
  <si>
    <t>NEWCAP.kt.LU.ISI.BF_BOF</t>
  </si>
  <si>
    <t>NEWCAP.kt.LU.ISI.EAF</t>
  </si>
  <si>
    <t>Decommissioned capacity (kt steel production)</t>
  </si>
  <si>
    <t>Idle capacity (kt steel production)</t>
  </si>
  <si>
    <t>FEC.ktoe.LU.ISI.TOTAL.TOTAL.TOTAL.TOTAL</t>
  </si>
  <si>
    <t>FEC.ktoe.LU.ISI.TOTAL.TOTAL.TOTAL.NONCOKE_SOLIDS</t>
  </si>
  <si>
    <t>FEC.ktoe.LU.ISI.TOTAL.TOTAL.TOTAL.COKE</t>
  </si>
  <si>
    <t>FEC.ktoe.LU.ISI.TOTAL.TOTAL.TOTAL.RFG</t>
  </si>
  <si>
    <t>FEC.ktoe.LU.ISI.TOTAL.TOTAL.TOTAL.LPG</t>
  </si>
  <si>
    <t>FEC.ktoe.LU.ISI.TOTAL.TOTAL.TOTAL.DIESEL</t>
  </si>
  <si>
    <t>FEC.ktoe.LU.ISI.TOTAL.TOTAL.TOTAL.RFO</t>
  </si>
  <si>
    <t>FEC.ktoe.LU.ISI.TOTAL.TOTAL.TOTAL.OTHER</t>
  </si>
  <si>
    <t>FEC.ktoe.LU.ISI.TOTAL.TOTAL.TOTAL.NG</t>
  </si>
  <si>
    <t>FEC.ktoe.LU.ISI.TOTAL.TOTAL.TOTAL.DERIVED</t>
  </si>
  <si>
    <t>FEC.ktoe.LU.ISI.TOTAL.TOTAL.TOTAL.BIOMASS_WASTE</t>
  </si>
  <si>
    <t>FEC.ktoe.LU.ISI.TOTAL.TOTAL.TOTAL.BIOGAS</t>
  </si>
  <si>
    <t>FEC.ktoe.LU.ISI.TOTAL.TOTAL.TOTAL.LIQBIO</t>
  </si>
  <si>
    <t>FEC.ktoe.LU.ISI.TOTAL.TOTAL.TOTAL.SOLAR</t>
  </si>
  <si>
    <t>FEC.ktoe.LU.ISI.TOTAL.TOTAL.TOTAL.GEO</t>
  </si>
  <si>
    <t>FEC.ktoe.LU.ISI.TOTAL.TOTAL.TOTAL.AMBIENT</t>
  </si>
  <si>
    <t>FEC.ktoe.LU.ISI.TOTAL.TOTAL.TOTAL.STEAM_DISTR</t>
  </si>
  <si>
    <t>FEC.ktoe.LU.ISI.TOTAL.TOTAL.TOTAL.ELEC</t>
  </si>
  <si>
    <t>by subsector (calibration output)</t>
  </si>
  <si>
    <t>energy use related</t>
  </si>
  <si>
    <t>process emissions</t>
  </si>
  <si>
    <t>Value added intensity (VA in €2015/t of output)</t>
  </si>
  <si>
    <t>Energy intensity (toe/t of output)</t>
  </si>
  <si>
    <t>Useful energy demand intensity (toe useful/t of output)</t>
  </si>
  <si>
    <t>Integrated steelworks (including process emissions)</t>
  </si>
  <si>
    <t>Electric arc (including process emissions)</t>
  </si>
  <si>
    <t>Detailed split of energy consumption by subsector (ktoe)</t>
  </si>
  <si>
    <t>FEC.ktoe.LU.ISI.BF_BOF.TOTAL.TOTAL.TOTAL</t>
  </si>
  <si>
    <t>FEC.ktoe.LU.ISI.BF_BOF.LIGHT.GENERIC.ELEC</t>
  </si>
  <si>
    <t>FEC.ktoe.LU.ISI.BF_BOF.AIRCOMP.GENERIC.ELEC</t>
  </si>
  <si>
    <t>FEC.ktoe.LU.ISI.BF_BOF.MOTOR.GENERIC.ELEC</t>
  </si>
  <si>
    <t>FEC.ktoe.LU.ISI.BF_BOF.FANS.GENERIC.ELEC</t>
  </si>
  <si>
    <t>FEC.ktoe.LU.ISI.BF_BOF.LOW_ENTH.TOTAL.TOTAL</t>
  </si>
  <si>
    <t>Diesel oil and liquid biofuels</t>
  </si>
  <si>
    <t>FEC.ktoe.LU.ISI.BF_BOF.LOW_ENTH.THERM.DIESEL_LIQBIO</t>
  </si>
  <si>
    <t>FEC.ktoe.LU.ISI.BF_BOF.LOW_ENTH.THERM.NG_BIOGAS</t>
  </si>
  <si>
    <t>FEC.ktoe.LU.ISI.BF_BOF.LOW_ENTH.THERM.SOLAR_GEO</t>
  </si>
  <si>
    <t>FEC.ktoe.LU.ISI.BF_BOF.LOW_ENTH.HP.AMBIENT</t>
  </si>
  <si>
    <t>FEC.ktoe.LU.ISI.BF_BOF.LOW_ENTH.THERM.ELEC</t>
  </si>
  <si>
    <t>Steel: Sinter/Pellet-making</t>
  </si>
  <si>
    <t>FEC.ktoe.LU.ISI.BF_BOF.SINTERING.TOTAL.TOTAL</t>
  </si>
  <si>
    <t>FEC.ktoe.LU.ISI.BF_BOF.SINTERING.THERM.NONCOKE_SOLIDS</t>
  </si>
  <si>
    <t>FEC.ktoe.LU.ISI.BF_BOF.SINTERING.THERM.RFO</t>
  </si>
  <si>
    <t>FEC.ktoe.LU.ISI.BF_BOF.SINTERING.THERM.NG_BIOGAS</t>
  </si>
  <si>
    <t>FEC.ktoe.LU.ISI.BF_BOF.SINTERING.THERM.DERIVED</t>
  </si>
  <si>
    <t>FEC.ktoe.LU.ISI.BF_BOF.SINTERING.THERM.ELEC</t>
  </si>
  <si>
    <t>Steel: Blast /Basic oxygen furnace</t>
  </si>
  <si>
    <t>FEC.ktoe.LU.ISI.BF_BOF.BLAST_FURNACE.TOTAL.TOTAL</t>
  </si>
  <si>
    <t>FEC.ktoe.LU.ISI.BF_BOF.BLAST_FURNACE.THERM.NONCOKE_SOLIDS</t>
  </si>
  <si>
    <t>FEC.ktoe.LU.ISI.BF_BOF.BLAST_FURNACE.THERM.COKE</t>
  </si>
  <si>
    <t>FEC.ktoe.LU.ISI.BF_BOF.BLAST_FURNACE.THERM.RFO</t>
  </si>
  <si>
    <t>FEC.ktoe.LU.ISI.BF_BOF.BLAST_FURNACE.THERM.NG_BIOGAS</t>
  </si>
  <si>
    <t>FEC.ktoe.LU.ISI.BF_BOF.BLAST_FURNACE.THERM.DERIVED</t>
  </si>
  <si>
    <t>Steel: Furnaces, refining and rolling</t>
  </si>
  <si>
    <t>FEC.ktoe.LU.ISI.BF_BOF.REFINING.TOTAL.TOTAL</t>
  </si>
  <si>
    <t>Steel: Furnaces, refining and rolling - Thermal</t>
  </si>
  <si>
    <t>FEC.ktoe.LU.ISI.BF_BOF.REFINING.THERM.TOTAL</t>
  </si>
  <si>
    <t>FEC.ktoe.LU.ISI.BF_BOF.REFINING.THERM.LPG</t>
  </si>
  <si>
    <t>FEC.ktoe.LU.ISI.BF_BOF.REFINING.THERM.DIESEL_LIQBIO</t>
  </si>
  <si>
    <t>FEC.ktoe.LU.ISI.BF_BOF.REFINING.THERM.RFO</t>
  </si>
  <si>
    <t>FEC.ktoe.LU.ISI.BF_BOF.REFINING.THERM.NG_BIOGAS</t>
  </si>
  <si>
    <t>Steel: Furnaces, refining and rolling - Electric</t>
  </si>
  <si>
    <t>FEC.ktoe.LU.ISI.BF_BOF.REFINING.ELEC.ELEC</t>
  </si>
  <si>
    <t>Steel: Product finishing</t>
  </si>
  <si>
    <t>Steel: Product finishing - Thermal</t>
  </si>
  <si>
    <t>FEC.ktoe.LU.ISI.BF_BOF.FINISHING.THERM.TOTAL</t>
  </si>
  <si>
    <t>FEC.ktoe.LU.ISI.BF_BOF.FINISHING.THERM.LPG</t>
  </si>
  <si>
    <t>FEC.ktoe.LU.ISI.BF_BOF.FINISHING.THERM.DIESEL_LIQBIO</t>
  </si>
  <si>
    <t>FEC.ktoe.LU.ISI.BF_BOF.FINISHING.THERM.NG_BIOGAS</t>
  </si>
  <si>
    <t>Steel: Product finishing - Steam</t>
  </si>
  <si>
    <t>FEC.ktoe.LU.ISI.BF_BOF.FINISHING_STEAM.TOTAL.TOTAL</t>
  </si>
  <si>
    <t>FEC.ktoe.LU.ISI.BF_BOF.FINISHING_STEAM.STEAM.NONCOKE_SOLIDS</t>
  </si>
  <si>
    <t>FEC.ktoe.LU.ISI.BF_BOF.FINISHING_STEAM.STEAM.RFG</t>
  </si>
  <si>
    <t>FEC.ktoe.LU.ISI.BF_BOF.FINISHING_STEAM.STEAM.LPG</t>
  </si>
  <si>
    <t>FEC.ktoe.LU.ISI.BF_BOF.FINISHING_STEAM.STEAM.DIESEL_LIQBIO</t>
  </si>
  <si>
    <t>FEC.ktoe.LU.ISI.BF_BOF.FINISHING_STEAM.STEAM.RFO</t>
  </si>
  <si>
    <t>FEC.ktoe.LU.ISI.BF_BOF.FINISHING_STEAM.STEAM.OTHER</t>
  </si>
  <si>
    <t>FEC.ktoe.LU.ISI.BF_BOF.FINISHING_STEAM.STEAM.NG_BIOGAS</t>
  </si>
  <si>
    <t>FEC.ktoe.LU.ISI.BF_BOF.FINISHING_STEAM.STEAM.DERIVED</t>
  </si>
  <si>
    <t>FEC.ktoe.LU.ISI.BF_BOF.FINISHING_STEAM.STEAM.BIOMASS_WASTE</t>
  </si>
  <si>
    <t>FEC.ktoe.LU.ISI.BF_BOF.FINISHING_STEAM.STEAM.STEAM_DISTR</t>
  </si>
  <si>
    <t>Steel: Product finishing - Electric</t>
  </si>
  <si>
    <t>FEC.ktoe.LU.ISI.BF_BOF.FINISHING.ELEC.ELEC</t>
  </si>
  <si>
    <t>FEC.ktoe.LU.ISI.EAF.TOTAL.TOTAL.TOTAL</t>
  </si>
  <si>
    <t>FEC.ktoe.LU.ISI.EAF.LIGHT.GENERIC.ELEC</t>
  </si>
  <si>
    <t>FEC.ktoe.LU.ISI.EAF.AIRCOMP.GENERIC.ELEC</t>
  </si>
  <si>
    <t>FEC.ktoe.LU.ISI.EAF.MOTOR.GENERIC.ELEC</t>
  </si>
  <si>
    <t>FEC.ktoe.LU.ISI.EAF.FANS.GENERIC.ELEC</t>
  </si>
  <si>
    <t>FEC.ktoe.LU.ISI.EAF.LOW_ENTH.TOTAL.TOTAL</t>
  </si>
  <si>
    <t>FEC.ktoe.LU.ISI.EAF.LOW_ENTH.THERM.DIESEL_LIQBIO</t>
  </si>
  <si>
    <t>FEC.ktoe.LU.ISI.EAF.LOW_ENTH.THERM.NG_BIOGAS</t>
  </si>
  <si>
    <t>FEC.ktoe.LU.ISI.EAF.LOW_ENTH.THERM.SOLAR_GEO</t>
  </si>
  <si>
    <t>FEC.ktoe.LU.ISI.EAF.LOW_ENTH.HP.AMBIENT</t>
  </si>
  <si>
    <t>FEC.ktoe.LU.ISI.EAF.LOW_ENTH.THERM.ELEC</t>
  </si>
  <si>
    <t>Steel: Smelters</t>
  </si>
  <si>
    <t>FEC.ktoe.LU.ISI.EAF.SMELTING.TOTAL.TOTAL</t>
  </si>
  <si>
    <t>FEC.ktoe.LU.ISI.EAF.SMELTING.THERM.NONCOKE_SOLIDS</t>
  </si>
  <si>
    <t>FEC.ktoe.LU.ISI.EAF.SMELTING.THERM.RFO</t>
  </si>
  <si>
    <t>FEC.ktoe.LU.ISI.EAF.SMELTING.THERM.NG_BIOGAS</t>
  </si>
  <si>
    <t>FEC.ktoe.LU.ISI.EAF.SMELTING.THERM.DERIVED</t>
  </si>
  <si>
    <t>Steel: Electric arc</t>
  </si>
  <si>
    <t>FEC.ktoe.LU.ISI.EAF.ARC_FURNACE.ELEC.ELEC</t>
  </si>
  <si>
    <t>FEC.ktoe.LU.ISI.EAF.REFINING.TOTAL.TOTAL</t>
  </si>
  <si>
    <t>FEC.ktoe.LU.ISI.EAF.REFINING.THERM.TOTAL</t>
  </si>
  <si>
    <t>FEC.ktoe.LU.ISI.EAF.REFINING.THERM.LPG</t>
  </si>
  <si>
    <t>FEC.ktoe.LU.ISI.EAF.REFINING.THERM.DIESEL_LIQBIO</t>
  </si>
  <si>
    <t>FEC.ktoe.LU.ISI.EAF.REFINING.THERM.RFO</t>
  </si>
  <si>
    <t>FEC.ktoe.LU.ISI.EAF.REFINING.THERM.NG_BIOGAS</t>
  </si>
  <si>
    <t>FEC.ktoe.LU.ISI.EAF.REFINING.ELEC.ELEC</t>
  </si>
  <si>
    <t>FEC.ktoe.LU.ISI.EAF.FINISHING.THERM.TOTAL</t>
  </si>
  <si>
    <t>FEC.ktoe.LU.ISI.EAF.FINISHING.THERM.LPG</t>
  </si>
  <si>
    <t>FEC.ktoe.LU.ISI.EAF.FINISHING.THERM.DIESEL_LIQBIO</t>
  </si>
  <si>
    <t>FEC.ktoe.LU.ISI.EAF.FINISHING.THERM.NG_BIOGAS</t>
  </si>
  <si>
    <t>FEC.ktoe.LU.ISI.EAF.FINISHING_STEAM.TOTAL.TOTAL</t>
  </si>
  <si>
    <t>FEC.ktoe.LU.ISI.EAF.FINISHING_STEAM.STEAM.NONCOKE_SOLIDS</t>
  </si>
  <si>
    <t>FEC.ktoe.LU.ISI.EAF.FINISHING_STEAM.STEAM.RFG</t>
  </si>
  <si>
    <t>FEC.ktoe.LU.ISI.EAF.FINISHING_STEAM.STEAM.LPG</t>
  </si>
  <si>
    <t>FEC.ktoe.LU.ISI.EAF.FINISHING_STEAM.STEAM.DIESEL_LIQBIO</t>
  </si>
  <si>
    <t>FEC.ktoe.LU.ISI.EAF.FINISHING_STEAM.STEAM.RFO</t>
  </si>
  <si>
    <t>FEC.ktoe.LU.ISI.EAF.FINISHING_STEAM.STEAM.OTHER</t>
  </si>
  <si>
    <t>FEC.ktoe.LU.ISI.EAF.FINISHING_STEAM.STEAM.NG_BIOGAS</t>
  </si>
  <si>
    <t>FEC.ktoe.LU.ISI.EAF.FINISHING_STEAM.STEAM.DERIVED</t>
  </si>
  <si>
    <t>FEC.ktoe.LU.ISI.EAF.FINISHING_STEAM.STEAM.BIOMASS_WASTE</t>
  </si>
  <si>
    <t>FEC.ktoe.LU.ISI.EAF.FINISHING_STEAM.STEAM.STEAM_DISTR</t>
  </si>
  <si>
    <t>FEC.ktoe.LU.ISI.EAF.FINISHING.ELEC.ELEC</t>
  </si>
  <si>
    <t>Market shares of energy uses by subsector (%)</t>
  </si>
  <si>
    <t>Energy intensity (kgoe per t of output)</t>
  </si>
  <si>
    <t>Detailed split of useful energy demand by subsector (ktoe)</t>
  </si>
  <si>
    <t>UED.ktoe.LU.ISI.BF_BOF.TOTAL.TOTAL.TOTAL</t>
  </si>
  <si>
    <t>UED.ktoe.LU.ISI.BF_BOF.LIGHT.GENERIC.ELEC</t>
  </si>
  <si>
    <t>UED.ktoe.LU.ISI.BF_BOF.AIRCOMP.GENERIC.ELEC</t>
  </si>
  <si>
    <t>UED.ktoe.LU.ISI.BF_BOF.MOTOR.GENERIC.ELEC</t>
  </si>
  <si>
    <t>UED.ktoe.LU.ISI.BF_BOF.FANS.GENERIC.ELEC</t>
  </si>
  <si>
    <t>UED.ktoe.LU.ISI.BF_BOF.LOW_ENTH.TOTAL.TOTAL</t>
  </si>
  <si>
    <t>UED.ktoe.LU.ISI.BF_BOF.LOW_ENTH.THERM.DIESEL_LIQBIO</t>
  </si>
  <si>
    <t>UED.ktoe.LU.ISI.BF_BOF.LOW_ENTH.THERM.NG_BIOGAS</t>
  </si>
  <si>
    <t>UED.ktoe.LU.ISI.BF_BOF.LOW_ENTH.THERM.SOLAR_GEO</t>
  </si>
  <si>
    <t>UED.ktoe.LU.ISI.BF_BOF.LOW_ENTH.HP.AMBIENT</t>
  </si>
  <si>
    <t>UED.ktoe.LU.ISI.BF_BOF.LOW_ENTH.THERM.ELEC</t>
  </si>
  <si>
    <t>UED.ktoe.LU.ISI.BF_BOF.SINTERING.TOTAL.TOTAL</t>
  </si>
  <si>
    <t>UED.ktoe.LU.ISI.BF_BOF.SINTERING.THERM.NONCOKE_SOLIDS</t>
  </si>
  <si>
    <t>UED.ktoe.LU.ISI.BF_BOF.SINTERING.THERM.RFO</t>
  </si>
  <si>
    <t>UED.ktoe.LU.ISI.BF_BOF.SINTERING.THERM.NG_BIOGAS</t>
  </si>
  <si>
    <t>UED.ktoe.LU.ISI.BF_BOF.SINTERING.THERM.DERIVED</t>
  </si>
  <si>
    <t>UED.ktoe.LU.ISI.BF_BOF.SINTERING.THERM.ELEC</t>
  </si>
  <si>
    <t>UED.ktoe.LU.ISI.BF_BOF.BLAST_FURNACE.TOTAL.TOTAL</t>
  </si>
  <si>
    <t>UED.ktoe.LU.ISI.BF_BOF.BLAST_FURNACE.THERM.NONCOKE_SOLIDS</t>
  </si>
  <si>
    <t>UED.ktoe.LU.ISI.BF_BOF.BLAST_FURNACE.THERM.COKE</t>
  </si>
  <si>
    <t>UED.ktoe.LU.ISI.BF_BOF.BLAST_FURNACE.THERM.RFO</t>
  </si>
  <si>
    <t>UED.ktoe.LU.ISI.BF_BOF.BLAST_FURNACE.THERM.NG_BIOGAS</t>
  </si>
  <si>
    <t>UED.ktoe.LU.ISI.BF_BOF.BLAST_FURNACE.THERM.DERIVED</t>
  </si>
  <si>
    <t>UED.ktoe.LU.ISI.BF_BOF.REFINING.TOTAL.TOTAL</t>
  </si>
  <si>
    <t>UED.ktoe.LU.ISI.BF_BOF.REFINING.THERM.TOTAL</t>
  </si>
  <si>
    <t>UED.ktoe.LU.ISI.BF_BOF.REFINING.THERM.LPG</t>
  </si>
  <si>
    <t>UED.ktoe.LU.ISI.BF_BOF.REFINING.THERM.DIESEL_LIQBIO</t>
  </si>
  <si>
    <t>UED.ktoe.LU.ISI.BF_BOF.REFINING.THERM.RFO</t>
  </si>
  <si>
    <t>UED.ktoe.LU.ISI.BF_BOF.REFINING.THERM.NG_BIOGAS</t>
  </si>
  <si>
    <t>UED.ktoe.LU.ISI.BF_BOF.REFINING.ELEC.ELEC</t>
  </si>
  <si>
    <t>UED.ktoe.LU.ISI.BF_BOF.FINISHING.THERM.TOTAL</t>
  </si>
  <si>
    <t>UED.ktoe.LU.ISI.BF_BOF.FINISHING.THERM.LPG</t>
  </si>
  <si>
    <t>UED.ktoe.LU.ISI.BF_BOF.FINISHING.THERM.DIESEL_LIQBIO</t>
  </si>
  <si>
    <t>UED.ktoe.LU.ISI.BF_BOF.FINISHING.THERM.NG_BIOGAS</t>
  </si>
  <si>
    <t>UED.ktoe.LU.ISI.BF_BOF.FINISHING_STEAM.TOTAL.TOTAL</t>
  </si>
  <si>
    <t>UED.ktoe.LU.ISI.BF_BOF.FINISHING_STEAM.STEAM.NONCOKE_SOLIDS</t>
  </si>
  <si>
    <t>UED.ktoe.LU.ISI.BF_BOF.FINISHING_STEAM.STEAM.RFG</t>
  </si>
  <si>
    <t>UED.ktoe.LU.ISI.BF_BOF.FINISHING_STEAM.STEAM.LPG</t>
  </si>
  <si>
    <t>UED.ktoe.LU.ISI.BF_BOF.FINISHING_STEAM.STEAM.DIESEL_LIQBIO</t>
  </si>
  <si>
    <t>UED.ktoe.LU.ISI.BF_BOF.FINISHING_STEAM.STEAM.RFO</t>
  </si>
  <si>
    <t>UED.ktoe.LU.ISI.BF_BOF.FINISHING_STEAM.STEAM.OTHER</t>
  </si>
  <si>
    <t>UED.ktoe.LU.ISI.BF_BOF.FINISHING_STEAM.STEAM.NG_BIOGAS</t>
  </si>
  <si>
    <t>UED.ktoe.LU.ISI.BF_BOF.FINISHING_STEAM.STEAM.DERIVED</t>
  </si>
  <si>
    <t>UED.ktoe.LU.ISI.BF_BOF.FINISHING_STEAM.STEAM.BIOMASS_WASTE</t>
  </si>
  <si>
    <t>UED.ktoe.LU.ISI.BF_BOF.FINISHING_STEAM.STEAM.STEAM_DISTR</t>
  </si>
  <si>
    <t>UED.ktoe.LU.ISI.BF_BOF.FINISHING.ELEC.ELEC</t>
  </si>
  <si>
    <t>UED.ktoe.LU.ISI.EAF.TOTAL.TOTAL.TOTAL</t>
  </si>
  <si>
    <t>UED.ktoe.LU.ISI.EAF.LIGHT.GENERIC.ELEC</t>
  </si>
  <si>
    <t>UED.ktoe.LU.ISI.EAF.AIRCOMP.GENERIC.ELEC</t>
  </si>
  <si>
    <t>UED.ktoe.LU.ISI.EAF.MOTOR.GENERIC.ELEC</t>
  </si>
  <si>
    <t>UED.ktoe.LU.ISI.EAF.FANS.GENERIC.ELEC</t>
  </si>
  <si>
    <t>UED.ktoe.LU.ISI.EAF.LOW_ENTH.TOTAL.TOTAL</t>
  </si>
  <si>
    <t>UED.ktoe.LU.ISI.EAF.LOW_ENTH.THERM.DIESEL_LIQBIO</t>
  </si>
  <si>
    <t>UED.ktoe.LU.ISI.EAF.LOW_ENTH.THERM.NG_BIOGAS</t>
  </si>
  <si>
    <t>UED.ktoe.LU.ISI.EAF.LOW_ENTH.THERM.SOLAR_GEO</t>
  </si>
  <si>
    <t>UED.ktoe.LU.ISI.EAF.LOW_ENTH.HP.AMBIENT</t>
  </si>
  <si>
    <t>UED.ktoe.LU.ISI.EAF.LOW_ENTH.THERM.ELEC</t>
  </si>
  <si>
    <t>UED.ktoe.LU.ISI.EAF.SMELTING.TOTAL.TOTAL</t>
  </si>
  <si>
    <t>UED.ktoe.LU.ISI.EAF.SMELTING.THERM.NONCOKE_SOLIDS</t>
  </si>
  <si>
    <t>UED.ktoe.LU.ISI.EAF.SMELTING.THERM.RFO</t>
  </si>
  <si>
    <t>UED.ktoe.LU.ISI.EAF.SMELTING.THERM.NG_BIOGAS</t>
  </si>
  <si>
    <t>UED.ktoe.LU.ISI.EAF.SMELTING.THERM.DERIVED</t>
  </si>
  <si>
    <t>UED.ktoe.LU.ISI.EAF.ARC_FURNACE.ELEC.ELEC</t>
  </si>
  <si>
    <t>UED.ktoe.LU.ISI.EAF.REFINING.TOTAL.TOTAL</t>
  </si>
  <si>
    <t>UED.ktoe.LU.ISI.EAF.REFINING.THERM.TOTAL</t>
  </si>
  <si>
    <t>UED.ktoe.LU.ISI.EAF.REFINING.THERM.LPG</t>
  </si>
  <si>
    <t>UED.ktoe.LU.ISI.EAF.REFINING.THERM.DIESEL_LIQBIO</t>
  </si>
  <si>
    <t>UED.ktoe.LU.ISI.EAF.REFINING.THERM.RFO</t>
  </si>
  <si>
    <t>UED.ktoe.LU.ISI.EAF.REFINING.THERM.NG_BIOGAS</t>
  </si>
  <si>
    <t>UED.ktoe.LU.ISI.EAF.REFINING.ELEC.ELEC</t>
  </si>
  <si>
    <t>UED.ktoe.LU.ISI.EAF.FINISHING.THERM.TOTAL</t>
  </si>
  <si>
    <t>UED.ktoe.LU.ISI.EAF.FINISHING.THERM.LPG</t>
  </si>
  <si>
    <t>UED.ktoe.LU.ISI.EAF.FINISHING.THERM.DIESEL_LIQBIO</t>
  </si>
  <si>
    <t>UED.ktoe.LU.ISI.EAF.FINISHING.THERM.NG_BIOGAS</t>
  </si>
  <si>
    <t>UED.ktoe.LU.ISI.EAF.FINISHING_STEAM.TOTAL.TOTAL</t>
  </si>
  <si>
    <t>UED.ktoe.LU.ISI.EAF.FINISHING_STEAM.STEAM.NONCOKE_SOLIDS</t>
  </si>
  <si>
    <t>UED.ktoe.LU.ISI.EAF.FINISHING_STEAM.STEAM.RFG</t>
  </si>
  <si>
    <t>UED.ktoe.LU.ISI.EAF.FINISHING_STEAM.STEAM.LPG</t>
  </si>
  <si>
    <t>UED.ktoe.LU.ISI.EAF.FINISHING_STEAM.STEAM.DIESEL_LIQBIO</t>
  </si>
  <si>
    <t>UED.ktoe.LU.ISI.EAF.FINISHING_STEAM.STEAM.RFO</t>
  </si>
  <si>
    <t>UED.ktoe.LU.ISI.EAF.FINISHING_STEAM.STEAM.OTHER</t>
  </si>
  <si>
    <t>UED.ktoe.LU.ISI.EAF.FINISHING_STEAM.STEAM.NG_BIOGAS</t>
  </si>
  <si>
    <t>UED.ktoe.LU.ISI.EAF.FINISHING_STEAM.STEAM.DERIVED</t>
  </si>
  <si>
    <t>UED.ktoe.LU.ISI.EAF.FINISHING_STEAM.STEAM.BIOMASS_WASTE</t>
  </si>
  <si>
    <t>UED.ktoe.LU.ISI.EAF.FINISHING_STEAM.STEAM.STEAM_DISTR</t>
  </si>
  <si>
    <t>UED.ktoe.LU.ISI.EAF.FINISHING.ELEC.ELEC</t>
  </si>
  <si>
    <t>Market shares of useful energy demand by subsector (%)</t>
  </si>
  <si>
    <t>Ratio of useful energy demand to final energy consumption (system efficiency indicator)</t>
  </si>
  <si>
    <t>Detailed split of CO2 emissions by subsector (kt of CO2)</t>
  </si>
  <si>
    <t>FUEL_EMI.ktCO2.LU.ISI.BF_BOF.LIGHT.GENERIC.ELEC</t>
  </si>
  <si>
    <t>FUEL_EMI.ktCO2.LU.ISI.BF_BOF.AIRCOMP.GENERIC.ELEC</t>
  </si>
  <si>
    <t>FUEL_EMI.ktCO2.LU.ISI.BF_BOF.MOTOR.GENERIC.ELEC</t>
  </si>
  <si>
    <t>FUEL_EMI.ktCO2.LU.ISI.BF_BOF.FANS.GENERIC.ELEC</t>
  </si>
  <si>
    <t>FUEL_EMI.ktCO2.LU.ISI.BF_BOF.LOW_ENTH.TOTAL.TOTAL</t>
  </si>
  <si>
    <t>FUEL_EMI.ktCO2.LU.ISI.BF_BOF.LOW_ENTH.THERM.DIESEL_LIQBIO</t>
  </si>
  <si>
    <t>FUEL_EMI.ktCO2.LU.ISI.BF_BOF.LOW_ENTH.THERM.NG_BIOGAS</t>
  </si>
  <si>
    <t>FUEL_EMI.ktCO2.LU.ISI.BF_BOF.LOW_ENTH.THERM.SOLAR_GEO</t>
  </si>
  <si>
    <t>FUEL_EMI.ktCO2.LU.ISI.BF_BOF.LOW_ENTH.HP.AMBIENT</t>
  </si>
  <si>
    <t>FUEL_EMI.ktCO2.LU.ISI.BF_BOF.LOW_ENTH.THERM.ELEC</t>
  </si>
  <si>
    <t>FUEL_EMI.ktCO2.LU.ISI.BF_BOF.SINTERING.TOTAL.TOTAL</t>
  </si>
  <si>
    <t>FUEL_EMI.ktCO2.LU.ISI.BF_BOF.SINTERING.THERM.NONCOKE_SOLIDS</t>
  </si>
  <si>
    <t>FUEL_EMI.ktCO2.LU.ISI.BF_BOF.SINTERING.THERM.RFO</t>
  </si>
  <si>
    <t>FUEL_EMI.ktCO2.LU.ISI.BF_BOF.SINTERING.THERM.NG_BIOGAS</t>
  </si>
  <si>
    <t>FUEL_EMI.ktCO2.LU.ISI.BF_BOF.SINTERING.THERM.DERIVED</t>
  </si>
  <si>
    <t>FUEL_EMI.ktCO2.LU.ISI.BF_BOF.SINTERING.THERM.ELEC</t>
  </si>
  <si>
    <t>FUEL_EMI.ktCO2.LU.ISI.BF_BOF.BLAST_FURNACE.TOTAL.TOTAL</t>
  </si>
  <si>
    <t>FUEL_EMI.ktCO2.LU.ISI.BF_BOF.BLAST_FURNACE.THERM.NONCOKE_SOLIDS</t>
  </si>
  <si>
    <t>FUEL_EMI.ktCO2.LU.ISI.BF_BOF.BLAST_FURNACE.THERM.COKE</t>
  </si>
  <si>
    <t>FUEL_EMI.ktCO2.LU.ISI.BF_BOF.BLAST_FURNACE.THERM.RFO</t>
  </si>
  <si>
    <t>FUEL_EMI.ktCO2.LU.ISI.BF_BOF.BLAST_FURNACE.THERM.NG_BIOGAS</t>
  </si>
  <si>
    <t>FUEL_EMI.ktCO2.LU.ISI.BF_BOF.BLAST_FURNACE.THERM.DERIVED</t>
  </si>
  <si>
    <t>FUEL_EMI.ktCO2.LU.ISI.BF_BOF.REFINING.TOTAL.TOTAL</t>
  </si>
  <si>
    <t>FUEL_EMI.ktCO2.LU.ISI.BF_BOF.REFINING.THERM.TOTAL</t>
  </si>
  <si>
    <t>FUEL_EMI.ktCO2.LU.ISI.BF_BOF.REFINING.THERM.LPG</t>
  </si>
  <si>
    <t>FUEL_EMI.ktCO2.LU.ISI.BF_BOF.REFINING.THERM.DIESEL_LIQBIO</t>
  </si>
  <si>
    <t>FUEL_EMI.ktCO2.LU.ISI.BF_BOF.REFINING.THERM.RFO</t>
  </si>
  <si>
    <t>FUEL_EMI.ktCO2.LU.ISI.BF_BOF.REFINING.THERM.NG_BIOGAS</t>
  </si>
  <si>
    <t>FUEL_EMI.ktCO2.LU.ISI.BF_BOF.REFINING.ELEC.ELEC</t>
  </si>
  <si>
    <t>FUEL_EMI.ktCO2.LU.ISI.BF_BOF.FINISHING.THERM.TOTAL</t>
  </si>
  <si>
    <t>FUEL_EMI.ktCO2.LU.ISI.BF_BOF.FINISHING.THERM.LPG</t>
  </si>
  <si>
    <t>FUEL_EMI.ktCO2.LU.ISI.BF_BOF.FINISHING.THERM.DIESEL_LIQBIO</t>
  </si>
  <si>
    <t>FUEL_EMI.ktCO2.LU.ISI.BF_BOF.FINISHING.THERM.NG_BIOGAS</t>
  </si>
  <si>
    <t>FUEL_EMI.ktCO2.LU.ISI.BF_BOF.FINISHING_STEAM.TOTAL.TOTAL</t>
  </si>
  <si>
    <t>FUEL_EMI.ktCO2.LU.ISI.BF_BOF.FINISHING_STEAM.STEAM.NONCOKE_SOLIDS</t>
  </si>
  <si>
    <t>FUEL_EMI.ktCO2.LU.ISI.BF_BOF.FINISHING_STEAM.STEAM.RFG</t>
  </si>
  <si>
    <t>FUEL_EMI.ktCO2.LU.ISI.BF_BOF.FINISHING_STEAM.STEAM.LPG</t>
  </si>
  <si>
    <t>FUEL_EMI.ktCO2.LU.ISI.BF_BOF.FINISHING_STEAM.STEAM.DIESEL_LIQBIO</t>
  </si>
  <si>
    <t>FUEL_EMI.ktCO2.LU.ISI.BF_BOF.FINISHING_STEAM.STEAM.RFO</t>
  </si>
  <si>
    <t>FUEL_EMI.ktCO2.LU.ISI.BF_BOF.FINISHING_STEAM.STEAM.OTHER</t>
  </si>
  <si>
    <t>FUEL_EMI.ktCO2.LU.ISI.BF_BOF.FINISHING_STEAM.STEAM.NG_BIOGAS</t>
  </si>
  <si>
    <t>FUEL_EMI.ktCO2.LU.ISI.BF_BOF.FINISHING_STEAM.STEAM.DERIVED</t>
  </si>
  <si>
    <t>FUEL_EMI.ktCO2.LU.ISI.BF_BOF.FINISHING_STEAM.STEAM.BIOMASS_WASTE</t>
  </si>
  <si>
    <t>FUEL_EMI.ktCO2.LU.ISI.BF_BOF.FINISHING_STEAM.STEAM.STEAM_DISTR</t>
  </si>
  <si>
    <t>FUEL_EMI.ktCO2.LU.ISI.BF_BOF.FINISHING.ELEC.ELEC</t>
  </si>
  <si>
    <t>PROCESS_EMI.ktCO2.LU.ISI.BF_BOF</t>
  </si>
  <si>
    <t>FUEL_EMI.ktCO2.LU.ISI.EAF.LIGHT.GENERIC.ELEC</t>
  </si>
  <si>
    <t>FUEL_EMI.ktCO2.LU.ISI.EAF.AIRCOMP.GENERIC.ELEC</t>
  </si>
  <si>
    <t>FUEL_EMI.ktCO2.LU.ISI.EAF.MOTOR.GENERIC.ELEC</t>
  </si>
  <si>
    <t>FUEL_EMI.ktCO2.LU.ISI.EAF.FANS.GENERIC.ELEC</t>
  </si>
  <si>
    <t>FUEL_EMI.ktCO2.LU.ISI.EAF.LOW_ENTH.TOTAL.TOTAL</t>
  </si>
  <si>
    <t>FUEL_EMI.ktCO2.LU.ISI.EAF.LOW_ENTH.THERM.DIESEL_LIQBIO</t>
  </si>
  <si>
    <t>FUEL_EMI.ktCO2.LU.ISI.EAF.LOW_ENTH.THERM.NG_BIOGAS</t>
  </si>
  <si>
    <t>FUEL_EMI.ktCO2.LU.ISI.EAF.LOW_ENTH.THERM.SOLAR_GEO</t>
  </si>
  <si>
    <t>FUEL_EMI.ktCO2.LU.ISI.EAF.LOW_ENTH.HP.AMBIENT</t>
  </si>
  <si>
    <t>FUEL_EMI.ktCO2.LU.ISI.EAF.LOW_ENTH.THERM.ELEC</t>
  </si>
  <si>
    <t>FUEL_EMI.ktCO2.LU.ISI.EAF.SMELTING.TOTAL.TOTAL</t>
  </si>
  <si>
    <t>FUEL_EMI.ktCO2.LU.ISI.EAF.SMELTING.THERM.NONCOKE_SOLIDS</t>
  </si>
  <si>
    <t>FUEL_EMI.ktCO2.LU.ISI.EAF.SMELTING.THERM.RFO</t>
  </si>
  <si>
    <t>FUEL_EMI.ktCO2.LU.ISI.EAF.SMELTING.THERM.NG_BIOGAS</t>
  </si>
  <si>
    <t>FUEL_EMI.ktCO2.LU.ISI.EAF.SMELTING.THERM.DERIVED</t>
  </si>
  <si>
    <t>FUEL_EMI.ktCO2.LU.ISI.EAF.ARC_FURNACE.ELEC.ELEC</t>
  </si>
  <si>
    <t>FUEL_EMI.ktCO2.LU.ISI.EAF.REFINING.TOTAL.TOTAL</t>
  </si>
  <si>
    <t>FUEL_EMI.ktCO2.LU.ISI.EAF.REFINING.THERM.TOTAL</t>
  </si>
  <si>
    <t>FUEL_EMI.ktCO2.LU.ISI.EAF.REFINING.THERM.LPG</t>
  </si>
  <si>
    <t>FUEL_EMI.ktCO2.LU.ISI.EAF.REFINING.THERM.DIESEL_LIQBIO</t>
  </si>
  <si>
    <t>FUEL_EMI.ktCO2.LU.ISI.EAF.REFINING.THERM.RFO</t>
  </si>
  <si>
    <t>FUEL_EMI.ktCO2.LU.ISI.EAF.REFINING.THERM.NG_BIOGAS</t>
  </si>
  <si>
    <t>FUEL_EMI.ktCO2.LU.ISI.EAF.REFINING.ELEC.ELEC</t>
  </si>
  <si>
    <t>FUEL_EMI.ktCO2.LU.ISI.EAF.FINISHING.THERM.TOTAL</t>
  </si>
  <si>
    <t>FUEL_EMI.ktCO2.LU.ISI.EAF.FINISHING.THERM.LPG</t>
  </si>
  <si>
    <t>FUEL_EMI.ktCO2.LU.ISI.EAF.FINISHING.THERM.DIESEL_LIQBIO</t>
  </si>
  <si>
    <t>FUEL_EMI.ktCO2.LU.ISI.EAF.FINISHING.THERM.NG_BIOGAS</t>
  </si>
  <si>
    <t>FUEL_EMI.ktCO2.LU.ISI.EAF.FINISHING_STEAM.TOTAL.TOTAL</t>
  </si>
  <si>
    <t>FUEL_EMI.ktCO2.LU.ISI.EAF.FINISHING_STEAM.STEAM.NONCOKE_SOLIDS</t>
  </si>
  <si>
    <t>FUEL_EMI.ktCO2.LU.ISI.EAF.FINISHING_STEAM.STEAM.RFG</t>
  </si>
  <si>
    <t>FUEL_EMI.ktCO2.LU.ISI.EAF.FINISHING_STEAM.STEAM.LPG</t>
  </si>
  <si>
    <t>FUEL_EMI.ktCO2.LU.ISI.EAF.FINISHING_STEAM.STEAM.DIESEL_LIQBIO</t>
  </si>
  <si>
    <t>FUEL_EMI.ktCO2.LU.ISI.EAF.FINISHING_STEAM.STEAM.RFO</t>
  </si>
  <si>
    <t>FUEL_EMI.ktCO2.LU.ISI.EAF.FINISHING_STEAM.STEAM.OTHER</t>
  </si>
  <si>
    <t>FUEL_EMI.ktCO2.LU.ISI.EAF.FINISHING_STEAM.STEAM.NG_BIOGAS</t>
  </si>
  <si>
    <t>FUEL_EMI.ktCO2.LU.ISI.EAF.FINISHING_STEAM.STEAM.DERIVED</t>
  </si>
  <si>
    <t>FUEL_EMI.ktCO2.LU.ISI.EAF.FINISHING_STEAM.STEAM.BIOMASS_WASTE</t>
  </si>
  <si>
    <t>FUEL_EMI.ktCO2.LU.ISI.EAF.FINISHING_STEAM.STEAM.STEAM_DISTR</t>
  </si>
  <si>
    <t>FUEL_EMI.ktCO2.LU.ISI.EAF.FINISHING.ELEC.ELEC</t>
  </si>
  <si>
    <t>PROCESS_EMI.ktCO2.LU.ISI.EAF</t>
  </si>
  <si>
    <t>Market shares of CO2 emissions by subsector (%)</t>
  </si>
  <si>
    <t>Emission intensity (kt of CO2 per ktoe)</t>
  </si>
  <si>
    <t>Integrated steelworks (without process emissions)</t>
  </si>
  <si>
    <t>Electric arc (without process emissions)</t>
  </si>
  <si>
    <t>VA.Meuro2023.LU.NFM.ALUMINA</t>
  </si>
  <si>
    <t>VA.Meuro2023.LU.NFM.PRIM_ALU</t>
  </si>
  <si>
    <t>VA.Meuro2023.LU.NFM.SEC_ALU</t>
  </si>
  <si>
    <t>VA.Meuro2023.LU.NFM.OTHER_NFM</t>
  </si>
  <si>
    <t>Physical output (kt)</t>
  </si>
  <si>
    <t>Alumina production (kt)</t>
  </si>
  <si>
    <t>OUTPUT.kt.LU.NFM.ALUMINA</t>
  </si>
  <si>
    <t>Aluminium production (kt)</t>
  </si>
  <si>
    <t>OUTPUT.kt.LU.NFM.PRIM_ALU</t>
  </si>
  <si>
    <t>OUTPUT.kt.LU.NFM.SEC_ALU</t>
  </si>
  <si>
    <t>Other non-ferrous metals (kt lead eq.)</t>
  </si>
  <si>
    <t>OUTPUT.kt.LU.NFM.OTHER_NFM</t>
  </si>
  <si>
    <t>Installed capacity (kt production)</t>
  </si>
  <si>
    <t>CAP.kt.LU.NFM.ALUMINA</t>
  </si>
  <si>
    <t>CAP.kt.LU.NFM.PRIM_ALU</t>
  </si>
  <si>
    <t>CAP.kt.LU.NFM.SEC_ALU</t>
  </si>
  <si>
    <t>CAP.kt.LU.NFM.OTHER_NFM</t>
  </si>
  <si>
    <t>Capacity investment (kt production)</t>
  </si>
  <si>
    <t>NEWCAP.kt.LU.NFM.ALUMINA</t>
  </si>
  <si>
    <t>NEWCAP.kt.LU.NFM.PRIM_ALU</t>
  </si>
  <si>
    <t>NEWCAP.kt.LU.NFM.SEC_ALU</t>
  </si>
  <si>
    <t>NEWCAP.kt.LU.NFM.OTHER_NFM</t>
  </si>
  <si>
    <t>Decommissioned capacity (kt production)</t>
  </si>
  <si>
    <t>Idle capacity (kt production)</t>
  </si>
  <si>
    <t>FEC.ktoe.LU.NFM.TOTAL.TOTAL.TOTAL.TOTAL</t>
  </si>
  <si>
    <t>FEC.ktoe.LU.NFM.TOTAL.TOTAL.TOTAL.SOLIDS</t>
  </si>
  <si>
    <t>FEC.ktoe.LU.NFM.TOTAL.TOTAL.TOTAL.RFG</t>
  </si>
  <si>
    <t>FEC.ktoe.LU.NFM.TOTAL.TOTAL.TOTAL.LPG</t>
  </si>
  <si>
    <t>FEC.ktoe.LU.NFM.TOTAL.TOTAL.TOTAL.DIESEL</t>
  </si>
  <si>
    <t>FEC.ktoe.LU.NFM.TOTAL.TOTAL.TOTAL.RFO</t>
  </si>
  <si>
    <t>FEC.ktoe.LU.NFM.TOTAL.TOTAL.TOTAL.OTHER</t>
  </si>
  <si>
    <t>FEC.ktoe.LU.NFM.TOTAL.TOTAL.TOTAL.NG</t>
  </si>
  <si>
    <t>FEC.ktoe.LU.NFM.TOTAL.TOTAL.TOTAL.DERIVED</t>
  </si>
  <si>
    <t>FEC.ktoe.LU.NFM.TOTAL.TOTAL.TOTAL.BIOMASS_WASTE</t>
  </si>
  <si>
    <t>FEC.ktoe.LU.NFM.TOTAL.TOTAL.TOTAL.BIOGAS</t>
  </si>
  <si>
    <t>FEC.ktoe.LU.NFM.TOTAL.TOTAL.TOTAL.LIQBIO</t>
  </si>
  <si>
    <t>FEC.ktoe.LU.NFM.TOTAL.TOTAL.TOTAL.SOLAR</t>
  </si>
  <si>
    <t>FEC.ktoe.LU.NFM.TOTAL.TOTAL.TOTAL.GEO</t>
  </si>
  <si>
    <t>FEC.ktoe.LU.NFM.TOTAL.TOTAL.TOTAL.AMBIENT</t>
  </si>
  <si>
    <t>FEC.ktoe.LU.NFM.TOTAL.TOTAL.TOTAL.STEAM_DISTR</t>
  </si>
  <si>
    <t>FEC.ktoe.LU.NFM.TOTAL.TOTAL.TOTAL.ELEC</t>
  </si>
  <si>
    <t>FEC.ktoe.LU.NFM.ALUMINA.TOTAL.TOTAL.TOTAL</t>
  </si>
  <si>
    <t>FEC.ktoe.LU.NFM.ALUMINA.LIGHT.GENERIC.ELEC</t>
  </si>
  <si>
    <t>FEC.ktoe.LU.NFM.ALUMINA.AIRCOMP.GENERIC.ELEC</t>
  </si>
  <si>
    <t>FEC.ktoe.LU.NFM.ALUMINA.MOTOR.GENERIC.ELEC</t>
  </si>
  <si>
    <t>FEC.ktoe.LU.NFM.ALUMINA.FANS.GENERIC.ELEC</t>
  </si>
  <si>
    <t>FEC.ktoe.LU.NFM.ALUMINA.LOW_ENTH.TOTAL.TOTAL</t>
  </si>
  <si>
    <t>FEC.ktoe.LU.NFM.ALUMINA.LOW_ENTH.THERM.DIESEL_LIQBIO</t>
  </si>
  <si>
    <t>FEC.ktoe.LU.NFM.ALUMINA.LOW_ENTH.THERM.NG_BIOGAS</t>
  </si>
  <si>
    <t>FEC.ktoe.LU.NFM.ALUMINA.LOW_ENTH.THERM.SOLAR_GEO</t>
  </si>
  <si>
    <t>FEC.ktoe.LU.NFM.ALUMINA.LOW_ENTH.HP.AMBIENT</t>
  </si>
  <si>
    <t>FEC.ktoe.LU.NFM.ALUMINA.LOW_ENTH.THERM.ELEC</t>
  </si>
  <si>
    <t>Alumina production: High-enthalpy heat</t>
  </si>
  <si>
    <t>FEC.ktoe.LU.NFM.ALUMINA.A_PRODUCTION.TOTAL.TOTAL</t>
  </si>
  <si>
    <t>FEC.ktoe.LU.NFM.ALUMINA.A_PRODUCTION.STEAM.SOLIDS</t>
  </si>
  <si>
    <t>FEC.ktoe.LU.NFM.ALUMINA.A_PRODUCTION.STEAM.RFG</t>
  </si>
  <si>
    <t>FEC.ktoe.LU.NFM.ALUMINA.A_PRODUCTION.STEAM.LPG</t>
  </si>
  <si>
    <t>FEC.ktoe.LU.NFM.ALUMINA.A_PRODUCTION.STEAM.DIESEL_LIQBIO</t>
  </si>
  <si>
    <t>FEC.ktoe.LU.NFM.ALUMINA.A_PRODUCTION.STEAM.RFO</t>
  </si>
  <si>
    <t>FEC.ktoe.LU.NFM.ALUMINA.A_PRODUCTION.STEAM.OTHER</t>
  </si>
  <si>
    <t>FEC.ktoe.LU.NFM.ALUMINA.A_PRODUCTION.STEAM.NG_BIOGAS</t>
  </si>
  <si>
    <t>FEC.ktoe.LU.NFM.ALUMINA.A_PRODUCTION.STEAM.DERIVED</t>
  </si>
  <si>
    <t>FEC.ktoe.LU.NFM.ALUMINA.A_PRODUCTION.STEAM.BIOMASS_WASTE</t>
  </si>
  <si>
    <t>FEC.ktoe.LU.NFM.ALUMINA.A_PRODUCTION.STEAM.STEAM_DISTR</t>
  </si>
  <si>
    <t>Alumina production: Refining</t>
  </si>
  <si>
    <t>FEC.ktoe.LU.NFM.ALUMINA.A_REFINING.TOTAL.TOTAL</t>
  </si>
  <si>
    <t>FEC.ktoe.LU.NFM.ALUMINA.A_REFINING.THERM.LPG</t>
  </si>
  <si>
    <t>FEC.ktoe.LU.NFM.ALUMINA.A_REFINING.THERM.DIESEL_LIQBIO</t>
  </si>
  <si>
    <t>FEC.ktoe.LU.NFM.ALUMINA.A_REFINING.THERM.RFO</t>
  </si>
  <si>
    <t>FEC.ktoe.LU.NFM.ALUMINA.A_REFINING.THERM.NG_BIOGAS</t>
  </si>
  <si>
    <t>FEC.ktoe.LU.NFM.ALUMINA.A_REFINING.THERM.ELEC</t>
  </si>
  <si>
    <t>FEC.ktoe.LU.NFM.PRIM_ALU.TOTAL.TOTAL.TOTAL</t>
  </si>
  <si>
    <t>FEC.ktoe.LU.NFM.PRIM_ALU.LIGHT.GENERIC.ELEC</t>
  </si>
  <si>
    <t>FEC.ktoe.LU.NFM.PRIM_ALU.AIRCOMP.GENERIC.ELEC</t>
  </si>
  <si>
    <t>FEC.ktoe.LU.NFM.PRIM_ALU.MOTOR.GENERIC.ELEC</t>
  </si>
  <si>
    <t>FEC.ktoe.LU.NFM.PRIM_ALU.FANS.GENERIC.ELEC</t>
  </si>
  <si>
    <t>FEC.ktoe.LU.NFM.PRIM_ALU.LOW_ENTH.TOTAL.TOTAL</t>
  </si>
  <si>
    <t>FEC.ktoe.LU.NFM.PRIM_ALU.LOW_ENTH.THERM.DIESEL_LIQBIO</t>
  </si>
  <si>
    <t>FEC.ktoe.LU.NFM.PRIM_ALU.LOW_ENTH.THERM.NG_BIOGAS</t>
  </si>
  <si>
    <t>FEC.ktoe.LU.NFM.PRIM_ALU.LOW_ENTH.THERM.SOLAR_GEO</t>
  </si>
  <si>
    <t>FEC.ktoe.LU.NFM.PRIM_ALU.LOW_ENTH.HP.AMBIENT</t>
  </si>
  <si>
    <t>FEC.ktoe.LU.NFM.PRIM_ALU.LOW_ENTH.THERM.ELEC</t>
  </si>
  <si>
    <t>Aluminium electrolysis (smelting)</t>
  </si>
  <si>
    <t>FEC.ktoe.LU.NFM.PRIM_ALU.SMELTING.ELEC.ELEC</t>
  </si>
  <si>
    <t>Aluminium processing  (metallurgy e.g. cast house, reheating)</t>
  </si>
  <si>
    <t>FEC.ktoe.LU.NFM.PRIM_ALU.PROCESSING.TOTAL.TOTAL</t>
  </si>
  <si>
    <t>Aluminium processing - Thermal</t>
  </si>
  <si>
    <t>FEC.ktoe.LU.NFM.PRIM_ALU.PROCESSING.THERM.TOTAL</t>
  </si>
  <si>
    <t>FEC.ktoe.LU.NFM.PRIM_ALU.PROCESSING.THERM.LPG</t>
  </si>
  <si>
    <t>FEC.ktoe.LU.NFM.PRIM_ALU.PROCESSING.THERM.DIESEL_LIQBIO</t>
  </si>
  <si>
    <t>FEC.ktoe.LU.NFM.PRIM_ALU.PROCESSING.THERM.RFO</t>
  </si>
  <si>
    <t>FEC.ktoe.LU.NFM.PRIM_ALU.PROCESSING.THERM.NG_BIOGAS</t>
  </si>
  <si>
    <t>Aluminium processing - Electric</t>
  </si>
  <si>
    <t>FEC.ktoe.LU.NFM.PRIM_ALU.PROCESSING.ELEC.ELEC</t>
  </si>
  <si>
    <t>Aluminium finishing</t>
  </si>
  <si>
    <t>Aluminium finishing - Thermal</t>
  </si>
  <si>
    <t>FEC.ktoe.LU.NFM.PRIM_ALU.FINISHING.THERM.TOTAL</t>
  </si>
  <si>
    <t>FEC.ktoe.LU.NFM.PRIM_ALU.FINISHING.THERM.LPG</t>
  </si>
  <si>
    <t>FEC.ktoe.LU.NFM.PRIM_ALU.FINISHING.THERM.DIESEL_LIQBIO</t>
  </si>
  <si>
    <t>FEC.ktoe.LU.NFM.PRIM_ALU.FINISHING.THERM.NG_BIOGAS</t>
  </si>
  <si>
    <t>Aluminium finishing - Steam</t>
  </si>
  <si>
    <t>FEC.ktoe.LU.NFM.PRIM_ALU.FINISHING_STEAM.TOTAL.TOTAL</t>
  </si>
  <si>
    <t>FEC.ktoe.LU.NFM.PRIM_ALU.FINISHING_STEAM.STEAM.SOLIDS</t>
  </si>
  <si>
    <t>FEC.ktoe.LU.NFM.PRIM_ALU.FINISHING_STEAM.STEAM.RFG</t>
  </si>
  <si>
    <t>FEC.ktoe.LU.NFM.PRIM_ALU.FINISHING_STEAM.STEAM.LPG</t>
  </si>
  <si>
    <t>FEC.ktoe.LU.NFM.PRIM_ALU.FINISHING_STEAM.STEAM.DIESEL_LIQBIO</t>
  </si>
  <si>
    <t>FEC.ktoe.LU.NFM.PRIM_ALU.FINISHING_STEAM.STEAM.RFO</t>
  </si>
  <si>
    <t>FEC.ktoe.LU.NFM.PRIM_ALU.FINISHING_STEAM.STEAM.OTHER</t>
  </si>
  <si>
    <t>FEC.ktoe.LU.NFM.PRIM_ALU.FINISHING_STEAM.STEAM.NG_BIOGAS</t>
  </si>
  <si>
    <t>FEC.ktoe.LU.NFM.PRIM_ALU.FINISHING_STEAM.STEAM.DERIVED</t>
  </si>
  <si>
    <t>FEC.ktoe.LU.NFM.PRIM_ALU.FINISHING_STEAM.STEAM.BIOMASS_WASTE</t>
  </si>
  <si>
    <t>FEC.ktoe.LU.NFM.PRIM_ALU.FINISHING_STEAM.STEAM.STEAM_DISTR</t>
  </si>
  <si>
    <t>Aluminium finishing - Electric</t>
  </si>
  <si>
    <t>FEC.ktoe.LU.NFM.PRIM_ALU.FINISHING.ELEC.ELEC</t>
  </si>
  <si>
    <t>FEC.ktoe.LU.NFM.SEC_ALU.TOTAL.TOTAL.TOTAL</t>
  </si>
  <si>
    <t>FEC.ktoe.LU.NFM.SEC_ALU.LIGHT.GENERIC.ELEC</t>
  </si>
  <si>
    <t>FEC.ktoe.LU.NFM.SEC_ALU.AIRCOMP.GENERIC.ELEC</t>
  </si>
  <si>
    <t>FEC.ktoe.LU.NFM.SEC_ALU.MOTOR.GENERIC.ELEC</t>
  </si>
  <si>
    <t>FEC.ktoe.LU.NFM.SEC_ALU.FANS.GENERIC.ELEC</t>
  </si>
  <si>
    <t>FEC.ktoe.LU.NFM.SEC_ALU.LOW_ENTH.TOTAL.TOTAL</t>
  </si>
  <si>
    <t>FEC.ktoe.LU.NFM.SEC_ALU.LOW_ENTH.THERM.DIESEL_LIQBIO</t>
  </si>
  <si>
    <t>FEC.ktoe.LU.NFM.SEC_ALU.LOW_ENTH.THERM.NG_BIOGAS</t>
  </si>
  <si>
    <t>FEC.ktoe.LU.NFM.SEC_ALU.LOW_ENTH.THERM.SOLAR_GEO</t>
  </si>
  <si>
    <t>FEC.ktoe.LU.NFM.SEC_ALU.LOW_ENTH.HP.AMBIENT</t>
  </si>
  <si>
    <t>FEC.ktoe.LU.NFM.SEC_ALU.LOW_ENTH.THERM.ELEC</t>
  </si>
  <si>
    <t>Secondary aluminium (incl. pre-treatment, remelting)</t>
  </si>
  <si>
    <t>FEC.ktoe.LU.NFM.SEC_ALU.SEC_REMELTING.TOTAL.TOTAL</t>
  </si>
  <si>
    <t>Secondary aluminium - Thermal</t>
  </si>
  <si>
    <t>FEC.ktoe.LU.NFM.SEC_ALU.SEC_REMELTING.THERM.TOTAL</t>
  </si>
  <si>
    <t>FEC.ktoe.LU.NFM.SEC_ALU.SEC_REMELTING.THERM.LPG</t>
  </si>
  <si>
    <t>FEC.ktoe.LU.NFM.SEC_ALU.SEC_REMELTING.THERM.DIESEL_LIQBIO</t>
  </si>
  <si>
    <t>FEC.ktoe.LU.NFM.SEC_ALU.SEC_REMELTING.THERM.RFO</t>
  </si>
  <si>
    <t>FEC.ktoe.LU.NFM.SEC_ALU.SEC_REMELTING.THERM.NG_BIOGAS</t>
  </si>
  <si>
    <t>Secondary aluminium - Electric</t>
  </si>
  <si>
    <t>FEC.ktoe.LU.NFM.SEC_ALU.SEC_REMELTING.ELEC.ELEC</t>
  </si>
  <si>
    <t>FEC.ktoe.LU.NFM.SEC_ALU.SEC_PROCESSING.TOTAL.TOTAL</t>
  </si>
  <si>
    <t>FEC.ktoe.LU.NFM.SEC_ALU.SEC_PROCESSING.THERM.TOTAL</t>
  </si>
  <si>
    <t>FEC.ktoe.LU.NFM.SEC_ALU.SEC_PROCESSING.THERM.LPG</t>
  </si>
  <si>
    <t>FEC.ktoe.LU.NFM.SEC_ALU.SEC_PROCESSING.THERM.DIESEL_LIQBIO</t>
  </si>
  <si>
    <t>FEC.ktoe.LU.NFM.SEC_ALU.SEC_PROCESSING.THERM.RFO</t>
  </si>
  <si>
    <t>FEC.ktoe.LU.NFM.SEC_ALU.SEC_PROCESSING.THERM.NG_BIOGAS</t>
  </si>
  <si>
    <t>FEC.ktoe.LU.NFM.SEC_ALU.SEC_PROCESSING.ELEC.ELEC</t>
  </si>
  <si>
    <t>FEC.ktoe.LU.NFM.SEC_ALU.SEC_FINISHING.THERM.TOTAL</t>
  </si>
  <si>
    <t>FEC.ktoe.LU.NFM.SEC_ALU.SEC_FINISHING.THERM.LPG</t>
  </si>
  <si>
    <t>FEC.ktoe.LU.NFM.SEC_ALU.SEC_FINISHING.THERM.DIESEL_LIQBIO</t>
  </si>
  <si>
    <t>FEC.ktoe.LU.NFM.SEC_ALU.SEC_FINISHING.THERM.NG_BIOGAS</t>
  </si>
  <si>
    <t>FEC.ktoe.LU.NFM.SEC_ALU.SEC_FINISHING_STEAM.TOTAL.TOTAL</t>
  </si>
  <si>
    <t>FEC.ktoe.LU.NFM.SEC_ALU.SEC_FINISHING_STEAM.STEAM.SOLIDS</t>
  </si>
  <si>
    <t>FEC.ktoe.LU.NFM.SEC_ALU.SEC_FINISHING_STEAM.STEAM.RFG</t>
  </si>
  <si>
    <t>FEC.ktoe.LU.NFM.SEC_ALU.SEC_FINISHING_STEAM.STEAM.LPG</t>
  </si>
  <si>
    <t>FEC.ktoe.LU.NFM.SEC_ALU.SEC_FINISHING_STEAM.STEAM.DIESEL_LIQBIO</t>
  </si>
  <si>
    <t>FEC.ktoe.LU.NFM.SEC_ALU.SEC_FINISHING_STEAM.STEAM.RFO</t>
  </si>
  <si>
    <t>FEC.ktoe.LU.NFM.SEC_ALU.SEC_FINISHING_STEAM.STEAM.OTHER</t>
  </si>
  <si>
    <t>FEC.ktoe.LU.NFM.SEC_ALU.SEC_FINISHING_STEAM.STEAM.NG_BIOGAS</t>
  </si>
  <si>
    <t>FEC.ktoe.LU.NFM.SEC_ALU.SEC_FINISHING_STEAM.STEAM.DERIVED</t>
  </si>
  <si>
    <t>FEC.ktoe.LU.NFM.SEC_ALU.SEC_FINISHING_STEAM.STEAM.BIOMASS_WASTE</t>
  </si>
  <si>
    <t>FEC.ktoe.LU.NFM.SEC_ALU.SEC_FINISHING_STEAM.STEAM.STEAM_DISTR</t>
  </si>
  <si>
    <t>FEC.ktoe.LU.NFM.SEC_ALU.SEC_FINISHING.ELEC.ELEC</t>
  </si>
  <si>
    <t>FEC.ktoe.LU.NFM.OTHER_NFM.TOTAL.TOTAL.TOTAL</t>
  </si>
  <si>
    <t>FEC.ktoe.LU.NFM.OTHER_NFM.LIGHT.GENERIC.ELEC</t>
  </si>
  <si>
    <t>FEC.ktoe.LU.NFM.OTHER_NFM.AIRCOMP.GENERIC.ELEC</t>
  </si>
  <si>
    <t>FEC.ktoe.LU.NFM.OTHER_NFM.MOTOR.GENERIC.ELEC</t>
  </si>
  <si>
    <t>FEC.ktoe.LU.NFM.OTHER_NFM.FANS.GENERIC.ELEC</t>
  </si>
  <si>
    <t>FEC.ktoe.LU.NFM.OTHER_NFM.LOW_ENTH.TOTAL.TOTAL</t>
  </si>
  <si>
    <t>FEC.ktoe.LU.NFM.OTHER_NFM.LOW_ENTH.THERM.DIESEL_LIQBIO</t>
  </si>
  <si>
    <t>FEC.ktoe.LU.NFM.OTHER_NFM.LOW_ENTH.THERM.NG_BIOGAS</t>
  </si>
  <si>
    <t>FEC.ktoe.LU.NFM.OTHER_NFM.LOW_ENTH.THERM.SOLAR_GEO</t>
  </si>
  <si>
    <t>FEC.ktoe.LU.NFM.OTHER_NFM.LOW_ENTH.HP.AMBIENT</t>
  </si>
  <si>
    <t>FEC.ktoe.LU.NFM.OTHER_NFM.LOW_ENTH.THERM.ELEC</t>
  </si>
  <si>
    <t>Other Metals: production</t>
  </si>
  <si>
    <t>FEC.ktoe.LU.NFM.OTHER_NFM.OTH_PRODUCTION.TOTAL.TOTAL</t>
  </si>
  <si>
    <t>Metal production - Thermal</t>
  </si>
  <si>
    <t>FEC.ktoe.LU.NFM.OTHER_NFM.OTH_PRODUCTION.THERM.TOTAL</t>
  </si>
  <si>
    <t>FEC.ktoe.LU.NFM.OTHER_NFM.OTH_PRODUCTION.THERM.SOLIDS</t>
  </si>
  <si>
    <t>FEC.ktoe.LU.NFM.OTHER_NFM.OTH_PRODUCTION.THERM.LPG</t>
  </si>
  <si>
    <t>FEC.ktoe.LU.NFM.OTHER_NFM.OTH_PRODUCTION.THERM.DIESEL_LIQBIO</t>
  </si>
  <si>
    <t>FEC.ktoe.LU.NFM.OTHER_NFM.OTH_PRODUCTION.THERM.RFO</t>
  </si>
  <si>
    <t>FEC.ktoe.LU.NFM.OTHER_NFM.OTH_PRODUCTION.THERM.NG_BIOGAS</t>
  </si>
  <si>
    <t>Metal production - Electric</t>
  </si>
  <si>
    <t>FEC.ktoe.LU.NFM.OTHER_NFM.OTH_PRODUCTION.ELEC.ELEC</t>
  </si>
  <si>
    <t>Metal processing  (metallurgy e.g. cast house, reheating)</t>
  </si>
  <si>
    <t>FEC.ktoe.LU.NFM.OTHER_NFM.OTH_PROCESSING.TOTAL.TOTAL</t>
  </si>
  <si>
    <t>Metal processing - Thermal</t>
  </si>
  <si>
    <t>FEC.ktoe.LU.NFM.OTHER_NFM.OTH_PROCESSING.THERM.TOTAL</t>
  </si>
  <si>
    <t>FEC.ktoe.LU.NFM.OTHER_NFM.OTH_PROCESSING.THERM.LPG</t>
  </si>
  <si>
    <t>FEC.ktoe.LU.NFM.OTHER_NFM.OTH_PROCESSING.THERM.DIESEL_LIQBIO</t>
  </si>
  <si>
    <t>FEC.ktoe.LU.NFM.OTHER_NFM.OTH_PROCESSING.THERM.RFO</t>
  </si>
  <si>
    <t>FEC.ktoe.LU.NFM.OTHER_NFM.OTH_PROCESSING.THERM.NG_BIOGAS</t>
  </si>
  <si>
    <t>Metal processing - Electric</t>
  </si>
  <si>
    <t>FEC.ktoe.LU.NFM.OTHER_NFM.OTH_PROCESSING.ELEC.ELEC</t>
  </si>
  <si>
    <t>Metal finishing</t>
  </si>
  <si>
    <t>Metal finishing - Thermal</t>
  </si>
  <si>
    <t>FEC.ktoe.LU.NFM.OTHER_NFM.OTH_FINISHING.THERM.TOTAL</t>
  </si>
  <si>
    <t>FEC.ktoe.LU.NFM.OTHER_NFM.OTH_FINISHING.THERM.LPG</t>
  </si>
  <si>
    <t>FEC.ktoe.LU.NFM.OTHER_NFM.OTH_FINISHING.THERM.DIESEL_LIQBIO</t>
  </si>
  <si>
    <t>FEC.ktoe.LU.NFM.OTHER_NFM.OTH_FINISHING.THERM.NG_BIOGAS</t>
  </si>
  <si>
    <t>Metal finishing - Steam</t>
  </si>
  <si>
    <t>FEC.ktoe.LU.NFM.OTHER_NFM.OTH_FINISHING_STEAM.TOTAL.TOTAL</t>
  </si>
  <si>
    <t>FEC.ktoe.LU.NFM.OTHER_NFM.OTH_FINISHING_STEAM.STEAM.SOLIDS</t>
  </si>
  <si>
    <t>FEC.ktoe.LU.NFM.OTHER_NFM.OTH_FINISHING_STEAM.STEAM.RFG</t>
  </si>
  <si>
    <t>FEC.ktoe.LU.NFM.OTHER_NFM.OTH_FINISHING_STEAM.STEAM.LPG</t>
  </si>
  <si>
    <t>FEC.ktoe.LU.NFM.OTHER_NFM.OTH_FINISHING_STEAM.STEAM.DIESEL_LIQBIO</t>
  </si>
  <si>
    <t>FEC.ktoe.LU.NFM.OTHER_NFM.OTH_FINISHING_STEAM.STEAM.RFO</t>
  </si>
  <si>
    <t>FEC.ktoe.LU.NFM.OTHER_NFM.OTH_FINISHING_STEAM.STEAM.OTHER</t>
  </si>
  <si>
    <t>FEC.ktoe.LU.NFM.OTHER_NFM.OTH_FINISHING_STEAM.STEAM.NG_BIOGAS</t>
  </si>
  <si>
    <t>FEC.ktoe.LU.NFM.OTHER_NFM.OTH_FINISHING_STEAM.STEAM.DERIVED</t>
  </si>
  <si>
    <t>FEC.ktoe.LU.NFM.OTHER_NFM.OTH_FINISHING_STEAM.STEAM.BIOMASS_WASTE</t>
  </si>
  <si>
    <t>FEC.ktoe.LU.NFM.OTHER_NFM.OTH_FINISHING_STEAM.STEAM.STEAM_DISTR</t>
  </si>
  <si>
    <t>Metal finishing - Electric</t>
  </si>
  <si>
    <t>FEC.ktoe.LU.NFM.OTHER_NFM.OTH_FINISHING.ELEC.ELEC</t>
  </si>
  <si>
    <t>UED.ktoe.LU.NFM.ALUMINA.TOTAL.TOTAL.TOTAL</t>
  </si>
  <si>
    <t>UED.ktoe.LU.NFM.ALUMINA.LIGHT.GENERIC.ELEC</t>
  </si>
  <si>
    <t>UED.ktoe.LU.NFM.ALUMINA.AIRCOMP.GENERIC.ELEC</t>
  </si>
  <si>
    <t>UED.ktoe.LU.NFM.ALUMINA.MOTOR.GENERIC.ELEC</t>
  </si>
  <si>
    <t>UED.ktoe.LU.NFM.ALUMINA.FANS.GENERIC.ELEC</t>
  </si>
  <si>
    <t>UED.ktoe.LU.NFM.ALUMINA.LOW_ENTH.TOTAL.TOTAL</t>
  </si>
  <si>
    <t>UED.ktoe.LU.NFM.ALUMINA.LOW_ENTH.THERM.DIESEL_LIQBIO</t>
  </si>
  <si>
    <t>UED.ktoe.LU.NFM.ALUMINA.LOW_ENTH.THERM.NG_BIOGAS</t>
  </si>
  <si>
    <t>UED.ktoe.LU.NFM.ALUMINA.LOW_ENTH.THERM.SOLAR_GEO</t>
  </si>
  <si>
    <t>UED.ktoe.LU.NFM.ALUMINA.LOW_ENTH.HP.AMBIENT</t>
  </si>
  <si>
    <t>UED.ktoe.LU.NFM.ALUMINA.LOW_ENTH.THERM.ELEC</t>
  </si>
  <si>
    <t>UED.ktoe.LU.NFM.ALUMINA.A_PRODUCTION.TOTAL.TOTAL</t>
  </si>
  <si>
    <t>UED.ktoe.LU.NFM.ALUMINA.A_PRODUCTION.STEAM.SOLIDS</t>
  </si>
  <si>
    <t>UED.ktoe.LU.NFM.ALUMINA.A_PRODUCTION.STEAM.RFG</t>
  </si>
  <si>
    <t>UED.ktoe.LU.NFM.ALUMINA.A_PRODUCTION.STEAM.LPG</t>
  </si>
  <si>
    <t>UED.ktoe.LU.NFM.ALUMINA.A_PRODUCTION.STEAM.DIESEL_LIQBIO</t>
  </si>
  <si>
    <t>UED.ktoe.LU.NFM.ALUMINA.A_PRODUCTION.STEAM.RFO</t>
  </si>
  <si>
    <t>UED.ktoe.LU.NFM.ALUMINA.A_PRODUCTION.STEAM.OTHER</t>
  </si>
  <si>
    <t>UED.ktoe.LU.NFM.ALUMINA.A_PRODUCTION.STEAM.NG_BIOGAS</t>
  </si>
  <si>
    <t>UED.ktoe.LU.NFM.ALUMINA.A_PRODUCTION.STEAM.DERIVED</t>
  </si>
  <si>
    <t>UED.ktoe.LU.NFM.ALUMINA.A_PRODUCTION.STEAM.BIOMASS_WASTE</t>
  </si>
  <si>
    <t>UED.ktoe.LU.NFM.ALUMINA.A_PRODUCTION.STEAM.STEAM_DISTR</t>
  </si>
  <si>
    <t>UED.ktoe.LU.NFM.ALUMINA.A_REFINING.TOTAL.TOTAL</t>
  </si>
  <si>
    <t>UED.ktoe.LU.NFM.ALUMINA.A_REFINING.THERM.LPG</t>
  </si>
  <si>
    <t>UED.ktoe.LU.NFM.ALUMINA.A_REFINING.THERM.DIESEL_LIQBIO</t>
  </si>
  <si>
    <t>UED.ktoe.LU.NFM.ALUMINA.A_REFINING.THERM.RFO</t>
  </si>
  <si>
    <t>UED.ktoe.LU.NFM.ALUMINA.A_REFINING.THERM.NG_BIOGAS</t>
  </si>
  <si>
    <t>UED.ktoe.LU.NFM.ALUMINA.A_REFINING.THERM.ELEC</t>
  </si>
  <si>
    <t>UED.ktoe.LU.NFM.PRIM_ALU.TOTAL.TOTAL.TOTAL</t>
  </si>
  <si>
    <t>UED.ktoe.LU.NFM.PRIM_ALU.LIGHT.GENERIC.ELEC</t>
  </si>
  <si>
    <t>UED.ktoe.LU.NFM.PRIM_ALU.AIRCOMP.GENERIC.ELEC</t>
  </si>
  <si>
    <t>UED.ktoe.LU.NFM.PRIM_ALU.MOTOR.GENERIC.ELEC</t>
  </si>
  <si>
    <t>UED.ktoe.LU.NFM.PRIM_ALU.FANS.GENERIC.ELEC</t>
  </si>
  <si>
    <t>UED.ktoe.LU.NFM.PRIM_ALU.LOW_ENTH.TOTAL.TOTAL</t>
  </si>
  <si>
    <t>UED.ktoe.LU.NFM.PRIM_ALU.LOW_ENTH.THERM.DIESEL_LIQBIO</t>
  </si>
  <si>
    <t>UED.ktoe.LU.NFM.PRIM_ALU.LOW_ENTH.THERM.NG_BIOGAS</t>
  </si>
  <si>
    <t>UED.ktoe.LU.NFM.PRIM_ALU.LOW_ENTH.THERM.SOLAR_GEO</t>
  </si>
  <si>
    <t>UED.ktoe.LU.NFM.PRIM_ALU.LOW_ENTH.HP.AMBIENT</t>
  </si>
  <si>
    <t>UED.ktoe.LU.NFM.PRIM_ALU.LOW_ENTH.THERM.ELEC</t>
  </si>
  <si>
    <t>UED.ktoe.LU.NFM.PRIM_ALU.SMELTING.ELEC.ELEC</t>
  </si>
  <si>
    <t>UED.ktoe.LU.NFM.PRIM_ALU.PROCESSING.TOTAL.TOTAL</t>
  </si>
  <si>
    <t>UED.ktoe.LU.NFM.PRIM_ALU.PROCESSING.THERM.TOTAL</t>
  </si>
  <si>
    <t>UED.ktoe.LU.NFM.PRIM_ALU.PROCESSING.THERM.LPG</t>
  </si>
  <si>
    <t>UED.ktoe.LU.NFM.PRIM_ALU.PROCESSING.THERM.DIESEL_LIQBIO</t>
  </si>
  <si>
    <t>UED.ktoe.LU.NFM.PRIM_ALU.PROCESSING.THERM.RFO</t>
  </si>
  <si>
    <t>UED.ktoe.LU.NFM.PRIM_ALU.PROCESSING.THERM.NG_BIOGAS</t>
  </si>
  <si>
    <t>UED.ktoe.LU.NFM.PRIM_ALU.PROCESSING.ELEC.ELEC</t>
  </si>
  <si>
    <t>UED.ktoe.LU.NFM.PRIM_ALU.FINISHING.THERM.TOTAL</t>
  </si>
  <si>
    <t>UED.ktoe.LU.NFM.PRIM_ALU.FINISHING.THERM.LPG</t>
  </si>
  <si>
    <t>UED.ktoe.LU.NFM.PRIM_ALU.FINISHING.THERM.DIESEL_LIQBIO</t>
  </si>
  <si>
    <t>UED.ktoe.LU.NFM.PRIM_ALU.FINISHING.THERM.NG_BIOGAS</t>
  </si>
  <si>
    <t>UED.ktoe.LU.NFM.PRIM_ALU.FINISHING_STEAM.TOTAL.TOTAL</t>
  </si>
  <si>
    <t>UED.ktoe.LU.NFM.PRIM_ALU.FINISHING_STEAM.STEAM.SOLIDS</t>
  </si>
  <si>
    <t>UED.ktoe.LU.NFM.PRIM_ALU.FINISHING_STEAM.STEAM.RFG</t>
  </si>
  <si>
    <t>UED.ktoe.LU.NFM.PRIM_ALU.FINISHING_STEAM.STEAM.LPG</t>
  </si>
  <si>
    <t>UED.ktoe.LU.NFM.PRIM_ALU.FINISHING_STEAM.STEAM.DIESEL_LIQBIO</t>
  </si>
  <si>
    <t>UED.ktoe.LU.NFM.PRIM_ALU.FINISHING_STEAM.STEAM.RFO</t>
  </si>
  <si>
    <t>UED.ktoe.LU.NFM.PRIM_ALU.FINISHING_STEAM.STEAM.OTHER</t>
  </si>
  <si>
    <t>UED.ktoe.LU.NFM.PRIM_ALU.FINISHING_STEAM.STEAM.NG_BIOGAS</t>
  </si>
  <si>
    <t>UED.ktoe.LU.NFM.PRIM_ALU.FINISHING_STEAM.STEAM.DERIVED</t>
  </si>
  <si>
    <t>UED.ktoe.LU.NFM.PRIM_ALU.FINISHING_STEAM.STEAM.BIOMASS_WASTE</t>
  </si>
  <si>
    <t>UED.ktoe.LU.NFM.PRIM_ALU.FINISHING_STEAM.STEAM.STEAM_DISTR</t>
  </si>
  <si>
    <t>UED.ktoe.LU.NFM.PRIM_ALU.FINISHING.ELEC.ELEC</t>
  </si>
  <si>
    <t>UED.ktoe.LU.NFM.SEC_ALU.TOTAL.TOTAL.TOTAL</t>
  </si>
  <si>
    <t>UED.ktoe.LU.NFM.SEC_ALU.LIGHT.GENERIC.ELEC</t>
  </si>
  <si>
    <t>UED.ktoe.LU.NFM.SEC_ALU.AIRCOMP.GENERIC.ELEC</t>
  </si>
  <si>
    <t>UED.ktoe.LU.NFM.SEC_ALU.MOTOR.GENERIC.ELEC</t>
  </si>
  <si>
    <t>UED.ktoe.LU.NFM.SEC_ALU.FANS.GENERIC.ELEC</t>
  </si>
  <si>
    <t>UED.ktoe.LU.NFM.SEC_ALU.LOW_ENTH.TOTAL.TOTAL</t>
  </si>
  <si>
    <t>UED.ktoe.LU.NFM.SEC_ALU.LOW_ENTH.THERM.DIESEL_LIQBIO</t>
  </si>
  <si>
    <t>UED.ktoe.LU.NFM.SEC_ALU.LOW_ENTH.THERM.NG_BIOGAS</t>
  </si>
  <si>
    <t>UED.ktoe.LU.NFM.SEC_ALU.LOW_ENTH.THERM.SOLAR_GEO</t>
  </si>
  <si>
    <t>UED.ktoe.LU.NFM.SEC_ALU.LOW_ENTH.HP.AMBIENT</t>
  </si>
  <si>
    <t>UED.ktoe.LU.NFM.SEC_ALU.LOW_ENTH.THERM.ELEC</t>
  </si>
  <si>
    <t>UED.ktoe.LU.NFM.SEC_ALU.SEC_REMELTING.TOTAL.TOTAL</t>
  </si>
  <si>
    <t>UED.ktoe.LU.NFM.SEC_ALU.SEC_REMELTING.THERM.TOTAL</t>
  </si>
  <si>
    <t>UED.ktoe.LU.NFM.SEC_ALU.SEC_REMELTING.THERM.LPG</t>
  </si>
  <si>
    <t>UED.ktoe.LU.NFM.SEC_ALU.SEC_REMELTING.THERM.DIESEL_LIQBIO</t>
  </si>
  <si>
    <t>UED.ktoe.LU.NFM.SEC_ALU.SEC_REMELTING.THERM.RFO</t>
  </si>
  <si>
    <t>UED.ktoe.LU.NFM.SEC_ALU.SEC_REMELTING.THERM.NG_BIOGAS</t>
  </si>
  <si>
    <t>UED.ktoe.LU.NFM.SEC_ALU.SEC_REMELTING.ELEC.ELEC</t>
  </si>
  <si>
    <t>UED.ktoe.LU.NFM.SEC_ALU.SEC_PROCESSING.TOTAL.TOTAL</t>
  </si>
  <si>
    <t>UED.ktoe.LU.NFM.SEC_ALU.SEC_PROCESSING.THERM.TOTAL</t>
  </si>
  <si>
    <t>UED.ktoe.LU.NFM.SEC_ALU.SEC_PROCESSING.THERM.LPG</t>
  </si>
  <si>
    <t>UED.ktoe.LU.NFM.SEC_ALU.SEC_PROCESSING.THERM.DIESEL_LIQBIO</t>
  </si>
  <si>
    <t>UED.ktoe.LU.NFM.SEC_ALU.SEC_PROCESSING.THERM.RFO</t>
  </si>
  <si>
    <t>UED.ktoe.LU.NFM.SEC_ALU.SEC_PROCESSING.THERM.NG_BIOGAS</t>
  </si>
  <si>
    <t>UED.ktoe.LU.NFM.SEC_ALU.SEC_PROCESSING.ELEC.ELEC</t>
  </si>
  <si>
    <t>UED.ktoe.LU.NFM.SEC_ALU.SEC_FINISHING.THERM.TOTAL</t>
  </si>
  <si>
    <t>UED.ktoe.LU.NFM.SEC_ALU.SEC_FINISHING.THERM.LPG</t>
  </si>
  <si>
    <t>UED.ktoe.LU.NFM.SEC_ALU.SEC_FINISHING.THERM.DIESEL_LIQBIO</t>
  </si>
  <si>
    <t>UED.ktoe.LU.NFM.SEC_ALU.SEC_FINISHING.THERM.NG_BIOGAS</t>
  </si>
  <si>
    <t>UED.ktoe.LU.NFM.SEC_ALU.SEC_FINISHING_STEAM.TOTAL.TOTAL</t>
  </si>
  <si>
    <t>UED.ktoe.LU.NFM.SEC_ALU.SEC_FINISHING_STEAM.STEAM.SOLIDS</t>
  </si>
  <si>
    <t>UED.ktoe.LU.NFM.SEC_ALU.SEC_FINISHING_STEAM.STEAM.RFG</t>
  </si>
  <si>
    <t>UED.ktoe.LU.NFM.SEC_ALU.SEC_FINISHING_STEAM.STEAM.LPG</t>
  </si>
  <si>
    <t>UED.ktoe.LU.NFM.SEC_ALU.SEC_FINISHING_STEAM.STEAM.DIESEL_LIQBIO</t>
  </si>
  <si>
    <t>UED.ktoe.LU.NFM.SEC_ALU.SEC_FINISHING_STEAM.STEAM.RFO</t>
  </si>
  <si>
    <t>UED.ktoe.LU.NFM.SEC_ALU.SEC_FINISHING_STEAM.STEAM.OTHER</t>
  </si>
  <si>
    <t>UED.ktoe.LU.NFM.SEC_ALU.SEC_FINISHING_STEAM.STEAM.NG_BIOGAS</t>
  </si>
  <si>
    <t>UED.ktoe.LU.NFM.SEC_ALU.SEC_FINISHING_STEAM.STEAM.DERIVED</t>
  </si>
  <si>
    <t>UED.ktoe.LU.NFM.SEC_ALU.SEC_FINISHING_STEAM.STEAM.BIOMASS_WASTE</t>
  </si>
  <si>
    <t>UED.ktoe.LU.NFM.SEC_ALU.SEC_FINISHING_STEAM.STEAM.STEAM_DISTR</t>
  </si>
  <si>
    <t>UED.ktoe.LU.NFM.SEC_ALU.SEC_FINISHING.ELEC.ELEC</t>
  </si>
  <si>
    <t>UED.ktoe.LU.NFM.OTHER_NFM.TOTAL.TOTAL.TOTAL</t>
  </si>
  <si>
    <t>UED.ktoe.LU.NFM.OTHER_NFM.LIGHT.GENERIC.ELEC</t>
  </si>
  <si>
    <t>UED.ktoe.LU.NFM.OTHER_NFM.AIRCOMP.GENERIC.ELEC</t>
  </si>
  <si>
    <t>UED.ktoe.LU.NFM.OTHER_NFM.MOTOR.GENERIC.ELEC</t>
  </si>
  <si>
    <t>UED.ktoe.LU.NFM.OTHER_NFM.FANS.GENERIC.ELEC</t>
  </si>
  <si>
    <t>UED.ktoe.LU.NFM.OTHER_NFM.LOW_ENTH.TOTAL.TOTAL</t>
  </si>
  <si>
    <t>UED.ktoe.LU.NFM.OTHER_NFM.LOW_ENTH.THERM.DIESEL_LIQBIO</t>
  </si>
  <si>
    <t>UED.ktoe.LU.NFM.OTHER_NFM.LOW_ENTH.THERM.NG_BIOGAS</t>
  </si>
  <si>
    <t>UED.ktoe.LU.NFM.OTHER_NFM.LOW_ENTH.THERM.SOLAR_GEO</t>
  </si>
  <si>
    <t>UED.ktoe.LU.NFM.OTHER_NFM.LOW_ENTH.HP.AMBIENT</t>
  </si>
  <si>
    <t>UED.ktoe.LU.NFM.OTHER_NFM.LOW_ENTH.THERM.ELEC</t>
  </si>
  <si>
    <t>UED.ktoe.LU.NFM.OTHER_NFM.OTH_PRODUCTION.TOTAL.TOTAL</t>
  </si>
  <si>
    <t>UED.ktoe.LU.NFM.OTHER_NFM.OTH_PRODUCTION.THERM.TOTAL</t>
  </si>
  <si>
    <t>UED.ktoe.LU.NFM.OTHER_NFM.OTH_PRODUCTION.THERM.SOLIDS</t>
  </si>
  <si>
    <t>UED.ktoe.LU.NFM.OTHER_NFM.OTH_PRODUCTION.THERM.LPG</t>
  </si>
  <si>
    <t>UED.ktoe.LU.NFM.OTHER_NFM.OTH_PRODUCTION.THERM.DIESEL_LIQBIO</t>
  </si>
  <si>
    <t>UED.ktoe.LU.NFM.OTHER_NFM.OTH_PRODUCTION.THERM.RFO</t>
  </si>
  <si>
    <t>UED.ktoe.LU.NFM.OTHER_NFM.OTH_PRODUCTION.THERM.NG_BIOGAS</t>
  </si>
  <si>
    <t>UED.ktoe.LU.NFM.OTHER_NFM.OTH_PRODUCTION.ELEC.ELEC</t>
  </si>
  <si>
    <t>UED.ktoe.LU.NFM.OTHER_NFM.OTH_PROCESSING.TOTAL.TOTAL</t>
  </si>
  <si>
    <t>UED.ktoe.LU.NFM.OTHER_NFM.OTH_PROCESSING.THERM.TOTAL</t>
  </si>
  <si>
    <t>UED.ktoe.LU.NFM.OTHER_NFM.OTH_PROCESSING.THERM.LPG</t>
  </si>
  <si>
    <t>UED.ktoe.LU.NFM.OTHER_NFM.OTH_PROCESSING.THERM.DIESEL_LIQBIO</t>
  </si>
  <si>
    <t>UED.ktoe.LU.NFM.OTHER_NFM.OTH_PROCESSING.THERM.RFO</t>
  </si>
  <si>
    <t>UED.ktoe.LU.NFM.OTHER_NFM.OTH_PROCESSING.THERM.NG_BIOGAS</t>
  </si>
  <si>
    <t>UED.ktoe.LU.NFM.OTHER_NFM.OTH_PROCESSING.ELEC.ELEC</t>
  </si>
  <si>
    <t>UED.ktoe.LU.NFM.OTHER_NFM.OTH_FINISHING.THERM.TOTAL</t>
  </si>
  <si>
    <t>UED.ktoe.LU.NFM.OTHER_NFM.OTH_FINISHING.THERM.LPG</t>
  </si>
  <si>
    <t>UED.ktoe.LU.NFM.OTHER_NFM.OTH_FINISHING.THERM.DIESEL_LIQBIO</t>
  </si>
  <si>
    <t>UED.ktoe.LU.NFM.OTHER_NFM.OTH_FINISHING.THERM.NG_BIOGAS</t>
  </si>
  <si>
    <t>UED.ktoe.LU.NFM.OTHER_NFM.OTH_FINISHING_STEAM.TOTAL.TOTAL</t>
  </si>
  <si>
    <t>UED.ktoe.LU.NFM.OTHER_NFM.OTH_FINISHING_STEAM.STEAM.SOLIDS</t>
  </si>
  <si>
    <t>UED.ktoe.LU.NFM.OTHER_NFM.OTH_FINISHING_STEAM.STEAM.RFG</t>
  </si>
  <si>
    <t>UED.ktoe.LU.NFM.OTHER_NFM.OTH_FINISHING_STEAM.STEAM.LPG</t>
  </si>
  <si>
    <t>UED.ktoe.LU.NFM.OTHER_NFM.OTH_FINISHING_STEAM.STEAM.DIESEL_LIQBIO</t>
  </si>
  <si>
    <t>UED.ktoe.LU.NFM.OTHER_NFM.OTH_FINISHING_STEAM.STEAM.RFO</t>
  </si>
  <si>
    <t>UED.ktoe.LU.NFM.OTHER_NFM.OTH_FINISHING_STEAM.STEAM.OTHER</t>
  </si>
  <si>
    <t>UED.ktoe.LU.NFM.OTHER_NFM.OTH_FINISHING_STEAM.STEAM.NG_BIOGAS</t>
  </si>
  <si>
    <t>UED.ktoe.LU.NFM.OTHER_NFM.OTH_FINISHING_STEAM.STEAM.DERIVED</t>
  </si>
  <si>
    <t>UED.ktoe.LU.NFM.OTHER_NFM.OTH_FINISHING_STEAM.STEAM.BIOMASS_WASTE</t>
  </si>
  <si>
    <t>UED.ktoe.LU.NFM.OTHER_NFM.OTH_FINISHING_STEAM.STEAM.STEAM_DISTR</t>
  </si>
  <si>
    <t>UED.ktoe.LU.NFM.OTHER_NFM.OTH_FINISHING.ELEC.ELEC</t>
  </si>
  <si>
    <t>FUEL_EMI.ktCO2.LU.NFM.ALUMINA.TOTAL.TOTAL.TOTAL</t>
  </si>
  <si>
    <t>FUEL_EMI.ktCO2.LU.NFM.ALUMINA.LIGHT.GENERIC.ELEC</t>
  </si>
  <si>
    <t>FUEL_EMI.ktCO2.LU.NFM.ALUMINA.AIRCOMP.GENERIC.ELEC</t>
  </si>
  <si>
    <t>FUEL_EMI.ktCO2.LU.NFM.ALUMINA.MOTOR.GENERIC.ELEC</t>
  </si>
  <si>
    <t>FUEL_EMI.ktCO2.LU.NFM.ALUMINA.FANS.GENERIC.ELEC</t>
  </si>
  <si>
    <t>FUEL_EMI.ktCO2.LU.NFM.ALUMINA.LOW_ENTH.TOTAL.TOTAL</t>
  </si>
  <si>
    <t>FUEL_EMI.ktCO2.LU.NFM.ALUMINA.LOW_ENTH.THERM.DIESEL_LIQBIO</t>
  </si>
  <si>
    <t>FUEL_EMI.ktCO2.LU.NFM.ALUMINA.LOW_ENTH.THERM.NG_BIOGAS</t>
  </si>
  <si>
    <t>FUEL_EMI.ktCO2.LU.NFM.ALUMINA.LOW_ENTH.THERM.SOLAR_GEO</t>
  </si>
  <si>
    <t>FUEL_EMI.ktCO2.LU.NFM.ALUMINA.LOW_ENTH.HP.AMBIENT</t>
  </si>
  <si>
    <t>FUEL_EMI.ktCO2.LU.NFM.ALUMINA.LOW_ENTH.THERM.ELEC</t>
  </si>
  <si>
    <t>FUEL_EMI.ktCO2.LU.NFM.ALUMINA.A_PRODUCTION.TOTAL.TOTAL</t>
  </si>
  <si>
    <t>FUEL_EMI.ktCO2.LU.NFM.ALUMINA.A_PRODUCTION.STEAM.SOLIDS</t>
  </si>
  <si>
    <t>FUEL_EMI.ktCO2.LU.NFM.ALUMINA.A_PRODUCTION.STEAM.RFG</t>
  </si>
  <si>
    <t>FUEL_EMI.ktCO2.LU.NFM.ALUMINA.A_PRODUCTION.STEAM.LPG</t>
  </si>
  <si>
    <t>FUEL_EMI.ktCO2.LU.NFM.ALUMINA.A_PRODUCTION.STEAM.DIESEL_LIQBIO</t>
  </si>
  <si>
    <t>FUEL_EMI.ktCO2.LU.NFM.ALUMINA.A_PRODUCTION.STEAM.RFO</t>
  </si>
  <si>
    <t>FUEL_EMI.ktCO2.LU.NFM.ALUMINA.A_PRODUCTION.STEAM.OTHER</t>
  </si>
  <si>
    <t>FUEL_EMI.ktCO2.LU.NFM.ALUMINA.A_PRODUCTION.STEAM.NG_BIOGAS</t>
  </si>
  <si>
    <t>FUEL_EMI.ktCO2.LU.NFM.ALUMINA.A_PRODUCTION.STEAM.DERIVED</t>
  </si>
  <si>
    <t>FUEL_EMI.ktCO2.LU.NFM.ALUMINA.A_PRODUCTION.STEAM.BIOMASS_WASTE</t>
  </si>
  <si>
    <t>FUEL_EMI.ktCO2.LU.NFM.ALUMINA.A_PRODUCTION.STEAM.STEAM_DISTR</t>
  </si>
  <si>
    <t>FUEL_EMI.ktCO2.LU.NFM.ALUMINA.A_REFINING.TOTAL.TOTAL</t>
  </si>
  <si>
    <t>FUEL_EMI.ktCO2.LU.NFM.ALUMINA.A_REFINING.THERM.LPG</t>
  </si>
  <si>
    <t>FUEL_EMI.ktCO2.LU.NFM.ALUMINA.A_REFINING.THERM.DIESEL_LIQBIO</t>
  </si>
  <si>
    <t>FUEL_EMI.ktCO2.LU.NFM.ALUMINA.A_REFINING.THERM.RFO</t>
  </si>
  <si>
    <t>FUEL_EMI.ktCO2.LU.NFM.ALUMINA.A_REFINING.THERM.NG_BIOGAS</t>
  </si>
  <si>
    <t>FUEL_EMI.ktCO2.LU.NFM.ALUMINA.A_REFINING.THERM.ELEC</t>
  </si>
  <si>
    <t>FUEL_EMI.ktCO2.LU.NFM.PRIM_ALU.LIGHT.GENERIC.ELEC</t>
  </si>
  <si>
    <t>FUEL_EMI.ktCO2.LU.NFM.PRIM_ALU.AIRCOMP.GENERIC.ELEC</t>
  </si>
  <si>
    <t>FUEL_EMI.ktCO2.LU.NFM.PRIM_ALU.MOTOR.GENERIC.ELEC</t>
  </si>
  <si>
    <t>FUEL_EMI.ktCO2.LU.NFM.PRIM_ALU.FANS.GENERIC.ELEC</t>
  </si>
  <si>
    <t>FUEL_EMI.ktCO2.LU.NFM.PRIM_ALU.LOW_ENTH.TOTAL.TOTAL</t>
  </si>
  <si>
    <t>FUEL_EMI.ktCO2.LU.NFM.PRIM_ALU.LOW_ENTH.THERM.DIESEL_LIQBIO</t>
  </si>
  <si>
    <t>FUEL_EMI.ktCO2.LU.NFM.PRIM_ALU.LOW_ENTH.THERM.NG_BIOGAS</t>
  </si>
  <si>
    <t>FUEL_EMI.ktCO2.LU.NFM.PRIM_ALU.LOW_ENTH.THERM.SOLAR_GEO</t>
  </si>
  <si>
    <t>FUEL_EMI.ktCO2.LU.NFM.PRIM_ALU.LOW_ENTH.HP.AMBIENT</t>
  </si>
  <si>
    <t>FUEL_EMI.ktCO2.LU.NFM.PRIM_ALU.LOW_ENTH.THERM.ELEC</t>
  </si>
  <si>
    <t>FUEL_EMI.ktCO2.LU.NFM.PRIM_ALU.SMELTING.ELEC.ELEC</t>
  </si>
  <si>
    <t>FUEL_EMI.ktCO2.LU.NFM.PRIM_ALU.PROCESSING.TOTAL.TOTAL</t>
  </si>
  <si>
    <t>FUEL_EMI.ktCO2.LU.NFM.PRIM_ALU.PROCESSING.THERM.TOTAL</t>
  </si>
  <si>
    <t>FUEL_EMI.ktCO2.LU.NFM.PRIM_ALU.PROCESSING.THERM.LPG</t>
  </si>
  <si>
    <t>FUEL_EMI.ktCO2.LU.NFM.PRIM_ALU.PROCESSING.THERM.DIESEL_LIQBIO</t>
  </si>
  <si>
    <t>FUEL_EMI.ktCO2.LU.NFM.PRIM_ALU.PROCESSING.THERM.RFO</t>
  </si>
  <si>
    <t>FUEL_EMI.ktCO2.LU.NFM.PRIM_ALU.PROCESSING.THERM.NG_BIOGAS</t>
  </si>
  <si>
    <t>FUEL_EMI.ktCO2.LU.NFM.PRIM_ALU.PROCESSING.ELEC.ELEC</t>
  </si>
  <si>
    <t>FUEL_EMI.ktCO2.LU.NFM.PRIM_ALU.FINISHING.THERM.TOTAL</t>
  </si>
  <si>
    <t>FUEL_EMI.ktCO2.LU.NFM.PRIM_ALU.FINISHING.THERM.LPG</t>
  </si>
  <si>
    <t>FUEL_EMI.ktCO2.LU.NFM.PRIM_ALU.FINISHING.THERM.DIESEL_LIQBIO</t>
  </si>
  <si>
    <t>FUEL_EMI.ktCO2.LU.NFM.PRIM_ALU.FINISHING.THERM.NG_BIOGAS</t>
  </si>
  <si>
    <t>FUEL_EMI.ktCO2.LU.NFM.PRIM_ALU.FINISHING_STEAM.TOTAL.TOTAL</t>
  </si>
  <si>
    <t>FUEL_EMI.ktCO2.LU.NFM.PRIM_ALU.FINISHING_STEAM.STEAM.SOLIDS</t>
  </si>
  <si>
    <t>FUEL_EMI.ktCO2.LU.NFM.PRIM_ALU.FINISHING_STEAM.STEAM.RFG</t>
  </si>
  <si>
    <t>FUEL_EMI.ktCO2.LU.NFM.PRIM_ALU.FINISHING_STEAM.STEAM.LPG</t>
  </si>
  <si>
    <t>FUEL_EMI.ktCO2.LU.NFM.PRIM_ALU.FINISHING_STEAM.STEAM.DIESEL_LIQBIO</t>
  </si>
  <si>
    <t>FUEL_EMI.ktCO2.LU.NFM.PRIM_ALU.FINISHING_STEAM.STEAM.RFO</t>
  </si>
  <si>
    <t>FUEL_EMI.ktCO2.LU.NFM.PRIM_ALU.FINISHING_STEAM.STEAM.OTHER</t>
  </si>
  <si>
    <t>FUEL_EMI.ktCO2.LU.NFM.PRIM_ALU.FINISHING_STEAM.STEAM.NG_BIOGAS</t>
  </si>
  <si>
    <t>FUEL_EMI.ktCO2.LU.NFM.PRIM_ALU.FINISHING_STEAM.STEAM.DERIVED</t>
  </si>
  <si>
    <t>FUEL_EMI.ktCO2.LU.NFM.PRIM_ALU.FINISHING_STEAM.STEAM.BIOMASS_WASTE</t>
  </si>
  <si>
    <t>FUEL_EMI.ktCO2.LU.NFM.PRIM_ALU.FINISHING_STEAM.STEAM.STEAM_DISTR</t>
  </si>
  <si>
    <t>FUEL_EMI.ktCO2.LU.NFM.PRIM_ALU.FINISHING.ELEC.ELEC</t>
  </si>
  <si>
    <t>PROCESS_EMI.ktCO2.LU.NFM.PRIM_ALU</t>
  </si>
  <si>
    <t>FUEL_EMI.ktCO2.LU.NFM.SEC_ALU.TOTAL.TOTAL.TOTAL</t>
  </si>
  <si>
    <t>FUEL_EMI.ktCO2.LU.NFM.SEC_ALU.LIGHT.GENERIC.ELEC</t>
  </si>
  <si>
    <t>FUEL_EMI.ktCO2.LU.NFM.SEC_ALU.AIRCOMP.GENERIC.ELEC</t>
  </si>
  <si>
    <t>FUEL_EMI.ktCO2.LU.NFM.SEC_ALU.MOTOR.GENERIC.ELEC</t>
  </si>
  <si>
    <t>FUEL_EMI.ktCO2.LU.NFM.SEC_ALU.FANS.GENERIC.ELEC</t>
  </si>
  <si>
    <t>FUEL_EMI.ktCO2.LU.NFM.SEC_ALU.LOW_ENTH.TOTAL.TOTAL</t>
  </si>
  <si>
    <t>FUEL_EMI.ktCO2.LU.NFM.SEC_ALU.LOW_ENTH.THERM.DIESEL_LIQBIO</t>
  </si>
  <si>
    <t>FUEL_EMI.ktCO2.LU.NFM.SEC_ALU.LOW_ENTH.THERM.NG_BIOGAS</t>
  </si>
  <si>
    <t>FUEL_EMI.ktCO2.LU.NFM.SEC_ALU.LOW_ENTH.THERM.SOLAR_GEO</t>
  </si>
  <si>
    <t>FUEL_EMI.ktCO2.LU.NFM.SEC_ALU.LOW_ENTH.HP.AMBIENT</t>
  </si>
  <si>
    <t>FUEL_EMI.ktCO2.LU.NFM.SEC_ALU.LOW_ENTH.THERM.ELEC</t>
  </si>
  <si>
    <t>FUEL_EMI.ktCO2.LU.NFM.SEC_ALU.SEC_REMELTING.TOTAL.TOTAL</t>
  </si>
  <si>
    <t>FUEL_EMI.ktCO2.LU.NFM.SEC_ALU.SEC_REMELTING.THERM.TOTAL</t>
  </si>
  <si>
    <t>FUEL_EMI.ktCO2.LU.NFM.SEC_ALU.SEC_REMELTING.THERM.LPG</t>
  </si>
  <si>
    <t>FUEL_EMI.ktCO2.LU.NFM.SEC_ALU.SEC_REMELTING.THERM.DIESEL_LIQBIO</t>
  </si>
  <si>
    <t>FUEL_EMI.ktCO2.LU.NFM.SEC_ALU.SEC_REMELTING.THERM.RFO</t>
  </si>
  <si>
    <t>FUEL_EMI.ktCO2.LU.NFM.SEC_ALU.SEC_REMELTING.THERM.NG_BIOGAS</t>
  </si>
  <si>
    <t>FUEL_EMI.ktCO2.LU.NFM.SEC_ALU.SEC_REMELTING.ELEC.ELEC</t>
  </si>
  <si>
    <t>FUEL_EMI.ktCO2.LU.NFM.SEC_ALU.SEC_PROCESSING.TOTAL.TOTAL</t>
  </si>
  <si>
    <t>FUEL_EMI.ktCO2.LU.NFM.SEC_ALU.SEC_PROCESSING.THERM.TOTAL</t>
  </si>
  <si>
    <t>FUEL_EMI.ktCO2.LU.NFM.SEC_ALU.SEC_PROCESSING.THERM.LPG</t>
  </si>
  <si>
    <t>FUEL_EMI.ktCO2.LU.NFM.SEC_ALU.SEC_PROCESSING.THERM.DIESEL_LIQBIO</t>
  </si>
  <si>
    <t>FUEL_EMI.ktCO2.LU.NFM.SEC_ALU.SEC_PROCESSING.THERM.RFO</t>
  </si>
  <si>
    <t>FUEL_EMI.ktCO2.LU.NFM.SEC_ALU.SEC_PROCESSING.THERM.NG_BIOGAS</t>
  </si>
  <si>
    <t>FUEL_EMI.ktCO2.LU.NFM.SEC_ALU.SEC_PROCESSING.ELEC.ELEC</t>
  </si>
  <si>
    <t>FUEL_EMI.ktCO2.LU.NFM.SEC_ALU.SEC_FINISHING.THERM.TOTAL</t>
  </si>
  <si>
    <t>FUEL_EMI.ktCO2.LU.NFM.SEC_ALU.SEC_FINISHING.THERM.LPG</t>
  </si>
  <si>
    <t>FUEL_EMI.ktCO2.LU.NFM.SEC_ALU.SEC_FINISHING.THERM.DIESEL_LIQBIO</t>
  </si>
  <si>
    <t>FUEL_EMI.ktCO2.LU.NFM.SEC_ALU.SEC_FINISHING.THERM.NG_BIOGAS</t>
  </si>
  <si>
    <t>FUEL_EMI.ktCO2.LU.NFM.SEC_ALU.SEC_FINISHING_STEAM.TOTAL.TOTAL</t>
  </si>
  <si>
    <t>FUEL_EMI.ktCO2.LU.NFM.SEC_ALU.SEC_FINISHING_STEAM.STEAM.SOLIDS</t>
  </si>
  <si>
    <t>FUEL_EMI.ktCO2.LU.NFM.SEC_ALU.SEC_FINISHING_STEAM.STEAM.RFG</t>
  </si>
  <si>
    <t>FUEL_EMI.ktCO2.LU.NFM.SEC_ALU.SEC_FINISHING_STEAM.STEAM.LPG</t>
  </si>
  <si>
    <t>FUEL_EMI.ktCO2.LU.NFM.SEC_ALU.SEC_FINISHING_STEAM.STEAM.DIESEL_LIQBIO</t>
  </si>
  <si>
    <t>FUEL_EMI.ktCO2.LU.NFM.SEC_ALU.SEC_FINISHING_STEAM.STEAM.RFO</t>
  </si>
  <si>
    <t>FUEL_EMI.ktCO2.LU.NFM.SEC_ALU.SEC_FINISHING_STEAM.STEAM.OTHER</t>
  </si>
  <si>
    <t>FUEL_EMI.ktCO2.LU.NFM.SEC_ALU.SEC_FINISHING_STEAM.STEAM.NG_BIOGAS</t>
  </si>
  <si>
    <t>FUEL_EMI.ktCO2.LU.NFM.SEC_ALU.SEC_FINISHING_STEAM.STEAM.DERIVED</t>
  </si>
  <si>
    <t>FUEL_EMI.ktCO2.LU.NFM.SEC_ALU.SEC_FINISHING_STEAM.STEAM.BIOMASS_WASTE</t>
  </si>
  <si>
    <t>FUEL_EMI.ktCO2.LU.NFM.SEC_ALU.SEC_FINISHING_STEAM.STEAM.STEAM_DISTR</t>
  </si>
  <si>
    <t>FUEL_EMI.ktCO2.LU.NFM.SEC_ALU.SEC_FINISHING.ELEC.ELEC</t>
  </si>
  <si>
    <t>FUEL_EMI.ktCO2.LU.NFM.OTHER_NFM.LIGHT.GENERIC.ELEC</t>
  </si>
  <si>
    <t>FUEL_EMI.ktCO2.LU.NFM.OTHER_NFM.AIRCOMP.GENERIC.ELEC</t>
  </si>
  <si>
    <t>FUEL_EMI.ktCO2.LU.NFM.OTHER_NFM.MOTOR.GENERIC.ELEC</t>
  </si>
  <si>
    <t>FUEL_EMI.ktCO2.LU.NFM.OTHER_NFM.FANS.GENERIC.ELEC</t>
  </si>
  <si>
    <t>FUEL_EMI.ktCO2.LU.NFM.OTHER_NFM.LOW_ENTH.TOTAL.TOTAL</t>
  </si>
  <si>
    <t>FUEL_EMI.ktCO2.LU.NFM.OTHER_NFM.LOW_ENTH.THERM.DIESEL_LIQBIO</t>
  </si>
  <si>
    <t>FUEL_EMI.ktCO2.LU.NFM.OTHER_NFM.LOW_ENTH.THERM.NG_BIOGAS</t>
  </si>
  <si>
    <t>FUEL_EMI.ktCO2.LU.NFM.OTHER_NFM.LOW_ENTH.THERM.SOLAR_GEO</t>
  </si>
  <si>
    <t>FUEL_EMI.ktCO2.LU.NFM.OTHER_NFM.LOW_ENTH.HP.AMBIENT</t>
  </si>
  <si>
    <t>FUEL_EMI.ktCO2.LU.NFM.OTHER_NFM.LOW_ENTH.THERM.ELEC</t>
  </si>
  <si>
    <t>FUEL_EMI.ktCO2.LU.NFM.OTHER_NFM.OTH_PRODUCTION.TOTAL.TOTAL</t>
  </si>
  <si>
    <t>FUEL_EMI.ktCO2.LU.NFM.OTHER_NFM.OTH_PRODUCTION.THERM.TOTAL</t>
  </si>
  <si>
    <t>FUEL_EMI.ktCO2.LU.NFM.OTHER_NFM.OTH_PRODUCTION.THERM.SOLIDS</t>
  </si>
  <si>
    <t>FUEL_EMI.ktCO2.LU.NFM.OTHER_NFM.OTH_PRODUCTION.THERM.LPG</t>
  </si>
  <si>
    <t>FUEL_EMI.ktCO2.LU.NFM.OTHER_NFM.OTH_PRODUCTION.THERM.DIESEL_LIQBIO</t>
  </si>
  <si>
    <t>FUEL_EMI.ktCO2.LU.NFM.OTHER_NFM.OTH_PRODUCTION.THERM.RFO</t>
  </si>
  <si>
    <t>FUEL_EMI.ktCO2.LU.NFM.OTHER_NFM.OTH_PRODUCTION.THERM.NG_BIOGAS</t>
  </si>
  <si>
    <t>FUEL_EMI.ktCO2.LU.NFM.OTHER_NFM.OTH_PRODUCTION.ELEC.ELEC</t>
  </si>
  <si>
    <t>FUEL_EMI.ktCO2.LU.NFM.OTHER_NFM.OTH_PROCESSING.TOTAL.TOTAL</t>
  </si>
  <si>
    <t>FUEL_EMI.ktCO2.LU.NFM.OTHER_NFM.OTH_PROCESSING.THERM.TOTAL</t>
  </si>
  <si>
    <t>FUEL_EMI.ktCO2.LU.NFM.OTHER_NFM.OTH_PROCESSING.THERM.LPG</t>
  </si>
  <si>
    <t>FUEL_EMI.ktCO2.LU.NFM.OTHER_NFM.OTH_PROCESSING.THERM.DIESEL_LIQBIO</t>
  </si>
  <si>
    <t>FUEL_EMI.ktCO2.LU.NFM.OTHER_NFM.OTH_PROCESSING.THERM.RFO</t>
  </si>
  <si>
    <t>FUEL_EMI.ktCO2.LU.NFM.OTHER_NFM.OTH_PROCESSING.THERM.NG_BIOGAS</t>
  </si>
  <si>
    <t>FUEL_EMI.ktCO2.LU.NFM.OTHER_NFM.OTH_PROCESSING.ELEC.ELEC</t>
  </si>
  <si>
    <t>FUEL_EMI.ktCO2.LU.NFM.OTHER_NFM.OTH_FINISHING.THERM.TOTAL</t>
  </si>
  <si>
    <t>FUEL_EMI.ktCO2.LU.NFM.OTHER_NFM.OTH_FINISHING.THERM.LPG</t>
  </si>
  <si>
    <t>FUEL_EMI.ktCO2.LU.NFM.OTHER_NFM.OTH_FINISHING.THERM.DIESEL_LIQBIO</t>
  </si>
  <si>
    <t>FUEL_EMI.ktCO2.LU.NFM.OTHER_NFM.OTH_FINISHING.THERM.NG_BIOGAS</t>
  </si>
  <si>
    <t>FUEL_EMI.ktCO2.LU.NFM.OTHER_NFM.OTH_FINISHING_STEAM.TOTAL.TOTAL</t>
  </si>
  <si>
    <t>FUEL_EMI.ktCO2.LU.NFM.OTHER_NFM.OTH_FINISHING_STEAM.STEAM.SOLIDS</t>
  </si>
  <si>
    <t>FUEL_EMI.ktCO2.LU.NFM.OTHER_NFM.OTH_FINISHING_STEAM.STEAM.RFG</t>
  </si>
  <si>
    <t>FUEL_EMI.ktCO2.LU.NFM.OTHER_NFM.OTH_FINISHING_STEAM.STEAM.LPG</t>
  </si>
  <si>
    <t>FUEL_EMI.ktCO2.LU.NFM.OTHER_NFM.OTH_FINISHING_STEAM.STEAM.DIESEL_LIQBIO</t>
  </si>
  <si>
    <t>FUEL_EMI.ktCO2.LU.NFM.OTHER_NFM.OTH_FINISHING_STEAM.STEAM.RFO</t>
  </si>
  <si>
    <t>FUEL_EMI.ktCO2.LU.NFM.OTHER_NFM.OTH_FINISHING_STEAM.STEAM.OTHER</t>
  </si>
  <si>
    <t>FUEL_EMI.ktCO2.LU.NFM.OTHER_NFM.OTH_FINISHING_STEAM.STEAM.NG_BIOGAS</t>
  </si>
  <si>
    <t>FUEL_EMI.ktCO2.LU.NFM.OTHER_NFM.OTH_FINISHING_STEAM.STEAM.DERIVED</t>
  </si>
  <si>
    <t>FUEL_EMI.ktCO2.LU.NFM.OTHER_NFM.OTH_FINISHING_STEAM.STEAM.BIOMASS_WASTE</t>
  </si>
  <si>
    <t>FUEL_EMI.ktCO2.LU.NFM.OTHER_NFM.OTH_FINISHING_STEAM.STEAM.STEAM_DISTR</t>
  </si>
  <si>
    <t>FUEL_EMI.ktCO2.LU.NFM.OTHER_NFM.OTH_FINISHING.ELEC.ELEC</t>
  </si>
  <si>
    <t>PROCESS_EMI.ktCO2.LU.NFM.OTHER_NFM</t>
  </si>
  <si>
    <t>Aluminium - primary production (without process emissions)</t>
  </si>
  <si>
    <t>Other non-ferrous metals (without process emissions)</t>
  </si>
  <si>
    <t>Basic and other chemicals</t>
  </si>
  <si>
    <t>VA.Meuro2023.LU.CHI.BASIC_CHEM</t>
  </si>
  <si>
    <t>VA.Meuro2023.LU.CHI.OTHER_CHEM</t>
  </si>
  <si>
    <t>VA.Meuro2023.LU.CHI.PHARM</t>
  </si>
  <si>
    <t>Basic chemicals (kt ethylene eq.)</t>
  </si>
  <si>
    <t>OUTPUT.kt.LU.CHI.BASIC_CHEM</t>
  </si>
  <si>
    <t>Other chemicals (kt ethylene eq.)</t>
  </si>
  <si>
    <t>OUTPUT.kt.LU.CHI.OTHER_CHEM</t>
  </si>
  <si>
    <t>Pharmaceutical products etc. (kt ethylene eq.)</t>
  </si>
  <si>
    <t>OUTPUT.kt.LU.CHI.PHARM</t>
  </si>
  <si>
    <t>CAP.kt.LU.CHI.BASIC_CHEM</t>
  </si>
  <si>
    <t>CAP.kt.LU.CHI.OTHER_CHEM</t>
  </si>
  <si>
    <t>CAP.kt.LU.CHI.PHARM</t>
  </si>
  <si>
    <t>NEWCAP.kt.LU.CHI.BASIC_CHEM</t>
  </si>
  <si>
    <t>NEWCAP.kt.LU.CHI.OTHER_CHEM</t>
  </si>
  <si>
    <t>NEWCAP.kt.LU.CHI.PHARM</t>
  </si>
  <si>
    <t>FEC.ktoe.LU.CHI.TOTAL.TOTAL.TOTAL.TOTAL</t>
  </si>
  <si>
    <t>FEC.ktoe.LU.CHI.TOTAL.TOTAL.TOTAL.SOLIDS</t>
  </si>
  <si>
    <t>FEC.ktoe.LU.CHI.TOTAL.TOTAL.TOTAL.RFG</t>
  </si>
  <si>
    <t>FEC.ktoe.LU.CHI.TOTAL.TOTAL.TOTAL.LPG</t>
  </si>
  <si>
    <t>FEC.ktoe.LU.CHI.TOTAL.TOTAL.TOTAL.DIESEL</t>
  </si>
  <si>
    <t>FEC.ktoe.LU.CHI.TOTAL.TOTAL.TOTAL.RFO</t>
  </si>
  <si>
    <t>FEC.ktoe.LU.CHI.TOTAL.TOTAL.TOTAL.OTHER</t>
  </si>
  <si>
    <t>FEC.ktoe.LU.CHI.TOTAL.TOTAL.TOTAL.NG</t>
  </si>
  <si>
    <t>FEC.ktoe.LU.CHI.TOTAL.TOTAL.TOTAL.DERIVED</t>
  </si>
  <si>
    <t>FEC.ktoe.LU.CHI.TOTAL.TOTAL.TOTAL.BIOMASS_WASTE</t>
  </si>
  <si>
    <t>FEC.ktoe.LU.CHI.TOTAL.TOTAL.TOTAL.BIOGAS</t>
  </si>
  <si>
    <t>FEC.ktoe.LU.CHI.TOTAL.TOTAL.TOTAL.LIQBIO</t>
  </si>
  <si>
    <t>FEC.ktoe.LU.CHI.TOTAL.TOTAL.TOTAL.SOLAR</t>
  </si>
  <si>
    <t>FEC.ktoe.LU.CHI.TOTAL.TOTAL.TOTAL.GEO</t>
  </si>
  <si>
    <t>FEC.ktoe.LU.CHI.TOTAL.TOTAL.TOTAL.AMBIENT</t>
  </si>
  <si>
    <t>FEC.ktoe.LU.CHI.TOTAL.TOTAL.TOTAL.STEAM_DISTR</t>
  </si>
  <si>
    <t>FEC.ktoe.LU.CHI.TOTAL.TOTAL.TOTAL.ELEC</t>
  </si>
  <si>
    <t>Non-energy use in the Chemical industry (ktoe)</t>
  </si>
  <si>
    <t>NONENERGY.ktoe.LU.CHI.TOTAL.TOTAL.TOTAL.TOTAL</t>
  </si>
  <si>
    <t>NONENERGY.ktoe.LU.CHI.TOTAL.TOTAL.TOTAL.SOLIDS</t>
  </si>
  <si>
    <t>NONENERGY.ktoe.LU.CHI.TOTAL.TOTAL.TOTAL.RFG</t>
  </si>
  <si>
    <t>NONENERGY.ktoe.LU.CHI.TOTAL.TOTAL.TOTAL.LPG</t>
  </si>
  <si>
    <t>NONENERGY.ktoe.LU.CHI.TOTAL.TOTAL.TOTAL.DIESEL</t>
  </si>
  <si>
    <t>NONENERGY.ktoe.LU.CHI.TOTAL.TOTAL.TOTAL.RFO</t>
  </si>
  <si>
    <t>NONENERGY.ktoe.LU.CHI.TOTAL.TOTAL.TOTAL.OTHER</t>
  </si>
  <si>
    <t>NONENERGY.ktoe.LU.CHI.TOTAL.TOTAL.TOTAL.NAPHTHA</t>
  </si>
  <si>
    <t>NONENERGY.ktoe.LU.CHI.TOTAL.TOTAL.TOTAL.NG_BIOGAS</t>
  </si>
  <si>
    <t>NONENERGY.ktoe.LU.CHI.TOTAL.TOTAL.TOTAL.DERIVED</t>
  </si>
  <si>
    <t>NONENERGY.ktoe.LU.CHI.TOTAL.TOTAL.TOTAL.BIOMASS_WASTE</t>
  </si>
  <si>
    <t>Basic chemicals - non energy</t>
  </si>
  <si>
    <t>Basic chemicals - energy</t>
  </si>
  <si>
    <t>Emission intensity (kt of CO2 / ktoe energy)</t>
  </si>
  <si>
    <t>Basic chemicals (including process emissions)</t>
  </si>
  <si>
    <t>Other chemicals (including process emissions)</t>
  </si>
  <si>
    <t>FEC.ktoe.LU.CHI.BASIC_CHEM.LIGHT.GENERIC.ELEC</t>
  </si>
  <si>
    <t>FEC.ktoe.LU.CHI.BASIC_CHEM.AIRCOMP.GENERIC.ELEC</t>
  </si>
  <si>
    <t>FEC.ktoe.LU.CHI.BASIC_CHEM.MOTOR.GENERIC.ELEC</t>
  </si>
  <si>
    <t>FEC.ktoe.LU.CHI.BASIC_CHEM.FANS.GENERIC.ELEC</t>
  </si>
  <si>
    <t>FEC.ktoe.LU.CHI.BASIC_CHEM.LOW_ENTH.TOTAL.TOTAL</t>
  </si>
  <si>
    <t>FEC.ktoe.LU.CHI.BASIC_CHEM.LOW_ENTH.THERM.DIESEL_LIQBIO</t>
  </si>
  <si>
    <t>FEC.ktoe.LU.CHI.BASIC_CHEM.LOW_ENTH.THERM.NG_BIOGAS</t>
  </si>
  <si>
    <t>FEC.ktoe.LU.CHI.BASIC_CHEM.LOW_ENTH.THERM.SOLAR_GEO</t>
  </si>
  <si>
    <t>FEC.ktoe.LU.CHI.BASIC_CHEM.LOW_ENTH.HP.AMBIENT</t>
  </si>
  <si>
    <t>FEC.ktoe.LU.CHI.BASIC_CHEM.LOW_ENTH.THERM.ELEC</t>
  </si>
  <si>
    <t>Chemicals: Feedstock (energy used as raw material)</t>
  </si>
  <si>
    <t>Chemicals: Steam processing</t>
  </si>
  <si>
    <t>FEC.ktoe.LU.CHI.BASIC_CHEM.PROCESSING.TOTAL.TOTAL</t>
  </si>
  <si>
    <t>FEC.ktoe.LU.CHI.BASIC_CHEM.PROCESSING.STEAM.SOLIDS</t>
  </si>
  <si>
    <t>FEC.ktoe.LU.CHI.BASIC_CHEM.PROCESSING.STEAM.RFG</t>
  </si>
  <si>
    <t>FEC.ktoe.LU.CHI.BASIC_CHEM.PROCESSING.STEAM.LPG</t>
  </si>
  <si>
    <t>FEC.ktoe.LU.CHI.BASIC_CHEM.PROCESSING.STEAM.DIESEL_LIQBIO</t>
  </si>
  <si>
    <t>FEC.ktoe.LU.CHI.BASIC_CHEM.PROCESSING.STEAM.RFO</t>
  </si>
  <si>
    <t>FEC.ktoe.LU.CHI.BASIC_CHEM.PROCESSING.STEAM.OTHER</t>
  </si>
  <si>
    <t>FEC.ktoe.LU.CHI.BASIC_CHEM.PROCESSING.STEAM.NG_BIOGAS</t>
  </si>
  <si>
    <t>FEC.ktoe.LU.CHI.BASIC_CHEM.PROCESSING.STEAM.DERIVED</t>
  </si>
  <si>
    <t>FEC.ktoe.LU.CHI.BASIC_CHEM.PROCESSING.STEAM.BIOMASS_WASTE</t>
  </si>
  <si>
    <t>FEC.ktoe.LU.CHI.BASIC_CHEM.PROCESSING.STEAM.STEAM_DISTR</t>
  </si>
  <si>
    <t>Chemicals: Furnaces</t>
  </si>
  <si>
    <t>FEC.ktoe.LU.CHI.BASIC_CHEM.PROC_HEAT.TOTAL.TOTAL</t>
  </si>
  <si>
    <t>Chemicals: Furnaces - Thermal</t>
  </si>
  <si>
    <t>FEC.ktoe.LU.CHI.BASIC_CHEM.PROC_HEAT.THERM.TOTAL</t>
  </si>
  <si>
    <t>FEC.ktoe.LU.CHI.BASIC_CHEM.PROC_HEAT.THERM.SOLIDS</t>
  </si>
  <si>
    <t>FEC.ktoe.LU.CHI.BASIC_CHEM.PROC_HEAT.THERM.LPG</t>
  </si>
  <si>
    <t>FEC.ktoe.LU.CHI.BASIC_CHEM.PROC_HEAT.THERM.DIESEL_LIQBIO</t>
  </si>
  <si>
    <t>FEC.ktoe.LU.CHI.BASIC_CHEM.PROC_HEAT.THERM.RFO</t>
  </si>
  <si>
    <t>FEC.ktoe.LU.CHI.BASIC_CHEM.PROC_HEAT.THERM.NG_BIOGAS</t>
  </si>
  <si>
    <t>Chemicals: Furnaces - Electric</t>
  </si>
  <si>
    <t>FEC.ktoe.LU.CHI.BASIC_CHEM.PROC_HEAT.ELEC.ELEC</t>
  </si>
  <si>
    <t>Chemicals: Process cooling</t>
  </si>
  <si>
    <t>Chemicals: Process cooling - Natural gas and biogas</t>
  </si>
  <si>
    <t>FEC.ktoe.LU.CHI.BASIC_CHEM.PROC_COOL.THERM.NG_BIOGAS</t>
  </si>
  <si>
    <t>Chemicals: Process cooling - Steam</t>
  </si>
  <si>
    <t>FEC.ktoe.LU.CHI.BASIC_CHEM.PROC_COOL_STEAM.TOTAL.TOTAL</t>
  </si>
  <si>
    <t>FEC.ktoe.LU.CHI.BASIC_CHEM.PROC_COOL_STEAM.STEAM.SOLIDS</t>
  </si>
  <si>
    <t>FEC.ktoe.LU.CHI.BASIC_CHEM.PROC_COOL_STEAM.STEAM.RFG</t>
  </si>
  <si>
    <t>FEC.ktoe.LU.CHI.BASIC_CHEM.PROC_COOL_STEAM.STEAM.LPG</t>
  </si>
  <si>
    <t>FEC.ktoe.LU.CHI.BASIC_CHEM.PROC_COOL_STEAM.STEAM.DIESEL_LIQBIO</t>
  </si>
  <si>
    <t>FEC.ktoe.LU.CHI.BASIC_CHEM.PROC_COOL_STEAM.STEAM.RFO</t>
  </si>
  <si>
    <t>FEC.ktoe.LU.CHI.BASIC_CHEM.PROC_COOL_STEAM.STEAM.OTHER</t>
  </si>
  <si>
    <t>FEC.ktoe.LU.CHI.BASIC_CHEM.PROC_COOL_STEAM.STEAM.NG_BIOGAS</t>
  </si>
  <si>
    <t>FEC.ktoe.LU.CHI.BASIC_CHEM.PROC_COOL_STEAM.STEAM.DERIVED</t>
  </si>
  <si>
    <t>FEC.ktoe.LU.CHI.BASIC_CHEM.PROC_COOL_STEAM.STEAM.BIOMASS_WASTE</t>
  </si>
  <si>
    <t>FEC.ktoe.LU.CHI.BASIC_CHEM.PROC_COOL_STEAM.STEAM.STEAM_DISTR</t>
  </si>
  <si>
    <t>Chemicals: Process cooling - Electric</t>
  </si>
  <si>
    <t>FEC.ktoe.LU.CHI.BASIC_CHEM.PROC_COOL.ELEC.ELEC</t>
  </si>
  <si>
    <t>Chemicals: Generic electric process</t>
  </si>
  <si>
    <t>FEC.ktoe.LU.CHI.BASIC_CHEM.GENERIC.MECH.ELEC</t>
  </si>
  <si>
    <t>FEC.ktoe.LU.CHI.OTHER_CHEM.TOTAL.TOTAL.TOTAL</t>
  </si>
  <si>
    <t>FEC.ktoe.LU.CHI.OTHER_CHEM.LIGHT.GENERIC.ELEC</t>
  </si>
  <si>
    <t>FEC.ktoe.LU.CHI.OTHER_CHEM.AIRCOMP.GENERIC.ELEC</t>
  </si>
  <si>
    <t>FEC.ktoe.LU.CHI.OTHER_CHEM.MOTOR.GENERIC.ELEC</t>
  </si>
  <si>
    <t>FEC.ktoe.LU.CHI.OTHER_CHEM.FANS.GENERIC.ELEC</t>
  </si>
  <si>
    <t>FEC.ktoe.LU.CHI.OTHER_CHEM.LOW_ENTH.TOTAL.TOTAL</t>
  </si>
  <si>
    <t>FEC.ktoe.LU.CHI.OTHER_CHEM.LOW_ENTH.THERM.DIESEL_LIQBIO</t>
  </si>
  <si>
    <t>FEC.ktoe.LU.CHI.OTHER_CHEM.LOW_ENTH.THERM.NG_BIOGAS</t>
  </si>
  <si>
    <t>FEC.ktoe.LU.CHI.OTHER_CHEM.LOW_ENTH.THERM.SOLAR_GEO</t>
  </si>
  <si>
    <t>FEC.ktoe.LU.CHI.OTHER_CHEM.LOW_ENTH.HP.AMBIENT</t>
  </si>
  <si>
    <t>FEC.ktoe.LU.CHI.OTHER_CHEM.LOW_ENTH.THERM.ELEC</t>
  </si>
  <si>
    <t>Chemicals: High-enthalpy heat processing</t>
  </si>
  <si>
    <t>High-enthalpy heat processing - Steam</t>
  </si>
  <si>
    <t>FEC.ktoe.LU.CHI.OTHER_CHEM.PROCESSING_STEAM.TOTAL.TOTAL</t>
  </si>
  <si>
    <t>FEC.ktoe.LU.CHI.OTHER_CHEM.PROCESSING_STEAM.STEAM.SOLIDS</t>
  </si>
  <si>
    <t>FEC.ktoe.LU.CHI.OTHER_CHEM.PROCESSING_STEAM.STEAM.RFG</t>
  </si>
  <si>
    <t>FEC.ktoe.LU.CHI.OTHER_CHEM.PROCESSING_STEAM.STEAM.LPG</t>
  </si>
  <si>
    <t>FEC.ktoe.LU.CHI.OTHER_CHEM.PROCESSING_STEAM.STEAM.DIESEL_LIQBIO</t>
  </si>
  <si>
    <t>FEC.ktoe.LU.CHI.OTHER_CHEM.PROCESSING_STEAM.STEAM.RFO</t>
  </si>
  <si>
    <t>FEC.ktoe.LU.CHI.OTHER_CHEM.PROCESSING_STEAM.STEAM.OTHER</t>
  </si>
  <si>
    <t>FEC.ktoe.LU.CHI.OTHER_CHEM.PROCESSING_STEAM.STEAM.NG_BIOGAS</t>
  </si>
  <si>
    <t>FEC.ktoe.LU.CHI.OTHER_CHEM.PROCESSING_STEAM.STEAM.DERIVED</t>
  </si>
  <si>
    <t>FEC.ktoe.LU.CHI.OTHER_CHEM.PROCESSING_STEAM.STEAM.BIOMASS_WASTE</t>
  </si>
  <si>
    <t>FEC.ktoe.LU.CHI.OTHER_CHEM.PROCESSING_STEAM.STEAM.STEAM_DISTR</t>
  </si>
  <si>
    <t>High-enthalpy heat processing - Electric (microwave)</t>
  </si>
  <si>
    <t>FEC.ktoe.LU.CHI.OTHER_CHEM.PROCESSING.MICROW.ELEC</t>
  </si>
  <si>
    <t>FEC.ktoe.LU.CHI.OTHER_CHEM.PROC_HEAT.TOTAL.TOTAL</t>
  </si>
  <si>
    <t>FEC.ktoe.LU.CHI.OTHER_CHEM.PROC_HEAT.THERM.TOTAL</t>
  </si>
  <si>
    <t>FEC.ktoe.LU.CHI.OTHER_CHEM.PROC_HEAT.THERM.SOLIDS</t>
  </si>
  <si>
    <t>FEC.ktoe.LU.CHI.OTHER_CHEM.PROC_HEAT.THERM.LPG</t>
  </si>
  <si>
    <t>FEC.ktoe.LU.CHI.OTHER_CHEM.PROC_HEAT.THERM.DIESEL_LIQBIO</t>
  </si>
  <si>
    <t>FEC.ktoe.LU.CHI.OTHER_CHEM.PROC_HEAT.THERM.RFO</t>
  </si>
  <si>
    <t>FEC.ktoe.LU.CHI.OTHER_CHEM.PROC_HEAT.THERM.NG_BIOGAS</t>
  </si>
  <si>
    <t>FEC.ktoe.LU.CHI.OTHER_CHEM.PROC_HEAT.ELEC.ELEC</t>
  </si>
  <si>
    <t>FEC.ktoe.LU.CHI.OTHER_CHEM.PROC_COOL.THERM.NG_BIOGAS</t>
  </si>
  <si>
    <t>FEC.ktoe.LU.CHI.OTHER_CHEM.PROC_COOL_STEAM.TOTAL.TOTAL</t>
  </si>
  <si>
    <t>FEC.ktoe.LU.CHI.OTHER_CHEM.PROC_COOL_STEAM.STEAM.SOLIDS</t>
  </si>
  <si>
    <t>FEC.ktoe.LU.CHI.OTHER_CHEM.PROC_COOL_STEAM.STEAM.RFG</t>
  </si>
  <si>
    <t>FEC.ktoe.LU.CHI.OTHER_CHEM.PROC_COOL_STEAM.STEAM.LPG</t>
  </si>
  <si>
    <t>FEC.ktoe.LU.CHI.OTHER_CHEM.PROC_COOL_STEAM.STEAM.DIESEL_LIQBIO</t>
  </si>
  <si>
    <t>FEC.ktoe.LU.CHI.OTHER_CHEM.PROC_COOL_STEAM.STEAM.RFO</t>
  </si>
  <si>
    <t>FEC.ktoe.LU.CHI.OTHER_CHEM.PROC_COOL_STEAM.STEAM.OTHER</t>
  </si>
  <si>
    <t>FEC.ktoe.LU.CHI.OTHER_CHEM.PROC_COOL_STEAM.STEAM.NG_BIOGAS</t>
  </si>
  <si>
    <t>FEC.ktoe.LU.CHI.OTHER_CHEM.PROC_COOL_STEAM.STEAM.DERIVED</t>
  </si>
  <si>
    <t>FEC.ktoe.LU.CHI.OTHER_CHEM.PROC_COOL_STEAM.STEAM.BIOMASS_WASTE</t>
  </si>
  <si>
    <t>FEC.ktoe.LU.CHI.OTHER_CHEM.PROC_COOL_STEAM.STEAM.STEAM_DISTR</t>
  </si>
  <si>
    <t>FEC.ktoe.LU.CHI.OTHER_CHEM.PROC_COOL.ELEC.ELEC</t>
  </si>
  <si>
    <t>FEC.ktoe.LU.CHI.OTHER_CHEM.GENERIC.MECH.ELEC</t>
  </si>
  <si>
    <t>FEC.ktoe.LU.CHI.PHARM.TOTAL.TOTAL.TOTAL</t>
  </si>
  <si>
    <t>FEC.ktoe.LU.CHI.PHARM.LIGHT.GENERIC.ELEC</t>
  </si>
  <si>
    <t>FEC.ktoe.LU.CHI.PHARM.AIRCOMP.GENERIC.ELEC</t>
  </si>
  <si>
    <t>FEC.ktoe.LU.CHI.PHARM.MOTOR.GENERIC.ELEC</t>
  </si>
  <si>
    <t>FEC.ktoe.LU.CHI.PHARM.FANS.GENERIC.ELEC</t>
  </si>
  <si>
    <t>FEC.ktoe.LU.CHI.PHARM.LOW_ENTH.TOTAL.TOTAL</t>
  </si>
  <si>
    <t>FEC.ktoe.LU.CHI.PHARM.LOW_ENTH.THERM.DIESEL_LIQBIO</t>
  </si>
  <si>
    <t>FEC.ktoe.LU.CHI.PHARM.LOW_ENTH.THERM.NG_BIOGAS</t>
  </si>
  <si>
    <t>FEC.ktoe.LU.CHI.PHARM.LOW_ENTH.THERM.SOLAR_GEO</t>
  </si>
  <si>
    <t>FEC.ktoe.LU.CHI.PHARM.LOW_ENTH.HP.AMBIENT</t>
  </si>
  <si>
    <t>FEC.ktoe.LU.CHI.PHARM.LOW_ENTH.THERM.ELEC</t>
  </si>
  <si>
    <t>FEC.ktoe.LU.CHI.PHARM.PROCESSING_STEAM.TOTAL.TOTAL</t>
  </si>
  <si>
    <t>FEC.ktoe.LU.CHI.PHARM.PROCESSING_STEAM.STEAM.SOLIDS</t>
  </si>
  <si>
    <t>FEC.ktoe.LU.CHI.PHARM.PROCESSING_STEAM.STEAM.RFG</t>
  </si>
  <si>
    <t>FEC.ktoe.LU.CHI.PHARM.PROCESSING_STEAM.STEAM.LPG</t>
  </si>
  <si>
    <t>FEC.ktoe.LU.CHI.PHARM.PROCESSING_STEAM.STEAM.DIESEL_LIQBIO</t>
  </si>
  <si>
    <t>FEC.ktoe.LU.CHI.PHARM.PROCESSING_STEAM.STEAM.RFO</t>
  </si>
  <si>
    <t>FEC.ktoe.LU.CHI.PHARM.PROCESSING_STEAM.STEAM.OTHER</t>
  </si>
  <si>
    <t>FEC.ktoe.LU.CHI.PHARM.PROCESSING_STEAM.STEAM.NG_BIOGAS</t>
  </si>
  <si>
    <t>FEC.ktoe.LU.CHI.PHARM.PROCESSING_STEAM.STEAM.DERIVED</t>
  </si>
  <si>
    <t>FEC.ktoe.LU.CHI.PHARM.PROCESSING_STEAM.STEAM.BIOMASS_WASTE</t>
  </si>
  <si>
    <t>FEC.ktoe.LU.CHI.PHARM.PROCESSING_STEAM.STEAM.STEAM_DISTR</t>
  </si>
  <si>
    <t>FEC.ktoe.LU.CHI.PHARM.PROCESSING.MICROW.ELEC</t>
  </si>
  <si>
    <t>FEC.ktoe.LU.CHI.PHARM.PROC_HEAT.TOTAL.TOTAL</t>
  </si>
  <si>
    <t>FEC.ktoe.LU.CHI.PHARM.PROC_HEAT.THERM.TOTAL</t>
  </si>
  <si>
    <t>FEC.ktoe.LU.CHI.PHARM.PROC_HEAT.THERM.SOLIDS</t>
  </si>
  <si>
    <t>FEC.ktoe.LU.CHI.PHARM.PROC_HEAT.THERM.LPG</t>
  </si>
  <si>
    <t>FEC.ktoe.LU.CHI.PHARM.PROC_HEAT.THERM.DIESEL_LIQBIO</t>
  </si>
  <si>
    <t>FEC.ktoe.LU.CHI.PHARM.PROC_HEAT.THERM.RFO</t>
  </si>
  <si>
    <t>FEC.ktoe.LU.CHI.PHARM.PROC_HEAT.THERM.NG_BIOGAS</t>
  </si>
  <si>
    <t>FEC.ktoe.LU.CHI.PHARM.PROC_HEAT.ELEC.ELEC</t>
  </si>
  <si>
    <t>FEC.ktoe.LU.CHI.PHARM.PROC_COOL.THERM.NG_BIOGAS</t>
  </si>
  <si>
    <t>FEC.ktoe.LU.CHI.PHARM.PROC_COOL_STEAM.TOTAL.TOTAL</t>
  </si>
  <si>
    <t>FEC.ktoe.LU.CHI.PHARM.PROC_COOL_STEAM.STEAM.SOLIDS</t>
  </si>
  <si>
    <t>FEC.ktoe.LU.CHI.PHARM.PROC_COOL_STEAM.STEAM.RFG</t>
  </si>
  <si>
    <t>FEC.ktoe.LU.CHI.PHARM.PROC_COOL_STEAM.STEAM.LPG</t>
  </si>
  <si>
    <t>FEC.ktoe.LU.CHI.PHARM.PROC_COOL_STEAM.STEAM.DIESEL_LIQBIO</t>
  </si>
  <si>
    <t>FEC.ktoe.LU.CHI.PHARM.PROC_COOL_STEAM.STEAM.RFO</t>
  </si>
  <si>
    <t>FEC.ktoe.LU.CHI.PHARM.PROC_COOL_STEAM.STEAM.OTHER</t>
  </si>
  <si>
    <t>FEC.ktoe.LU.CHI.PHARM.PROC_COOL_STEAM.STEAM.NG_BIOGAS</t>
  </si>
  <si>
    <t>FEC.ktoe.LU.CHI.PHARM.PROC_COOL_STEAM.STEAM.DERIVED</t>
  </si>
  <si>
    <t>FEC.ktoe.LU.CHI.PHARM.PROC_COOL_STEAM.STEAM.BIOMASS_WASTE</t>
  </si>
  <si>
    <t>FEC.ktoe.LU.CHI.PHARM.PROC_COOL_STEAM.STEAM.STEAM_DISTR</t>
  </si>
  <si>
    <t>FEC.ktoe.LU.CHI.PHARM.PROC_COOL.ELEC.ELEC</t>
  </si>
  <si>
    <t>FEC.ktoe.LU.CHI.PHARM.GENERIC.MECH.ELEC</t>
  </si>
  <si>
    <t>Chemicals: Process cooling - Natural gas</t>
  </si>
  <si>
    <t>UED.ktoe.LU.CHI.BASIC_CHEM.LIGHT.GENERIC.ELEC</t>
  </si>
  <si>
    <t>UED.ktoe.LU.CHI.BASIC_CHEM.AIRCOMP.GENERIC.ELEC</t>
  </si>
  <si>
    <t>UED.ktoe.LU.CHI.BASIC_CHEM.MOTOR.GENERIC.ELEC</t>
  </si>
  <si>
    <t>UED.ktoe.LU.CHI.BASIC_CHEM.FANS.GENERIC.ELEC</t>
  </si>
  <si>
    <t>UED.ktoe.LU.CHI.BASIC_CHEM.LOW_ENTH.TOTAL.TOTAL</t>
  </si>
  <si>
    <t>UED.ktoe.LU.CHI.BASIC_CHEM.LOW_ENTH.THERM.DIESEL_LIQBIO</t>
  </si>
  <si>
    <t>UED.ktoe.LU.CHI.BASIC_CHEM.LOW_ENTH.THERM.NG_BIOGAS</t>
  </si>
  <si>
    <t>UED.ktoe.LU.CHI.BASIC_CHEM.LOW_ENTH.THERM.SOLAR_GEO</t>
  </si>
  <si>
    <t>UED.ktoe.LU.CHI.BASIC_CHEM.LOW_ENTH.HP.AMBIENT</t>
  </si>
  <si>
    <t>UED.ktoe.LU.CHI.BASIC_CHEM.LOW_ENTH.THERM.ELEC</t>
  </si>
  <si>
    <t>UED.ktoe.LU.CHI.BASIC_CHEM.PROCESSING.TOTAL.TOTAL</t>
  </si>
  <si>
    <t>UED.ktoe.LU.CHI.BASIC_CHEM.PROCESSING.STEAM.SOLIDS</t>
  </si>
  <si>
    <t>UED.ktoe.LU.CHI.BASIC_CHEM.PROCESSING.STEAM.RFG</t>
  </si>
  <si>
    <t>UED.ktoe.LU.CHI.BASIC_CHEM.PROCESSING.STEAM.LPG</t>
  </si>
  <si>
    <t>UED.ktoe.LU.CHI.BASIC_CHEM.PROCESSING.STEAM.DIESEL_LIQBIO</t>
  </si>
  <si>
    <t>UED.ktoe.LU.CHI.BASIC_CHEM.PROCESSING.STEAM.RFO</t>
  </si>
  <si>
    <t>UED.ktoe.LU.CHI.BASIC_CHEM.PROCESSING.STEAM.OTHER</t>
  </si>
  <si>
    <t>UED.ktoe.LU.CHI.BASIC_CHEM.PROCESSING.STEAM.NG_BIOGAS</t>
  </si>
  <si>
    <t>UED.ktoe.LU.CHI.BASIC_CHEM.PROCESSING.STEAM.DERIVED</t>
  </si>
  <si>
    <t>UED.ktoe.LU.CHI.BASIC_CHEM.PROCESSING.STEAM.BIOMASS_WASTE</t>
  </si>
  <si>
    <t>UED.ktoe.LU.CHI.BASIC_CHEM.PROCESSING.STEAM.STEAM_DISTR</t>
  </si>
  <si>
    <t>UED.ktoe.LU.CHI.BASIC_CHEM.PROC_HEAT.TOTAL.TOTAL</t>
  </si>
  <si>
    <t>UED.ktoe.LU.CHI.BASIC_CHEM.PROC_HEAT.THERM.TOTAL</t>
  </si>
  <si>
    <t>UED.ktoe.LU.CHI.BASIC_CHEM.PROC_HEAT.THERM.SOLIDS</t>
  </si>
  <si>
    <t>UED.ktoe.LU.CHI.BASIC_CHEM.PROC_HEAT.THERM.LPG</t>
  </si>
  <si>
    <t>UED.ktoe.LU.CHI.BASIC_CHEM.PROC_HEAT.THERM.DIESEL_LIQBIO</t>
  </si>
  <si>
    <t>UED.ktoe.LU.CHI.BASIC_CHEM.PROC_HEAT.THERM.RFO</t>
  </si>
  <si>
    <t>UED.ktoe.LU.CHI.BASIC_CHEM.PROC_HEAT.THERM.NG_BIOGAS</t>
  </si>
  <si>
    <t>UED.ktoe.LU.CHI.BASIC_CHEM.PROC_HEAT.ELEC.ELEC</t>
  </si>
  <si>
    <t>UED.ktoe.LU.CHI.BASIC_CHEM.PROC_COOL.THERM.NG_BIOGAS</t>
  </si>
  <si>
    <t>UED.ktoe.LU.CHI.BASIC_CHEM.PROC_COOL_STEAM.TOTAL.TOTAL</t>
  </si>
  <si>
    <t>UED.ktoe.LU.CHI.BASIC_CHEM.PROC_COOL_STEAM.STEAM.SOLIDS</t>
  </si>
  <si>
    <t>UED.ktoe.LU.CHI.BASIC_CHEM.PROC_COOL_STEAM.STEAM.RFG</t>
  </si>
  <si>
    <t>UED.ktoe.LU.CHI.BASIC_CHEM.PROC_COOL_STEAM.STEAM.LPG</t>
  </si>
  <si>
    <t>UED.ktoe.LU.CHI.BASIC_CHEM.PROC_COOL_STEAM.STEAM.DIESEL_LIQBIO</t>
  </si>
  <si>
    <t>UED.ktoe.LU.CHI.BASIC_CHEM.PROC_COOL_STEAM.STEAM.RFO</t>
  </si>
  <si>
    <t>UED.ktoe.LU.CHI.BASIC_CHEM.PROC_COOL_STEAM.STEAM.OTHER</t>
  </si>
  <si>
    <t>UED.ktoe.LU.CHI.BASIC_CHEM.PROC_COOL_STEAM.STEAM.NG_BIOGAS</t>
  </si>
  <si>
    <t>UED.ktoe.LU.CHI.BASIC_CHEM.PROC_COOL_STEAM.STEAM.DERIVED</t>
  </si>
  <si>
    <t>UED.ktoe.LU.CHI.BASIC_CHEM.PROC_COOL_STEAM.STEAM.BIOMASS_WASTE</t>
  </si>
  <si>
    <t>UED.ktoe.LU.CHI.BASIC_CHEM.PROC_COOL_STEAM.STEAM.STEAM_DISTR</t>
  </si>
  <si>
    <t>UED.ktoe.LU.CHI.BASIC_CHEM.PROC_COOL.ELEC.ELEC</t>
  </si>
  <si>
    <t>UED.ktoe.LU.CHI.BASIC_CHEM.GENERIC.MECH.ELEC</t>
  </si>
  <si>
    <t>UED.ktoe.LU.CHI.OTHER_CHEM.TOTAL.TOTAL.TOTAL</t>
  </si>
  <si>
    <t>UED.ktoe.LU.CHI.OTHER_CHEM.LIGHT.GENERIC.ELEC</t>
  </si>
  <si>
    <t>UED.ktoe.LU.CHI.OTHER_CHEM.AIRCOMP.GENERIC.ELEC</t>
  </si>
  <si>
    <t>UED.ktoe.LU.CHI.OTHER_CHEM.MOTOR.GENERIC.ELEC</t>
  </si>
  <si>
    <t>UED.ktoe.LU.CHI.OTHER_CHEM.FANS.GENERIC.ELEC</t>
  </si>
  <si>
    <t>UED.ktoe.LU.CHI.OTHER_CHEM.LOW_ENTH.TOTAL.TOTAL</t>
  </si>
  <si>
    <t>UED.ktoe.LU.CHI.OTHER_CHEM.LOW_ENTH.THERM.DIESEL_LIQBIO</t>
  </si>
  <si>
    <t>UED.ktoe.LU.CHI.OTHER_CHEM.LOW_ENTH.THERM.NG_BIOGAS</t>
  </si>
  <si>
    <t>UED.ktoe.LU.CHI.OTHER_CHEM.LOW_ENTH.THERM.SOLAR_GEO</t>
  </si>
  <si>
    <t>UED.ktoe.LU.CHI.OTHER_CHEM.LOW_ENTH.HP.AMBIENT</t>
  </si>
  <si>
    <t>UED.ktoe.LU.CHI.OTHER_CHEM.LOW_ENTH.THERM.ELEC</t>
  </si>
  <si>
    <t>UED.ktoe.LU.CHI.OTHER_CHEM.PROCESSING_STEAM.TOTAL.TOTAL</t>
  </si>
  <si>
    <t>UED.ktoe.LU.CHI.OTHER_CHEM.PROCESSING_STEAM.STEAM.SOLIDS</t>
  </si>
  <si>
    <t>UED.ktoe.LU.CHI.OTHER_CHEM.PROCESSING_STEAM.STEAM.RFG</t>
  </si>
  <si>
    <t>UED.ktoe.LU.CHI.OTHER_CHEM.PROCESSING_STEAM.STEAM.LPG</t>
  </si>
  <si>
    <t>UED.ktoe.LU.CHI.OTHER_CHEM.PROCESSING_STEAM.STEAM.DIESEL_LIQBIO</t>
  </si>
  <si>
    <t>UED.ktoe.LU.CHI.OTHER_CHEM.PROCESSING_STEAM.STEAM.RFO</t>
  </si>
  <si>
    <t>UED.ktoe.LU.CHI.OTHER_CHEM.PROCESSING_STEAM.STEAM.OTHER</t>
  </si>
  <si>
    <t>UED.ktoe.LU.CHI.OTHER_CHEM.PROCESSING_STEAM.STEAM.NG_BIOGAS</t>
  </si>
  <si>
    <t>UED.ktoe.LU.CHI.OTHER_CHEM.PROCESSING_STEAM.STEAM.DERIVED</t>
  </si>
  <si>
    <t>UED.ktoe.LU.CHI.OTHER_CHEM.PROCESSING_STEAM.STEAM.BIOMASS_WASTE</t>
  </si>
  <si>
    <t>UED.ktoe.LU.CHI.OTHER_CHEM.PROCESSING_STEAM.STEAM.STEAM_DISTR</t>
  </si>
  <si>
    <t>UED.ktoe.LU.CHI.OTHER_CHEM.PROCESSING.MICROW.ELEC</t>
  </si>
  <si>
    <t>UED.ktoe.LU.CHI.OTHER_CHEM.PROC_HEAT.TOTAL.TOTAL</t>
  </si>
  <si>
    <t>UED.ktoe.LU.CHI.OTHER_CHEM.PROC_HEAT.THERM.TOTAL</t>
  </si>
  <si>
    <t>UED.ktoe.LU.CHI.OTHER_CHEM.PROC_HEAT.THERM.SOLIDS</t>
  </si>
  <si>
    <t>UED.ktoe.LU.CHI.OTHER_CHEM.PROC_HEAT.THERM.LPG</t>
  </si>
  <si>
    <t>UED.ktoe.LU.CHI.OTHER_CHEM.PROC_HEAT.THERM.DIESEL_LIQBIO</t>
  </si>
  <si>
    <t>UED.ktoe.LU.CHI.OTHER_CHEM.PROC_HEAT.THERM.RFO</t>
  </si>
  <si>
    <t>UED.ktoe.LU.CHI.OTHER_CHEM.PROC_HEAT.THERM.NG_BIOGAS</t>
  </si>
  <si>
    <t>UED.ktoe.LU.CHI.OTHER_CHEM.PROC_HEAT.ELEC.ELEC</t>
  </si>
  <si>
    <t>UED.ktoe.LU.CHI.OTHER_CHEM.PROC_COOL.THERM.NG_BIOGAS</t>
  </si>
  <si>
    <t>UED.ktoe.LU.CHI.OTHER_CHEM.PROC_COOL_STEAM.TOTAL.TOTAL</t>
  </si>
  <si>
    <t>UED.ktoe.LU.CHI.OTHER_CHEM.PROC_COOL_STEAM.STEAM.SOLIDS</t>
  </si>
  <si>
    <t>UED.ktoe.LU.CHI.OTHER_CHEM.PROC_COOL_STEAM.STEAM.RFG</t>
  </si>
  <si>
    <t>UED.ktoe.LU.CHI.OTHER_CHEM.PROC_COOL_STEAM.STEAM.LPG</t>
  </si>
  <si>
    <t>UED.ktoe.LU.CHI.OTHER_CHEM.PROC_COOL_STEAM.STEAM.DIESEL_LIQBIO</t>
  </si>
  <si>
    <t>UED.ktoe.LU.CHI.OTHER_CHEM.PROC_COOL_STEAM.STEAM.RFO</t>
  </si>
  <si>
    <t>UED.ktoe.LU.CHI.OTHER_CHEM.PROC_COOL_STEAM.STEAM.OTHER</t>
  </si>
  <si>
    <t>UED.ktoe.LU.CHI.OTHER_CHEM.PROC_COOL_STEAM.STEAM.NG_BIOGAS</t>
  </si>
  <si>
    <t>UED.ktoe.LU.CHI.OTHER_CHEM.PROC_COOL_STEAM.STEAM.DERIVED</t>
  </si>
  <si>
    <t>UED.ktoe.LU.CHI.OTHER_CHEM.PROC_COOL_STEAM.STEAM.BIOMASS_WASTE</t>
  </si>
  <si>
    <t>UED.ktoe.LU.CHI.OTHER_CHEM.PROC_COOL_STEAM.STEAM.STEAM_DISTR</t>
  </si>
  <si>
    <t>UED.ktoe.LU.CHI.OTHER_CHEM.PROC_COOL.ELEC.ELEC</t>
  </si>
  <si>
    <t>UED.ktoe.LU.CHI.OTHER_CHEM.GENERIC.MECH.ELEC</t>
  </si>
  <si>
    <t>UED.ktoe.LU.CHI.PHARM.TOTAL.TOTAL.TOTAL</t>
  </si>
  <si>
    <t>UED.ktoe.LU.CHI.PHARM.LIGHT.GENERIC.ELEC</t>
  </si>
  <si>
    <t>UED.ktoe.LU.CHI.PHARM.AIRCOMP.GENERIC.ELEC</t>
  </si>
  <si>
    <t>UED.ktoe.LU.CHI.PHARM.MOTOR.GENERIC.ELEC</t>
  </si>
  <si>
    <t>UED.ktoe.LU.CHI.PHARM.FANS.GENERIC.ELEC</t>
  </si>
  <si>
    <t>UED.ktoe.LU.CHI.PHARM.LOW_ENTH.TOTAL.TOTAL</t>
  </si>
  <si>
    <t>UED.ktoe.LU.CHI.PHARM.LOW_ENTH.THERM.DIESEL_LIQBIO</t>
  </si>
  <si>
    <t>UED.ktoe.LU.CHI.PHARM.LOW_ENTH.THERM.NG_BIOGAS</t>
  </si>
  <si>
    <t>UED.ktoe.LU.CHI.PHARM.LOW_ENTH.THERM.SOLAR_GEO</t>
  </si>
  <si>
    <t>UED.ktoe.LU.CHI.PHARM.LOW_ENTH.HP.AMBIENT</t>
  </si>
  <si>
    <t>UED.ktoe.LU.CHI.PHARM.LOW_ENTH.THERM.ELEC</t>
  </si>
  <si>
    <t>UED.ktoe.LU.CHI.PHARM.PROCESSING_STEAM.TOTAL.TOTAL</t>
  </si>
  <si>
    <t>UED.ktoe.LU.CHI.PHARM.PROCESSING_STEAM.STEAM.SOLIDS</t>
  </si>
  <si>
    <t>UED.ktoe.LU.CHI.PHARM.PROCESSING_STEAM.STEAM.RFG</t>
  </si>
  <si>
    <t>UED.ktoe.LU.CHI.PHARM.PROCESSING_STEAM.STEAM.LPG</t>
  </si>
  <si>
    <t>UED.ktoe.LU.CHI.PHARM.PROCESSING_STEAM.STEAM.DIESEL_LIQBIO</t>
  </si>
  <si>
    <t>UED.ktoe.LU.CHI.PHARM.PROCESSING_STEAM.STEAM.RFO</t>
  </si>
  <si>
    <t>UED.ktoe.LU.CHI.PHARM.PROCESSING_STEAM.STEAM.OTHER</t>
  </si>
  <si>
    <t>UED.ktoe.LU.CHI.PHARM.PROCESSING_STEAM.STEAM.NG_BIOGAS</t>
  </si>
  <si>
    <t>UED.ktoe.LU.CHI.PHARM.PROCESSING_STEAM.STEAM.DERIVED</t>
  </si>
  <si>
    <t>UED.ktoe.LU.CHI.PHARM.PROCESSING_STEAM.STEAM.BIOMASS_WASTE</t>
  </si>
  <si>
    <t>UED.ktoe.LU.CHI.PHARM.PROCESSING_STEAM.STEAM.STEAM_DISTR</t>
  </si>
  <si>
    <t>UED.ktoe.LU.CHI.PHARM.PROCESSING.MICROW.ELEC</t>
  </si>
  <si>
    <t>UED.ktoe.LU.CHI.PHARM.PROC_HEAT.TOTAL.TOTAL</t>
  </si>
  <si>
    <t>UED.ktoe.LU.CHI.PHARM.PROC_HEAT.THERM.TOTAL</t>
  </si>
  <si>
    <t>UED.ktoe.LU.CHI.PHARM.PROC_HEAT.THERM.SOLIDS</t>
  </si>
  <si>
    <t>UED.ktoe.LU.CHI.PHARM.PROC_HEAT.THERM.LPG</t>
  </si>
  <si>
    <t>UED.ktoe.LU.CHI.PHARM.PROC_HEAT.THERM.DIESEL_LIQBIO</t>
  </si>
  <si>
    <t>UED.ktoe.LU.CHI.PHARM.PROC_HEAT.THERM.RFO</t>
  </si>
  <si>
    <t>UED.ktoe.LU.CHI.PHARM.PROC_HEAT.THERM.NG_BIOGAS</t>
  </si>
  <si>
    <t>UED.ktoe.LU.CHI.PHARM.PROC_HEAT.ELEC.ELEC</t>
  </si>
  <si>
    <t>UED.ktoe.LU.CHI.PHARM.PROC_COOL.THERM.NG_BIOGAS</t>
  </si>
  <si>
    <t>UED.ktoe.LU.CHI.PHARM.PROC_COOL_STEAM.TOTAL.TOTAL</t>
  </si>
  <si>
    <t>UED.ktoe.LU.CHI.PHARM.PROC_COOL_STEAM.STEAM.SOLIDS</t>
  </si>
  <si>
    <t>UED.ktoe.LU.CHI.PHARM.PROC_COOL_STEAM.STEAM.RFG</t>
  </si>
  <si>
    <t>UED.ktoe.LU.CHI.PHARM.PROC_COOL_STEAM.STEAM.LPG</t>
  </si>
  <si>
    <t>UED.ktoe.LU.CHI.PHARM.PROC_COOL_STEAM.STEAM.DIESEL_LIQBIO</t>
  </si>
  <si>
    <t>UED.ktoe.LU.CHI.PHARM.PROC_COOL_STEAM.STEAM.RFO</t>
  </si>
  <si>
    <t>UED.ktoe.LU.CHI.PHARM.PROC_COOL_STEAM.STEAM.OTHER</t>
  </si>
  <si>
    <t>UED.ktoe.LU.CHI.PHARM.PROC_COOL_STEAM.STEAM.NG_BIOGAS</t>
  </si>
  <si>
    <t>UED.ktoe.LU.CHI.PHARM.PROC_COOL_STEAM.STEAM.DERIVED</t>
  </si>
  <si>
    <t>UED.ktoe.LU.CHI.PHARM.PROC_COOL_STEAM.STEAM.BIOMASS_WASTE</t>
  </si>
  <si>
    <t>UED.ktoe.LU.CHI.PHARM.PROC_COOL_STEAM.STEAM.STEAM_DISTR</t>
  </si>
  <si>
    <t>UED.ktoe.LU.CHI.PHARM.PROC_COOL.ELEC.ELEC</t>
  </si>
  <si>
    <t>UED.ktoe.LU.CHI.PHARM.GENERIC.MECH.ELEC</t>
  </si>
  <si>
    <t>Basic chemicals (energy consumption)</t>
  </si>
  <si>
    <t>FUEL_EMI.ktCO2.LU.CHI.BASIC_CHEM.LIGHT.GENERIC.ELEC</t>
  </si>
  <si>
    <t>FUEL_EMI.ktCO2.LU.CHI.BASIC_CHEM.AIRCOMP.GENERIC.ELEC</t>
  </si>
  <si>
    <t>FUEL_EMI.ktCO2.LU.CHI.BASIC_CHEM.MOTOR.GENERIC.ELEC</t>
  </si>
  <si>
    <t>FUEL_EMI.ktCO2.LU.CHI.BASIC_CHEM.FANS.GENERIC.ELEC</t>
  </si>
  <si>
    <t>FUEL_EMI.ktCO2.LU.CHI.BASIC_CHEM.LOW_ENTH.TOTAL.TOTAL</t>
  </si>
  <si>
    <t>FUEL_EMI.ktCO2.LU.CHI.BASIC_CHEM.LOW_ENTH.THERM.DIESEL_LIQBIO</t>
  </si>
  <si>
    <t>FUEL_EMI.ktCO2.LU.CHI.BASIC_CHEM.LOW_ENTH.THERM.NG_BIOGAS</t>
  </si>
  <si>
    <t>FUEL_EMI.ktCO2.LU.CHI.BASIC_CHEM.LOW_ENTH.THERM.SOLAR_GEO</t>
  </si>
  <si>
    <t>FUEL_EMI.ktCO2.LU.CHI.BASIC_CHEM.LOW_ENTH.HP.AMBIENT</t>
  </si>
  <si>
    <t>FUEL_EMI.ktCO2.LU.CHI.BASIC_CHEM.LOW_ENTH.THERM.ELEC</t>
  </si>
  <si>
    <t>FUEL_EMI.ktCO2.LU.CHI.BASIC_CHEM.PROCESSING.TOTAL.TOTAL</t>
  </si>
  <si>
    <t>FUEL_EMI.ktCO2.LU.CHI.BASIC_CHEM.PROCESSING.STEAM.SOLIDS</t>
  </si>
  <si>
    <t>FUEL_EMI.ktCO2.LU.CHI.BASIC_CHEM.PROCESSING.STEAM.RFG</t>
  </si>
  <si>
    <t>FUEL_EMI.ktCO2.LU.CHI.BASIC_CHEM.PROCESSING.STEAM.LPG</t>
  </si>
  <si>
    <t>FUEL_EMI.ktCO2.LU.CHI.BASIC_CHEM.PROCESSING.STEAM.DIESEL_LIQBIO</t>
  </si>
  <si>
    <t>FUEL_EMI.ktCO2.LU.CHI.BASIC_CHEM.PROCESSING.STEAM.RFO</t>
  </si>
  <si>
    <t>FUEL_EMI.ktCO2.LU.CHI.BASIC_CHEM.PROCESSING.STEAM.OTHER</t>
  </si>
  <si>
    <t>FUEL_EMI.ktCO2.LU.CHI.BASIC_CHEM.PROCESSING.STEAM.NG_BIOGAS</t>
  </si>
  <si>
    <t>FUEL_EMI.ktCO2.LU.CHI.BASIC_CHEM.PROCESSING.STEAM.DERIVED</t>
  </si>
  <si>
    <t>FUEL_EMI.ktCO2.LU.CHI.BASIC_CHEM.PROCESSING.STEAM.BIOMASS_WASTE</t>
  </si>
  <si>
    <t>FUEL_EMI.ktCO2.LU.CHI.BASIC_CHEM.PROCESSING.STEAM.STEAM_DISTR</t>
  </si>
  <si>
    <t>FUEL_EMI.ktCO2.LU.CHI.BASIC_CHEM.PROC_HEAT.TOTAL.TOTAL</t>
  </si>
  <si>
    <t>FUEL_EMI.ktCO2.LU.CHI.BASIC_CHEM.PROC_HEAT.THERM.TOTAL</t>
  </si>
  <si>
    <t>FUEL_EMI.ktCO2.LU.CHI.BASIC_CHEM.PROC_HEAT.THERM.SOLIDS</t>
  </si>
  <si>
    <t>FUEL_EMI.ktCO2.LU.CHI.BASIC_CHEM.PROC_HEAT.THERM.LPG</t>
  </si>
  <si>
    <t>FUEL_EMI.ktCO2.LU.CHI.BASIC_CHEM.PROC_HEAT.THERM.DIESEL_LIQBIO</t>
  </si>
  <si>
    <t>FUEL_EMI.ktCO2.LU.CHI.BASIC_CHEM.PROC_HEAT.THERM.RFO</t>
  </si>
  <si>
    <t>FUEL_EMI.ktCO2.LU.CHI.BASIC_CHEM.PROC_HEAT.THERM.NG_BIOGAS</t>
  </si>
  <si>
    <t>FUEL_EMI.ktCO2.LU.CHI.BASIC_CHEM.PROC_HEAT.ELEC.ELEC</t>
  </si>
  <si>
    <t>FUEL_EMI.ktCO2.LU.CHI.BASIC_CHEM.PROC_COOL.THERM.NG_BIOGAS</t>
  </si>
  <si>
    <t>FUEL_EMI.ktCO2.LU.CHI.BASIC_CHEM.PROC_COOL_STEAM.TOTAL.TOTAL</t>
  </si>
  <si>
    <t>FUEL_EMI.ktCO2.LU.CHI.BASIC_CHEM.PROC_COOL_STEAM.STEAM.SOLIDS</t>
  </si>
  <si>
    <t>FUEL_EMI.ktCO2.LU.CHI.BASIC_CHEM.PROC_COOL_STEAM.STEAM.RFG</t>
  </si>
  <si>
    <t>FUEL_EMI.ktCO2.LU.CHI.BASIC_CHEM.PROC_COOL_STEAM.STEAM.LPG</t>
  </si>
  <si>
    <t>FUEL_EMI.ktCO2.LU.CHI.BASIC_CHEM.PROC_COOL_STEAM.STEAM.DIESEL_LIQBIO</t>
  </si>
  <si>
    <t>FUEL_EMI.ktCO2.LU.CHI.BASIC_CHEM.PROC_COOL_STEAM.STEAM.RFO</t>
  </si>
  <si>
    <t>FUEL_EMI.ktCO2.LU.CHI.BASIC_CHEM.PROC_COOL_STEAM.STEAM.OTHER</t>
  </si>
  <si>
    <t>FUEL_EMI.ktCO2.LU.CHI.BASIC_CHEM.PROC_COOL_STEAM.STEAM.NG_BIOGAS</t>
  </si>
  <si>
    <t>FUEL_EMI.ktCO2.LU.CHI.BASIC_CHEM.PROC_COOL_STEAM.STEAM.DERIVED</t>
  </si>
  <si>
    <t>FUEL_EMI.ktCO2.LU.CHI.BASIC_CHEM.PROC_COOL_STEAM.STEAM.BIOMASS_WASTE</t>
  </si>
  <si>
    <t>FUEL_EMI.ktCO2.LU.CHI.BASIC_CHEM.PROC_COOL_STEAM.STEAM.STEAM_DISTR</t>
  </si>
  <si>
    <t>FUEL_EMI.ktCO2.LU.CHI.BASIC_CHEM.PROC_COOL.ELEC.ELEC</t>
  </si>
  <si>
    <t>FUEL_EMI.ktCO2.LU.CHI.BASIC_CHEM.GENERIC.MECH.ELEC</t>
  </si>
  <si>
    <t>PROCESS_EMI.ktCO2.LU.CHI.BASIC_CHEM</t>
  </si>
  <si>
    <t>FUEL_EMI.ktCO2.LU.CHI.OTHER_CHEM.LIGHT.GENERIC.ELEC</t>
  </si>
  <si>
    <t>FUEL_EMI.ktCO2.LU.CHI.OTHER_CHEM.AIRCOMP.GENERIC.ELEC</t>
  </si>
  <si>
    <t>FUEL_EMI.ktCO2.LU.CHI.OTHER_CHEM.MOTOR.GENERIC.ELEC</t>
  </si>
  <si>
    <t>FUEL_EMI.ktCO2.LU.CHI.OTHER_CHEM.FANS.GENERIC.ELEC</t>
  </si>
  <si>
    <t>FUEL_EMI.ktCO2.LU.CHI.OTHER_CHEM.LOW_ENTH.TOTAL.TOTAL</t>
  </si>
  <si>
    <t>FUEL_EMI.ktCO2.LU.CHI.OTHER_CHEM.LOW_ENTH.THERM.DIESEL_LIQBIO</t>
  </si>
  <si>
    <t>FUEL_EMI.ktCO2.LU.CHI.OTHER_CHEM.LOW_ENTH.THERM.NG_BIOGAS</t>
  </si>
  <si>
    <t>FUEL_EMI.ktCO2.LU.CHI.OTHER_CHEM.LOW_ENTH.THERM.SOLAR_GEO</t>
  </si>
  <si>
    <t>FUEL_EMI.ktCO2.LU.CHI.OTHER_CHEM.LOW_ENTH.HP.AMBIENT</t>
  </si>
  <si>
    <t>FUEL_EMI.ktCO2.LU.CHI.OTHER_CHEM.LOW_ENTH.THERM.ELEC</t>
  </si>
  <si>
    <t>FUEL_EMI.ktCO2.LU.CHI.OTHER_CHEM.PROCESSING_STEAM.TOTAL.TOTAL</t>
  </si>
  <si>
    <t>FUEL_EMI.ktCO2.LU.CHI.OTHER_CHEM.PROCESSING_STEAM.STEAM.SOLIDS</t>
  </si>
  <si>
    <t>FUEL_EMI.ktCO2.LU.CHI.OTHER_CHEM.PROCESSING_STEAM.STEAM.RFG</t>
  </si>
  <si>
    <t>FUEL_EMI.ktCO2.LU.CHI.OTHER_CHEM.PROCESSING_STEAM.STEAM.LPG</t>
  </si>
  <si>
    <t>FUEL_EMI.ktCO2.LU.CHI.OTHER_CHEM.PROCESSING_STEAM.STEAM.DIESEL_LIQBIO</t>
  </si>
  <si>
    <t>FUEL_EMI.ktCO2.LU.CHI.OTHER_CHEM.PROCESSING_STEAM.STEAM.RFO</t>
  </si>
  <si>
    <t>FUEL_EMI.ktCO2.LU.CHI.OTHER_CHEM.PROCESSING_STEAM.STEAM.OTHER</t>
  </si>
  <si>
    <t>FUEL_EMI.ktCO2.LU.CHI.OTHER_CHEM.PROCESSING_STEAM.STEAM.NG_BIOGAS</t>
  </si>
  <si>
    <t>FUEL_EMI.ktCO2.LU.CHI.OTHER_CHEM.PROCESSING_STEAM.STEAM.DERIVED</t>
  </si>
  <si>
    <t>FUEL_EMI.ktCO2.LU.CHI.OTHER_CHEM.PROCESSING_STEAM.STEAM.BIOMASS_WASTE</t>
  </si>
  <si>
    <t>FUEL_EMI.ktCO2.LU.CHI.OTHER_CHEM.PROCESSING_STEAM.STEAM.STEAM_DISTR</t>
  </si>
  <si>
    <t>FUEL_EMI.ktCO2.LU.CHI.OTHER_CHEM.PROCESSING.MICROW.ELEC</t>
  </si>
  <si>
    <t>FUEL_EMI.ktCO2.LU.CHI.OTHER_CHEM.PROC_HEAT.TOTAL.TOTAL</t>
  </si>
  <si>
    <t>FUEL_EMI.ktCO2.LU.CHI.OTHER_CHEM.PROC_HEAT.THERM.TOTAL</t>
  </si>
  <si>
    <t>FUEL_EMI.ktCO2.LU.CHI.OTHER_CHEM.PROC_HEAT.THERM.SOLIDS</t>
  </si>
  <si>
    <t>FUEL_EMI.ktCO2.LU.CHI.OTHER_CHEM.PROC_HEAT.THERM.LPG</t>
  </si>
  <si>
    <t>FUEL_EMI.ktCO2.LU.CHI.OTHER_CHEM.PROC_HEAT.THERM.DIESEL_LIQBIO</t>
  </si>
  <si>
    <t>FUEL_EMI.ktCO2.LU.CHI.OTHER_CHEM.PROC_HEAT.THERM.RFO</t>
  </si>
  <si>
    <t>FUEL_EMI.ktCO2.LU.CHI.OTHER_CHEM.PROC_HEAT.THERM.NG_BIOGAS</t>
  </si>
  <si>
    <t>FUEL_EMI.ktCO2.LU.CHI.OTHER_CHEM.PROC_HEAT.ELEC.ELEC</t>
  </si>
  <si>
    <t>FUEL_EMI.ktCO2.LU.CHI.OTHER_CHEM.PROC_COOL.THERM.NG_BIOGAS</t>
  </si>
  <si>
    <t>FUEL_EMI.ktCO2.LU.CHI.OTHER_CHEM.PROC_COOL_STEAM.TOTAL.TOTAL</t>
  </si>
  <si>
    <t>FUEL_EMI.ktCO2.LU.CHI.OTHER_CHEM.PROC_COOL_STEAM.STEAM.SOLIDS</t>
  </si>
  <si>
    <t>FUEL_EMI.ktCO2.LU.CHI.OTHER_CHEM.PROC_COOL_STEAM.STEAM.RFG</t>
  </si>
  <si>
    <t>FUEL_EMI.ktCO2.LU.CHI.OTHER_CHEM.PROC_COOL_STEAM.STEAM.LPG</t>
  </si>
  <si>
    <t>FUEL_EMI.ktCO2.LU.CHI.OTHER_CHEM.PROC_COOL_STEAM.STEAM.DIESEL_LIQBIO</t>
  </si>
  <si>
    <t>FUEL_EMI.ktCO2.LU.CHI.OTHER_CHEM.PROC_COOL_STEAM.STEAM.RFO</t>
  </si>
  <si>
    <t>FUEL_EMI.ktCO2.LU.CHI.OTHER_CHEM.PROC_COOL_STEAM.STEAM.OTHER</t>
  </si>
  <si>
    <t>FUEL_EMI.ktCO2.LU.CHI.OTHER_CHEM.PROC_COOL_STEAM.STEAM.NG_BIOGAS</t>
  </si>
  <si>
    <t>FUEL_EMI.ktCO2.LU.CHI.OTHER_CHEM.PROC_COOL_STEAM.STEAM.DERIVED</t>
  </si>
  <si>
    <t>FUEL_EMI.ktCO2.LU.CHI.OTHER_CHEM.PROC_COOL_STEAM.STEAM.BIOMASS_WASTE</t>
  </si>
  <si>
    <t>FUEL_EMI.ktCO2.LU.CHI.OTHER_CHEM.PROC_COOL_STEAM.STEAM.STEAM_DISTR</t>
  </si>
  <si>
    <t>FUEL_EMI.ktCO2.LU.CHI.OTHER_CHEM.PROC_COOL.ELEC.ELEC</t>
  </si>
  <si>
    <t>FUEL_EMI.ktCO2.LU.CHI.OTHER_CHEM.GENERIC.MECH.ELEC</t>
  </si>
  <si>
    <t>PROCESS_EMI.ktCO2.LU.CHI.OTHER_CHEM</t>
  </si>
  <si>
    <t>FUEL_EMI.ktCO2.LU.CHI.PHARM.TOTAL.TOTAL.TOTAL</t>
  </si>
  <si>
    <t>FUEL_EMI.ktCO2.LU.CHI.PHARM.LIGHT.GENERIC.ELEC</t>
  </si>
  <si>
    <t>FUEL_EMI.ktCO2.LU.CHI.PHARM.AIRCOMP.GENERIC.ELEC</t>
  </si>
  <si>
    <t>FUEL_EMI.ktCO2.LU.CHI.PHARM.MOTOR.GENERIC.ELEC</t>
  </si>
  <si>
    <t>FUEL_EMI.ktCO2.LU.CHI.PHARM.FANS.GENERIC.ELEC</t>
  </si>
  <si>
    <t>FUEL_EMI.ktCO2.LU.CHI.PHARM.LOW_ENTH.TOTAL.TOTAL</t>
  </si>
  <si>
    <t>FUEL_EMI.ktCO2.LU.CHI.PHARM.LOW_ENTH.THERM.DIESEL_LIQBIO</t>
  </si>
  <si>
    <t>FUEL_EMI.ktCO2.LU.CHI.PHARM.LOW_ENTH.THERM.NG_BIOGAS</t>
  </si>
  <si>
    <t>FUEL_EMI.ktCO2.LU.CHI.PHARM.LOW_ENTH.THERM.SOLAR_GEO</t>
  </si>
  <si>
    <t>FUEL_EMI.ktCO2.LU.CHI.PHARM.LOW_ENTH.HP.AMBIENT</t>
  </si>
  <si>
    <t>FUEL_EMI.ktCO2.LU.CHI.PHARM.LOW_ENTH.THERM.ELEC</t>
  </si>
  <si>
    <t>FUEL_EMI.ktCO2.LU.CHI.PHARM.PROCESSING_STEAM.TOTAL.TOTAL</t>
  </si>
  <si>
    <t>FUEL_EMI.ktCO2.LU.CHI.PHARM.PROCESSING_STEAM.STEAM.SOLIDS</t>
  </si>
  <si>
    <t>FUEL_EMI.ktCO2.LU.CHI.PHARM.PROCESSING_STEAM.STEAM.RFG</t>
  </si>
  <si>
    <t>FUEL_EMI.ktCO2.LU.CHI.PHARM.PROCESSING_STEAM.STEAM.LPG</t>
  </si>
  <si>
    <t>FUEL_EMI.ktCO2.LU.CHI.PHARM.PROCESSING_STEAM.STEAM.DIESEL_LIQBIO</t>
  </si>
  <si>
    <t>FUEL_EMI.ktCO2.LU.CHI.PHARM.PROCESSING_STEAM.STEAM.RFO</t>
  </si>
  <si>
    <t>FUEL_EMI.ktCO2.LU.CHI.PHARM.PROCESSING_STEAM.STEAM.OTHER</t>
  </si>
  <si>
    <t>FUEL_EMI.ktCO2.LU.CHI.PHARM.PROCESSING_STEAM.STEAM.NG_BIOGAS</t>
  </si>
  <si>
    <t>FUEL_EMI.ktCO2.LU.CHI.PHARM.PROCESSING_STEAM.STEAM.DERIVED</t>
  </si>
  <si>
    <t>FUEL_EMI.ktCO2.LU.CHI.PHARM.PROCESSING_STEAM.STEAM.BIOMASS_WASTE</t>
  </si>
  <si>
    <t>FUEL_EMI.ktCO2.LU.CHI.PHARM.PROCESSING_STEAM.STEAM.STEAM_DISTR</t>
  </si>
  <si>
    <t>FUEL_EMI.ktCO2.LU.CHI.PHARM.PROCESSING.MICROW.ELEC</t>
  </si>
  <si>
    <t>FUEL_EMI.ktCO2.LU.CHI.PHARM.PROC_HEAT.TOTAL.TOTAL</t>
  </si>
  <si>
    <t>FUEL_EMI.ktCO2.LU.CHI.PHARM.PROC_HEAT.THERM.TOTAL</t>
  </si>
  <si>
    <t>FUEL_EMI.ktCO2.LU.CHI.PHARM.PROC_HEAT.THERM.SOLIDS</t>
  </si>
  <si>
    <t>FUEL_EMI.ktCO2.LU.CHI.PHARM.PROC_HEAT.THERM.LPG</t>
  </si>
  <si>
    <t>FUEL_EMI.ktCO2.LU.CHI.PHARM.PROC_HEAT.THERM.DIESEL_LIQBIO</t>
  </si>
  <si>
    <t>FUEL_EMI.ktCO2.LU.CHI.PHARM.PROC_HEAT.THERM.RFO</t>
  </si>
  <si>
    <t>FUEL_EMI.ktCO2.LU.CHI.PHARM.PROC_HEAT.THERM.NG_BIOGAS</t>
  </si>
  <si>
    <t>FUEL_EMI.ktCO2.LU.CHI.PHARM.PROC_HEAT.ELEC.ELEC</t>
  </si>
  <si>
    <t>FUEL_EMI.ktCO2.LU.CHI.PHARM.PROC_COOL.THERM.NG_BIOGAS</t>
  </si>
  <si>
    <t>FUEL_EMI.ktCO2.LU.CHI.PHARM.PROC_COOL_STEAM.TOTAL.TOTAL</t>
  </si>
  <si>
    <t>FUEL_EMI.ktCO2.LU.CHI.PHARM.PROC_COOL_STEAM.STEAM.SOLIDS</t>
  </si>
  <si>
    <t>FUEL_EMI.ktCO2.LU.CHI.PHARM.PROC_COOL_STEAM.STEAM.RFG</t>
  </si>
  <si>
    <t>FUEL_EMI.ktCO2.LU.CHI.PHARM.PROC_COOL_STEAM.STEAM.LPG</t>
  </si>
  <si>
    <t>FUEL_EMI.ktCO2.LU.CHI.PHARM.PROC_COOL_STEAM.STEAM.DIESEL_LIQBIO</t>
  </si>
  <si>
    <t>FUEL_EMI.ktCO2.LU.CHI.PHARM.PROC_COOL_STEAM.STEAM.RFO</t>
  </si>
  <si>
    <t>FUEL_EMI.ktCO2.LU.CHI.PHARM.PROC_COOL_STEAM.STEAM.OTHER</t>
  </si>
  <si>
    <t>FUEL_EMI.ktCO2.LU.CHI.PHARM.PROC_COOL_STEAM.STEAM.NG_BIOGAS</t>
  </si>
  <si>
    <t>FUEL_EMI.ktCO2.LU.CHI.PHARM.PROC_COOL_STEAM.STEAM.DERIVED</t>
  </si>
  <si>
    <t>FUEL_EMI.ktCO2.LU.CHI.PHARM.PROC_COOL_STEAM.STEAM.BIOMASS_WASTE</t>
  </si>
  <si>
    <t>FUEL_EMI.ktCO2.LU.CHI.PHARM.PROC_COOL_STEAM.STEAM.STEAM_DISTR</t>
  </si>
  <si>
    <t>FUEL_EMI.ktCO2.LU.CHI.PHARM.PROC_COOL.ELEC.ELEC</t>
  </si>
  <si>
    <t>FUEL_EMI.ktCO2.LU.CHI.PHARM.GENERIC.MECH.ELEC</t>
  </si>
  <si>
    <t>Basic chemicals (over energy consumption, without process emissions)</t>
  </si>
  <si>
    <t>Other chemicals (without process emissions)</t>
  </si>
  <si>
    <t>VA.Meuro2023.LU.NMM.CEM</t>
  </si>
  <si>
    <t>VA.Meuro2023.LU.NMM.CER</t>
  </si>
  <si>
    <t>VA.Meuro2023.LU.NMM.GLASS</t>
  </si>
  <si>
    <t>Cement (kt)</t>
  </si>
  <si>
    <t>OUTPUT.kt.LU.NMM.CEM</t>
  </si>
  <si>
    <t>Ceramics &amp; other NMM (kt bricks eq.)</t>
  </si>
  <si>
    <t>OUTPUT.kt.LU.NMM.CER</t>
  </si>
  <si>
    <t>Glass production  (kt)</t>
  </si>
  <si>
    <t>OUTPUT.kt.LU.NMM.GLASS</t>
  </si>
  <si>
    <t>CAP.kt.LU.NMM.CEM</t>
  </si>
  <si>
    <t>CAP.kt.LU.NMM.CER</t>
  </si>
  <si>
    <t>CAP.kt.LU.NMM.GLASS</t>
  </si>
  <si>
    <t>NEWCAP.kt.LU.NMM.CEM</t>
  </si>
  <si>
    <t>NEWCAP.kt.LU.NMM.CER</t>
  </si>
  <si>
    <t>NEWCAP.kt.LU.NMM.GLASS</t>
  </si>
  <si>
    <t>FEC.ktoe.LU.NMM.TOTAL.TOTAL.TOTAL.TOTAL</t>
  </si>
  <si>
    <t>FEC.ktoe.LU.NMM.TOTAL.TOTAL.TOTAL.SOLIDS</t>
  </si>
  <si>
    <t>FEC.ktoe.LU.NMM.TOTAL.TOTAL.TOTAL.RFG</t>
  </si>
  <si>
    <t>FEC.ktoe.LU.NMM.TOTAL.TOTAL.TOTAL.LPG</t>
  </si>
  <si>
    <t>FEC.ktoe.LU.NMM.TOTAL.TOTAL.TOTAL.DIESEL</t>
  </si>
  <si>
    <t>FEC.ktoe.LU.NMM.TOTAL.TOTAL.TOTAL.RFO</t>
  </si>
  <si>
    <t>FEC.ktoe.LU.NMM.TOTAL.TOTAL.TOTAL.OTHER</t>
  </si>
  <si>
    <t>FEC.ktoe.LU.NMM.TOTAL.TOTAL.TOTAL.NG</t>
  </si>
  <si>
    <t>FEC.ktoe.LU.NMM.TOTAL.TOTAL.TOTAL.DERIVED</t>
  </si>
  <si>
    <t>FEC.ktoe.LU.NMM.TOTAL.TOTAL.TOTAL.BIOMASS_WASTE</t>
  </si>
  <si>
    <t>FEC.ktoe.LU.NMM.TOTAL.TOTAL.TOTAL.BIOGAS</t>
  </si>
  <si>
    <t>FEC.ktoe.LU.NMM.TOTAL.TOTAL.TOTAL.LIQBIO</t>
  </si>
  <si>
    <t>FEC.ktoe.LU.NMM.TOTAL.TOTAL.TOTAL.SOLAR</t>
  </si>
  <si>
    <t>FEC.ktoe.LU.NMM.TOTAL.TOTAL.TOTAL.GEO</t>
  </si>
  <si>
    <t>FEC.ktoe.LU.NMM.TOTAL.TOTAL.TOTAL.AMBIENT</t>
  </si>
  <si>
    <t>FEC.ktoe.LU.NMM.TOTAL.TOTAL.TOTAL.STEAM_DISTR</t>
  </si>
  <si>
    <t>FEC.ktoe.LU.NMM.TOTAL.TOTAL.TOTAL.ELEC</t>
  </si>
  <si>
    <t>Cement (including process emissions)</t>
  </si>
  <si>
    <t>Ceramics &amp; other NMM (including process emissions)</t>
  </si>
  <si>
    <t>Glass production (including process emissions)</t>
  </si>
  <si>
    <t>FEC.ktoe.LU.NMM.CEM.TOTAL.TOTAL.TOTAL</t>
  </si>
  <si>
    <t>FEC.ktoe.LU.NMM.CEM.LIGHT.GENERIC.ELEC</t>
  </si>
  <si>
    <t>FEC.ktoe.LU.NMM.CEM.AIRCOMP.GENERIC.ELEC</t>
  </si>
  <si>
    <t>FEC.ktoe.LU.NMM.CEM.MOTOR.GENERIC.ELEC</t>
  </si>
  <si>
    <t>FEC.ktoe.LU.NMM.CEM.FANS.GENERIC.ELEC</t>
  </si>
  <si>
    <t>FEC.ktoe.LU.NMM.CEM.LOW_ENTH.TOTAL.TOTAL</t>
  </si>
  <si>
    <t>FEC.ktoe.LU.NMM.CEM.LOW_ENTH.THERM.DIESEL_LIQBIO</t>
  </si>
  <si>
    <t>FEC.ktoe.LU.NMM.CEM.LOW_ENTH.THERM.NG_BIOGAS</t>
  </si>
  <si>
    <t>FEC.ktoe.LU.NMM.CEM.LOW_ENTH.THERM.SOLAR_GEO</t>
  </si>
  <si>
    <t>FEC.ktoe.LU.NMM.CEM.LOW_ENTH.HP.AMBIENT</t>
  </si>
  <si>
    <t>FEC.ktoe.LU.NMM.CEM.LOW_ENTH.THERM.ELEC</t>
  </si>
  <si>
    <t>Cement: Grinding, milling of raw material</t>
  </si>
  <si>
    <t>FEC.ktoe.LU.NMM.CEM.GRINDING_RAW.MECH.ELEC</t>
  </si>
  <si>
    <t>Cement: Pre-heating and pre-calcination</t>
  </si>
  <si>
    <t>FEC.ktoe.LU.NMM.CEM.PREHEAT.TOTAL.TOTAL</t>
  </si>
  <si>
    <t>FEC.ktoe.LU.NMM.CEM.PREHEAT.THERM.SOLIDS</t>
  </si>
  <si>
    <t>FEC.ktoe.LU.NMM.CEM.PREHEAT.THERM.LPG</t>
  </si>
  <si>
    <t>FEC.ktoe.LU.NMM.CEM.PREHEAT.THERM.DIESEL_LIQBIO</t>
  </si>
  <si>
    <t>FEC.ktoe.LU.NMM.CEM.PREHEAT.THERM.RFO</t>
  </si>
  <si>
    <t>FEC.ktoe.LU.NMM.CEM.PREHEAT.THERM.OTHER</t>
  </si>
  <si>
    <t>FEC.ktoe.LU.NMM.CEM.PREHEAT.THERM.NG_BIOGAS</t>
  </si>
  <si>
    <t>FEC.ktoe.LU.NMM.CEM.PREHEAT.THERM.BIOMASS_WASTE</t>
  </si>
  <si>
    <t>Cement: Clinker production (kilns)</t>
  </si>
  <si>
    <t>FEC.ktoe.LU.NMM.CEM.KILN.TOTAL.TOTAL</t>
  </si>
  <si>
    <t>FEC.ktoe.LU.NMM.CEM.KILN.THERM.SOLIDS</t>
  </si>
  <si>
    <t>FEC.ktoe.LU.NMM.CEM.KILN.THERM.LPG</t>
  </si>
  <si>
    <t>FEC.ktoe.LU.NMM.CEM.KILN.THERM.DIESEL_LIQBIO</t>
  </si>
  <si>
    <t>FEC.ktoe.LU.NMM.CEM.KILN.THERM.RFO</t>
  </si>
  <si>
    <t>FEC.ktoe.LU.NMM.CEM.KILN.THERM.OTHER</t>
  </si>
  <si>
    <t>FEC.ktoe.LU.NMM.CEM.KILN.THERM.NG_BIOGAS</t>
  </si>
  <si>
    <t>FEC.ktoe.LU.NMM.CEM.KILN.THERM.BIOMASS_WASTE</t>
  </si>
  <si>
    <t>Cement: Grinding, packaging and precasting</t>
  </si>
  <si>
    <t>Cement: Grinding, packaging and precasting (electricity)</t>
  </si>
  <si>
    <t>FEC.ktoe.LU.NMM.CEM.PRECAST.MECH.ELEC</t>
  </si>
  <si>
    <t>Cement: Precasting - Steam</t>
  </si>
  <si>
    <t>FEC.ktoe.LU.NMM.CEM.PRECAST_STEAM.TOTAL.TOTAL</t>
  </si>
  <si>
    <t>FEC.ktoe.LU.NMM.CEM.PRECAST_STEAM.STEAM.SOLIDS</t>
  </si>
  <si>
    <t>FEC.ktoe.LU.NMM.CEM.PRECAST_STEAM.STEAM.RFG</t>
  </si>
  <si>
    <t>FEC.ktoe.LU.NMM.CEM.PRECAST_STEAM.STEAM.LPG</t>
  </si>
  <si>
    <t>FEC.ktoe.LU.NMM.CEM.PRECAST_STEAM.STEAM.DIESEL_LIQBIO</t>
  </si>
  <si>
    <t>FEC.ktoe.LU.NMM.CEM.PRECAST_STEAM.STEAM.RFO</t>
  </si>
  <si>
    <t>FEC.ktoe.LU.NMM.CEM.PRECAST_STEAM.STEAM.OTHER</t>
  </si>
  <si>
    <t>FEC.ktoe.LU.NMM.CEM.PRECAST_STEAM.STEAM.NG_BIOGAS</t>
  </si>
  <si>
    <t>FEC.ktoe.LU.NMM.CEM.PRECAST_STEAM.STEAM.DERIVED</t>
  </si>
  <si>
    <t>FEC.ktoe.LU.NMM.CEM.PRECAST_STEAM.STEAM.BIOMASS_WASTE</t>
  </si>
  <si>
    <t>FEC.ktoe.LU.NMM.CEM.PRECAST_STEAM.STEAM.STEAM_DISTR</t>
  </si>
  <si>
    <t>FEC.ktoe.LU.NMM.CER.TOTAL.TOTAL.TOTAL</t>
  </si>
  <si>
    <t>FEC.ktoe.LU.NMM.CER.LIGHT.GENERIC.ELEC</t>
  </si>
  <si>
    <t>FEC.ktoe.LU.NMM.CER.AIRCOMP.GENERIC.ELEC</t>
  </si>
  <si>
    <t>FEC.ktoe.LU.NMM.CER.MOTOR.GENERIC.ELEC</t>
  </si>
  <si>
    <t>FEC.ktoe.LU.NMM.CER.FANS.GENERIC.ELEC</t>
  </si>
  <si>
    <t>FEC.ktoe.LU.NMM.CER.LOW_ENTH.TOTAL.TOTAL</t>
  </si>
  <si>
    <t>FEC.ktoe.LU.NMM.CER.LOW_ENTH.THERM.DIESEL_LIQBIO</t>
  </si>
  <si>
    <t>FEC.ktoe.LU.NMM.CER.LOW_ENTH.THERM.NG_BIOGAS</t>
  </si>
  <si>
    <t>FEC.ktoe.LU.NMM.CER.LOW_ENTH.THERM.SOLAR_GEO</t>
  </si>
  <si>
    <t>FEC.ktoe.LU.NMM.CER.LOW_ENTH.HP.AMBIENT</t>
  </si>
  <si>
    <t>FEC.ktoe.LU.NMM.CER.LOW_ENTH.THERM.ELEC</t>
  </si>
  <si>
    <t>Ceramics: Mixing of raw material</t>
  </si>
  <si>
    <t>FEC.ktoe.LU.NMM.CER.MIXING.MECH.ELEC</t>
  </si>
  <si>
    <t>Ceramics: Drying and sintering of raw material</t>
  </si>
  <si>
    <t>Ceramics: Thermal drying and sintering</t>
  </si>
  <si>
    <t>FEC.ktoe.LU.NMM.CER.DRYING.TOTAL.TOTAL</t>
  </si>
  <si>
    <t>FEC.ktoe.LU.NMM.CER.DRYING.THERM.SOLIDS</t>
  </si>
  <si>
    <t>FEC.ktoe.LU.NMM.CER.DRYING.THERM.LPG</t>
  </si>
  <si>
    <t>FEC.ktoe.LU.NMM.CER.DRYING.THERM.DIESEL_LIQBIO</t>
  </si>
  <si>
    <t>FEC.ktoe.LU.NMM.CER.DRYING.THERM.RFO</t>
  </si>
  <si>
    <t>FEC.ktoe.LU.NMM.CER.DRYING.THERM.NG_BIOGAS</t>
  </si>
  <si>
    <t>Ceramics: Steam drying and sintering</t>
  </si>
  <si>
    <t>FEC.ktoe.LU.NMM.CER.DRYING_STEAM.TOTAL.TOTAL</t>
  </si>
  <si>
    <t>FEC.ktoe.LU.NMM.CER.DRYING_STEAM.STEAM.SOLIDS</t>
  </si>
  <si>
    <t>FEC.ktoe.LU.NMM.CER.DRYING_STEAM.STEAM.RFG</t>
  </si>
  <si>
    <t>FEC.ktoe.LU.NMM.CER.DRYING_STEAM.STEAM.LPG</t>
  </si>
  <si>
    <t>FEC.ktoe.LU.NMM.CER.DRYING_STEAM.STEAM.DIESEL_LIQBIO</t>
  </si>
  <si>
    <t>FEC.ktoe.LU.NMM.CER.DRYING_STEAM.STEAM.RFO</t>
  </si>
  <si>
    <t>FEC.ktoe.LU.NMM.CER.DRYING_STEAM.STEAM.OTHER</t>
  </si>
  <si>
    <t>FEC.ktoe.LU.NMM.CER.DRYING_STEAM.STEAM.NG_BIOGAS</t>
  </si>
  <si>
    <t>FEC.ktoe.LU.NMM.CER.DRYING_STEAM.STEAM.DERIVED</t>
  </si>
  <si>
    <t>FEC.ktoe.LU.NMM.CER.DRYING_STEAM.STEAM.BIOMASS_WASTE</t>
  </si>
  <si>
    <t>FEC.ktoe.LU.NMM.CER.DRYING_STEAM.STEAM.STEAM_DISTR</t>
  </si>
  <si>
    <t>Ceramics: Microwave drying and sintering</t>
  </si>
  <si>
    <t>FEC.ktoe.LU.NMM.CER.DRYING_MICROW.MICROW.ELEC</t>
  </si>
  <si>
    <t>Ceramics: Primary production process</t>
  </si>
  <si>
    <t>Ceramics: Thermal kiln</t>
  </si>
  <si>
    <t>FEC.ktoe.LU.NMM.CER.KILN_THERM.TOTAL.TOTAL</t>
  </si>
  <si>
    <t>FEC.ktoe.LU.NMM.CER.KILN_THERM.THERM.SOLIDS</t>
  </si>
  <si>
    <t>FEC.ktoe.LU.NMM.CER.KILN_THERM.THERM.LPG</t>
  </si>
  <si>
    <t>FEC.ktoe.LU.NMM.CER.KILN_THERM.THERM.DIESEL_LIQBIO</t>
  </si>
  <si>
    <t>FEC.ktoe.LU.NMM.CER.KILN_THERM.THERM.RFO</t>
  </si>
  <si>
    <t>FEC.ktoe.LU.NMM.CER.KILN_THERM.THERM.OTHER</t>
  </si>
  <si>
    <t>FEC.ktoe.LU.NMM.CER.KILN_THERM.THERM.NG_BIOGAS</t>
  </si>
  <si>
    <t>FEC.ktoe.LU.NMM.CER.KILN_THERM.THERM.BIOMASS_WASTE</t>
  </si>
  <si>
    <t>Ceramics: Electric kiln</t>
  </si>
  <si>
    <t>FEC.ktoe.LU.NMM.CER.KILN_ELEC.ELEC.ELEC</t>
  </si>
  <si>
    <t>Ceramics: Product finishing</t>
  </si>
  <si>
    <t>Ceramics: Thermal furnace</t>
  </si>
  <si>
    <t>FEC.ktoe.LU.NMM.CER.FINISHING.TOTAL.TOTAL</t>
  </si>
  <si>
    <t>FEC.ktoe.LU.NMM.CER.FINISHING.THERM.SOLIDS</t>
  </si>
  <si>
    <t>FEC.ktoe.LU.NMM.CER.FINISHING.THERM.LPG</t>
  </si>
  <si>
    <t>FEC.ktoe.LU.NMM.CER.FINISHING.THERM.DIESEL_LIQBIO</t>
  </si>
  <si>
    <t>FEC.ktoe.LU.NMM.CER.FINISHING.THERM.RFO</t>
  </si>
  <si>
    <t>FEC.ktoe.LU.NMM.CER.FINISHING.THERM.NG_BIOGAS</t>
  </si>
  <si>
    <t>Ceramics: Electric furnace</t>
  </si>
  <si>
    <t>FEC.ktoe.LU.NMM.CER.FINISHING_ELEC.ELEC.ELEC</t>
  </si>
  <si>
    <t>FEC.ktoe.LU.NMM.GLASS.TOTAL.TOTAL.TOTAL</t>
  </si>
  <si>
    <t>FEC.ktoe.LU.NMM.GLASS.LIGHT.GENERIC.ELEC</t>
  </si>
  <si>
    <t>FEC.ktoe.LU.NMM.GLASS.AIRCOMP.GENERIC.ELEC</t>
  </si>
  <si>
    <t>FEC.ktoe.LU.NMM.GLASS.MOTOR.GENERIC.ELEC</t>
  </si>
  <si>
    <t>FEC.ktoe.LU.NMM.GLASS.FANS.GENERIC.ELEC</t>
  </si>
  <si>
    <t>FEC.ktoe.LU.NMM.GLASS.LOW_ENTH.TOTAL.TOTAL</t>
  </si>
  <si>
    <t>FEC.ktoe.LU.NMM.GLASS.LOW_ENTH.THERM.DIESEL_LIQBIO</t>
  </si>
  <si>
    <t>FEC.ktoe.LU.NMM.GLASS.LOW_ENTH.THERM.NG_BIOGAS</t>
  </si>
  <si>
    <t>FEC.ktoe.LU.NMM.GLASS.LOW_ENTH.THERM.SOLAR_GEO</t>
  </si>
  <si>
    <t>FEC.ktoe.LU.NMM.GLASS.LOW_ENTH.HP.AMBIENT</t>
  </si>
  <si>
    <t>FEC.ktoe.LU.NMM.GLASS.LOW_ENTH.THERM.ELEC</t>
  </si>
  <si>
    <t>Glass: Melting tank</t>
  </si>
  <si>
    <t>Glass: Thermal melting tank</t>
  </si>
  <si>
    <t>FEC.ktoe.LU.NMM.GLASS.MELTING.TOTAL.TOTAL</t>
  </si>
  <si>
    <t>FEC.ktoe.LU.NMM.GLASS.MELTING.THERM.SOLIDS</t>
  </si>
  <si>
    <t>FEC.ktoe.LU.NMM.GLASS.MELTING.THERM.LPG</t>
  </si>
  <si>
    <t>FEC.ktoe.LU.NMM.GLASS.MELTING.THERM.DIESEL_LIQBIO</t>
  </si>
  <si>
    <t>FEC.ktoe.LU.NMM.GLASS.MELTING.THERM.RFO</t>
  </si>
  <si>
    <t>FEC.ktoe.LU.NMM.GLASS.MELTING.THERM.NG_BIOGAS</t>
  </si>
  <si>
    <t>Glass: Electric melting tank</t>
  </si>
  <si>
    <t>FEC.ktoe.LU.NMM.GLASS.MELTING_ELEC.ELEC.ELEC</t>
  </si>
  <si>
    <t>Glass: Forming</t>
  </si>
  <si>
    <t>FEC.ktoe.LU.NMM.GLASS.FORMING.ELEC.ELEC</t>
  </si>
  <si>
    <t>Glass: Annealing</t>
  </si>
  <si>
    <t>Glass: Annealing - thermal</t>
  </si>
  <si>
    <t>FEC.ktoe.LU.NMM.GLASS.ANNEALING.TOTAL.TOTAL</t>
  </si>
  <si>
    <t>FEC.ktoe.LU.NMM.GLASS.ANNEALING.THERM.SOLIDS</t>
  </si>
  <si>
    <t>FEC.ktoe.LU.NMM.GLASS.ANNEALING.THERM.LPG</t>
  </si>
  <si>
    <t>FEC.ktoe.LU.NMM.GLASS.ANNEALING.THERM.DIESEL_LIQBIO</t>
  </si>
  <si>
    <t>FEC.ktoe.LU.NMM.GLASS.ANNEALING.THERM.RFO</t>
  </si>
  <si>
    <t>FEC.ktoe.LU.NMM.GLASS.ANNEALING.THERM.NG_BIOGAS</t>
  </si>
  <si>
    <t>Glass: Annealing - electric</t>
  </si>
  <si>
    <t>FEC.ktoe.LU.NMM.GLASS.ANNEALING_ELEC.ELEC.ELEC</t>
  </si>
  <si>
    <t>Glass: Finishing processes</t>
  </si>
  <si>
    <t>FEC.ktoe.LU.NMM.GLASS.FINISHING.ELEC.ELEC</t>
  </si>
  <si>
    <t>Cement: Grinding, packaging - electric</t>
  </si>
  <si>
    <t>Cement: Precasting - steam</t>
  </si>
  <si>
    <t>UED.ktoe.LU.NMM.CEM.TOTAL.TOTAL.TOTAL</t>
  </si>
  <si>
    <t>UED.ktoe.LU.NMM.CEM.LIGHT.GENERIC.ELEC</t>
  </si>
  <si>
    <t>UED.ktoe.LU.NMM.CEM.AIRCOMP.GENERIC.ELEC</t>
  </si>
  <si>
    <t>UED.ktoe.LU.NMM.CEM.MOTOR.GENERIC.ELEC</t>
  </si>
  <si>
    <t>UED.ktoe.LU.NMM.CEM.FANS.GENERIC.ELEC</t>
  </si>
  <si>
    <t>UED.ktoe.LU.NMM.CEM.LOW_ENTH.TOTAL.TOTAL</t>
  </si>
  <si>
    <t>UED.ktoe.LU.NMM.CEM.LOW_ENTH.THERM.DIESEL_LIQBIO</t>
  </si>
  <si>
    <t>UED.ktoe.LU.NMM.CEM.LOW_ENTH.THERM.NG_BIOGAS</t>
  </si>
  <si>
    <t>UED.ktoe.LU.NMM.CEM.LOW_ENTH.THERM.SOLAR_GEO</t>
  </si>
  <si>
    <t>UED.ktoe.LU.NMM.CEM.LOW_ENTH.HP.AMBIENT</t>
  </si>
  <si>
    <t>UED.ktoe.LU.NMM.CEM.LOW_ENTH.THERM.ELEC</t>
  </si>
  <si>
    <t>UED.ktoe.LU.NMM.CEM.GRINDING_RAW.MECH.ELEC</t>
  </si>
  <si>
    <t>UED.ktoe.LU.NMM.CEM.PREHEAT.TOTAL.TOTAL</t>
  </si>
  <si>
    <t>UED.ktoe.LU.NMM.CEM.PREHEAT.THERM.SOLIDS</t>
  </si>
  <si>
    <t>UED.ktoe.LU.NMM.CEM.PREHEAT.THERM.LPG</t>
  </si>
  <si>
    <t>UED.ktoe.LU.NMM.CEM.PREHEAT.THERM.DIESEL_LIQBIO</t>
  </si>
  <si>
    <t>UED.ktoe.LU.NMM.CEM.PREHEAT.THERM.RFO</t>
  </si>
  <si>
    <t>UED.ktoe.LU.NMM.CEM.PREHEAT.THERM.OTHER</t>
  </si>
  <si>
    <t>UED.ktoe.LU.NMM.CEM.PREHEAT.THERM.NG_BIOGAS</t>
  </si>
  <si>
    <t>UED.ktoe.LU.NMM.CEM.PREHEAT.THERM.BIOMASS_WASTE</t>
  </si>
  <si>
    <t>UED.ktoe.LU.NMM.CEM.KILN.TOTAL.TOTAL</t>
  </si>
  <si>
    <t>UED.ktoe.LU.NMM.CEM.KILN.THERM.SOLIDS</t>
  </si>
  <si>
    <t>UED.ktoe.LU.NMM.CEM.KILN.THERM.LPG</t>
  </si>
  <si>
    <t>UED.ktoe.LU.NMM.CEM.KILN.THERM.DIESEL_LIQBIO</t>
  </si>
  <si>
    <t>UED.ktoe.LU.NMM.CEM.KILN.THERM.RFO</t>
  </si>
  <si>
    <t>UED.ktoe.LU.NMM.CEM.KILN.THERM.OTHER</t>
  </si>
  <si>
    <t>UED.ktoe.LU.NMM.CEM.KILN.THERM.NG_BIOGAS</t>
  </si>
  <si>
    <t>UED.ktoe.LU.NMM.CEM.KILN.THERM.BIOMASS_WASTE</t>
  </si>
  <si>
    <t>UED.ktoe.LU.NMM.CEM.PRECAST.MECH.ELEC</t>
  </si>
  <si>
    <t>UED.ktoe.LU.NMM.CEM.PRECAST_STEAM.TOTAL.TOTAL</t>
  </si>
  <si>
    <t>UED.ktoe.LU.NMM.CEM.PRECAST_STEAM.STEAM.SOLIDS</t>
  </si>
  <si>
    <t>UED.ktoe.LU.NMM.CEM.PRECAST_STEAM.STEAM.RFG</t>
  </si>
  <si>
    <t>UED.ktoe.LU.NMM.CEM.PRECAST_STEAM.STEAM.LPG</t>
  </si>
  <si>
    <t>UED.ktoe.LU.NMM.CEM.PRECAST_STEAM.STEAM.DIESEL_LIQBIO</t>
  </si>
  <si>
    <t>UED.ktoe.LU.NMM.CEM.PRECAST_STEAM.STEAM.RFO</t>
  </si>
  <si>
    <t>UED.ktoe.LU.NMM.CEM.PRECAST_STEAM.STEAM.OTHER</t>
  </si>
  <si>
    <t>UED.ktoe.LU.NMM.CEM.PRECAST_STEAM.STEAM.NG_BIOGAS</t>
  </si>
  <si>
    <t>UED.ktoe.LU.NMM.CEM.PRECAST_STEAM.STEAM.DERIVED</t>
  </si>
  <si>
    <t>UED.ktoe.LU.NMM.CEM.PRECAST_STEAM.STEAM.BIOMASS_WASTE</t>
  </si>
  <si>
    <t>UED.ktoe.LU.NMM.CEM.PRECAST_STEAM.STEAM.STEAM_DISTR</t>
  </si>
  <si>
    <t>UED.ktoe.LU.NMM.CER.TOTAL.TOTAL.TOTAL</t>
  </si>
  <si>
    <t>UED.ktoe.LU.NMM.CER.LIGHT.GENERIC.ELEC</t>
  </si>
  <si>
    <t>UED.ktoe.LU.NMM.CER.AIRCOMP.GENERIC.ELEC</t>
  </si>
  <si>
    <t>UED.ktoe.LU.NMM.CER.MOTOR.GENERIC.ELEC</t>
  </si>
  <si>
    <t>UED.ktoe.LU.NMM.CER.FANS.GENERIC.ELEC</t>
  </si>
  <si>
    <t>UED.ktoe.LU.NMM.CER.LOW_ENTH.TOTAL.TOTAL</t>
  </si>
  <si>
    <t>UED.ktoe.LU.NMM.CER.LOW_ENTH.THERM.DIESEL_LIQBIO</t>
  </si>
  <si>
    <t>UED.ktoe.LU.NMM.CER.LOW_ENTH.THERM.NG_BIOGAS</t>
  </si>
  <si>
    <t>UED.ktoe.LU.NMM.CER.LOW_ENTH.THERM.SOLAR_GEO</t>
  </si>
  <si>
    <t>UED.ktoe.LU.NMM.CER.LOW_ENTH.HP.AMBIENT</t>
  </si>
  <si>
    <t>UED.ktoe.LU.NMM.CER.LOW_ENTH.THERM.ELEC</t>
  </si>
  <si>
    <t>UED.ktoe.LU.NMM.CER.MIXING.MECH.ELEC</t>
  </si>
  <si>
    <t>UED.ktoe.LU.NMM.CER.DRYING.TOTAL.TOTAL</t>
  </si>
  <si>
    <t>UED.ktoe.LU.NMM.CER.DRYING.THERM.SOLIDS</t>
  </si>
  <si>
    <t>UED.ktoe.LU.NMM.CER.DRYING.THERM.LPG</t>
  </si>
  <si>
    <t>UED.ktoe.LU.NMM.CER.DRYING.THERM.DIESEL_LIQBIO</t>
  </si>
  <si>
    <t>UED.ktoe.LU.NMM.CER.DRYING.THERM.RFO</t>
  </si>
  <si>
    <t>UED.ktoe.LU.NMM.CER.DRYING.THERM.NG_BIOGAS</t>
  </si>
  <si>
    <t>UED.ktoe.LU.NMM.CER.DRYING_STEAM.TOTAL.TOTAL</t>
  </si>
  <si>
    <t>UED.ktoe.LU.NMM.CER.DRYING_STEAM.STEAM.SOLIDS</t>
  </si>
  <si>
    <t>UED.ktoe.LU.NMM.CER.DRYING_STEAM.STEAM.RFG</t>
  </si>
  <si>
    <t>UED.ktoe.LU.NMM.CER.DRYING_STEAM.STEAM.LPG</t>
  </si>
  <si>
    <t>UED.ktoe.LU.NMM.CER.DRYING_STEAM.STEAM.DIESEL_LIQBIO</t>
  </si>
  <si>
    <t>UED.ktoe.LU.NMM.CER.DRYING_STEAM.STEAM.RFO</t>
  </si>
  <si>
    <t>UED.ktoe.LU.NMM.CER.DRYING_STEAM.STEAM.OTHER</t>
  </si>
  <si>
    <t>UED.ktoe.LU.NMM.CER.DRYING_STEAM.STEAM.NG_BIOGAS</t>
  </si>
  <si>
    <t>UED.ktoe.LU.NMM.CER.DRYING_STEAM.STEAM.DERIVED</t>
  </si>
  <si>
    <t>UED.ktoe.LU.NMM.CER.DRYING_STEAM.STEAM.BIOMASS_WASTE</t>
  </si>
  <si>
    <t>UED.ktoe.LU.NMM.CER.DRYING_STEAM.STEAM.STEAM_DISTR</t>
  </si>
  <si>
    <t>UED.ktoe.LU.NMM.CER.DRYING_MICROW.MICROW.ELEC</t>
  </si>
  <si>
    <t>UED.ktoe.LU.NMM.CER.KILN_THERM.TOTAL.TOTAL</t>
  </si>
  <si>
    <t>UED.ktoe.LU.NMM.CER.KILN_THERM.THERM.SOLIDS</t>
  </si>
  <si>
    <t>UED.ktoe.LU.NMM.CER.KILN_THERM.THERM.LPG</t>
  </si>
  <si>
    <t>UED.ktoe.LU.NMM.CER.KILN_THERM.THERM.DIESEL_LIQBIO</t>
  </si>
  <si>
    <t>UED.ktoe.LU.NMM.CER.KILN_THERM.THERM.RFO</t>
  </si>
  <si>
    <t>UED.ktoe.LU.NMM.CER.KILN_THERM.THERM.OTHER</t>
  </si>
  <si>
    <t>UED.ktoe.LU.NMM.CER.KILN_THERM.THERM.NG_BIOGAS</t>
  </si>
  <si>
    <t>UED.ktoe.LU.NMM.CER.KILN_THERM.THERM.BIOMASS_WASTE</t>
  </si>
  <si>
    <t>UED.ktoe.LU.NMM.CER.KILN_ELEC.ELEC.ELEC</t>
  </si>
  <si>
    <t>UED.ktoe.LU.NMM.CER.FINISHING.TOTAL.TOTAL</t>
  </si>
  <si>
    <t>UED.ktoe.LU.NMM.CER.FINISHING.THERM.SOLIDS</t>
  </si>
  <si>
    <t>UED.ktoe.LU.NMM.CER.FINISHING.THERM.LPG</t>
  </si>
  <si>
    <t>UED.ktoe.LU.NMM.CER.FINISHING.THERM.DIESEL_LIQBIO</t>
  </si>
  <si>
    <t>UED.ktoe.LU.NMM.CER.FINISHING.THERM.RFO</t>
  </si>
  <si>
    <t>UED.ktoe.LU.NMM.CER.FINISHING.THERM.NG_BIOGAS</t>
  </si>
  <si>
    <t>UED.ktoe.LU.NMM.CER.FINISHING_ELEC.ELEC.ELEC</t>
  </si>
  <si>
    <t>UED.ktoe.LU.NMM.GLASS.TOTAL.TOTAL.TOTAL</t>
  </si>
  <si>
    <t>UED.ktoe.LU.NMM.GLASS.LIGHT.GENERIC.ELEC</t>
  </si>
  <si>
    <t>UED.ktoe.LU.NMM.GLASS.AIRCOMP.GENERIC.ELEC</t>
  </si>
  <si>
    <t>UED.ktoe.LU.NMM.GLASS.MOTOR.GENERIC.ELEC</t>
  </si>
  <si>
    <t>UED.ktoe.LU.NMM.GLASS.FANS.GENERIC.ELEC</t>
  </si>
  <si>
    <t>UED.ktoe.LU.NMM.GLASS.LOW_ENTH.TOTAL.TOTAL</t>
  </si>
  <si>
    <t>UED.ktoe.LU.NMM.GLASS.LOW_ENTH.THERM.DIESEL_LIQBIO</t>
  </si>
  <si>
    <t>UED.ktoe.LU.NMM.GLASS.LOW_ENTH.THERM.NG_BIOGAS</t>
  </si>
  <si>
    <t>UED.ktoe.LU.NMM.GLASS.LOW_ENTH.THERM.SOLAR_GEO</t>
  </si>
  <si>
    <t>UED.ktoe.LU.NMM.GLASS.LOW_ENTH.HP.AMBIENT</t>
  </si>
  <si>
    <t>UED.ktoe.LU.NMM.GLASS.LOW_ENTH.THERM.ELEC</t>
  </si>
  <si>
    <t>UED.ktoe.LU.NMM.GLASS.MELTING.TOTAL.TOTAL</t>
  </si>
  <si>
    <t>UED.ktoe.LU.NMM.GLASS.MELTING.THERM.SOLIDS</t>
  </si>
  <si>
    <t>UED.ktoe.LU.NMM.GLASS.MELTING.THERM.LPG</t>
  </si>
  <si>
    <t>UED.ktoe.LU.NMM.GLASS.MELTING.THERM.DIESEL_LIQBIO</t>
  </si>
  <si>
    <t>UED.ktoe.LU.NMM.GLASS.MELTING.THERM.RFO</t>
  </si>
  <si>
    <t>UED.ktoe.LU.NMM.GLASS.MELTING.THERM.NG_BIOGAS</t>
  </si>
  <si>
    <t>UED.ktoe.LU.NMM.GLASS.MELTING_ELEC.ELEC.ELEC</t>
  </si>
  <si>
    <t>UED.ktoe.LU.NMM.GLASS.FORMING.ELEC.ELEC</t>
  </si>
  <si>
    <t>UED.ktoe.LU.NMM.GLASS.ANNEALING.TOTAL.TOTAL</t>
  </si>
  <si>
    <t>UED.ktoe.LU.NMM.GLASS.ANNEALING.THERM.SOLIDS</t>
  </si>
  <si>
    <t>UED.ktoe.LU.NMM.GLASS.ANNEALING.THERM.LPG</t>
  </si>
  <si>
    <t>UED.ktoe.LU.NMM.GLASS.ANNEALING.THERM.DIESEL_LIQBIO</t>
  </si>
  <si>
    <t>UED.ktoe.LU.NMM.GLASS.ANNEALING.THERM.RFO</t>
  </si>
  <si>
    <t>UED.ktoe.LU.NMM.GLASS.ANNEALING.THERM.NG_BIOGAS</t>
  </si>
  <si>
    <t>UED.ktoe.LU.NMM.GLASS.ANNEALING_ELEC.ELEC.ELEC</t>
  </si>
  <si>
    <t>UED.ktoe.LU.NMM.GLASS.FINISHING.ELEC.ELEC</t>
  </si>
  <si>
    <t>FUEL_EMI.ktCO2.LU.NMM.CEM.LIGHT.GENERIC.ELEC</t>
  </si>
  <si>
    <t>FUEL_EMI.ktCO2.LU.NMM.CEM.AIRCOMP.GENERIC.ELEC</t>
  </si>
  <si>
    <t>FUEL_EMI.ktCO2.LU.NMM.CEM.MOTOR.GENERIC.ELEC</t>
  </si>
  <si>
    <t>FUEL_EMI.ktCO2.LU.NMM.CEM.FANS.GENERIC.ELEC</t>
  </si>
  <si>
    <t>FUEL_EMI.ktCO2.LU.NMM.CEM.LOW_ENTH.TOTAL.TOTAL</t>
  </si>
  <si>
    <t>FUEL_EMI.ktCO2.LU.NMM.CEM.LOW_ENTH.THERM.DIESEL_LIQBIO</t>
  </si>
  <si>
    <t>FUEL_EMI.ktCO2.LU.NMM.CEM.LOW_ENTH.THERM.NG_BIOGAS</t>
  </si>
  <si>
    <t>FUEL_EMI.ktCO2.LU.NMM.CEM.LOW_ENTH.THERM.SOLAR_GEO</t>
  </si>
  <si>
    <t>FUEL_EMI.ktCO2.LU.NMM.CEM.LOW_ENTH.HP.AMBIENT</t>
  </si>
  <si>
    <t>FUEL_EMI.ktCO2.LU.NMM.CEM.LOW_ENTH.THERM.ELEC</t>
  </si>
  <si>
    <t>FUEL_EMI.ktCO2.LU.NMM.CEM.GRINDING_RAW.MECH.ELEC</t>
  </si>
  <si>
    <t>FUEL_EMI.ktCO2.LU.NMM.CEM.PREHEAT.TOTAL.TOTAL</t>
  </si>
  <si>
    <t>FUEL_EMI.ktCO2.LU.NMM.CEM.PREHEAT.THERM.SOLIDS</t>
  </si>
  <si>
    <t>FUEL_EMI.ktCO2.LU.NMM.CEM.PREHEAT.THERM.LPG</t>
  </si>
  <si>
    <t>FUEL_EMI.ktCO2.LU.NMM.CEM.PREHEAT.THERM.DIESEL_LIQBIO</t>
  </si>
  <si>
    <t>FUEL_EMI.ktCO2.LU.NMM.CEM.PREHEAT.THERM.RFO</t>
  </si>
  <si>
    <t>FUEL_EMI.ktCO2.LU.NMM.CEM.PREHEAT.THERM.OTHER</t>
  </si>
  <si>
    <t>FUEL_EMI.ktCO2.LU.NMM.CEM.PREHEAT.THERM.NG_BIOGAS</t>
  </si>
  <si>
    <t>FUEL_EMI.ktCO2.LU.NMM.CEM.PREHEAT.THERM.BIOMASS_WASTE</t>
  </si>
  <si>
    <t>FUEL_EMI.ktCO2.LU.NMM.CEM.KILN.TOTAL.TOTAL</t>
  </si>
  <si>
    <t>FUEL_EMI.ktCO2.LU.NMM.CEM.KILN.THERM.SOLIDS</t>
  </si>
  <si>
    <t>FUEL_EMI.ktCO2.LU.NMM.CEM.KILN.THERM.LPG</t>
  </si>
  <si>
    <t>FUEL_EMI.ktCO2.LU.NMM.CEM.KILN.THERM.DIESEL_LIQBIO</t>
  </si>
  <si>
    <t>FUEL_EMI.ktCO2.LU.NMM.CEM.KILN.THERM.RFO</t>
  </si>
  <si>
    <t>FUEL_EMI.ktCO2.LU.NMM.CEM.KILN.THERM.OTHER</t>
  </si>
  <si>
    <t>FUEL_EMI.ktCO2.LU.NMM.CEM.KILN.THERM.NG_BIOGAS</t>
  </si>
  <si>
    <t>FUEL_EMI.ktCO2.LU.NMM.CEM.KILN.THERM.BIOMASS_WASTE</t>
  </si>
  <si>
    <t>FUEL_EMI.ktCO2.LU.NMM.CEM.PRECAST.MECH.ELEC</t>
  </si>
  <si>
    <t>FUEL_EMI.ktCO2.LU.NMM.CEM.PRECAST_STEAM.TOTAL.TOTAL</t>
  </si>
  <si>
    <t>FUEL_EMI.ktCO2.LU.NMM.CEM.PRECAST_STEAM.STEAM.SOLIDS</t>
  </si>
  <si>
    <t>FUEL_EMI.ktCO2.LU.NMM.CEM.PRECAST_STEAM.STEAM.RFG</t>
  </si>
  <si>
    <t>FUEL_EMI.ktCO2.LU.NMM.CEM.PRECAST_STEAM.STEAM.LPG</t>
  </si>
  <si>
    <t>FUEL_EMI.ktCO2.LU.NMM.CEM.PRECAST_STEAM.STEAM.DIESEL_LIQBIO</t>
  </si>
  <si>
    <t>FUEL_EMI.ktCO2.LU.NMM.CEM.PRECAST_STEAM.STEAM.RFO</t>
  </si>
  <si>
    <t>FUEL_EMI.ktCO2.LU.NMM.CEM.PRECAST_STEAM.STEAM.OTHER</t>
  </si>
  <si>
    <t>FUEL_EMI.ktCO2.LU.NMM.CEM.PRECAST_STEAM.STEAM.NG_BIOGAS</t>
  </si>
  <si>
    <t>FUEL_EMI.ktCO2.LU.NMM.CEM.PRECAST_STEAM.STEAM.DERIVED</t>
  </si>
  <si>
    <t>FUEL_EMI.ktCO2.LU.NMM.CEM.PRECAST_STEAM.STEAM.BIOMASS_WASTE</t>
  </si>
  <si>
    <t>FUEL_EMI.ktCO2.LU.NMM.CEM.PRECAST_STEAM.STEAM.STEAM_DISTR</t>
  </si>
  <si>
    <t>PROCESS_EMI.ktCO2.LU.NMM.CEM</t>
  </si>
  <si>
    <t>FUEL_EMI.ktCO2.LU.NMM.CER.LIGHT.GENERIC.ELEC</t>
  </si>
  <si>
    <t>FUEL_EMI.ktCO2.LU.NMM.CER.AIRCOMP.GENERIC.ELEC</t>
  </si>
  <si>
    <t>FUEL_EMI.ktCO2.LU.NMM.CER.MOTOR.GENERIC.ELEC</t>
  </si>
  <si>
    <t>FUEL_EMI.ktCO2.LU.NMM.CER.FANS.GENERIC.ELEC</t>
  </si>
  <si>
    <t>FUEL_EMI.ktCO2.LU.NMM.CER.LOW_ENTH.TOTAL.TOTAL</t>
  </si>
  <si>
    <t>FUEL_EMI.ktCO2.LU.NMM.CER.LOW_ENTH.THERM.DIESEL_LIQBIO</t>
  </si>
  <si>
    <t>FUEL_EMI.ktCO2.LU.NMM.CER.LOW_ENTH.THERM.NG_BIOGAS</t>
  </si>
  <si>
    <t>FUEL_EMI.ktCO2.LU.NMM.CER.LOW_ENTH.THERM.SOLAR_GEO</t>
  </si>
  <si>
    <t>FUEL_EMI.ktCO2.LU.NMM.CER.LOW_ENTH.HP.AMBIENT</t>
  </si>
  <si>
    <t>FUEL_EMI.ktCO2.LU.NMM.CER.LOW_ENTH.THERM.ELEC</t>
  </si>
  <si>
    <t>FUEL_EMI.ktCO2.LU.NMM.CER.MIXING.MECH.ELEC</t>
  </si>
  <si>
    <t>FUEL_EMI.ktCO2.LU.NMM.CER.DRYING.TOTAL.TOTAL</t>
  </si>
  <si>
    <t>FUEL_EMI.ktCO2.LU.NMM.CER.DRYING.THERM.SOLIDS</t>
  </si>
  <si>
    <t>FUEL_EMI.ktCO2.LU.NMM.CER.DRYING.THERM.LPG</t>
  </si>
  <si>
    <t>FUEL_EMI.ktCO2.LU.NMM.CER.DRYING.THERM.DIESEL_LIQBIO</t>
  </si>
  <si>
    <t>FUEL_EMI.ktCO2.LU.NMM.CER.DRYING.THERM.RFO</t>
  </si>
  <si>
    <t>FUEL_EMI.ktCO2.LU.NMM.CER.DRYING.THERM.NG_BIOGAS</t>
  </si>
  <si>
    <t>FUEL_EMI.ktCO2.LU.NMM.CER.DRYING_STEAM.TOTAL.TOTAL</t>
  </si>
  <si>
    <t>FUEL_EMI.ktCO2.LU.NMM.CER.DRYING_STEAM.STEAM.SOLIDS</t>
  </si>
  <si>
    <t>FUEL_EMI.ktCO2.LU.NMM.CER.DRYING_STEAM.STEAM.RFG</t>
  </si>
  <si>
    <t>FUEL_EMI.ktCO2.LU.NMM.CER.DRYING_STEAM.STEAM.LPG</t>
  </si>
  <si>
    <t>FUEL_EMI.ktCO2.LU.NMM.CER.DRYING_STEAM.STEAM.DIESEL_LIQBIO</t>
  </si>
  <si>
    <t>FUEL_EMI.ktCO2.LU.NMM.CER.DRYING_STEAM.STEAM.RFO</t>
  </si>
  <si>
    <t>FUEL_EMI.ktCO2.LU.NMM.CER.DRYING_STEAM.STEAM.OTHER</t>
  </si>
  <si>
    <t>FUEL_EMI.ktCO2.LU.NMM.CER.DRYING_STEAM.STEAM.NG_BIOGAS</t>
  </si>
  <si>
    <t>FUEL_EMI.ktCO2.LU.NMM.CER.DRYING_STEAM.STEAM.DERIVED</t>
  </si>
  <si>
    <t>FUEL_EMI.ktCO2.LU.NMM.CER.DRYING_STEAM.STEAM.BIOMASS_WASTE</t>
  </si>
  <si>
    <t>FUEL_EMI.ktCO2.LU.NMM.CER.DRYING_STEAM.STEAM.STEAM_DISTR</t>
  </si>
  <si>
    <t>FUEL_EMI.ktCO2.LU.NMM.CER.DRYING_MICROW.MICROW.ELEC</t>
  </si>
  <si>
    <t>FUEL_EMI.ktCO2.LU.NMM.CER.KILN_THERM.TOTAL.TOTAL</t>
  </si>
  <si>
    <t>FUEL_EMI.ktCO2.LU.NMM.CER.KILN_THERM.THERM.SOLIDS</t>
  </si>
  <si>
    <t>FUEL_EMI.ktCO2.LU.NMM.CER.KILN_THERM.THERM.LPG</t>
  </si>
  <si>
    <t>FUEL_EMI.ktCO2.LU.NMM.CER.KILN_THERM.THERM.DIESEL_LIQBIO</t>
  </si>
  <si>
    <t>FUEL_EMI.ktCO2.LU.NMM.CER.KILN_THERM.THERM.RFO</t>
  </si>
  <si>
    <t>FUEL_EMI.ktCO2.LU.NMM.CER.KILN_THERM.THERM.OTHER</t>
  </si>
  <si>
    <t>FUEL_EMI.ktCO2.LU.NMM.CER.KILN_THERM.THERM.NG_BIOGAS</t>
  </si>
  <si>
    <t>FUEL_EMI.ktCO2.LU.NMM.CER.KILN_THERM.THERM.BIOMASS_WASTE</t>
  </si>
  <si>
    <t>FUEL_EMI.ktCO2.LU.NMM.CER.KILN_ELEC.ELEC.ELEC</t>
  </si>
  <si>
    <t>FUEL_EMI.ktCO2.LU.NMM.CER.FINISHING.TOTAL.TOTAL</t>
  </si>
  <si>
    <t>FUEL_EMI.ktCO2.LU.NMM.CER.FINISHING.THERM.SOLIDS</t>
  </si>
  <si>
    <t>FUEL_EMI.ktCO2.LU.NMM.CER.FINISHING.THERM.LPG</t>
  </si>
  <si>
    <t>FUEL_EMI.ktCO2.LU.NMM.CER.FINISHING.THERM.DIESEL_LIQBIO</t>
  </si>
  <si>
    <t>FUEL_EMI.ktCO2.LU.NMM.CER.FINISHING.THERM.RFO</t>
  </si>
  <si>
    <t>FUEL_EMI.ktCO2.LU.NMM.CER.FINISHING.THERM.NG_BIOGAS</t>
  </si>
  <si>
    <t>FUEL_EMI.ktCO2.LU.NMM.CER.FINISHING_ELEC.ELEC.ELEC</t>
  </si>
  <si>
    <t>PROCESS_EMI.ktCO2.LU.NMM.CER</t>
  </si>
  <si>
    <t>FUEL_EMI.ktCO2.LU.NMM.GLASS.LIGHT.GENERIC.ELEC</t>
  </si>
  <si>
    <t>FUEL_EMI.ktCO2.LU.NMM.GLASS.AIRCOMP.GENERIC.ELEC</t>
  </si>
  <si>
    <t>FUEL_EMI.ktCO2.LU.NMM.GLASS.MOTOR.GENERIC.ELEC</t>
  </si>
  <si>
    <t>FUEL_EMI.ktCO2.LU.NMM.GLASS.FANS.GENERIC.ELEC</t>
  </si>
  <si>
    <t>FUEL_EMI.ktCO2.LU.NMM.GLASS.LOW_ENTH.TOTAL.TOTAL</t>
  </si>
  <si>
    <t>FUEL_EMI.ktCO2.LU.NMM.GLASS.LOW_ENTH.THERM.DIESEL_LIQBIO</t>
  </si>
  <si>
    <t>FUEL_EMI.ktCO2.LU.NMM.GLASS.LOW_ENTH.THERM.NG_BIOGAS</t>
  </si>
  <si>
    <t>FUEL_EMI.ktCO2.LU.NMM.GLASS.LOW_ENTH.THERM.SOLAR_GEO</t>
  </si>
  <si>
    <t>FUEL_EMI.ktCO2.LU.NMM.GLASS.LOW_ENTH.HP.AMBIENT</t>
  </si>
  <si>
    <t>FUEL_EMI.ktCO2.LU.NMM.GLASS.LOW_ENTH.THERM.ELEC</t>
  </si>
  <si>
    <t>FUEL_EMI.ktCO2.LU.NMM.GLASS.MELTING.TOTAL.TOTAL</t>
  </si>
  <si>
    <t>FUEL_EMI.ktCO2.LU.NMM.GLASS.MELTING.THERM.SOLIDS</t>
  </si>
  <si>
    <t>FUEL_EMI.ktCO2.LU.NMM.GLASS.MELTING.THERM.LPG</t>
  </si>
  <si>
    <t>FUEL_EMI.ktCO2.LU.NMM.GLASS.MELTING.THERM.DIESEL_LIQBIO</t>
  </si>
  <si>
    <t>FUEL_EMI.ktCO2.LU.NMM.GLASS.MELTING.THERM.RFO</t>
  </si>
  <si>
    <t>FUEL_EMI.ktCO2.LU.NMM.GLASS.MELTING.THERM.NG_BIOGAS</t>
  </si>
  <si>
    <t>FUEL_EMI.ktCO2.LU.NMM.GLASS.MELTING_ELEC.ELEC.ELEC</t>
  </si>
  <si>
    <t>FUEL_EMI.ktCO2.LU.NMM.GLASS.FORMING.ELEC.ELEC</t>
  </si>
  <si>
    <t>FUEL_EMI.ktCO2.LU.NMM.GLASS.ANNEALING.TOTAL.TOTAL</t>
  </si>
  <si>
    <t>FUEL_EMI.ktCO2.LU.NMM.GLASS.ANNEALING.THERM.SOLIDS</t>
  </si>
  <si>
    <t>FUEL_EMI.ktCO2.LU.NMM.GLASS.ANNEALING.THERM.LPG</t>
  </si>
  <si>
    <t>FUEL_EMI.ktCO2.LU.NMM.GLASS.ANNEALING.THERM.DIESEL_LIQBIO</t>
  </si>
  <si>
    <t>FUEL_EMI.ktCO2.LU.NMM.GLASS.ANNEALING.THERM.RFO</t>
  </si>
  <si>
    <t>FUEL_EMI.ktCO2.LU.NMM.GLASS.ANNEALING.THERM.NG_BIOGAS</t>
  </si>
  <si>
    <t>FUEL_EMI.ktCO2.LU.NMM.GLASS.ANNEALING_ELEC.ELEC.ELEC</t>
  </si>
  <si>
    <t>FUEL_EMI.ktCO2.LU.NMM.GLASS.FINISHING.ELEC.ELEC</t>
  </si>
  <si>
    <t>PROCESS_EMI.ktCO2.LU.NMM.GLASS</t>
  </si>
  <si>
    <t>Cement (without process emissions)</t>
  </si>
  <si>
    <t>Cement: Grinding, packaging</t>
  </si>
  <si>
    <t>Ceramics &amp; other NMM (without process emissions)</t>
  </si>
  <si>
    <t>Glass production (without process emissions)</t>
  </si>
  <si>
    <t>Paper and paper products</t>
  </si>
  <si>
    <t>VA.Meuro2023.LU.PPA.PULP</t>
  </si>
  <si>
    <t>VA.Meuro2023.LU.PPA.PAPER</t>
  </si>
  <si>
    <t>VA.Meuro2023.LU.PPA.PRINT</t>
  </si>
  <si>
    <t>Pulp production (kt)</t>
  </si>
  <si>
    <t>OUTPUT.kt.LU.PPA.PULP</t>
  </si>
  <si>
    <t>Paper production  (kt)</t>
  </si>
  <si>
    <t>OUTPUT.kt.LU.PPA.PAPER</t>
  </si>
  <si>
    <t>Printing and media reproduction (kt paper eq.)</t>
  </si>
  <si>
    <t>OUTPUT.kt.LU.PPA.PRINT</t>
  </si>
  <si>
    <t>CAP.kt.LU.PPA.PULP</t>
  </si>
  <si>
    <t>CAP.kt.LU.PPA.PAPER</t>
  </si>
  <si>
    <t>CAP.kt.LU.PPA.PRINT</t>
  </si>
  <si>
    <t>NEWCAP.kt.LU.PPA.PULP</t>
  </si>
  <si>
    <t>NEWCAP.kt.LU.PPA.PAPER</t>
  </si>
  <si>
    <t>NEWCAP.kt.LU.PPA.PRINT</t>
  </si>
  <si>
    <t>FEC.ktoe.LU.PPA.TOTAL.TOTAL.TOTAL.TOTAL</t>
  </si>
  <si>
    <t>FEC.ktoe.LU.PPA.TOTAL.TOTAL.TOTAL.SOLIDS</t>
  </si>
  <si>
    <t>FEC.ktoe.LU.PPA.TOTAL.TOTAL.TOTAL.RFG</t>
  </si>
  <si>
    <t>FEC.ktoe.LU.PPA.TOTAL.TOTAL.TOTAL.LPG</t>
  </si>
  <si>
    <t>FEC.ktoe.LU.PPA.TOTAL.TOTAL.TOTAL.DIESEL</t>
  </si>
  <si>
    <t>FEC.ktoe.LU.PPA.TOTAL.TOTAL.TOTAL.RFO</t>
  </si>
  <si>
    <t>FEC.ktoe.LU.PPA.TOTAL.TOTAL.TOTAL.OTHER</t>
  </si>
  <si>
    <t>FEC.ktoe.LU.PPA.TOTAL.TOTAL.TOTAL.NG</t>
  </si>
  <si>
    <t>FEC.ktoe.LU.PPA.TOTAL.TOTAL.TOTAL.DERIVED</t>
  </si>
  <si>
    <t>FEC.ktoe.LU.PPA.TOTAL.TOTAL.TOTAL.BIOMASS_WASTE</t>
  </si>
  <si>
    <t>FEC.ktoe.LU.PPA.TOTAL.TOTAL.TOTAL.BIOGAS</t>
  </si>
  <si>
    <t>FEC.ktoe.LU.PPA.TOTAL.TOTAL.TOTAL.LIQBIO</t>
  </si>
  <si>
    <t>FEC.ktoe.LU.PPA.TOTAL.TOTAL.TOTAL.SOLAR</t>
  </si>
  <si>
    <t>FEC.ktoe.LU.PPA.TOTAL.TOTAL.TOTAL.GEO</t>
  </si>
  <si>
    <t>FEC.ktoe.LU.PPA.TOTAL.TOTAL.TOTAL.AMBIENT</t>
  </si>
  <si>
    <t>FEC.ktoe.LU.PPA.TOTAL.TOTAL.TOTAL.STEAM_DISTR</t>
  </si>
  <si>
    <t>FEC.ktoe.LU.PPA.TOTAL.TOTAL.TOTAL.ELEC</t>
  </si>
  <si>
    <t>FEC.ktoe.LU.PPA.PULP.TOTAL.TOTAL.TOTAL</t>
  </si>
  <si>
    <t>FEC.ktoe.LU.PPA.PULP.LIGHT.GENERIC.ELEC</t>
  </si>
  <si>
    <t>FEC.ktoe.LU.PPA.PULP.AIRCOMP.GENERIC.ELEC</t>
  </si>
  <si>
    <t>FEC.ktoe.LU.PPA.PULP.MOTOR.GENERIC.ELEC</t>
  </si>
  <si>
    <t>FEC.ktoe.LU.PPA.PULP.FANS.GENERIC.ELEC</t>
  </si>
  <si>
    <t>FEC.ktoe.LU.PPA.PULP.LOW_ENTH.TOTAL.TOTAL</t>
  </si>
  <si>
    <t>FEC.ktoe.LU.PPA.PULP.LOW_ENTH.THERM.DIESEL_LIQBIO</t>
  </si>
  <si>
    <t>FEC.ktoe.LU.PPA.PULP.LOW_ENTH.THERM.NG_BIOGAS</t>
  </si>
  <si>
    <t>FEC.ktoe.LU.PPA.PULP.LOW_ENTH.THERM.SOLAR_GEO</t>
  </si>
  <si>
    <t>FEC.ktoe.LU.PPA.PULP.LOW_ENTH.HP.AMBIENT</t>
  </si>
  <si>
    <t>FEC.ktoe.LU.PPA.PULP.LOW_ENTH.THERM.ELEC</t>
  </si>
  <si>
    <t>Pulp: Wood preparation, grinding</t>
  </si>
  <si>
    <t>FEC.ktoe.LU.PPA.PULP.PREPARATION.MECH.ELEC</t>
  </si>
  <si>
    <t>Pulp: Pulping</t>
  </si>
  <si>
    <t>Pulp: Pulping thermal</t>
  </si>
  <si>
    <t>FEC.ktoe.LU.PPA.PULP.PULPING.TOTAL.TOTAL</t>
  </si>
  <si>
    <t>FEC.ktoe.LU.PPA.PULP.PULPING.STEAM.SOLIDS</t>
  </si>
  <si>
    <t>FEC.ktoe.LU.PPA.PULP.PULPING.STEAM.RFG</t>
  </si>
  <si>
    <t>FEC.ktoe.LU.PPA.PULP.PULPING.STEAM.LPG</t>
  </si>
  <si>
    <t>FEC.ktoe.LU.PPA.PULP.PULPING.STEAM.DIESEL_LIQBIO</t>
  </si>
  <si>
    <t>FEC.ktoe.LU.PPA.PULP.PULPING.STEAM.RFO</t>
  </si>
  <si>
    <t>FEC.ktoe.LU.PPA.PULP.PULPING.STEAM.OTHER</t>
  </si>
  <si>
    <t>FEC.ktoe.LU.PPA.PULP.PULPING.STEAM.NG_BIOGAS</t>
  </si>
  <si>
    <t>FEC.ktoe.LU.PPA.PULP.PULPING.STEAM.DERIVED</t>
  </si>
  <si>
    <t>FEC.ktoe.LU.PPA.PULP.PULPING.STEAM.BIOMASS_WASTE</t>
  </si>
  <si>
    <t>FEC.ktoe.LU.PPA.PULP.PULPING.STEAM.STEAM_DISTR</t>
  </si>
  <si>
    <t>Pulp: Pulping electric</t>
  </si>
  <si>
    <t>FEC.ktoe.LU.PPA.PULP.PULPING_MECH.MECH.ELEC</t>
  </si>
  <si>
    <t>Pulp: Cleaning</t>
  </si>
  <si>
    <t>FEC.ktoe.LU.PPA.PULP.BLEACHING.THERM.ELEC</t>
  </si>
  <si>
    <t>FEC.ktoe.LU.PPA.PAPER.TOTAL.TOTAL.TOTAL</t>
  </si>
  <si>
    <t>FEC.ktoe.LU.PPA.PAPER.LIGHT.GENERIC.ELEC</t>
  </si>
  <si>
    <t>FEC.ktoe.LU.PPA.PAPER.AIRCOMP.GENERIC.ELEC</t>
  </si>
  <si>
    <t>FEC.ktoe.LU.PPA.PAPER.MOTOR.GENERIC.ELEC</t>
  </si>
  <si>
    <t>FEC.ktoe.LU.PPA.PAPER.FANS.GENERIC.ELEC</t>
  </si>
  <si>
    <t>FEC.ktoe.LU.PPA.PAPER.LOW_ENTH.TOTAL.TOTAL</t>
  </si>
  <si>
    <t>FEC.ktoe.LU.PPA.PAPER.LOW_ENTH.THERM.DIESEL_LIQBIO</t>
  </si>
  <si>
    <t>FEC.ktoe.LU.PPA.PAPER.LOW_ENTH.THERM.NG_BIOGAS</t>
  </si>
  <si>
    <t>FEC.ktoe.LU.PPA.PAPER.LOW_ENTH.THERM.SOLAR_GEO</t>
  </si>
  <si>
    <t>FEC.ktoe.LU.PPA.PAPER.LOW_ENTH.HP.AMBIENT</t>
  </si>
  <si>
    <t>FEC.ktoe.LU.PPA.PAPER.LOW_ENTH.THERM.ELEC</t>
  </si>
  <si>
    <t>Paper: Stock preparation</t>
  </si>
  <si>
    <t>Paper: Stock preparation - Thermal</t>
  </si>
  <si>
    <t>FEC.ktoe.LU.PPA.PAPER.PREPARATION.TOTAL.TOTAL</t>
  </si>
  <si>
    <t>FEC.ktoe.LU.PPA.PAPER.PREPARATION.THERM.SOLIDS</t>
  </si>
  <si>
    <t>FEC.ktoe.LU.PPA.PAPER.PREPARATION.THERM.RFG</t>
  </si>
  <si>
    <t>FEC.ktoe.LU.PPA.PAPER.PREPARATION.THERM.LPG</t>
  </si>
  <si>
    <t>FEC.ktoe.LU.PPA.PAPER.PREPARATION.THERM.DIESEL_LIQBIO</t>
  </si>
  <si>
    <t>FEC.ktoe.LU.PPA.PAPER.PREPARATION.THERM.RFO</t>
  </si>
  <si>
    <t>FEC.ktoe.LU.PPA.PAPER.PREPARATION.THERM.OTHER</t>
  </si>
  <si>
    <t>FEC.ktoe.LU.PPA.PAPER.PREPARATION.THERM.NG_BIOGAS</t>
  </si>
  <si>
    <t>FEC.ktoe.LU.PPA.PAPER.PREPARATION.THERM.DERIVED</t>
  </si>
  <si>
    <t>FEC.ktoe.LU.PPA.PAPER.PREPARATION.THERM.BIOMASS_WASTE</t>
  </si>
  <si>
    <t>FEC.ktoe.LU.PPA.PAPER.PREPARATION.THERM.STEAM_DISTR</t>
  </si>
  <si>
    <t>Paper: Stock preparation - Mechanical</t>
  </si>
  <si>
    <t>FEC.ktoe.LU.PPA.PAPER.PREPARATION_ELEC.MECH.ELEC</t>
  </si>
  <si>
    <t>Paper: Paper machine</t>
  </si>
  <si>
    <t>Paper: Paper machine - Steam use</t>
  </si>
  <si>
    <t>FEC.ktoe.LU.PPA.PAPER.PAPER_MACHINE.TOTAL.TOTAL</t>
  </si>
  <si>
    <t>FEC.ktoe.LU.PPA.PAPER.PAPER_MACHINE.STEAM.SOLIDS</t>
  </si>
  <si>
    <t>FEC.ktoe.LU.PPA.PAPER.PAPER_MACHINE.STEAM.RFG</t>
  </si>
  <si>
    <t>FEC.ktoe.LU.PPA.PAPER.PAPER_MACHINE.STEAM.LPG</t>
  </si>
  <si>
    <t>FEC.ktoe.LU.PPA.PAPER.PAPER_MACHINE.STEAM.DIESEL_LIQBIO</t>
  </si>
  <si>
    <t>FEC.ktoe.LU.PPA.PAPER.PAPER_MACHINE.STEAM.RFO</t>
  </si>
  <si>
    <t>FEC.ktoe.LU.PPA.PAPER.PAPER_MACHINE.STEAM.OTHER</t>
  </si>
  <si>
    <t>FEC.ktoe.LU.PPA.PAPER.PAPER_MACHINE.STEAM.NG_BIOGAS</t>
  </si>
  <si>
    <t>FEC.ktoe.LU.PPA.PAPER.PAPER_MACHINE.STEAM.DERIVED</t>
  </si>
  <si>
    <t>FEC.ktoe.LU.PPA.PAPER.PAPER_MACHINE.STEAM.BIOMASS_WASTE</t>
  </si>
  <si>
    <t>FEC.ktoe.LU.PPA.PAPER.PAPER_MACHINE.STEAM.STEAM_DISTR</t>
  </si>
  <si>
    <t>Paper: Paper machine - Electricity</t>
  </si>
  <si>
    <t>FEC.ktoe.LU.PPA.PAPER.PAPER_MACHINE_ELEC.ELEC.ELEC</t>
  </si>
  <si>
    <t>Paper: Product finishing</t>
  </si>
  <si>
    <t>Paper: Product finishing - Steam use</t>
  </si>
  <si>
    <t>FEC.ktoe.LU.PPA.PAPER.FINISHING.TOTAL.TOTAL</t>
  </si>
  <si>
    <t>FEC.ktoe.LU.PPA.PAPER.FINISHING.STEAM.SOLIDS</t>
  </si>
  <si>
    <t>FEC.ktoe.LU.PPA.PAPER.FINISHING.STEAM.RFG</t>
  </si>
  <si>
    <t>FEC.ktoe.LU.PPA.PAPER.FINISHING.STEAM.LPG</t>
  </si>
  <si>
    <t>FEC.ktoe.LU.PPA.PAPER.FINISHING.STEAM.DIESEL_LIQBIO</t>
  </si>
  <si>
    <t>FEC.ktoe.LU.PPA.PAPER.FINISHING.STEAM.RFO</t>
  </si>
  <si>
    <t>FEC.ktoe.LU.PPA.PAPER.FINISHING.STEAM.OTHER</t>
  </si>
  <si>
    <t>FEC.ktoe.LU.PPA.PAPER.FINISHING.STEAM.NG_BIOGAS</t>
  </si>
  <si>
    <t>FEC.ktoe.LU.PPA.PAPER.FINISHING.STEAM.DERIVED</t>
  </si>
  <si>
    <t>FEC.ktoe.LU.PPA.PAPER.FINISHING.STEAM.BIOMASS_WASTE</t>
  </si>
  <si>
    <t>FEC.ktoe.LU.PPA.PAPER.FINISHING.STEAM.STEAM_DISTR</t>
  </si>
  <si>
    <t>Paper: Product finishing - Electricity</t>
  </si>
  <si>
    <t>FEC.ktoe.LU.PPA.PAPER.FINISHING_ELEC.ELEC.ELEC</t>
  </si>
  <si>
    <t>FEC.ktoe.LU.PPA.PRINT.TOTAL.TOTAL.TOTAL</t>
  </si>
  <si>
    <t>FEC.ktoe.LU.PPA.PRINT.LIGHT.GENERIC.ELEC</t>
  </si>
  <si>
    <t>FEC.ktoe.LU.PPA.PRINT.AIRCOMP.GENERIC.ELEC</t>
  </si>
  <si>
    <t>FEC.ktoe.LU.PPA.PRINT.MOTOR.GENERIC.ELEC</t>
  </si>
  <si>
    <t>FEC.ktoe.LU.PPA.PRINT.FANS.GENERIC.ELEC</t>
  </si>
  <si>
    <t>FEC.ktoe.LU.PPA.PRINT.LOW_ENTH.TOTAL.TOTAL</t>
  </si>
  <si>
    <t>FEC.ktoe.LU.PPA.PRINT.LOW_ENTH.THERM.DIESEL_LIQBIO</t>
  </si>
  <si>
    <t>FEC.ktoe.LU.PPA.PRINT.LOW_ENTH.THERM.NG_BIOGAS</t>
  </si>
  <si>
    <t>FEC.ktoe.LU.PPA.PRINT.LOW_ENTH.THERM.SOLAR_GEO</t>
  </si>
  <si>
    <t>FEC.ktoe.LU.PPA.PRINT.LOW_ENTH.HP.AMBIENT</t>
  </si>
  <si>
    <t>FEC.ktoe.LU.PPA.PRINT.LOW_ENTH.THERM.ELEC</t>
  </si>
  <si>
    <t>Printing and publishing</t>
  </si>
  <si>
    <t>FEC.ktoe.LU.PPA.PRINT.PRINTING.MECH.ELEC</t>
  </si>
  <si>
    <t>UED.ktoe.LU.PPA.PULP.TOTAL.TOTAL.TOTAL</t>
  </si>
  <si>
    <t>UED.ktoe.LU.PPA.PULP.LIGHT.GENERIC.ELEC</t>
  </si>
  <si>
    <t>UED.ktoe.LU.PPA.PULP.AIRCOMP.GENERIC.ELEC</t>
  </si>
  <si>
    <t>UED.ktoe.LU.PPA.PULP.MOTOR.GENERIC.ELEC</t>
  </si>
  <si>
    <t>UED.ktoe.LU.PPA.PULP.FANS.GENERIC.ELEC</t>
  </si>
  <si>
    <t>UED.ktoe.LU.PPA.PULP.LOW_ENTH.TOTAL.TOTAL</t>
  </si>
  <si>
    <t>UED.ktoe.LU.PPA.PULP.LOW_ENTH.THERM.DIESEL_LIQBIO</t>
  </si>
  <si>
    <t>UED.ktoe.LU.PPA.PULP.LOW_ENTH.THERM.NG_BIOGAS</t>
  </si>
  <si>
    <t>UED.ktoe.LU.PPA.PULP.LOW_ENTH.THERM.SOLAR_GEO</t>
  </si>
  <si>
    <t>UED.ktoe.LU.PPA.PULP.LOW_ENTH.HP.AMBIENT</t>
  </si>
  <si>
    <t>UED.ktoe.LU.PPA.PULP.LOW_ENTH.THERM.ELEC</t>
  </si>
  <si>
    <t>UED.ktoe.LU.PPA.PULP.PREPARATION.MECH.ELEC</t>
  </si>
  <si>
    <t>UED.ktoe.LU.PPA.PULP.PULPING.TOTAL.TOTAL</t>
  </si>
  <si>
    <t>UED.ktoe.LU.PPA.PULP.PULPING.STEAM.SOLIDS</t>
  </si>
  <si>
    <t>UED.ktoe.LU.PPA.PULP.PULPING.STEAM.RFG</t>
  </si>
  <si>
    <t>UED.ktoe.LU.PPA.PULP.PULPING.STEAM.LPG</t>
  </si>
  <si>
    <t>UED.ktoe.LU.PPA.PULP.PULPING.STEAM.DIESEL_LIQBIO</t>
  </si>
  <si>
    <t>UED.ktoe.LU.PPA.PULP.PULPING.STEAM.RFO</t>
  </si>
  <si>
    <t>UED.ktoe.LU.PPA.PULP.PULPING.STEAM.OTHER</t>
  </si>
  <si>
    <t>UED.ktoe.LU.PPA.PULP.PULPING.STEAM.NG_BIOGAS</t>
  </si>
  <si>
    <t>UED.ktoe.LU.PPA.PULP.PULPING.STEAM.DERIVED</t>
  </si>
  <si>
    <t>UED.ktoe.LU.PPA.PULP.PULPING.STEAM.BIOMASS_WASTE</t>
  </si>
  <si>
    <t>UED.ktoe.LU.PPA.PULP.PULPING.STEAM.STEAM_DISTR</t>
  </si>
  <si>
    <t>UED.ktoe.LU.PPA.PULP.PULPING_MECH.MECH.ELEC</t>
  </si>
  <si>
    <t>UED.ktoe.LU.PPA.PULP.BLEACHING.THERM.ELEC</t>
  </si>
  <si>
    <t>UED.ktoe.LU.PPA.PAPER.TOTAL.TOTAL.TOTAL</t>
  </si>
  <si>
    <t>UED.ktoe.LU.PPA.PAPER.LIGHT.GENERIC.ELEC</t>
  </si>
  <si>
    <t>UED.ktoe.LU.PPA.PAPER.AIRCOMP.GENERIC.ELEC</t>
  </si>
  <si>
    <t>UED.ktoe.LU.PPA.PAPER.MOTOR.GENERIC.ELEC</t>
  </si>
  <si>
    <t>UED.ktoe.LU.PPA.PAPER.FANS.GENERIC.ELEC</t>
  </si>
  <si>
    <t>UED.ktoe.LU.PPA.PAPER.LOW_ENTH.TOTAL.TOTAL</t>
  </si>
  <si>
    <t>UED.ktoe.LU.PPA.PAPER.LOW_ENTH.THERM.DIESEL_LIQBIO</t>
  </si>
  <si>
    <t>UED.ktoe.LU.PPA.PAPER.LOW_ENTH.THERM.NG_BIOGAS</t>
  </si>
  <si>
    <t>UED.ktoe.LU.PPA.PAPER.LOW_ENTH.THERM.SOLAR_GEO</t>
  </si>
  <si>
    <t>UED.ktoe.LU.PPA.PAPER.LOW_ENTH.HP.AMBIENT</t>
  </si>
  <si>
    <t>UED.ktoe.LU.PPA.PAPER.LOW_ENTH.THERM.ELEC</t>
  </si>
  <si>
    <t>UED.ktoe.LU.PPA.PAPER.PREPARATION.TOTAL.TOTAL</t>
  </si>
  <si>
    <t>UED.ktoe.LU.PPA.PAPER.PREPARATION.THERM.SOLIDS</t>
  </si>
  <si>
    <t>UED.ktoe.LU.PPA.PAPER.PREPARATION.THERM.RFG</t>
  </si>
  <si>
    <t>UED.ktoe.LU.PPA.PAPER.PREPARATION.THERM.LPG</t>
  </si>
  <si>
    <t>UED.ktoe.LU.PPA.PAPER.PREPARATION.THERM.DIESEL_LIQBIO</t>
  </si>
  <si>
    <t>UED.ktoe.LU.PPA.PAPER.PREPARATION.THERM.RFO</t>
  </si>
  <si>
    <t>UED.ktoe.LU.PPA.PAPER.PREPARATION.THERM.OTHER</t>
  </si>
  <si>
    <t>UED.ktoe.LU.PPA.PAPER.PREPARATION.THERM.NG_BIOGAS</t>
  </si>
  <si>
    <t>UED.ktoe.LU.PPA.PAPER.PREPARATION.THERM.DERIVED</t>
  </si>
  <si>
    <t>UED.ktoe.LU.PPA.PAPER.PREPARATION.THERM.BIOMASS_WASTE</t>
  </si>
  <si>
    <t>UED.ktoe.LU.PPA.PAPER.PREPARATION.THERM.STEAM_DISTR</t>
  </si>
  <si>
    <t>UED.ktoe.LU.PPA.PAPER.PREPARATION_ELEC.MECH.ELEC</t>
  </si>
  <si>
    <t>UED.ktoe.LU.PPA.PAPER.PAPER_MACHINE.TOTAL.TOTAL</t>
  </si>
  <si>
    <t>UED.ktoe.LU.PPA.PAPER.PAPER_MACHINE.STEAM.SOLIDS</t>
  </si>
  <si>
    <t>UED.ktoe.LU.PPA.PAPER.PAPER_MACHINE.STEAM.RFG</t>
  </si>
  <si>
    <t>UED.ktoe.LU.PPA.PAPER.PAPER_MACHINE.STEAM.LPG</t>
  </si>
  <si>
    <t>UED.ktoe.LU.PPA.PAPER.PAPER_MACHINE.STEAM.DIESEL_LIQBIO</t>
  </si>
  <si>
    <t>UED.ktoe.LU.PPA.PAPER.PAPER_MACHINE.STEAM.RFO</t>
  </si>
  <si>
    <t>UED.ktoe.LU.PPA.PAPER.PAPER_MACHINE.STEAM.OTHER</t>
  </si>
  <si>
    <t>UED.ktoe.LU.PPA.PAPER.PAPER_MACHINE.STEAM.NG_BIOGAS</t>
  </si>
  <si>
    <t>UED.ktoe.LU.PPA.PAPER.PAPER_MACHINE.STEAM.DERIVED</t>
  </si>
  <si>
    <t>UED.ktoe.LU.PPA.PAPER.PAPER_MACHINE.STEAM.BIOMASS_WASTE</t>
  </si>
  <si>
    <t>UED.ktoe.LU.PPA.PAPER.PAPER_MACHINE.STEAM.STEAM_DISTR</t>
  </si>
  <si>
    <t>UED.ktoe.LU.PPA.PAPER.PAPER_MACHINE_ELEC.ELEC.ELEC</t>
  </si>
  <si>
    <t>UED.ktoe.LU.PPA.PAPER.FINISHING.TOTAL.TOTAL</t>
  </si>
  <si>
    <t>UED.ktoe.LU.PPA.PAPER.FINISHING.STEAM.SOLIDS</t>
  </si>
  <si>
    <t>UED.ktoe.LU.PPA.PAPER.FINISHING.STEAM.RFG</t>
  </si>
  <si>
    <t>UED.ktoe.LU.PPA.PAPER.FINISHING.STEAM.LPG</t>
  </si>
  <si>
    <t>UED.ktoe.LU.PPA.PAPER.FINISHING.STEAM.DIESEL_LIQBIO</t>
  </si>
  <si>
    <t>UED.ktoe.LU.PPA.PAPER.FINISHING.STEAM.RFO</t>
  </si>
  <si>
    <t>UED.ktoe.LU.PPA.PAPER.FINISHING.STEAM.OTHER</t>
  </si>
  <si>
    <t>UED.ktoe.LU.PPA.PAPER.FINISHING.STEAM.NG_BIOGAS</t>
  </si>
  <si>
    <t>UED.ktoe.LU.PPA.PAPER.FINISHING.STEAM.DERIVED</t>
  </si>
  <si>
    <t>UED.ktoe.LU.PPA.PAPER.FINISHING.STEAM.BIOMASS_WASTE</t>
  </si>
  <si>
    <t>UED.ktoe.LU.PPA.PAPER.FINISHING.STEAM.STEAM_DISTR</t>
  </si>
  <si>
    <t>UED.ktoe.LU.PPA.PAPER.FINISHING_ELEC.ELEC.ELEC</t>
  </si>
  <si>
    <t>UED.ktoe.LU.PPA.PRINT.TOTAL.TOTAL.TOTAL</t>
  </si>
  <si>
    <t>UED.ktoe.LU.PPA.PRINT.LIGHT.GENERIC.ELEC</t>
  </si>
  <si>
    <t>UED.ktoe.LU.PPA.PRINT.AIRCOMP.GENERIC.ELEC</t>
  </si>
  <si>
    <t>UED.ktoe.LU.PPA.PRINT.MOTOR.GENERIC.ELEC</t>
  </si>
  <si>
    <t>UED.ktoe.LU.PPA.PRINT.FANS.GENERIC.ELEC</t>
  </si>
  <si>
    <t>UED.ktoe.LU.PPA.PRINT.LOW_ENTH.TOTAL.TOTAL</t>
  </si>
  <si>
    <t>UED.ktoe.LU.PPA.PRINT.LOW_ENTH.THERM.DIESEL_LIQBIO</t>
  </si>
  <si>
    <t>UED.ktoe.LU.PPA.PRINT.LOW_ENTH.THERM.NG_BIOGAS</t>
  </si>
  <si>
    <t>UED.ktoe.LU.PPA.PRINT.LOW_ENTH.THERM.SOLAR_GEO</t>
  </si>
  <si>
    <t>UED.ktoe.LU.PPA.PRINT.LOW_ENTH.HP.AMBIENT</t>
  </si>
  <si>
    <t>UED.ktoe.LU.PPA.PRINT.LOW_ENTH.THERM.ELEC</t>
  </si>
  <si>
    <t>UED.ktoe.LU.PPA.PRINT.PRINTING.MECH.ELEC</t>
  </si>
  <si>
    <t>FUEL_EMI.ktCO2.LU.PPA.PULP.TOTAL.TOTAL.TOTAL</t>
  </si>
  <si>
    <t>FUEL_EMI.ktCO2.LU.PPA.PULP.LIGHT.GENERIC.ELEC</t>
  </si>
  <si>
    <t>FUEL_EMI.ktCO2.LU.PPA.PULP.AIRCOMP.GENERIC.ELEC</t>
  </si>
  <si>
    <t>FUEL_EMI.ktCO2.LU.PPA.PULP.MOTOR.GENERIC.ELEC</t>
  </si>
  <si>
    <t>FUEL_EMI.ktCO2.LU.PPA.PULP.FANS.GENERIC.ELEC</t>
  </si>
  <si>
    <t>FUEL_EMI.ktCO2.LU.PPA.PULP.LOW_ENTH.TOTAL.TOTAL</t>
  </si>
  <si>
    <t>FUEL_EMI.ktCO2.LU.PPA.PULP.LOW_ENTH.THERM.DIESEL_LIQBIO</t>
  </si>
  <si>
    <t>FUEL_EMI.ktCO2.LU.PPA.PULP.LOW_ENTH.THERM.NG_BIOGAS</t>
  </si>
  <si>
    <t>FUEL_EMI.ktCO2.LU.PPA.PULP.LOW_ENTH.THERM.SOLAR_GEO</t>
  </si>
  <si>
    <t>FUEL_EMI.ktCO2.LU.PPA.PULP.LOW_ENTH.HP.AMBIENT</t>
  </si>
  <si>
    <t>FUEL_EMI.ktCO2.LU.PPA.PULP.LOW_ENTH.THERM.ELEC</t>
  </si>
  <si>
    <t>FUEL_EMI.ktCO2.LU.PPA.PULP.PREPARATION.MECH.ELEC</t>
  </si>
  <si>
    <t>FUEL_EMI.ktCO2.LU.PPA.PULP.PULPING.TOTAL.TOTAL</t>
  </si>
  <si>
    <t>FUEL_EMI.ktCO2.LU.PPA.PULP.PULPING.STEAM.SOLIDS</t>
  </si>
  <si>
    <t>FUEL_EMI.ktCO2.LU.PPA.PULP.PULPING.STEAM.RFG</t>
  </si>
  <si>
    <t>FUEL_EMI.ktCO2.LU.PPA.PULP.PULPING.STEAM.LPG</t>
  </si>
  <si>
    <t>FUEL_EMI.ktCO2.LU.PPA.PULP.PULPING.STEAM.DIESEL_LIQBIO</t>
  </si>
  <si>
    <t>FUEL_EMI.ktCO2.LU.PPA.PULP.PULPING.STEAM.RFO</t>
  </si>
  <si>
    <t>FUEL_EMI.ktCO2.LU.PPA.PULP.PULPING.STEAM.OTHER</t>
  </si>
  <si>
    <t>FUEL_EMI.ktCO2.LU.PPA.PULP.PULPING.STEAM.NG_BIOGAS</t>
  </si>
  <si>
    <t>FUEL_EMI.ktCO2.LU.PPA.PULP.PULPING.STEAM.DERIVED</t>
  </si>
  <si>
    <t>FUEL_EMI.ktCO2.LU.PPA.PULP.PULPING.STEAM.BIOMASS_WASTE</t>
  </si>
  <si>
    <t>FUEL_EMI.ktCO2.LU.PPA.PULP.PULPING.STEAM.STEAM_DISTR</t>
  </si>
  <si>
    <t>FUEL_EMI.ktCO2.LU.PPA.PULP.PULPING_MECH.MECH.ELEC</t>
  </si>
  <si>
    <t>FUEL_EMI.ktCO2.LU.PPA.PULP.BLEACHING.THERM.ELEC</t>
  </si>
  <si>
    <t>FUEL_EMI.ktCO2.LU.PPA.PAPER.TOTAL.TOTAL.TOTAL</t>
  </si>
  <si>
    <t>FUEL_EMI.ktCO2.LU.PPA.PAPER.LIGHT.GENERIC.ELEC</t>
  </si>
  <si>
    <t>FUEL_EMI.ktCO2.LU.PPA.PAPER.AIRCOMP.GENERIC.ELEC</t>
  </si>
  <si>
    <t>FUEL_EMI.ktCO2.LU.PPA.PAPER.MOTOR.GENERIC.ELEC</t>
  </si>
  <si>
    <t>FUEL_EMI.ktCO2.LU.PPA.PAPER.FANS.GENERIC.ELEC</t>
  </si>
  <si>
    <t>FUEL_EMI.ktCO2.LU.PPA.PAPER.LOW_ENTH.TOTAL.TOTAL</t>
  </si>
  <si>
    <t>FUEL_EMI.ktCO2.LU.PPA.PAPER.LOW_ENTH.THERM.DIESEL_LIQBIO</t>
  </si>
  <si>
    <t>FUEL_EMI.ktCO2.LU.PPA.PAPER.LOW_ENTH.THERM.NG_BIOGAS</t>
  </si>
  <si>
    <t>FUEL_EMI.ktCO2.LU.PPA.PAPER.LOW_ENTH.THERM.SOLAR_GEO</t>
  </si>
  <si>
    <t>FUEL_EMI.ktCO2.LU.PPA.PAPER.LOW_ENTH.HP.AMBIENT</t>
  </si>
  <si>
    <t>FUEL_EMI.ktCO2.LU.PPA.PAPER.LOW_ENTH.THERM.ELEC</t>
  </si>
  <si>
    <t>FUEL_EMI.ktCO2.LU.PPA.PAPER.PREPARATION.TOTAL.TOTAL</t>
  </si>
  <si>
    <t>FUEL_EMI.ktCO2.LU.PPA.PAPER.PREPARATION.THERM.SOLIDS</t>
  </si>
  <si>
    <t>FUEL_EMI.ktCO2.LU.PPA.PAPER.PREPARATION.THERM.RFG</t>
  </si>
  <si>
    <t>FUEL_EMI.ktCO2.LU.PPA.PAPER.PREPARATION.THERM.LPG</t>
  </si>
  <si>
    <t>FUEL_EMI.ktCO2.LU.PPA.PAPER.PREPARATION.THERM.DIESEL_LIQBIO</t>
  </si>
  <si>
    <t>FUEL_EMI.ktCO2.LU.PPA.PAPER.PREPARATION.THERM.RFO</t>
  </si>
  <si>
    <t>FUEL_EMI.ktCO2.LU.PPA.PAPER.PREPARATION.THERM.OTHER</t>
  </si>
  <si>
    <t>FUEL_EMI.ktCO2.LU.PPA.PAPER.PREPARATION.THERM.NG_BIOGAS</t>
  </si>
  <si>
    <t>FUEL_EMI.ktCO2.LU.PPA.PAPER.PREPARATION.THERM.DERIVED</t>
  </si>
  <si>
    <t>FUEL_EMI.ktCO2.LU.PPA.PAPER.PREPARATION.THERM.BIOMASS_WASTE</t>
  </si>
  <si>
    <t>FUEL_EMI.ktCO2.LU.PPA.PAPER.PREPARATION.THERM.STEAM_DISTR</t>
  </si>
  <si>
    <t>FUEL_EMI.ktCO2.LU.PPA.PAPER.PREPARATION_ELEC.MECH.ELEC</t>
  </si>
  <si>
    <t>FUEL_EMI.ktCO2.LU.PPA.PAPER.PAPER_MACHINE.TOTAL.TOTAL</t>
  </si>
  <si>
    <t>FUEL_EMI.ktCO2.LU.PPA.PAPER.PAPER_MACHINE.STEAM.SOLIDS</t>
  </si>
  <si>
    <t>FUEL_EMI.ktCO2.LU.PPA.PAPER.PAPER_MACHINE.STEAM.RFG</t>
  </si>
  <si>
    <t>FUEL_EMI.ktCO2.LU.PPA.PAPER.PAPER_MACHINE.STEAM.LPG</t>
  </si>
  <si>
    <t>FUEL_EMI.ktCO2.LU.PPA.PAPER.PAPER_MACHINE.STEAM.DIESEL_LIQBIO</t>
  </si>
  <si>
    <t>FUEL_EMI.ktCO2.LU.PPA.PAPER.PAPER_MACHINE.STEAM.RFO</t>
  </si>
  <si>
    <t>FUEL_EMI.ktCO2.LU.PPA.PAPER.PAPER_MACHINE.STEAM.OTHER</t>
  </si>
  <si>
    <t>FUEL_EMI.ktCO2.LU.PPA.PAPER.PAPER_MACHINE.STEAM.NG_BIOGAS</t>
  </si>
  <si>
    <t>FUEL_EMI.ktCO2.LU.PPA.PAPER.PAPER_MACHINE.STEAM.DERIVED</t>
  </si>
  <si>
    <t>FUEL_EMI.ktCO2.LU.PPA.PAPER.PAPER_MACHINE.STEAM.BIOMASS_WASTE</t>
  </si>
  <si>
    <t>FUEL_EMI.ktCO2.LU.PPA.PAPER.PAPER_MACHINE.STEAM.STEAM_DISTR</t>
  </si>
  <si>
    <t>FUEL_EMI.ktCO2.LU.PPA.PAPER.PAPER_MACHINE_ELEC.ELEC.ELEC</t>
  </si>
  <si>
    <t>FUEL_EMI.ktCO2.LU.PPA.PAPER.FINISHING.TOTAL.TOTAL</t>
  </si>
  <si>
    <t>FUEL_EMI.ktCO2.LU.PPA.PAPER.FINISHING.STEAM.SOLIDS</t>
  </si>
  <si>
    <t>FUEL_EMI.ktCO2.LU.PPA.PAPER.FINISHING.STEAM.RFG</t>
  </si>
  <si>
    <t>FUEL_EMI.ktCO2.LU.PPA.PAPER.FINISHING.STEAM.LPG</t>
  </si>
  <si>
    <t>FUEL_EMI.ktCO2.LU.PPA.PAPER.FINISHING.STEAM.DIESEL_LIQBIO</t>
  </si>
  <si>
    <t>FUEL_EMI.ktCO2.LU.PPA.PAPER.FINISHING.STEAM.RFO</t>
  </si>
  <si>
    <t>FUEL_EMI.ktCO2.LU.PPA.PAPER.FINISHING.STEAM.OTHER</t>
  </si>
  <si>
    <t>FUEL_EMI.ktCO2.LU.PPA.PAPER.FINISHING.STEAM.NG_BIOGAS</t>
  </si>
  <si>
    <t>FUEL_EMI.ktCO2.LU.PPA.PAPER.FINISHING.STEAM.DERIVED</t>
  </si>
  <si>
    <t>FUEL_EMI.ktCO2.LU.PPA.PAPER.FINISHING.STEAM.BIOMASS_WASTE</t>
  </si>
  <si>
    <t>FUEL_EMI.ktCO2.LU.PPA.PAPER.FINISHING.STEAM.STEAM_DISTR</t>
  </si>
  <si>
    <t>FUEL_EMI.ktCO2.LU.PPA.PAPER.FINISHING_ELEC.ELEC.ELEC</t>
  </si>
  <si>
    <t>FUEL_EMI.ktCO2.LU.PPA.PRINT.TOTAL.TOTAL.TOTAL</t>
  </si>
  <si>
    <t>FUEL_EMI.ktCO2.LU.PPA.PRINT.LIGHT.GENERIC.ELEC</t>
  </si>
  <si>
    <t>FUEL_EMI.ktCO2.LU.PPA.PRINT.AIRCOMP.GENERIC.ELEC</t>
  </si>
  <si>
    <t>FUEL_EMI.ktCO2.LU.PPA.PRINT.MOTOR.GENERIC.ELEC</t>
  </si>
  <si>
    <t>FUEL_EMI.ktCO2.LU.PPA.PRINT.FANS.GENERIC.ELEC</t>
  </si>
  <si>
    <t>FUEL_EMI.ktCO2.LU.PPA.PRINT.LOW_ENTH.TOTAL.TOTAL</t>
  </si>
  <si>
    <t>FUEL_EMI.ktCO2.LU.PPA.PRINT.LOW_ENTH.THERM.DIESEL_LIQBIO</t>
  </si>
  <si>
    <t>FUEL_EMI.ktCO2.LU.PPA.PRINT.LOW_ENTH.THERM.NG_BIOGAS</t>
  </si>
  <si>
    <t>FUEL_EMI.ktCO2.LU.PPA.PRINT.LOW_ENTH.THERM.SOLAR_GEO</t>
  </si>
  <si>
    <t>FUEL_EMI.ktCO2.LU.PPA.PRINT.LOW_ENTH.HP.AMBIENT</t>
  </si>
  <si>
    <t>FUEL_EMI.ktCO2.LU.PPA.PRINT.LOW_ENTH.THERM.ELEC</t>
  </si>
  <si>
    <t>FUEL_EMI.ktCO2.LU.PPA.PRINT.PRINTING.MECH.ELEC</t>
  </si>
  <si>
    <t>VA.Meuro2023.LU.FBT.FBT</t>
  </si>
  <si>
    <t>Physical output (index)</t>
  </si>
  <si>
    <t>OUTPUT.index.LU.FBT.FBT</t>
  </si>
  <si>
    <t>Installed capacity (production index)</t>
  </si>
  <si>
    <t>CAP.index.LU.FBT.FBT</t>
  </si>
  <si>
    <t>Capacity investment (production index)</t>
  </si>
  <si>
    <t>NEWCAP.index.LU.FBT.FBT</t>
  </si>
  <si>
    <t>Decommissioned capacity (production index)</t>
  </si>
  <si>
    <t>Idle capacity (production index)</t>
  </si>
  <si>
    <t>FEC.ktoe.LU.FBT.FBT.TOTAL.TOTAL.TOTAL</t>
  </si>
  <si>
    <t>FEC.ktoe.LU.FBT.FBT.TOTAL.TOTAL.SOLIDS</t>
  </si>
  <si>
    <t>FEC.ktoe.LU.FBT.FBT.TOTAL.TOTAL.RFG</t>
  </si>
  <si>
    <t>FEC.ktoe.LU.FBT.FBT.TOTAL.TOTAL.LPG</t>
  </si>
  <si>
    <t>FEC.ktoe.LU.FBT.FBT.TOTAL.TOTAL.DIESEL</t>
  </si>
  <si>
    <t>FEC.ktoe.LU.FBT.FBT.TOTAL.TOTAL.RFO</t>
  </si>
  <si>
    <t>FEC.ktoe.LU.FBT.FBT.TOTAL.TOTAL.OTHER</t>
  </si>
  <si>
    <t>FEC.ktoe.LU.FBT.FBT.TOTAL.TOTAL.NG</t>
  </si>
  <si>
    <t>FEC.ktoe.LU.FBT.FBT.TOTAL.TOTAL.DERIVED</t>
  </si>
  <si>
    <t>FEC.ktoe.LU.FBT.FBT.TOTAL.TOTAL.BIOMASS_WASTE</t>
  </si>
  <si>
    <t>FEC.ktoe.LU.FBT.FBT.TOTAL.TOTAL.BIOGAS</t>
  </si>
  <si>
    <t>FEC.ktoe.LU.FBT.FBT.TOTAL.TOTAL.LIQBIO</t>
  </si>
  <si>
    <t>FEC.ktoe.LU.FBT.FBT.TOTAL.TOTAL.SOLAR</t>
  </si>
  <si>
    <t>FEC.ktoe.LU.FBT.FBT.TOTAL.TOTAL.GEO</t>
  </si>
  <si>
    <t>FEC.ktoe.LU.FBT.FBT.TOTAL.TOTAL.AMBIENT</t>
  </si>
  <si>
    <t>FEC.ktoe.LU.FBT.FBT.TOTAL.TOTAL.STEAM_DISTR</t>
  </si>
  <si>
    <t>FEC.ktoe.LU.FBT.FBT.TOTAL.TOTAL.ELEC</t>
  </si>
  <si>
    <t>Energy intensity (toe / physical output index)</t>
  </si>
  <si>
    <t>Useful energy demand intensity (toe useful / physical output index)</t>
  </si>
  <si>
    <t>FEC.ktoe.LU.FBT.FBT.LIGHT.GENERIC.ELEC</t>
  </si>
  <si>
    <t>FEC.ktoe.LU.FBT.FBT.AIRCOMP.GENERIC.ELEC</t>
  </si>
  <si>
    <t>FEC.ktoe.LU.FBT.FBT.MOTOR.GENERIC.ELEC</t>
  </si>
  <si>
    <t>FEC.ktoe.LU.FBT.FBT.FANS.GENERIC.ELEC</t>
  </si>
  <si>
    <t>FEC.ktoe.LU.FBT.FBT.LOW_ENTH.TOTAL.TOTAL</t>
  </si>
  <si>
    <t>FEC.ktoe.LU.FBT.FBT.LOW_ENTH.THERM.DIESEL_LIQBIO</t>
  </si>
  <si>
    <t>FEC.ktoe.LU.FBT.FBT.LOW_ENTH.THERM.NG_BIOGAS</t>
  </si>
  <si>
    <t>FEC.ktoe.LU.FBT.FBT.LOW_ENTH.THERM.SOLAR_GEO</t>
  </si>
  <si>
    <t>FEC.ktoe.LU.FBT.FBT.LOW_ENTH.HP.AMBIENT</t>
  </si>
  <si>
    <t>FEC.ktoe.LU.FBT.FBT.LOW_ENTH.THERM.ELEC</t>
  </si>
  <si>
    <t>Food: Oven (direct heat)</t>
  </si>
  <si>
    <t>Food: Direct Heat - Thermal</t>
  </si>
  <si>
    <t>FEC.ktoe.LU.FBT.FBT.OVEN.THERM.TOTAL</t>
  </si>
  <si>
    <t>FEC.ktoe.LU.FBT.FBT.OVEN.THERM.SOLIDS</t>
  </si>
  <si>
    <t>FEC.ktoe.LU.FBT.FBT.OVEN.THERM.LPG</t>
  </si>
  <si>
    <t>FEC.ktoe.LU.FBT.FBT.OVEN.THERM.DIESEL_LIQBIO</t>
  </si>
  <si>
    <t>FEC.ktoe.LU.FBT.FBT.OVEN.THERM.RFO</t>
  </si>
  <si>
    <t>FEC.ktoe.LU.FBT.FBT.OVEN.THERM.NG_BIOGAS</t>
  </si>
  <si>
    <t>Food: Direct Heat - Electric</t>
  </si>
  <si>
    <t>FEC.ktoe.LU.FBT.FBT.OVEN.ELEC.ELEC</t>
  </si>
  <si>
    <t>Food: Direct Heat - Microwave</t>
  </si>
  <si>
    <t>FEC.ktoe.LU.FBT.FBT.OVEN_MICROW.MICROW.ELEC</t>
  </si>
  <si>
    <t>Food: Specific process heat</t>
  </si>
  <si>
    <t>Food: Process Heat - Thermal</t>
  </si>
  <si>
    <t>FEC.ktoe.LU.FBT.FBT.PROC_HEAT.THERM.TOTAL</t>
  </si>
  <si>
    <t>FEC.ktoe.LU.FBT.FBT.PROC_HEAT.THERM.SOLIDS</t>
  </si>
  <si>
    <t>FEC.ktoe.LU.FBT.FBT.PROC_HEAT.THERM.LPG</t>
  </si>
  <si>
    <t>FEC.ktoe.LU.FBT.FBT.PROC_HEAT.THERM.DIESEL_LIQBIO</t>
  </si>
  <si>
    <t>FEC.ktoe.LU.FBT.FBT.PROC_HEAT.THERM.RFO</t>
  </si>
  <si>
    <t>FEC.ktoe.LU.FBT.FBT.PROC_HEAT.THERM.NG_BIOGAS</t>
  </si>
  <si>
    <t>Food: Process Heat - Electric</t>
  </si>
  <si>
    <t>FEC.ktoe.LU.FBT.FBT.PROC_HEAT.ELEC.ELEC</t>
  </si>
  <si>
    <t>Food: Process Heat - Microwave</t>
  </si>
  <si>
    <t>FEC.ktoe.LU.FBT.FBT.PROC_HEAT_MICROW.MICROW.ELEC</t>
  </si>
  <si>
    <t>Food: Steam processing</t>
  </si>
  <si>
    <t>FEC.ktoe.LU.FBT.FBT.PROCESSING.TOTAL.TOTAL</t>
  </si>
  <si>
    <t>FEC.ktoe.LU.FBT.FBT.PROCESSING.STEAM.SOLIDS</t>
  </si>
  <si>
    <t>FEC.ktoe.LU.FBT.FBT.PROCESSING.STEAM.RFG</t>
  </si>
  <si>
    <t>FEC.ktoe.LU.FBT.FBT.PROCESSING.STEAM.LPG</t>
  </si>
  <si>
    <t>FEC.ktoe.LU.FBT.FBT.PROCESSING.STEAM.DIESEL_LIQBIO</t>
  </si>
  <si>
    <t>FEC.ktoe.LU.FBT.FBT.PROCESSING.STEAM.RFO</t>
  </si>
  <si>
    <t>FEC.ktoe.LU.FBT.FBT.PROCESSING.STEAM.OTHER</t>
  </si>
  <si>
    <t>FEC.ktoe.LU.FBT.FBT.PROCESSING.STEAM.NG_BIOGAS</t>
  </si>
  <si>
    <t>FEC.ktoe.LU.FBT.FBT.PROCESSING.STEAM.DERIVED</t>
  </si>
  <si>
    <t>FEC.ktoe.LU.FBT.FBT.PROCESSING.STEAM.BIOMASS_WASTE</t>
  </si>
  <si>
    <t>FEC.ktoe.LU.FBT.FBT.PROCESSING.STEAM.STEAM_DISTR</t>
  </si>
  <si>
    <t>Food: Drying</t>
  </si>
  <si>
    <t>Food: Thermal drying</t>
  </si>
  <si>
    <t>FEC.ktoe.LU.FBT.FBT.DRYING.TOTAL.TOTAL</t>
  </si>
  <si>
    <t>FEC.ktoe.LU.FBT.FBT.DRYING.THERM.SOLIDS</t>
  </si>
  <si>
    <t>FEC.ktoe.LU.FBT.FBT.DRYING.THERM.LPG</t>
  </si>
  <si>
    <t>FEC.ktoe.LU.FBT.FBT.DRYING.THERM.DIESEL_LIQBIO</t>
  </si>
  <si>
    <t>FEC.ktoe.LU.FBT.FBT.DRYING.THERM.RFO</t>
  </si>
  <si>
    <t>FEC.ktoe.LU.FBT.FBT.DRYING.THERM.NG_BIOGAS</t>
  </si>
  <si>
    <t>Food: Steam drying</t>
  </si>
  <si>
    <t>FEC.ktoe.LU.FBT.FBT.DRYING_STEAM.TOTAL.TOTAL</t>
  </si>
  <si>
    <t>FEC.ktoe.LU.FBT.FBT.DRYING_STEAM.STEAM.SOLIDS</t>
  </si>
  <si>
    <t>FEC.ktoe.LU.FBT.FBT.DRYING_STEAM.STEAM.RFG</t>
  </si>
  <si>
    <t>FEC.ktoe.LU.FBT.FBT.DRYING_STEAM.STEAM.LPG</t>
  </si>
  <si>
    <t>FEC.ktoe.LU.FBT.FBT.DRYING_STEAM.STEAM.DIESEL_LIQBIO</t>
  </si>
  <si>
    <t>FEC.ktoe.LU.FBT.FBT.DRYING_STEAM.STEAM.RFO</t>
  </si>
  <si>
    <t>FEC.ktoe.LU.FBT.FBT.DRYING_STEAM.STEAM.OTHER</t>
  </si>
  <si>
    <t>FEC.ktoe.LU.FBT.FBT.DRYING_STEAM.STEAM.NG_BIOGAS</t>
  </si>
  <si>
    <t>FEC.ktoe.LU.FBT.FBT.DRYING_STEAM.STEAM.DERIVED</t>
  </si>
  <si>
    <t>FEC.ktoe.LU.FBT.FBT.DRYING_STEAM.STEAM.BIOMASS_WASTE</t>
  </si>
  <si>
    <t>FEC.ktoe.LU.FBT.FBT.DRYING_STEAM.STEAM.STEAM_DISTR</t>
  </si>
  <si>
    <t>Food: Electric drying</t>
  </si>
  <si>
    <t>FEC.ktoe.LU.FBT.FBT.DRYING_ELEC.ELEC.ELEC</t>
  </si>
  <si>
    <t>Food: Freeze drying</t>
  </si>
  <si>
    <t>FEC.ktoe.LU.FBT.FBT.DRYING_FREEZE.FREEZE_DRY.ELEC</t>
  </si>
  <si>
    <t>Food: Microwave drying</t>
  </si>
  <si>
    <t>FEC.ktoe.LU.FBT.FBT.DRYING_MICROW.MICROW.ELEC</t>
  </si>
  <si>
    <t>Food: Process cooling and refrigeration</t>
  </si>
  <si>
    <t>Food: Thermal cooling</t>
  </si>
  <si>
    <t>FEC.ktoe.LU.FBT.FBT.PROC_COOL_THERM.THERM.NG_BIOGAS</t>
  </si>
  <si>
    <t>Food: Steam cooling</t>
  </si>
  <si>
    <t>FEC.ktoe.LU.FBT.FBT.PROC_COOL.TOTAL.TOTAL</t>
  </si>
  <si>
    <t>FEC.ktoe.LU.FBT.FBT.PROC_COOL.STEAM.SOLIDS</t>
  </si>
  <si>
    <t>FEC.ktoe.LU.FBT.FBT.PROC_COOL.STEAM.RFG</t>
  </si>
  <si>
    <t>FEC.ktoe.LU.FBT.FBT.PROC_COOL.STEAM.LPG</t>
  </si>
  <si>
    <t>FEC.ktoe.LU.FBT.FBT.PROC_COOL.STEAM.DIESEL_LIQBIO</t>
  </si>
  <si>
    <t>FEC.ktoe.LU.FBT.FBT.PROC_COOL.STEAM.RFO</t>
  </si>
  <si>
    <t>FEC.ktoe.LU.FBT.FBT.PROC_COOL.STEAM.OTHER</t>
  </si>
  <si>
    <t>FEC.ktoe.LU.FBT.FBT.PROC_COOL.STEAM.NG_BIOGAS</t>
  </si>
  <si>
    <t>FEC.ktoe.LU.FBT.FBT.PROC_COOL.STEAM.DERIVED</t>
  </si>
  <si>
    <t>FEC.ktoe.LU.FBT.FBT.PROC_COOL.STEAM.BIOMASS_WASTE</t>
  </si>
  <si>
    <t>FEC.ktoe.LU.FBT.FBT.PROC_COOL.STEAM.STEAM_DISTR</t>
  </si>
  <si>
    <t>Food: Electric cooling</t>
  </si>
  <si>
    <t>FEC.ktoe.LU.FBT.FBT.PROC_COOL_ELEC.ELEC.ELEC</t>
  </si>
  <si>
    <t>Food: Electric machinery</t>
  </si>
  <si>
    <t>FEC.ktoe.LU.FBT.FBT.GENERIC.MECH.ELEC</t>
  </si>
  <si>
    <t>UED.ktoe.LU.FBT.FBT.TOTAL.TOTAL.TOTAL</t>
  </si>
  <si>
    <t>UED.ktoe.LU.FBT.FBT.LIGHT.GENERIC.ELEC</t>
  </si>
  <si>
    <t>UED.ktoe.LU.FBT.FBT.AIRCOMP.GENERIC.ELEC</t>
  </si>
  <si>
    <t>UED.ktoe.LU.FBT.FBT.MOTOR.GENERIC.ELEC</t>
  </si>
  <si>
    <t>UED.ktoe.LU.FBT.FBT.FANS.GENERIC.ELEC</t>
  </si>
  <si>
    <t>UED.ktoe.LU.FBT.FBT.LOW_ENTH.TOTAL.TOTAL</t>
  </si>
  <si>
    <t>UED.ktoe.LU.FBT.FBT.LOW_ENTH.THERM.DIESEL_LIQBIO</t>
  </si>
  <si>
    <t>UED.ktoe.LU.FBT.FBT.LOW_ENTH.THERM.NG_BIOGAS</t>
  </si>
  <si>
    <t>UED.ktoe.LU.FBT.FBT.LOW_ENTH.THERM.SOLAR_GEO</t>
  </si>
  <si>
    <t>UED.ktoe.LU.FBT.FBT.LOW_ENTH.HP.AMBIENT</t>
  </si>
  <si>
    <t>UED.ktoe.LU.FBT.FBT.LOW_ENTH.THERM.ELEC</t>
  </si>
  <si>
    <t>UED.ktoe.LU.FBT.FBT.OVEN.THERM.TOTAL</t>
  </si>
  <si>
    <t>UED.ktoe.LU.FBT.FBT.OVEN.THERM.SOLIDS</t>
  </si>
  <si>
    <t>UED.ktoe.LU.FBT.FBT.OVEN.THERM.LPG</t>
  </si>
  <si>
    <t>UED.ktoe.LU.FBT.FBT.OVEN.THERM.DIESEL_LIQBIO</t>
  </si>
  <si>
    <t>UED.ktoe.LU.FBT.FBT.OVEN.THERM.RFO</t>
  </si>
  <si>
    <t>UED.ktoe.LU.FBT.FBT.OVEN.THERM.NG_BIOGAS</t>
  </si>
  <si>
    <t>UED.ktoe.LU.FBT.FBT.OVEN.ELEC.ELEC</t>
  </si>
  <si>
    <t>UED.ktoe.LU.FBT.FBT.OVEN_MICROW.MICROW.ELEC</t>
  </si>
  <si>
    <t>UED.ktoe.LU.FBT.FBT.PROC_HEAT.THERM.TOTAL</t>
  </si>
  <si>
    <t>UED.ktoe.LU.FBT.FBT.PROC_HEAT.THERM.SOLIDS</t>
  </si>
  <si>
    <t>UED.ktoe.LU.FBT.FBT.PROC_HEAT.THERM.LPG</t>
  </si>
  <si>
    <t>UED.ktoe.LU.FBT.FBT.PROC_HEAT.THERM.DIESEL_LIQBIO</t>
  </si>
  <si>
    <t>UED.ktoe.LU.FBT.FBT.PROC_HEAT.THERM.RFO</t>
  </si>
  <si>
    <t>UED.ktoe.LU.FBT.FBT.PROC_HEAT.THERM.NG_BIOGAS</t>
  </si>
  <si>
    <t>UED.ktoe.LU.FBT.FBT.PROC_HEAT.ELEC.ELEC</t>
  </si>
  <si>
    <t>UED.ktoe.LU.FBT.FBT.PROC_HEAT_MICROW.MICROW.ELEC</t>
  </si>
  <si>
    <t>UED.ktoe.LU.FBT.FBT.PROCESSING.TOTAL.TOTAL</t>
  </si>
  <si>
    <t>UED.ktoe.LU.FBT.FBT.PROCESSING.STEAM.SOLIDS</t>
  </si>
  <si>
    <t>UED.ktoe.LU.FBT.FBT.PROCESSING.STEAM.RFG</t>
  </si>
  <si>
    <t>UED.ktoe.LU.FBT.FBT.PROCESSING.STEAM.LPG</t>
  </si>
  <si>
    <t>UED.ktoe.LU.FBT.FBT.PROCESSING.STEAM.DIESEL_LIQBIO</t>
  </si>
  <si>
    <t>UED.ktoe.LU.FBT.FBT.PROCESSING.STEAM.RFO</t>
  </si>
  <si>
    <t>UED.ktoe.LU.FBT.FBT.PROCESSING.STEAM.OTHER</t>
  </si>
  <si>
    <t>UED.ktoe.LU.FBT.FBT.PROCESSING.STEAM.NG_BIOGAS</t>
  </si>
  <si>
    <t>UED.ktoe.LU.FBT.FBT.PROCESSING.STEAM.DERIVED</t>
  </si>
  <si>
    <t>UED.ktoe.LU.FBT.FBT.PROCESSING.STEAM.BIOMASS_WASTE</t>
  </si>
  <si>
    <t>UED.ktoe.LU.FBT.FBT.PROCESSING.STEAM.STEAM_DISTR</t>
  </si>
  <si>
    <t>UED.ktoe.LU.FBT.FBT.DRYING.TOTAL.TOTAL</t>
  </si>
  <si>
    <t>UED.ktoe.LU.FBT.FBT.DRYING.THERM.SOLIDS</t>
  </si>
  <si>
    <t>UED.ktoe.LU.FBT.FBT.DRYING.THERM.LPG</t>
  </si>
  <si>
    <t>UED.ktoe.LU.FBT.FBT.DRYING.THERM.DIESEL_LIQBIO</t>
  </si>
  <si>
    <t>UED.ktoe.LU.FBT.FBT.DRYING.THERM.RFO</t>
  </si>
  <si>
    <t>UED.ktoe.LU.FBT.FBT.DRYING.THERM.NG_BIOGAS</t>
  </si>
  <si>
    <t>UED.ktoe.LU.FBT.FBT.DRYING_STEAM.TOTAL.TOTAL</t>
  </si>
  <si>
    <t>UED.ktoe.LU.FBT.FBT.DRYING_STEAM.STEAM.SOLIDS</t>
  </si>
  <si>
    <t>UED.ktoe.LU.FBT.FBT.DRYING_STEAM.STEAM.RFG</t>
  </si>
  <si>
    <t>UED.ktoe.LU.FBT.FBT.DRYING_STEAM.STEAM.LPG</t>
  </si>
  <si>
    <t>UED.ktoe.LU.FBT.FBT.DRYING_STEAM.STEAM.DIESEL_LIQBIO</t>
  </si>
  <si>
    <t>UED.ktoe.LU.FBT.FBT.DRYING_STEAM.STEAM.RFO</t>
  </si>
  <si>
    <t>UED.ktoe.LU.FBT.FBT.DRYING_STEAM.STEAM.OTHER</t>
  </si>
  <si>
    <t>UED.ktoe.LU.FBT.FBT.DRYING_STEAM.STEAM.NG_BIOGAS</t>
  </si>
  <si>
    <t>UED.ktoe.LU.FBT.FBT.DRYING_STEAM.STEAM.DERIVED</t>
  </si>
  <si>
    <t>UED.ktoe.LU.FBT.FBT.DRYING_STEAM.STEAM.BIOMASS_WASTE</t>
  </si>
  <si>
    <t>UED.ktoe.LU.FBT.FBT.DRYING_STEAM.STEAM.STEAM_DISTR</t>
  </si>
  <si>
    <t>UED.ktoe.LU.FBT.FBT.DRYING_ELEC.ELEC.ELEC</t>
  </si>
  <si>
    <t>UED.ktoe.LU.FBT.FBT.DRYING_FREEZE.FREEZE_DRY.ELEC</t>
  </si>
  <si>
    <t>UED.ktoe.LU.FBT.FBT.DRYING_MICROW.MICROW.ELEC</t>
  </si>
  <si>
    <t>UED.ktoe.LU.FBT.FBT.PROC_COOL_THERM.THERM.NG_BIOGAS</t>
  </si>
  <si>
    <t>UED.ktoe.LU.FBT.FBT.PROC_COOL.TOTAL.TOTAL</t>
  </si>
  <si>
    <t>UED.ktoe.LU.FBT.FBT.PROC_COOL.STEAM.SOLIDS</t>
  </si>
  <si>
    <t>UED.ktoe.LU.FBT.FBT.PROC_COOL.STEAM.RFG</t>
  </si>
  <si>
    <t>UED.ktoe.LU.FBT.FBT.PROC_COOL.STEAM.LPG</t>
  </si>
  <si>
    <t>UED.ktoe.LU.FBT.FBT.PROC_COOL.STEAM.DIESEL_LIQBIO</t>
  </si>
  <si>
    <t>UED.ktoe.LU.FBT.FBT.PROC_COOL.STEAM.RFO</t>
  </si>
  <si>
    <t>UED.ktoe.LU.FBT.FBT.PROC_COOL.STEAM.OTHER</t>
  </si>
  <si>
    <t>UED.ktoe.LU.FBT.FBT.PROC_COOL.STEAM.NG_BIOGAS</t>
  </si>
  <si>
    <t>UED.ktoe.LU.FBT.FBT.PROC_COOL.STEAM.DERIVED</t>
  </si>
  <si>
    <t>UED.ktoe.LU.FBT.FBT.PROC_COOL.STEAM.BIOMASS_WASTE</t>
  </si>
  <si>
    <t>UED.ktoe.LU.FBT.FBT.PROC_COOL.STEAM.STEAM_DISTR</t>
  </si>
  <si>
    <t>UED.ktoe.LU.FBT.FBT.PROC_COOL_ELEC.ELEC.ELEC</t>
  </si>
  <si>
    <t>UED.ktoe.LU.FBT.FBT.GENERIC.MECH.ELEC</t>
  </si>
  <si>
    <t>FUEL_EMI.ktCO2.LU.FBT.FBT.TOTAL.TOTAL.TOTAL</t>
  </si>
  <si>
    <t>FUEL_EMI.ktCO2.LU.FBT.FBT.LIGHT.GENERIC.ELEC</t>
  </si>
  <si>
    <t>FUEL_EMI.ktCO2.LU.FBT.FBT.AIRCOMP.GENERIC.ELEC</t>
  </si>
  <si>
    <t>FUEL_EMI.ktCO2.LU.FBT.FBT.MOTOR.GENERIC.ELEC</t>
  </si>
  <si>
    <t>FUEL_EMI.ktCO2.LU.FBT.FBT.FANS.GENERIC.ELEC</t>
  </si>
  <si>
    <t>FUEL_EMI.ktCO2.LU.FBT.FBT.LOW_ENTH.TOTAL.TOTAL</t>
  </si>
  <si>
    <t>FUEL_EMI.ktCO2.LU.FBT.FBT.LOW_ENTH.THERM.DIESEL_LIQBIO</t>
  </si>
  <si>
    <t>FUEL_EMI.ktCO2.LU.FBT.FBT.LOW_ENTH.THERM.NG_BIOGAS</t>
  </si>
  <si>
    <t>FUEL_EMI.ktCO2.LU.FBT.FBT.LOW_ENTH.THERM.SOLAR_GEO</t>
  </si>
  <si>
    <t>FUEL_EMI.ktCO2.LU.FBT.FBT.LOW_ENTH.HP.AMBIENT</t>
  </si>
  <si>
    <t>FUEL_EMI.ktCO2.LU.FBT.FBT.LOW_ENTH.THERM.ELEC</t>
  </si>
  <si>
    <t>FUEL_EMI.ktCO2.LU.FBT.FBT.OVEN.THERM.TOTAL</t>
  </si>
  <si>
    <t>FUEL_EMI.ktCO2.LU.FBT.FBT.OVEN.THERM.SOLIDS</t>
  </si>
  <si>
    <t>FUEL_EMI.ktCO2.LU.FBT.FBT.OVEN.THERM.LPG</t>
  </si>
  <si>
    <t>FUEL_EMI.ktCO2.LU.FBT.FBT.OVEN.THERM.DIESEL_LIQBIO</t>
  </si>
  <si>
    <t>FUEL_EMI.ktCO2.LU.FBT.FBT.OVEN.THERM.RFO</t>
  </si>
  <si>
    <t>FUEL_EMI.ktCO2.LU.FBT.FBT.OVEN.THERM.NG_BIOGAS</t>
  </si>
  <si>
    <t>FUEL_EMI.ktCO2.LU.FBT.FBT.OVEN.ELEC.ELEC</t>
  </si>
  <si>
    <t>FUEL_EMI.ktCO2.LU.FBT.FBT.OVEN_MICROW.MICROW.ELEC</t>
  </si>
  <si>
    <t>FUEL_EMI.ktCO2.LU.FBT.FBT.PROC_HEAT.THERM.TOTAL</t>
  </si>
  <si>
    <t>FUEL_EMI.ktCO2.LU.FBT.FBT.PROC_HEAT.THERM.SOLIDS</t>
  </si>
  <si>
    <t>FUEL_EMI.ktCO2.LU.FBT.FBT.PROC_HEAT.THERM.LPG</t>
  </si>
  <si>
    <t>FUEL_EMI.ktCO2.LU.FBT.FBT.PROC_HEAT.THERM.DIESEL_LIQBIO</t>
  </si>
  <si>
    <t>FUEL_EMI.ktCO2.LU.FBT.FBT.PROC_HEAT.THERM.RFO</t>
  </si>
  <si>
    <t>FUEL_EMI.ktCO2.LU.FBT.FBT.PROC_HEAT.THERM.NG_BIOGAS</t>
  </si>
  <si>
    <t>FUEL_EMI.ktCO2.LU.FBT.FBT.PROC_HEAT.ELEC.ELEC</t>
  </si>
  <si>
    <t>FUEL_EMI.ktCO2.LU.FBT.FBT.PROC_HEAT_MICROW.MICROW.ELEC</t>
  </si>
  <si>
    <t>FUEL_EMI.ktCO2.LU.FBT.FBT.PROCESSING.TOTAL.TOTAL</t>
  </si>
  <si>
    <t>FUEL_EMI.ktCO2.LU.FBT.FBT.PROCESSING.STEAM.SOLIDS</t>
  </si>
  <si>
    <t>FUEL_EMI.ktCO2.LU.FBT.FBT.PROCESSING.STEAM.RFG</t>
  </si>
  <si>
    <t>FUEL_EMI.ktCO2.LU.FBT.FBT.PROCESSING.STEAM.LPG</t>
  </si>
  <si>
    <t>FUEL_EMI.ktCO2.LU.FBT.FBT.PROCESSING.STEAM.DIESEL_LIQBIO</t>
  </si>
  <si>
    <t>FUEL_EMI.ktCO2.LU.FBT.FBT.PROCESSING.STEAM.RFO</t>
  </si>
  <si>
    <t>FUEL_EMI.ktCO2.LU.FBT.FBT.PROCESSING.STEAM.OTHER</t>
  </si>
  <si>
    <t>FUEL_EMI.ktCO2.LU.FBT.FBT.PROCESSING.STEAM.NG_BIOGAS</t>
  </si>
  <si>
    <t>FUEL_EMI.ktCO2.LU.FBT.FBT.PROCESSING.STEAM.DERIVED</t>
  </si>
  <si>
    <t>FUEL_EMI.ktCO2.LU.FBT.FBT.PROCESSING.STEAM.BIOMASS_WASTE</t>
  </si>
  <si>
    <t>FUEL_EMI.ktCO2.LU.FBT.FBT.PROCESSING.STEAM.STEAM_DISTR</t>
  </si>
  <si>
    <t>FUEL_EMI.ktCO2.LU.FBT.FBT.DRYING.TOTAL.TOTAL</t>
  </si>
  <si>
    <t>FUEL_EMI.ktCO2.LU.FBT.FBT.DRYING.THERM.SOLIDS</t>
  </si>
  <si>
    <t>FUEL_EMI.ktCO2.LU.FBT.FBT.DRYING.THERM.LPG</t>
  </si>
  <si>
    <t>FUEL_EMI.ktCO2.LU.FBT.FBT.DRYING.THERM.DIESEL_LIQBIO</t>
  </si>
  <si>
    <t>FUEL_EMI.ktCO2.LU.FBT.FBT.DRYING.THERM.RFO</t>
  </si>
  <si>
    <t>FUEL_EMI.ktCO2.LU.FBT.FBT.DRYING.THERM.NG_BIOGAS</t>
  </si>
  <si>
    <t>FUEL_EMI.ktCO2.LU.FBT.FBT.DRYING_STEAM.TOTAL.TOTAL</t>
  </si>
  <si>
    <t>FUEL_EMI.ktCO2.LU.FBT.FBT.DRYING_STEAM.STEAM.SOLIDS</t>
  </si>
  <si>
    <t>FUEL_EMI.ktCO2.LU.FBT.FBT.DRYING_STEAM.STEAM.RFG</t>
  </si>
  <si>
    <t>FUEL_EMI.ktCO2.LU.FBT.FBT.DRYING_STEAM.STEAM.LPG</t>
  </si>
  <si>
    <t>FUEL_EMI.ktCO2.LU.FBT.FBT.DRYING_STEAM.STEAM.DIESEL_LIQBIO</t>
  </si>
  <si>
    <t>FUEL_EMI.ktCO2.LU.FBT.FBT.DRYING_STEAM.STEAM.RFO</t>
  </si>
  <si>
    <t>FUEL_EMI.ktCO2.LU.FBT.FBT.DRYING_STEAM.STEAM.OTHER</t>
  </si>
  <si>
    <t>FUEL_EMI.ktCO2.LU.FBT.FBT.DRYING_STEAM.STEAM.NG_BIOGAS</t>
  </si>
  <si>
    <t>FUEL_EMI.ktCO2.LU.FBT.FBT.DRYING_STEAM.STEAM.DERIVED</t>
  </si>
  <si>
    <t>FUEL_EMI.ktCO2.LU.FBT.FBT.DRYING_STEAM.STEAM.BIOMASS_WASTE</t>
  </si>
  <si>
    <t>FUEL_EMI.ktCO2.LU.FBT.FBT.DRYING_STEAM.STEAM.STEAM_DISTR</t>
  </si>
  <si>
    <t>FUEL_EMI.ktCO2.LU.FBT.FBT.DRYING_ELEC.ELEC.ELEC</t>
  </si>
  <si>
    <t>FUEL_EMI.ktCO2.LU.FBT.FBT.DRYING_FREEZE.FREEZE_DRY.ELEC</t>
  </si>
  <si>
    <t>FUEL_EMI.ktCO2.LU.FBT.FBT.DRYING_MICROW.MICROW.ELEC</t>
  </si>
  <si>
    <t>FUEL_EMI.ktCO2.LU.FBT.FBT.PROC_COOL_THERM.THERM.NG_BIOGAS</t>
  </si>
  <si>
    <t>FUEL_EMI.ktCO2.LU.FBT.FBT.PROC_COOL.TOTAL.TOTAL</t>
  </si>
  <si>
    <t>FUEL_EMI.ktCO2.LU.FBT.FBT.PROC_COOL.STEAM.SOLIDS</t>
  </si>
  <si>
    <t>FUEL_EMI.ktCO2.LU.FBT.FBT.PROC_COOL.STEAM.RFG</t>
  </si>
  <si>
    <t>FUEL_EMI.ktCO2.LU.FBT.FBT.PROC_COOL.STEAM.LPG</t>
  </si>
  <si>
    <t>FUEL_EMI.ktCO2.LU.FBT.FBT.PROC_COOL.STEAM.DIESEL_LIQBIO</t>
  </si>
  <si>
    <t>FUEL_EMI.ktCO2.LU.FBT.FBT.PROC_COOL.STEAM.RFO</t>
  </si>
  <si>
    <t>FUEL_EMI.ktCO2.LU.FBT.FBT.PROC_COOL.STEAM.OTHER</t>
  </si>
  <si>
    <t>FUEL_EMI.ktCO2.LU.FBT.FBT.PROC_COOL.STEAM.NG_BIOGAS</t>
  </si>
  <si>
    <t>FUEL_EMI.ktCO2.LU.FBT.FBT.PROC_COOL.STEAM.DERIVED</t>
  </si>
  <si>
    <t>FUEL_EMI.ktCO2.LU.FBT.FBT.PROC_COOL.STEAM.BIOMASS_WASTE</t>
  </si>
  <si>
    <t>FUEL_EMI.ktCO2.LU.FBT.FBT.PROC_COOL.STEAM.STEAM_DISTR</t>
  </si>
  <si>
    <t>FUEL_EMI.ktCO2.LU.FBT.FBT.PROC_COOL_ELEC.ELEC.ELEC</t>
  </si>
  <si>
    <t>FUEL_EMI.ktCO2.LU.FBT.FBT.GENERIC.MECH.ELEC</t>
  </si>
  <si>
    <t>VA.Meuro2023.LU.TRE.TRE</t>
  </si>
  <si>
    <t>OUTPUT.index.LU.TRE.TRE</t>
  </si>
  <si>
    <t>CAP.index.LU.TRE.TRE</t>
  </si>
  <si>
    <t>NEWCAP.index.LU.TRE.TRE</t>
  </si>
  <si>
    <t>FEC.ktoe.LU.TRE.TRE.TOTAL.TOTAL.TOTAL</t>
  </si>
  <si>
    <t>FEC.ktoe.LU.TRE.TRE.TOTAL.TOTAL.SOLIDS</t>
  </si>
  <si>
    <t>FEC.ktoe.LU.TRE.TRE.TOTAL.TOTAL.RFG</t>
  </si>
  <si>
    <t>FEC.ktoe.LU.TRE.TRE.TOTAL.TOTAL.LPG</t>
  </si>
  <si>
    <t>FEC.ktoe.LU.TRE.TRE.TOTAL.TOTAL.DIESEL</t>
  </si>
  <si>
    <t>FEC.ktoe.LU.TRE.TRE.TOTAL.TOTAL.RFO</t>
  </si>
  <si>
    <t>FEC.ktoe.LU.TRE.TRE.TOTAL.TOTAL.OTHER</t>
  </si>
  <si>
    <t>FEC.ktoe.LU.TRE.TRE.TOTAL.TOTAL.NG</t>
  </si>
  <si>
    <t>FEC.ktoe.LU.TRE.TRE.TOTAL.TOTAL.DERIVED</t>
  </si>
  <si>
    <t>FEC.ktoe.LU.TRE.TRE.TOTAL.TOTAL.BIOMASS_WASTE</t>
  </si>
  <si>
    <t>FEC.ktoe.LU.TRE.TRE.TOTAL.TOTAL.BIOGAS</t>
  </si>
  <si>
    <t>FEC.ktoe.LU.TRE.TRE.TOTAL.TOTAL.LIQBIO</t>
  </si>
  <si>
    <t>FEC.ktoe.LU.TRE.TRE.TOTAL.TOTAL.SOLAR</t>
  </si>
  <si>
    <t>FEC.ktoe.LU.TRE.TRE.TOTAL.TOTAL.GEO</t>
  </si>
  <si>
    <t>FEC.ktoe.LU.TRE.TRE.TOTAL.TOTAL.AMBIENT</t>
  </si>
  <si>
    <t>FEC.ktoe.LU.TRE.TRE.TOTAL.TOTAL.STEAM_DISTR</t>
  </si>
  <si>
    <t>FEC.ktoe.LU.TRE.TRE.TOTAL.TOTAL.ELEC</t>
  </si>
  <si>
    <t>FEC.ktoe.LU.TRE.TRE.LIGHT.GENERIC.ELEC</t>
  </si>
  <si>
    <t>FEC.ktoe.LU.TRE.TRE.AIRCOMP.GENERIC.ELEC</t>
  </si>
  <si>
    <t>FEC.ktoe.LU.TRE.TRE.MOTOR.GENERIC.ELEC</t>
  </si>
  <si>
    <t>FEC.ktoe.LU.TRE.TRE.FANS.GENERIC.ELEC</t>
  </si>
  <si>
    <t>FEC.ktoe.LU.TRE.TRE.LOW_ENTH.TOTAL.TOTAL</t>
  </si>
  <si>
    <t>FEC.ktoe.LU.TRE.TRE.LOW_ENTH.THERM.DIESEL_LIQBIO</t>
  </si>
  <si>
    <t>FEC.ktoe.LU.TRE.TRE.LOW_ENTH.THERM.NG_BIOGAS</t>
  </si>
  <si>
    <t>FEC.ktoe.LU.TRE.TRE.LOW_ENTH.THERM.SOLAR_GEO</t>
  </si>
  <si>
    <t>FEC.ktoe.LU.TRE.TRE.LOW_ENTH.HP.AMBIENT</t>
  </si>
  <si>
    <t>FEC.ktoe.LU.TRE.TRE.LOW_ENTH.THERM.ELEC</t>
  </si>
  <si>
    <t>Trans. Eq.: Foundries</t>
  </si>
  <si>
    <t>Trans. Eq.: Thermal Foundries</t>
  </si>
  <si>
    <t>FEC.ktoe.LU.TRE.TRE.FOUNDRY.THERM.TOTAL</t>
  </si>
  <si>
    <t>FEC.ktoe.LU.TRE.TRE.FOUNDRY.THERM.SOLIDS</t>
  </si>
  <si>
    <t>FEC.ktoe.LU.TRE.TRE.FOUNDRY.THERM.LPG</t>
  </si>
  <si>
    <t>FEC.ktoe.LU.TRE.TRE.FOUNDRY.THERM.DIESEL_LIQBIO</t>
  </si>
  <si>
    <t>FEC.ktoe.LU.TRE.TRE.FOUNDRY.THERM.RFO</t>
  </si>
  <si>
    <t>FEC.ktoe.LU.TRE.TRE.FOUNDRY.THERM.NG_BIOGAS</t>
  </si>
  <si>
    <t>Trans. Eq.: Electric Foundries</t>
  </si>
  <si>
    <t>FEC.ktoe.LU.TRE.TRE.FOUNDRY.ELEC.ELEC</t>
  </si>
  <si>
    <t>Trans. Eq.: Connection techniques</t>
  </si>
  <si>
    <t>Trans. Eq.: Thermal connection</t>
  </si>
  <si>
    <t>FEC.ktoe.LU.TRE.TRE.CONNECTION_THERM.THERM.NG_BIOGAS</t>
  </si>
  <si>
    <t>Trans. Eq.: Electric connection</t>
  </si>
  <si>
    <t>FEC.ktoe.LU.TRE.TRE.CONNECTION_ELEC.ELEC.ELEC</t>
  </si>
  <si>
    <t>Trans. Eq.: Heat treatment</t>
  </si>
  <si>
    <t>Trans. Eq.: Heat treatment - Thermal</t>
  </si>
  <si>
    <t>FEC.ktoe.LU.TRE.TRE.HEAT_TREAT.THERM.TOTAL</t>
  </si>
  <si>
    <t>FEC.ktoe.LU.TRE.TRE.HEAT_TREAT.THERM.SOLIDS</t>
  </si>
  <si>
    <t>FEC.ktoe.LU.TRE.TRE.HEAT_TREAT.THERM.LPG</t>
  </si>
  <si>
    <t>FEC.ktoe.LU.TRE.TRE.HEAT_TREAT.THERM.DIESEL_LIQBIO</t>
  </si>
  <si>
    <t>FEC.ktoe.LU.TRE.TRE.HEAT_TREAT.THERM.RFO</t>
  </si>
  <si>
    <t>FEC.ktoe.LU.TRE.TRE.HEAT_TREAT.THERM.NG_BIOGAS</t>
  </si>
  <si>
    <t>Trans. Eq.: Heat treatment - Electric</t>
  </si>
  <si>
    <t>FEC.ktoe.LU.TRE.TRE.HEAT_TREAT.ELEC.ELEC</t>
  </si>
  <si>
    <t>Trans. Eq.: Steam processing</t>
  </si>
  <si>
    <t>FEC.ktoe.LU.TRE.TRE.PROCESSING.TOTAL.TOTAL</t>
  </si>
  <si>
    <t>FEC.ktoe.LU.TRE.TRE.PROCESSING.STEAM.SOLIDS</t>
  </si>
  <si>
    <t>FEC.ktoe.LU.TRE.TRE.PROCESSING.STEAM.RFG</t>
  </si>
  <si>
    <t>FEC.ktoe.LU.TRE.TRE.PROCESSING.STEAM.LPG</t>
  </si>
  <si>
    <t>FEC.ktoe.LU.TRE.TRE.PROCESSING.STEAM.DIESEL_LIQBIO</t>
  </si>
  <si>
    <t>FEC.ktoe.LU.TRE.TRE.PROCESSING.STEAM.RFO</t>
  </si>
  <si>
    <t>FEC.ktoe.LU.TRE.TRE.PROCESSING.STEAM.OTHER</t>
  </si>
  <si>
    <t>FEC.ktoe.LU.TRE.TRE.PROCESSING.STEAM.NG_BIOGAS</t>
  </si>
  <si>
    <t>FEC.ktoe.LU.TRE.TRE.PROCESSING.STEAM.DERIVED</t>
  </si>
  <si>
    <t>FEC.ktoe.LU.TRE.TRE.PROCESSING.STEAM.BIOMASS_WASTE</t>
  </si>
  <si>
    <t>FEC.ktoe.LU.TRE.TRE.PROCESSING.STEAM.STEAM_DISTR</t>
  </si>
  <si>
    <t>Trans. Eq.: General machinery</t>
  </si>
  <si>
    <t>FEC.ktoe.LU.TRE.TRE.GENERIC.MECH.ELEC</t>
  </si>
  <si>
    <t>Trans. Eq.: Product finishing</t>
  </si>
  <si>
    <t>FEC.ktoe.LU.TRE.TRE.FINISHING.THERM.ELEC</t>
  </si>
  <si>
    <t>UED.ktoe.LU.TRE.TRE.TOTAL.TOTAL.TOTAL</t>
  </si>
  <si>
    <t>UED.ktoe.LU.TRE.TRE.LIGHT.GENERIC.ELEC</t>
  </si>
  <si>
    <t>UED.ktoe.LU.TRE.TRE.AIRCOMP.GENERIC.ELEC</t>
  </si>
  <si>
    <t>UED.ktoe.LU.TRE.TRE.MOTOR.GENERIC.ELEC</t>
  </si>
  <si>
    <t>UED.ktoe.LU.TRE.TRE.FANS.GENERIC.ELEC</t>
  </si>
  <si>
    <t>UED.ktoe.LU.TRE.TRE.LOW_ENTH.TOTAL.TOTAL</t>
  </si>
  <si>
    <t>UED.ktoe.LU.TRE.TRE.LOW_ENTH.THERM.DIESEL_LIQBIO</t>
  </si>
  <si>
    <t>UED.ktoe.LU.TRE.TRE.LOW_ENTH.THERM.NG_BIOGAS</t>
  </si>
  <si>
    <t>UED.ktoe.LU.TRE.TRE.LOW_ENTH.THERM.SOLAR_GEO</t>
  </si>
  <si>
    <t>UED.ktoe.LU.TRE.TRE.LOW_ENTH.HP.AMBIENT</t>
  </si>
  <si>
    <t>UED.ktoe.LU.TRE.TRE.LOW_ENTH.THERM.ELEC</t>
  </si>
  <si>
    <t>UED.ktoe.LU.TRE.TRE.FOUNDRY.THERM.TOTAL</t>
  </si>
  <si>
    <t>UED.ktoe.LU.TRE.TRE.FOUNDRY.THERM.SOLIDS</t>
  </si>
  <si>
    <t>UED.ktoe.LU.TRE.TRE.FOUNDRY.THERM.LPG</t>
  </si>
  <si>
    <t>UED.ktoe.LU.TRE.TRE.FOUNDRY.THERM.DIESEL_LIQBIO</t>
  </si>
  <si>
    <t>UED.ktoe.LU.TRE.TRE.FOUNDRY.THERM.RFO</t>
  </si>
  <si>
    <t>UED.ktoe.LU.TRE.TRE.FOUNDRY.THERM.NG_BIOGAS</t>
  </si>
  <si>
    <t>UED.ktoe.LU.TRE.TRE.FOUNDRY.ELEC.ELEC</t>
  </si>
  <si>
    <t>UED.ktoe.LU.TRE.TRE.CONNECTION_THERM.THERM.NG_BIOGAS</t>
  </si>
  <si>
    <t>UED.ktoe.LU.TRE.TRE.CONNECTION_ELEC.ELEC.ELEC</t>
  </si>
  <si>
    <t>UED.ktoe.LU.TRE.TRE.HEAT_TREAT.THERM.TOTAL</t>
  </si>
  <si>
    <t>UED.ktoe.LU.TRE.TRE.HEAT_TREAT.THERM.SOLIDS</t>
  </si>
  <si>
    <t>UED.ktoe.LU.TRE.TRE.HEAT_TREAT.THERM.LPG</t>
  </si>
  <si>
    <t>UED.ktoe.LU.TRE.TRE.HEAT_TREAT.THERM.DIESEL_LIQBIO</t>
  </si>
  <si>
    <t>UED.ktoe.LU.TRE.TRE.HEAT_TREAT.THERM.RFO</t>
  </si>
  <si>
    <t>UED.ktoe.LU.TRE.TRE.HEAT_TREAT.THERM.NG_BIOGAS</t>
  </si>
  <si>
    <t>UED.ktoe.LU.TRE.TRE.HEAT_TREAT.ELEC.ELEC</t>
  </si>
  <si>
    <t>UED.ktoe.LU.TRE.TRE.PROCESSING.TOTAL.TOTAL</t>
  </si>
  <si>
    <t>UED.ktoe.LU.TRE.TRE.PROCESSING.STEAM.SOLIDS</t>
  </si>
  <si>
    <t>UED.ktoe.LU.TRE.TRE.PROCESSING.STEAM.RFG</t>
  </si>
  <si>
    <t>UED.ktoe.LU.TRE.TRE.PROCESSING.STEAM.LPG</t>
  </si>
  <si>
    <t>UED.ktoe.LU.TRE.TRE.PROCESSING.STEAM.DIESEL_LIQBIO</t>
  </si>
  <si>
    <t>UED.ktoe.LU.TRE.TRE.PROCESSING.STEAM.RFO</t>
  </si>
  <si>
    <t>UED.ktoe.LU.TRE.TRE.PROCESSING.STEAM.OTHER</t>
  </si>
  <si>
    <t>UED.ktoe.LU.TRE.TRE.PROCESSING.STEAM.NG_BIOGAS</t>
  </si>
  <si>
    <t>UED.ktoe.LU.TRE.TRE.PROCESSING.STEAM.DERIVED</t>
  </si>
  <si>
    <t>UED.ktoe.LU.TRE.TRE.PROCESSING.STEAM.BIOMASS_WASTE</t>
  </si>
  <si>
    <t>UED.ktoe.LU.TRE.TRE.PROCESSING.STEAM.STEAM_DISTR</t>
  </si>
  <si>
    <t>UED.ktoe.LU.TRE.TRE.GENERIC.MECH.ELEC</t>
  </si>
  <si>
    <t>UED.ktoe.LU.TRE.TRE.FINISHING.THERM.ELEC</t>
  </si>
  <si>
    <t>FUEL_EMI.ktCO2.LU.TRE.TRE.TOTAL.TOTAL.TOTAL</t>
  </si>
  <si>
    <t>FUEL_EMI.ktCO2.LU.TRE.TRE.LIGHT.GENERIC.ELEC</t>
  </si>
  <si>
    <t>FUEL_EMI.ktCO2.LU.TRE.TRE.AIRCOMP.GENERIC.ELEC</t>
  </si>
  <si>
    <t>FUEL_EMI.ktCO2.LU.TRE.TRE.MOTOR.GENERIC.ELEC</t>
  </si>
  <si>
    <t>FUEL_EMI.ktCO2.LU.TRE.TRE.FANS.GENERIC.ELEC</t>
  </si>
  <si>
    <t>FUEL_EMI.ktCO2.LU.TRE.TRE.LOW_ENTH.TOTAL.TOTAL</t>
  </si>
  <si>
    <t>FUEL_EMI.ktCO2.LU.TRE.TRE.LOW_ENTH.THERM.DIESEL_LIQBIO</t>
  </si>
  <si>
    <t>FUEL_EMI.ktCO2.LU.TRE.TRE.LOW_ENTH.THERM.NG_BIOGAS</t>
  </si>
  <si>
    <t>FUEL_EMI.ktCO2.LU.TRE.TRE.LOW_ENTH.THERM.SOLAR_GEO</t>
  </si>
  <si>
    <t>FUEL_EMI.ktCO2.LU.TRE.TRE.LOW_ENTH.HP.AMBIENT</t>
  </si>
  <si>
    <t>FUEL_EMI.ktCO2.LU.TRE.TRE.LOW_ENTH.THERM.ELEC</t>
  </si>
  <si>
    <t>FUEL_EMI.ktCO2.LU.TRE.TRE.FOUNDRY.THERM.TOTAL</t>
  </si>
  <si>
    <t>FUEL_EMI.ktCO2.LU.TRE.TRE.FOUNDRY.THERM.SOLIDS</t>
  </si>
  <si>
    <t>FUEL_EMI.ktCO2.LU.TRE.TRE.FOUNDRY.THERM.LPG</t>
  </si>
  <si>
    <t>FUEL_EMI.ktCO2.LU.TRE.TRE.FOUNDRY.THERM.DIESEL_LIQBIO</t>
  </si>
  <si>
    <t>FUEL_EMI.ktCO2.LU.TRE.TRE.FOUNDRY.THERM.RFO</t>
  </si>
  <si>
    <t>FUEL_EMI.ktCO2.LU.TRE.TRE.FOUNDRY.THERM.NG_BIOGAS</t>
  </si>
  <si>
    <t>FUEL_EMI.ktCO2.LU.TRE.TRE.FOUNDRY.ELEC.ELEC</t>
  </si>
  <si>
    <t>FUEL_EMI.ktCO2.LU.TRE.TRE.CONNECTION_THERM.THERM.NG_BIOGAS</t>
  </si>
  <si>
    <t>FUEL_EMI.ktCO2.LU.TRE.TRE.CONNECTION_ELEC.ELEC.ELEC</t>
  </si>
  <si>
    <t>FUEL_EMI.ktCO2.LU.TRE.TRE.HEAT_TREAT.THERM.TOTAL</t>
  </si>
  <si>
    <t>FUEL_EMI.ktCO2.LU.TRE.TRE.HEAT_TREAT.THERM.SOLIDS</t>
  </si>
  <si>
    <t>FUEL_EMI.ktCO2.LU.TRE.TRE.HEAT_TREAT.THERM.LPG</t>
  </si>
  <si>
    <t>FUEL_EMI.ktCO2.LU.TRE.TRE.HEAT_TREAT.THERM.DIESEL_LIQBIO</t>
  </si>
  <si>
    <t>FUEL_EMI.ktCO2.LU.TRE.TRE.HEAT_TREAT.THERM.RFO</t>
  </si>
  <si>
    <t>FUEL_EMI.ktCO2.LU.TRE.TRE.HEAT_TREAT.THERM.NG_BIOGAS</t>
  </si>
  <si>
    <t>FUEL_EMI.ktCO2.LU.TRE.TRE.HEAT_TREAT.ELEC.ELEC</t>
  </si>
  <si>
    <t>FUEL_EMI.ktCO2.LU.TRE.TRE.PROCESSING.TOTAL.TOTAL</t>
  </si>
  <si>
    <t>FUEL_EMI.ktCO2.LU.TRE.TRE.PROCESSING.STEAM.SOLIDS</t>
  </si>
  <si>
    <t>FUEL_EMI.ktCO2.LU.TRE.TRE.PROCESSING.STEAM.RFG</t>
  </si>
  <si>
    <t>FUEL_EMI.ktCO2.LU.TRE.TRE.PROCESSING.STEAM.LPG</t>
  </si>
  <si>
    <t>FUEL_EMI.ktCO2.LU.TRE.TRE.PROCESSING.STEAM.DIESEL_LIQBIO</t>
  </si>
  <si>
    <t>FUEL_EMI.ktCO2.LU.TRE.TRE.PROCESSING.STEAM.RFO</t>
  </si>
  <si>
    <t>FUEL_EMI.ktCO2.LU.TRE.TRE.PROCESSING.STEAM.OTHER</t>
  </si>
  <si>
    <t>FUEL_EMI.ktCO2.LU.TRE.TRE.PROCESSING.STEAM.NG_BIOGAS</t>
  </si>
  <si>
    <t>FUEL_EMI.ktCO2.LU.TRE.TRE.PROCESSING.STEAM.DERIVED</t>
  </si>
  <si>
    <t>FUEL_EMI.ktCO2.LU.TRE.TRE.PROCESSING.STEAM.BIOMASS_WASTE</t>
  </si>
  <si>
    <t>FUEL_EMI.ktCO2.LU.TRE.TRE.PROCESSING.STEAM.STEAM_DISTR</t>
  </si>
  <si>
    <t>FUEL_EMI.ktCO2.LU.TRE.TRE.GENERIC.MECH.ELEC</t>
  </si>
  <si>
    <t>FUEL_EMI.ktCO2.LU.TRE.TRE.FINISHING.THERM.ELEC</t>
  </si>
  <si>
    <t>VA.Meuro2023.LU.MAE.MAE</t>
  </si>
  <si>
    <t>OUTPUT.index.LU.MAE.MAE</t>
  </si>
  <si>
    <t>CAP.index.LU.MAE.MAE</t>
  </si>
  <si>
    <t>NEWCAP.index.LU.MAE.MAE</t>
  </si>
  <si>
    <t>FEC.ktoe.LU.MAE.MAE.TOTAL.TOTAL.TOTAL</t>
  </si>
  <si>
    <t>FEC.ktoe.LU.MAE.MAE.TOTAL.TOTAL.SOLIDS</t>
  </si>
  <si>
    <t>FEC.ktoe.LU.MAE.MAE.TOTAL.TOTAL.RFG</t>
  </si>
  <si>
    <t>FEC.ktoe.LU.MAE.MAE.TOTAL.TOTAL.LPG</t>
  </si>
  <si>
    <t>FEC.ktoe.LU.MAE.MAE.TOTAL.TOTAL.DIESEL</t>
  </si>
  <si>
    <t>FEC.ktoe.LU.MAE.MAE.TOTAL.TOTAL.RFO</t>
  </si>
  <si>
    <t>FEC.ktoe.LU.MAE.MAE.TOTAL.TOTAL.OTHER</t>
  </si>
  <si>
    <t>FEC.ktoe.LU.MAE.MAE.TOTAL.TOTAL.NG</t>
  </si>
  <si>
    <t>FEC.ktoe.LU.MAE.MAE.TOTAL.TOTAL.DERIVED</t>
  </si>
  <si>
    <t>FEC.ktoe.LU.MAE.MAE.TOTAL.TOTAL.BIOMASS_WASTE</t>
  </si>
  <si>
    <t>FEC.ktoe.LU.MAE.MAE.TOTAL.TOTAL.BIOGAS</t>
  </si>
  <si>
    <t>FEC.ktoe.LU.MAE.MAE.TOTAL.TOTAL.LIQBIO</t>
  </si>
  <si>
    <t>FEC.ktoe.LU.MAE.MAE.TOTAL.TOTAL.SOLAR</t>
  </si>
  <si>
    <t>FEC.ktoe.LU.MAE.MAE.TOTAL.TOTAL.GEO</t>
  </si>
  <si>
    <t>FEC.ktoe.LU.MAE.MAE.TOTAL.TOTAL.AMBIENT</t>
  </si>
  <si>
    <t>FEC.ktoe.LU.MAE.MAE.TOTAL.TOTAL.STEAM_DISTR</t>
  </si>
  <si>
    <t>FEC.ktoe.LU.MAE.MAE.TOTAL.TOTAL.ELEC</t>
  </si>
  <si>
    <t>FEC.ktoe.LU.MAE.MAE.LIGHT.GENERIC.ELEC</t>
  </si>
  <si>
    <t>FEC.ktoe.LU.MAE.MAE.AIRCOMP.GENERIC.ELEC</t>
  </si>
  <si>
    <t>FEC.ktoe.LU.MAE.MAE.MOTOR.GENERIC.ELEC</t>
  </si>
  <si>
    <t>FEC.ktoe.LU.MAE.MAE.FANS.GENERIC.ELEC</t>
  </si>
  <si>
    <t>FEC.ktoe.LU.MAE.MAE.LOW_ENTH.TOTAL.TOTAL</t>
  </si>
  <si>
    <t>FEC.ktoe.LU.MAE.MAE.LOW_ENTH.THERM.DIESEL_LIQBIO</t>
  </si>
  <si>
    <t>FEC.ktoe.LU.MAE.MAE.LOW_ENTH.THERM.NG_BIOGAS</t>
  </si>
  <si>
    <t>FEC.ktoe.LU.MAE.MAE.LOW_ENTH.THERM.SOLAR_GEO</t>
  </si>
  <si>
    <t>FEC.ktoe.LU.MAE.MAE.LOW_ENTH.HP.AMBIENT</t>
  </si>
  <si>
    <t>FEC.ktoe.LU.MAE.MAE.LOW_ENTH.THERM.ELEC</t>
  </si>
  <si>
    <t>Mach. Eq.: Foundries</t>
  </si>
  <si>
    <t>Mach. Eq.: Thermal Foundries</t>
  </si>
  <si>
    <t>FEC.ktoe.LU.MAE.MAE.FOUNDRY.THERM.TOTAL</t>
  </si>
  <si>
    <t>FEC.ktoe.LU.MAE.MAE.FOUNDRY.THERM.SOLIDS</t>
  </si>
  <si>
    <t>FEC.ktoe.LU.MAE.MAE.FOUNDRY.THERM.LPG</t>
  </si>
  <si>
    <t>FEC.ktoe.LU.MAE.MAE.FOUNDRY.THERM.DIESEL_LIQBIO</t>
  </si>
  <si>
    <t>FEC.ktoe.LU.MAE.MAE.FOUNDRY.THERM.RFO</t>
  </si>
  <si>
    <t>FEC.ktoe.LU.MAE.MAE.FOUNDRY.THERM.NG_BIOGAS</t>
  </si>
  <si>
    <t>Mach. Eq.: Electric Foundries</t>
  </si>
  <si>
    <t>FEC.ktoe.LU.MAE.MAE.FOUNDRY.ELEC.ELEC</t>
  </si>
  <si>
    <t>Mach. Eq.: Connection techniques</t>
  </si>
  <si>
    <t>Mach. Eq.: Thermal connection</t>
  </si>
  <si>
    <t>FEC.ktoe.LU.MAE.MAE.CONNECTION_THERM.THERM.NG_BIOGAS</t>
  </si>
  <si>
    <t>Mach. Eq.: Electric connection</t>
  </si>
  <si>
    <t>FEC.ktoe.LU.MAE.MAE.CONNECTION_ELEC.ELEC.ELEC</t>
  </si>
  <si>
    <t>Mach. Eq.: Heat treatment</t>
  </si>
  <si>
    <t>Mach. Eq.: Heat treatment - Thermal</t>
  </si>
  <si>
    <t>FEC.ktoe.LU.MAE.MAE.HEAT_TREAT.THERM.TOTAL</t>
  </si>
  <si>
    <t>FEC.ktoe.LU.MAE.MAE.HEAT_TREAT.THERM.SOLIDS</t>
  </si>
  <si>
    <t>FEC.ktoe.LU.MAE.MAE.HEAT_TREAT.THERM.LPG</t>
  </si>
  <si>
    <t>FEC.ktoe.LU.MAE.MAE.HEAT_TREAT.THERM.DIESEL_LIQBIO</t>
  </si>
  <si>
    <t>FEC.ktoe.LU.MAE.MAE.HEAT_TREAT.THERM.RFO</t>
  </si>
  <si>
    <t>FEC.ktoe.LU.MAE.MAE.HEAT_TREAT.THERM.NG_BIOGAS</t>
  </si>
  <si>
    <t>Mach. Eq.: Heat treatment - Electric</t>
  </si>
  <si>
    <t>FEC.ktoe.LU.MAE.MAE.HEAT_TREAT.ELEC.ELEC</t>
  </si>
  <si>
    <t>Mach. Eq.: Steam processing</t>
  </si>
  <si>
    <t>FEC.ktoe.LU.MAE.MAE.PROCESSING.TOTAL.TOTAL</t>
  </si>
  <si>
    <t>FEC.ktoe.LU.MAE.MAE.PROCESSING.STEAM.SOLIDS</t>
  </si>
  <si>
    <t>FEC.ktoe.LU.MAE.MAE.PROCESSING.STEAM.RFG</t>
  </si>
  <si>
    <t>FEC.ktoe.LU.MAE.MAE.PROCESSING.STEAM.LPG</t>
  </si>
  <si>
    <t>FEC.ktoe.LU.MAE.MAE.PROCESSING.STEAM.DIESEL_LIQBIO</t>
  </si>
  <si>
    <t>FEC.ktoe.LU.MAE.MAE.PROCESSING.STEAM.RFO</t>
  </si>
  <si>
    <t>FEC.ktoe.LU.MAE.MAE.PROCESSING.STEAM.OTHER</t>
  </si>
  <si>
    <t>FEC.ktoe.LU.MAE.MAE.PROCESSING.STEAM.NG_BIOGAS</t>
  </si>
  <si>
    <t>FEC.ktoe.LU.MAE.MAE.PROCESSING.STEAM.DERIVED</t>
  </si>
  <si>
    <t>FEC.ktoe.LU.MAE.MAE.PROCESSING.STEAM.BIOMASS_WASTE</t>
  </si>
  <si>
    <t>FEC.ktoe.LU.MAE.MAE.PROCESSING.STEAM.STEAM_DISTR</t>
  </si>
  <si>
    <t>Mach. Eq.: General machinery</t>
  </si>
  <si>
    <t>FEC.ktoe.LU.MAE.MAE.GENERIC.MECH.ELEC</t>
  </si>
  <si>
    <t>Mach. Eq.: Product finishing</t>
  </si>
  <si>
    <t>FEC.ktoe.LU.MAE.MAE.FINISHING.THERM.ELEC</t>
  </si>
  <si>
    <t>UED.ktoe.LU.MAE.MAE.TOTAL.TOTAL.TOTAL</t>
  </si>
  <si>
    <t>UED.ktoe.LU.MAE.MAE.LIGHT.GENERIC.ELEC</t>
  </si>
  <si>
    <t>UED.ktoe.LU.MAE.MAE.AIRCOMP.GENERIC.ELEC</t>
  </si>
  <si>
    <t>UED.ktoe.LU.MAE.MAE.MOTOR.GENERIC.ELEC</t>
  </si>
  <si>
    <t>UED.ktoe.LU.MAE.MAE.FANS.GENERIC.ELEC</t>
  </si>
  <si>
    <t>UED.ktoe.LU.MAE.MAE.LOW_ENTH.TOTAL.TOTAL</t>
  </si>
  <si>
    <t>UED.ktoe.LU.MAE.MAE.LOW_ENTH.THERM.DIESEL_LIQBIO</t>
  </si>
  <si>
    <t>UED.ktoe.LU.MAE.MAE.LOW_ENTH.THERM.NG_BIOGAS</t>
  </si>
  <si>
    <t>UED.ktoe.LU.MAE.MAE.LOW_ENTH.THERM.SOLAR_GEO</t>
  </si>
  <si>
    <t>UED.ktoe.LU.MAE.MAE.LOW_ENTH.HP.AMBIENT</t>
  </si>
  <si>
    <t>UED.ktoe.LU.MAE.MAE.LOW_ENTH.THERM.ELEC</t>
  </si>
  <si>
    <t>UED.ktoe.LU.MAE.MAE.FOUNDRY.THERM.TOTAL</t>
  </si>
  <si>
    <t>UED.ktoe.LU.MAE.MAE.FOUNDRY.THERM.SOLIDS</t>
  </si>
  <si>
    <t>UED.ktoe.LU.MAE.MAE.FOUNDRY.THERM.LPG</t>
  </si>
  <si>
    <t>UED.ktoe.LU.MAE.MAE.FOUNDRY.THERM.DIESEL_LIQBIO</t>
  </si>
  <si>
    <t>UED.ktoe.LU.MAE.MAE.FOUNDRY.THERM.RFO</t>
  </si>
  <si>
    <t>UED.ktoe.LU.MAE.MAE.FOUNDRY.THERM.NG_BIOGAS</t>
  </si>
  <si>
    <t>UED.ktoe.LU.MAE.MAE.FOUNDRY.ELEC.ELEC</t>
  </si>
  <si>
    <t>UED.ktoe.LU.MAE.MAE.CONNECTION_THERM.THERM.NG_BIOGAS</t>
  </si>
  <si>
    <t>UED.ktoe.LU.MAE.MAE.CONNECTION_ELEC.ELEC.ELEC</t>
  </si>
  <si>
    <t>UED.ktoe.LU.MAE.MAE.HEAT_TREAT.THERM.TOTAL</t>
  </si>
  <si>
    <t>UED.ktoe.LU.MAE.MAE.HEAT_TREAT.THERM.SOLIDS</t>
  </si>
  <si>
    <t>UED.ktoe.LU.MAE.MAE.HEAT_TREAT.THERM.LPG</t>
  </si>
  <si>
    <t>UED.ktoe.LU.MAE.MAE.HEAT_TREAT.THERM.DIESEL_LIQBIO</t>
  </si>
  <si>
    <t>UED.ktoe.LU.MAE.MAE.HEAT_TREAT.THERM.RFO</t>
  </si>
  <si>
    <t>UED.ktoe.LU.MAE.MAE.HEAT_TREAT.THERM.NG_BIOGAS</t>
  </si>
  <si>
    <t>UED.ktoe.LU.MAE.MAE.HEAT_TREAT.ELEC.ELEC</t>
  </si>
  <si>
    <t>UED.ktoe.LU.MAE.MAE.PROCESSING.TOTAL.TOTAL</t>
  </si>
  <si>
    <t>UED.ktoe.LU.MAE.MAE.PROCESSING.STEAM.SOLIDS</t>
  </si>
  <si>
    <t>UED.ktoe.LU.MAE.MAE.PROCESSING.STEAM.RFG</t>
  </si>
  <si>
    <t>UED.ktoe.LU.MAE.MAE.PROCESSING.STEAM.LPG</t>
  </si>
  <si>
    <t>UED.ktoe.LU.MAE.MAE.PROCESSING.STEAM.DIESEL_LIQBIO</t>
  </si>
  <si>
    <t>UED.ktoe.LU.MAE.MAE.PROCESSING.STEAM.RFO</t>
  </si>
  <si>
    <t>UED.ktoe.LU.MAE.MAE.PROCESSING.STEAM.OTHER</t>
  </si>
  <si>
    <t>UED.ktoe.LU.MAE.MAE.PROCESSING.STEAM.NG_BIOGAS</t>
  </si>
  <si>
    <t>UED.ktoe.LU.MAE.MAE.PROCESSING.STEAM.DERIVED</t>
  </si>
  <si>
    <t>UED.ktoe.LU.MAE.MAE.PROCESSING.STEAM.BIOMASS_WASTE</t>
  </si>
  <si>
    <t>UED.ktoe.LU.MAE.MAE.PROCESSING.STEAM.STEAM_DISTR</t>
  </si>
  <si>
    <t>UED.ktoe.LU.MAE.MAE.GENERIC.MECH.ELEC</t>
  </si>
  <si>
    <t>UED.ktoe.LU.MAE.MAE.FINISHING.THERM.ELEC</t>
  </si>
  <si>
    <t>FUEL_EMI.ktCO2.LU.MAE.MAE.TOTAL.TOTAL.TOTAL</t>
  </si>
  <si>
    <t>FUEL_EMI.ktCO2.LU.MAE.MAE.LIGHT.GENERIC.ELEC</t>
  </si>
  <si>
    <t>FUEL_EMI.ktCO2.LU.MAE.MAE.AIRCOMP.GENERIC.ELEC</t>
  </si>
  <si>
    <t>FUEL_EMI.ktCO2.LU.MAE.MAE.MOTOR.GENERIC.ELEC</t>
  </si>
  <si>
    <t>FUEL_EMI.ktCO2.LU.MAE.MAE.FANS.GENERIC.ELEC</t>
  </si>
  <si>
    <t>FUEL_EMI.ktCO2.LU.MAE.MAE.LOW_ENTH.TOTAL.TOTAL</t>
  </si>
  <si>
    <t>FUEL_EMI.ktCO2.LU.MAE.MAE.LOW_ENTH.THERM.DIESEL_LIQBIO</t>
  </si>
  <si>
    <t>FUEL_EMI.ktCO2.LU.MAE.MAE.LOW_ENTH.THERM.NG_BIOGAS</t>
  </si>
  <si>
    <t>FUEL_EMI.ktCO2.LU.MAE.MAE.LOW_ENTH.THERM.SOLAR_GEO</t>
  </si>
  <si>
    <t>FUEL_EMI.ktCO2.LU.MAE.MAE.LOW_ENTH.HP.AMBIENT</t>
  </si>
  <si>
    <t>FUEL_EMI.ktCO2.LU.MAE.MAE.LOW_ENTH.THERM.ELEC</t>
  </si>
  <si>
    <t>FUEL_EMI.ktCO2.LU.MAE.MAE.FOUNDRY.THERM.TOTAL</t>
  </si>
  <si>
    <t>FUEL_EMI.ktCO2.LU.MAE.MAE.FOUNDRY.THERM.SOLIDS</t>
  </si>
  <si>
    <t>FUEL_EMI.ktCO2.LU.MAE.MAE.FOUNDRY.THERM.LPG</t>
  </si>
  <si>
    <t>FUEL_EMI.ktCO2.LU.MAE.MAE.FOUNDRY.THERM.DIESEL_LIQBIO</t>
  </si>
  <si>
    <t>FUEL_EMI.ktCO2.LU.MAE.MAE.FOUNDRY.THERM.RFO</t>
  </si>
  <si>
    <t>FUEL_EMI.ktCO2.LU.MAE.MAE.FOUNDRY.THERM.NG_BIOGAS</t>
  </si>
  <si>
    <t>FUEL_EMI.ktCO2.LU.MAE.MAE.FOUNDRY.ELEC.ELEC</t>
  </si>
  <si>
    <t>FUEL_EMI.ktCO2.LU.MAE.MAE.CONNECTION_THERM.THERM.NG_BIOGAS</t>
  </si>
  <si>
    <t>FUEL_EMI.ktCO2.LU.MAE.MAE.CONNECTION_ELEC.ELEC.ELEC</t>
  </si>
  <si>
    <t>FUEL_EMI.ktCO2.LU.MAE.MAE.HEAT_TREAT.THERM.TOTAL</t>
  </si>
  <si>
    <t>FUEL_EMI.ktCO2.LU.MAE.MAE.HEAT_TREAT.THERM.SOLIDS</t>
  </si>
  <si>
    <t>FUEL_EMI.ktCO2.LU.MAE.MAE.HEAT_TREAT.THERM.LPG</t>
  </si>
  <si>
    <t>FUEL_EMI.ktCO2.LU.MAE.MAE.HEAT_TREAT.THERM.DIESEL_LIQBIO</t>
  </si>
  <si>
    <t>FUEL_EMI.ktCO2.LU.MAE.MAE.HEAT_TREAT.THERM.RFO</t>
  </si>
  <si>
    <t>FUEL_EMI.ktCO2.LU.MAE.MAE.HEAT_TREAT.THERM.NG_BIOGAS</t>
  </si>
  <si>
    <t>FUEL_EMI.ktCO2.LU.MAE.MAE.HEAT_TREAT.ELEC.ELEC</t>
  </si>
  <si>
    <t>FUEL_EMI.ktCO2.LU.MAE.MAE.PROCESSING.TOTAL.TOTAL</t>
  </si>
  <si>
    <t>FUEL_EMI.ktCO2.LU.MAE.MAE.PROCESSING.STEAM.SOLIDS</t>
  </si>
  <si>
    <t>FUEL_EMI.ktCO2.LU.MAE.MAE.PROCESSING.STEAM.RFG</t>
  </si>
  <si>
    <t>FUEL_EMI.ktCO2.LU.MAE.MAE.PROCESSING.STEAM.LPG</t>
  </si>
  <si>
    <t>FUEL_EMI.ktCO2.LU.MAE.MAE.PROCESSING.STEAM.DIESEL_LIQBIO</t>
  </si>
  <si>
    <t>FUEL_EMI.ktCO2.LU.MAE.MAE.PROCESSING.STEAM.RFO</t>
  </si>
  <si>
    <t>FUEL_EMI.ktCO2.LU.MAE.MAE.PROCESSING.STEAM.OTHER</t>
  </si>
  <si>
    <t>FUEL_EMI.ktCO2.LU.MAE.MAE.PROCESSING.STEAM.NG_BIOGAS</t>
  </si>
  <si>
    <t>FUEL_EMI.ktCO2.LU.MAE.MAE.PROCESSING.STEAM.DERIVED</t>
  </si>
  <si>
    <t>FUEL_EMI.ktCO2.LU.MAE.MAE.PROCESSING.STEAM.BIOMASS_WASTE</t>
  </si>
  <si>
    <t>FUEL_EMI.ktCO2.LU.MAE.MAE.PROCESSING.STEAM.STEAM_DISTR</t>
  </si>
  <si>
    <t>FUEL_EMI.ktCO2.LU.MAE.MAE.GENERIC.MECH.ELEC</t>
  </si>
  <si>
    <t>FUEL_EMI.ktCO2.LU.MAE.MAE.FINISHING.THERM.ELEC</t>
  </si>
  <si>
    <t>VA.Meuro2023.LU.TEL.TEL</t>
  </si>
  <si>
    <t>OUTPUT.index.LU.TEL.TEL</t>
  </si>
  <si>
    <t>CAP.index.LU.TEL.TEL</t>
  </si>
  <si>
    <t>NEWCAP.index.LU.TEL.TEL</t>
  </si>
  <si>
    <t>FEC.ktoe.LU.TEL.TEL.TOTAL.TOTAL.TOTAL</t>
  </si>
  <si>
    <t>FEC.ktoe.LU.TEL.TEL.TOTAL.TOTAL.SOLIDS</t>
  </si>
  <si>
    <t>FEC.ktoe.LU.TEL.TEL.TOTAL.TOTAL.RFG</t>
  </si>
  <si>
    <t>FEC.ktoe.LU.TEL.TEL.TOTAL.TOTAL.LPG</t>
  </si>
  <si>
    <t>FEC.ktoe.LU.TEL.TEL.TOTAL.TOTAL.DIESEL</t>
  </si>
  <si>
    <t>FEC.ktoe.LU.TEL.TEL.TOTAL.TOTAL.RFO</t>
  </si>
  <si>
    <t>FEC.ktoe.LU.TEL.TEL.TOTAL.TOTAL.OTHER</t>
  </si>
  <si>
    <t>FEC.ktoe.LU.TEL.TEL.TOTAL.TOTAL.NG</t>
  </si>
  <si>
    <t>FEC.ktoe.LU.TEL.TEL.TOTAL.TOTAL.DERIVED</t>
  </si>
  <si>
    <t>FEC.ktoe.LU.TEL.TEL.TOTAL.TOTAL.BIOMASS_WASTE</t>
  </si>
  <si>
    <t>FEC.ktoe.LU.TEL.TEL.TOTAL.TOTAL.BIOGAS</t>
  </si>
  <si>
    <t>FEC.ktoe.LU.TEL.TEL.TOTAL.TOTAL.LIQBIO</t>
  </si>
  <si>
    <t>FEC.ktoe.LU.TEL.TEL.TOTAL.TOTAL.SOLAR</t>
  </si>
  <si>
    <t>FEC.ktoe.LU.TEL.TEL.TOTAL.TOTAL.GEO</t>
  </si>
  <si>
    <t>FEC.ktoe.LU.TEL.TEL.TOTAL.TOTAL.AMBIENT</t>
  </si>
  <si>
    <t>FEC.ktoe.LU.TEL.TEL.TOTAL.TOTAL.STEAM_DISTR</t>
  </si>
  <si>
    <t>FEC.ktoe.LU.TEL.TEL.TOTAL.TOTAL.ELEC</t>
  </si>
  <si>
    <t>FEC.ktoe.LU.TEL.TEL.LIGHT.GENERIC.ELEC</t>
  </si>
  <si>
    <t>FEC.ktoe.LU.TEL.TEL.AIRCOMP.GENERIC.ELEC</t>
  </si>
  <si>
    <t>FEC.ktoe.LU.TEL.TEL.MOTOR.GENERIC.ELEC</t>
  </si>
  <si>
    <t>FEC.ktoe.LU.TEL.TEL.FANS.GENERIC.ELEC</t>
  </si>
  <si>
    <t>FEC.ktoe.LU.TEL.TEL.LOW_ENTH.TOTAL.TOTAL</t>
  </si>
  <si>
    <t>FEC.ktoe.LU.TEL.TEL.LOW_ENTH.THERM.DIESEL_LIQBIO</t>
  </si>
  <si>
    <t>FEC.ktoe.LU.TEL.TEL.LOW_ENTH.THERM.NG_BIOGAS</t>
  </si>
  <si>
    <t>FEC.ktoe.LU.TEL.TEL.LOW_ENTH.THERM.SOLAR_GEO</t>
  </si>
  <si>
    <t>FEC.ktoe.LU.TEL.TEL.LOW_ENTH.HP.AMBIENT</t>
  </si>
  <si>
    <t>FEC.ktoe.LU.TEL.TEL.LOW_ENTH.THERM.ELEC</t>
  </si>
  <si>
    <t>Textiles: Pretreatment with steam</t>
  </si>
  <si>
    <t>FEC.ktoe.LU.TEL.TEL.PRETREAT.TOTAL.TOTAL</t>
  </si>
  <si>
    <t>FEC.ktoe.LU.TEL.TEL.PRETREAT.STEAM.SOLIDS</t>
  </si>
  <si>
    <t>FEC.ktoe.LU.TEL.TEL.PRETREAT.STEAM.RFG</t>
  </si>
  <si>
    <t>FEC.ktoe.LU.TEL.TEL.PRETREAT.STEAM.LPG</t>
  </si>
  <si>
    <t>FEC.ktoe.LU.TEL.TEL.PRETREAT.STEAM.DIESEL_LIQBIO</t>
  </si>
  <si>
    <t>FEC.ktoe.LU.TEL.TEL.PRETREAT.STEAM.RFO</t>
  </si>
  <si>
    <t>FEC.ktoe.LU.TEL.TEL.PRETREAT.STEAM.OTHER</t>
  </si>
  <si>
    <t>FEC.ktoe.LU.TEL.TEL.PRETREAT.STEAM.NG_BIOGAS</t>
  </si>
  <si>
    <t>FEC.ktoe.LU.TEL.TEL.PRETREAT.STEAM.DERIVED</t>
  </si>
  <si>
    <t>FEC.ktoe.LU.TEL.TEL.PRETREAT.STEAM.BIOMASS_WASTE</t>
  </si>
  <si>
    <t>FEC.ktoe.LU.TEL.TEL.PRETREAT.STEAM.STEAM_DISTR</t>
  </si>
  <si>
    <t>Textiles: Wet processing with steam</t>
  </si>
  <si>
    <t>FEC.ktoe.LU.TEL.TEL.PROCESSING.TOTAL.TOTAL</t>
  </si>
  <si>
    <t>FEC.ktoe.LU.TEL.TEL.PROCESSING.STEAM.SOLIDS</t>
  </si>
  <si>
    <t>FEC.ktoe.LU.TEL.TEL.PROCESSING.STEAM.RFG</t>
  </si>
  <si>
    <t>FEC.ktoe.LU.TEL.TEL.PROCESSING.STEAM.LPG</t>
  </si>
  <si>
    <t>FEC.ktoe.LU.TEL.TEL.PROCESSING.STEAM.DIESEL_LIQBIO</t>
  </si>
  <si>
    <t>FEC.ktoe.LU.TEL.TEL.PROCESSING.STEAM.RFO</t>
  </si>
  <si>
    <t>FEC.ktoe.LU.TEL.TEL.PROCESSING.STEAM.OTHER</t>
  </si>
  <si>
    <t>FEC.ktoe.LU.TEL.TEL.PROCESSING.STEAM.NG_BIOGAS</t>
  </si>
  <si>
    <t>FEC.ktoe.LU.TEL.TEL.PROCESSING.STEAM.DERIVED</t>
  </si>
  <si>
    <t>FEC.ktoe.LU.TEL.TEL.PROCESSING.STEAM.BIOMASS_WASTE</t>
  </si>
  <si>
    <t>FEC.ktoe.LU.TEL.TEL.PROCESSING.STEAM.STEAM_DISTR</t>
  </si>
  <si>
    <t>Textiles: Electric general machinery</t>
  </si>
  <si>
    <t>FEC.ktoe.LU.TEL.TEL.GENERIC.MECH.ELEC</t>
  </si>
  <si>
    <t>Textiles: Drying</t>
  </si>
  <si>
    <t>Textiles: Thermal drying</t>
  </si>
  <si>
    <t>FEC.ktoe.LU.TEL.TEL.DRYING.TOTAL.TOTAL</t>
  </si>
  <si>
    <t>FEC.ktoe.LU.TEL.TEL.DRYING.THERM.SOLIDS</t>
  </si>
  <si>
    <t>FEC.ktoe.LU.TEL.TEL.DRYING.THERM.LPG</t>
  </si>
  <si>
    <t>FEC.ktoe.LU.TEL.TEL.DRYING.THERM.DIESEL_LIQBIO</t>
  </si>
  <si>
    <t>FEC.ktoe.LU.TEL.TEL.DRYING.THERM.RFO</t>
  </si>
  <si>
    <t>FEC.ktoe.LU.TEL.TEL.DRYING.THERM.NG_BIOGAS</t>
  </si>
  <si>
    <t>Textiles: Steam drying</t>
  </si>
  <si>
    <t>FEC.ktoe.LU.TEL.TEL.DRYING_STEAM.TOTAL.TOTAL</t>
  </si>
  <si>
    <t>FEC.ktoe.LU.TEL.TEL.DRYING_STEAM.STEAM.SOLIDS</t>
  </si>
  <si>
    <t>FEC.ktoe.LU.TEL.TEL.DRYING_STEAM.STEAM.RFG</t>
  </si>
  <si>
    <t>FEC.ktoe.LU.TEL.TEL.DRYING_STEAM.STEAM.LPG</t>
  </si>
  <si>
    <t>FEC.ktoe.LU.TEL.TEL.DRYING_STEAM.STEAM.DIESEL_LIQBIO</t>
  </si>
  <si>
    <t>FEC.ktoe.LU.TEL.TEL.DRYING_STEAM.STEAM.RFO</t>
  </si>
  <si>
    <t>FEC.ktoe.LU.TEL.TEL.DRYING_STEAM.STEAM.OTHER</t>
  </si>
  <si>
    <t>FEC.ktoe.LU.TEL.TEL.DRYING_STEAM.STEAM.NG_BIOGAS</t>
  </si>
  <si>
    <t>FEC.ktoe.LU.TEL.TEL.DRYING_STEAM.STEAM.DERIVED</t>
  </si>
  <si>
    <t>FEC.ktoe.LU.TEL.TEL.DRYING_STEAM.STEAM.BIOMASS_WASTE</t>
  </si>
  <si>
    <t>FEC.ktoe.LU.TEL.TEL.DRYING_STEAM.STEAM.STEAM_DISTR</t>
  </si>
  <si>
    <t>Textiles: Electric drying</t>
  </si>
  <si>
    <t>FEC.ktoe.LU.TEL.TEL.DRYING_ELEC.ELEC.ELEC</t>
  </si>
  <si>
    <t>Textiles: Microwave drying</t>
  </si>
  <si>
    <t>FEC.ktoe.LU.TEL.TEL.DRYING_MICROW.MICROW.ELEC</t>
  </si>
  <si>
    <t>Textiles: Finishing Electric</t>
  </si>
  <si>
    <t>FEC.ktoe.LU.TEL.TEL.FINISHING.THERM.ELEC</t>
  </si>
  <si>
    <t>UED.ktoe.LU.TEL.TEL.TOTAL.TOTAL.TOTAL</t>
  </si>
  <si>
    <t>UED.ktoe.LU.TEL.TEL.LIGHT.GENERIC.ELEC</t>
  </si>
  <si>
    <t>UED.ktoe.LU.TEL.TEL.AIRCOMP.GENERIC.ELEC</t>
  </si>
  <si>
    <t>UED.ktoe.LU.TEL.TEL.MOTOR.GENERIC.ELEC</t>
  </si>
  <si>
    <t>UED.ktoe.LU.TEL.TEL.FANS.GENERIC.ELEC</t>
  </si>
  <si>
    <t>UED.ktoe.LU.TEL.TEL.LOW_ENTH.TOTAL.TOTAL</t>
  </si>
  <si>
    <t>UED.ktoe.LU.TEL.TEL.LOW_ENTH.THERM.DIESEL_LIQBIO</t>
  </si>
  <si>
    <t>UED.ktoe.LU.TEL.TEL.LOW_ENTH.THERM.NG_BIOGAS</t>
  </si>
  <si>
    <t>UED.ktoe.LU.TEL.TEL.LOW_ENTH.THERM.SOLAR_GEO</t>
  </si>
  <si>
    <t>UED.ktoe.LU.TEL.TEL.LOW_ENTH.HP.AMBIENT</t>
  </si>
  <si>
    <t>UED.ktoe.LU.TEL.TEL.LOW_ENTH.THERM.ELEC</t>
  </si>
  <si>
    <t>UED.ktoe.LU.TEL.TEL.PRETREAT.TOTAL.TOTAL</t>
  </si>
  <si>
    <t>UED.ktoe.LU.TEL.TEL.PRETREAT.STEAM.SOLIDS</t>
  </si>
  <si>
    <t>UED.ktoe.LU.TEL.TEL.PRETREAT.STEAM.RFG</t>
  </si>
  <si>
    <t>UED.ktoe.LU.TEL.TEL.PRETREAT.STEAM.LPG</t>
  </si>
  <si>
    <t>UED.ktoe.LU.TEL.TEL.PRETREAT.STEAM.DIESEL_LIQBIO</t>
  </si>
  <si>
    <t>UED.ktoe.LU.TEL.TEL.PRETREAT.STEAM.RFO</t>
  </si>
  <si>
    <t>UED.ktoe.LU.TEL.TEL.PRETREAT.STEAM.OTHER</t>
  </si>
  <si>
    <t>UED.ktoe.LU.TEL.TEL.PRETREAT.STEAM.NG_BIOGAS</t>
  </si>
  <si>
    <t>UED.ktoe.LU.TEL.TEL.PRETREAT.STEAM.DERIVED</t>
  </si>
  <si>
    <t>UED.ktoe.LU.TEL.TEL.PRETREAT.STEAM.BIOMASS_WASTE</t>
  </si>
  <si>
    <t>UED.ktoe.LU.TEL.TEL.PRETREAT.STEAM.STEAM_DISTR</t>
  </si>
  <si>
    <t>UED.ktoe.LU.TEL.TEL.PROCESSING.TOTAL.TOTAL</t>
  </si>
  <si>
    <t>UED.ktoe.LU.TEL.TEL.PROCESSING.STEAM.SOLIDS</t>
  </si>
  <si>
    <t>UED.ktoe.LU.TEL.TEL.PROCESSING.STEAM.RFG</t>
  </si>
  <si>
    <t>UED.ktoe.LU.TEL.TEL.PROCESSING.STEAM.LPG</t>
  </si>
  <si>
    <t>UED.ktoe.LU.TEL.TEL.PROCESSING.STEAM.DIESEL_LIQBIO</t>
  </si>
  <si>
    <t>UED.ktoe.LU.TEL.TEL.PROCESSING.STEAM.RFO</t>
  </si>
  <si>
    <t>UED.ktoe.LU.TEL.TEL.PROCESSING.STEAM.OTHER</t>
  </si>
  <si>
    <t>UED.ktoe.LU.TEL.TEL.PROCESSING.STEAM.NG_BIOGAS</t>
  </si>
  <si>
    <t>UED.ktoe.LU.TEL.TEL.PROCESSING.STEAM.DERIVED</t>
  </si>
  <si>
    <t>UED.ktoe.LU.TEL.TEL.PROCESSING.STEAM.BIOMASS_WASTE</t>
  </si>
  <si>
    <t>UED.ktoe.LU.TEL.TEL.PROCESSING.STEAM.STEAM_DISTR</t>
  </si>
  <si>
    <t>UED.ktoe.LU.TEL.TEL.GENERIC.MECH.ELEC</t>
  </si>
  <si>
    <t>UED.ktoe.LU.TEL.TEL.DRYING.TOTAL.TOTAL</t>
  </si>
  <si>
    <t>UED.ktoe.LU.TEL.TEL.DRYING.THERM.SOLIDS</t>
  </si>
  <si>
    <t>UED.ktoe.LU.TEL.TEL.DRYING.THERM.LPG</t>
  </si>
  <si>
    <t>UED.ktoe.LU.TEL.TEL.DRYING.THERM.DIESEL_LIQBIO</t>
  </si>
  <si>
    <t>UED.ktoe.LU.TEL.TEL.DRYING.THERM.RFO</t>
  </si>
  <si>
    <t>UED.ktoe.LU.TEL.TEL.DRYING.THERM.NG_BIOGAS</t>
  </si>
  <si>
    <t>UED.ktoe.LU.TEL.TEL.DRYING_STEAM.TOTAL.TOTAL</t>
  </si>
  <si>
    <t>UED.ktoe.LU.TEL.TEL.DRYING_STEAM.STEAM.SOLIDS</t>
  </si>
  <si>
    <t>UED.ktoe.LU.TEL.TEL.DRYING_STEAM.STEAM.RFG</t>
  </si>
  <si>
    <t>UED.ktoe.LU.TEL.TEL.DRYING_STEAM.STEAM.LPG</t>
  </si>
  <si>
    <t>UED.ktoe.LU.TEL.TEL.DRYING_STEAM.STEAM.DIESEL_LIQBIO</t>
  </si>
  <si>
    <t>UED.ktoe.LU.TEL.TEL.DRYING_STEAM.STEAM.RFO</t>
  </si>
  <si>
    <t>UED.ktoe.LU.TEL.TEL.DRYING_STEAM.STEAM.OTHER</t>
  </si>
  <si>
    <t>UED.ktoe.LU.TEL.TEL.DRYING_STEAM.STEAM.NG_BIOGAS</t>
  </si>
  <si>
    <t>UED.ktoe.LU.TEL.TEL.DRYING_STEAM.STEAM.DERIVED</t>
  </si>
  <si>
    <t>UED.ktoe.LU.TEL.TEL.DRYING_STEAM.STEAM.BIOMASS_WASTE</t>
  </si>
  <si>
    <t>UED.ktoe.LU.TEL.TEL.DRYING_STEAM.STEAM.STEAM_DISTR</t>
  </si>
  <si>
    <t>UED.ktoe.LU.TEL.TEL.DRYING_ELEC.ELEC.ELEC</t>
  </si>
  <si>
    <t>UED.ktoe.LU.TEL.TEL.DRYING_MICROW.MICROW.ELEC</t>
  </si>
  <si>
    <t>UED.ktoe.LU.TEL.TEL.FINISHING.THERM.ELEC</t>
  </si>
  <si>
    <t>FUEL_EMI.ktCO2.LU.TEL.TEL.TOTAL.TOTAL.TOTAL</t>
  </si>
  <si>
    <t>FUEL_EMI.ktCO2.LU.TEL.TEL.LIGHT.GENERIC.ELEC</t>
  </si>
  <si>
    <t>FUEL_EMI.ktCO2.LU.TEL.TEL.AIRCOMP.GENERIC.ELEC</t>
  </si>
  <si>
    <t>FUEL_EMI.ktCO2.LU.TEL.TEL.MOTOR.GENERIC.ELEC</t>
  </si>
  <si>
    <t>FUEL_EMI.ktCO2.LU.TEL.TEL.FANS.GENERIC.ELEC</t>
  </si>
  <si>
    <t>FUEL_EMI.ktCO2.LU.TEL.TEL.LOW_ENTH.TOTAL.TOTAL</t>
  </si>
  <si>
    <t>FUEL_EMI.ktCO2.LU.TEL.TEL.LOW_ENTH.THERM.DIESEL_LIQBIO</t>
  </si>
  <si>
    <t>FUEL_EMI.ktCO2.LU.TEL.TEL.LOW_ENTH.THERM.NG_BIOGAS</t>
  </si>
  <si>
    <t>FUEL_EMI.ktCO2.LU.TEL.TEL.LOW_ENTH.THERM.SOLAR_GEO</t>
  </si>
  <si>
    <t>FUEL_EMI.ktCO2.LU.TEL.TEL.LOW_ENTH.HP.AMBIENT</t>
  </si>
  <si>
    <t>FUEL_EMI.ktCO2.LU.TEL.TEL.LOW_ENTH.THERM.ELEC</t>
  </si>
  <si>
    <t>FUEL_EMI.ktCO2.LU.TEL.TEL.PRETREAT.TOTAL.TOTAL</t>
  </si>
  <si>
    <t>FUEL_EMI.ktCO2.LU.TEL.TEL.PRETREAT.STEAM.SOLIDS</t>
  </si>
  <si>
    <t>FUEL_EMI.ktCO2.LU.TEL.TEL.PRETREAT.STEAM.RFG</t>
  </si>
  <si>
    <t>FUEL_EMI.ktCO2.LU.TEL.TEL.PRETREAT.STEAM.LPG</t>
  </si>
  <si>
    <t>FUEL_EMI.ktCO2.LU.TEL.TEL.PRETREAT.STEAM.DIESEL_LIQBIO</t>
  </si>
  <si>
    <t>FUEL_EMI.ktCO2.LU.TEL.TEL.PRETREAT.STEAM.RFO</t>
  </si>
  <si>
    <t>FUEL_EMI.ktCO2.LU.TEL.TEL.PRETREAT.STEAM.OTHER</t>
  </si>
  <si>
    <t>FUEL_EMI.ktCO2.LU.TEL.TEL.PRETREAT.STEAM.NG_BIOGAS</t>
  </si>
  <si>
    <t>FUEL_EMI.ktCO2.LU.TEL.TEL.PRETREAT.STEAM.DERIVED</t>
  </si>
  <si>
    <t>FUEL_EMI.ktCO2.LU.TEL.TEL.PRETREAT.STEAM.BIOMASS_WASTE</t>
  </si>
  <si>
    <t>FUEL_EMI.ktCO2.LU.TEL.TEL.PRETREAT.STEAM.STEAM_DISTR</t>
  </si>
  <si>
    <t>FUEL_EMI.ktCO2.LU.TEL.TEL.PROCESSING.TOTAL.TOTAL</t>
  </si>
  <si>
    <t>FUEL_EMI.ktCO2.LU.TEL.TEL.PROCESSING.STEAM.SOLIDS</t>
  </si>
  <si>
    <t>FUEL_EMI.ktCO2.LU.TEL.TEL.PROCESSING.STEAM.RFG</t>
  </si>
  <si>
    <t>FUEL_EMI.ktCO2.LU.TEL.TEL.PROCESSING.STEAM.LPG</t>
  </si>
  <si>
    <t>FUEL_EMI.ktCO2.LU.TEL.TEL.PROCESSING.STEAM.DIESEL_LIQBIO</t>
  </si>
  <si>
    <t>FUEL_EMI.ktCO2.LU.TEL.TEL.PROCESSING.STEAM.RFO</t>
  </si>
  <si>
    <t>FUEL_EMI.ktCO2.LU.TEL.TEL.PROCESSING.STEAM.OTHER</t>
  </si>
  <si>
    <t>FUEL_EMI.ktCO2.LU.TEL.TEL.PROCESSING.STEAM.NG_BIOGAS</t>
  </si>
  <si>
    <t>FUEL_EMI.ktCO2.LU.TEL.TEL.PROCESSING.STEAM.DERIVED</t>
  </si>
  <si>
    <t>FUEL_EMI.ktCO2.LU.TEL.TEL.PROCESSING.STEAM.BIOMASS_WASTE</t>
  </si>
  <si>
    <t>FUEL_EMI.ktCO2.LU.TEL.TEL.PROCESSING.STEAM.STEAM_DISTR</t>
  </si>
  <si>
    <t>FUEL_EMI.ktCO2.LU.TEL.TEL.GENERIC.MECH.ELEC</t>
  </si>
  <si>
    <t>FUEL_EMI.ktCO2.LU.TEL.TEL.DRYING.TOTAL.TOTAL</t>
  </si>
  <si>
    <t>FUEL_EMI.ktCO2.LU.TEL.TEL.DRYING.THERM.SOLIDS</t>
  </si>
  <si>
    <t>FUEL_EMI.ktCO2.LU.TEL.TEL.DRYING.THERM.LPG</t>
  </si>
  <si>
    <t>FUEL_EMI.ktCO2.LU.TEL.TEL.DRYING.THERM.DIESEL_LIQBIO</t>
  </si>
  <si>
    <t>FUEL_EMI.ktCO2.LU.TEL.TEL.DRYING.THERM.RFO</t>
  </si>
  <si>
    <t>FUEL_EMI.ktCO2.LU.TEL.TEL.DRYING.THERM.NG_BIOGAS</t>
  </si>
  <si>
    <t>FUEL_EMI.ktCO2.LU.TEL.TEL.DRYING_STEAM.TOTAL.TOTAL</t>
  </si>
  <si>
    <t>FUEL_EMI.ktCO2.LU.TEL.TEL.DRYING_STEAM.STEAM.SOLIDS</t>
  </si>
  <si>
    <t>FUEL_EMI.ktCO2.LU.TEL.TEL.DRYING_STEAM.STEAM.RFG</t>
  </si>
  <si>
    <t>FUEL_EMI.ktCO2.LU.TEL.TEL.DRYING_STEAM.STEAM.LPG</t>
  </si>
  <si>
    <t>FUEL_EMI.ktCO2.LU.TEL.TEL.DRYING_STEAM.STEAM.DIESEL_LIQBIO</t>
  </si>
  <si>
    <t>FUEL_EMI.ktCO2.LU.TEL.TEL.DRYING_STEAM.STEAM.RFO</t>
  </si>
  <si>
    <t>FUEL_EMI.ktCO2.LU.TEL.TEL.DRYING_STEAM.STEAM.OTHER</t>
  </si>
  <si>
    <t>FUEL_EMI.ktCO2.LU.TEL.TEL.DRYING_STEAM.STEAM.NG_BIOGAS</t>
  </si>
  <si>
    <t>FUEL_EMI.ktCO2.LU.TEL.TEL.DRYING_STEAM.STEAM.DERIVED</t>
  </si>
  <si>
    <t>FUEL_EMI.ktCO2.LU.TEL.TEL.DRYING_STEAM.STEAM.BIOMASS_WASTE</t>
  </si>
  <si>
    <t>FUEL_EMI.ktCO2.LU.TEL.TEL.DRYING_STEAM.STEAM.STEAM_DISTR</t>
  </si>
  <si>
    <t>FUEL_EMI.ktCO2.LU.TEL.TEL.DRYING_ELEC.ELEC.ELEC</t>
  </si>
  <si>
    <t>FUEL_EMI.ktCO2.LU.TEL.TEL.DRYING_MICROW.MICROW.ELEC</t>
  </si>
  <si>
    <t>FUEL_EMI.ktCO2.LU.TEL.TEL.FINISHING.THERM.ELEC</t>
  </si>
  <si>
    <t>VA.Meuro2023.LU.WWP.WWP</t>
  </si>
  <si>
    <t>OUTPUT.index.LU.WWP.WWP</t>
  </si>
  <si>
    <t>CAP.index.LU.WWP.WWP</t>
  </si>
  <si>
    <t>NEWCAP.index.LU.WWP.WWP</t>
  </si>
  <si>
    <t>FEC.ktoe.LU.WWP.WWP.TOTAL.TOTAL.TOTAL</t>
  </si>
  <si>
    <t>FEC.ktoe.LU.WWP.WWP.TOTAL.TOTAL.SOLIDS</t>
  </si>
  <si>
    <t>FEC.ktoe.LU.WWP.WWP.TOTAL.TOTAL.RFG</t>
  </si>
  <si>
    <t>FEC.ktoe.LU.WWP.WWP.TOTAL.TOTAL.LPG</t>
  </si>
  <si>
    <t>FEC.ktoe.LU.WWP.WWP.TOTAL.TOTAL.DIESEL</t>
  </si>
  <si>
    <t>FEC.ktoe.LU.WWP.WWP.TOTAL.TOTAL.RFO</t>
  </si>
  <si>
    <t>FEC.ktoe.LU.WWP.WWP.TOTAL.TOTAL.OTHER</t>
  </si>
  <si>
    <t>FEC.ktoe.LU.WWP.WWP.TOTAL.TOTAL.NG</t>
  </si>
  <si>
    <t>FEC.ktoe.LU.WWP.WWP.TOTAL.TOTAL.DERIVED</t>
  </si>
  <si>
    <t>FEC.ktoe.LU.WWP.WWP.TOTAL.TOTAL.BIOMASS_WASTE</t>
  </si>
  <si>
    <t>FEC.ktoe.LU.WWP.WWP.TOTAL.TOTAL.BIOGAS</t>
  </si>
  <si>
    <t>FEC.ktoe.LU.WWP.WWP.TOTAL.TOTAL.LIQBIO</t>
  </si>
  <si>
    <t>FEC.ktoe.LU.WWP.WWP.TOTAL.TOTAL.SOLAR</t>
  </si>
  <si>
    <t>FEC.ktoe.LU.WWP.WWP.TOTAL.TOTAL.GEO</t>
  </si>
  <si>
    <t>FEC.ktoe.LU.WWP.WWP.TOTAL.TOTAL.AMBIENT</t>
  </si>
  <si>
    <t>FEC.ktoe.LU.WWP.WWP.TOTAL.TOTAL.STEAM_DISTR</t>
  </si>
  <si>
    <t>FEC.ktoe.LU.WWP.WWP.TOTAL.TOTAL.ELEC</t>
  </si>
  <si>
    <t>FEC.ktoe.LU.WWP.WWP.LIGHT.GENERIC.ELEC</t>
  </si>
  <si>
    <t>FEC.ktoe.LU.WWP.WWP.AIRCOMP.GENERIC.ELEC</t>
  </si>
  <si>
    <t>FEC.ktoe.LU.WWP.WWP.MOTOR.GENERIC.ELEC</t>
  </si>
  <si>
    <t>FEC.ktoe.LU.WWP.WWP.FANS.GENERIC.ELEC</t>
  </si>
  <si>
    <t>FEC.ktoe.LU.WWP.WWP.LOW_ENTH.TOTAL.TOTAL</t>
  </si>
  <si>
    <t>FEC.ktoe.LU.WWP.WWP.LOW_ENTH.THERM.DIESEL_LIQBIO</t>
  </si>
  <si>
    <t>FEC.ktoe.LU.WWP.WWP.LOW_ENTH.THERM.NG_BIOGAS</t>
  </si>
  <si>
    <t>FEC.ktoe.LU.WWP.WWP.LOW_ENTH.THERM.SOLAR_GEO</t>
  </si>
  <si>
    <t>FEC.ktoe.LU.WWP.WWP.LOW_ENTH.HP.AMBIENT</t>
  </si>
  <si>
    <t>FEC.ktoe.LU.WWP.WWP.LOW_ENTH.THERM.ELEC</t>
  </si>
  <si>
    <t>Wood: Specific processes with steam</t>
  </si>
  <si>
    <t>FEC.ktoe.LU.WWP.WWP.PROCESSING.TOTAL.TOTAL</t>
  </si>
  <si>
    <t>FEC.ktoe.LU.WWP.WWP.PROCESSING.STEAM.SOLIDS</t>
  </si>
  <si>
    <t>FEC.ktoe.LU.WWP.WWP.PROCESSING.STEAM.RFG</t>
  </si>
  <si>
    <t>FEC.ktoe.LU.WWP.WWP.PROCESSING.STEAM.LPG</t>
  </si>
  <si>
    <t>FEC.ktoe.LU.WWP.WWP.PROCESSING.STEAM.DIESEL_LIQBIO</t>
  </si>
  <si>
    <t>FEC.ktoe.LU.WWP.WWP.PROCESSING.STEAM.RFO</t>
  </si>
  <si>
    <t>FEC.ktoe.LU.WWP.WWP.PROCESSING.STEAM.OTHER</t>
  </si>
  <si>
    <t>FEC.ktoe.LU.WWP.WWP.PROCESSING.STEAM.NG_BIOGAS</t>
  </si>
  <si>
    <t>FEC.ktoe.LU.WWP.WWP.PROCESSING.STEAM.DERIVED</t>
  </si>
  <si>
    <t>FEC.ktoe.LU.WWP.WWP.PROCESSING.STEAM.BIOMASS_WASTE</t>
  </si>
  <si>
    <t>FEC.ktoe.LU.WWP.WWP.PROCESSING.STEAM.STEAM_DISTR</t>
  </si>
  <si>
    <t>Wood: Electric mechanical processes</t>
  </si>
  <si>
    <t>FEC.ktoe.LU.WWP.WWP.GENERIC.MECH.ELEC</t>
  </si>
  <si>
    <t>Wood: Drying</t>
  </si>
  <si>
    <t>Wood: Thermal drying</t>
  </si>
  <si>
    <t>FEC.ktoe.LU.WWP.WWP.DRYING.TOTAL.TOTAL</t>
  </si>
  <si>
    <t>FEC.ktoe.LU.WWP.WWP.DRYING.THERM.SOLIDS</t>
  </si>
  <si>
    <t>FEC.ktoe.LU.WWP.WWP.DRYING.THERM.LPG</t>
  </si>
  <si>
    <t>FEC.ktoe.LU.WWP.WWP.DRYING.THERM.DIESEL_LIQBIO</t>
  </si>
  <si>
    <t>FEC.ktoe.LU.WWP.WWP.DRYING.THERM.RFO</t>
  </si>
  <si>
    <t>FEC.ktoe.LU.WWP.WWP.DRYING.THERM.NG_BIOGAS</t>
  </si>
  <si>
    <t>Wood: Steam drying</t>
  </si>
  <si>
    <t>FEC.ktoe.LU.WWP.WWP.DRYING_STEAM.TOTAL.TOTAL</t>
  </si>
  <si>
    <t>FEC.ktoe.LU.WWP.WWP.DRYING_STEAM.STEAM.SOLIDS</t>
  </si>
  <si>
    <t>FEC.ktoe.LU.WWP.WWP.DRYING_STEAM.STEAM.RFG</t>
  </si>
  <si>
    <t>FEC.ktoe.LU.WWP.WWP.DRYING_STEAM.STEAM.LPG</t>
  </si>
  <si>
    <t>FEC.ktoe.LU.WWP.WWP.DRYING_STEAM.STEAM.DIESEL_LIQBIO</t>
  </si>
  <si>
    <t>FEC.ktoe.LU.WWP.WWP.DRYING_STEAM.STEAM.RFO</t>
  </si>
  <si>
    <t>FEC.ktoe.LU.WWP.WWP.DRYING_STEAM.STEAM.OTHER</t>
  </si>
  <si>
    <t>FEC.ktoe.LU.WWP.WWP.DRYING_STEAM.STEAM.NG_BIOGAS</t>
  </si>
  <si>
    <t>FEC.ktoe.LU.WWP.WWP.DRYING_STEAM.STEAM.DERIVED</t>
  </si>
  <si>
    <t>FEC.ktoe.LU.WWP.WWP.DRYING_STEAM.STEAM.BIOMASS_WASTE</t>
  </si>
  <si>
    <t>FEC.ktoe.LU.WWP.WWP.DRYING_STEAM.STEAM.STEAM_DISTR</t>
  </si>
  <si>
    <t>Wood: Electric drying</t>
  </si>
  <si>
    <t>FEC.ktoe.LU.WWP.WWP.DRYING_ELEC.ELEC.ELEC</t>
  </si>
  <si>
    <t>Wood: Microwave drying</t>
  </si>
  <si>
    <t>FEC.ktoe.LU.WWP.WWP.DRYING_MICROW.MICROW.ELEC</t>
  </si>
  <si>
    <t>Wood: Finishing Electric</t>
  </si>
  <si>
    <t>FEC.ktoe.LU.WWP.WWP.FINISHING.ELEC.ELEC</t>
  </si>
  <si>
    <t>UED.ktoe.LU.WWP.WWP.TOTAL.TOTAL.TOTAL</t>
  </si>
  <si>
    <t>UED.ktoe.LU.WWP.WWP.LIGHT.GENERIC.ELEC</t>
  </si>
  <si>
    <t>UED.ktoe.LU.WWP.WWP.AIRCOMP.GENERIC.ELEC</t>
  </si>
  <si>
    <t>UED.ktoe.LU.WWP.WWP.MOTOR.GENERIC.ELEC</t>
  </si>
  <si>
    <t>UED.ktoe.LU.WWP.WWP.FANS.GENERIC.ELEC</t>
  </si>
  <si>
    <t>UED.ktoe.LU.WWP.WWP.LOW_ENTH.TOTAL.TOTAL</t>
  </si>
  <si>
    <t>UED.ktoe.LU.WWP.WWP.LOW_ENTH.THERM.DIESEL_LIQBIO</t>
  </si>
  <si>
    <t>UED.ktoe.LU.WWP.WWP.LOW_ENTH.THERM.NG_BIOGAS</t>
  </si>
  <si>
    <t>UED.ktoe.LU.WWP.WWP.LOW_ENTH.THERM.SOLAR_GEO</t>
  </si>
  <si>
    <t>UED.ktoe.LU.WWP.WWP.LOW_ENTH.HP.AMBIENT</t>
  </si>
  <si>
    <t>UED.ktoe.LU.WWP.WWP.LOW_ENTH.THERM.ELEC</t>
  </si>
  <si>
    <t>UED.ktoe.LU.WWP.WWP.PROCESSING.TOTAL.TOTAL</t>
  </si>
  <si>
    <t>UED.ktoe.LU.WWP.WWP.PROCESSING.STEAM.SOLIDS</t>
  </si>
  <si>
    <t>UED.ktoe.LU.WWP.WWP.PROCESSING.STEAM.RFG</t>
  </si>
  <si>
    <t>UED.ktoe.LU.WWP.WWP.PROCESSING.STEAM.LPG</t>
  </si>
  <si>
    <t>UED.ktoe.LU.WWP.WWP.PROCESSING.STEAM.DIESEL_LIQBIO</t>
  </si>
  <si>
    <t>UED.ktoe.LU.WWP.WWP.PROCESSING.STEAM.RFO</t>
  </si>
  <si>
    <t>UED.ktoe.LU.WWP.WWP.PROCESSING.STEAM.OTHER</t>
  </si>
  <si>
    <t>UED.ktoe.LU.WWP.WWP.PROCESSING.STEAM.NG_BIOGAS</t>
  </si>
  <si>
    <t>UED.ktoe.LU.WWP.WWP.PROCESSING.STEAM.DERIVED</t>
  </si>
  <si>
    <t>UED.ktoe.LU.WWP.WWP.PROCESSING.STEAM.BIOMASS_WASTE</t>
  </si>
  <si>
    <t>UED.ktoe.LU.WWP.WWP.PROCESSING.STEAM.STEAM_DISTR</t>
  </si>
  <si>
    <t>UED.ktoe.LU.WWP.WWP.GENERIC.MECH.ELEC</t>
  </si>
  <si>
    <t>UED.ktoe.LU.WWP.WWP.DRYING.TOTAL.TOTAL</t>
  </si>
  <si>
    <t>UED.ktoe.LU.WWP.WWP.DRYING.THERM.SOLIDS</t>
  </si>
  <si>
    <t>UED.ktoe.LU.WWP.WWP.DRYING.THERM.LPG</t>
  </si>
  <si>
    <t>UED.ktoe.LU.WWP.WWP.DRYING.THERM.DIESEL_LIQBIO</t>
  </si>
  <si>
    <t>UED.ktoe.LU.WWP.WWP.DRYING.THERM.RFO</t>
  </si>
  <si>
    <t>UED.ktoe.LU.WWP.WWP.DRYING.THERM.NG_BIOGAS</t>
  </si>
  <si>
    <t>UED.ktoe.LU.WWP.WWP.DRYING_STEAM.TOTAL.TOTAL</t>
  </si>
  <si>
    <t>UED.ktoe.LU.WWP.WWP.DRYING_STEAM.STEAM.SOLIDS</t>
  </si>
  <si>
    <t>UED.ktoe.LU.WWP.WWP.DRYING_STEAM.STEAM.RFG</t>
  </si>
  <si>
    <t>UED.ktoe.LU.WWP.WWP.DRYING_STEAM.STEAM.LPG</t>
  </si>
  <si>
    <t>UED.ktoe.LU.WWP.WWP.DRYING_STEAM.STEAM.DIESEL_LIQBIO</t>
  </si>
  <si>
    <t>UED.ktoe.LU.WWP.WWP.DRYING_STEAM.STEAM.RFO</t>
  </si>
  <si>
    <t>UED.ktoe.LU.WWP.WWP.DRYING_STEAM.STEAM.OTHER</t>
  </si>
  <si>
    <t>UED.ktoe.LU.WWP.WWP.DRYING_STEAM.STEAM.NG_BIOGAS</t>
  </si>
  <si>
    <t>UED.ktoe.LU.WWP.WWP.DRYING_STEAM.STEAM.DERIVED</t>
  </si>
  <si>
    <t>UED.ktoe.LU.WWP.WWP.DRYING_STEAM.STEAM.BIOMASS_WASTE</t>
  </si>
  <si>
    <t>UED.ktoe.LU.WWP.WWP.DRYING_STEAM.STEAM.STEAM_DISTR</t>
  </si>
  <si>
    <t>UED.ktoe.LU.WWP.WWP.DRYING_ELEC.ELEC.ELEC</t>
  </si>
  <si>
    <t>UED.ktoe.LU.WWP.WWP.DRYING_MICROW.MICROW.ELEC</t>
  </si>
  <si>
    <t>UED.ktoe.LU.WWP.WWP.FINISHING.ELEC.ELEC</t>
  </si>
  <si>
    <t>FUEL_EMI.ktCO2.LU.WWP.WWP.TOTAL.TOTAL.TOTAL</t>
  </si>
  <si>
    <t>FUEL_EMI.ktCO2.LU.WWP.WWP.LIGHT.GENERIC.ELEC</t>
  </si>
  <si>
    <t>FUEL_EMI.ktCO2.LU.WWP.WWP.AIRCOMP.GENERIC.ELEC</t>
  </si>
  <si>
    <t>FUEL_EMI.ktCO2.LU.WWP.WWP.MOTOR.GENERIC.ELEC</t>
  </si>
  <si>
    <t>FUEL_EMI.ktCO2.LU.WWP.WWP.FANS.GENERIC.ELEC</t>
  </si>
  <si>
    <t>FUEL_EMI.ktCO2.LU.WWP.WWP.LOW_ENTH.TOTAL.TOTAL</t>
  </si>
  <si>
    <t>FUEL_EMI.ktCO2.LU.WWP.WWP.LOW_ENTH.THERM.DIESEL_LIQBIO</t>
  </si>
  <si>
    <t>FUEL_EMI.ktCO2.LU.WWP.WWP.LOW_ENTH.THERM.NG_BIOGAS</t>
  </si>
  <si>
    <t>FUEL_EMI.ktCO2.LU.WWP.WWP.LOW_ENTH.THERM.SOLAR_GEO</t>
  </si>
  <si>
    <t>FUEL_EMI.ktCO2.LU.WWP.WWP.LOW_ENTH.HP.AMBIENT</t>
  </si>
  <si>
    <t>FUEL_EMI.ktCO2.LU.WWP.WWP.LOW_ENTH.THERM.ELEC</t>
  </si>
  <si>
    <t>FUEL_EMI.ktCO2.LU.WWP.WWP.PROCESSING.TOTAL.TOTAL</t>
  </si>
  <si>
    <t>FUEL_EMI.ktCO2.LU.WWP.WWP.PROCESSING.STEAM.SOLIDS</t>
  </si>
  <si>
    <t>FUEL_EMI.ktCO2.LU.WWP.WWP.PROCESSING.STEAM.RFG</t>
  </si>
  <si>
    <t>FUEL_EMI.ktCO2.LU.WWP.WWP.PROCESSING.STEAM.LPG</t>
  </si>
  <si>
    <t>FUEL_EMI.ktCO2.LU.WWP.WWP.PROCESSING.STEAM.DIESEL_LIQBIO</t>
  </si>
  <si>
    <t>FUEL_EMI.ktCO2.LU.WWP.WWP.PROCESSING.STEAM.RFO</t>
  </si>
  <si>
    <t>FUEL_EMI.ktCO2.LU.WWP.WWP.PROCESSING.STEAM.OTHER</t>
  </si>
  <si>
    <t>FUEL_EMI.ktCO2.LU.WWP.WWP.PROCESSING.STEAM.NG_BIOGAS</t>
  </si>
  <si>
    <t>FUEL_EMI.ktCO2.LU.WWP.WWP.PROCESSING.STEAM.DERIVED</t>
  </si>
  <si>
    <t>FUEL_EMI.ktCO2.LU.WWP.WWP.PROCESSING.STEAM.BIOMASS_WASTE</t>
  </si>
  <si>
    <t>FUEL_EMI.ktCO2.LU.WWP.WWP.PROCESSING.STEAM.STEAM_DISTR</t>
  </si>
  <si>
    <t>FUEL_EMI.ktCO2.LU.WWP.WWP.GENERIC.MECH.ELEC</t>
  </si>
  <si>
    <t>FUEL_EMI.ktCO2.LU.WWP.WWP.DRYING.TOTAL.TOTAL</t>
  </si>
  <si>
    <t>FUEL_EMI.ktCO2.LU.WWP.WWP.DRYING.THERM.SOLIDS</t>
  </si>
  <si>
    <t>FUEL_EMI.ktCO2.LU.WWP.WWP.DRYING.THERM.LPG</t>
  </si>
  <si>
    <t>FUEL_EMI.ktCO2.LU.WWP.WWP.DRYING.THERM.DIESEL_LIQBIO</t>
  </si>
  <si>
    <t>FUEL_EMI.ktCO2.LU.WWP.WWP.DRYING.THERM.RFO</t>
  </si>
  <si>
    <t>FUEL_EMI.ktCO2.LU.WWP.WWP.DRYING.THERM.NG_BIOGAS</t>
  </si>
  <si>
    <t>FUEL_EMI.ktCO2.LU.WWP.WWP.DRYING_STEAM.TOTAL.TOTAL</t>
  </si>
  <si>
    <t>FUEL_EMI.ktCO2.LU.WWP.WWP.DRYING_STEAM.STEAM.SOLIDS</t>
  </si>
  <si>
    <t>FUEL_EMI.ktCO2.LU.WWP.WWP.DRYING_STEAM.STEAM.RFG</t>
  </si>
  <si>
    <t>FUEL_EMI.ktCO2.LU.WWP.WWP.DRYING_STEAM.STEAM.LPG</t>
  </si>
  <si>
    <t>FUEL_EMI.ktCO2.LU.WWP.WWP.DRYING_STEAM.STEAM.DIESEL_LIQBIO</t>
  </si>
  <si>
    <t>FUEL_EMI.ktCO2.LU.WWP.WWP.DRYING_STEAM.STEAM.RFO</t>
  </si>
  <si>
    <t>FUEL_EMI.ktCO2.LU.WWP.WWP.DRYING_STEAM.STEAM.OTHER</t>
  </si>
  <si>
    <t>FUEL_EMI.ktCO2.LU.WWP.WWP.DRYING_STEAM.STEAM.NG_BIOGAS</t>
  </si>
  <si>
    <t>FUEL_EMI.ktCO2.LU.WWP.WWP.DRYING_STEAM.STEAM.DERIVED</t>
  </si>
  <si>
    <t>FUEL_EMI.ktCO2.LU.WWP.WWP.DRYING_STEAM.STEAM.BIOMASS_WASTE</t>
  </si>
  <si>
    <t>FUEL_EMI.ktCO2.LU.WWP.WWP.DRYING_STEAM.STEAM.STEAM_DISTR</t>
  </si>
  <si>
    <t>FUEL_EMI.ktCO2.LU.WWP.WWP.DRYING_ELEC.ELEC.ELEC</t>
  </si>
  <si>
    <t>FUEL_EMI.ktCO2.LU.WWP.WWP.DRYING_MICROW.MICROW.ELEC</t>
  </si>
  <si>
    <t>FUEL_EMI.ktCO2.LU.WWP.WWP.FINISHING.ELEC.ELEC</t>
  </si>
  <si>
    <t>VA.Meuro2023.LU.OIS.OIS</t>
  </si>
  <si>
    <t>OUTPUT.index.LU.OIS.OIS</t>
  </si>
  <si>
    <t>CAP.index.LU.OIS.OIS</t>
  </si>
  <si>
    <t>NEWCAP.index.LU.OIS.OIS</t>
  </si>
  <si>
    <t>Energy consumption (ktoe)*</t>
  </si>
  <si>
    <t>FEC.ktoe.LU.OIS.OIS.TOTAL.TOTAL.TOTAL</t>
  </si>
  <si>
    <t>FEC.ktoe.LU.OIS.OIS.TOTAL.TOTAL.SOLIDS</t>
  </si>
  <si>
    <t>FEC.ktoe.LU.OIS.OIS.TOTAL.TOTAL.RFG</t>
  </si>
  <si>
    <t>FEC.ktoe.LU.OIS.OIS.TOTAL.TOTAL.LPG</t>
  </si>
  <si>
    <t>FEC.ktoe.LU.OIS.OIS.TOTAL.TOTAL.DIESEL</t>
  </si>
  <si>
    <t>FEC.ktoe.LU.OIS.OIS.TOTAL.TOTAL.RFO</t>
  </si>
  <si>
    <t>FEC.ktoe.LU.OIS.OIS.TOTAL.TOTAL.OTHER</t>
  </si>
  <si>
    <t>FEC.ktoe.LU.OIS.OIS.TOTAL.TOTAL.NG</t>
  </si>
  <si>
    <t>FEC.ktoe.LU.OIS.OIS.TOTAL.TOTAL.DERIVED</t>
  </si>
  <si>
    <t>FEC.ktoe.LU.OIS.OIS.TOTAL.TOTAL.BIOMASS_WASTE</t>
  </si>
  <si>
    <t>FEC.ktoe.LU.OIS.OIS.TOTAL.TOTAL.BIOGAS</t>
  </si>
  <si>
    <t>FEC.ktoe.LU.OIS.OIS.TOTAL.TOTAL.LIQBIO</t>
  </si>
  <si>
    <t>FEC.ktoe.LU.OIS.OIS.TOTAL.TOTAL.SOLAR</t>
  </si>
  <si>
    <t>FEC.ktoe.LU.OIS.OIS.TOTAL.TOTAL.GEO</t>
  </si>
  <si>
    <t>FEC.ktoe.LU.OIS.OIS.TOTAL.TOTAL.AMBIENT</t>
  </si>
  <si>
    <t>FEC.ktoe.LU.OIS.OIS.TOTAL.TOTAL.STEAM_DISTR</t>
  </si>
  <si>
    <t>FEC.ktoe.LU.OIS.OIS.TOTAL.TOTAL.ELEC</t>
  </si>
  <si>
    <t>*Energy consumption includes consumption in Mining and Quarrying and Construction sectors</t>
  </si>
  <si>
    <t>FEC.ktoe.LU.OIS.OIS.LIGHT.GENERIC.ELEC</t>
  </si>
  <si>
    <t>FEC.ktoe.LU.OIS.OIS.AIRCOMP.GENERIC.ELEC</t>
  </si>
  <si>
    <t>FEC.ktoe.LU.OIS.OIS.MOTOR.GENERIC.ELEC</t>
  </si>
  <si>
    <t>FEC.ktoe.LU.OIS.OIS.FANS.GENERIC.ELEC</t>
  </si>
  <si>
    <t>FEC.ktoe.LU.OIS.OIS.LOW_ENTH.TOTAL.TOTAL</t>
  </si>
  <si>
    <t>FEC.ktoe.LU.OIS.OIS.LOW_ENTH.THERM.DIESEL_LIQBIO</t>
  </si>
  <si>
    <t>FEC.ktoe.LU.OIS.OIS.LOW_ENTH.THERM.NG_BIOGAS</t>
  </si>
  <si>
    <t>FEC.ktoe.LU.OIS.OIS.LOW_ENTH.THERM.SOLAR_GEO</t>
  </si>
  <si>
    <t>FEC.ktoe.LU.OIS.OIS.LOW_ENTH.HP.AMBIENT</t>
  </si>
  <si>
    <t>FEC.ktoe.LU.OIS.OIS.LOW_ENTH.THERM.ELEC</t>
  </si>
  <si>
    <t>Other Industrial sectors: Steam processing</t>
  </si>
  <si>
    <t>FEC.ktoe.LU.OIS.OIS.PROCESSING.TOTAL.TOTAL</t>
  </si>
  <si>
    <t>FEC.ktoe.LU.OIS.OIS.PROCESSING.STEAM.SOLIDS</t>
  </si>
  <si>
    <t>FEC.ktoe.LU.OIS.OIS.PROCESSING.STEAM.RFG</t>
  </si>
  <si>
    <t>FEC.ktoe.LU.OIS.OIS.PROCESSING.STEAM.LPG</t>
  </si>
  <si>
    <t>FEC.ktoe.LU.OIS.OIS.PROCESSING.STEAM.DIESEL_LIQBIO</t>
  </si>
  <si>
    <t>FEC.ktoe.LU.OIS.OIS.PROCESSING.STEAM.RFO</t>
  </si>
  <si>
    <t>FEC.ktoe.LU.OIS.OIS.PROCESSING.STEAM.OTHER</t>
  </si>
  <si>
    <t>FEC.ktoe.LU.OIS.OIS.PROCESSING.STEAM.NG_BIOGAS</t>
  </si>
  <si>
    <t>FEC.ktoe.LU.OIS.OIS.PROCESSING.STEAM.DERIVED</t>
  </si>
  <si>
    <t>FEC.ktoe.LU.OIS.OIS.PROCESSING.STEAM.BIOMASS_WASTE</t>
  </si>
  <si>
    <t>FEC.ktoe.LU.OIS.OIS.PROCESSING.STEAM.STEAM_DISTR</t>
  </si>
  <si>
    <t>Other Industrial sectors: Process heating</t>
  </si>
  <si>
    <t>Other Industrial sectors: Thermal processing</t>
  </si>
  <si>
    <t>FEC.ktoe.LU.OIS.OIS.PROC_HEAT.TOTAL.TOTAL</t>
  </si>
  <si>
    <t>FEC.ktoe.LU.OIS.OIS.PROC_HEAT.THERM.SOLIDS</t>
  </si>
  <si>
    <t>FEC.ktoe.LU.OIS.OIS.PROC_HEAT.THERM.LPG</t>
  </si>
  <si>
    <t>FEC.ktoe.LU.OIS.OIS.PROC_HEAT.THERM.DIESEL_LIQBIO</t>
  </si>
  <si>
    <t>FEC.ktoe.LU.OIS.OIS.PROC_HEAT.THERM.RFO</t>
  </si>
  <si>
    <t>FEC.ktoe.LU.OIS.OIS.PROC_HEAT.THERM.NG_BIOGAS</t>
  </si>
  <si>
    <t>Other Industrial sectors: Electric processing</t>
  </si>
  <si>
    <t>FEC.ktoe.LU.OIS.OIS.PROC_HEAT_ELEC.ELEC.ELEC</t>
  </si>
  <si>
    <t>Other Industrial sectors: Drying</t>
  </si>
  <si>
    <t>Other Industries: Thermal drying</t>
  </si>
  <si>
    <t>FEC.ktoe.LU.OIS.OIS.DRYING.TOTAL.TOTAL</t>
  </si>
  <si>
    <t>FEC.ktoe.LU.OIS.OIS.DRYING.THERM.SOLIDS</t>
  </si>
  <si>
    <t>FEC.ktoe.LU.OIS.OIS.DRYING.THERM.LPG</t>
  </si>
  <si>
    <t>FEC.ktoe.LU.OIS.OIS.DRYING.THERM.DIESEL_LIQBIO</t>
  </si>
  <si>
    <t>FEC.ktoe.LU.OIS.OIS.DRYING.THERM.RFO</t>
  </si>
  <si>
    <t>FEC.ktoe.LU.OIS.OIS.DRYING.THERM.NG_BIOGAS</t>
  </si>
  <si>
    <t>Other Industries: Steam drying</t>
  </si>
  <si>
    <t>FEC.ktoe.LU.OIS.OIS.DRYING_STEAM.TOTAL.TOTAL</t>
  </si>
  <si>
    <t>FEC.ktoe.LU.OIS.OIS.DRYING_STEAM.STEAM.SOLIDS</t>
  </si>
  <si>
    <t>FEC.ktoe.LU.OIS.OIS.DRYING_STEAM.STEAM.RFG</t>
  </si>
  <si>
    <t>FEC.ktoe.LU.OIS.OIS.DRYING_STEAM.STEAM.LPG</t>
  </si>
  <si>
    <t>FEC.ktoe.LU.OIS.OIS.DRYING_STEAM.STEAM.DIESEL_LIQBIO</t>
  </si>
  <si>
    <t>FEC.ktoe.LU.OIS.OIS.DRYING_STEAM.STEAM.RFO</t>
  </si>
  <si>
    <t>FEC.ktoe.LU.OIS.OIS.DRYING_STEAM.STEAM.OTHER</t>
  </si>
  <si>
    <t>FEC.ktoe.LU.OIS.OIS.DRYING_STEAM.STEAM.NG_BIOGAS</t>
  </si>
  <si>
    <t>FEC.ktoe.LU.OIS.OIS.DRYING_STEAM.STEAM.DERIVED</t>
  </si>
  <si>
    <t>FEC.ktoe.LU.OIS.OIS.DRYING_STEAM.STEAM.BIOMASS_WASTE</t>
  </si>
  <si>
    <t>FEC.ktoe.LU.OIS.OIS.DRYING_STEAM.STEAM.STEAM_DISTR</t>
  </si>
  <si>
    <t>Other Industries: Electric drying</t>
  </si>
  <si>
    <t>FEC.ktoe.LU.OIS.OIS.DRYING_ELEC.ELEC.ELEC</t>
  </si>
  <si>
    <t>Other Industrial sectors: Process Cooling</t>
  </si>
  <si>
    <t>Other Industries: Thermal cooling</t>
  </si>
  <si>
    <t>FEC.ktoe.LU.OIS.OIS.PROC_COOL_THERM.THERM.NG_BIOGAS</t>
  </si>
  <si>
    <t>Other Industries: Steam cooling</t>
  </si>
  <si>
    <t>FEC.ktoe.LU.OIS.OIS.PROC_COOL_STEAM.TOTAL.TOTAL</t>
  </si>
  <si>
    <t>FEC.ktoe.LU.OIS.OIS.PROC_COOL_STEAM.STEAM.SOLIDS</t>
  </si>
  <si>
    <t>FEC.ktoe.LU.OIS.OIS.PROC_COOL_STEAM.STEAM.RFG</t>
  </si>
  <si>
    <t>FEC.ktoe.LU.OIS.OIS.PROC_COOL_STEAM.STEAM.LPG</t>
  </si>
  <si>
    <t>FEC.ktoe.LU.OIS.OIS.PROC_COOL_STEAM.STEAM.DIESEL_LIQBIO</t>
  </si>
  <si>
    <t>FEC.ktoe.LU.OIS.OIS.PROC_COOL_STEAM.STEAM.RFO</t>
  </si>
  <si>
    <t>FEC.ktoe.LU.OIS.OIS.PROC_COOL_STEAM.STEAM.OTHER</t>
  </si>
  <si>
    <t>FEC.ktoe.LU.OIS.OIS.PROC_COOL_STEAM.STEAM.NG_BIOGAS</t>
  </si>
  <si>
    <t>FEC.ktoe.LU.OIS.OIS.PROC_COOL_STEAM.STEAM.DERIVED</t>
  </si>
  <si>
    <t>FEC.ktoe.LU.OIS.OIS.PROC_COOL_STEAM.STEAM.BIOMASS_WASTE</t>
  </si>
  <si>
    <t>FEC.ktoe.LU.OIS.OIS.PROC_COOL_STEAM.STEAM.STEAM_DISTR</t>
  </si>
  <si>
    <t>Other Industries: Electric cooling</t>
  </si>
  <si>
    <t>FEC.ktoe.LU.OIS.OIS.PROC_COOL_ELEC.ELEC.ELEC</t>
  </si>
  <si>
    <t>Other Industrial sectors: Diesel motors (incl. biofuels)</t>
  </si>
  <si>
    <t>FEC.ktoe.LU.OIS.OIS.MOTOR.MECH.DIESEL_LIQBIO</t>
  </si>
  <si>
    <t>Other Industrial sectors: Electric machinery</t>
  </si>
  <si>
    <t>FEC.ktoe.LU.OIS.OIS.GENERIC.MECH.ELEC</t>
  </si>
  <si>
    <t>Other Industrial sectors: Diesel motors</t>
  </si>
  <si>
    <t>UED.ktoe.LU.OIS.OIS.TOTAL.TOTAL.TOTAL</t>
  </si>
  <si>
    <t>UED.ktoe.LU.OIS.OIS.LIGHT.GENERIC.ELEC</t>
  </si>
  <si>
    <t>UED.ktoe.LU.OIS.OIS.AIRCOMP.GENERIC.ELEC</t>
  </si>
  <si>
    <t>UED.ktoe.LU.OIS.OIS.MOTOR.GENERIC.ELEC</t>
  </si>
  <si>
    <t>UED.ktoe.LU.OIS.OIS.FANS.GENERIC.ELEC</t>
  </si>
  <si>
    <t>UED.ktoe.LU.OIS.OIS.LOW_ENTH.TOTAL.TOTAL</t>
  </si>
  <si>
    <t>UED.ktoe.LU.OIS.OIS.LOW_ENTH.THERM.DIESEL_LIQBIO</t>
  </si>
  <si>
    <t>UED.ktoe.LU.OIS.OIS.LOW_ENTH.THERM.NG_BIOGAS</t>
  </si>
  <si>
    <t>UED.ktoe.LU.OIS.OIS.LOW_ENTH.THERM.SOLAR_GEO</t>
  </si>
  <si>
    <t>UED.ktoe.LU.OIS.OIS.LOW_ENTH.HP.AMBIENT</t>
  </si>
  <si>
    <t>UED.ktoe.LU.OIS.OIS.LOW_ENTH.THERM.ELEC</t>
  </si>
  <si>
    <t>UED.ktoe.LU.OIS.OIS.PROCESSING.TOTAL.TOTAL</t>
  </si>
  <si>
    <t>UED.ktoe.LU.OIS.OIS.PROCESSING.STEAM.SOLIDS</t>
  </si>
  <si>
    <t>UED.ktoe.LU.OIS.OIS.PROCESSING.STEAM.RFG</t>
  </si>
  <si>
    <t>UED.ktoe.LU.OIS.OIS.PROCESSING.STEAM.LPG</t>
  </si>
  <si>
    <t>UED.ktoe.LU.OIS.OIS.PROCESSING.STEAM.DIESEL_LIQBIO</t>
  </si>
  <si>
    <t>UED.ktoe.LU.OIS.OIS.PROCESSING.STEAM.RFO</t>
  </si>
  <si>
    <t>UED.ktoe.LU.OIS.OIS.PROCESSING.STEAM.OTHER</t>
  </si>
  <si>
    <t>UED.ktoe.LU.OIS.OIS.PROCESSING.STEAM.NG_BIOGAS</t>
  </si>
  <si>
    <t>UED.ktoe.LU.OIS.OIS.PROCESSING.STEAM.DERIVED</t>
  </si>
  <si>
    <t>UED.ktoe.LU.OIS.OIS.PROCESSING.STEAM.BIOMASS_WASTE</t>
  </si>
  <si>
    <t>UED.ktoe.LU.OIS.OIS.PROCESSING.STEAM.STEAM_DISTR</t>
  </si>
  <si>
    <t>UED.ktoe.LU.OIS.OIS.PROC_HEAT.TOTAL.TOTAL</t>
  </si>
  <si>
    <t>UED.ktoe.LU.OIS.OIS.PROC_HEAT.THERM.SOLIDS</t>
  </si>
  <si>
    <t>UED.ktoe.LU.OIS.OIS.PROC_HEAT.THERM.LPG</t>
  </si>
  <si>
    <t>UED.ktoe.LU.OIS.OIS.PROC_HEAT.THERM.DIESEL_LIQBIO</t>
  </si>
  <si>
    <t>UED.ktoe.LU.OIS.OIS.PROC_HEAT.THERM.RFO</t>
  </si>
  <si>
    <t>UED.ktoe.LU.OIS.OIS.PROC_HEAT.THERM.NG_BIOGAS</t>
  </si>
  <si>
    <t>UED.ktoe.LU.OIS.OIS.PROC_HEAT_ELEC.ELEC.ELEC</t>
  </si>
  <si>
    <t>UED.ktoe.LU.OIS.OIS.DRYING.TOTAL.TOTAL</t>
  </si>
  <si>
    <t>UED.ktoe.LU.OIS.OIS.DRYING.THERM.SOLIDS</t>
  </si>
  <si>
    <t>UED.ktoe.LU.OIS.OIS.DRYING.THERM.LPG</t>
  </si>
  <si>
    <t>UED.ktoe.LU.OIS.OIS.DRYING.THERM.DIESEL_LIQBIO</t>
  </si>
  <si>
    <t>UED.ktoe.LU.OIS.OIS.DRYING.THERM.RFO</t>
  </si>
  <si>
    <t>UED.ktoe.LU.OIS.OIS.DRYING.THERM.NG_BIOGAS</t>
  </si>
  <si>
    <t>UED.ktoe.LU.OIS.OIS.DRYING_STEAM.TOTAL.TOTAL</t>
  </si>
  <si>
    <t>UED.ktoe.LU.OIS.OIS.DRYING_STEAM.STEAM.SOLIDS</t>
  </si>
  <si>
    <t>UED.ktoe.LU.OIS.OIS.DRYING_STEAM.STEAM.RFG</t>
  </si>
  <si>
    <t>UED.ktoe.LU.OIS.OIS.DRYING_STEAM.STEAM.LPG</t>
  </si>
  <si>
    <t>UED.ktoe.LU.OIS.OIS.DRYING_STEAM.STEAM.DIESEL_LIQBIO</t>
  </si>
  <si>
    <t>UED.ktoe.LU.OIS.OIS.DRYING_STEAM.STEAM.RFO</t>
  </si>
  <si>
    <t>UED.ktoe.LU.OIS.OIS.DRYING_STEAM.STEAM.OTHER</t>
  </si>
  <si>
    <t>UED.ktoe.LU.OIS.OIS.DRYING_STEAM.STEAM.NG_BIOGAS</t>
  </si>
  <si>
    <t>UED.ktoe.LU.OIS.OIS.DRYING_STEAM.STEAM.DERIVED</t>
  </si>
  <si>
    <t>UED.ktoe.LU.OIS.OIS.DRYING_STEAM.STEAM.BIOMASS_WASTE</t>
  </si>
  <si>
    <t>UED.ktoe.LU.OIS.OIS.DRYING_STEAM.STEAM.STEAM_DISTR</t>
  </si>
  <si>
    <t>UED.ktoe.LU.OIS.OIS.DRYING_ELEC.ELEC.ELEC</t>
  </si>
  <si>
    <t>UED.ktoe.LU.OIS.OIS.PROC_COOL_THERM.THERM.NG_BIOGAS</t>
  </si>
  <si>
    <t>UED.ktoe.LU.OIS.OIS.PROC_COOL_STEAM.TOTAL.TOTAL</t>
  </si>
  <si>
    <t>UED.ktoe.LU.OIS.OIS.PROC_COOL_STEAM.STEAM.SOLIDS</t>
  </si>
  <si>
    <t>UED.ktoe.LU.OIS.OIS.PROC_COOL_STEAM.STEAM.RFG</t>
  </si>
  <si>
    <t>UED.ktoe.LU.OIS.OIS.PROC_COOL_STEAM.STEAM.LPG</t>
  </si>
  <si>
    <t>UED.ktoe.LU.OIS.OIS.PROC_COOL_STEAM.STEAM.DIESEL_LIQBIO</t>
  </si>
  <si>
    <t>UED.ktoe.LU.OIS.OIS.PROC_COOL_STEAM.STEAM.RFO</t>
  </si>
  <si>
    <t>UED.ktoe.LU.OIS.OIS.PROC_COOL_STEAM.STEAM.OTHER</t>
  </si>
  <si>
    <t>UED.ktoe.LU.OIS.OIS.PROC_COOL_STEAM.STEAM.NG_BIOGAS</t>
  </si>
  <si>
    <t>UED.ktoe.LU.OIS.OIS.PROC_COOL_STEAM.STEAM.DERIVED</t>
  </si>
  <si>
    <t>UED.ktoe.LU.OIS.OIS.PROC_COOL_STEAM.STEAM.BIOMASS_WASTE</t>
  </si>
  <si>
    <t>UED.ktoe.LU.OIS.OIS.PROC_COOL_STEAM.STEAM.STEAM_DISTR</t>
  </si>
  <si>
    <t>UED.ktoe.LU.OIS.OIS.PROC_COOL_ELEC.ELEC.ELEC</t>
  </si>
  <si>
    <t>UED.ktoe.LU.OIS.OIS.MOTOR.MECH.DIESEL_LIQBIO</t>
  </si>
  <si>
    <t>UED.ktoe.LU.OIS.OIS.GENERIC.MECH.ELEC</t>
  </si>
  <si>
    <t>FUEL_EMI.ktCO2.LU.OIS.OIS.TOTAL.TOTAL.TOTAL</t>
  </si>
  <si>
    <t>FUEL_EMI.ktCO2.LU.OIS.OIS.LIGHT.GENERIC.ELEC</t>
  </si>
  <si>
    <t>FUEL_EMI.ktCO2.LU.OIS.OIS.AIRCOMP.GENERIC.ELEC</t>
  </si>
  <si>
    <t>FUEL_EMI.ktCO2.LU.OIS.OIS.MOTOR.GENERIC.ELEC</t>
  </si>
  <si>
    <t>FUEL_EMI.ktCO2.LU.OIS.OIS.FANS.GENERIC.ELEC</t>
  </si>
  <si>
    <t>FUEL_EMI.ktCO2.LU.OIS.OIS.LOW_ENTH.TOTAL.TOTAL</t>
  </si>
  <si>
    <t>FUEL_EMI.ktCO2.LU.OIS.OIS.LOW_ENTH.THERM.DIESEL_LIQBIO</t>
  </si>
  <si>
    <t>FUEL_EMI.ktCO2.LU.OIS.OIS.LOW_ENTH.THERM.NG_BIOGAS</t>
  </si>
  <si>
    <t>FUEL_EMI.ktCO2.LU.OIS.OIS.LOW_ENTH.THERM.SOLAR_GEO</t>
  </si>
  <si>
    <t>FUEL_EMI.ktCO2.LU.OIS.OIS.LOW_ENTH.HP.AMBIENT</t>
  </si>
  <si>
    <t>FUEL_EMI.ktCO2.LU.OIS.OIS.LOW_ENTH.THERM.ELEC</t>
  </si>
  <si>
    <t>FUEL_EMI.ktCO2.LU.OIS.OIS.PROCESSING.TOTAL.TOTAL</t>
  </si>
  <si>
    <t>FUEL_EMI.ktCO2.LU.OIS.OIS.PROCESSING.STEAM.SOLIDS</t>
  </si>
  <si>
    <t>FUEL_EMI.ktCO2.LU.OIS.OIS.PROCESSING.STEAM.RFG</t>
  </si>
  <si>
    <t>FUEL_EMI.ktCO2.LU.OIS.OIS.PROCESSING.STEAM.LPG</t>
  </si>
  <si>
    <t>FUEL_EMI.ktCO2.LU.OIS.OIS.PROCESSING.STEAM.DIESEL_LIQBIO</t>
  </si>
  <si>
    <t>FUEL_EMI.ktCO2.LU.OIS.OIS.PROCESSING.STEAM.RFO</t>
  </si>
  <si>
    <t>FUEL_EMI.ktCO2.LU.OIS.OIS.PROCESSING.STEAM.OTHER</t>
  </si>
  <si>
    <t>FUEL_EMI.ktCO2.LU.OIS.OIS.PROCESSING.STEAM.NG_BIOGAS</t>
  </si>
  <si>
    <t>FUEL_EMI.ktCO2.LU.OIS.OIS.PROCESSING.STEAM.DERIVED</t>
  </si>
  <si>
    <t>FUEL_EMI.ktCO2.LU.OIS.OIS.PROCESSING.STEAM.BIOMASS_WASTE</t>
  </si>
  <si>
    <t>FUEL_EMI.ktCO2.LU.OIS.OIS.PROCESSING.STEAM.STEAM_DISTR</t>
  </si>
  <si>
    <t>FUEL_EMI.ktCO2.LU.OIS.OIS.PROC_HEAT.TOTAL.TOTAL</t>
  </si>
  <si>
    <t>FUEL_EMI.ktCO2.LU.OIS.OIS.PROC_HEAT.THERM.SOLIDS</t>
  </si>
  <si>
    <t>FUEL_EMI.ktCO2.LU.OIS.OIS.PROC_HEAT.THERM.LPG</t>
  </si>
  <si>
    <t>FUEL_EMI.ktCO2.LU.OIS.OIS.PROC_HEAT.THERM.DIESEL_LIQBIO</t>
  </si>
  <si>
    <t>FUEL_EMI.ktCO2.LU.OIS.OIS.PROC_HEAT.THERM.RFO</t>
  </si>
  <si>
    <t>FUEL_EMI.ktCO2.LU.OIS.OIS.PROC_HEAT.THERM.NG_BIOGAS</t>
  </si>
  <si>
    <t>FUEL_EMI.ktCO2.LU.OIS.OIS.PROC_HEAT_ELEC.ELEC.ELEC</t>
  </si>
  <si>
    <t>FUEL_EMI.ktCO2.LU.OIS.OIS.DRYING.TOTAL.TOTAL</t>
  </si>
  <si>
    <t>FUEL_EMI.ktCO2.LU.OIS.OIS.DRYING.THERM.SOLIDS</t>
  </si>
  <si>
    <t>FUEL_EMI.ktCO2.LU.OIS.OIS.DRYING.THERM.LPG</t>
  </si>
  <si>
    <t>FUEL_EMI.ktCO2.LU.OIS.OIS.DRYING.THERM.DIESEL_LIQBIO</t>
  </si>
  <si>
    <t>FUEL_EMI.ktCO2.LU.OIS.OIS.DRYING.THERM.RFO</t>
  </si>
  <si>
    <t>FUEL_EMI.ktCO2.LU.OIS.OIS.DRYING.THERM.NG_BIOGAS</t>
  </si>
  <si>
    <t>FUEL_EMI.ktCO2.LU.OIS.OIS.DRYING_STEAM.TOTAL.TOTAL</t>
  </si>
  <si>
    <t>FUEL_EMI.ktCO2.LU.OIS.OIS.DRYING_STEAM.STEAM.SOLIDS</t>
  </si>
  <si>
    <t>FUEL_EMI.ktCO2.LU.OIS.OIS.DRYING_STEAM.STEAM.RFG</t>
  </si>
  <si>
    <t>FUEL_EMI.ktCO2.LU.OIS.OIS.DRYING_STEAM.STEAM.LPG</t>
  </si>
  <si>
    <t>FUEL_EMI.ktCO2.LU.OIS.OIS.DRYING_STEAM.STEAM.DIESEL_LIQBIO</t>
  </si>
  <si>
    <t>FUEL_EMI.ktCO2.LU.OIS.OIS.DRYING_STEAM.STEAM.RFO</t>
  </si>
  <si>
    <t>FUEL_EMI.ktCO2.LU.OIS.OIS.DRYING_STEAM.STEAM.OTHER</t>
  </si>
  <si>
    <t>FUEL_EMI.ktCO2.LU.OIS.OIS.DRYING_STEAM.STEAM.NG_BIOGAS</t>
  </si>
  <si>
    <t>FUEL_EMI.ktCO2.LU.OIS.OIS.DRYING_STEAM.STEAM.DERIVED</t>
  </si>
  <si>
    <t>FUEL_EMI.ktCO2.LU.OIS.OIS.DRYING_STEAM.STEAM.BIOMASS_WASTE</t>
  </si>
  <si>
    <t>FUEL_EMI.ktCO2.LU.OIS.OIS.DRYING_STEAM.STEAM.STEAM_DISTR</t>
  </si>
  <si>
    <t>FUEL_EMI.ktCO2.LU.OIS.OIS.DRYING_ELEC.ELEC.ELEC</t>
  </si>
  <si>
    <t>FUEL_EMI.ktCO2.LU.OIS.OIS.PROC_COOL_THERM.THERM.NG_BIOGAS</t>
  </si>
  <si>
    <t>FUEL_EMI.ktCO2.LU.OIS.OIS.PROC_COOL_STEAM.TOTAL.TOTAL</t>
  </si>
  <si>
    <t>FUEL_EMI.ktCO2.LU.OIS.OIS.PROC_COOL_STEAM.STEAM.SOLIDS</t>
  </si>
  <si>
    <t>FUEL_EMI.ktCO2.LU.OIS.OIS.PROC_COOL_STEAM.STEAM.RFG</t>
  </si>
  <si>
    <t>FUEL_EMI.ktCO2.LU.OIS.OIS.PROC_COOL_STEAM.STEAM.LPG</t>
  </si>
  <si>
    <t>FUEL_EMI.ktCO2.LU.OIS.OIS.PROC_COOL_STEAM.STEAM.DIESEL_LIQBIO</t>
  </si>
  <si>
    <t>FUEL_EMI.ktCO2.LU.OIS.OIS.PROC_COOL_STEAM.STEAM.RFO</t>
  </si>
  <si>
    <t>FUEL_EMI.ktCO2.LU.OIS.OIS.PROC_COOL_STEAM.STEAM.OTHER</t>
  </si>
  <si>
    <t>FUEL_EMI.ktCO2.LU.OIS.OIS.PROC_COOL_STEAM.STEAM.NG_BIOGAS</t>
  </si>
  <si>
    <t>FUEL_EMI.ktCO2.LU.OIS.OIS.PROC_COOL_STEAM.STEAM.DERIVED</t>
  </si>
  <si>
    <t>FUEL_EMI.ktCO2.LU.OIS.OIS.PROC_COOL_STEAM.STEAM.BIOMASS_WASTE</t>
  </si>
  <si>
    <t>FUEL_EMI.ktCO2.LU.OIS.OIS.PROC_COOL_STEAM.STEAM.STEAM_DISTR</t>
  </si>
  <si>
    <t>FUEL_EMI.ktCO2.LU.OIS.OIS.PROC_COOL_ELEC.ELEC.ELEC</t>
  </si>
  <si>
    <t>FUEL_EMI.ktCO2.LU.OIS.OIS.MOTOR.MECH.DIESEL_LIQBIO</t>
  </si>
  <si>
    <t>FUEL_EMI.ktCO2.LU.OIS.OIS.GENERIC.MECH.ELEC</t>
  </si>
  <si>
    <t>Luxembourg</t>
  </si>
  <si>
    <t>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</si>
</sst>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;\-#,##0.00;&quot;-&quot;"/>
    <numFmt numFmtId="168" formatCode="#,##0.0"/>
    <numFmt numFmtId="169" formatCode="0.00%;\-0.00%;&quot;-&quot;"/>
    <numFmt numFmtId="170" formatCode="0.0"/>
    <numFmt numFmtId="171" formatCode="#,##0.0;\-#,##0.0;&quot;&quot;"/>
    <numFmt numFmtId="172" formatCode="0.000"/>
    <numFmt numFmtId="173" formatCode="#,##0;\-#,##0;&quot;-&quot;"/>
    <numFmt numFmtId="174" formatCode="#,##0.000"/>
    <numFmt numFmtId="175" formatCode="0.00000"/>
    <numFmt numFmtId="176" formatCode="#,##0.000000"/>
    <numFmt numFmtId="177" formatCode="mmmm\ yyyy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color rgb="FFC00000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3" tint="-0.499984740745262"/>
      <name val="Calibri"/>
      <family val="2"/>
      <scheme val="minor"/>
    </font>
    <font>
      <sz val="8"/>
      <color theme="9" tint="-0.49998474074526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i/>
      <sz val="8"/>
      <color rgb="FF00143C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10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963732"/>
      <name val="Calibri"/>
      <family val="2"/>
      <scheme val="minor"/>
    </font>
    <font>
      <sz val="8"/>
      <color rgb="FFE1690A"/>
      <name val="Calibri"/>
      <family val="2"/>
      <scheme val="minor"/>
    </font>
    <font>
      <i/>
      <sz val="8"/>
      <name val="Calibri"/>
      <family val="2"/>
      <scheme val="minor"/>
    </font>
    <font>
      <sz val="8"/>
      <color rgb="FF964605"/>
      <name val="Calibri"/>
      <family val="2"/>
      <scheme val="minor"/>
    </font>
    <font>
      <i/>
      <sz val="8"/>
      <color rgb="FF964605"/>
      <name val="Calibri"/>
      <family val="2"/>
      <scheme val="minor"/>
    </font>
    <font>
      <i/>
      <sz val="8"/>
      <color rgb="FF963732"/>
      <name val="Calibri"/>
      <family val="2"/>
      <scheme val="minor"/>
    </font>
    <font>
      <sz val="8"/>
      <color rgb="FF00B050"/>
      <name val="Calibri"/>
      <family val="2"/>
      <scheme val="minor"/>
    </font>
    <font>
      <sz val="8"/>
      <color rgb="FFDC9696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</borders>
  <cellStyleXfs count="9">
    <xf numFmtId="0" fontId="0" fillId="0" borderId="0"/>
    <xf numFmtId="9" fontId="1" fillId="0" borderId="0"/>
    <xf numFmtId="0" fontId="3" fillId="0" borderId="0"/>
    <xf numFmtId="164" fontId="1" fillId="0" borderId="0"/>
    <xf numFmtId="0" fontId="8" fillId="0" borderId="0"/>
    <xf numFmtId="0" fontId="9" fillId="0" borderId="0"/>
    <xf numFmtId="9" fontId="8" fillId="0" borderId="0"/>
    <xf numFmtId="9" fontId="9" fillId="0" borderId="0"/>
    <xf numFmtId="0" fontId="1" fillId="0" borderId="0"/>
  </cellStyleXfs>
  <cellXfs count="361">
    <xf numFmtId="0" fontId="0" fillId="0" borderId="0" xfId="0"/>
    <xf numFmtId="0" fontId="10" fillId="2" borderId="0" xfId="4" applyFont="1" applyFill="1" applyAlignment="1">
      <alignment vertical="center"/>
    </xf>
    <xf numFmtId="0" fontId="10" fillId="2" borderId="0" xfId="4" applyFont="1" applyFill="1" applyAlignment="1">
      <alignment horizontal="left" vertical="center" indent="3"/>
    </xf>
    <xf numFmtId="0" fontId="15" fillId="2" borderId="0" xfId="4" applyFont="1" applyFill="1" applyAlignment="1">
      <alignment horizontal="right" vertical="center"/>
    </xf>
    <xf numFmtId="0" fontId="10" fillId="2" borderId="0" xfId="4" applyFont="1" applyFill="1" applyAlignment="1">
      <alignment horizontal="left" vertical="center" indent="1"/>
    </xf>
    <xf numFmtId="10" fontId="14" fillId="2" borderId="0" xfId="4" applyNumberFormat="1" applyFont="1" applyFill="1" applyAlignment="1">
      <alignment vertical="center"/>
    </xf>
    <xf numFmtId="0" fontId="11" fillId="2" borderId="0" xfId="4" applyFont="1" applyFill="1" applyAlignment="1">
      <alignment vertical="center"/>
    </xf>
    <xf numFmtId="10" fontId="10" fillId="2" borderId="0" xfId="4" applyNumberFormat="1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8" fillId="3" borderId="2" xfId="4" applyFont="1" applyFill="1" applyBorder="1" applyAlignment="1">
      <alignment horizontal="left" vertical="center"/>
    </xf>
    <xf numFmtId="1" fontId="19" fillId="3" borderId="2" xfId="4" applyNumberFormat="1" applyFont="1" applyFill="1" applyBorder="1" applyAlignment="1">
      <alignment horizontal="center" vertical="center"/>
    </xf>
    <xf numFmtId="0" fontId="10" fillId="2" borderId="0" xfId="4" applyFont="1" applyFill="1" applyAlignment="1">
      <alignment horizontal="left" vertical="center" indent="4"/>
    </xf>
    <xf numFmtId="0" fontId="20" fillId="2" borderId="0" xfId="4" applyFont="1" applyFill="1" applyAlignment="1">
      <alignment horizontal="left" vertical="center" indent="1"/>
    </xf>
    <xf numFmtId="0" fontId="20" fillId="2" borderId="4" xfId="4" applyFont="1" applyFill="1" applyBorder="1" applyAlignment="1">
      <alignment horizontal="left" vertical="center" indent="1"/>
    </xf>
    <xf numFmtId="0" fontId="20" fillId="2" borderId="0" xfId="4" applyFont="1" applyFill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1"/>
    </xf>
    <xf numFmtId="0" fontId="20" fillId="2" borderId="1" xfId="4" applyFont="1" applyFill="1" applyBorder="1" applyAlignment="1">
      <alignment horizontal="left" vertical="center" indent="1"/>
    </xf>
    <xf numFmtId="0" fontId="20" fillId="2" borderId="7" xfId="4" applyFont="1" applyFill="1" applyBorder="1" applyAlignment="1">
      <alignment horizontal="left" vertical="center" indent="2"/>
    </xf>
    <xf numFmtId="0" fontId="20" fillId="2" borderId="0" xfId="4" applyFont="1" applyFill="1" applyAlignment="1">
      <alignment horizontal="left" vertical="center" indent="3"/>
    </xf>
    <xf numFmtId="0" fontId="20" fillId="2" borderId="4" xfId="4" applyFont="1" applyFill="1" applyBorder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2"/>
    </xf>
    <xf numFmtId="0" fontId="20" fillId="2" borderId="1" xfId="4" applyFont="1" applyFill="1" applyBorder="1" applyAlignment="1">
      <alignment horizontal="left" vertical="center" indent="2"/>
    </xf>
    <xf numFmtId="0" fontId="21" fillId="2" borderId="6" xfId="4" applyFont="1" applyFill="1" applyBorder="1" applyAlignment="1">
      <alignment horizontal="left" vertical="center" indent="4"/>
    </xf>
    <xf numFmtId="0" fontId="21" fillId="2" borderId="5" xfId="4" applyFont="1" applyFill="1" applyBorder="1" applyAlignment="1">
      <alignment horizontal="left" vertical="center" indent="4"/>
    </xf>
    <xf numFmtId="0" fontId="20" fillId="2" borderId="9" xfId="4" applyFont="1" applyFill="1" applyBorder="1" applyAlignment="1">
      <alignment horizontal="left" vertical="center" indent="2"/>
    </xf>
    <xf numFmtId="0" fontId="20" fillId="2" borderId="7" xfId="4" applyFont="1" applyFill="1" applyBorder="1" applyAlignment="1">
      <alignment horizontal="left" vertical="center" indent="1"/>
    </xf>
    <xf numFmtId="0" fontId="21" fillId="2" borderId="6" xfId="4" applyFont="1" applyFill="1" applyBorder="1" applyAlignment="1">
      <alignment horizontal="left" vertical="center" indent="3"/>
    </xf>
    <xf numFmtId="0" fontId="21" fillId="2" borderId="5" xfId="4" applyFont="1" applyFill="1" applyBorder="1" applyAlignment="1">
      <alignment horizontal="left" vertical="center" indent="3"/>
    </xf>
    <xf numFmtId="0" fontId="20" fillId="2" borderId="8" xfId="4" applyFont="1" applyFill="1" applyBorder="1" applyAlignment="1">
      <alignment horizontal="left" vertical="center" indent="1"/>
    </xf>
    <xf numFmtId="0" fontId="24" fillId="2" borderId="2" xfId="4" applyFont="1" applyFill="1" applyBorder="1" applyAlignment="1">
      <alignment horizontal="left" vertical="center" indent="1"/>
    </xf>
    <xf numFmtId="0" fontId="22" fillId="4" borderId="2" xfId="4" applyFont="1" applyFill="1" applyBorder="1" applyAlignment="1">
      <alignment horizontal="left" vertical="center"/>
    </xf>
    <xf numFmtId="0" fontId="24" fillId="5" borderId="2" xfId="4" applyFont="1" applyFill="1" applyBorder="1" applyAlignment="1">
      <alignment horizontal="left" vertical="center" indent="1"/>
    </xf>
    <xf numFmtId="0" fontId="26" fillId="4" borderId="2" xfId="4" applyFont="1" applyFill="1" applyBorder="1" applyAlignment="1">
      <alignment horizontal="left" vertical="center"/>
    </xf>
    <xf numFmtId="0" fontId="27" fillId="4" borderId="2" xfId="4" applyFont="1" applyFill="1" applyBorder="1" applyAlignment="1">
      <alignment vertical="center"/>
    </xf>
    <xf numFmtId="0" fontId="28" fillId="5" borderId="2" xfId="4" applyFont="1" applyFill="1" applyBorder="1" applyAlignment="1">
      <alignment horizontal="left" vertical="center" indent="1"/>
    </xf>
    <xf numFmtId="0" fontId="30" fillId="5" borderId="2" xfId="4" applyFont="1" applyFill="1" applyBorder="1" applyAlignment="1">
      <alignment horizontal="left" vertical="center" indent="1"/>
    </xf>
    <xf numFmtId="0" fontId="31" fillId="2" borderId="2" xfId="4" applyFont="1" applyFill="1" applyBorder="1" applyAlignment="1">
      <alignment horizontal="left" vertical="center" indent="2"/>
    </xf>
    <xf numFmtId="0" fontId="32" fillId="2" borderId="0" xfId="4" applyFont="1" applyFill="1" applyAlignment="1">
      <alignment horizontal="left" vertical="center" indent="3"/>
    </xf>
    <xf numFmtId="0" fontId="32" fillId="2" borderId="1" xfId="4" applyFont="1" applyFill="1" applyBorder="1" applyAlignment="1">
      <alignment horizontal="left" vertical="center" indent="3"/>
    </xf>
    <xf numFmtId="0" fontId="33" fillId="2" borderId="2" xfId="4" applyFont="1" applyFill="1" applyBorder="1" applyAlignment="1">
      <alignment horizontal="left" vertical="center" indent="2"/>
    </xf>
    <xf numFmtId="0" fontId="33" fillId="2" borderId="9" xfId="4" applyFont="1" applyFill="1" applyBorder="1" applyAlignment="1">
      <alignment horizontal="left" vertical="center" indent="2"/>
    </xf>
    <xf numFmtId="0" fontId="33" fillId="2" borderId="1" xfId="4" applyFont="1" applyFill="1" applyBorder="1" applyAlignment="1">
      <alignment horizontal="left" vertical="center" indent="2"/>
    </xf>
    <xf numFmtId="0" fontId="34" fillId="2" borderId="2" xfId="4" applyFont="1" applyFill="1" applyBorder="1" applyAlignment="1">
      <alignment horizontal="left" vertical="center" indent="2"/>
    </xf>
    <xf numFmtId="0" fontId="34" fillId="2" borderId="9" xfId="4" applyFont="1" applyFill="1" applyBorder="1" applyAlignment="1">
      <alignment horizontal="left" vertical="center" indent="3"/>
    </xf>
    <xf numFmtId="0" fontId="34" fillId="2" borderId="0" xfId="4" applyFont="1" applyFill="1" applyAlignment="1">
      <alignment horizontal="left" vertical="center" indent="3"/>
    </xf>
    <xf numFmtId="0" fontId="34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3"/>
    </xf>
    <xf numFmtId="0" fontId="20" fillId="2" borderId="1" xfId="4" applyFont="1" applyFill="1" applyBorder="1" applyAlignment="1">
      <alignment horizontal="left" vertical="center" indent="3"/>
    </xf>
    <xf numFmtId="0" fontId="0" fillId="2" borderId="0" xfId="0" applyFill="1"/>
    <xf numFmtId="0" fontId="34" fillId="2" borderId="1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2"/>
    </xf>
    <xf numFmtId="0" fontId="34" fillId="2" borderId="1" xfId="4" applyFont="1" applyFill="1" applyBorder="1" applyAlignment="1">
      <alignment horizontal="left" vertical="center" indent="2"/>
    </xf>
    <xf numFmtId="0" fontId="16" fillId="2" borderId="0" xfId="4" applyFont="1" applyFill="1" applyAlignment="1">
      <alignment horizontal="left" vertical="center" indent="3"/>
    </xf>
    <xf numFmtId="0" fontId="13" fillId="2" borderId="0" xfId="4" applyFont="1" applyFill="1" applyAlignment="1">
      <alignment horizontal="left" vertical="center" indent="3"/>
    </xf>
    <xf numFmtId="0" fontId="31" fillId="2" borderId="9" xfId="4" applyFont="1" applyFill="1" applyBorder="1" applyAlignment="1">
      <alignment horizontal="left" vertical="center" indent="2"/>
    </xf>
    <xf numFmtId="0" fontId="31" fillId="2" borderId="10" xfId="4" applyFont="1" applyFill="1" applyBorder="1" applyAlignment="1">
      <alignment horizontal="left" vertical="center" indent="2"/>
    </xf>
    <xf numFmtId="0" fontId="33" fillId="2" borderId="4" xfId="4" applyFont="1" applyFill="1" applyBorder="1" applyAlignment="1">
      <alignment horizontal="left" vertical="center" indent="2"/>
    </xf>
    <xf numFmtId="0" fontId="14" fillId="2" borderId="0" xfId="4" applyFont="1" applyFill="1" applyAlignment="1">
      <alignment horizontal="left" vertical="center" indent="3"/>
    </xf>
    <xf numFmtId="0" fontId="20" fillId="2" borderId="0" xfId="4" applyFont="1" applyFill="1" applyAlignment="1">
      <alignment horizontal="left" vertical="center" indent="4"/>
    </xf>
    <xf numFmtId="0" fontId="37" fillId="2" borderId="0" xfId="4" applyFont="1" applyFill="1" applyAlignment="1">
      <alignment horizontal="left" vertical="center" indent="3"/>
    </xf>
    <xf numFmtId="0" fontId="37" fillId="2" borderId="1" xfId="4" applyFont="1" applyFill="1" applyBorder="1" applyAlignment="1">
      <alignment horizontal="left" vertical="center" indent="3"/>
    </xf>
    <xf numFmtId="0" fontId="38" fillId="2" borderId="0" xfId="4" applyFont="1" applyFill="1" applyAlignment="1">
      <alignment horizontal="left" vertical="center" indent="3"/>
    </xf>
    <xf numFmtId="0" fontId="38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4"/>
    </xf>
    <xf numFmtId="0" fontId="19" fillId="3" borderId="2" xfId="4" applyFont="1" applyFill="1" applyBorder="1" applyAlignment="1">
      <alignment horizontal="center" vertical="center" shrinkToFit="1"/>
    </xf>
    <xf numFmtId="0" fontId="10" fillId="2" borderId="0" xfId="4" applyFont="1" applyFill="1" applyAlignment="1">
      <alignment vertical="center" shrinkToFit="1"/>
    </xf>
    <xf numFmtId="0" fontId="31" fillId="2" borderId="9" xfId="4" applyFont="1" applyFill="1" applyBorder="1" applyAlignment="1">
      <alignment vertical="center" shrinkToFit="1"/>
    </xf>
    <xf numFmtId="0" fontId="31" fillId="2" borderId="10" xfId="4" applyFont="1" applyFill="1" applyBorder="1" applyAlignment="1">
      <alignment vertical="center" shrinkToFit="1"/>
    </xf>
    <xf numFmtId="0" fontId="32" fillId="2" borderId="0" xfId="4" applyFont="1" applyFill="1" applyAlignment="1">
      <alignment vertical="center" shrinkToFit="1"/>
    </xf>
    <xf numFmtId="0" fontId="33" fillId="2" borderId="4" xfId="4" applyFont="1" applyFill="1" applyBorder="1" applyAlignment="1">
      <alignment vertical="center" shrinkToFit="1"/>
    </xf>
    <xf numFmtId="0" fontId="20" fillId="2" borderId="0" xfId="4" applyFont="1" applyFill="1" applyAlignment="1">
      <alignment vertical="center" shrinkToFit="1"/>
    </xf>
    <xf numFmtId="0" fontId="37" fillId="2" borderId="0" xfId="4" applyFont="1" applyFill="1" applyAlignment="1">
      <alignment vertical="center" shrinkToFit="1"/>
    </xf>
    <xf numFmtId="0" fontId="35" fillId="2" borderId="0" xfId="4" applyFont="1" applyFill="1" applyAlignment="1">
      <alignment vertical="center" shrinkToFit="1"/>
    </xf>
    <xf numFmtId="0" fontId="37" fillId="2" borderId="1" xfId="4" applyFont="1" applyFill="1" applyBorder="1" applyAlignment="1">
      <alignment vertical="center" shrinkToFit="1"/>
    </xf>
    <xf numFmtId="0" fontId="16" fillId="2" borderId="0" xfId="4" applyFont="1" applyFill="1" applyAlignment="1">
      <alignment vertical="center" shrinkToFit="1"/>
    </xf>
    <xf numFmtId="0" fontId="31" fillId="2" borderId="9" xfId="1" applyNumberFormat="1" applyFont="1" applyFill="1" applyBorder="1" applyAlignment="1">
      <alignment vertical="center" shrinkToFit="1"/>
    </xf>
    <xf numFmtId="0" fontId="31" fillId="2" borderId="0" xfId="1" applyNumberFormat="1" applyFont="1" applyFill="1" applyAlignment="1">
      <alignment vertical="center" shrinkToFit="1"/>
    </xf>
    <xf numFmtId="0" fontId="31" fillId="2" borderId="10" xfId="1" applyNumberFormat="1" applyFont="1" applyFill="1" applyBorder="1" applyAlignment="1">
      <alignment vertical="center" shrinkToFit="1"/>
    </xf>
    <xf numFmtId="0" fontId="33" fillId="2" borderId="0" xfId="1" applyNumberFormat="1" applyFont="1" applyFill="1" applyAlignment="1">
      <alignment vertical="center" shrinkToFit="1"/>
    </xf>
    <xf numFmtId="0" fontId="38" fillId="2" borderId="0" xfId="1" applyNumberFormat="1" applyFont="1" applyFill="1" applyAlignment="1">
      <alignment vertical="center" shrinkToFit="1"/>
    </xf>
    <xf numFmtId="0" fontId="38" fillId="2" borderId="1" xfId="1" applyNumberFormat="1" applyFont="1" applyFill="1" applyBorder="1" applyAlignment="1">
      <alignment vertical="center" shrinkToFit="1"/>
    </xf>
    <xf numFmtId="0" fontId="33" fillId="2" borderId="1" xfId="1" applyNumberFormat="1" applyFont="1" applyFill="1" applyBorder="1" applyAlignment="1">
      <alignment vertical="center" shrinkToFit="1"/>
    </xf>
    <xf numFmtId="0" fontId="34" fillId="2" borderId="9" xfId="4" applyFont="1" applyFill="1" applyBorder="1" applyAlignment="1">
      <alignment vertical="center" shrinkToFit="1"/>
    </xf>
    <xf numFmtId="0" fontId="34" fillId="2" borderId="1" xfId="4" applyFont="1" applyFill="1" applyBorder="1" applyAlignment="1">
      <alignment vertical="center" shrinkToFit="1"/>
    </xf>
    <xf numFmtId="0" fontId="20" fillId="2" borderId="9" xfId="4" applyFont="1" applyFill="1" applyBorder="1" applyAlignment="1">
      <alignment vertical="center" shrinkToFit="1"/>
    </xf>
    <xf numFmtId="0" fontId="20" fillId="2" borderId="1" xfId="4" applyFont="1" applyFill="1" applyBorder="1" applyAlignment="1">
      <alignment vertical="center" shrinkToFit="1"/>
    </xf>
    <xf numFmtId="0" fontId="15" fillId="2" borderId="0" xfId="4" applyFont="1" applyFill="1" applyAlignment="1">
      <alignment vertical="center" shrinkToFit="1"/>
    </xf>
    <xf numFmtId="0" fontId="27" fillId="4" borderId="2" xfId="4" applyFont="1" applyFill="1" applyBorder="1" applyAlignment="1">
      <alignment vertical="center" shrinkToFit="1"/>
    </xf>
    <xf numFmtId="0" fontId="29" fillId="5" borderId="2" xfId="4" applyFont="1" applyFill="1" applyBorder="1" applyAlignment="1">
      <alignment vertical="center" shrinkToFit="1"/>
    </xf>
    <xf numFmtId="0" fontId="31" fillId="2" borderId="2" xfId="4" applyFont="1" applyFill="1" applyBorder="1" applyAlignment="1">
      <alignment vertical="center" shrinkToFit="1"/>
    </xf>
    <xf numFmtId="0" fontId="32" fillId="2" borderId="1" xfId="4" applyFont="1" applyFill="1" applyBorder="1" applyAlignment="1">
      <alignment vertical="center" shrinkToFit="1"/>
    </xf>
    <xf numFmtId="0" fontId="33" fillId="2" borderId="2" xfId="4" applyFont="1" applyFill="1" applyBorder="1" applyAlignment="1">
      <alignment vertical="center" shrinkToFit="1"/>
    </xf>
    <xf numFmtId="0" fontId="34" fillId="2" borderId="2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 shrinkToFit="1"/>
    </xf>
    <xf numFmtId="0" fontId="30" fillId="5" borderId="2" xfId="1" applyNumberFormat="1" applyFont="1" applyFill="1" applyBorder="1" applyAlignment="1">
      <alignment vertical="center" shrinkToFit="1"/>
    </xf>
    <xf numFmtId="0" fontId="33" fillId="2" borderId="9" xfId="4" applyFont="1" applyFill="1" applyBorder="1" applyAlignment="1">
      <alignment vertical="center" shrinkToFit="1"/>
    </xf>
    <xf numFmtId="0" fontId="33" fillId="2" borderId="1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/>
    </xf>
    <xf numFmtId="0" fontId="34" fillId="2" borderId="0" xfId="4" applyFont="1" applyFill="1" applyAlignment="1">
      <alignment horizontal="left" vertical="center" indent="2"/>
    </xf>
    <xf numFmtId="0" fontId="34" fillId="2" borderId="8" xfId="4" applyFont="1" applyFill="1" applyBorder="1" applyAlignment="1">
      <alignment horizontal="left" vertical="center" indent="2"/>
    </xf>
    <xf numFmtId="0" fontId="37" fillId="2" borderId="10" xfId="4" applyFont="1" applyFill="1" applyBorder="1" applyAlignment="1">
      <alignment horizontal="left" vertical="center" indent="3"/>
    </xf>
    <xf numFmtId="0" fontId="37" fillId="2" borderId="10" xfId="4" applyFont="1" applyFill="1" applyBorder="1" applyAlignment="1">
      <alignment vertical="center" shrinkToFit="1"/>
    </xf>
    <xf numFmtId="0" fontId="38" fillId="2" borderId="10" xfId="4" applyFont="1" applyFill="1" applyBorder="1" applyAlignment="1">
      <alignment horizontal="left" vertical="center" indent="3"/>
    </xf>
    <xf numFmtId="0" fontId="38" fillId="2" borderId="10" xfId="1" applyNumberFormat="1" applyFont="1" applyFill="1" applyBorder="1" applyAlignment="1">
      <alignment vertical="center" shrinkToFit="1"/>
    </xf>
    <xf numFmtId="0" fontId="34" fillId="2" borderId="8" xfId="4" applyFont="1" applyFill="1" applyBorder="1" applyAlignment="1">
      <alignment vertical="center" shrinkToFit="1"/>
    </xf>
    <xf numFmtId="0" fontId="34" fillId="2" borderId="8" xfId="1" applyNumberFormat="1" applyFont="1" applyFill="1" applyBorder="1" applyAlignment="1">
      <alignment vertical="center" shrinkToFit="1"/>
    </xf>
    <xf numFmtId="0" fontId="34" fillId="2" borderId="0" xfId="4" applyFont="1" applyFill="1" applyAlignment="1">
      <alignment horizontal="left" vertical="center" indent="1"/>
    </xf>
    <xf numFmtId="0" fontId="22" fillId="5" borderId="2" xfId="4" applyFont="1" applyFill="1" applyBorder="1" applyAlignment="1">
      <alignment horizontal="left" vertical="center" indent="1"/>
    </xf>
    <xf numFmtId="0" fontId="23" fillId="5" borderId="2" xfId="4" applyFont="1" applyFill="1" applyBorder="1" applyAlignment="1">
      <alignment vertical="center" shrinkToFit="1"/>
    </xf>
    <xf numFmtId="0" fontId="22" fillId="5" borderId="2" xfId="4" applyFont="1" applyFill="1" applyBorder="1" applyAlignment="1">
      <alignment horizontal="left" vertical="center"/>
    </xf>
    <xf numFmtId="0" fontId="30" fillId="5" borderId="9" xfId="1" applyNumberFormat="1" applyFont="1" applyFill="1" applyBorder="1" applyAlignment="1">
      <alignment vertical="center" shrinkToFit="1"/>
    </xf>
    <xf numFmtId="0" fontId="23" fillId="4" borderId="2" xfId="4" applyFont="1" applyFill="1" applyBorder="1" applyAlignment="1">
      <alignment vertical="center" shrinkToFit="1"/>
    </xf>
    <xf numFmtId="3" fontId="23" fillId="4" borderId="2" xfId="4" applyNumberFormat="1" applyFont="1" applyFill="1" applyBorder="1" applyAlignment="1">
      <alignment vertical="center"/>
    </xf>
    <xf numFmtId="0" fontId="24" fillId="5" borderId="9" xfId="4" applyFont="1" applyFill="1" applyBorder="1" applyAlignment="1">
      <alignment horizontal="left" vertical="center" indent="1"/>
    </xf>
    <xf numFmtId="0" fontId="22" fillId="5" borderId="9" xfId="4" applyFont="1" applyFill="1" applyBorder="1" applyAlignment="1">
      <alignment horizontal="left" vertical="center"/>
    </xf>
    <xf numFmtId="0" fontId="34" fillId="2" borderId="0" xfId="1" applyNumberFormat="1" applyFont="1" applyFill="1" applyAlignment="1">
      <alignment horizontal="center" vertical="center"/>
    </xf>
    <xf numFmtId="0" fontId="34" fillId="2" borderId="0" xfId="4" applyFont="1" applyFill="1" applyAlignment="1">
      <alignment horizontal="left" vertical="center" indent="5"/>
    </xf>
    <xf numFmtId="0" fontId="23" fillId="5" borderId="9" xfId="4" applyFont="1" applyFill="1" applyBorder="1" applyAlignment="1">
      <alignment vertical="center" shrinkToFit="1"/>
    </xf>
    <xf numFmtId="0" fontId="23" fillId="5" borderId="0" xfId="4" applyFont="1" applyFill="1" applyAlignment="1">
      <alignment vertical="center" shrinkToFit="1"/>
    </xf>
    <xf numFmtId="0" fontId="10" fillId="2" borderId="0" xfId="1" applyNumberFormat="1" applyFont="1" applyFill="1" applyAlignment="1">
      <alignment horizontal="center" vertical="center" shrinkToFit="1"/>
    </xf>
    <xf numFmtId="0" fontId="34" fillId="2" borderId="0" xfId="1" applyNumberFormat="1" applyFont="1" applyFill="1" applyAlignment="1">
      <alignment horizontal="center" vertical="center" shrinkToFit="1"/>
    </xf>
    <xf numFmtId="0" fontId="20" fillId="2" borderId="0" xfId="1" applyNumberFormat="1" applyFont="1" applyFill="1" applyAlignment="1">
      <alignment vertical="center" shrinkToFit="1"/>
    </xf>
    <xf numFmtId="0" fontId="20" fillId="2" borderId="1" xfId="1" applyNumberFormat="1" applyFont="1" applyFill="1" applyBorder="1" applyAlignment="1">
      <alignment vertical="center" shrinkToFit="1"/>
    </xf>
    <xf numFmtId="0" fontId="10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/>
    </xf>
    <xf numFmtId="0" fontId="39" fillId="2" borderId="8" xfId="1" applyNumberFormat="1" applyFont="1" applyFill="1" applyBorder="1" applyAlignment="1">
      <alignment vertical="center" shrinkToFit="1"/>
    </xf>
    <xf numFmtId="0" fontId="14" fillId="2" borderId="0" xfId="1" applyNumberFormat="1" applyFont="1" applyFill="1" applyAlignment="1">
      <alignment horizontal="center" vertical="center"/>
    </xf>
    <xf numFmtId="0" fontId="14" fillId="2" borderId="0" xfId="1" applyNumberFormat="1" applyFont="1" applyFill="1" applyAlignment="1">
      <alignment vertical="center"/>
    </xf>
    <xf numFmtId="0" fontId="14" fillId="2" borderId="0" xfId="4" applyFont="1" applyFill="1" applyAlignment="1">
      <alignment horizontal="left" vertical="center" indent="5"/>
    </xf>
    <xf numFmtId="0" fontId="40" fillId="2" borderId="0" xfId="4" applyFont="1" applyFill="1" applyAlignment="1">
      <alignment vertical="center"/>
    </xf>
    <xf numFmtId="0" fontId="33" fillId="2" borderId="8" xfId="4" applyFont="1" applyFill="1" applyBorder="1" applyAlignment="1">
      <alignment horizontal="left" vertical="center" indent="2"/>
    </xf>
    <xf numFmtId="0" fontId="33" fillId="2" borderId="3" xfId="4" applyFont="1" applyFill="1" applyBorder="1" applyAlignment="1">
      <alignment horizontal="left" vertical="center" indent="2"/>
    </xf>
    <xf numFmtId="0" fontId="34" fillId="2" borderId="4" xfId="4" applyFont="1" applyFill="1" applyBorder="1" applyAlignment="1">
      <alignment horizontal="left" vertical="center" indent="2"/>
    </xf>
    <xf numFmtId="0" fontId="41" fillId="2" borderId="0" xfId="4" applyFont="1" applyFill="1" applyAlignment="1">
      <alignment horizontal="left" vertical="center" indent="3"/>
    </xf>
    <xf numFmtId="0" fontId="34" fillId="2" borderId="4" xfId="4" applyFont="1" applyFill="1" applyBorder="1" applyAlignment="1">
      <alignment vertical="center" shrinkToFit="1"/>
    </xf>
    <xf numFmtId="0" fontId="41" fillId="2" borderId="0" xfId="4" applyFont="1" applyFill="1" applyAlignment="1">
      <alignment vertical="center" shrinkToFit="1"/>
    </xf>
    <xf numFmtId="0" fontId="33" fillId="2" borderId="3" xfId="4" applyFont="1" applyFill="1" applyBorder="1" applyAlignment="1">
      <alignment vertical="center" shrinkToFit="1"/>
    </xf>
    <xf numFmtId="0" fontId="33" fillId="2" borderId="8" xfId="4" applyFont="1" applyFill="1" applyBorder="1" applyAlignment="1">
      <alignment vertical="center" shrinkToFit="1"/>
    </xf>
    <xf numFmtId="0" fontId="34" fillId="2" borderId="4" xfId="1" applyNumberFormat="1" applyFont="1" applyFill="1" applyBorder="1" applyAlignment="1">
      <alignment vertical="center" shrinkToFit="1"/>
    </xf>
    <xf numFmtId="0" fontId="37" fillId="2" borderId="0" xfId="1" applyNumberFormat="1" applyFont="1" applyFill="1" applyAlignment="1">
      <alignment vertical="center" shrinkToFit="1"/>
    </xf>
    <xf numFmtId="0" fontId="14" fillId="2" borderId="0" xfId="4" applyFont="1" applyFill="1" applyAlignment="1">
      <alignment horizontal="left" vertical="center" indent="1"/>
    </xf>
    <xf numFmtId="0" fontId="36" fillId="2" borderId="0" xfId="4" applyFont="1" applyFill="1" applyAlignment="1">
      <alignment horizontal="right" vertical="center"/>
    </xf>
    <xf numFmtId="0" fontId="34" fillId="2" borderId="0" xfId="4" applyFont="1" applyFill="1" applyAlignment="1">
      <alignment horizontal="left" vertical="center" wrapText="1" indent="1"/>
    </xf>
    <xf numFmtId="0" fontId="36" fillId="2" borderId="0" xfId="4" applyFont="1" applyFill="1" applyAlignment="1">
      <alignment vertical="center" shrinkToFit="1"/>
    </xf>
    <xf numFmtId="0" fontId="35" fillId="2" borderId="1" xfId="4" applyFont="1" applyFill="1" applyBorder="1" applyAlignment="1">
      <alignment horizontal="left" vertical="center" indent="4"/>
    </xf>
    <xf numFmtId="0" fontId="35" fillId="2" borderId="0" xfId="4" applyFont="1" applyFill="1" applyAlignment="1">
      <alignment horizontal="left" vertical="center" indent="5"/>
    </xf>
    <xf numFmtId="0" fontId="35" fillId="2" borderId="1" xfId="4" applyFont="1" applyFill="1" applyBorder="1" applyAlignment="1">
      <alignment vertical="center" shrinkToFit="1"/>
    </xf>
    <xf numFmtId="0" fontId="37" fillId="2" borderId="1" xfId="1" applyNumberFormat="1" applyFont="1" applyFill="1" applyBorder="1" applyAlignment="1">
      <alignment vertical="center" shrinkToFit="1"/>
    </xf>
    <xf numFmtId="0" fontId="12" fillId="2" borderId="0" xfId="1" applyNumberFormat="1" applyFont="1" applyFill="1" applyAlignment="1">
      <alignment vertical="center" shrinkToFit="1"/>
    </xf>
    <xf numFmtId="0" fontId="37" fillId="2" borderId="10" xfId="1" applyNumberFormat="1" applyFont="1" applyFill="1" applyBorder="1" applyAlignment="1">
      <alignment vertical="center" shrinkToFit="1"/>
    </xf>
    <xf numFmtId="0" fontId="14" fillId="2" borderId="1" xfId="4" applyFont="1" applyFill="1" applyBorder="1" applyAlignment="1">
      <alignment horizontal="left" vertical="center" indent="2"/>
    </xf>
    <xf numFmtId="0" fontId="14" fillId="2" borderId="1" xfId="4" applyFont="1" applyFill="1" applyBorder="1" applyAlignment="1">
      <alignment vertical="center" shrinkToFit="1"/>
    </xf>
    <xf numFmtId="0" fontId="22" fillId="4" borderId="9" xfId="4" applyFont="1" applyFill="1" applyBorder="1" applyAlignment="1">
      <alignment horizontal="left" vertical="center"/>
    </xf>
    <xf numFmtId="0" fontId="22" fillId="4" borderId="1" xfId="4" applyFont="1" applyFill="1" applyBorder="1" applyAlignment="1">
      <alignment horizontal="left" vertical="center"/>
    </xf>
    <xf numFmtId="0" fontId="22" fillId="5" borderId="3" xfId="4" applyFont="1" applyFill="1" applyBorder="1" applyAlignment="1">
      <alignment horizontal="left" vertical="center" indent="1"/>
    </xf>
    <xf numFmtId="0" fontId="22" fillId="5" borderId="10" xfId="4" applyFont="1" applyFill="1" applyBorder="1" applyAlignment="1">
      <alignment horizontal="left" vertical="center" indent="1"/>
    </xf>
    <xf numFmtId="0" fontId="22" fillId="5" borderId="0" xfId="4" applyFont="1" applyFill="1" applyAlignment="1">
      <alignment horizontal="left" vertical="center"/>
    </xf>
    <xf numFmtId="0" fontId="22" fillId="5" borderId="1" xfId="4" applyFont="1" applyFill="1" applyBorder="1" applyAlignment="1">
      <alignment horizontal="left" vertical="center"/>
    </xf>
    <xf numFmtId="0" fontId="23" fillId="4" borderId="9" xfId="4" applyFont="1" applyFill="1" applyBorder="1" applyAlignment="1">
      <alignment vertical="center" shrinkToFit="1"/>
    </xf>
    <xf numFmtId="0" fontId="23" fillId="5" borderId="3" xfId="4" applyFont="1" applyFill="1" applyBorder="1" applyAlignment="1">
      <alignment vertical="center" shrinkToFit="1"/>
    </xf>
    <xf numFmtId="0" fontId="23" fillId="5" borderId="10" xfId="4" applyFont="1" applyFill="1" applyBorder="1" applyAlignment="1">
      <alignment vertical="center" shrinkToFit="1"/>
    </xf>
    <xf numFmtId="0" fontId="23" fillId="4" borderId="1" xfId="4" applyFont="1" applyFill="1" applyBorder="1" applyAlignment="1">
      <alignment vertical="center" shrinkToFit="1"/>
    </xf>
    <xf numFmtId="0" fontId="23" fillId="5" borderId="1" xfId="4" applyFont="1" applyFill="1" applyBorder="1" applyAlignment="1">
      <alignment vertical="center" shrinkToFit="1"/>
    </xf>
    <xf numFmtId="0" fontId="37" fillId="2" borderId="4" xfId="4" applyFont="1" applyFill="1" applyBorder="1" applyAlignment="1">
      <alignment horizontal="left" vertical="center" indent="3"/>
    </xf>
    <xf numFmtId="0" fontId="37" fillId="2" borderId="3" xfId="4" applyFont="1" applyFill="1" applyBorder="1" applyAlignment="1">
      <alignment horizontal="left" vertical="center" indent="3"/>
    </xf>
    <xf numFmtId="0" fontId="37" fillId="2" borderId="4" xfId="4" applyFont="1" applyFill="1" applyBorder="1" applyAlignment="1">
      <alignment vertical="center" shrinkToFit="1"/>
    </xf>
    <xf numFmtId="0" fontId="37" fillId="2" borderId="3" xfId="4" applyFont="1" applyFill="1" applyBorder="1" applyAlignment="1">
      <alignment vertical="center" shrinkToFit="1"/>
    </xf>
    <xf numFmtId="0" fontId="37" fillId="2" borderId="9" xfId="4" applyFont="1" applyFill="1" applyBorder="1" applyAlignment="1">
      <alignment horizontal="left" vertical="center" indent="3"/>
    </xf>
    <xf numFmtId="0" fontId="37" fillId="2" borderId="9" xfId="4" applyFont="1" applyFill="1" applyBorder="1" applyAlignment="1">
      <alignment vertical="center" shrinkToFit="1"/>
    </xf>
    <xf numFmtId="0" fontId="14" fillId="2" borderId="9" xfId="4" applyFont="1" applyFill="1" applyBorder="1" applyAlignment="1">
      <alignment vertical="center"/>
    </xf>
    <xf numFmtId="0" fontId="14" fillId="2" borderId="0" xfId="4" applyFont="1" applyFill="1" applyAlignment="1">
      <alignment vertical="center"/>
    </xf>
    <xf numFmtId="0" fontId="31" fillId="2" borderId="0" xfId="4" applyFont="1" applyFill="1" applyAlignment="1">
      <alignment horizontal="left" vertical="center" indent="2"/>
    </xf>
    <xf numFmtId="0" fontId="33" fillId="2" borderId="0" xfId="4" applyFont="1" applyFill="1" applyAlignment="1">
      <alignment horizontal="left" vertical="center" indent="2"/>
    </xf>
    <xf numFmtId="0" fontId="14" fillId="2" borderId="9" xfId="4" applyFont="1" applyFill="1" applyBorder="1" applyAlignment="1">
      <alignment vertical="center" shrinkToFit="1"/>
    </xf>
    <xf numFmtId="0" fontId="14" fillId="2" borderId="0" xfId="4" applyFont="1" applyFill="1" applyAlignment="1">
      <alignment vertical="center" shrinkToFit="1"/>
    </xf>
    <xf numFmtId="0" fontId="31" fillId="2" borderId="0" xfId="4" applyFont="1" applyFill="1" applyAlignment="1">
      <alignment vertical="center" shrinkToFit="1"/>
    </xf>
    <xf numFmtId="0" fontId="33" fillId="2" borderId="0" xfId="4" applyFont="1" applyFill="1" applyAlignment="1">
      <alignment vertical="center" shrinkToFit="1"/>
    </xf>
    <xf numFmtId="0" fontId="7" fillId="2" borderId="0" xfId="0" applyFont="1" applyFill="1"/>
    <xf numFmtId="0" fontId="1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6" fillId="2" borderId="1" xfId="0" applyFont="1" applyFill="1" applyBorder="1"/>
    <xf numFmtId="0" fontId="5" fillId="2" borderId="0" xfId="0" applyFont="1" applyFill="1"/>
    <xf numFmtId="0" fontId="25" fillId="2" borderId="0" xfId="2" applyFont="1" applyFill="1"/>
    <xf numFmtId="0" fontId="25" fillId="2" borderId="0" xfId="2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4" fillId="2" borderId="0" xfId="2" applyFont="1" applyFill="1"/>
    <xf numFmtId="0" fontId="3" fillId="2" borderId="0" xfId="2" applyFill="1"/>
    <xf numFmtId="0" fontId="4" fillId="2" borderId="0" xfId="2" applyFont="1" applyFill="1" applyAlignment="1">
      <alignment horizontal="left" indent="1"/>
    </xf>
    <xf numFmtId="0" fontId="42" fillId="2" borderId="0" xfId="5" applyFont="1" applyFill="1"/>
    <xf numFmtId="0" fontId="20" fillId="2" borderId="0" xfId="5" applyFont="1" applyFill="1" applyAlignment="1">
      <alignment horizontal="center" vertical="center"/>
    </xf>
    <xf numFmtId="0" fontId="43" fillId="2" borderId="2" xfId="5" applyFont="1" applyFill="1" applyBorder="1" applyAlignment="1">
      <alignment vertical="center"/>
    </xf>
    <xf numFmtId="0" fontId="44" fillId="2" borderId="2" xfId="5" applyFont="1" applyFill="1" applyBorder="1" applyAlignment="1">
      <alignment vertical="center"/>
    </xf>
    <xf numFmtId="0" fontId="45" fillId="2" borderId="0" xfId="5" applyFont="1" applyFill="1" applyAlignment="1">
      <alignment vertical="center"/>
    </xf>
    <xf numFmtId="0" fontId="44" fillId="2" borderId="0" xfId="5" applyFont="1" applyFill="1" applyAlignment="1">
      <alignment vertical="center"/>
    </xf>
    <xf numFmtId="0" fontId="48" fillId="2" borderId="0" xfId="5" applyFont="1" applyFill="1" applyAlignment="1">
      <alignment vertical="center"/>
    </xf>
    <xf numFmtId="0" fontId="49" fillId="2" borderId="0" xfId="8" applyFont="1" applyFill="1" applyAlignment="1">
      <alignment vertical="center"/>
    </xf>
    <xf numFmtId="0" fontId="50" fillId="2" borderId="0" xfId="2" applyFont="1" applyFill="1" applyAlignment="1">
      <alignment horizontal="left" vertical="center" indent="1"/>
    </xf>
    <xf numFmtId="0" fontId="51" fillId="2" borderId="1" xfId="0" applyFont="1" applyFill="1" applyBorder="1"/>
    <xf numFmtId="0" fontId="52" fillId="2" borderId="0" xfId="0" applyFont="1" applyFill="1"/>
    <xf numFmtId="0" fontId="52" fillId="2" borderId="0" xfId="0" applyFont="1" applyFill="1" applyAlignment="1">
      <alignment horizontal="left" indent="1"/>
    </xf>
    <xf numFmtId="166" fontId="23" fillId="4" borderId="2" xfId="4" applyNumberFormat="1" applyFont="1" applyFill="1" applyBorder="1" applyAlignment="1">
      <alignment vertical="center"/>
    </xf>
    <xf numFmtId="166" fontId="20" fillId="2" borderId="0" xfId="4" applyNumberFormat="1" applyFont="1" applyFill="1" applyAlignment="1">
      <alignment vertical="center"/>
    </xf>
    <xf numFmtId="166" fontId="20" fillId="2" borderId="4" xfId="4" applyNumberFormat="1" applyFont="1" applyFill="1" applyBorder="1" applyAlignment="1">
      <alignment vertical="center"/>
    </xf>
    <xf numFmtId="166" fontId="20" fillId="2" borderId="3" xfId="4" applyNumberFormat="1" applyFont="1" applyFill="1" applyBorder="1" applyAlignment="1">
      <alignment vertical="center"/>
    </xf>
    <xf numFmtId="166" fontId="20" fillId="2" borderId="1" xfId="4" applyNumberFormat="1" applyFont="1" applyFill="1" applyBorder="1" applyAlignment="1">
      <alignment vertical="center"/>
    </xf>
    <xf numFmtId="166" fontId="23" fillId="2" borderId="2" xfId="4" applyNumberFormat="1" applyFont="1" applyFill="1" applyBorder="1" applyAlignment="1">
      <alignment vertical="center"/>
    </xf>
    <xf numFmtId="166" fontId="20" fillId="2" borderId="7" xfId="4" applyNumberFormat="1" applyFont="1" applyFill="1" applyBorder="1" applyAlignment="1">
      <alignment vertical="center"/>
    </xf>
    <xf numFmtId="166" fontId="23" fillId="5" borderId="2" xfId="4" applyNumberFormat="1" applyFont="1" applyFill="1" applyBorder="1" applyAlignment="1">
      <alignment vertical="center"/>
    </xf>
    <xf numFmtId="166" fontId="21" fillId="2" borderId="6" xfId="4" applyNumberFormat="1" applyFont="1" applyFill="1" applyBorder="1" applyAlignment="1">
      <alignment vertical="center"/>
    </xf>
    <xf numFmtId="166" fontId="21" fillId="2" borderId="5" xfId="4" applyNumberFormat="1" applyFont="1" applyFill="1" applyBorder="1" applyAlignment="1">
      <alignment vertical="center"/>
    </xf>
    <xf numFmtId="166" fontId="20" fillId="2" borderId="9" xfId="4" applyNumberFormat="1" applyFont="1" applyFill="1" applyBorder="1" applyAlignment="1">
      <alignment vertical="center"/>
    </xf>
    <xf numFmtId="166" fontId="20" fillId="2" borderId="8" xfId="4" applyNumberFormat="1" applyFont="1" applyFill="1" applyBorder="1" applyAlignment="1">
      <alignment vertical="center"/>
    </xf>
    <xf numFmtId="167" fontId="23" fillId="4" borderId="2" xfId="4" applyNumberFormat="1" applyFont="1" applyFill="1" applyBorder="1" applyAlignment="1">
      <alignment vertical="center"/>
    </xf>
    <xf numFmtId="167" fontId="20" fillId="2" borderId="7" xfId="4" applyNumberFormat="1" applyFont="1" applyFill="1" applyBorder="1" applyAlignment="1">
      <alignment vertical="center"/>
    </xf>
    <xf numFmtId="167" fontId="20" fillId="2" borderId="0" xfId="4" applyNumberFormat="1" applyFont="1" applyFill="1" applyAlignment="1">
      <alignment vertical="center"/>
    </xf>
    <xf numFmtId="167" fontId="20" fillId="2" borderId="4" xfId="4" applyNumberFormat="1" applyFont="1" applyFill="1" applyBorder="1" applyAlignment="1">
      <alignment vertical="center"/>
    </xf>
    <xf numFmtId="167" fontId="21" fillId="2" borderId="6" xfId="4" applyNumberFormat="1" applyFont="1" applyFill="1" applyBorder="1" applyAlignment="1">
      <alignment vertical="center"/>
    </xf>
    <xf numFmtId="167" fontId="21" fillId="2" borderId="5" xfId="4" applyNumberFormat="1" applyFont="1" applyFill="1" applyBorder="1" applyAlignment="1">
      <alignment vertical="center"/>
    </xf>
    <xf numFmtId="167" fontId="20" fillId="2" borderId="3" xfId="4" applyNumberFormat="1" applyFont="1" applyFill="1" applyBorder="1" applyAlignment="1">
      <alignment vertical="center"/>
    </xf>
    <xf numFmtId="167" fontId="20" fillId="2" borderId="1" xfId="4" applyNumberFormat="1" applyFont="1" applyFill="1" applyBorder="1" applyAlignment="1">
      <alignment vertical="center"/>
    </xf>
    <xf numFmtId="168" fontId="29" fillId="5" borderId="2" xfId="4" applyNumberFormat="1" applyFont="1" applyFill="1" applyBorder="1" applyAlignment="1">
      <alignment vertical="center"/>
    </xf>
    <xf numFmtId="168" fontId="31" fillId="2" borderId="0" xfId="4" applyNumberFormat="1" applyFont="1" applyFill="1" applyAlignment="1">
      <alignment vertical="center"/>
    </xf>
    <xf numFmtId="168" fontId="31" fillId="2" borderId="2" xfId="4" applyNumberFormat="1" applyFont="1" applyFill="1" applyBorder="1" applyAlignment="1">
      <alignment vertical="center"/>
    </xf>
    <xf numFmtId="168" fontId="32" fillId="2" borderId="0" xfId="4" applyNumberFormat="1" applyFont="1" applyFill="1" applyAlignment="1">
      <alignment vertical="center"/>
    </xf>
    <xf numFmtId="168" fontId="32" fillId="2" borderId="1" xfId="4" applyNumberFormat="1" applyFont="1" applyFill="1" applyBorder="1" applyAlignment="1">
      <alignment vertical="center"/>
    </xf>
    <xf numFmtId="168" fontId="33" fillId="2" borderId="2" xfId="4" applyNumberFormat="1" applyFont="1" applyFill="1" applyBorder="1" applyAlignment="1">
      <alignment vertical="center"/>
    </xf>
    <xf numFmtId="168" fontId="35" fillId="2" borderId="0" xfId="4" applyNumberFormat="1" applyFont="1" applyFill="1" applyAlignment="1">
      <alignment vertical="center"/>
    </xf>
    <xf numFmtId="168" fontId="20" fillId="2" borderId="0" xfId="4" applyNumberFormat="1" applyFont="1" applyFill="1" applyAlignment="1">
      <alignment vertical="center"/>
    </xf>
    <xf numFmtId="168" fontId="20" fillId="2" borderId="1" xfId="4" applyNumberFormat="1" applyFont="1" applyFill="1" applyBorder="1" applyAlignment="1">
      <alignment vertical="center"/>
    </xf>
    <xf numFmtId="169" fontId="30" fillId="5" borderId="2" xfId="1" applyNumberFormat="1" applyFont="1" applyFill="1" applyBorder="1" applyAlignment="1">
      <alignment vertical="center"/>
    </xf>
    <xf numFmtId="169" fontId="31" fillId="2" borderId="0" xfId="4" applyNumberFormat="1" applyFont="1" applyFill="1" applyAlignment="1">
      <alignment vertical="center"/>
    </xf>
    <xf numFmtId="169" fontId="33" fillId="2" borderId="9" xfId="4" applyNumberFormat="1" applyFont="1" applyFill="1" applyBorder="1" applyAlignment="1">
      <alignment vertical="center"/>
    </xf>
    <xf numFmtId="169" fontId="33" fillId="2" borderId="1" xfId="4" applyNumberFormat="1" applyFont="1" applyFill="1" applyBorder="1" applyAlignment="1">
      <alignment vertical="center"/>
    </xf>
    <xf numFmtId="168" fontId="34" fillId="2" borderId="2" xfId="4" applyNumberFormat="1" applyFont="1" applyFill="1" applyBorder="1" applyAlignment="1">
      <alignment vertical="center"/>
    </xf>
    <xf numFmtId="168" fontId="34" fillId="2" borderId="9" xfId="4" applyNumberFormat="1" applyFont="1" applyFill="1" applyBorder="1" applyAlignment="1">
      <alignment vertical="center"/>
    </xf>
    <xf numFmtId="168" fontId="34" fillId="2" borderId="0" xfId="4" applyNumberFormat="1" applyFont="1" applyFill="1" applyAlignment="1">
      <alignment vertical="center"/>
    </xf>
    <xf numFmtId="168" fontId="34" fillId="2" borderId="1" xfId="4" applyNumberFormat="1" applyFont="1" applyFill="1" applyBorder="1" applyAlignment="1">
      <alignment vertical="center"/>
    </xf>
    <xf numFmtId="169" fontId="34" fillId="2" borderId="2" xfId="4" applyNumberFormat="1" applyFont="1" applyFill="1" applyBorder="1" applyAlignment="1">
      <alignment vertical="center"/>
    </xf>
    <xf numFmtId="166" fontId="34" fillId="2" borderId="9" xfId="4" applyNumberFormat="1" applyFont="1" applyFill="1" applyBorder="1" applyAlignment="1">
      <alignment vertical="center"/>
    </xf>
    <xf numFmtId="166" fontId="34" fillId="2" borderId="1" xfId="4" applyNumberFormat="1" applyFont="1" applyFill="1" applyBorder="1" applyAlignment="1">
      <alignment vertical="center"/>
    </xf>
    <xf numFmtId="170" fontId="10" fillId="2" borderId="0" xfId="4" applyNumberFormat="1" applyFont="1" applyFill="1" applyAlignment="1">
      <alignment vertical="center"/>
    </xf>
    <xf numFmtId="170" fontId="14" fillId="2" borderId="0" xfId="4" applyNumberFormat="1" applyFont="1" applyFill="1" applyAlignment="1">
      <alignment vertical="center"/>
    </xf>
    <xf numFmtId="171" fontId="23" fillId="5" borderId="2" xfId="4" applyNumberFormat="1" applyFont="1" applyFill="1" applyBorder="1" applyAlignment="1">
      <alignment vertical="center"/>
    </xf>
    <xf numFmtId="171" fontId="34" fillId="2" borderId="9" xfId="4" applyNumberFormat="1" applyFont="1" applyFill="1" applyBorder="1" applyAlignment="1">
      <alignment vertical="center"/>
    </xf>
    <xf numFmtId="171" fontId="34" fillId="2" borderId="1" xfId="4" applyNumberFormat="1" applyFont="1" applyFill="1" applyBorder="1" applyAlignment="1">
      <alignment vertical="center"/>
    </xf>
    <xf numFmtId="172" fontId="15" fillId="2" borderId="0" xfId="4" applyNumberFormat="1" applyFont="1" applyFill="1" applyAlignment="1">
      <alignment vertical="center"/>
    </xf>
    <xf numFmtId="172" fontId="36" fillId="2" borderId="0" xfId="4" applyNumberFormat="1" applyFont="1" applyFill="1" applyAlignment="1">
      <alignment vertical="center"/>
    </xf>
    <xf numFmtId="173" fontId="23" fillId="5" borderId="2" xfId="4" applyNumberFormat="1" applyFont="1" applyFill="1" applyBorder="1" applyAlignment="1">
      <alignment vertical="center"/>
    </xf>
    <xf numFmtId="165" fontId="23" fillId="5" borderId="2" xfId="4" applyNumberFormat="1" applyFont="1" applyFill="1" applyBorder="1" applyAlignment="1">
      <alignment vertical="center"/>
    </xf>
    <xf numFmtId="165" fontId="34" fillId="2" borderId="9" xfId="4" applyNumberFormat="1" applyFont="1" applyFill="1" applyBorder="1" applyAlignment="1">
      <alignment vertical="center"/>
    </xf>
    <xf numFmtId="165" fontId="34" fillId="2" borderId="1" xfId="4" applyNumberFormat="1" applyFont="1" applyFill="1" applyBorder="1" applyAlignment="1">
      <alignment vertical="center"/>
    </xf>
    <xf numFmtId="167" fontId="23" fillId="5" borderId="2" xfId="4" applyNumberFormat="1" applyFont="1" applyFill="1" applyBorder="1" applyAlignment="1">
      <alignment vertical="center"/>
    </xf>
    <xf numFmtId="167" fontId="34" fillId="2" borderId="9" xfId="4" applyNumberFormat="1" applyFont="1" applyFill="1" applyBorder="1" applyAlignment="1">
      <alignment vertical="center"/>
    </xf>
    <xf numFmtId="167" fontId="34" fillId="2" borderId="1" xfId="4" applyNumberFormat="1" applyFont="1" applyFill="1" applyBorder="1" applyAlignment="1">
      <alignment vertical="center"/>
    </xf>
    <xf numFmtId="165" fontId="27" fillId="4" borderId="2" xfId="4" applyNumberFormat="1" applyFont="1" applyFill="1" applyBorder="1" applyAlignment="1">
      <alignment vertical="center"/>
    </xf>
    <xf numFmtId="174" fontId="10" fillId="2" borderId="0" xfId="4" applyNumberFormat="1" applyFont="1" applyFill="1" applyAlignment="1">
      <alignment vertical="center"/>
    </xf>
    <xf numFmtId="168" fontId="31" fillId="2" borderId="9" xfId="4" applyNumberFormat="1" applyFont="1" applyFill="1" applyBorder="1" applyAlignment="1">
      <alignment vertical="center"/>
    </xf>
    <xf numFmtId="168" fontId="31" fillId="2" borderId="10" xfId="4" applyNumberFormat="1" applyFont="1" applyFill="1" applyBorder="1" applyAlignment="1">
      <alignment vertical="center"/>
    </xf>
    <xf numFmtId="168" fontId="33" fillId="2" borderId="4" xfId="4" applyNumberFormat="1" applyFont="1" applyFill="1" applyBorder="1" applyAlignment="1">
      <alignment vertical="center"/>
    </xf>
    <xf numFmtId="168" fontId="37" fillId="2" borderId="0" xfId="4" applyNumberFormat="1" applyFont="1" applyFill="1" applyAlignment="1">
      <alignment vertical="center"/>
    </xf>
    <xf numFmtId="168" fontId="37" fillId="2" borderId="1" xfId="4" applyNumberFormat="1" applyFont="1" applyFill="1" applyBorder="1" applyAlignment="1">
      <alignment vertical="center"/>
    </xf>
    <xf numFmtId="168" fontId="16" fillId="2" borderId="0" xfId="4" applyNumberFormat="1" applyFont="1" applyFill="1" applyAlignment="1">
      <alignment vertical="center"/>
    </xf>
    <xf numFmtId="168" fontId="14" fillId="2" borderId="0" xfId="4" applyNumberFormat="1" applyFont="1" applyFill="1" applyAlignment="1">
      <alignment vertical="center"/>
    </xf>
    <xf numFmtId="169" fontId="31" fillId="2" borderId="9" xfId="1" applyNumberFormat="1" applyFont="1" applyFill="1" applyBorder="1" applyAlignment="1">
      <alignment vertical="center"/>
    </xf>
    <xf numFmtId="169" fontId="31" fillId="2" borderId="0" xfId="1" applyNumberFormat="1" applyFont="1" applyFill="1" applyAlignment="1">
      <alignment vertical="center"/>
    </xf>
    <xf numFmtId="169" fontId="31" fillId="2" borderId="10" xfId="1" applyNumberFormat="1" applyFont="1" applyFill="1" applyBorder="1" applyAlignment="1">
      <alignment vertical="center"/>
    </xf>
    <xf numFmtId="169" fontId="33" fillId="2" borderId="0" xfId="1" applyNumberFormat="1" applyFont="1" applyFill="1" applyAlignment="1">
      <alignment vertical="center"/>
    </xf>
    <xf numFmtId="169" fontId="38" fillId="2" borderId="0" xfId="1" applyNumberFormat="1" applyFont="1" applyFill="1" applyAlignment="1">
      <alignment vertical="center"/>
    </xf>
    <xf numFmtId="169" fontId="38" fillId="2" borderId="1" xfId="1" applyNumberFormat="1" applyFont="1" applyFill="1" applyBorder="1" applyAlignment="1">
      <alignment vertical="center"/>
    </xf>
    <xf numFmtId="167" fontId="30" fillId="5" borderId="9" xfId="1" applyNumberFormat="1" applyFont="1" applyFill="1" applyBorder="1" applyAlignment="1">
      <alignment vertical="center"/>
    </xf>
    <xf numFmtId="167" fontId="31" fillId="2" borderId="9" xfId="1" applyNumberFormat="1" applyFont="1" applyFill="1" applyBorder="1" applyAlignment="1">
      <alignment vertical="center"/>
    </xf>
    <xf numFmtId="167" fontId="31" fillId="2" borderId="0" xfId="1" applyNumberFormat="1" applyFont="1" applyFill="1" applyAlignment="1">
      <alignment vertical="center"/>
    </xf>
    <xf numFmtId="167" fontId="31" fillId="2" borderId="10" xfId="1" applyNumberFormat="1" applyFont="1" applyFill="1" applyBorder="1" applyAlignment="1">
      <alignment vertical="center"/>
    </xf>
    <xf numFmtId="167" fontId="33" fillId="2" borderId="0" xfId="1" applyNumberFormat="1" applyFont="1" applyFill="1" applyAlignment="1">
      <alignment vertical="center"/>
    </xf>
    <xf numFmtId="167" fontId="33" fillId="2" borderId="1" xfId="1" applyNumberFormat="1" applyFont="1" applyFill="1" applyBorder="1" applyAlignment="1">
      <alignment vertical="center"/>
    </xf>
    <xf numFmtId="168" fontId="37" fillId="2" borderId="10" xfId="4" applyNumberFormat="1" applyFont="1" applyFill="1" applyBorder="1" applyAlignment="1">
      <alignment vertical="center"/>
    </xf>
    <xf numFmtId="168" fontId="34" fillId="2" borderId="8" xfId="4" applyNumberFormat="1" applyFont="1" applyFill="1" applyBorder="1" applyAlignment="1">
      <alignment vertical="center"/>
    </xf>
    <xf numFmtId="169" fontId="38" fillId="2" borderId="10" xfId="1" applyNumberFormat="1" applyFont="1" applyFill="1" applyBorder="1" applyAlignment="1">
      <alignment vertical="center"/>
    </xf>
    <xf numFmtId="169" fontId="34" fillId="2" borderId="8" xfId="1" applyNumberFormat="1" applyFont="1" applyFill="1" applyBorder="1" applyAlignment="1">
      <alignment vertical="center"/>
    </xf>
    <xf numFmtId="166" fontId="34" fillId="2" borderId="0" xfId="4" applyNumberFormat="1" applyFont="1" applyFill="1" applyAlignment="1">
      <alignment vertical="center"/>
    </xf>
    <xf numFmtId="171" fontId="34" fillId="2" borderId="0" xfId="4" applyNumberFormat="1" applyFont="1" applyFill="1" applyAlignment="1">
      <alignment vertical="center"/>
    </xf>
    <xf numFmtId="166" fontId="23" fillId="5" borderId="9" xfId="4" applyNumberFormat="1" applyFont="1" applyFill="1" applyBorder="1" applyAlignment="1">
      <alignment vertical="center"/>
    </xf>
    <xf numFmtId="175" fontId="10" fillId="2" borderId="0" xfId="4" applyNumberFormat="1" applyFont="1" applyFill="1" applyAlignment="1">
      <alignment vertical="center"/>
    </xf>
    <xf numFmtId="165" fontId="23" fillId="5" borderId="9" xfId="4" applyNumberFormat="1" applyFont="1" applyFill="1" applyBorder="1" applyAlignment="1">
      <alignment vertical="center"/>
    </xf>
    <xf numFmtId="173" fontId="34" fillId="2" borderId="9" xfId="4" applyNumberFormat="1" applyFont="1" applyFill="1" applyBorder="1" applyAlignment="1">
      <alignment vertical="center"/>
    </xf>
    <xf numFmtId="173" fontId="34" fillId="2" borderId="0" xfId="4" applyNumberFormat="1" applyFont="1" applyFill="1" applyAlignment="1">
      <alignment vertical="center"/>
    </xf>
    <xf numFmtId="173" fontId="34" fillId="2" borderId="1" xfId="4" applyNumberFormat="1" applyFont="1" applyFill="1" applyBorder="1" applyAlignment="1">
      <alignment vertical="center"/>
    </xf>
    <xf numFmtId="165" fontId="23" fillId="5" borderId="0" xfId="4" applyNumberFormat="1" applyFont="1" applyFill="1" applyAlignment="1">
      <alignment vertical="center"/>
    </xf>
    <xf numFmtId="165" fontId="34" fillId="2" borderId="0" xfId="4" applyNumberFormat="1" applyFont="1" applyFill="1" applyAlignment="1">
      <alignment vertical="center"/>
    </xf>
    <xf numFmtId="167" fontId="23" fillId="5" borderId="0" xfId="4" applyNumberFormat="1" applyFont="1" applyFill="1" applyAlignment="1">
      <alignment vertical="center"/>
    </xf>
    <xf numFmtId="167" fontId="34" fillId="2" borderId="0" xfId="4" applyNumberFormat="1" applyFont="1" applyFill="1" applyAlignment="1">
      <alignment vertical="center"/>
    </xf>
    <xf numFmtId="170" fontId="33" fillId="2" borderId="4" xfId="4" applyNumberFormat="1" applyFont="1" applyFill="1" applyBorder="1" applyAlignment="1">
      <alignment vertical="center"/>
    </xf>
    <xf numFmtId="170" fontId="20" fillId="2" borderId="0" xfId="1" applyNumberFormat="1" applyFont="1" applyFill="1" applyAlignment="1">
      <alignment vertical="center"/>
    </xf>
    <xf numFmtId="170" fontId="20" fillId="2" borderId="1" xfId="1" applyNumberFormat="1" applyFont="1" applyFill="1" applyBorder="1" applyAlignment="1">
      <alignment vertical="center"/>
    </xf>
    <xf numFmtId="170" fontId="20" fillId="2" borderId="0" xfId="4" applyNumberFormat="1" applyFont="1" applyFill="1" applyAlignment="1">
      <alignment vertical="center"/>
    </xf>
    <xf numFmtId="176" fontId="14" fillId="2" borderId="0" xfId="1" applyNumberFormat="1" applyFont="1" applyFill="1" applyAlignment="1">
      <alignment vertical="center"/>
    </xf>
    <xf numFmtId="169" fontId="31" fillId="2" borderId="9" xfId="4" applyNumberFormat="1" applyFont="1" applyFill="1" applyBorder="1" applyAlignment="1">
      <alignment vertical="center"/>
    </xf>
    <xf numFmtId="169" fontId="31" fillId="2" borderId="10" xfId="4" applyNumberFormat="1" applyFont="1" applyFill="1" applyBorder="1" applyAlignment="1">
      <alignment vertical="center"/>
    </xf>
    <xf numFmtId="169" fontId="33" fillId="2" borderId="0" xfId="4" applyNumberFormat="1" applyFont="1" applyFill="1" applyAlignment="1">
      <alignment vertical="center"/>
    </xf>
    <xf numFmtId="169" fontId="37" fillId="2" borderId="0" xfId="4" applyNumberFormat="1" applyFont="1" applyFill="1" applyAlignment="1">
      <alignment vertical="center"/>
    </xf>
    <xf numFmtId="169" fontId="37" fillId="2" borderId="1" xfId="4" applyNumberFormat="1" applyFont="1" applyFill="1" applyBorder="1" applyAlignment="1">
      <alignment vertical="center"/>
    </xf>
    <xf numFmtId="165" fontId="30" fillId="5" borderId="9" xfId="1" applyNumberFormat="1" applyFont="1" applyFill="1" applyBorder="1" applyAlignment="1">
      <alignment vertical="center"/>
    </xf>
    <xf numFmtId="165" fontId="31" fillId="2" borderId="9" xfId="1" applyNumberFormat="1" applyFont="1" applyFill="1" applyBorder="1" applyAlignment="1">
      <alignment vertical="center"/>
    </xf>
    <xf numFmtId="165" fontId="31" fillId="2" borderId="0" xfId="1" applyNumberFormat="1" applyFont="1" applyFill="1" applyAlignment="1">
      <alignment vertical="center"/>
    </xf>
    <xf numFmtId="165" fontId="31" fillId="2" borderId="10" xfId="1" applyNumberFormat="1" applyFont="1" applyFill="1" applyBorder="1" applyAlignment="1">
      <alignment vertical="center"/>
    </xf>
    <xf numFmtId="165" fontId="33" fillId="2" borderId="0" xfId="1" applyNumberFormat="1" applyFont="1" applyFill="1" applyAlignment="1">
      <alignment vertical="center"/>
    </xf>
    <xf numFmtId="165" fontId="33" fillId="2" borderId="1" xfId="1" applyNumberFormat="1" applyFont="1" applyFill="1" applyBorder="1" applyAlignment="1">
      <alignment vertical="center"/>
    </xf>
    <xf numFmtId="169" fontId="39" fillId="2" borderId="8" xfId="1" applyNumberFormat="1" applyFont="1" applyFill="1" applyBorder="1" applyAlignment="1">
      <alignment vertical="center"/>
    </xf>
    <xf numFmtId="167" fontId="12" fillId="2" borderId="0" xfId="1" applyNumberFormat="1" applyFont="1" applyFill="1" applyAlignment="1">
      <alignment vertical="center"/>
    </xf>
    <xf numFmtId="173" fontId="23" fillId="5" borderId="9" xfId="4" applyNumberFormat="1" applyFont="1" applyFill="1" applyBorder="1" applyAlignment="1">
      <alignment vertical="center"/>
    </xf>
    <xf numFmtId="167" fontId="23" fillId="5" borderId="9" xfId="4" applyNumberFormat="1" applyFont="1" applyFill="1" applyBorder="1" applyAlignment="1">
      <alignment vertical="center"/>
    </xf>
    <xf numFmtId="168" fontId="34" fillId="2" borderId="4" xfId="4" applyNumberFormat="1" applyFont="1" applyFill="1" applyBorder="1" applyAlignment="1">
      <alignment vertical="center"/>
    </xf>
    <xf numFmtId="168" fontId="41" fillId="2" borderId="0" xfId="4" applyNumberFormat="1" applyFont="1" applyFill="1" applyAlignment="1">
      <alignment vertical="center"/>
    </xf>
    <xf numFmtId="168" fontId="33" fillId="2" borderId="8" xfId="4" applyNumberFormat="1" applyFont="1" applyFill="1" applyBorder="1" applyAlignment="1">
      <alignment vertical="center"/>
    </xf>
    <xf numFmtId="169" fontId="34" fillId="2" borderId="4" xfId="1" applyNumberFormat="1" applyFont="1" applyFill="1" applyBorder="1" applyAlignment="1">
      <alignment vertical="center"/>
    </xf>
    <xf numFmtId="169" fontId="37" fillId="2" borderId="0" xfId="1" applyNumberFormat="1" applyFont="1" applyFill="1" applyAlignment="1">
      <alignment vertical="center"/>
    </xf>
    <xf numFmtId="169" fontId="33" fillId="2" borderId="1" xfId="1" applyNumberFormat="1" applyFont="1" applyFill="1" applyBorder="1" applyAlignment="1">
      <alignment vertical="center"/>
    </xf>
    <xf numFmtId="167" fontId="30" fillId="5" borderId="2" xfId="1" applyNumberFormat="1" applyFont="1" applyFill="1" applyBorder="1" applyAlignment="1">
      <alignment vertical="center"/>
    </xf>
    <xf numFmtId="167" fontId="34" fillId="2" borderId="4" xfId="1" applyNumberFormat="1" applyFont="1" applyFill="1" applyBorder="1" applyAlignment="1">
      <alignment vertical="center"/>
    </xf>
    <xf numFmtId="165" fontId="30" fillId="5" borderId="2" xfId="1" applyNumberFormat="1" applyFont="1" applyFill="1" applyBorder="1" applyAlignment="1">
      <alignment vertical="center"/>
    </xf>
    <xf numFmtId="165" fontId="34" fillId="2" borderId="4" xfId="1" applyNumberFormat="1" applyFont="1" applyFill="1" applyBorder="1" applyAlignment="1">
      <alignment vertical="center"/>
    </xf>
    <xf numFmtId="168" fontId="33" fillId="2" borderId="3" xfId="4" applyNumberFormat="1" applyFont="1" applyFill="1" applyBorder="1" applyAlignment="1">
      <alignment vertical="center"/>
    </xf>
    <xf numFmtId="168" fontId="35" fillId="2" borderId="1" xfId="4" applyNumberFormat="1" applyFont="1" applyFill="1" applyBorder="1" applyAlignment="1">
      <alignment vertical="center"/>
    </xf>
    <xf numFmtId="169" fontId="37" fillId="2" borderId="1" xfId="1" applyNumberFormat="1" applyFont="1" applyFill="1" applyBorder="1" applyAlignment="1">
      <alignment vertical="center"/>
    </xf>
    <xf numFmtId="169" fontId="37" fillId="2" borderId="10" xfId="1" applyNumberFormat="1" applyFont="1" applyFill="1" applyBorder="1" applyAlignment="1">
      <alignment vertical="center"/>
    </xf>
    <xf numFmtId="170" fontId="14" fillId="2" borderId="1" xfId="4" applyNumberFormat="1" applyFont="1" applyFill="1" applyBorder="1" applyAlignment="1">
      <alignment vertical="center"/>
    </xf>
    <xf numFmtId="170" fontId="37" fillId="2" borderId="0" xfId="4" applyNumberFormat="1" applyFont="1" applyFill="1" applyAlignment="1">
      <alignment vertical="center"/>
    </xf>
    <xf numFmtId="167" fontId="31" fillId="2" borderId="9" xfId="4" applyNumberFormat="1" applyFont="1" applyFill="1" applyBorder="1" applyAlignment="1">
      <alignment vertical="center"/>
    </xf>
    <xf numFmtId="167" fontId="31" fillId="2" borderId="0" xfId="4" applyNumberFormat="1" applyFont="1" applyFill="1" applyAlignment="1">
      <alignment vertical="center"/>
    </xf>
    <xf numFmtId="167" fontId="31" fillId="2" borderId="10" xfId="4" applyNumberFormat="1" applyFont="1" applyFill="1" applyBorder="1" applyAlignment="1">
      <alignment vertical="center"/>
    </xf>
    <xf numFmtId="167" fontId="33" fillId="2" borderId="1" xfId="4" applyNumberFormat="1" applyFont="1" applyFill="1" applyBorder="1" applyAlignment="1">
      <alignment vertical="center"/>
    </xf>
    <xf numFmtId="165" fontId="31" fillId="2" borderId="9" xfId="4" applyNumberFormat="1" applyFont="1" applyFill="1" applyBorder="1" applyAlignment="1">
      <alignment vertical="center"/>
    </xf>
    <xf numFmtId="165" fontId="31" fillId="2" borderId="0" xfId="4" applyNumberFormat="1" applyFont="1" applyFill="1" applyAlignment="1">
      <alignment vertical="center"/>
    </xf>
    <xf numFmtId="165" fontId="31" fillId="2" borderId="10" xfId="4" applyNumberFormat="1" applyFont="1" applyFill="1" applyBorder="1" applyAlignment="1">
      <alignment vertical="center"/>
    </xf>
    <xf numFmtId="165" fontId="33" fillId="2" borderId="1" xfId="4" applyNumberFormat="1" applyFont="1" applyFill="1" applyBorder="1" applyAlignment="1">
      <alignment vertical="center"/>
    </xf>
    <xf numFmtId="166" fontId="23" fillId="4" borderId="9" xfId="4" applyNumberFormat="1" applyFont="1" applyFill="1" applyBorder="1" applyAlignment="1">
      <alignment vertical="center"/>
    </xf>
    <xf numFmtId="171" fontId="23" fillId="5" borderId="3" xfId="4" applyNumberFormat="1" applyFont="1" applyFill="1" applyBorder="1" applyAlignment="1">
      <alignment vertical="center"/>
    </xf>
    <xf numFmtId="166" fontId="23" fillId="5" borderId="3" xfId="4" applyNumberFormat="1" applyFont="1" applyFill="1" applyBorder="1" applyAlignment="1">
      <alignment vertical="center"/>
    </xf>
    <xf numFmtId="171" fontId="23" fillId="5" borderId="10" xfId="4" applyNumberFormat="1" applyFont="1" applyFill="1" applyBorder="1" applyAlignment="1">
      <alignment vertical="center"/>
    </xf>
    <xf numFmtId="166" fontId="23" fillId="5" borderId="10" xfId="4" applyNumberFormat="1" applyFont="1" applyFill="1" applyBorder="1" applyAlignment="1">
      <alignment vertical="center"/>
    </xf>
    <xf numFmtId="166" fontId="23" fillId="4" borderId="1" xfId="4" applyNumberFormat="1" applyFont="1" applyFill="1" applyBorder="1" applyAlignment="1">
      <alignment vertical="center"/>
    </xf>
    <xf numFmtId="166" fontId="23" fillId="5" borderId="0" xfId="4" applyNumberFormat="1" applyFont="1" applyFill="1" applyAlignment="1">
      <alignment vertical="center"/>
    </xf>
    <xf numFmtId="167" fontId="23" fillId="5" borderId="1" xfId="4" applyNumberFormat="1" applyFont="1" applyFill="1" applyBorder="1" applyAlignment="1">
      <alignment vertical="center"/>
    </xf>
    <xf numFmtId="168" fontId="37" fillId="2" borderId="4" xfId="4" applyNumberFormat="1" applyFont="1" applyFill="1" applyBorder="1" applyAlignment="1">
      <alignment vertical="center"/>
    </xf>
    <xf numFmtId="168" fontId="37" fillId="2" borderId="3" xfId="4" applyNumberFormat="1" applyFont="1" applyFill="1" applyBorder="1" applyAlignment="1">
      <alignment vertical="center"/>
    </xf>
    <xf numFmtId="167" fontId="33" fillId="2" borderId="0" xfId="4" applyNumberFormat="1" applyFont="1" applyFill="1" applyAlignment="1">
      <alignment vertical="center"/>
    </xf>
    <xf numFmtId="165" fontId="33" fillId="2" borderId="0" xfId="4" applyNumberFormat="1" applyFont="1" applyFill="1" applyAlignment="1">
      <alignment vertical="center"/>
    </xf>
    <xf numFmtId="168" fontId="33" fillId="2" borderId="1" xfId="4" applyNumberFormat="1" applyFont="1" applyFill="1" applyBorder="1" applyAlignment="1">
      <alignment vertical="center"/>
    </xf>
    <xf numFmtId="170" fontId="37" fillId="2" borderId="9" xfId="4" applyNumberFormat="1" applyFont="1" applyFill="1" applyBorder="1" applyAlignment="1">
      <alignment vertical="center"/>
    </xf>
    <xf numFmtId="168" fontId="37" fillId="2" borderId="9" xfId="4" applyNumberFormat="1" applyFont="1" applyFill="1" applyBorder="1" applyAlignment="1">
      <alignment vertical="center"/>
    </xf>
    <xf numFmtId="165" fontId="33" fillId="2" borderId="9" xfId="4" applyNumberFormat="1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20" fillId="2" borderId="0" xfId="5" applyFont="1" applyFill="1" applyAlignment="1">
      <alignment vertical="center"/>
    </xf>
    <xf numFmtId="0" fontId="18" fillId="2" borderId="0" xfId="5" applyFont="1" applyFill="1" applyAlignment="1">
      <alignment vertical="center"/>
    </xf>
    <xf numFmtId="177" fontId="47" fillId="2" borderId="0" xfId="5" quotePrefix="1" applyNumberFormat="1" applyFont="1" applyFill="1" applyAlignment="1">
      <alignment horizontal="left" vertical="center"/>
    </xf>
    <xf numFmtId="0" fontId="20" fillId="2" borderId="0" xfId="5" applyFont="1" applyFill="1" applyAlignment="1">
      <alignment vertical="center"/>
    </xf>
    <xf numFmtId="0" fontId="46" fillId="2" borderId="0" xfId="5" applyFont="1" applyFill="1" applyAlignment="1">
      <alignment horizontal="left" vertical="center"/>
    </xf>
    <xf numFmtId="0" fontId="53" fillId="0" borderId="0" xfId="5" applyFont="1" applyAlignment="1">
      <alignment horizontal="left" vertical="center"/>
    </xf>
  </cellXfs>
  <cellStyles count="9">
    <cellStyle name="Comma 2" xfId="3"/>
    <cellStyle name="Hyperlink" xfId="2" builtinId="8"/>
    <cellStyle name="Normal" xfId="0" builtinId="0"/>
    <cellStyle name="Normal 2" xfId="4"/>
    <cellStyle name="Normal 2 2" xfId="8"/>
    <cellStyle name="Normal 3" xfId="5"/>
    <cellStyle name="Percent" xfId="1" builtinId="5"/>
    <cellStyle name="Percent 2" xfId="6"/>
    <cellStyle name="Percent 3" xfId="7"/>
  </cellStyles>
  <dxfs count="12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reativecommons.org/licenses/by/4.0/?ref=chooser-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54" customWidth="1"/>
    <col min="5" max="21" width="9.7109375" style="354" customWidth="1"/>
    <col min="22" max="22" width="9.7109375" style="192" customWidth="1"/>
    <col min="23" max="23" width="107.42578125" style="354" customWidth="1"/>
    <col min="24" max="24" width="44.7109375" style="354" customWidth="1"/>
    <col min="25" max="26" width="9.7109375" style="354" customWidth="1"/>
    <col min="27" max="54" width="9.140625" style="354" customWidth="1"/>
    <col min="55" max="16384" width="9.140625" style="354"/>
  </cols>
  <sheetData>
    <row r="1" spans="1:23" ht="15" customHeight="1" x14ac:dyDescent="0.25">
      <c r="A1" s="355"/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</row>
    <row r="2" spans="1:23" ht="21" customHeight="1" x14ac:dyDescent="0.35">
      <c r="A2" s="191"/>
      <c r="B2" s="360"/>
      <c r="C2" s="360"/>
      <c r="D2" s="360"/>
      <c r="E2" s="360"/>
      <c r="F2" s="360"/>
      <c r="G2" s="360"/>
      <c r="H2" s="360"/>
      <c r="I2" s="360"/>
      <c r="J2" s="360"/>
      <c r="K2" s="360"/>
      <c r="L2" s="355"/>
      <c r="M2" s="355"/>
      <c r="N2" s="355"/>
      <c r="O2" s="355"/>
      <c r="P2" s="355"/>
      <c r="Q2" s="355"/>
    </row>
    <row r="3" spans="1:23" ht="15" customHeight="1" x14ac:dyDescent="0.25">
      <c r="A3" s="355"/>
      <c r="B3" s="360"/>
      <c r="C3" s="360"/>
      <c r="D3" s="360"/>
      <c r="E3" s="360"/>
      <c r="F3" s="360"/>
      <c r="G3" s="360"/>
      <c r="H3" s="360"/>
      <c r="I3" s="360"/>
      <c r="J3" s="360"/>
      <c r="K3" s="360"/>
      <c r="L3" s="355"/>
      <c r="M3" s="355"/>
      <c r="N3" s="355"/>
      <c r="O3" s="355"/>
      <c r="P3" s="355"/>
      <c r="Q3" s="355"/>
    </row>
    <row r="4" spans="1:23" ht="15" customHeight="1" x14ac:dyDescent="0.25">
      <c r="A4" s="355"/>
      <c r="B4" s="355"/>
      <c r="C4" s="355"/>
      <c r="D4" s="355"/>
      <c r="E4" s="355"/>
      <c r="F4" s="355"/>
      <c r="G4" s="355"/>
      <c r="H4" s="355"/>
      <c r="I4" s="355"/>
      <c r="J4" s="355"/>
      <c r="K4" s="355"/>
      <c r="L4" s="355"/>
      <c r="M4" s="355"/>
      <c r="N4" s="355"/>
      <c r="O4" s="355"/>
      <c r="P4" s="355"/>
      <c r="Q4" s="355"/>
    </row>
    <row r="6" spans="1:23" ht="31.15" customHeight="1" x14ac:dyDescent="0.25">
      <c r="A6" s="193"/>
      <c r="B6" s="194" t="s">
        <v>0</v>
      </c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V6" s="354"/>
    </row>
    <row r="7" spans="1:23" ht="15" customHeight="1" x14ac:dyDescent="0.25">
      <c r="V7" s="354"/>
    </row>
    <row r="8" spans="1:23" ht="15" customHeight="1" x14ac:dyDescent="0.25">
      <c r="V8" s="354"/>
    </row>
    <row r="9" spans="1:23" ht="15" customHeight="1" x14ac:dyDescent="0.25">
      <c r="V9" s="354"/>
    </row>
    <row r="10" spans="1:23" ht="28.9" customHeight="1" x14ac:dyDescent="0.25">
      <c r="C10" s="195" t="s">
        <v>3247</v>
      </c>
      <c r="V10" s="354"/>
    </row>
    <row r="11" spans="1:23" ht="15" customHeight="1" x14ac:dyDescent="0.25">
      <c r="V11" s="354"/>
    </row>
    <row r="15" spans="1:23" ht="30" customHeight="1" x14ac:dyDescent="0.25">
      <c r="C15" s="195" t="s">
        <v>1</v>
      </c>
    </row>
    <row r="16" spans="1:23" ht="15" customHeight="1" x14ac:dyDescent="0.25">
      <c r="W16" s="196"/>
    </row>
    <row r="17" spans="12:32" ht="15" customHeight="1" x14ac:dyDescent="0.25">
      <c r="W17" s="196"/>
    </row>
    <row r="28" spans="12:32" ht="21" customHeight="1" x14ac:dyDescent="0.25">
      <c r="L28" s="359" t="s">
        <v>2</v>
      </c>
      <c r="M28" s="358"/>
      <c r="N28" s="358"/>
      <c r="O28" s="358"/>
    </row>
    <row r="29" spans="12:32" ht="15" customHeight="1" x14ac:dyDescent="0.25">
      <c r="V29" s="354"/>
    </row>
    <row r="30" spans="12:32" ht="18" customHeight="1" x14ac:dyDescent="0.25">
      <c r="L30" s="357">
        <v>45967.477314814816</v>
      </c>
      <c r="M30" s="358"/>
      <c r="N30" s="358"/>
      <c r="O30" s="358"/>
      <c r="V30" s="354"/>
    </row>
    <row r="31" spans="12:32" ht="15" customHeight="1" x14ac:dyDescent="0.25">
      <c r="L31" s="356" t="s">
        <v>3</v>
      </c>
      <c r="V31" s="354"/>
      <c r="AA31" s="197"/>
      <c r="AB31" s="197"/>
      <c r="AC31" s="197"/>
      <c r="AD31" s="197"/>
      <c r="AE31" s="197"/>
      <c r="AF31" s="197"/>
    </row>
    <row r="32" spans="12:32" ht="15" customHeight="1" x14ac:dyDescent="0.25">
      <c r="V32" s="354"/>
    </row>
    <row r="33" spans="2:32" ht="15" customHeight="1" x14ac:dyDescent="0.25">
      <c r="B33" s="198" t="s">
        <v>4</v>
      </c>
      <c r="V33" s="354"/>
    </row>
    <row r="34" spans="2:32" ht="15" customHeight="1" x14ac:dyDescent="0.25">
      <c r="B34" s="198"/>
      <c r="V34" s="198"/>
    </row>
    <row r="35" spans="2:32" ht="15" customHeight="1" x14ac:dyDescent="0.25">
      <c r="B35" s="198" t="s">
        <v>5</v>
      </c>
      <c r="V35" s="198"/>
    </row>
    <row r="36" spans="2:32" ht="15" customHeight="1" x14ac:dyDescent="0.25">
      <c r="B36" s="198" t="s">
        <v>6</v>
      </c>
      <c r="E36" s="197"/>
      <c r="F36" s="197"/>
      <c r="G36" s="197"/>
      <c r="H36" s="197"/>
      <c r="I36" s="197"/>
      <c r="J36" s="197"/>
      <c r="K36" s="197"/>
      <c r="L36" s="197"/>
      <c r="M36" s="197"/>
      <c r="N36" s="197"/>
      <c r="O36" s="197"/>
      <c r="P36" s="197"/>
      <c r="Q36" s="197"/>
      <c r="R36" s="197"/>
      <c r="S36" s="197"/>
      <c r="T36" s="197"/>
      <c r="U36" s="197"/>
      <c r="W36" s="197"/>
      <c r="X36" s="197"/>
      <c r="Y36" s="197"/>
      <c r="Z36" s="197"/>
    </row>
    <row r="38" spans="2:32" ht="15" customHeight="1" x14ac:dyDescent="0.25">
      <c r="B38" s="198" t="s">
        <v>7</v>
      </c>
    </row>
    <row r="39" spans="2:32" ht="15" customHeight="1" x14ac:dyDescent="0.25">
      <c r="B39" s="198" t="s">
        <v>8</v>
      </c>
    </row>
    <row r="40" spans="2:32" ht="15" customHeight="1" x14ac:dyDescent="0.25">
      <c r="B40" s="199" t="s">
        <v>9</v>
      </c>
      <c r="AA40" s="197"/>
      <c r="AB40" s="197"/>
      <c r="AC40" s="197"/>
      <c r="AD40" s="197"/>
      <c r="AE40" s="197"/>
      <c r="AF40" s="197"/>
    </row>
  </sheetData>
  <mergeCells count="3">
    <mergeCell ref="L30:O30"/>
    <mergeCell ref="L28:O28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78" footer="0.31496062992125978"/>
  <pageSetup paperSize="9" scale="8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61"/>
  <sheetViews>
    <sheetView showGridLines="0" workbookViewId="0"/>
  </sheetViews>
  <sheetFormatPr defaultColWidth="9.140625" defaultRowHeight="15" x14ac:dyDescent="0.25"/>
  <cols>
    <col min="1" max="1" width="7.7109375" style="48" customWidth="1"/>
    <col min="2" max="2" width="15.85546875" style="48" customWidth="1"/>
    <col min="3" max="3" width="2.85546875" style="48" customWidth="1"/>
    <col min="4" max="4" width="54.7109375" style="48" customWidth="1"/>
    <col min="5" max="15" width="9.140625" style="48" customWidth="1"/>
    <col min="16" max="16384" width="9.140625" style="48"/>
  </cols>
  <sheetData>
    <row r="1" spans="1:4" ht="18" customHeight="1" x14ac:dyDescent="0.3">
      <c r="A1" s="180" t="s">
        <v>3248</v>
      </c>
      <c r="B1" s="180" t="s">
        <v>3247</v>
      </c>
      <c r="C1" s="181"/>
      <c r="D1" s="182"/>
    </row>
    <row r="2" spans="1:4" ht="18" customHeight="1" x14ac:dyDescent="0.3">
      <c r="A2" s="179"/>
      <c r="B2" s="181"/>
      <c r="C2" s="181"/>
      <c r="D2" s="182"/>
    </row>
    <row r="3" spans="1:4" ht="18" customHeight="1" x14ac:dyDescent="0.3">
      <c r="A3" s="179"/>
      <c r="B3" s="200" t="s">
        <v>10</v>
      </c>
      <c r="C3" s="183"/>
      <c r="D3" s="183"/>
    </row>
    <row r="4" spans="1:4" ht="15" customHeight="1" x14ac:dyDescent="0.3">
      <c r="A4" s="184"/>
      <c r="B4" s="185" t="str">
        <f ca="1">HYPERLINK("#"&amp;CELL("address",Ind_Summary!$B$2),MID(CELL("filename",Ind_Summary!$B$2),FIND("]",CELL("filename",Ind_Summary!$B$2))+1,256))</f>
        <v>Ind_Summary</v>
      </c>
      <c r="D4" s="201" t="s">
        <v>11</v>
      </c>
    </row>
    <row r="5" spans="1:4" ht="15" customHeight="1" x14ac:dyDescent="0.3">
      <c r="A5" s="184"/>
      <c r="B5" s="186" t="str">
        <f ca="1">HYPERLINK("#"&amp;CELL("address",Ind_Summary_fec!$B$2),MID(CELL("filename",Ind_Summary_fec!$B$2),FIND("]",CELL("filename",Ind_Summary_fec!$B$2))+1,256))</f>
        <v>Ind_Summary_fec</v>
      </c>
      <c r="D5" s="202" t="s">
        <v>12</v>
      </c>
    </row>
    <row r="6" spans="1:4" ht="15" customHeight="1" x14ac:dyDescent="0.3">
      <c r="A6" s="184"/>
      <c r="B6" s="186" t="str">
        <f ca="1">HYPERLINK("#"&amp;CELL("address",Ind_Summary_ued!$B$2),MID(CELL("filename",Ind_Summary_ued!$B$2),FIND("]",CELL("filename",Ind_Summary_ued!$B$2))+1,256))</f>
        <v>Ind_Summary_ued</v>
      </c>
      <c r="D6" s="202" t="s">
        <v>13</v>
      </c>
    </row>
    <row r="7" spans="1:4" ht="5.0999999999999996" customHeight="1" x14ac:dyDescent="0.3">
      <c r="A7" s="184"/>
      <c r="B7" s="188"/>
      <c r="D7" s="181"/>
    </row>
    <row r="8" spans="1:4" x14ac:dyDescent="0.25">
      <c r="A8" s="189"/>
      <c r="B8" s="185" t="str">
        <f ca="1">HYPERLINK("#"&amp;CELL("address",ISI!$B$2),MID(CELL("filename",ISI!$B$2),FIND("]",CELL("filename",ISI!$B$2))+1,256))</f>
        <v>ISI</v>
      </c>
      <c r="D8" s="201" t="s">
        <v>14</v>
      </c>
    </row>
    <row r="9" spans="1:4" x14ac:dyDescent="0.25">
      <c r="A9" s="189"/>
      <c r="B9" s="186" t="str">
        <f ca="1">HYPERLINK("#"&amp;CELL("address",ISI_fec!$B$2),MID(CELL("filename",ISI_fec!$B$2),FIND("]",CELL("filename",ISI_fec!$B$2))+1,256))</f>
        <v>ISI_fec</v>
      </c>
      <c r="D9" s="202" t="s">
        <v>15</v>
      </c>
    </row>
    <row r="10" spans="1:4" x14ac:dyDescent="0.25">
      <c r="A10" s="189"/>
      <c r="B10" s="186" t="str">
        <f ca="1">HYPERLINK("#"&amp;CELL("address",ISI_ued!$B$2),MID(CELL("filename",ISI_ued!$B$2),FIND("]",CELL("filename",ISI_ued!$B$2))+1,256))</f>
        <v>ISI_ued</v>
      </c>
      <c r="D10" s="202" t="s">
        <v>16</v>
      </c>
    </row>
    <row r="11" spans="1:4" x14ac:dyDescent="0.25">
      <c r="A11" s="189"/>
      <c r="B11" s="186" t="str">
        <f ca="1">HYPERLINK("#"&amp;CELL("address",ISI_emi!$B$2),MID(CELL("filename",ISI_emi!$B$2),FIND("]",CELL("filename",ISI_emi!$B$2))+1,256))</f>
        <v>ISI_emi</v>
      </c>
      <c r="D11" s="202" t="s">
        <v>17</v>
      </c>
    </row>
    <row r="12" spans="1:4" ht="5.0999999999999996" customHeight="1" x14ac:dyDescent="0.25">
      <c r="A12" s="189"/>
      <c r="B12" s="190"/>
      <c r="D12" s="187"/>
    </row>
    <row r="13" spans="1:4" x14ac:dyDescent="0.25">
      <c r="B13" s="185" t="str">
        <f ca="1">HYPERLINK("#"&amp;CELL("address",NFM!$B$2),MID(CELL("filename",NFM!$B$2),FIND("]",CELL("filename",NFM!$B$2))+1,256))</f>
        <v>NFM</v>
      </c>
      <c r="D13" s="201" t="s">
        <v>18</v>
      </c>
    </row>
    <row r="14" spans="1:4" x14ac:dyDescent="0.25">
      <c r="B14" s="186" t="str">
        <f ca="1">HYPERLINK("#"&amp;CELL("address",NFM_fec!$B$2),MID(CELL("filename",NFM_fec!$B$2),FIND("]",CELL("filename",NFM_fec!$B$2))+1,256))</f>
        <v>NFM_fec</v>
      </c>
      <c r="D14" s="202" t="s">
        <v>15</v>
      </c>
    </row>
    <row r="15" spans="1:4" x14ac:dyDescent="0.25">
      <c r="B15" s="186" t="str">
        <f ca="1">HYPERLINK("#"&amp;CELL("address",NFM_ued!$B$2),MID(CELL("filename",NFM_ued!$B$2),FIND("]",CELL("filename",NFM_ued!$B$2))+1,256))</f>
        <v>NFM_ued</v>
      </c>
      <c r="D15" s="202" t="s">
        <v>16</v>
      </c>
    </row>
    <row r="16" spans="1:4" x14ac:dyDescent="0.25">
      <c r="B16" s="186" t="str">
        <f ca="1">HYPERLINK("#"&amp;CELL("address",NFM_emi!$B$2),MID(CELL("filename",NFM_emi!$B$2),FIND("]",CELL("filename",NFM_emi!$B$2))+1,256))</f>
        <v>NFM_emi</v>
      </c>
      <c r="D16" s="202" t="s">
        <v>17</v>
      </c>
    </row>
    <row r="17" spans="2:4" ht="5.0999999999999996" customHeight="1" x14ac:dyDescent="0.25">
      <c r="B17" s="190"/>
      <c r="D17" s="187"/>
    </row>
    <row r="18" spans="2:4" x14ac:dyDescent="0.25">
      <c r="B18" s="185" t="str">
        <f ca="1">HYPERLINK("#"&amp;CELL("address",CHI!$B$2),MID(CELL("filename",CHI!$B$2),FIND("]",CELL("filename",CHI!$B$2))+1,256))</f>
        <v>CHI</v>
      </c>
      <c r="D18" s="201" t="s">
        <v>19</v>
      </c>
    </row>
    <row r="19" spans="2:4" x14ac:dyDescent="0.25">
      <c r="B19" s="186" t="str">
        <f ca="1">HYPERLINK("#"&amp;CELL("address",CHI_fec!$B$2),MID(CELL("filename",CHI_fec!$B$2),FIND("]",CELL("filename",CHI_fec!$B$2))+1,256))</f>
        <v>CHI_fec</v>
      </c>
      <c r="D19" s="202" t="s">
        <v>15</v>
      </c>
    </row>
    <row r="20" spans="2:4" x14ac:dyDescent="0.25">
      <c r="B20" s="186" t="str">
        <f ca="1">HYPERLINK("#"&amp;CELL("address",CHI_ued!$B$2),MID(CELL("filename",CHI_ued!$B$2),FIND("]",CELL("filename",CHI_ued!$B$2))+1,256))</f>
        <v>CHI_ued</v>
      </c>
      <c r="D20" s="202" t="s">
        <v>16</v>
      </c>
    </row>
    <row r="21" spans="2:4" x14ac:dyDescent="0.25">
      <c r="B21" s="186" t="str">
        <f ca="1">HYPERLINK("#"&amp;CELL("address",CHI_emi!$B$2),MID(CELL("filename",CHI_emi!$B$2),FIND("]",CELL("filename",CHI_emi!$B$2))+1,256))</f>
        <v>CHI_emi</v>
      </c>
      <c r="D21" s="202" t="s">
        <v>17</v>
      </c>
    </row>
    <row r="22" spans="2:4" ht="5.0999999999999996" customHeight="1" x14ac:dyDescent="0.25">
      <c r="B22" s="190"/>
      <c r="D22" s="187"/>
    </row>
    <row r="23" spans="2:4" x14ac:dyDescent="0.25">
      <c r="B23" s="185" t="str">
        <f ca="1">HYPERLINK("#"&amp;CELL("address",NMM!$B$2),MID(CELL("filename",NMM!$B$2),FIND("]",CELL("filename",NMM!$B$2))+1,256))</f>
        <v>NMM</v>
      </c>
      <c r="D23" s="201" t="s">
        <v>20</v>
      </c>
    </row>
    <row r="24" spans="2:4" x14ac:dyDescent="0.25">
      <c r="B24" s="186" t="str">
        <f ca="1">HYPERLINK("#"&amp;CELL("address",NMM_fec!$B$2),MID(CELL("filename",NMM_fec!$B$2),FIND("]",CELL("filename",NMM_fec!$B$2))+1,256))</f>
        <v>NMM_fec</v>
      </c>
      <c r="D24" s="202" t="s">
        <v>15</v>
      </c>
    </row>
    <row r="25" spans="2:4" x14ac:dyDescent="0.25">
      <c r="B25" s="186" t="str">
        <f ca="1">HYPERLINK("#"&amp;CELL("address",NMM_ued!$B$2),MID(CELL("filename",NMM_ued!$B$2),FIND("]",CELL("filename",NMM_ued!$B$2))+1,256))</f>
        <v>NMM_ued</v>
      </c>
      <c r="D25" s="202" t="s">
        <v>16</v>
      </c>
    </row>
    <row r="26" spans="2:4" x14ac:dyDescent="0.25">
      <c r="B26" s="186" t="str">
        <f ca="1">HYPERLINK("#"&amp;CELL("address",NMM_emi!$B$2),MID(CELL("filename",NMM_emi!$B$2),FIND("]",CELL("filename",NMM_emi!$B$2))+1,256))</f>
        <v>NMM_emi</v>
      </c>
      <c r="D26" s="202" t="s">
        <v>17</v>
      </c>
    </row>
    <row r="27" spans="2:4" ht="5.0999999999999996" customHeight="1" x14ac:dyDescent="0.25">
      <c r="B27" s="190"/>
      <c r="D27" s="187"/>
    </row>
    <row r="28" spans="2:4" x14ac:dyDescent="0.25">
      <c r="B28" s="185" t="str">
        <f ca="1">HYPERLINK("#"&amp;CELL("address",PPA!$B$2),MID(CELL("filename",PPA!$B$2),FIND("]",CELL("filename",PPA!$B$2))+1,256))</f>
        <v>PPA</v>
      </c>
      <c r="D28" s="201" t="s">
        <v>21</v>
      </c>
    </row>
    <row r="29" spans="2:4" x14ac:dyDescent="0.25">
      <c r="B29" s="186" t="str">
        <f ca="1">HYPERLINK("#"&amp;CELL("address",PPA_fec!$B$2),MID(CELL("filename",PPA_fec!$B$2),FIND("]",CELL("filename",PPA_fec!$B$2))+1,256))</f>
        <v>PPA_fec</v>
      </c>
      <c r="D29" s="202" t="s">
        <v>15</v>
      </c>
    </row>
    <row r="30" spans="2:4" x14ac:dyDescent="0.25">
      <c r="B30" s="186" t="str">
        <f ca="1">HYPERLINK("#"&amp;CELL("address",PPA_ued!$B$2),MID(CELL("filename",PPA_ued!$B$2),FIND("]",CELL("filename",PPA_ued!$B$2))+1,256))</f>
        <v>PPA_ued</v>
      </c>
      <c r="D30" s="202" t="s">
        <v>16</v>
      </c>
    </row>
    <row r="31" spans="2:4" x14ac:dyDescent="0.25">
      <c r="B31" s="186" t="str">
        <f ca="1">HYPERLINK("#"&amp;CELL("address",PPA_emi!$B$2),MID(CELL("filename",PPA_emi!$B$2),FIND("]",CELL("filename",PPA_emi!$B$2))+1,256))</f>
        <v>PPA_emi</v>
      </c>
      <c r="D31" s="202" t="s">
        <v>17</v>
      </c>
    </row>
    <row r="32" spans="2:4" ht="5.0999999999999996" customHeight="1" x14ac:dyDescent="0.25">
      <c r="B32" s="190"/>
      <c r="D32" s="187"/>
    </row>
    <row r="33" spans="2:4" x14ac:dyDescent="0.25">
      <c r="B33" s="185" t="str">
        <f ca="1">HYPERLINK("#"&amp;CELL("address",FBT!$B$2),MID(CELL("filename",FBT!$B$2),FIND("]",CELL("filename",FBT!$B$2))+1,256))</f>
        <v>FBT</v>
      </c>
      <c r="D33" s="201" t="s">
        <v>22</v>
      </c>
    </row>
    <row r="34" spans="2:4" x14ac:dyDescent="0.25">
      <c r="B34" s="186" t="str">
        <f ca="1">HYPERLINK("#"&amp;CELL("address",FBT_fec!$B$2),MID(CELL("filename",FBT_fec!$B$2),FIND("]",CELL("filename",FBT_fec!$B$2))+1,256))</f>
        <v>FBT_fec</v>
      </c>
      <c r="D34" s="202" t="s">
        <v>15</v>
      </c>
    </row>
    <row r="35" spans="2:4" x14ac:dyDescent="0.25">
      <c r="B35" s="186" t="str">
        <f ca="1">HYPERLINK("#"&amp;CELL("address",FBT_ued!$B$2),MID(CELL("filename",FBT_ued!$B$2),FIND("]",CELL("filename",FBT_ued!$B$2))+1,256))</f>
        <v>FBT_ued</v>
      </c>
      <c r="D35" s="202" t="s">
        <v>16</v>
      </c>
    </row>
    <row r="36" spans="2:4" x14ac:dyDescent="0.25">
      <c r="B36" s="186" t="str">
        <f ca="1">HYPERLINK("#"&amp;CELL("address",FBT_emi!$B$2),MID(CELL("filename",FBT_emi!$B$2),FIND("]",CELL("filename",FBT_emi!$B$2))+1,256))</f>
        <v>FBT_emi</v>
      </c>
      <c r="D36" s="202" t="s">
        <v>17</v>
      </c>
    </row>
    <row r="37" spans="2:4" ht="5.0999999999999996" customHeight="1" x14ac:dyDescent="0.25">
      <c r="B37" s="190"/>
      <c r="D37" s="187"/>
    </row>
    <row r="38" spans="2:4" x14ac:dyDescent="0.25">
      <c r="B38" s="185" t="str">
        <f ca="1">HYPERLINK("#"&amp;CELL("address",TRE!$B$2),MID(CELL("filename",TRE!$B$2),FIND("]",CELL("filename",TRE!$B$2))+1,256))</f>
        <v>TRE</v>
      </c>
      <c r="D38" s="201" t="s">
        <v>23</v>
      </c>
    </row>
    <row r="39" spans="2:4" x14ac:dyDescent="0.25">
      <c r="B39" s="186" t="str">
        <f ca="1">HYPERLINK("#"&amp;CELL("address",TRE_fec!$B$2),MID(CELL("filename",TRE_fec!$B$2),FIND("]",CELL("filename",TRE_fec!$B$2))+1,256))</f>
        <v>TRE_fec</v>
      </c>
      <c r="D39" s="202" t="s">
        <v>15</v>
      </c>
    </row>
    <row r="40" spans="2:4" x14ac:dyDescent="0.25">
      <c r="B40" s="186" t="str">
        <f ca="1">HYPERLINK("#"&amp;CELL("address",TRE_ued!$B$2),MID(CELL("filename",TRE_ued!$B$2),FIND("]",CELL("filename",TRE_ued!$B$2))+1,256))</f>
        <v>TRE_ued</v>
      </c>
      <c r="D40" s="202" t="s">
        <v>16</v>
      </c>
    </row>
    <row r="41" spans="2:4" x14ac:dyDescent="0.25">
      <c r="B41" s="186" t="str">
        <f ca="1">HYPERLINK("#"&amp;CELL("address",TRE_emi!$B$2),MID(CELL("filename",TRE_emi!$B$2),FIND("]",CELL("filename",TRE_emi!$B$2))+1,256))</f>
        <v>TRE_emi</v>
      </c>
      <c r="D41" s="202" t="s">
        <v>17</v>
      </c>
    </row>
    <row r="42" spans="2:4" ht="5.0999999999999996" customHeight="1" x14ac:dyDescent="0.25">
      <c r="B42" s="190"/>
      <c r="D42" s="187"/>
    </row>
    <row r="43" spans="2:4" x14ac:dyDescent="0.25">
      <c r="B43" s="185" t="str">
        <f ca="1">HYPERLINK("#"&amp;CELL("address",MAE!$B$2),MID(CELL("filename",MAE!$B$2),FIND("]",CELL("filename",MAE!$B$2))+1,256))</f>
        <v>MAE</v>
      </c>
      <c r="D43" s="201" t="s">
        <v>24</v>
      </c>
    </row>
    <row r="44" spans="2:4" x14ac:dyDescent="0.25">
      <c r="B44" s="186" t="str">
        <f ca="1">HYPERLINK("#"&amp;CELL("address",MAE_fec!$B$2),MID(CELL("filename",MAE_fec!$B$2),FIND("]",CELL("filename",MAE_fec!$B$2))+1,256))</f>
        <v>MAE_fec</v>
      </c>
      <c r="D44" s="202" t="s">
        <v>15</v>
      </c>
    </row>
    <row r="45" spans="2:4" x14ac:dyDescent="0.25">
      <c r="B45" s="186" t="str">
        <f ca="1">HYPERLINK("#"&amp;CELL("address",MAE_ued!$B$2),MID(CELL("filename",MAE_ued!$B$2),FIND("]",CELL("filename",MAE_ued!$B$2))+1,256))</f>
        <v>MAE_ued</v>
      </c>
      <c r="D45" s="202" t="s">
        <v>16</v>
      </c>
    </row>
    <row r="46" spans="2:4" x14ac:dyDescent="0.25">
      <c r="B46" s="186" t="str">
        <f ca="1">HYPERLINK("#"&amp;CELL("address",MAE_emi!$B$2),MID(CELL("filename",MAE_emi!$B$2),FIND("]",CELL("filename",MAE_emi!$B$2))+1,256))</f>
        <v>MAE_emi</v>
      </c>
      <c r="D46" s="202" t="s">
        <v>17</v>
      </c>
    </row>
    <row r="47" spans="2:4" ht="5.0999999999999996" customHeight="1" x14ac:dyDescent="0.25">
      <c r="B47" s="190"/>
      <c r="D47" s="187"/>
    </row>
    <row r="48" spans="2:4" x14ac:dyDescent="0.25">
      <c r="B48" s="185" t="str">
        <f ca="1">HYPERLINK("#"&amp;CELL("address",TEL!$B$2),MID(CELL("filename",TEL!$B$2),FIND("]",CELL("filename",TEL!$B$2))+1,256))</f>
        <v>TEL</v>
      </c>
      <c r="D48" s="201" t="s">
        <v>25</v>
      </c>
    </row>
    <row r="49" spans="2:4" x14ac:dyDescent="0.25">
      <c r="B49" s="186" t="str">
        <f ca="1">HYPERLINK("#"&amp;CELL("address",TEL_fec!$B$2),MID(CELL("filename",TEL_fec!$B$2),FIND("]",CELL("filename",TEL_fec!$B$2))+1,256))</f>
        <v>TEL_fec</v>
      </c>
      <c r="D49" s="202" t="s">
        <v>15</v>
      </c>
    </row>
    <row r="50" spans="2:4" x14ac:dyDescent="0.25">
      <c r="B50" s="186" t="str">
        <f ca="1">HYPERLINK("#"&amp;CELL("address",TEL_ued!$B$2),MID(CELL("filename",TEL_ued!$B$2),FIND("]",CELL("filename",TEL_ued!$B$2))+1,256))</f>
        <v>TEL_ued</v>
      </c>
      <c r="D50" s="202" t="s">
        <v>16</v>
      </c>
    </row>
    <row r="51" spans="2:4" x14ac:dyDescent="0.25">
      <c r="B51" s="186" t="str">
        <f ca="1">HYPERLINK("#"&amp;CELL("address",TEL_emi!$B$2),MID(CELL("filename",TEL_emi!$B$2),FIND("]",CELL("filename",TEL_emi!$B$2))+1,256))</f>
        <v>TEL_emi</v>
      </c>
      <c r="D51" s="202" t="s">
        <v>17</v>
      </c>
    </row>
    <row r="52" spans="2:4" ht="5.0999999999999996" customHeight="1" x14ac:dyDescent="0.25">
      <c r="B52" s="190"/>
      <c r="D52" s="187"/>
    </row>
    <row r="53" spans="2:4" x14ac:dyDescent="0.25">
      <c r="B53" s="185" t="str">
        <f ca="1">HYPERLINK("#"&amp;CELL("address",WWP!$B$2),MID(CELL("filename",WWP!$B$2),FIND("]",CELL("filename",WWP!$B$2))+1,256))</f>
        <v>WWP</v>
      </c>
      <c r="D53" s="201" t="s">
        <v>26</v>
      </c>
    </row>
    <row r="54" spans="2:4" x14ac:dyDescent="0.25">
      <c r="B54" s="186" t="str">
        <f ca="1">HYPERLINK("#"&amp;CELL("address",WWP_fec!$B$2),MID(CELL("filename",WWP_fec!$B$2),FIND("]",CELL("filename",WWP_fec!$B$2))+1,256))</f>
        <v>WWP_fec</v>
      </c>
      <c r="D54" s="202" t="s">
        <v>15</v>
      </c>
    </row>
    <row r="55" spans="2:4" x14ac:dyDescent="0.25">
      <c r="B55" s="186" t="str">
        <f ca="1">HYPERLINK("#"&amp;CELL("address",WWP_ued!$B$2),MID(CELL("filename",WWP_ued!$B$2),FIND("]",CELL("filename",WWP_ued!$B$2))+1,256))</f>
        <v>WWP_ued</v>
      </c>
      <c r="D55" s="202" t="s">
        <v>16</v>
      </c>
    </row>
    <row r="56" spans="2:4" x14ac:dyDescent="0.25">
      <c r="B56" s="186" t="str">
        <f ca="1">HYPERLINK("#"&amp;CELL("address",WWP_emi!$B$2),MID(CELL("filename",WWP_emi!$B$2),FIND("]",CELL("filename",WWP_emi!$B$2))+1,256))</f>
        <v>WWP_emi</v>
      </c>
      <c r="D56" s="202" t="s">
        <v>17</v>
      </c>
    </row>
    <row r="57" spans="2:4" ht="5.0999999999999996" customHeight="1" x14ac:dyDescent="0.25">
      <c r="B57" s="190"/>
      <c r="D57" s="187"/>
    </row>
    <row r="58" spans="2:4" x14ac:dyDescent="0.25">
      <c r="B58" s="185" t="str">
        <f ca="1">HYPERLINK("#"&amp;CELL("address",OIS!$B$2),MID(CELL("filename",OIS!$B$2),FIND("]",CELL("filename",OIS!$B$2))+1,256))</f>
        <v>OIS</v>
      </c>
      <c r="D58" s="201" t="s">
        <v>27</v>
      </c>
    </row>
    <row r="59" spans="2:4" x14ac:dyDescent="0.25">
      <c r="B59" s="186" t="str">
        <f ca="1">HYPERLINK("#"&amp;CELL("address",OIS_fec!$B$2),MID(CELL("filename",OIS_fec!$B$2),FIND("]",CELL("filename",OIS_fec!$B$2))+1,256))</f>
        <v>OIS_fec</v>
      </c>
      <c r="D59" s="202" t="s">
        <v>15</v>
      </c>
    </row>
    <row r="60" spans="2:4" x14ac:dyDescent="0.25">
      <c r="B60" s="186" t="str">
        <f ca="1">HYPERLINK("#"&amp;CELL("address",OIS_ued!$B$2),MID(CELL("filename",OIS_ued!$B$2),FIND("]",CELL("filename",OIS_ued!$B$2))+1,256))</f>
        <v>OIS_ued</v>
      </c>
      <c r="D60" s="202" t="s">
        <v>16</v>
      </c>
    </row>
    <row r="61" spans="2:4" x14ac:dyDescent="0.25">
      <c r="B61" s="186" t="str">
        <f ca="1">HYPERLINK("#"&amp;CELL("address",OIS_emi!$B$2),MID(CELL("filename",OIS_emi!$B$2),FIND("]",CELL("filename",OIS_emi!$B$2))+1,256))</f>
        <v>OIS_emi</v>
      </c>
      <c r="D61" s="202" t="s">
        <v>17</v>
      </c>
    </row>
  </sheetData>
  <pageMargins left="0.39370078740157483" right="0.39370078740157483" top="0.39370078740157483" bottom="0.39370078740157483" header="0.31496062992125978" footer="0.31496062992125978"/>
  <pageSetup paperSize="9" scale="9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CY18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Summary"</f>
        <v>LU: Industry Summary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2" customHeight="1" x14ac:dyDescent="0.25">
      <c r="A3" s="30" t="s">
        <v>57</v>
      </c>
      <c r="B3" s="203">
        <f>ISI!B$3+NFM!B$3+CHI!B$3+NMM!B$3+PPA!B$3+FBT!B$3+TRE!B$3+MAE!B$3+TEL!B$3+WWP!B$3+OIS!B$3</f>
        <v>7398.556889470854</v>
      </c>
      <c r="C3" s="203">
        <f>ISI!C$3+NFM!C$3+CHI!C$3+NMM!C$3+PPA!C$3+FBT!C$3+TRE!C$3+MAE!C$3+TEL!C$3+WWP!C$3+OIS!C$3</f>
        <v>7417.9993865307952</v>
      </c>
      <c r="D3" s="203">
        <f>ISI!D$3+NFM!D$3+CHI!D$3+NMM!D$3+PPA!D$3+FBT!D$3+TRE!D$3+MAE!D$3+TEL!D$3+WWP!D$3+OIS!D$3</f>
        <v>7537.2695792546256</v>
      </c>
      <c r="E3" s="203">
        <f>ISI!E$3+NFM!E$3+CHI!E$3+NMM!E$3+PPA!E$3+FBT!E$3+TRE!E$3+MAE!E$3+TEL!E$3+WWP!E$3+OIS!E$3</f>
        <v>7741.4696442541808</v>
      </c>
      <c r="F3" s="203">
        <f>ISI!F$3+NFM!F$3+CHI!F$3+NMM!F$3+PPA!F$3+FBT!F$3+TRE!F$3+MAE!F$3+TEL!F$3+WWP!F$3+OIS!F$3</f>
        <v>7680.4999414508338</v>
      </c>
      <c r="G3" s="203">
        <f>ISI!G$3+NFM!G$3+CHI!G$3+NMM!G$3+PPA!G$3+FBT!G$3+TRE!G$3+MAE!G$3+TEL!G$3+WWP!G$3+OIS!G$3</f>
        <v>7314.6107639771017</v>
      </c>
      <c r="H3" s="203">
        <f>ISI!H$3+NFM!H$3+CHI!H$3+NMM!H$3+PPA!H$3+FBT!H$3+TRE!H$3+MAE!H$3+TEL!H$3+WWP!H$3+OIS!H$3</f>
        <v>7200.1278318949608</v>
      </c>
      <c r="I3" s="203">
        <f>ISI!I$3+NFM!I$3+CHI!I$3+NMM!I$3+PPA!I$3+FBT!I$3+TRE!I$3+MAE!I$3+TEL!I$3+WWP!I$3+OIS!I$3</f>
        <v>8506.7332230852189</v>
      </c>
      <c r="J3" s="203">
        <f>ISI!J$3+NFM!J$3+CHI!J$3+NMM!J$3+PPA!J$3+FBT!J$3+TRE!J$3+MAE!J$3+TEL!J$3+WWP!J$3+OIS!J$3</f>
        <v>7445.5288181737142</v>
      </c>
      <c r="K3" s="203">
        <f>ISI!K$3+NFM!K$3+CHI!K$3+NMM!K$3+PPA!K$3+FBT!K$3+TRE!K$3+MAE!K$3+TEL!K$3+WWP!K$3+OIS!K$3</f>
        <v>5930.840894797464</v>
      </c>
      <c r="L3" s="203">
        <f>ISI!L$3+NFM!L$3+CHI!L$3+NMM!L$3+PPA!L$3+FBT!L$3+TRE!L$3+MAE!L$3+TEL!L$3+WWP!L$3+OIS!L$3</f>
        <v>6210.0467015427894</v>
      </c>
      <c r="M3" s="203">
        <f>ISI!M$3+NFM!M$3+CHI!M$3+NMM!M$3+PPA!M$3+FBT!M$3+TRE!M$3+MAE!M$3+TEL!M$3+WWP!M$3+OIS!M$3</f>
        <v>6136.8487083790824</v>
      </c>
      <c r="N3" s="203">
        <f>ISI!N$3+NFM!N$3+CHI!N$3+NMM!N$3+PPA!N$3+FBT!N$3+TRE!N$3+MAE!N$3+TEL!N$3+WWP!N$3+OIS!N$3</f>
        <v>6097.9463322315969</v>
      </c>
      <c r="O3" s="203">
        <f>ISI!O$3+NFM!O$3+CHI!O$3+NMM!O$3+PPA!O$3+FBT!O$3+TRE!O$3+MAE!O$3+TEL!O$3+WWP!O$3+OIS!O$3</f>
        <v>6238.7880775513786</v>
      </c>
      <c r="P3" s="203">
        <f>ISI!P$3+NFM!P$3+CHI!P$3+NMM!P$3+PPA!P$3+FBT!P$3+TRE!P$3+MAE!P$3+TEL!P$3+WWP!P$3+OIS!P$3</f>
        <v>6585.7301119983895</v>
      </c>
      <c r="Q3" s="203">
        <f>ISI!Q$3+NFM!Q$3+CHI!Q$3+NMM!Q$3+PPA!Q$3+FBT!Q$3+TRE!Q$3+MAE!Q$3+TEL!Q$3+WWP!Q$3+OIS!Q$3</f>
        <v>7255.6160962234153</v>
      </c>
      <c r="R3" s="203">
        <f>ISI!R$3+NFM!R$3+CHI!R$3+NMM!R$3+PPA!R$3+FBT!R$3+TRE!R$3+MAE!R$3+TEL!R$3+WWP!R$3+OIS!R$3</f>
        <v>8008.5172504584079</v>
      </c>
      <c r="S3" s="203">
        <f>ISI!S$3+NFM!S$3+CHI!S$3+NMM!S$3+PPA!S$3+FBT!S$3+TRE!S$3+MAE!S$3+TEL!S$3+WWP!S$3+OIS!S$3</f>
        <v>7222.9008543400323</v>
      </c>
      <c r="T3" s="203">
        <f>ISI!T$3+NFM!T$3+CHI!T$3+NMM!T$3+PPA!T$3+FBT!T$3+TRE!T$3+MAE!T$3+TEL!T$3+WWP!T$3+OIS!T$3</f>
        <v>7490.7041273758678</v>
      </c>
      <c r="U3" s="203">
        <f>ISI!U$3+NFM!U$3+CHI!U$3+NMM!U$3+PPA!U$3+FBT!U$3+TRE!U$3+MAE!U$3+TEL!U$3+WWP!U$3+OIS!U$3</f>
        <v>8185.9193922325348</v>
      </c>
      <c r="V3" s="203">
        <f>ISI!V$3+NFM!V$3+CHI!V$3+NMM!V$3+PPA!V$3+FBT!V$3+TRE!V$3+MAE!V$3+TEL!V$3+WWP!V$3+OIS!V$3</f>
        <v>7858.7607657109929</v>
      </c>
      <c r="W3" s="203">
        <f>ISI!W$3+NFM!W$3+CHI!W$3+NMM!W$3+PPA!W$3+FBT!W$3+TRE!W$3+MAE!W$3+TEL!W$3+WWP!W$3+OIS!W$3</f>
        <v>7894.8832283246211</v>
      </c>
      <c r="X3" s="203">
        <f>ISI!X$3+NFM!X$3+CHI!X$3+NMM!X$3+PPA!X$3+FBT!X$3+TRE!X$3+MAE!X$3+TEL!X$3+WWP!X$3+OIS!X$3</f>
        <v>6639.5559188921252</v>
      </c>
      <c r="Y3" s="203">
        <f>ISI!Y$3+NFM!Y$3+CHI!Y$3+NMM!Y$3+PPA!Y$3+FBT!Y$3+TRE!Y$3+MAE!Y$3+TEL!Y$3+WWP!Y$3+OIS!Y$3</f>
        <v>6670.2576495616113</v>
      </c>
    </row>
    <row r="4" spans="1:25" ht="12" customHeight="1" x14ac:dyDescent="0.25">
      <c r="A4" s="12" t="s">
        <v>14</v>
      </c>
      <c r="B4" s="204">
        <f>ISI!B$3</f>
        <v>1398.012987075851</v>
      </c>
      <c r="C4" s="204">
        <f>ISI!C$3</f>
        <v>1345.7929254944629</v>
      </c>
      <c r="D4" s="204">
        <f>ISI!D$3</f>
        <v>1161.9029142893171</v>
      </c>
      <c r="E4" s="204">
        <f>ISI!E$3</f>
        <v>1333.288812915773</v>
      </c>
      <c r="F4" s="204">
        <f>ISI!F$3</f>
        <v>1355.159825471557</v>
      </c>
      <c r="G4" s="204">
        <f>ISI!G$3</f>
        <v>1342.7933077438961</v>
      </c>
      <c r="H4" s="204">
        <f>ISI!H$3</f>
        <v>1182.4329013640429</v>
      </c>
      <c r="I4" s="204">
        <f>ISI!I$3</f>
        <v>2007.030283554373</v>
      </c>
      <c r="J4" s="204">
        <f>ISI!J$3</f>
        <v>1666.6852227316181</v>
      </c>
      <c r="K4" s="204">
        <f>ISI!K$3</f>
        <v>495.41204131227221</v>
      </c>
      <c r="L4" s="204">
        <f>ISI!L$3</f>
        <v>653.29096839864894</v>
      </c>
      <c r="M4" s="204">
        <f>ISI!M$3</f>
        <v>747.06381989136366</v>
      </c>
      <c r="N4" s="204">
        <f>ISI!N$3</f>
        <v>772.98081536584584</v>
      </c>
      <c r="O4" s="204">
        <f>ISI!O$3</f>
        <v>718.03604511436708</v>
      </c>
      <c r="P4" s="204">
        <f>ISI!P$3</f>
        <v>188.28791970354601</v>
      </c>
      <c r="Q4" s="204">
        <f>ISI!Q$3</f>
        <v>545.77346299999999</v>
      </c>
      <c r="R4" s="204">
        <f>ISI!R$3</f>
        <v>1115.9255500405191</v>
      </c>
      <c r="S4" s="204">
        <f>ISI!S$3</f>
        <v>1144.1428452529569</v>
      </c>
      <c r="T4" s="204">
        <f>ISI!T$3</f>
        <v>1300.5143518834529</v>
      </c>
      <c r="U4" s="204">
        <f>ISI!U$3</f>
        <v>1361.0739096918419</v>
      </c>
      <c r="V4" s="204">
        <f>ISI!V$3</f>
        <v>1313.023356435303</v>
      </c>
      <c r="W4" s="204">
        <f>ISI!W$3</f>
        <v>1329.4775409625249</v>
      </c>
      <c r="X4" s="204">
        <f>ISI!X$3</f>
        <v>1106.187347881287</v>
      </c>
      <c r="Y4" s="204">
        <f>ISI!Y$3</f>
        <v>1133.7488325349241</v>
      </c>
    </row>
    <row r="5" spans="1:25" ht="12" customHeight="1" x14ac:dyDescent="0.25">
      <c r="A5" s="13" t="s">
        <v>18</v>
      </c>
      <c r="B5" s="205">
        <f>NFM!B$3</f>
        <v>0</v>
      </c>
      <c r="C5" s="205">
        <f>NFM!C$3</f>
        <v>0</v>
      </c>
      <c r="D5" s="205">
        <f>NFM!D$3</f>
        <v>0</v>
      </c>
      <c r="E5" s="205">
        <f>NFM!E$3</f>
        <v>0</v>
      </c>
      <c r="F5" s="205">
        <f>NFM!F$3</f>
        <v>0</v>
      </c>
      <c r="G5" s="205">
        <f>NFM!G$3</f>
        <v>0</v>
      </c>
      <c r="H5" s="205">
        <f>NFM!H$3</f>
        <v>0</v>
      </c>
      <c r="I5" s="205">
        <f>NFM!I$3</f>
        <v>0</v>
      </c>
      <c r="J5" s="205">
        <f>NFM!J$3</f>
        <v>0</v>
      </c>
      <c r="K5" s="205">
        <f>NFM!K$3</f>
        <v>0</v>
      </c>
      <c r="L5" s="205">
        <f>NFM!L$3</f>
        <v>0</v>
      </c>
      <c r="M5" s="205">
        <f>NFM!M$3</f>
        <v>0</v>
      </c>
      <c r="N5" s="205">
        <f>NFM!N$3</f>
        <v>0</v>
      </c>
      <c r="O5" s="205">
        <f>NFM!O$3</f>
        <v>0</v>
      </c>
      <c r="P5" s="205">
        <f>NFM!P$3</f>
        <v>0</v>
      </c>
      <c r="Q5" s="205">
        <f>NFM!Q$3</f>
        <v>0</v>
      </c>
      <c r="R5" s="205">
        <f>NFM!R$3</f>
        <v>0</v>
      </c>
      <c r="S5" s="205">
        <f>NFM!S$3</f>
        <v>0</v>
      </c>
      <c r="T5" s="205">
        <f>NFM!T$3</f>
        <v>0</v>
      </c>
      <c r="U5" s="205">
        <f>NFM!U$3</f>
        <v>0</v>
      </c>
      <c r="V5" s="205">
        <f>NFM!V$3</f>
        <v>0</v>
      </c>
      <c r="W5" s="205">
        <f>NFM!W$3</f>
        <v>0</v>
      </c>
      <c r="X5" s="205">
        <f>NFM!X$3</f>
        <v>0</v>
      </c>
      <c r="Y5" s="205">
        <f>NFM!Y$3</f>
        <v>0</v>
      </c>
    </row>
    <row r="6" spans="1:25" ht="12" customHeight="1" x14ac:dyDescent="0.25">
      <c r="A6" s="14" t="s">
        <v>45</v>
      </c>
      <c r="B6" s="204">
        <f>NFM!B$4</f>
        <v>0</v>
      </c>
      <c r="C6" s="204">
        <f>NFM!C$4</f>
        <v>0</v>
      </c>
      <c r="D6" s="204">
        <f>NFM!D$4</f>
        <v>0</v>
      </c>
      <c r="E6" s="204">
        <f>NFM!E$4</f>
        <v>0</v>
      </c>
      <c r="F6" s="204">
        <f>NFM!F$4</f>
        <v>0</v>
      </c>
      <c r="G6" s="204">
        <f>NFM!G$4</f>
        <v>0</v>
      </c>
      <c r="H6" s="204">
        <f>NFM!H$4</f>
        <v>0</v>
      </c>
      <c r="I6" s="204">
        <f>NFM!I$4</f>
        <v>0</v>
      </c>
      <c r="J6" s="204">
        <f>NFM!J$4</f>
        <v>0</v>
      </c>
      <c r="K6" s="204">
        <f>NFM!K$4</f>
        <v>0</v>
      </c>
      <c r="L6" s="204">
        <f>NFM!L$4</f>
        <v>0</v>
      </c>
      <c r="M6" s="204">
        <f>NFM!M$4</f>
        <v>0</v>
      </c>
      <c r="N6" s="204">
        <f>NFM!N$4</f>
        <v>0</v>
      </c>
      <c r="O6" s="204">
        <f>NFM!O$4</f>
        <v>0</v>
      </c>
      <c r="P6" s="204">
        <f>NFM!P$4</f>
        <v>0</v>
      </c>
      <c r="Q6" s="204">
        <f>NFM!Q$4</f>
        <v>0</v>
      </c>
      <c r="R6" s="204">
        <f>NFM!R$4</f>
        <v>0</v>
      </c>
      <c r="S6" s="204">
        <f>NFM!S$4</f>
        <v>0</v>
      </c>
      <c r="T6" s="204">
        <f>NFM!T$4</f>
        <v>0</v>
      </c>
      <c r="U6" s="204">
        <f>NFM!U$4</f>
        <v>0</v>
      </c>
      <c r="V6" s="204">
        <f>NFM!V$4</f>
        <v>0</v>
      </c>
      <c r="W6" s="204">
        <f>NFM!W$4</f>
        <v>0</v>
      </c>
      <c r="X6" s="204">
        <f>NFM!X$4</f>
        <v>0</v>
      </c>
      <c r="Y6" s="204">
        <f>NFM!Y$4</f>
        <v>0</v>
      </c>
    </row>
    <row r="7" spans="1:25" ht="12" customHeight="1" x14ac:dyDescent="0.25">
      <c r="A7" s="14" t="s">
        <v>58</v>
      </c>
      <c r="B7" s="204">
        <f>NFM!B$5</f>
        <v>0</v>
      </c>
      <c r="C7" s="204">
        <f>NFM!C$5</f>
        <v>0</v>
      </c>
      <c r="D7" s="204">
        <f>NFM!D$5</f>
        <v>0</v>
      </c>
      <c r="E7" s="204">
        <f>NFM!E$5</f>
        <v>0</v>
      </c>
      <c r="F7" s="204">
        <f>NFM!F$5</f>
        <v>0</v>
      </c>
      <c r="G7" s="204">
        <f>NFM!G$5</f>
        <v>0</v>
      </c>
      <c r="H7" s="204">
        <f>NFM!H$5</f>
        <v>0</v>
      </c>
      <c r="I7" s="204">
        <f>NFM!I$5</f>
        <v>0</v>
      </c>
      <c r="J7" s="204">
        <f>NFM!J$5</f>
        <v>0</v>
      </c>
      <c r="K7" s="204">
        <f>NFM!K$5</f>
        <v>0</v>
      </c>
      <c r="L7" s="204">
        <f>NFM!L$5</f>
        <v>0</v>
      </c>
      <c r="M7" s="204">
        <f>NFM!M$5</f>
        <v>0</v>
      </c>
      <c r="N7" s="204">
        <f>NFM!N$5</f>
        <v>0</v>
      </c>
      <c r="O7" s="204">
        <f>NFM!O$5</f>
        <v>0</v>
      </c>
      <c r="P7" s="204">
        <f>NFM!P$5</f>
        <v>0</v>
      </c>
      <c r="Q7" s="204">
        <f>NFM!Q$5</f>
        <v>0</v>
      </c>
      <c r="R7" s="204">
        <f>NFM!R$5</f>
        <v>0</v>
      </c>
      <c r="S7" s="204">
        <f>NFM!S$5</f>
        <v>0</v>
      </c>
      <c r="T7" s="204">
        <f>NFM!T$5</f>
        <v>0</v>
      </c>
      <c r="U7" s="204">
        <f>NFM!U$5</f>
        <v>0</v>
      </c>
      <c r="V7" s="204">
        <f>NFM!V$5</f>
        <v>0</v>
      </c>
      <c r="W7" s="204">
        <f>NFM!W$5</f>
        <v>0</v>
      </c>
      <c r="X7" s="204">
        <f>NFM!X$5</f>
        <v>0</v>
      </c>
      <c r="Y7" s="204">
        <f>NFM!Y$5</f>
        <v>0</v>
      </c>
    </row>
    <row r="8" spans="1:25" ht="12" customHeight="1" x14ac:dyDescent="0.25">
      <c r="A8" s="14" t="s">
        <v>47</v>
      </c>
      <c r="B8" s="204">
        <f>NFM!B$8</f>
        <v>0</v>
      </c>
      <c r="C8" s="204">
        <f>NFM!C$8</f>
        <v>0</v>
      </c>
      <c r="D8" s="204">
        <f>NFM!D$8</f>
        <v>0</v>
      </c>
      <c r="E8" s="204">
        <f>NFM!E$8</f>
        <v>0</v>
      </c>
      <c r="F8" s="204">
        <f>NFM!F$8</f>
        <v>0</v>
      </c>
      <c r="G8" s="204">
        <f>NFM!G$8</f>
        <v>0</v>
      </c>
      <c r="H8" s="204">
        <f>NFM!H$8</f>
        <v>0</v>
      </c>
      <c r="I8" s="204">
        <f>NFM!I$8</f>
        <v>0</v>
      </c>
      <c r="J8" s="204">
        <f>NFM!J$8</f>
        <v>0</v>
      </c>
      <c r="K8" s="204">
        <f>NFM!K$8</f>
        <v>0</v>
      </c>
      <c r="L8" s="204">
        <f>NFM!L$8</f>
        <v>0</v>
      </c>
      <c r="M8" s="204">
        <f>NFM!M$8</f>
        <v>0</v>
      </c>
      <c r="N8" s="204">
        <f>NFM!N$8</f>
        <v>0</v>
      </c>
      <c r="O8" s="204">
        <f>NFM!O$8</f>
        <v>0</v>
      </c>
      <c r="P8" s="204">
        <f>NFM!P$8</f>
        <v>0</v>
      </c>
      <c r="Q8" s="204">
        <f>NFM!Q$8</f>
        <v>0</v>
      </c>
      <c r="R8" s="204">
        <f>NFM!R$8</f>
        <v>0</v>
      </c>
      <c r="S8" s="204">
        <f>NFM!S$8</f>
        <v>0</v>
      </c>
      <c r="T8" s="204">
        <f>NFM!T$8</f>
        <v>0</v>
      </c>
      <c r="U8" s="204">
        <f>NFM!U$8</f>
        <v>0</v>
      </c>
      <c r="V8" s="204">
        <f>NFM!V$8</f>
        <v>0</v>
      </c>
      <c r="W8" s="204">
        <f>NFM!W$8</f>
        <v>0</v>
      </c>
      <c r="X8" s="204">
        <f>NFM!X$8</f>
        <v>0</v>
      </c>
      <c r="Y8" s="204">
        <f>NFM!Y$8</f>
        <v>0</v>
      </c>
    </row>
    <row r="9" spans="1:25" ht="12" customHeight="1" x14ac:dyDescent="0.25">
      <c r="A9" s="13" t="s">
        <v>19</v>
      </c>
      <c r="B9" s="205">
        <f>CHI!B$3</f>
        <v>320.6586489052246</v>
      </c>
      <c r="C9" s="205">
        <f>CHI!C$3</f>
        <v>315.95981259636324</v>
      </c>
      <c r="D9" s="205">
        <f>CHI!D$3</f>
        <v>382.0570106822222</v>
      </c>
      <c r="E9" s="205">
        <f>CHI!E$3</f>
        <v>423.20427802351116</v>
      </c>
      <c r="F9" s="205">
        <f>CHI!F$3</f>
        <v>411.04417211205407</v>
      </c>
      <c r="G9" s="205">
        <f>CHI!G$3</f>
        <v>312.02462806836172</v>
      </c>
      <c r="H9" s="205">
        <f>CHI!H$3</f>
        <v>276.34471123170272</v>
      </c>
      <c r="I9" s="205">
        <f>CHI!I$3</f>
        <v>251.64074724617851</v>
      </c>
      <c r="J9" s="205">
        <f>CHI!J$3</f>
        <v>318.46343537352658</v>
      </c>
      <c r="K9" s="205">
        <f>CHI!K$3</f>
        <v>244.50030073275218</v>
      </c>
      <c r="L9" s="205">
        <f>CHI!L$3</f>
        <v>241.10582070211262</v>
      </c>
      <c r="M9" s="205">
        <f>CHI!M$3</f>
        <v>256.05826936865941</v>
      </c>
      <c r="N9" s="205">
        <f>CHI!N$3</f>
        <v>205.94068638165089</v>
      </c>
      <c r="O9" s="205">
        <f>CHI!O$3</f>
        <v>235.42440270723239</v>
      </c>
      <c r="P9" s="205">
        <f>CHI!P$3</f>
        <v>304.17980671396361</v>
      </c>
      <c r="Q9" s="205">
        <f>CHI!Q$3</f>
        <v>307.56920494537917</v>
      </c>
      <c r="R9" s="205">
        <f>CHI!R$3</f>
        <v>293.15230134442152</v>
      </c>
      <c r="S9" s="205">
        <f>CHI!S$3</f>
        <v>281.77375465040399</v>
      </c>
      <c r="T9" s="205">
        <f>CHI!T$3</f>
        <v>285.27502494163321</v>
      </c>
      <c r="U9" s="205">
        <f>CHI!U$3</f>
        <v>286.07107926121608</v>
      </c>
      <c r="V9" s="205">
        <f>CHI!V$3</f>
        <v>321.0301999932903</v>
      </c>
      <c r="W9" s="205">
        <f>CHI!W$3</f>
        <v>344.79262224139609</v>
      </c>
      <c r="X9" s="205">
        <f>CHI!X$3</f>
        <v>262.12485372543358</v>
      </c>
      <c r="Y9" s="205">
        <f>CHI!Y$3</f>
        <v>254.02369852369861</v>
      </c>
    </row>
    <row r="10" spans="1:25" ht="12" customHeight="1" x14ac:dyDescent="0.25">
      <c r="A10" s="14" t="s">
        <v>59</v>
      </c>
      <c r="B10" s="204">
        <f>CHI!B$5</f>
        <v>0</v>
      </c>
      <c r="C10" s="204">
        <f>CHI!C$5</f>
        <v>0</v>
      </c>
      <c r="D10" s="204">
        <f>CHI!D$5</f>
        <v>0</v>
      </c>
      <c r="E10" s="204">
        <f>CHI!E$5</f>
        <v>0</v>
      </c>
      <c r="F10" s="204">
        <f>CHI!F$5</f>
        <v>0</v>
      </c>
      <c r="G10" s="204">
        <f>CHI!G$5</f>
        <v>0</v>
      </c>
      <c r="H10" s="204">
        <f>CHI!H$5</f>
        <v>0</v>
      </c>
      <c r="I10" s="204">
        <f>CHI!I$5</f>
        <v>0</v>
      </c>
      <c r="J10" s="204">
        <f>CHI!J$5</f>
        <v>0</v>
      </c>
      <c r="K10" s="204">
        <f>CHI!K$5</f>
        <v>0</v>
      </c>
      <c r="L10" s="204">
        <f>CHI!L$5</f>
        <v>0</v>
      </c>
      <c r="M10" s="204">
        <f>CHI!M$5</f>
        <v>0</v>
      </c>
      <c r="N10" s="204">
        <f>CHI!N$5</f>
        <v>0</v>
      </c>
      <c r="O10" s="204">
        <f>CHI!O$5</f>
        <v>0</v>
      </c>
      <c r="P10" s="204">
        <f>CHI!P$5</f>
        <v>0</v>
      </c>
      <c r="Q10" s="204">
        <f>CHI!Q$5</f>
        <v>0</v>
      </c>
      <c r="R10" s="204">
        <f>CHI!R$5</f>
        <v>0</v>
      </c>
      <c r="S10" s="204">
        <f>CHI!S$5</f>
        <v>0</v>
      </c>
      <c r="T10" s="204">
        <f>CHI!T$5</f>
        <v>0</v>
      </c>
      <c r="U10" s="204">
        <f>CHI!U$5</f>
        <v>0</v>
      </c>
      <c r="V10" s="204">
        <f>CHI!V$5</f>
        <v>0</v>
      </c>
      <c r="W10" s="204">
        <f>CHI!W$5</f>
        <v>0</v>
      </c>
      <c r="X10" s="204">
        <f>CHI!X$5</f>
        <v>0</v>
      </c>
      <c r="Y10" s="204">
        <f>CHI!Y$5</f>
        <v>0</v>
      </c>
    </row>
    <row r="11" spans="1:25" ht="12" customHeight="1" x14ac:dyDescent="0.25">
      <c r="A11" s="14" t="s">
        <v>49</v>
      </c>
      <c r="B11" s="204">
        <f>CHI!B$6</f>
        <v>158.43724123465159</v>
      </c>
      <c r="C11" s="204">
        <f>CHI!C$6</f>
        <v>155.45324361518271</v>
      </c>
      <c r="D11" s="204">
        <f>CHI!D$6</f>
        <v>186.1772231503956</v>
      </c>
      <c r="E11" s="204">
        <f>CHI!E$6</f>
        <v>207.4094753739061</v>
      </c>
      <c r="F11" s="204">
        <f>CHI!F$6</f>
        <v>203.64745854199779</v>
      </c>
      <c r="G11" s="204">
        <f>CHI!G$6</f>
        <v>154.70744852385101</v>
      </c>
      <c r="H11" s="204">
        <f>CHI!H$6</f>
        <v>137.66734712963091</v>
      </c>
      <c r="I11" s="204">
        <f>CHI!I$6</f>
        <v>112.576027604736</v>
      </c>
      <c r="J11" s="204">
        <f>CHI!J$6</f>
        <v>158.93854838314249</v>
      </c>
      <c r="K11" s="204">
        <f>CHI!K$6</f>
        <v>121.7025078979344</v>
      </c>
      <c r="L11" s="204">
        <f>CHI!L$6</f>
        <v>121.92338407439971</v>
      </c>
      <c r="M11" s="204">
        <f>CHI!M$6</f>
        <v>129.26295102445991</v>
      </c>
      <c r="N11" s="204">
        <f>CHI!N$6</f>
        <v>103.46987292298719</v>
      </c>
      <c r="O11" s="204">
        <f>CHI!O$6</f>
        <v>119.6726741857278</v>
      </c>
      <c r="P11" s="204">
        <f>CHI!P$6</f>
        <v>135.81423716321351</v>
      </c>
      <c r="Q11" s="204">
        <f>CHI!Q$6</f>
        <v>136.86944399999999</v>
      </c>
      <c r="R11" s="204">
        <f>CHI!R$6</f>
        <v>137.44888067260939</v>
      </c>
      <c r="S11" s="204">
        <f>CHI!S$6</f>
        <v>142.75805937023159</v>
      </c>
      <c r="T11" s="204">
        <f>CHI!T$6</f>
        <v>132.56987937709039</v>
      </c>
      <c r="U11" s="204">
        <f>CHI!U$6</f>
        <v>126.2550886090651</v>
      </c>
      <c r="V11" s="204">
        <f>CHI!V$6</f>
        <v>166.85625913387719</v>
      </c>
      <c r="W11" s="204">
        <f>CHI!W$6</f>
        <v>188.68664684523489</v>
      </c>
      <c r="X11" s="204">
        <f>CHI!X$6</f>
        <v>132.2373982465835</v>
      </c>
      <c r="Y11" s="204">
        <f>CHI!Y$6</f>
        <v>120.9</v>
      </c>
    </row>
    <row r="12" spans="1:25" ht="12" customHeight="1" x14ac:dyDescent="0.25">
      <c r="A12" s="14" t="s">
        <v>50</v>
      </c>
      <c r="B12" s="204">
        <f>CHI!B$7</f>
        <v>162.221407670573</v>
      </c>
      <c r="C12" s="204">
        <f>CHI!C$7</f>
        <v>160.50656898118049</v>
      </c>
      <c r="D12" s="204">
        <f>CHI!D$7</f>
        <v>195.87978753182659</v>
      </c>
      <c r="E12" s="204">
        <f>CHI!E$7</f>
        <v>215.79480264960509</v>
      </c>
      <c r="F12" s="204">
        <f>CHI!F$7</f>
        <v>207.39671357005631</v>
      </c>
      <c r="G12" s="204">
        <f>CHI!G$7</f>
        <v>157.31717954451071</v>
      </c>
      <c r="H12" s="204">
        <f>CHI!H$7</f>
        <v>138.67736410207181</v>
      </c>
      <c r="I12" s="204">
        <f>CHI!I$7</f>
        <v>139.06471964144251</v>
      </c>
      <c r="J12" s="204">
        <f>CHI!J$7</f>
        <v>159.52488699038409</v>
      </c>
      <c r="K12" s="204">
        <f>CHI!K$7</f>
        <v>122.7977928348178</v>
      </c>
      <c r="L12" s="204">
        <f>CHI!L$7</f>
        <v>119.1824366277129</v>
      </c>
      <c r="M12" s="204">
        <f>CHI!M$7</f>
        <v>126.7953183441995</v>
      </c>
      <c r="N12" s="204">
        <f>CHI!N$7</f>
        <v>102.4708134586637</v>
      </c>
      <c r="O12" s="204">
        <f>CHI!O$7</f>
        <v>115.7517285215046</v>
      </c>
      <c r="P12" s="204">
        <f>CHI!P$7</f>
        <v>168.36556955075011</v>
      </c>
      <c r="Q12" s="204">
        <f>CHI!Q$7</f>
        <v>170.69976094537921</v>
      </c>
      <c r="R12" s="204">
        <f>CHI!R$7</f>
        <v>155.7034206718121</v>
      </c>
      <c r="S12" s="204">
        <f>CHI!S$7</f>
        <v>139.01569528017239</v>
      </c>
      <c r="T12" s="204">
        <f>CHI!T$7</f>
        <v>152.70514556454279</v>
      </c>
      <c r="U12" s="204">
        <f>CHI!U$7</f>
        <v>159.81599065215099</v>
      </c>
      <c r="V12" s="204">
        <f>CHI!V$7</f>
        <v>154.17394085941311</v>
      </c>
      <c r="W12" s="204">
        <f>CHI!W$7</f>
        <v>156.1059753961612</v>
      </c>
      <c r="X12" s="204">
        <f>CHI!X$7</f>
        <v>129.88745547885009</v>
      </c>
      <c r="Y12" s="204">
        <f>CHI!Y$7</f>
        <v>133.12369852369861</v>
      </c>
    </row>
    <row r="13" spans="1:25" ht="12" customHeight="1" x14ac:dyDescent="0.25">
      <c r="A13" s="13" t="s">
        <v>20</v>
      </c>
      <c r="B13" s="205">
        <f>NMM!B$3</f>
        <v>1253.3253061619632</v>
      </c>
      <c r="C13" s="205">
        <f>NMM!C$3</f>
        <v>1153.8364910708572</v>
      </c>
      <c r="D13" s="205">
        <f>NMM!D$3</f>
        <v>1166.8621300003153</v>
      </c>
      <c r="E13" s="205">
        <f>NMM!E$3</f>
        <v>1128.9145981570946</v>
      </c>
      <c r="F13" s="205">
        <f>NMM!F$3</f>
        <v>1004.4773292949889</v>
      </c>
      <c r="G13" s="205">
        <f>NMM!G$3</f>
        <v>954.24751501833578</v>
      </c>
      <c r="H13" s="205">
        <f>NMM!H$3</f>
        <v>959.1175481957489</v>
      </c>
      <c r="I13" s="205">
        <f>NMM!I$3</f>
        <v>1039.0836412964743</v>
      </c>
      <c r="J13" s="205">
        <f>NMM!J$3</f>
        <v>836.47638456446589</v>
      </c>
      <c r="K13" s="205">
        <f>NMM!K$3</f>
        <v>689.27585297691382</v>
      </c>
      <c r="L13" s="205">
        <f>NMM!L$3</f>
        <v>741.85223245269049</v>
      </c>
      <c r="M13" s="205">
        <f>NMM!M$3</f>
        <v>666.93248826081629</v>
      </c>
      <c r="N13" s="205">
        <f>NMM!N$3</f>
        <v>577.36472182334467</v>
      </c>
      <c r="O13" s="205">
        <f>NMM!O$3</f>
        <v>780.6361853062084</v>
      </c>
      <c r="P13" s="205">
        <f>NMM!P$3</f>
        <v>831.66089693718789</v>
      </c>
      <c r="Q13" s="205">
        <f>NMM!Q$3</f>
        <v>915.87158599999998</v>
      </c>
      <c r="R13" s="205">
        <f>NMM!R$3</f>
        <v>984.31990680713136</v>
      </c>
      <c r="S13" s="205">
        <f>NMM!S$3</f>
        <v>740.02972177635093</v>
      </c>
      <c r="T13" s="205">
        <f>NMM!T$3</f>
        <v>843.9984027459509</v>
      </c>
      <c r="U13" s="205">
        <f>NMM!U$3</f>
        <v>883.29990679106868</v>
      </c>
      <c r="V13" s="205">
        <f>NMM!V$3</f>
        <v>852.11640609317499</v>
      </c>
      <c r="W13" s="205">
        <f>NMM!W$3</f>
        <v>862.79472382134975</v>
      </c>
      <c r="X13" s="205">
        <f>NMM!X$3</f>
        <v>717.88546846675104</v>
      </c>
      <c r="Y13" s="205">
        <f>NMM!Y$3</f>
        <v>735.77212153696712</v>
      </c>
    </row>
    <row r="14" spans="1:25" ht="12" customHeight="1" x14ac:dyDescent="0.25">
      <c r="A14" s="14" t="s">
        <v>51</v>
      </c>
      <c r="B14" s="204">
        <f>NMM!B$4</f>
        <v>521.75120414289893</v>
      </c>
      <c r="C14" s="204">
        <f>NMM!C$4</f>
        <v>451.82474555595121</v>
      </c>
      <c r="D14" s="204">
        <f>NMM!D$4</f>
        <v>522.06644993948112</v>
      </c>
      <c r="E14" s="204">
        <f>NMM!E$4</f>
        <v>531.62992662410988</v>
      </c>
      <c r="F14" s="204">
        <f>NMM!F$4</f>
        <v>462.32916648115889</v>
      </c>
      <c r="G14" s="204">
        <f>NMM!G$4</f>
        <v>421.20391613620598</v>
      </c>
      <c r="H14" s="204">
        <f>NMM!H$4</f>
        <v>463.0180068976822</v>
      </c>
      <c r="I14" s="204">
        <f>NMM!I$4</f>
        <v>655.47597030748875</v>
      </c>
      <c r="J14" s="204">
        <f>NMM!J$4</f>
        <v>522.09609970062786</v>
      </c>
      <c r="K14" s="204">
        <f>NMM!K$4</f>
        <v>428.41296703354737</v>
      </c>
      <c r="L14" s="204">
        <f>NMM!L$4</f>
        <v>514.34761763215261</v>
      </c>
      <c r="M14" s="204">
        <f>NMM!M$4</f>
        <v>459.87433101920942</v>
      </c>
      <c r="N14" s="204">
        <f>NMM!N$4</f>
        <v>403.06780444689309</v>
      </c>
      <c r="O14" s="204">
        <f>NMM!O$4</f>
        <v>594.6008305281656</v>
      </c>
      <c r="P14" s="204">
        <f>NMM!P$4</f>
        <v>595.39729405583432</v>
      </c>
      <c r="Q14" s="204">
        <f>NMM!Q$4</f>
        <v>646.91098435367144</v>
      </c>
      <c r="R14" s="204">
        <f>NMM!R$4</f>
        <v>728.74992748586169</v>
      </c>
      <c r="S14" s="204">
        <f>NMM!S$4</f>
        <v>475.27470687326019</v>
      </c>
      <c r="T14" s="204">
        <f>NMM!T$4</f>
        <v>596.00917854026966</v>
      </c>
      <c r="U14" s="204">
        <f>NMM!U$4</f>
        <v>607.97516730972666</v>
      </c>
      <c r="V14" s="204">
        <f>NMM!V$4</f>
        <v>562.82318329354086</v>
      </c>
      <c r="W14" s="204">
        <f>NMM!W$4</f>
        <v>591.61265384095373</v>
      </c>
      <c r="X14" s="204">
        <f>NMM!X$4</f>
        <v>468.59858417211302</v>
      </c>
      <c r="Y14" s="204">
        <f>NMM!Y$4</f>
        <v>496.32173411678008</v>
      </c>
    </row>
    <row r="15" spans="1:25" ht="12" customHeight="1" x14ac:dyDescent="0.25">
      <c r="A15" s="14" t="s">
        <v>52</v>
      </c>
      <c r="B15" s="204">
        <f>NMM!B$5</f>
        <v>358.0722407280831</v>
      </c>
      <c r="C15" s="204">
        <f>NMM!C$5</f>
        <v>369.97493533053228</v>
      </c>
      <c r="D15" s="204">
        <f>NMM!D$5</f>
        <v>262.55530162483387</v>
      </c>
      <c r="E15" s="204">
        <f>NMM!E$5</f>
        <v>197.5415736152533</v>
      </c>
      <c r="F15" s="204">
        <f>NMM!F$5</f>
        <v>223.92535148013221</v>
      </c>
      <c r="G15" s="204">
        <f>NMM!G$5</f>
        <v>229.37744289576199</v>
      </c>
      <c r="H15" s="204">
        <f>NMM!H$5</f>
        <v>214.05237114995589</v>
      </c>
      <c r="I15" s="204">
        <f>NMM!I$5</f>
        <v>45.245033357705722</v>
      </c>
      <c r="J15" s="204">
        <f>NMM!J$5</f>
        <v>48.880284863838028</v>
      </c>
      <c r="K15" s="204">
        <f>NMM!K$5</f>
        <v>33.86288594336645</v>
      </c>
      <c r="L15" s="204">
        <f>NMM!L$5</f>
        <v>38.504614820537881</v>
      </c>
      <c r="M15" s="204">
        <f>NMM!M$5</f>
        <v>37.058157241606857</v>
      </c>
      <c r="N15" s="204">
        <f>NMM!N$5</f>
        <v>34.296917376451567</v>
      </c>
      <c r="O15" s="204">
        <f>NMM!O$5</f>
        <v>46.035354778042802</v>
      </c>
      <c r="P15" s="204">
        <f>NMM!P$5</f>
        <v>36.263602881353563</v>
      </c>
      <c r="Q15" s="204">
        <f>NMM!Q$5</f>
        <v>48.960601646328541</v>
      </c>
      <c r="R15" s="204">
        <f>NMM!R$5</f>
        <v>35.56997932126967</v>
      </c>
      <c r="S15" s="204">
        <f>NMM!S$5</f>
        <v>44.755014903090682</v>
      </c>
      <c r="T15" s="204">
        <f>NMM!T$5</f>
        <v>27.989224205681211</v>
      </c>
      <c r="U15" s="204">
        <f>NMM!U$5</f>
        <v>55.324739481342021</v>
      </c>
      <c r="V15" s="204">
        <f>NMM!V$5</f>
        <v>109.29322279963409</v>
      </c>
      <c r="W15" s="204">
        <f>NMM!W$5</f>
        <v>131.18206998039599</v>
      </c>
      <c r="X15" s="204">
        <f>NMM!X$5</f>
        <v>209.28688429463801</v>
      </c>
      <c r="Y15" s="204">
        <f>NMM!Y$5</f>
        <v>199.45038742018701</v>
      </c>
    </row>
    <row r="16" spans="1:25" ht="12" customHeight="1" x14ac:dyDescent="0.25">
      <c r="A16" s="14" t="s">
        <v>60</v>
      </c>
      <c r="B16" s="204">
        <f>NMM!B$6</f>
        <v>373.5018612909812</v>
      </c>
      <c r="C16" s="204">
        <f>NMM!C$6</f>
        <v>332.03681018437368</v>
      </c>
      <c r="D16" s="204">
        <f>NMM!D$6</f>
        <v>382.24037843600041</v>
      </c>
      <c r="E16" s="204">
        <f>NMM!E$6</f>
        <v>399.7430979177314</v>
      </c>
      <c r="F16" s="204">
        <f>NMM!F$6</f>
        <v>318.22281133369779</v>
      </c>
      <c r="G16" s="204">
        <f>NMM!G$6</f>
        <v>303.66615598636781</v>
      </c>
      <c r="H16" s="204">
        <f>NMM!H$6</f>
        <v>282.04717014811081</v>
      </c>
      <c r="I16" s="204">
        <f>NMM!I$6</f>
        <v>338.36263763127982</v>
      </c>
      <c r="J16" s="204">
        <f>NMM!J$6</f>
        <v>265.5</v>
      </c>
      <c r="K16" s="204">
        <f>NMM!K$6</f>
        <v>227</v>
      </c>
      <c r="L16" s="204">
        <f>NMM!L$6</f>
        <v>189</v>
      </c>
      <c r="M16" s="204">
        <f>NMM!M$6</f>
        <v>170</v>
      </c>
      <c r="N16" s="204">
        <f>NMM!N$6</f>
        <v>140</v>
      </c>
      <c r="O16" s="204">
        <f>NMM!O$6</f>
        <v>140</v>
      </c>
      <c r="P16" s="204">
        <f>NMM!P$6</f>
        <v>200</v>
      </c>
      <c r="Q16" s="204">
        <f>NMM!Q$6</f>
        <v>220</v>
      </c>
      <c r="R16" s="204">
        <f>NMM!R$6</f>
        <v>220</v>
      </c>
      <c r="S16" s="204">
        <f>NMM!S$6</f>
        <v>220</v>
      </c>
      <c r="T16" s="204">
        <f>NMM!T$6</f>
        <v>220</v>
      </c>
      <c r="U16" s="204">
        <f>NMM!U$6</f>
        <v>220</v>
      </c>
      <c r="V16" s="204">
        <f>NMM!V$6</f>
        <v>180</v>
      </c>
      <c r="W16" s="204">
        <f>NMM!W$6</f>
        <v>140</v>
      </c>
      <c r="X16" s="204">
        <f>NMM!X$6</f>
        <v>40</v>
      </c>
      <c r="Y16" s="204">
        <f>NMM!Y$6</f>
        <v>40</v>
      </c>
    </row>
    <row r="17" spans="1:25" ht="12" customHeight="1" x14ac:dyDescent="0.25">
      <c r="A17" s="13" t="s">
        <v>21</v>
      </c>
      <c r="B17" s="205">
        <f>PPA!B$3</f>
        <v>211.74322893976799</v>
      </c>
      <c r="C17" s="205">
        <f>PPA!C$3</f>
        <v>212.9352797158036</v>
      </c>
      <c r="D17" s="205">
        <f>PPA!D$3</f>
        <v>241.1418639472937</v>
      </c>
      <c r="E17" s="205">
        <f>PPA!E$3</f>
        <v>260.83006220191697</v>
      </c>
      <c r="F17" s="205">
        <f>PPA!F$3</f>
        <v>238.63707979728309</v>
      </c>
      <c r="G17" s="205">
        <f>PPA!G$3</f>
        <v>214.57006463948861</v>
      </c>
      <c r="H17" s="205">
        <f>PPA!H$3</f>
        <v>186.70915017835429</v>
      </c>
      <c r="I17" s="205">
        <f>PPA!I$3</f>
        <v>167.48274045489859</v>
      </c>
      <c r="J17" s="205">
        <f>PPA!J$3</f>
        <v>144.15356713819901</v>
      </c>
      <c r="K17" s="205">
        <f>PPA!K$3</f>
        <v>141.13667800729041</v>
      </c>
      <c r="L17" s="205">
        <f>PPA!L$3</f>
        <v>123.13655207514</v>
      </c>
      <c r="M17" s="205">
        <f>PPA!M$3</f>
        <v>110.2536935208629</v>
      </c>
      <c r="N17" s="205">
        <f>PPA!N$3</f>
        <v>102.6205990002267</v>
      </c>
      <c r="O17" s="205">
        <f>PPA!O$3</f>
        <v>90.790931801412441</v>
      </c>
      <c r="P17" s="205">
        <f>PPA!P$3</f>
        <v>102.1290854557366</v>
      </c>
      <c r="Q17" s="205">
        <f>PPA!Q$3</f>
        <v>99.505659000000009</v>
      </c>
      <c r="R17" s="205">
        <f>PPA!R$3</f>
        <v>99.678994349277389</v>
      </c>
      <c r="S17" s="205">
        <f>PPA!S$3</f>
        <v>103.2355597746584</v>
      </c>
      <c r="T17" s="205">
        <f>PPA!T$3</f>
        <v>98.822295213102663</v>
      </c>
      <c r="U17" s="205">
        <f>PPA!U$3</f>
        <v>103.42403950838739</v>
      </c>
      <c r="V17" s="205">
        <f>PPA!V$3</f>
        <v>99.772818011143812</v>
      </c>
      <c r="W17" s="205">
        <f>PPA!W$3</f>
        <v>101.02312353717291</v>
      </c>
      <c r="X17" s="205">
        <f>PPA!X$3</f>
        <v>84.055952550626017</v>
      </c>
      <c r="Y17" s="205">
        <f>PPA!Y$3</f>
        <v>86.150269440715306</v>
      </c>
    </row>
    <row r="18" spans="1:25" ht="12" customHeight="1" x14ac:dyDescent="0.25">
      <c r="A18" s="14" t="s">
        <v>54</v>
      </c>
      <c r="B18" s="204">
        <f>PPA!B$5</f>
        <v>0</v>
      </c>
      <c r="C18" s="204">
        <f>PPA!C$5</f>
        <v>0</v>
      </c>
      <c r="D18" s="204">
        <f>PPA!D$5</f>
        <v>0</v>
      </c>
      <c r="E18" s="204">
        <f>PPA!E$5</f>
        <v>0</v>
      </c>
      <c r="F18" s="204">
        <f>PPA!F$5</f>
        <v>0</v>
      </c>
      <c r="G18" s="204">
        <f>PPA!G$5</f>
        <v>0</v>
      </c>
      <c r="H18" s="204">
        <f>PPA!H$5</f>
        <v>0</v>
      </c>
      <c r="I18" s="204">
        <f>PPA!I$5</f>
        <v>0</v>
      </c>
      <c r="J18" s="204">
        <f>PPA!J$5</f>
        <v>0</v>
      </c>
      <c r="K18" s="204">
        <f>PPA!K$5</f>
        <v>0</v>
      </c>
      <c r="L18" s="204">
        <f>PPA!L$5</f>
        <v>0</v>
      </c>
      <c r="M18" s="204">
        <f>PPA!M$5</f>
        <v>0</v>
      </c>
      <c r="N18" s="204">
        <f>PPA!N$5</f>
        <v>0</v>
      </c>
      <c r="O18" s="204">
        <f>PPA!O$5</f>
        <v>0</v>
      </c>
      <c r="P18" s="204">
        <f>PPA!P$5</f>
        <v>0</v>
      </c>
      <c r="Q18" s="204">
        <f>PPA!Q$5</f>
        <v>0</v>
      </c>
      <c r="R18" s="204">
        <f>PPA!R$5</f>
        <v>0</v>
      </c>
      <c r="S18" s="204">
        <f>PPA!S$5</f>
        <v>0</v>
      </c>
      <c r="T18" s="204">
        <f>PPA!T$5</f>
        <v>0</v>
      </c>
      <c r="U18" s="204">
        <f>PPA!U$5</f>
        <v>0</v>
      </c>
      <c r="V18" s="204">
        <f>PPA!V$5</f>
        <v>0</v>
      </c>
      <c r="W18" s="204">
        <f>PPA!W$5</f>
        <v>0</v>
      </c>
      <c r="X18" s="204">
        <f>PPA!X$5</f>
        <v>0</v>
      </c>
      <c r="Y18" s="204">
        <f>PPA!Y$5</f>
        <v>0</v>
      </c>
    </row>
    <row r="19" spans="1:25" ht="12" customHeight="1" x14ac:dyDescent="0.25">
      <c r="A19" s="14" t="s">
        <v>61</v>
      </c>
      <c r="B19" s="204">
        <f>PPA!B$6</f>
        <v>0</v>
      </c>
      <c r="C19" s="204">
        <f>PPA!C$6</f>
        <v>0</v>
      </c>
      <c r="D19" s="204">
        <f>PPA!D$6</f>
        <v>0</v>
      </c>
      <c r="E19" s="204">
        <f>PPA!E$6</f>
        <v>0</v>
      </c>
      <c r="F19" s="204">
        <f>PPA!F$6</f>
        <v>0</v>
      </c>
      <c r="G19" s="204">
        <f>PPA!G$6</f>
        <v>0</v>
      </c>
      <c r="H19" s="204">
        <f>PPA!H$6</f>
        <v>0</v>
      </c>
      <c r="I19" s="204">
        <f>PPA!I$6</f>
        <v>0</v>
      </c>
      <c r="J19" s="204">
        <f>PPA!J$6</f>
        <v>0</v>
      </c>
      <c r="K19" s="204">
        <f>PPA!K$6</f>
        <v>0</v>
      </c>
      <c r="L19" s="204">
        <f>PPA!L$6</f>
        <v>0</v>
      </c>
      <c r="M19" s="204">
        <f>PPA!M$6</f>
        <v>0</v>
      </c>
      <c r="N19" s="204">
        <f>PPA!N$6</f>
        <v>0</v>
      </c>
      <c r="O19" s="204">
        <f>PPA!O$6</f>
        <v>0</v>
      </c>
      <c r="P19" s="204">
        <f>PPA!P$6</f>
        <v>0</v>
      </c>
      <c r="Q19" s="204">
        <f>PPA!Q$6</f>
        <v>0</v>
      </c>
      <c r="R19" s="204">
        <f>PPA!R$6</f>
        <v>0</v>
      </c>
      <c r="S19" s="204">
        <f>PPA!S$6</f>
        <v>0</v>
      </c>
      <c r="T19" s="204">
        <f>PPA!T$6</f>
        <v>0</v>
      </c>
      <c r="U19" s="204">
        <f>PPA!U$6</f>
        <v>0</v>
      </c>
      <c r="V19" s="204">
        <f>PPA!V$6</f>
        <v>0</v>
      </c>
      <c r="W19" s="204">
        <f>PPA!W$6</f>
        <v>0</v>
      </c>
      <c r="X19" s="204">
        <f>PPA!X$6</f>
        <v>0</v>
      </c>
      <c r="Y19" s="204">
        <f>PPA!Y$6</f>
        <v>0</v>
      </c>
    </row>
    <row r="20" spans="1:25" ht="12" customHeight="1" x14ac:dyDescent="0.25">
      <c r="A20" s="14" t="s">
        <v>62</v>
      </c>
      <c r="B20" s="204">
        <f>PPA!B$7</f>
        <v>211.74322893976799</v>
      </c>
      <c r="C20" s="204">
        <f>PPA!C$7</f>
        <v>212.9352797158036</v>
      </c>
      <c r="D20" s="204">
        <f>PPA!D$7</f>
        <v>241.1418639472937</v>
      </c>
      <c r="E20" s="204">
        <f>PPA!E$7</f>
        <v>260.83006220191697</v>
      </c>
      <c r="F20" s="204">
        <f>PPA!F$7</f>
        <v>238.63707979728309</v>
      </c>
      <c r="G20" s="204">
        <f>PPA!G$7</f>
        <v>214.57006463948861</v>
      </c>
      <c r="H20" s="204">
        <f>PPA!H$7</f>
        <v>186.70915017835429</v>
      </c>
      <c r="I20" s="204">
        <f>PPA!I$7</f>
        <v>167.48274045489859</v>
      </c>
      <c r="J20" s="204">
        <f>PPA!J$7</f>
        <v>144.15356713819901</v>
      </c>
      <c r="K20" s="204">
        <f>PPA!K$7</f>
        <v>141.13667800729041</v>
      </c>
      <c r="L20" s="204">
        <f>PPA!L$7</f>
        <v>123.13655207514</v>
      </c>
      <c r="M20" s="204">
        <f>PPA!M$7</f>
        <v>110.2536935208629</v>
      </c>
      <c r="N20" s="204">
        <f>PPA!N$7</f>
        <v>102.6205990002267</v>
      </c>
      <c r="O20" s="204">
        <f>PPA!O$7</f>
        <v>90.790931801412441</v>
      </c>
      <c r="P20" s="204">
        <f>PPA!P$7</f>
        <v>102.1290854557366</v>
      </c>
      <c r="Q20" s="204">
        <f>PPA!Q$7</f>
        <v>99.505659000000009</v>
      </c>
      <c r="R20" s="204">
        <f>PPA!R$7</f>
        <v>99.678994349277389</v>
      </c>
      <c r="S20" s="204">
        <f>PPA!S$7</f>
        <v>103.2355597746584</v>
      </c>
      <c r="T20" s="204">
        <f>PPA!T$7</f>
        <v>98.822295213102663</v>
      </c>
      <c r="U20" s="204">
        <f>PPA!U$7</f>
        <v>103.42403950838739</v>
      </c>
      <c r="V20" s="204">
        <f>PPA!V$7</f>
        <v>99.772818011143812</v>
      </c>
      <c r="W20" s="204">
        <f>PPA!W$7</f>
        <v>101.02312353717291</v>
      </c>
      <c r="X20" s="204">
        <f>PPA!X$7</f>
        <v>84.055952550626017</v>
      </c>
      <c r="Y20" s="204">
        <f>PPA!Y$7</f>
        <v>86.150269440715306</v>
      </c>
    </row>
    <row r="21" spans="1:25" ht="12" customHeight="1" x14ac:dyDescent="0.25">
      <c r="A21" s="15" t="s">
        <v>63</v>
      </c>
      <c r="B21" s="206">
        <f>FBT!B$3</f>
        <v>412.48680962292462</v>
      </c>
      <c r="C21" s="206">
        <f>FBT!C$3</f>
        <v>411.18536772706898</v>
      </c>
      <c r="D21" s="206">
        <f>FBT!D$3</f>
        <v>423.80630930239892</v>
      </c>
      <c r="E21" s="206">
        <f>FBT!E$3</f>
        <v>449.82562317677389</v>
      </c>
      <c r="F21" s="206">
        <f>FBT!F$3</f>
        <v>463.51419617956628</v>
      </c>
      <c r="G21" s="206">
        <f>FBT!G$3</f>
        <v>480.02335297726921</v>
      </c>
      <c r="H21" s="206">
        <f>FBT!H$3</f>
        <v>426.13823863408641</v>
      </c>
      <c r="I21" s="206">
        <f>FBT!I$3</f>
        <v>439.08104018227561</v>
      </c>
      <c r="J21" s="206">
        <f>FBT!J$3</f>
        <v>367.3746426732697</v>
      </c>
      <c r="K21" s="206">
        <f>FBT!K$3</f>
        <v>434.56078736330511</v>
      </c>
      <c r="L21" s="206">
        <f>FBT!L$3</f>
        <v>430.82628626289738</v>
      </c>
      <c r="M21" s="206">
        <f>FBT!M$3</f>
        <v>364.97774406906319</v>
      </c>
      <c r="N21" s="206">
        <f>FBT!N$3</f>
        <v>365.75396940218741</v>
      </c>
      <c r="O21" s="206">
        <f>FBT!O$3</f>
        <v>363.71648782544531</v>
      </c>
      <c r="P21" s="206">
        <f>FBT!P$3</f>
        <v>365.16851711571542</v>
      </c>
      <c r="Q21" s="206">
        <f>FBT!Q$3</f>
        <v>374.42445600000002</v>
      </c>
      <c r="R21" s="206">
        <f>FBT!R$3</f>
        <v>382.99765397082649</v>
      </c>
      <c r="S21" s="206">
        <f>FBT!S$3</f>
        <v>360.33744922022072</v>
      </c>
      <c r="T21" s="206">
        <f>FBT!T$3</f>
        <v>360.38041462296798</v>
      </c>
      <c r="U21" s="206">
        <f>FBT!U$3</f>
        <v>377.1618353898852</v>
      </c>
      <c r="V21" s="206">
        <f>FBT!V$3</f>
        <v>363.84673565232652</v>
      </c>
      <c r="W21" s="206">
        <f>FBT!W$3</f>
        <v>368.40628998067018</v>
      </c>
      <c r="X21" s="206">
        <f>FBT!X$3</f>
        <v>306.53122320626642</v>
      </c>
      <c r="Y21" s="206">
        <f>FBT!Y$3</f>
        <v>314.168677766239</v>
      </c>
    </row>
    <row r="22" spans="1:25" ht="12" customHeight="1" x14ac:dyDescent="0.25">
      <c r="A22" s="12" t="s">
        <v>64</v>
      </c>
      <c r="B22" s="204">
        <f>TRE!B$3</f>
        <v>21.576233118737591</v>
      </c>
      <c r="C22" s="204">
        <f>TRE!C$3</f>
        <v>21.817999103885299</v>
      </c>
      <c r="D22" s="204">
        <f>TRE!D$3</f>
        <v>21.696568735617689</v>
      </c>
      <c r="E22" s="204">
        <f>TRE!E$3</f>
        <v>33.792568182870554</v>
      </c>
      <c r="F22" s="204">
        <f>TRE!F$3</f>
        <v>40.297035715356699</v>
      </c>
      <c r="G22" s="204">
        <f>TRE!G$3</f>
        <v>45.645244788173677</v>
      </c>
      <c r="H22" s="204">
        <f>TRE!H$3</f>
        <v>47.64060867590279</v>
      </c>
      <c r="I22" s="204">
        <f>TRE!I$3</f>
        <v>87.712610465039702</v>
      </c>
      <c r="J22" s="204">
        <f>TRE!J$3</f>
        <v>77.460445218073502</v>
      </c>
      <c r="K22" s="204">
        <f>TRE!K$3</f>
        <v>39.346229647630622</v>
      </c>
      <c r="L22" s="204">
        <f>TRE!L$3</f>
        <v>48.83001202979689</v>
      </c>
      <c r="M22" s="204">
        <f>TRE!M$3</f>
        <v>53.225921010071723</v>
      </c>
      <c r="N22" s="204">
        <f>TRE!N$3</f>
        <v>54.495076710465227</v>
      </c>
      <c r="O22" s="204">
        <f>TRE!O$3</f>
        <v>55.27606197955096</v>
      </c>
      <c r="P22" s="204">
        <f>TRE!P$3</f>
        <v>53.949924248628292</v>
      </c>
      <c r="Q22" s="204">
        <f>TRE!Q$3</f>
        <v>51.653793999999998</v>
      </c>
      <c r="R22" s="204">
        <f>TRE!R$3</f>
        <v>58.033971839546197</v>
      </c>
      <c r="S22" s="204">
        <f>TRE!S$3</f>
        <v>57.67477557814636</v>
      </c>
      <c r="T22" s="204">
        <f>TRE!T$3</f>
        <v>52.286480872931513</v>
      </c>
      <c r="U22" s="204">
        <f>TRE!U$3</f>
        <v>54.721245361639959</v>
      </c>
      <c r="V22" s="204">
        <f>TRE!V$3</f>
        <v>52.789398681022192</v>
      </c>
      <c r="W22" s="204">
        <f>TRE!W$3</f>
        <v>53.450930330647083</v>
      </c>
      <c r="X22" s="204">
        <f>TRE!X$3</f>
        <v>44.473668070721168</v>
      </c>
      <c r="Y22" s="204">
        <f>TRE!Y$3</f>
        <v>45.581762755016591</v>
      </c>
    </row>
    <row r="23" spans="1:25" ht="12" customHeight="1" x14ac:dyDescent="0.25">
      <c r="A23" s="12" t="s">
        <v>65</v>
      </c>
      <c r="B23" s="204">
        <f>MAE!B$3</f>
        <v>578.98565946723613</v>
      </c>
      <c r="C23" s="204">
        <f>MAE!C$3</f>
        <v>621.58478351193833</v>
      </c>
      <c r="D23" s="204">
        <f>MAE!D$3</f>
        <v>609.166229553569</v>
      </c>
      <c r="E23" s="204">
        <f>MAE!E$3</f>
        <v>553.94728937218849</v>
      </c>
      <c r="F23" s="204">
        <f>MAE!F$3</f>
        <v>502.81396954986468</v>
      </c>
      <c r="G23" s="204">
        <f>MAE!G$3</f>
        <v>523.80714944622844</v>
      </c>
      <c r="H23" s="204">
        <f>MAE!H$3</f>
        <v>638.81036351679779</v>
      </c>
      <c r="I23" s="204">
        <f>MAE!I$3</f>
        <v>611.3270226441133</v>
      </c>
      <c r="J23" s="204">
        <f>MAE!J$3</f>
        <v>491.01428778713068</v>
      </c>
      <c r="K23" s="204">
        <f>MAE!K$3</f>
        <v>512.63585115060141</v>
      </c>
      <c r="L23" s="204">
        <f>MAE!L$3</f>
        <v>507.26718975455719</v>
      </c>
      <c r="M23" s="204">
        <f>MAE!M$3</f>
        <v>544.81637176365598</v>
      </c>
      <c r="N23" s="204">
        <f>MAE!N$3</f>
        <v>563.78457894694645</v>
      </c>
      <c r="O23" s="204">
        <f>MAE!O$3</f>
        <v>496.01608743717549</v>
      </c>
      <c r="P23" s="204">
        <f>MAE!P$3</f>
        <v>1093.552683458832</v>
      </c>
      <c r="Q23" s="204">
        <f>MAE!Q$3</f>
        <v>1210.9736780546209</v>
      </c>
      <c r="R23" s="204">
        <f>MAE!R$3</f>
        <v>935.38837025201212</v>
      </c>
      <c r="S23" s="204">
        <f>MAE!S$3</f>
        <v>447.34452309764799</v>
      </c>
      <c r="T23" s="204">
        <f>MAE!T$3</f>
        <v>410.42920222338739</v>
      </c>
      <c r="U23" s="204">
        <f>MAE!U$3</f>
        <v>420.6372919628464</v>
      </c>
      <c r="V23" s="204">
        <f>MAE!V$3</f>
        <v>331.74448689128769</v>
      </c>
      <c r="W23" s="204">
        <f>MAE!W$3</f>
        <v>340.0589339886422</v>
      </c>
      <c r="X23" s="204">
        <f>MAE!X$3</f>
        <v>260.66902256908452</v>
      </c>
      <c r="Y23" s="204">
        <f>MAE!Y$3</f>
        <v>322.77860290673959</v>
      </c>
    </row>
    <row r="24" spans="1:25" ht="12" customHeight="1" x14ac:dyDescent="0.25">
      <c r="A24" s="12" t="s">
        <v>66</v>
      </c>
      <c r="B24" s="204">
        <f>TEL!B$3</f>
        <v>336.96999370734312</v>
      </c>
      <c r="C24" s="204">
        <f>TEL!C$3</f>
        <v>332.7244863342508</v>
      </c>
      <c r="D24" s="204">
        <f>TEL!D$3</f>
        <v>340.11954417930212</v>
      </c>
      <c r="E24" s="204">
        <f>TEL!E$3</f>
        <v>356.94664835080027</v>
      </c>
      <c r="F24" s="204">
        <f>TEL!F$3</f>
        <v>407.09834617806689</v>
      </c>
      <c r="G24" s="204">
        <f>TEL!G$3</f>
        <v>364.413675603944</v>
      </c>
      <c r="H24" s="204">
        <f>TEL!H$3</f>
        <v>331.90791706189628</v>
      </c>
      <c r="I24" s="204">
        <f>TEL!I$3</f>
        <v>341.18133519472133</v>
      </c>
      <c r="J24" s="204">
        <f>TEL!J$3</f>
        <v>208.7575069258869</v>
      </c>
      <c r="K24" s="204">
        <f>TEL!K$3</f>
        <v>178.73064641555291</v>
      </c>
      <c r="L24" s="204">
        <f>TEL!L$3</f>
        <v>263.25745616064398</v>
      </c>
      <c r="M24" s="204">
        <f>TEL!M$3</f>
        <v>246.9741224890416</v>
      </c>
      <c r="N24" s="204">
        <f>TEL!N$3</f>
        <v>200.0040088100971</v>
      </c>
      <c r="O24" s="204">
        <f>TEL!O$3</f>
        <v>200.65210498576999</v>
      </c>
      <c r="P24" s="204">
        <f>TEL!P$3</f>
        <v>185.87225145360739</v>
      </c>
      <c r="Q24" s="204">
        <f>TEL!Q$3</f>
        <v>242.53684999999999</v>
      </c>
      <c r="R24" s="204">
        <f>TEL!R$3</f>
        <v>297.60670684764989</v>
      </c>
      <c r="S24" s="204">
        <f>TEL!S$3</f>
        <v>306.29982165150699</v>
      </c>
      <c r="T24" s="204">
        <f>TEL!T$3</f>
        <v>299.40082690563719</v>
      </c>
      <c r="U24" s="204">
        <f>TEL!U$3</f>
        <v>334.73459673438572</v>
      </c>
      <c r="V24" s="204">
        <f>TEL!V$3</f>
        <v>351.90179070240669</v>
      </c>
      <c r="W24" s="204">
        <f>TEL!W$3</f>
        <v>332.41504937816842</v>
      </c>
      <c r="X24" s="204">
        <f>TEL!X$3</f>
        <v>323.61940552087032</v>
      </c>
      <c r="Y24" s="204">
        <f>TEL!Y$3</f>
        <v>290.7</v>
      </c>
    </row>
    <row r="25" spans="1:25" ht="12" customHeight="1" x14ac:dyDescent="0.25">
      <c r="A25" s="12" t="s">
        <v>67</v>
      </c>
      <c r="B25" s="204">
        <f>WWP!B$3</f>
        <v>79.535918163189578</v>
      </c>
      <c r="C25" s="204">
        <f>WWP!C$3</f>
        <v>70.698708634705241</v>
      </c>
      <c r="D25" s="204">
        <f>WWP!D$3</f>
        <v>81.413791255555893</v>
      </c>
      <c r="E25" s="204">
        <f>WWP!E$3</f>
        <v>78.107373165197799</v>
      </c>
      <c r="F25" s="204">
        <f>WWP!F$3</f>
        <v>94.94374756349896</v>
      </c>
      <c r="G25" s="204">
        <f>WWP!G$3</f>
        <v>83.807662561892656</v>
      </c>
      <c r="H25" s="204">
        <f>WWP!H$3</f>
        <v>72.862107386674865</v>
      </c>
      <c r="I25" s="204">
        <f>WWP!I$3</f>
        <v>72.000312133703858</v>
      </c>
      <c r="J25" s="204">
        <f>WWP!J$3</f>
        <v>60.907694476451979</v>
      </c>
      <c r="K25" s="204">
        <f>WWP!K$3</f>
        <v>53.205023086269748</v>
      </c>
      <c r="L25" s="204">
        <f>WWP!L$3</f>
        <v>73.245018044695314</v>
      </c>
      <c r="M25" s="204">
        <f>WWP!M$3</f>
        <v>65.947501031709734</v>
      </c>
      <c r="N25" s="204">
        <f>WWP!N$3</f>
        <v>61.430813746342629</v>
      </c>
      <c r="O25" s="204">
        <f>WWP!O$3</f>
        <v>55.137871824602087</v>
      </c>
      <c r="P25" s="204">
        <f>WWP!P$3</f>
        <v>50.729033248710167</v>
      </c>
      <c r="Q25" s="204">
        <f>WWP!Q$3</f>
        <v>42.476723999999997</v>
      </c>
      <c r="R25" s="204">
        <f>WWP!R$3</f>
        <v>42.550716955422757</v>
      </c>
      <c r="S25" s="204">
        <f>WWP!S$3</f>
        <v>44.068934607364064</v>
      </c>
      <c r="T25" s="204">
        <f>WWP!T$3</f>
        <v>42.185011395316558</v>
      </c>
      <c r="U25" s="204">
        <f>WWP!U$3</f>
        <v>44.149392359311612</v>
      </c>
      <c r="V25" s="204">
        <f>WWP!V$3</f>
        <v>42.590768162859803</v>
      </c>
      <c r="W25" s="204">
        <f>WWP!W$3</f>
        <v>43.124495422982889</v>
      </c>
      <c r="X25" s="204">
        <f>WWP!X$3</f>
        <v>35.881592393152587</v>
      </c>
      <c r="Y25" s="204">
        <f>WWP!Y$3</f>
        <v>36.7756090893172</v>
      </c>
    </row>
    <row r="26" spans="1:25" ht="12" customHeight="1" x14ac:dyDescent="0.25">
      <c r="A26" s="16" t="s">
        <v>68</v>
      </c>
      <c r="B26" s="207">
        <f>OIS!B$3</f>
        <v>2785.2621043086169</v>
      </c>
      <c r="C26" s="207">
        <f>OIS!C$3</f>
        <v>2931.4635323414591</v>
      </c>
      <c r="D26" s="207">
        <f>OIS!D$3</f>
        <v>3109.103217309033</v>
      </c>
      <c r="E26" s="207">
        <f>OIS!E$3</f>
        <v>3122.612390708055</v>
      </c>
      <c r="F26" s="207">
        <f>OIS!F$3</f>
        <v>3162.5142395885978</v>
      </c>
      <c r="G26" s="207">
        <f>OIS!G$3</f>
        <v>2993.278163129512</v>
      </c>
      <c r="H26" s="207">
        <f>OIS!H$3</f>
        <v>3078.1642856497542</v>
      </c>
      <c r="I26" s="207">
        <f>OIS!I$3</f>
        <v>3490.1934899134399</v>
      </c>
      <c r="J26" s="207">
        <f>OIS!J$3</f>
        <v>3274.235631285092</v>
      </c>
      <c r="K26" s="207">
        <f>OIS!K$3</f>
        <v>3142.0374841048761</v>
      </c>
      <c r="L26" s="207">
        <f>OIS!L$3</f>
        <v>3127.235165661607</v>
      </c>
      <c r="M26" s="207">
        <f>OIS!M$3</f>
        <v>3080.5987769738381</v>
      </c>
      <c r="N26" s="207">
        <f>OIS!N$3</f>
        <v>3193.5710620444902</v>
      </c>
      <c r="O26" s="207">
        <f>OIS!O$3</f>
        <v>3243.1018985696141</v>
      </c>
      <c r="P26" s="207">
        <f>OIS!P$3</f>
        <v>3410.199993662462</v>
      </c>
      <c r="Q26" s="207">
        <f>OIS!Q$3</f>
        <v>3464.830681223415</v>
      </c>
      <c r="R26" s="207">
        <f>OIS!R$3</f>
        <v>3798.863078051601</v>
      </c>
      <c r="S26" s="207">
        <f>OIS!S$3</f>
        <v>3737.9934687307759</v>
      </c>
      <c r="T26" s="207">
        <f>OIS!T$3</f>
        <v>3797.4121165714878</v>
      </c>
      <c r="U26" s="207">
        <f>OIS!U$3</f>
        <v>4320.6460951719519</v>
      </c>
      <c r="V26" s="207">
        <f>OIS!V$3</f>
        <v>4129.9448050881774</v>
      </c>
      <c r="W26" s="207">
        <f>OIS!W$3</f>
        <v>4119.339518661066</v>
      </c>
      <c r="X26" s="207">
        <f>OIS!X$3</f>
        <v>3498.1273845079331</v>
      </c>
      <c r="Y26" s="207">
        <f>OIS!Y$3</f>
        <v>3450.5580750079939</v>
      </c>
    </row>
    <row r="27" spans="1:25" ht="10.15" customHeight="1" x14ac:dyDescent="0.25"/>
    <row r="28" spans="1:25" ht="12" customHeight="1" x14ac:dyDescent="0.25">
      <c r="A28" s="30" t="s">
        <v>69</v>
      </c>
      <c r="B28" s="203"/>
      <c r="C28" s="203"/>
      <c r="D28" s="203"/>
      <c r="E28" s="203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</row>
    <row r="29" spans="1:25" ht="12" customHeight="1" x14ac:dyDescent="0.25">
      <c r="A29" s="29" t="s">
        <v>70</v>
      </c>
      <c r="B29" s="208">
        <f>ISI!B25+NFM!B43+CHI!B32+NMM!B31+PPA!B32+FBT!B12+TRE!B12+MAE!B12+TEL!B12+WWP!B12+OIS!B12</f>
        <v>737.48581255374017</v>
      </c>
      <c r="C29" s="208">
        <f>ISI!C25+NFM!C43+CHI!C32+NMM!C31+PPA!C32+FBT!C12+TRE!C12+MAE!C12+TEL!C12+WWP!C12+OIS!C12</f>
        <v>754.53224419604464</v>
      </c>
      <c r="D29" s="208">
        <f>ISI!D25+NFM!D43+CHI!D32+NMM!D31+PPA!D32+FBT!D12+TRE!D12+MAE!D12+TEL!D12+WWP!D12+OIS!D12</f>
        <v>740.2014617368875</v>
      </c>
      <c r="E29" s="208">
        <f>ISI!E25+NFM!E43+CHI!E32+NMM!E31+PPA!E32+FBT!E12+TRE!E12+MAE!E12+TEL!E12+WWP!E12+OIS!E12</f>
        <v>726.79793637145292</v>
      </c>
      <c r="F29" s="208">
        <f>ISI!F25+NFM!F43+CHI!F32+NMM!F31+PPA!F32+FBT!F12+TRE!F12+MAE!F12+TEL!F12+WWP!F12+OIS!F12</f>
        <v>804.83190025795352</v>
      </c>
      <c r="G29" s="208">
        <f>ISI!G25+NFM!G43+CHI!G32+NMM!G31+PPA!G32+FBT!G12+TRE!G12+MAE!G12+TEL!G12+WWP!G12+OIS!G12</f>
        <v>780.78658641444531</v>
      </c>
      <c r="H29" s="208">
        <f>ISI!H25+NFM!H43+CHI!H32+NMM!H31+PPA!H32+FBT!H12+TRE!H12+MAE!H12+TEL!H12+WWP!H12+OIS!H12</f>
        <v>849.33559759243326</v>
      </c>
      <c r="I29" s="208">
        <f>ISI!I25+NFM!I43+CHI!I32+NMM!I31+PPA!I32+FBT!I12+TRE!I12+MAE!I12+TEL!I12+WWP!I12+OIS!I12</f>
        <v>807.23215821152178</v>
      </c>
      <c r="J29" s="208">
        <f>ISI!J25+NFM!J43+CHI!J32+NMM!J31+PPA!J32+FBT!J12+TRE!J12+MAE!J12+TEL!J12+WWP!J12+OIS!J12</f>
        <v>786.68658641444529</v>
      </c>
      <c r="K29" s="208">
        <f>ISI!K25+NFM!K43+CHI!K32+NMM!K31+PPA!K32+FBT!K12+TRE!K12+MAE!K12+TEL!K12+WWP!K12+OIS!K12</f>
        <v>675.08443680137577</v>
      </c>
      <c r="L29" s="208">
        <f>ISI!L25+NFM!L43+CHI!L32+NMM!L31+PPA!L32+FBT!L12+TRE!L12+MAE!L12+TEL!L12+WWP!L12+OIS!L12</f>
        <v>753.21220980223563</v>
      </c>
      <c r="M29" s="208">
        <f>ISI!M25+NFM!M43+CHI!M32+NMM!M31+PPA!M32+FBT!M12+TRE!M12+MAE!M12+TEL!M12+WWP!M12+OIS!M12</f>
        <v>738.94118658641423</v>
      </c>
      <c r="N29" s="208">
        <f>ISI!N25+NFM!N43+CHI!N32+NMM!N31+PPA!N32+FBT!N12+TRE!N12+MAE!N12+TEL!N12+WWP!N12+OIS!N12</f>
        <v>693.13276010318123</v>
      </c>
      <c r="O29" s="208">
        <f>ISI!O25+NFM!O43+CHI!O32+NMM!O31+PPA!O32+FBT!O12+TRE!O12+MAE!O12+TEL!O12+WWP!O12+OIS!O12</f>
        <v>662.24067067927774</v>
      </c>
      <c r="P29" s="208">
        <f>ISI!P25+NFM!P43+CHI!P32+NMM!P31+PPA!P32+FBT!P12+TRE!P12+MAE!P12+TEL!P12+WWP!P12+OIS!P12</f>
        <v>662.99088564058457</v>
      </c>
      <c r="Q29" s="208">
        <f>ISI!Q25+NFM!Q43+CHI!Q32+NMM!Q31+PPA!Q32+FBT!Q12+TRE!Q12+MAE!Q12+TEL!Q12+WWP!Q12+OIS!Q12</f>
        <v>645.85193465176258</v>
      </c>
      <c r="R29" s="208">
        <f>ISI!R25+NFM!R43+CHI!R32+NMM!R31+PPA!R32+FBT!R12+TRE!R12+MAE!R12+TEL!R12+WWP!R12+OIS!R12</f>
        <v>672.67308684436784</v>
      </c>
      <c r="S29" s="208">
        <f>ISI!S25+NFM!S43+CHI!S32+NMM!S31+PPA!S32+FBT!S12+TRE!S12+MAE!S12+TEL!S12+WWP!S12+OIS!S12</f>
        <v>630.69518486672405</v>
      </c>
      <c r="T29" s="208">
        <f>ISI!T25+NFM!T43+CHI!T32+NMM!T31+PPA!T32+FBT!T12+TRE!T12+MAE!T12+TEL!T12+WWP!T12+OIS!T12</f>
        <v>648.87067927773001</v>
      </c>
      <c r="U29" s="208">
        <f>ISI!U25+NFM!U43+CHI!U32+NMM!U31+PPA!U32+FBT!U12+TRE!U12+MAE!U12+TEL!U12+WWP!U12+OIS!U12</f>
        <v>631.73095442820261</v>
      </c>
      <c r="V29" s="208">
        <f>ISI!V25+NFM!V43+CHI!V32+NMM!V31+PPA!V32+FBT!V12+TRE!V12+MAE!V12+TEL!V12+WWP!V12+OIS!V12</f>
        <v>580.10584694754937</v>
      </c>
      <c r="W29" s="208">
        <f>ISI!W25+NFM!W43+CHI!W32+NMM!W31+PPA!W32+FBT!W12+TRE!W12+MAE!W12+TEL!W12+WWP!W12+OIS!W12</f>
        <v>607.14789337919183</v>
      </c>
      <c r="X29" s="208">
        <f>ISI!X25+NFM!X43+CHI!X32+NMM!X31+PPA!X32+FBT!X12+TRE!X12+MAE!X12+TEL!X12+WWP!X12+OIS!X12</f>
        <v>542.74402407566652</v>
      </c>
      <c r="Y29" s="208">
        <f>ISI!Y25+NFM!Y43+CHI!Y32+NMM!Y31+PPA!Y32+FBT!Y12+TRE!Y12+MAE!Y12+TEL!Y12+WWP!Y12+OIS!Y12</f>
        <v>487.40042992261391</v>
      </c>
    </row>
    <row r="30" spans="1:25" ht="12" customHeight="1" x14ac:dyDescent="0.25">
      <c r="A30" s="17" t="s">
        <v>28</v>
      </c>
      <c r="B30" s="209">
        <f t="shared" ref="B30:Y30" si="0">B31+B32</f>
        <v>108.21797076526225</v>
      </c>
      <c r="C30" s="209">
        <f t="shared" si="0"/>
        <v>116.85649183147032</v>
      </c>
      <c r="D30" s="209">
        <f t="shared" si="0"/>
        <v>72.679707652622511</v>
      </c>
      <c r="E30" s="209">
        <f t="shared" si="0"/>
        <v>55.881513327601034</v>
      </c>
      <c r="F30" s="209">
        <f t="shared" si="0"/>
        <v>78.846689595872746</v>
      </c>
      <c r="G30" s="209">
        <f t="shared" si="0"/>
        <v>76.879793637145298</v>
      </c>
      <c r="H30" s="209">
        <f t="shared" si="0"/>
        <v>91.980051590713657</v>
      </c>
      <c r="I30" s="209">
        <f t="shared" si="0"/>
        <v>77.83499570077386</v>
      </c>
      <c r="J30" s="209">
        <f t="shared" si="0"/>
        <v>74.441874462596729</v>
      </c>
      <c r="K30" s="209">
        <f t="shared" si="0"/>
        <v>66.389165950128969</v>
      </c>
      <c r="L30" s="209">
        <f t="shared" si="0"/>
        <v>64.970507308684418</v>
      </c>
      <c r="M30" s="209">
        <f t="shared" si="0"/>
        <v>58.584178847807387</v>
      </c>
      <c r="N30" s="209">
        <f t="shared" si="0"/>
        <v>54.376956147893367</v>
      </c>
      <c r="O30" s="209">
        <f t="shared" si="0"/>
        <v>51.926827171109196</v>
      </c>
      <c r="P30" s="209">
        <f t="shared" si="0"/>
        <v>51.58933791917454</v>
      </c>
      <c r="Q30" s="209">
        <f t="shared" si="0"/>
        <v>48.598538263112637</v>
      </c>
      <c r="R30" s="209">
        <f t="shared" si="0"/>
        <v>50.343250214961309</v>
      </c>
      <c r="S30" s="209">
        <f t="shared" si="0"/>
        <v>46.734995700773858</v>
      </c>
      <c r="T30" s="209">
        <f t="shared" si="0"/>
        <v>41.522098022355976</v>
      </c>
      <c r="U30" s="209">
        <f t="shared" si="0"/>
        <v>45.509114359415314</v>
      </c>
      <c r="V30" s="209">
        <f t="shared" si="0"/>
        <v>37.626139294926908</v>
      </c>
      <c r="W30" s="209">
        <f t="shared" si="0"/>
        <v>39.150730868443681</v>
      </c>
      <c r="X30" s="209">
        <f t="shared" si="0"/>
        <v>39.583233018056752</v>
      </c>
      <c r="Y30" s="209">
        <f t="shared" si="0"/>
        <v>22.536973344797936</v>
      </c>
    </row>
    <row r="31" spans="1:25" ht="12" customHeight="1" x14ac:dyDescent="0.25">
      <c r="A31" s="18" t="s">
        <v>41</v>
      </c>
      <c r="B31" s="204">
        <f>ISI!B27+NFM!B44+CHI!B33+NMM!B32+PPA!B33+FBT!B13+TRE!B13+MAE!B13+TEL!B13+WWP!B13+OIS!B13</f>
        <v>108.21797076526225</v>
      </c>
      <c r="C31" s="204">
        <f>ISI!C27+NFM!C44+CHI!C33+NMM!C32+PPA!C33+FBT!C13+TRE!C13+MAE!C13+TEL!C13+WWP!C13+OIS!C13</f>
        <v>116.85649183147032</v>
      </c>
      <c r="D31" s="204">
        <f>ISI!D27+NFM!D44+CHI!D33+NMM!D32+PPA!D33+FBT!D13+TRE!D13+MAE!D13+TEL!D13+WWP!D13+OIS!D13</f>
        <v>72.679707652622511</v>
      </c>
      <c r="E31" s="204">
        <f>ISI!E27+NFM!E44+CHI!E33+NMM!E32+PPA!E33+FBT!E13+TRE!E13+MAE!E13+TEL!E13+WWP!E13+OIS!E13</f>
        <v>55.881513327601034</v>
      </c>
      <c r="F31" s="204">
        <f>ISI!F27+NFM!F44+CHI!F33+NMM!F32+PPA!F33+FBT!F13+TRE!F13+MAE!F13+TEL!F13+WWP!F13+OIS!F13</f>
        <v>78.846689595872746</v>
      </c>
      <c r="G31" s="204">
        <f>ISI!G27+NFM!G44+CHI!G33+NMM!G32+PPA!G33+FBT!G13+TRE!G13+MAE!G13+TEL!G13+WWP!G13+OIS!G13</f>
        <v>76.879793637145298</v>
      </c>
      <c r="H31" s="204">
        <f>ISI!H27+NFM!H44+CHI!H33+NMM!H32+PPA!H33+FBT!H13+TRE!H13+MAE!H13+TEL!H13+WWP!H13+OIS!H13</f>
        <v>91.980051590713657</v>
      </c>
      <c r="I31" s="204">
        <f>ISI!I27+NFM!I44+CHI!I33+NMM!I32+PPA!I33+FBT!I13+TRE!I13+MAE!I13+TEL!I13+WWP!I13+OIS!I13</f>
        <v>77.83499570077386</v>
      </c>
      <c r="J31" s="204">
        <f>ISI!J27+NFM!J44+CHI!J33+NMM!J32+PPA!J33+FBT!J13+TRE!J13+MAE!J13+TEL!J13+WWP!J13+OIS!J13</f>
        <v>74.441874462596729</v>
      </c>
      <c r="K31" s="204">
        <f>ISI!K27+NFM!K44+CHI!K33+NMM!K32+PPA!K33+FBT!K13+TRE!K13+MAE!K13+TEL!K13+WWP!K13+OIS!K13</f>
        <v>66.389165950128969</v>
      </c>
      <c r="L31" s="204">
        <f>ISI!L27+NFM!L44+CHI!L33+NMM!L32+PPA!L33+FBT!L13+TRE!L13+MAE!L13+TEL!L13+WWP!L13+OIS!L13</f>
        <v>64.970507308684418</v>
      </c>
      <c r="M31" s="204">
        <f>ISI!M27+NFM!M44+CHI!M33+NMM!M32+PPA!M33+FBT!M13+TRE!M13+MAE!M13+TEL!M13+WWP!M13+OIS!M13</f>
        <v>58.584178847807387</v>
      </c>
      <c r="N31" s="204">
        <f>ISI!N27+NFM!N44+CHI!N33+NMM!N32+PPA!N33+FBT!N13+TRE!N13+MAE!N13+TEL!N13+WWP!N13+OIS!N13</f>
        <v>54.376956147893367</v>
      </c>
      <c r="O31" s="204">
        <f>ISI!O27+NFM!O44+CHI!O33+NMM!O32+PPA!O33+FBT!O13+TRE!O13+MAE!O13+TEL!O13+WWP!O13+OIS!O13</f>
        <v>51.926827171109196</v>
      </c>
      <c r="P31" s="204">
        <f>ISI!P27+NFM!P44+CHI!P33+NMM!P32+PPA!P33+FBT!P13+TRE!P13+MAE!P13+TEL!P13+WWP!P13+OIS!P13</f>
        <v>51.58933791917454</v>
      </c>
      <c r="Q31" s="204">
        <f>ISI!Q27+NFM!Q44+CHI!Q33+NMM!Q32+PPA!Q33+FBT!Q13+TRE!Q13+MAE!Q13+TEL!Q13+WWP!Q13+OIS!Q13</f>
        <v>48.598538263112637</v>
      </c>
      <c r="R31" s="204">
        <f>ISI!R27+NFM!R44+CHI!R33+NMM!R32+PPA!R33+FBT!R13+TRE!R13+MAE!R13+TEL!R13+WWP!R13+OIS!R13</f>
        <v>50.343250214961309</v>
      </c>
      <c r="S31" s="204">
        <f>ISI!S27+NFM!S44+CHI!S33+NMM!S32+PPA!S33+FBT!S13+TRE!S13+MAE!S13+TEL!S13+WWP!S13+OIS!S13</f>
        <v>46.734995700773858</v>
      </c>
      <c r="T31" s="204">
        <f>ISI!T27+NFM!T44+CHI!T33+NMM!T32+PPA!T33+FBT!T13+TRE!T13+MAE!T13+TEL!T13+WWP!T13+OIS!T13</f>
        <v>41.522098022355976</v>
      </c>
      <c r="U31" s="204">
        <f>ISI!U27+NFM!U44+CHI!U33+NMM!U32+PPA!U33+FBT!U13+TRE!U13+MAE!U13+TEL!U13+WWP!U13+OIS!U13</f>
        <v>45.509114359415314</v>
      </c>
      <c r="V31" s="204">
        <f>ISI!V27+NFM!V44+CHI!V33+NMM!V32+PPA!V33+FBT!V13+TRE!V13+MAE!V13+TEL!V13+WWP!V13+OIS!V13</f>
        <v>37.626139294926908</v>
      </c>
      <c r="W31" s="204">
        <f>ISI!W27+NFM!W44+CHI!W33+NMM!W32+PPA!W33+FBT!W13+TRE!W13+MAE!W13+TEL!W13+WWP!W13+OIS!W13</f>
        <v>39.150730868443681</v>
      </c>
      <c r="X31" s="204">
        <f>ISI!X27+NFM!X44+CHI!X33+NMM!X32+PPA!X33+FBT!X13+TRE!X13+MAE!X13+TEL!X13+WWP!X13+OIS!X13</f>
        <v>39.583233018056752</v>
      </c>
      <c r="Y31" s="204">
        <f>ISI!Y27+NFM!Y44+CHI!Y33+NMM!Y32+PPA!Y33+FBT!Y13+TRE!Y13+MAE!Y13+TEL!Y13+WWP!Y13+OIS!Y13</f>
        <v>22.536973344797936</v>
      </c>
    </row>
    <row r="32" spans="1:25" ht="12" customHeight="1" x14ac:dyDescent="0.25">
      <c r="A32" s="18" t="s">
        <v>42</v>
      </c>
      <c r="B32" s="204">
        <f>ISI!B28</f>
        <v>0</v>
      </c>
      <c r="C32" s="204">
        <f>ISI!C28</f>
        <v>0</v>
      </c>
      <c r="D32" s="204">
        <f>ISI!D28</f>
        <v>0</v>
      </c>
      <c r="E32" s="204">
        <f>ISI!E28</f>
        <v>0</v>
      </c>
      <c r="F32" s="204">
        <f>ISI!F28</f>
        <v>0</v>
      </c>
      <c r="G32" s="204">
        <f>ISI!G28</f>
        <v>0</v>
      </c>
      <c r="H32" s="204">
        <f>ISI!H28</f>
        <v>0</v>
      </c>
      <c r="I32" s="204">
        <f>ISI!I28</f>
        <v>0</v>
      </c>
      <c r="J32" s="204">
        <f>ISI!J28</f>
        <v>0</v>
      </c>
      <c r="K32" s="204">
        <f>ISI!K28</f>
        <v>0</v>
      </c>
      <c r="L32" s="204">
        <f>ISI!L28</f>
        <v>0</v>
      </c>
      <c r="M32" s="204">
        <f>ISI!M28</f>
        <v>0</v>
      </c>
      <c r="N32" s="204">
        <f>ISI!N28</f>
        <v>0</v>
      </c>
      <c r="O32" s="204">
        <f>ISI!O28</f>
        <v>0</v>
      </c>
      <c r="P32" s="204">
        <f>ISI!P28</f>
        <v>0</v>
      </c>
      <c r="Q32" s="204">
        <f>ISI!Q28</f>
        <v>0</v>
      </c>
      <c r="R32" s="204">
        <f>ISI!R28</f>
        <v>0</v>
      </c>
      <c r="S32" s="204">
        <f>ISI!S28</f>
        <v>0</v>
      </c>
      <c r="T32" s="204">
        <f>ISI!T28</f>
        <v>0</v>
      </c>
      <c r="U32" s="204">
        <f>ISI!U28</f>
        <v>0</v>
      </c>
      <c r="V32" s="204">
        <f>ISI!V28</f>
        <v>0</v>
      </c>
      <c r="W32" s="204">
        <f>ISI!W28</f>
        <v>0</v>
      </c>
      <c r="X32" s="204">
        <f>ISI!X28</f>
        <v>0</v>
      </c>
      <c r="Y32" s="204">
        <f>ISI!Y28</f>
        <v>0</v>
      </c>
    </row>
    <row r="33" spans="1:25" ht="12" customHeight="1" x14ac:dyDescent="0.25">
      <c r="A33" s="19" t="s">
        <v>29</v>
      </c>
      <c r="B33" s="205">
        <f t="shared" ref="B33:Y33" si="1">SUM(B34:B38)</f>
        <v>44.659071367153906</v>
      </c>
      <c r="C33" s="205">
        <f t="shared" si="1"/>
        <v>47.719948409286324</v>
      </c>
      <c r="D33" s="205">
        <f t="shared" si="1"/>
        <v>40.424505588993974</v>
      </c>
      <c r="E33" s="205">
        <f t="shared" si="1"/>
        <v>37.067411865864145</v>
      </c>
      <c r="F33" s="205">
        <f t="shared" si="1"/>
        <v>35.125709372312983</v>
      </c>
      <c r="G33" s="205">
        <f t="shared" si="1"/>
        <v>28.807050730868447</v>
      </c>
      <c r="H33" s="205">
        <f t="shared" si="1"/>
        <v>19.305846947549444</v>
      </c>
      <c r="I33" s="205">
        <f t="shared" si="1"/>
        <v>17.237059329320726</v>
      </c>
      <c r="J33" s="205">
        <f t="shared" si="1"/>
        <v>13.260877042132416</v>
      </c>
      <c r="K33" s="205">
        <f t="shared" si="1"/>
        <v>5.7765262252794489</v>
      </c>
      <c r="L33" s="205">
        <f t="shared" si="1"/>
        <v>12.390885640584692</v>
      </c>
      <c r="M33" s="205">
        <f t="shared" si="1"/>
        <v>8.7984522785898545</v>
      </c>
      <c r="N33" s="205">
        <f t="shared" si="1"/>
        <v>10.667755803955288</v>
      </c>
      <c r="O33" s="205">
        <f t="shared" si="1"/>
        <v>13.669991401547721</v>
      </c>
      <c r="P33" s="205">
        <f t="shared" si="1"/>
        <v>9.9998280309544274</v>
      </c>
      <c r="Q33" s="205">
        <f t="shared" si="1"/>
        <v>10.957351676698192</v>
      </c>
      <c r="R33" s="205">
        <f t="shared" si="1"/>
        <v>8.9885640584694748</v>
      </c>
      <c r="S33" s="205">
        <f t="shared" si="1"/>
        <v>21.362080825451422</v>
      </c>
      <c r="T33" s="205">
        <f t="shared" si="1"/>
        <v>24.195442820292346</v>
      </c>
      <c r="U33" s="205">
        <f t="shared" si="1"/>
        <v>31.872570937231298</v>
      </c>
      <c r="V33" s="205">
        <f t="shared" si="1"/>
        <v>29.289767841788471</v>
      </c>
      <c r="W33" s="205">
        <f t="shared" si="1"/>
        <v>27.11349957007738</v>
      </c>
      <c r="X33" s="205">
        <f t="shared" si="1"/>
        <v>21.32665520206363</v>
      </c>
      <c r="Y33" s="205">
        <f t="shared" si="1"/>
        <v>20.334135855546002</v>
      </c>
    </row>
    <row r="34" spans="1:25" ht="12" customHeight="1" x14ac:dyDescent="0.25">
      <c r="A34" s="18" t="s">
        <v>30</v>
      </c>
      <c r="B34" s="204">
        <f>ISI!B30+NFM!B46+CHI!B35+NMM!B34+PPA!B35+FBT!B15+TRE!B15+MAE!B15+TEL!B15+WWP!B15+OIS!B15</f>
        <v>0</v>
      </c>
      <c r="C34" s="204">
        <f>ISI!C30+NFM!C46+CHI!C35+NMM!C34+PPA!C35+FBT!C15+TRE!C15+MAE!C15+TEL!C15+WWP!C15+OIS!C15</f>
        <v>0</v>
      </c>
      <c r="D34" s="204">
        <f>ISI!D30+NFM!D46+CHI!D35+NMM!D34+PPA!D35+FBT!D15+TRE!D15+MAE!D15+TEL!D15+WWP!D15+OIS!D15</f>
        <v>0</v>
      </c>
      <c r="E34" s="204">
        <f>ISI!E30+NFM!E46+CHI!E35+NMM!E34+PPA!E35+FBT!E15+TRE!E15+MAE!E15+TEL!E15+WWP!E15+OIS!E15</f>
        <v>0</v>
      </c>
      <c r="F34" s="204">
        <f>ISI!F30+NFM!F46+CHI!F35+NMM!F34+PPA!F35+FBT!F15+TRE!F15+MAE!F15+TEL!F15+WWP!F15+OIS!F15</f>
        <v>0</v>
      </c>
      <c r="G34" s="204">
        <f>ISI!G30+NFM!G46+CHI!G35+NMM!G34+PPA!G35+FBT!G15+TRE!G15+MAE!G15+TEL!G15+WWP!G15+OIS!G15</f>
        <v>0</v>
      </c>
      <c r="H34" s="204">
        <f>ISI!H30+NFM!H46+CHI!H35+NMM!H34+PPA!H35+FBT!H15+TRE!H15+MAE!H15+TEL!H15+WWP!H15+OIS!H15</f>
        <v>0</v>
      </c>
      <c r="I34" s="204">
        <f>ISI!I30+NFM!I46+CHI!I35+NMM!I34+PPA!I35+FBT!I15+TRE!I15+MAE!I15+TEL!I15+WWP!I15+OIS!I15</f>
        <v>0</v>
      </c>
      <c r="J34" s="204">
        <f>ISI!J30+NFM!J46+CHI!J35+NMM!J34+PPA!J35+FBT!J15+TRE!J15+MAE!J15+TEL!J15+WWP!J15+OIS!J15</f>
        <v>0</v>
      </c>
      <c r="K34" s="204">
        <f>ISI!K30+NFM!K46+CHI!K35+NMM!K34+PPA!K35+FBT!K15+TRE!K15+MAE!K15+TEL!K15+WWP!K15+OIS!K15</f>
        <v>0</v>
      </c>
      <c r="L34" s="204">
        <f>ISI!L30+NFM!L46+CHI!L35+NMM!L34+PPA!L35+FBT!L15+TRE!L15+MAE!L15+TEL!L15+WWP!L15+OIS!L15</f>
        <v>0</v>
      </c>
      <c r="M34" s="204">
        <f>ISI!M30+NFM!M46+CHI!M35+NMM!M34+PPA!M35+FBT!M15+TRE!M15+MAE!M15+TEL!M15+WWP!M15+OIS!M15</f>
        <v>0</v>
      </c>
      <c r="N34" s="204">
        <f>ISI!N30+NFM!N46+CHI!N35+NMM!N34+PPA!N35+FBT!N15+TRE!N15+MAE!N15+TEL!N15+WWP!N15+OIS!N15</f>
        <v>0</v>
      </c>
      <c r="O34" s="204">
        <f>ISI!O30+NFM!O46+CHI!O35+NMM!O34+PPA!O35+FBT!O15+TRE!O15+MAE!O15+TEL!O15+WWP!O15+OIS!O15</f>
        <v>0</v>
      </c>
      <c r="P34" s="204">
        <f>ISI!P30+NFM!P46+CHI!P35+NMM!P34+PPA!P35+FBT!P15+TRE!P15+MAE!P15+TEL!P15+WWP!P15+OIS!P15</f>
        <v>0</v>
      </c>
      <c r="Q34" s="204">
        <f>ISI!Q30+NFM!Q46+CHI!Q35+NMM!Q34+PPA!Q35+FBT!Q15+TRE!Q15+MAE!Q15+TEL!Q15+WWP!Q15+OIS!Q15</f>
        <v>0</v>
      </c>
      <c r="R34" s="204">
        <f>ISI!R30+NFM!R46+CHI!R35+NMM!R34+PPA!R35+FBT!R15+TRE!R15+MAE!R15+TEL!R15+WWP!R15+OIS!R15</f>
        <v>0</v>
      </c>
      <c r="S34" s="204">
        <f>ISI!S30+NFM!S46+CHI!S35+NMM!S34+PPA!S35+FBT!S15+TRE!S15+MAE!S15+TEL!S15+WWP!S15+OIS!S15</f>
        <v>0</v>
      </c>
      <c r="T34" s="204">
        <f>ISI!T30+NFM!T46+CHI!T35+NMM!T34+PPA!T35+FBT!T15+TRE!T15+MAE!T15+TEL!T15+WWP!T15+OIS!T15</f>
        <v>0</v>
      </c>
      <c r="U34" s="204">
        <f>ISI!U30+NFM!U46+CHI!U35+NMM!U34+PPA!U35+FBT!U15+TRE!U15+MAE!U15+TEL!U15+WWP!U15+OIS!U15</f>
        <v>0</v>
      </c>
      <c r="V34" s="204">
        <f>ISI!V30+NFM!V46+CHI!V35+NMM!V34+PPA!V35+FBT!V15+TRE!V15+MAE!V15+TEL!V15+WWP!V15+OIS!V15</f>
        <v>0</v>
      </c>
      <c r="W34" s="204">
        <f>ISI!W30+NFM!W46+CHI!W35+NMM!W34+PPA!W35+FBT!W15+TRE!W15+MAE!W15+TEL!W15+WWP!W15+OIS!W15</f>
        <v>0</v>
      </c>
      <c r="X34" s="204">
        <f>ISI!X30+NFM!X46+CHI!X35+NMM!X34+PPA!X35+FBT!X15+TRE!X15+MAE!X15+TEL!X15+WWP!X15+OIS!X15</f>
        <v>0</v>
      </c>
      <c r="Y34" s="204">
        <f>ISI!Y30+NFM!Y46+CHI!Y35+NMM!Y34+PPA!Y35+FBT!Y15+TRE!Y15+MAE!Y15+TEL!Y15+WWP!Y15+OIS!Y15</f>
        <v>0</v>
      </c>
    </row>
    <row r="35" spans="1:25" ht="12" customHeight="1" x14ac:dyDescent="0.25">
      <c r="A35" s="18" t="s">
        <v>31</v>
      </c>
      <c r="B35" s="204">
        <f>ISI!B31+NFM!B47+CHI!B36+NMM!B35+PPA!B36+FBT!B16+TRE!B16+MAE!B16+TEL!B16+WWP!B16+OIS!B16</f>
        <v>14.282975064488387</v>
      </c>
      <c r="C35" s="204">
        <f>ISI!C31+NFM!C47+CHI!C36+NMM!C35+PPA!C36+FBT!C16+TRE!C16+MAE!C16+TEL!C16+WWP!C16+OIS!C16</f>
        <v>13.184264832330179</v>
      </c>
      <c r="D35" s="204">
        <f>ISI!D31+NFM!D47+CHI!D36+NMM!D35+PPA!D36+FBT!D16+TRE!D16+MAE!D16+TEL!D16+WWP!D16+OIS!D16</f>
        <v>9.8882201203783318</v>
      </c>
      <c r="E35" s="204">
        <f>ISI!E31+NFM!E47+CHI!E36+NMM!E35+PPA!E36+FBT!E16+TRE!E16+MAE!E16+TEL!E16+WWP!E16+OIS!E16</f>
        <v>12.085640584694755</v>
      </c>
      <c r="F35" s="204">
        <f>ISI!F31+NFM!F47+CHI!F36+NMM!F35+PPA!F36+FBT!F16+TRE!F16+MAE!F16+TEL!F16+WWP!F16+OIS!F16</f>
        <v>8.7895098882201186</v>
      </c>
      <c r="G35" s="204">
        <f>ISI!G31+NFM!G47+CHI!G36+NMM!G35+PPA!G36+FBT!G16+TRE!G16+MAE!G16+TEL!G16+WWP!G16+OIS!G16</f>
        <v>7.6908856405846935</v>
      </c>
      <c r="H35" s="204">
        <f>ISI!H31+NFM!H47+CHI!H36+NMM!H35+PPA!H36+FBT!H16+TRE!H16+MAE!H16+TEL!H16+WWP!H16+OIS!H16</f>
        <v>6.5922613929492684</v>
      </c>
      <c r="I35" s="204">
        <f>ISI!I31+NFM!I47+CHI!I36+NMM!I35+PPA!I36+FBT!I16+TRE!I16+MAE!I16+TEL!I16+WWP!I16+OIS!I16</f>
        <v>6.5922613929492684</v>
      </c>
      <c r="J35" s="204">
        <f>ISI!J31+NFM!J47+CHI!J36+NMM!J35+PPA!J36+FBT!J16+TRE!J16+MAE!J16+TEL!J16+WWP!J16+OIS!J16</f>
        <v>6.5922613929492684</v>
      </c>
      <c r="K35" s="204">
        <f>ISI!K31+NFM!K47+CHI!K36+NMM!K35+PPA!K36+FBT!K16+TRE!K16+MAE!K16+TEL!K16+WWP!K16+OIS!K16</f>
        <v>5.9329320722269978E-2</v>
      </c>
      <c r="L35" s="204">
        <f>ISI!L31+NFM!L47+CHI!L36+NMM!L35+PPA!L36+FBT!L16+TRE!L16+MAE!L16+TEL!L16+WWP!L16+OIS!L16</f>
        <v>3.9552880481513328E-2</v>
      </c>
      <c r="M35" s="204">
        <f>ISI!M31+NFM!M47+CHI!M36+NMM!M35+PPA!M36+FBT!M16+TRE!M16+MAE!M16+TEL!M16+WWP!M16+OIS!M16</f>
        <v>0</v>
      </c>
      <c r="N35" s="204">
        <f>ISI!N31+NFM!N47+CHI!N36+NMM!N35+PPA!N36+FBT!N16+TRE!N16+MAE!N16+TEL!N16+WWP!N16+OIS!N16</f>
        <v>4.3852106620808247E-3</v>
      </c>
      <c r="O35" s="204">
        <f>ISI!O31+NFM!O47+CHI!O36+NMM!O35+PPA!O36+FBT!O16+TRE!O16+MAE!O16+TEL!O16+WWP!O16+OIS!O16</f>
        <v>3.2674118658641439E-3</v>
      </c>
      <c r="P35" s="204">
        <f>ISI!P31+NFM!P47+CHI!P36+NMM!P35+PPA!P36+FBT!P16+TRE!P16+MAE!P16+TEL!P16+WWP!P16+OIS!P16</f>
        <v>2.5279449699054171E-2</v>
      </c>
      <c r="Q35" s="204">
        <f>ISI!Q31+NFM!Q47+CHI!Q36+NMM!Q35+PPA!Q36+FBT!Q16+TRE!Q16+MAE!Q16+TEL!Q16+WWP!Q16+OIS!Q16</f>
        <v>2.2012037833190029E-2</v>
      </c>
      <c r="R35" s="204">
        <f>ISI!R31+NFM!R47+CHI!R36+NMM!R35+PPA!R36+FBT!R16+TRE!R16+MAE!R16+TEL!R16+WWP!R16+OIS!R16</f>
        <v>7.6526225279449694E-3</v>
      </c>
      <c r="S35" s="204">
        <f>ISI!S31+NFM!S47+CHI!S36+NMM!S35+PPA!S36+FBT!S16+TRE!S16+MAE!S16+TEL!S16+WWP!S16+OIS!S16</f>
        <v>4.0670679277730007E-2</v>
      </c>
      <c r="T35" s="204">
        <f>ISI!T31+NFM!T47+CHI!T36+NMM!T35+PPA!T36+FBT!T16+TRE!T16+MAE!T16+TEL!T16+WWP!T16+OIS!T16</f>
        <v>0</v>
      </c>
      <c r="U35" s="204">
        <f>ISI!U31+NFM!U47+CHI!U36+NMM!U35+PPA!U36+FBT!U16+TRE!U16+MAE!U16+TEL!U16+WWP!U16+OIS!U16</f>
        <v>0</v>
      </c>
      <c r="V35" s="204">
        <f>ISI!V31+NFM!V47+CHI!V36+NMM!V35+PPA!V36+FBT!V16+TRE!V16+MAE!V16+TEL!V16+WWP!V16+OIS!V16</f>
        <v>0</v>
      </c>
      <c r="W35" s="204">
        <f>ISI!W31+NFM!W47+CHI!W36+NMM!W35+PPA!W36+FBT!W16+TRE!W16+MAE!W16+TEL!W16+WWP!W16+OIS!W16</f>
        <v>0</v>
      </c>
      <c r="X35" s="204">
        <f>ISI!X31+NFM!X47+CHI!X36+NMM!X35+PPA!X36+FBT!X16+TRE!X16+MAE!X16+TEL!X16+WWP!X16+OIS!X16</f>
        <v>0</v>
      </c>
      <c r="Y35" s="204">
        <f>ISI!Y31+NFM!Y47+CHI!Y36+NMM!Y35+PPA!Y36+FBT!Y16+TRE!Y16+MAE!Y16+TEL!Y16+WWP!Y16+OIS!Y16</f>
        <v>0</v>
      </c>
    </row>
    <row r="36" spans="1:25" ht="12" customHeight="1" x14ac:dyDescent="0.25">
      <c r="A36" s="18" t="s">
        <v>71</v>
      </c>
      <c r="B36" s="204">
        <f>ISI!B32+NFM!B48+CHI!B37+NMM!B36+PPA!B37+FBT!B17+TRE!B17+MAE!B17+TEL!B17+WWP!B17+OIS!B17</f>
        <v>22.139466895958723</v>
      </c>
      <c r="C36" s="204">
        <f>ISI!C32+NFM!C48+CHI!C37+NMM!C36+PPA!C37+FBT!C17+TRE!C17+MAE!C17+TEL!C17+WWP!C17+OIS!C17</f>
        <v>25.958985382631123</v>
      </c>
      <c r="D36" s="204">
        <f>ISI!D32+NFM!D48+CHI!D37+NMM!D36+PPA!D37+FBT!D17+TRE!D17+MAE!D17+TEL!D17+WWP!D17+OIS!D17</f>
        <v>23.654514187446257</v>
      </c>
      <c r="E36" s="204">
        <f>ISI!E32+NFM!E48+CHI!E37+NMM!E36+PPA!E37+FBT!E17+TRE!E17+MAE!E17+TEL!E17+WWP!E17+OIS!E17</f>
        <v>18.967497850386934</v>
      </c>
      <c r="F36" s="204">
        <f>ISI!F32+NFM!F48+CHI!F37+NMM!F36+PPA!F37+FBT!F17+TRE!F17+MAE!F17+TEL!F17+WWP!F17+OIS!F17</f>
        <v>22.084608770421323</v>
      </c>
      <c r="G36" s="204">
        <f>ISI!G32+NFM!G48+CHI!G37+NMM!G36+PPA!G37+FBT!G17+TRE!G17+MAE!G17+TEL!G17+WWP!G17+OIS!G17</f>
        <v>17.969991401547723</v>
      </c>
      <c r="H36" s="204">
        <f>ISI!H32+NFM!H48+CHI!H37+NMM!H36+PPA!H37+FBT!H17+TRE!H17+MAE!H17+TEL!H17+WWP!H17+OIS!H17</f>
        <v>10.179793637145314</v>
      </c>
      <c r="I36" s="204">
        <f>ISI!I32+NFM!I48+CHI!I37+NMM!I36+PPA!I37+FBT!I17+TRE!I17+MAE!I17+TEL!I17+WWP!I17+OIS!I17</f>
        <v>8.5714531384350821</v>
      </c>
      <c r="J36" s="204">
        <f>ISI!J32+NFM!J48+CHI!J37+NMM!J36+PPA!J37+FBT!J17+TRE!J17+MAE!J17+TEL!J17+WWP!J17+OIS!J17</f>
        <v>6.0265692175408425</v>
      </c>
      <c r="K36" s="204">
        <f>ISI!K32+NFM!K48+CHI!K37+NMM!K36+PPA!K37+FBT!K17+TRE!K17+MAE!K17+TEL!K17+WWP!K17+OIS!K17</f>
        <v>5.0016337059329317</v>
      </c>
      <c r="L36" s="204">
        <f>ISI!L32+NFM!L48+CHI!L37+NMM!L36+PPA!L37+FBT!L17+TRE!L17+MAE!L17+TEL!L17+WWP!L17+OIS!L17</f>
        <v>10.176870163370591</v>
      </c>
      <c r="M36" s="204">
        <f>ISI!M32+NFM!M48+CHI!M37+NMM!M36+PPA!M37+FBT!M17+TRE!M17+MAE!M17+TEL!M17+WWP!M17+OIS!M17</f>
        <v>6.835167669819433</v>
      </c>
      <c r="N36" s="204">
        <f>ISI!N32+NFM!N48+CHI!N37+NMM!N36+PPA!N37+FBT!N17+TRE!N17+MAE!N17+TEL!N17+WWP!N17+OIS!N17</f>
        <v>8.9073946689595864</v>
      </c>
      <c r="O36" s="204">
        <f>ISI!O32+NFM!O48+CHI!O37+NMM!O36+PPA!O37+FBT!O17+TRE!O17+MAE!O17+TEL!O17+WWP!O17+OIS!O17</f>
        <v>12.186844368013757</v>
      </c>
      <c r="P36" s="204">
        <f>ISI!P32+NFM!P48+CHI!P37+NMM!P36+PPA!P37+FBT!P17+TRE!P17+MAE!P17+TEL!P17+WWP!P17+OIS!P17</f>
        <v>8.7784178847807386</v>
      </c>
      <c r="Q36" s="204">
        <f>ISI!Q32+NFM!Q48+CHI!Q37+NMM!Q36+PPA!Q37+FBT!Q17+TRE!Q17+MAE!Q17+TEL!Q17+WWP!Q17+OIS!Q17</f>
        <v>9.9818572656921738</v>
      </c>
      <c r="R36" s="204">
        <f>ISI!R32+NFM!R48+CHI!R37+NMM!R36+PPA!R37+FBT!R17+TRE!R17+MAE!R17+TEL!R17+WWP!R17+OIS!R17</f>
        <v>7.6825451418744626</v>
      </c>
      <c r="S36" s="204">
        <f>ISI!S32+NFM!S48+CHI!S37+NMM!S36+PPA!S37+FBT!S17+TRE!S17+MAE!S17+TEL!S17+WWP!S17+OIS!S17</f>
        <v>19.080051590713673</v>
      </c>
      <c r="T36" s="204">
        <f>ISI!T32+NFM!T48+CHI!T37+NMM!T36+PPA!T37+FBT!T17+TRE!T17+MAE!T17+TEL!T17+WWP!T17+OIS!T17</f>
        <v>21.600601891659501</v>
      </c>
      <c r="U36" s="204">
        <f>ISI!U32+NFM!U48+CHI!U37+NMM!U36+PPA!U37+FBT!U17+TRE!U17+MAE!U17+TEL!U17+WWP!U17+OIS!U17</f>
        <v>29.938865004299227</v>
      </c>
      <c r="V36" s="204">
        <f>ISI!V32+NFM!V48+CHI!V37+NMM!V36+PPA!V37+FBT!V17+TRE!V17+MAE!V17+TEL!V17+WWP!V17+OIS!V17</f>
        <v>28.216852966466028</v>
      </c>
      <c r="W36" s="204">
        <f>ISI!W32+NFM!W48+CHI!W37+NMM!W36+PPA!W37+FBT!W17+TRE!W17+MAE!W17+TEL!W17+WWP!W17+OIS!W17</f>
        <v>26.03009458297506</v>
      </c>
      <c r="X36" s="204">
        <f>ISI!X32+NFM!X48+CHI!X37+NMM!X36+PPA!X37+FBT!X17+TRE!X17+MAE!X17+TEL!X17+WWP!X17+OIS!X17</f>
        <v>20.413327601031817</v>
      </c>
      <c r="Y36" s="204">
        <f>ISI!Y32+NFM!Y48+CHI!Y37+NMM!Y36+PPA!Y37+FBT!Y17+TRE!Y17+MAE!Y17+TEL!Y17+WWP!Y17+OIS!Y17</f>
        <v>19.347979363714533</v>
      </c>
    </row>
    <row r="37" spans="1:25" ht="12" customHeight="1" x14ac:dyDescent="0.25">
      <c r="A37" s="18" t="s">
        <v>32</v>
      </c>
      <c r="B37" s="204">
        <f>ISI!B33+NFM!B49+CHI!B38+NMM!B37+PPA!B38+FBT!B18+TRE!B18+MAE!B18+TEL!B18+WWP!B18+OIS!B18</f>
        <v>6.180395528804814</v>
      </c>
      <c r="C37" s="204">
        <f>ISI!C33+NFM!C49+CHI!C38+NMM!C37+PPA!C38+FBT!C18+TRE!C18+MAE!C18+TEL!C18+WWP!C18+OIS!C18</f>
        <v>6.5204643164230429</v>
      </c>
      <c r="D37" s="204">
        <f>ISI!D33+NFM!D49+CHI!D38+NMM!D37+PPA!D38+FBT!D18+TRE!D18+MAE!D18+TEL!D18+WWP!D18+OIS!D18</f>
        <v>5.8536543422184</v>
      </c>
      <c r="E37" s="204">
        <f>ISI!E33+NFM!E49+CHI!E38+NMM!E37+PPA!E38+FBT!E18+TRE!E18+MAE!E18+TEL!E18+WWP!E18+OIS!E18</f>
        <v>4.98615649183147</v>
      </c>
      <c r="F37" s="204">
        <f>ISI!F33+NFM!F49+CHI!F38+NMM!F37+PPA!F38+FBT!F18+TRE!F18+MAE!F18+TEL!F18+WWP!F18+OIS!F18</f>
        <v>3.2234737747205502</v>
      </c>
      <c r="G37" s="204">
        <f>ISI!G33+NFM!G49+CHI!G38+NMM!G37+PPA!G38+FBT!G18+TRE!G18+MAE!G18+TEL!G18+WWP!G18+OIS!G18</f>
        <v>2.1180567497850391</v>
      </c>
      <c r="H37" s="204">
        <f>ISI!H33+NFM!H49+CHI!H38+NMM!H37+PPA!H38+FBT!H18+TRE!H18+MAE!H18+TEL!H18+WWP!H18+OIS!H18</f>
        <v>1.505674978503869</v>
      </c>
      <c r="I37" s="204">
        <f>ISI!I33+NFM!I49+CHI!I38+NMM!I37+PPA!I38+FBT!I18+TRE!I18+MAE!I18+TEL!I18+WWP!I18+OIS!I18</f>
        <v>1.045227858985383</v>
      </c>
      <c r="J37" s="204">
        <f>ISI!J33+NFM!J49+CHI!J38+NMM!J37+PPA!J38+FBT!J18+TRE!J18+MAE!J18+TEL!J18+WWP!J18+OIS!J18</f>
        <v>0.64204643164230435</v>
      </c>
      <c r="K37" s="204">
        <f>ISI!K33+NFM!K49+CHI!K38+NMM!K37+PPA!K38+FBT!K18+TRE!K18+MAE!K18+TEL!K18+WWP!K18+OIS!K18</f>
        <v>0.71556319862424755</v>
      </c>
      <c r="L37" s="204">
        <f>ISI!L33+NFM!L49+CHI!L38+NMM!L37+PPA!L38+FBT!L18+TRE!L18+MAE!L18+TEL!L18+WWP!L18+OIS!L18</f>
        <v>2.1744625967325879</v>
      </c>
      <c r="M37" s="204">
        <f>ISI!M33+NFM!M49+CHI!M38+NMM!M37+PPA!M38+FBT!M18+TRE!M18+MAE!M18+TEL!M18+WWP!M18+OIS!M18</f>
        <v>1.9632846087704214</v>
      </c>
      <c r="N37" s="204">
        <f>ISI!N33+NFM!N49+CHI!N38+NMM!N37+PPA!N38+FBT!N18+TRE!N18+MAE!N18+TEL!N18+WWP!N18+OIS!N18</f>
        <v>1.7559759243336204</v>
      </c>
      <c r="O37" s="204">
        <f>ISI!O33+NFM!O49+CHI!O38+NMM!O37+PPA!O38+FBT!O18+TRE!O18+MAE!O18+TEL!O18+WWP!O18+OIS!O18</f>
        <v>1.4798796216681001</v>
      </c>
      <c r="P37" s="204">
        <f>ISI!P33+NFM!P49+CHI!P38+NMM!P37+PPA!P38+FBT!P18+TRE!P18+MAE!P18+TEL!P18+WWP!P18+OIS!P18</f>
        <v>1.196130696474635</v>
      </c>
      <c r="Q37" s="204">
        <f>ISI!Q33+NFM!Q49+CHI!Q38+NMM!Q37+PPA!Q38+FBT!Q18+TRE!Q18+MAE!Q18+TEL!Q18+WWP!Q18+OIS!Q18</f>
        <v>0.95348237317282891</v>
      </c>
      <c r="R37" s="204">
        <f>ISI!R33+NFM!R49+CHI!R38+NMM!R37+PPA!R38+FBT!R18+TRE!R18+MAE!R18+TEL!R18+WWP!R18+OIS!R18</f>
        <v>1.2983662940670679</v>
      </c>
      <c r="S37" s="204">
        <f>ISI!S33+NFM!S49+CHI!S38+NMM!S37+PPA!S38+FBT!S18+TRE!S18+MAE!S18+TEL!S18+WWP!S18+OIS!S18</f>
        <v>2.2413585554600171</v>
      </c>
      <c r="T37" s="204">
        <f>ISI!T33+NFM!T49+CHI!T38+NMM!T37+PPA!T38+FBT!T18+TRE!T18+MAE!T18+TEL!T18+WWP!T18+OIS!T18</f>
        <v>2.5948409286328462</v>
      </c>
      <c r="U37" s="204">
        <f>ISI!U33+NFM!U49+CHI!U38+NMM!U37+PPA!U38+FBT!U18+TRE!U18+MAE!U18+TEL!U18+WWP!U18+OIS!U18</f>
        <v>1.933705932932072</v>
      </c>
      <c r="V37" s="204">
        <f>ISI!V33+NFM!V49+CHI!V38+NMM!V37+PPA!V38+FBT!V18+TRE!V18+MAE!V18+TEL!V18+WWP!V18+OIS!V18</f>
        <v>1.072914875322442</v>
      </c>
      <c r="W37" s="204">
        <f>ISI!W33+NFM!W49+CHI!W38+NMM!W37+PPA!W38+FBT!W18+TRE!W18+MAE!W18+TEL!W18+WWP!W18+OIS!W18</f>
        <v>1.083404987102321</v>
      </c>
      <c r="X37" s="204">
        <f>ISI!X33+NFM!X49+CHI!X38+NMM!X37+PPA!X38+FBT!X18+TRE!X18+MAE!X18+TEL!X18+WWP!X18+OIS!X18</f>
        <v>0.91332760103181421</v>
      </c>
      <c r="Y37" s="204">
        <f>ISI!Y33+NFM!Y49+CHI!Y38+NMM!Y37+PPA!Y38+FBT!Y18+TRE!Y18+MAE!Y18+TEL!Y18+WWP!Y18+OIS!Y18</f>
        <v>0.98615649183147025</v>
      </c>
    </row>
    <row r="38" spans="1:25" ht="12" customHeight="1" x14ac:dyDescent="0.25">
      <c r="A38" s="18" t="s">
        <v>33</v>
      </c>
      <c r="B38" s="204">
        <f>ISI!B34+NFM!B50+CHI!B39+NMM!B38+PPA!B39+FBT!B19+TRE!B19+MAE!B19+TEL!B19+WWP!B19+OIS!B19</f>
        <v>2.056233877901978</v>
      </c>
      <c r="C38" s="204">
        <f>ISI!C34+NFM!C50+CHI!C39+NMM!C38+PPA!C39+FBT!C19+TRE!C19+MAE!C19+TEL!C19+WWP!C19+OIS!C19</f>
        <v>2.056233877901978</v>
      </c>
      <c r="D38" s="204">
        <f>ISI!D34+NFM!D50+CHI!D39+NMM!D38+PPA!D39+FBT!D19+TRE!D19+MAE!D19+TEL!D19+WWP!D19+OIS!D19</f>
        <v>1.028116938950989</v>
      </c>
      <c r="E38" s="204">
        <f>ISI!E34+NFM!E50+CHI!E39+NMM!E38+PPA!E39+FBT!E19+TRE!E19+MAE!E19+TEL!E19+WWP!E19+OIS!E19</f>
        <v>1.028116938950989</v>
      </c>
      <c r="F38" s="204">
        <f>ISI!F34+NFM!F50+CHI!F39+NMM!F38+PPA!F39+FBT!F19+TRE!F19+MAE!F19+TEL!F19+WWP!F19+OIS!F19</f>
        <v>1.028116938950989</v>
      </c>
      <c r="G38" s="204">
        <f>ISI!G34+NFM!G50+CHI!G39+NMM!G38+PPA!G39+FBT!G19+TRE!G19+MAE!G19+TEL!G19+WWP!G19+OIS!G19</f>
        <v>1.028116938950989</v>
      </c>
      <c r="H38" s="204">
        <f>ISI!H34+NFM!H50+CHI!H39+NMM!H38+PPA!H39+FBT!H19+TRE!H19+MAE!H19+TEL!H19+WWP!H19+OIS!H19</f>
        <v>1.028116938950989</v>
      </c>
      <c r="I38" s="204">
        <f>ISI!I34+NFM!I50+CHI!I39+NMM!I38+PPA!I39+FBT!I19+TRE!I19+MAE!I19+TEL!I19+WWP!I19+OIS!I19</f>
        <v>1.028116938950989</v>
      </c>
      <c r="J38" s="204">
        <f>ISI!J34+NFM!J50+CHI!J39+NMM!J38+PPA!J39+FBT!J19+TRE!J19+MAE!J19+TEL!J19+WWP!J19+OIS!J19</f>
        <v>0</v>
      </c>
      <c r="K38" s="204">
        <f>ISI!K34+NFM!K50+CHI!K39+NMM!K38+PPA!K39+FBT!K19+TRE!K19+MAE!K19+TEL!K19+WWP!K19+OIS!K19</f>
        <v>0</v>
      </c>
      <c r="L38" s="204">
        <f>ISI!L34+NFM!L50+CHI!L39+NMM!L38+PPA!L39+FBT!L19+TRE!L19+MAE!L19+TEL!L19+WWP!L19+OIS!L19</f>
        <v>0</v>
      </c>
      <c r="M38" s="204">
        <f>ISI!M34+NFM!M50+CHI!M39+NMM!M38+PPA!M39+FBT!M19+TRE!M19+MAE!M19+TEL!M19+WWP!M19+OIS!M19</f>
        <v>0</v>
      </c>
      <c r="N38" s="204">
        <f>ISI!N34+NFM!N50+CHI!N39+NMM!N38+PPA!N39+FBT!N19+TRE!N19+MAE!N19+TEL!N19+WWP!N19+OIS!N19</f>
        <v>0</v>
      </c>
      <c r="O38" s="204">
        <f>ISI!O34+NFM!O50+CHI!O39+NMM!O38+PPA!O39+FBT!O19+TRE!O19+MAE!O19+TEL!O19+WWP!O19+OIS!O19</f>
        <v>0</v>
      </c>
      <c r="P38" s="204">
        <f>ISI!P34+NFM!P50+CHI!P39+NMM!P38+PPA!P39+FBT!P19+TRE!P19+MAE!P19+TEL!P19+WWP!P19+OIS!P19</f>
        <v>0</v>
      </c>
      <c r="Q38" s="204">
        <f>ISI!Q34+NFM!Q50+CHI!Q39+NMM!Q38+PPA!Q39+FBT!Q19+TRE!Q19+MAE!Q19+TEL!Q19+WWP!Q19+OIS!Q19</f>
        <v>0</v>
      </c>
      <c r="R38" s="204">
        <f>ISI!R34+NFM!R50+CHI!R39+NMM!R38+PPA!R39+FBT!R19+TRE!R19+MAE!R19+TEL!R19+WWP!R19+OIS!R19</f>
        <v>0</v>
      </c>
      <c r="S38" s="204">
        <f>ISI!S34+NFM!S50+CHI!S39+NMM!S38+PPA!S39+FBT!S19+TRE!S19+MAE!S19+TEL!S19+WWP!S19+OIS!S19</f>
        <v>0</v>
      </c>
      <c r="T38" s="204">
        <f>ISI!T34+NFM!T50+CHI!T39+NMM!T38+PPA!T39+FBT!T19+TRE!T19+MAE!T19+TEL!T19+WWP!T19+OIS!T19</f>
        <v>0</v>
      </c>
      <c r="U38" s="204">
        <f>ISI!U34+NFM!U50+CHI!U39+NMM!U38+PPA!U39+FBT!U19+TRE!U19+MAE!U19+TEL!U19+WWP!U19+OIS!U19</f>
        <v>0</v>
      </c>
      <c r="V38" s="204">
        <f>ISI!V34+NFM!V50+CHI!V39+NMM!V38+PPA!V39+FBT!V19+TRE!V19+MAE!V19+TEL!V19+WWP!V19+OIS!V19</f>
        <v>0</v>
      </c>
      <c r="W38" s="204">
        <f>ISI!W34+NFM!W50+CHI!W39+NMM!W38+PPA!W39+FBT!W19+TRE!W19+MAE!W19+TEL!W19+WWP!W19+OIS!W19</f>
        <v>0</v>
      </c>
      <c r="X38" s="204">
        <f>ISI!X34+NFM!X50+CHI!X39+NMM!X38+PPA!X39+FBT!X19+TRE!X19+MAE!X19+TEL!X19+WWP!X19+OIS!X19</f>
        <v>0</v>
      </c>
      <c r="Y38" s="204">
        <f>ISI!Y34+NFM!Y50+CHI!Y39+NMM!Y38+PPA!Y39+FBT!Y19+TRE!Y19+MAE!Y19+TEL!Y19+WWP!Y19+OIS!Y19</f>
        <v>0</v>
      </c>
    </row>
    <row r="39" spans="1:25" ht="12" customHeight="1" x14ac:dyDescent="0.25">
      <c r="A39" s="19" t="s">
        <v>72</v>
      </c>
      <c r="B39" s="205">
        <f t="shared" ref="B39:Y39" si="2">B40+B41</f>
        <v>299.41564918314697</v>
      </c>
      <c r="C39" s="205">
        <f t="shared" si="2"/>
        <v>320.97773000859854</v>
      </c>
      <c r="D39" s="205">
        <f t="shared" si="2"/>
        <v>315.02889079965604</v>
      </c>
      <c r="E39" s="205">
        <f t="shared" si="2"/>
        <v>302.91315563198617</v>
      </c>
      <c r="F39" s="205">
        <f t="shared" si="2"/>
        <v>329.006018916595</v>
      </c>
      <c r="G39" s="205">
        <f t="shared" si="2"/>
        <v>329.0189165950128</v>
      </c>
      <c r="H39" s="205">
        <f t="shared" si="2"/>
        <v>350.66646603611349</v>
      </c>
      <c r="I39" s="205">
        <f t="shared" si="2"/>
        <v>350.12579535683574</v>
      </c>
      <c r="J39" s="205">
        <f t="shared" si="2"/>
        <v>332.63370593293212</v>
      </c>
      <c r="K39" s="205">
        <f t="shared" si="2"/>
        <v>293.64763542562332</v>
      </c>
      <c r="L39" s="205">
        <f t="shared" si="2"/>
        <v>309.52390369733456</v>
      </c>
      <c r="M39" s="205">
        <f t="shared" si="2"/>
        <v>315.84973896628486</v>
      </c>
      <c r="N39" s="205">
        <f t="shared" si="2"/>
        <v>302.56891736194302</v>
      </c>
      <c r="O39" s="205">
        <f t="shared" si="2"/>
        <v>282.12624831903906</v>
      </c>
      <c r="P39" s="205">
        <f t="shared" si="2"/>
        <v>280.13660298075723</v>
      </c>
      <c r="Q39" s="205">
        <f t="shared" si="2"/>
        <v>275.63494351044744</v>
      </c>
      <c r="R39" s="205">
        <f t="shared" si="2"/>
        <v>279.01195154704448</v>
      </c>
      <c r="S39" s="205">
        <f t="shared" si="2"/>
        <v>265.42031773162756</v>
      </c>
      <c r="T39" s="205">
        <f t="shared" si="2"/>
        <v>276.69510124192072</v>
      </c>
      <c r="U39" s="205">
        <f t="shared" si="2"/>
        <v>268.30572144329699</v>
      </c>
      <c r="V39" s="205">
        <f t="shared" si="2"/>
        <v>229.17922790391196</v>
      </c>
      <c r="W39" s="205">
        <f t="shared" si="2"/>
        <v>250.53990463501327</v>
      </c>
      <c r="X39" s="205">
        <f t="shared" si="2"/>
        <v>177.76503641326187</v>
      </c>
      <c r="Y39" s="205">
        <f t="shared" si="2"/>
        <v>170.38156619579121</v>
      </c>
    </row>
    <row r="40" spans="1:25" ht="12" customHeight="1" x14ac:dyDescent="0.25">
      <c r="A40" s="18" t="s">
        <v>73</v>
      </c>
      <c r="B40" s="204">
        <f>ISI!B36+NFM!B52+CHI!B41+NMM!B40+PPA!B41+FBT!B21+TRE!B21+MAE!B21+TEL!B21+WWP!B21+OIS!B21</f>
        <v>299.41564918314697</v>
      </c>
      <c r="C40" s="204">
        <f>ISI!C36+NFM!C52+CHI!C41+NMM!C40+PPA!C41+FBT!C21+TRE!C21+MAE!C21+TEL!C21+WWP!C21+OIS!C21</f>
        <v>320.97773000859854</v>
      </c>
      <c r="D40" s="204">
        <f>ISI!D36+NFM!D52+CHI!D41+NMM!D40+PPA!D41+FBT!D21+TRE!D21+MAE!D21+TEL!D21+WWP!D21+OIS!D21</f>
        <v>315.02889079965604</v>
      </c>
      <c r="E40" s="204">
        <f>ISI!E36+NFM!E52+CHI!E41+NMM!E40+PPA!E41+FBT!E21+TRE!E21+MAE!E21+TEL!E21+WWP!E21+OIS!E21</f>
        <v>302.91315563198617</v>
      </c>
      <c r="F40" s="204">
        <f>ISI!F36+NFM!F52+CHI!F41+NMM!F40+PPA!F41+FBT!F21+TRE!F21+MAE!F21+TEL!F21+WWP!F21+OIS!F21</f>
        <v>329.006018916595</v>
      </c>
      <c r="G40" s="204">
        <f>ISI!G36+NFM!G52+CHI!G41+NMM!G40+PPA!G41+FBT!G21+TRE!G21+MAE!G21+TEL!G21+WWP!G21+OIS!G21</f>
        <v>329.0189165950128</v>
      </c>
      <c r="H40" s="204">
        <f>ISI!H36+NFM!H52+CHI!H41+NMM!H40+PPA!H41+FBT!H21+TRE!H21+MAE!H21+TEL!H21+WWP!H21+OIS!H21</f>
        <v>350.66646603611349</v>
      </c>
      <c r="I40" s="204">
        <f>ISI!I36+NFM!I52+CHI!I41+NMM!I40+PPA!I41+FBT!I21+TRE!I21+MAE!I21+TEL!I21+WWP!I21+OIS!I21</f>
        <v>350.12579535683574</v>
      </c>
      <c r="J40" s="204">
        <f>ISI!J36+NFM!J52+CHI!J41+NMM!J40+PPA!J41+FBT!J21+TRE!J21+MAE!J21+TEL!J21+WWP!J21+OIS!J21</f>
        <v>332.63370593293212</v>
      </c>
      <c r="K40" s="204">
        <f>ISI!K36+NFM!K52+CHI!K41+NMM!K40+PPA!K41+FBT!K21+TRE!K21+MAE!K21+TEL!K21+WWP!K21+OIS!K21</f>
        <v>293.64763542562332</v>
      </c>
      <c r="L40" s="204">
        <f>ISI!L36+NFM!L52+CHI!L41+NMM!L40+PPA!L41+FBT!L21+TRE!L21+MAE!L21+TEL!L21+WWP!L21+OIS!L21</f>
        <v>309.52390369733456</v>
      </c>
      <c r="M40" s="204">
        <f>ISI!M36+NFM!M52+CHI!M41+NMM!M40+PPA!M41+FBT!M21+TRE!M21+MAE!M21+TEL!M21+WWP!M21+OIS!M21</f>
        <v>315.84973896628486</v>
      </c>
      <c r="N40" s="204">
        <f>ISI!N36+NFM!N52+CHI!N41+NMM!N40+PPA!N41+FBT!N21+TRE!N21+MAE!N21+TEL!N21+WWP!N21+OIS!N21</f>
        <v>302.56891736194302</v>
      </c>
      <c r="O40" s="204">
        <f>ISI!O36+NFM!O52+CHI!O41+NMM!O40+PPA!O41+FBT!O21+TRE!O21+MAE!O21+TEL!O21+WWP!O21+OIS!O21</f>
        <v>282.12624831903906</v>
      </c>
      <c r="P40" s="204">
        <f>ISI!P36+NFM!P52+CHI!P41+NMM!P40+PPA!P41+FBT!P21+TRE!P21+MAE!P21+TEL!P21+WWP!P21+OIS!P21</f>
        <v>280.13660298075723</v>
      </c>
      <c r="Q40" s="204">
        <f>ISI!Q36+NFM!Q52+CHI!Q41+NMM!Q40+PPA!Q41+FBT!Q21+TRE!Q21+MAE!Q21+TEL!Q21+WWP!Q21+OIS!Q21</f>
        <v>275.63494351044744</v>
      </c>
      <c r="R40" s="204">
        <f>ISI!R36+NFM!R52+CHI!R41+NMM!R40+PPA!R41+FBT!R21+TRE!R21+MAE!R21+TEL!R21+WWP!R21+OIS!R21</f>
        <v>279.01195154704448</v>
      </c>
      <c r="S40" s="204">
        <f>ISI!S36+NFM!S52+CHI!S41+NMM!S40+PPA!S41+FBT!S21+TRE!S21+MAE!S21+TEL!S21+WWP!S21+OIS!S21</f>
        <v>265.42031773162756</v>
      </c>
      <c r="T40" s="204">
        <f>ISI!T36+NFM!T52+CHI!T41+NMM!T40+PPA!T41+FBT!T21+TRE!T21+MAE!T21+TEL!T21+WWP!T21+OIS!T21</f>
        <v>276.69510124192072</v>
      </c>
      <c r="U40" s="204">
        <f>ISI!U36+NFM!U52+CHI!U41+NMM!U40+PPA!U41+FBT!U21+TRE!U21+MAE!U21+TEL!U21+WWP!U21+OIS!U21</f>
        <v>268.30572144329699</v>
      </c>
      <c r="V40" s="204">
        <f>ISI!V36+NFM!V52+CHI!V41+NMM!V40+PPA!V41+FBT!V21+TRE!V21+MAE!V21+TEL!V21+WWP!V21+OIS!V21</f>
        <v>229.17922790391196</v>
      </c>
      <c r="W40" s="204">
        <f>ISI!W36+NFM!W52+CHI!W41+NMM!W40+PPA!W41+FBT!W21+TRE!W21+MAE!W21+TEL!W21+WWP!W21+OIS!W21</f>
        <v>250.53990463501327</v>
      </c>
      <c r="X40" s="204">
        <f>ISI!X36+NFM!X52+CHI!X41+NMM!X40+PPA!X41+FBT!X21+TRE!X21+MAE!X21+TEL!X21+WWP!X21+OIS!X21</f>
        <v>177.76503641326187</v>
      </c>
      <c r="Y40" s="204">
        <f>ISI!Y36+NFM!Y52+CHI!Y41+NMM!Y40+PPA!Y41+FBT!Y21+TRE!Y21+MAE!Y21+TEL!Y21+WWP!Y21+OIS!Y21</f>
        <v>170.38156619579121</v>
      </c>
    </row>
    <row r="41" spans="1:25" ht="12" customHeight="1" x14ac:dyDescent="0.25">
      <c r="A41" s="18" t="s">
        <v>36</v>
      </c>
      <c r="B41" s="204">
        <f>ISI!B37+NFM!B53+CHI!B42+NMM!B41+PPA!B42+FBT!B22+TRE!B22+MAE!B22+TEL!B22+WWP!B22+OIS!B22</f>
        <v>0</v>
      </c>
      <c r="C41" s="204">
        <f>ISI!C37+NFM!C53+CHI!C42+NMM!C41+PPA!C42+FBT!C22+TRE!C22+MAE!C22+TEL!C22+WWP!C22+OIS!C22</f>
        <v>0</v>
      </c>
      <c r="D41" s="204">
        <f>ISI!D37+NFM!D53+CHI!D42+NMM!D41+PPA!D42+FBT!D22+TRE!D22+MAE!D22+TEL!D22+WWP!D22+OIS!D22</f>
        <v>0</v>
      </c>
      <c r="E41" s="204">
        <f>ISI!E37+NFM!E53+CHI!E42+NMM!E41+PPA!E42+FBT!E22+TRE!E22+MAE!E22+TEL!E22+WWP!E22+OIS!E22</f>
        <v>0</v>
      </c>
      <c r="F41" s="204">
        <f>ISI!F37+NFM!F53+CHI!F42+NMM!F41+PPA!F42+FBT!F22+TRE!F22+MAE!F22+TEL!F22+WWP!F22+OIS!F22</f>
        <v>0</v>
      </c>
      <c r="G41" s="204">
        <f>ISI!G37+NFM!G53+CHI!G42+NMM!G41+PPA!G42+FBT!G22+TRE!G22+MAE!G22+TEL!G22+WWP!G22+OIS!G22</f>
        <v>0</v>
      </c>
      <c r="H41" s="204">
        <f>ISI!H37+NFM!H53+CHI!H42+NMM!H41+PPA!H42+FBT!H22+TRE!H22+MAE!H22+TEL!H22+WWP!H22+OIS!H22</f>
        <v>0</v>
      </c>
      <c r="I41" s="204">
        <f>ISI!I37+NFM!I53+CHI!I42+NMM!I41+PPA!I42+FBT!I22+TRE!I22+MAE!I22+TEL!I22+WWP!I22+OIS!I22</f>
        <v>0</v>
      </c>
      <c r="J41" s="204">
        <f>ISI!J37+NFM!J53+CHI!J42+NMM!J41+PPA!J42+FBT!J22+TRE!J22+MAE!J22+TEL!J22+WWP!J22+OIS!J22</f>
        <v>0</v>
      </c>
      <c r="K41" s="204">
        <f>ISI!K37+NFM!K53+CHI!K42+NMM!K41+PPA!K42+FBT!K22+TRE!K22+MAE!K22+TEL!K22+WWP!K22+OIS!K22</f>
        <v>0</v>
      </c>
      <c r="L41" s="204">
        <f>ISI!L37+NFM!L53+CHI!L42+NMM!L41+PPA!L42+FBT!L22+TRE!L22+MAE!L22+TEL!L22+WWP!L22+OIS!L22</f>
        <v>0</v>
      </c>
      <c r="M41" s="204">
        <f>ISI!M37+NFM!M53+CHI!M42+NMM!M41+PPA!M42+FBT!M22+TRE!M22+MAE!M22+TEL!M22+WWP!M22+OIS!M22</f>
        <v>0</v>
      </c>
      <c r="N41" s="204">
        <f>ISI!N37+NFM!N53+CHI!N42+NMM!N41+PPA!N42+FBT!N22+TRE!N22+MAE!N22+TEL!N22+WWP!N22+OIS!N22</f>
        <v>0</v>
      </c>
      <c r="O41" s="204">
        <f>ISI!O37+NFM!O53+CHI!O42+NMM!O41+PPA!O42+FBT!O22+TRE!O22+MAE!O22+TEL!O22+WWP!O22+OIS!O22</f>
        <v>0</v>
      </c>
      <c r="P41" s="204">
        <f>ISI!P37+NFM!P53+CHI!P42+NMM!P41+PPA!P42+FBT!P22+TRE!P22+MAE!P22+TEL!P22+WWP!P22+OIS!P22</f>
        <v>0</v>
      </c>
      <c r="Q41" s="204">
        <f>ISI!Q37+NFM!Q53+CHI!Q42+NMM!Q41+PPA!Q42+FBT!Q22+TRE!Q22+MAE!Q22+TEL!Q22+WWP!Q22+OIS!Q22</f>
        <v>0</v>
      </c>
      <c r="R41" s="204">
        <f>ISI!R37+NFM!R53+CHI!R42+NMM!R41+PPA!R42+FBT!R22+TRE!R22+MAE!R22+TEL!R22+WWP!R22+OIS!R22</f>
        <v>0</v>
      </c>
      <c r="S41" s="204">
        <f>ISI!S37+NFM!S53+CHI!S42+NMM!S41+PPA!S42+FBT!S22+TRE!S22+MAE!S22+TEL!S22+WWP!S22+OIS!S22</f>
        <v>0</v>
      </c>
      <c r="T41" s="204">
        <f>ISI!T37+NFM!T53+CHI!T42+NMM!T41+PPA!T42+FBT!T22+TRE!T22+MAE!T22+TEL!T22+WWP!T22+OIS!T22</f>
        <v>0</v>
      </c>
      <c r="U41" s="204">
        <f>ISI!U37+NFM!U53+CHI!U42+NMM!U41+PPA!U42+FBT!U22+TRE!U22+MAE!U22+TEL!U22+WWP!U22+OIS!U22</f>
        <v>0</v>
      </c>
      <c r="V41" s="204">
        <f>ISI!V37+NFM!V53+CHI!V42+NMM!V41+PPA!V42+FBT!V22+TRE!V22+MAE!V22+TEL!V22+WWP!V22+OIS!V22</f>
        <v>0</v>
      </c>
      <c r="W41" s="204">
        <f>ISI!W37+NFM!W53+CHI!W42+NMM!W41+PPA!W42+FBT!W22+TRE!W22+MAE!W22+TEL!W22+WWP!W22+OIS!W22</f>
        <v>0</v>
      </c>
      <c r="X41" s="204">
        <f>ISI!X37+NFM!X53+CHI!X42+NMM!X41+PPA!X42+FBT!X22+TRE!X22+MAE!X22+TEL!X22+WWP!X22+OIS!X22</f>
        <v>0</v>
      </c>
      <c r="Y41" s="204">
        <f>ISI!Y37+NFM!Y53+CHI!Y42+NMM!Y41+PPA!Y42+FBT!Y22+TRE!Y22+MAE!Y22+TEL!Y22+WWP!Y22+OIS!Y22</f>
        <v>0</v>
      </c>
    </row>
    <row r="42" spans="1:25" ht="12" customHeight="1" x14ac:dyDescent="0.25">
      <c r="A42" s="19" t="s">
        <v>37</v>
      </c>
      <c r="B42" s="205">
        <f t="shared" ref="B42:Y42" si="3">SUM(B43:B48)</f>
        <v>6.4116079105760946</v>
      </c>
      <c r="C42" s="205">
        <f t="shared" si="3"/>
        <v>13.941788478073949</v>
      </c>
      <c r="D42" s="205">
        <f t="shared" si="3"/>
        <v>16.777300085984521</v>
      </c>
      <c r="E42" s="205">
        <f t="shared" si="3"/>
        <v>15.95829750644884</v>
      </c>
      <c r="F42" s="205">
        <f t="shared" si="3"/>
        <v>18.171195184866718</v>
      </c>
      <c r="G42" s="205">
        <f t="shared" si="3"/>
        <v>39.526053310404123</v>
      </c>
      <c r="H42" s="205">
        <f t="shared" si="3"/>
        <v>40.571195184866717</v>
      </c>
      <c r="I42" s="205">
        <f t="shared" si="3"/>
        <v>43.069217540842644</v>
      </c>
      <c r="J42" s="205">
        <f t="shared" si="3"/>
        <v>45.35872742906276</v>
      </c>
      <c r="K42" s="205">
        <f t="shared" si="3"/>
        <v>33.61478933791917</v>
      </c>
      <c r="L42" s="205">
        <f t="shared" si="3"/>
        <v>42.192003439380898</v>
      </c>
      <c r="M42" s="205">
        <f t="shared" si="3"/>
        <v>39.284310904738483</v>
      </c>
      <c r="N42" s="205">
        <f t="shared" si="3"/>
        <v>38.194625200395677</v>
      </c>
      <c r="O42" s="205">
        <f t="shared" si="3"/>
        <v>39.917517803058956</v>
      </c>
      <c r="P42" s="205">
        <f t="shared" si="3"/>
        <v>43.277670450025155</v>
      </c>
      <c r="Q42" s="205">
        <f t="shared" si="3"/>
        <v>39.77288108112608</v>
      </c>
      <c r="R42" s="205">
        <f t="shared" si="3"/>
        <v>38.737747507125768</v>
      </c>
      <c r="S42" s="205">
        <f t="shared" si="3"/>
        <v>38.029295338019963</v>
      </c>
      <c r="T42" s="205">
        <f t="shared" si="3"/>
        <v>32.437486892215126</v>
      </c>
      <c r="U42" s="205">
        <f t="shared" si="3"/>
        <v>24.802361101844884</v>
      </c>
      <c r="V42" s="205">
        <f t="shared" si="3"/>
        <v>36.318536498495526</v>
      </c>
      <c r="W42" s="205">
        <f t="shared" si="3"/>
        <v>35.118048933344376</v>
      </c>
      <c r="X42" s="205">
        <f t="shared" si="3"/>
        <v>34.333759803419191</v>
      </c>
      <c r="Y42" s="205">
        <f t="shared" si="3"/>
        <v>22.54543294436359</v>
      </c>
    </row>
    <row r="43" spans="1:25" ht="12" customHeight="1" x14ac:dyDescent="0.25">
      <c r="A43" s="18" t="s">
        <v>38</v>
      </c>
      <c r="B43" s="204">
        <f>ISI!B39+NFM!B55+CHI!B44+NMM!B43+PPA!B44+FBT!B24+TRE!B24+MAE!B24+TEL!B24+WWP!B24+OIS!B24</f>
        <v>6.4116079105760946</v>
      </c>
      <c r="C43" s="204">
        <f>ISI!C39+NFM!C55+CHI!C44+NMM!C43+PPA!C44+FBT!C24+TRE!C24+MAE!C24+TEL!C24+WWP!C24+OIS!C24</f>
        <v>13.941788478073949</v>
      </c>
      <c r="D43" s="204">
        <f>ISI!D39+NFM!D55+CHI!D44+NMM!D43+PPA!D44+FBT!D24+TRE!D24+MAE!D24+TEL!D24+WWP!D24+OIS!D24</f>
        <v>16.777300085984521</v>
      </c>
      <c r="E43" s="204">
        <f>ISI!E39+NFM!E55+CHI!E44+NMM!E43+PPA!E44+FBT!E24+TRE!E24+MAE!E24+TEL!E24+WWP!E24+OIS!E24</f>
        <v>15.95829750644884</v>
      </c>
      <c r="F43" s="204">
        <f>ISI!F39+NFM!F55+CHI!F44+NMM!F43+PPA!F44+FBT!F24+TRE!F24+MAE!F24+TEL!F24+WWP!F24+OIS!F24</f>
        <v>18.171195184866718</v>
      </c>
      <c r="G43" s="204">
        <f>ISI!G39+NFM!G55+CHI!G44+NMM!G43+PPA!G44+FBT!G24+TRE!G24+MAE!G24+TEL!G24+WWP!G24+OIS!G24</f>
        <v>39.526053310404123</v>
      </c>
      <c r="H43" s="204">
        <f>ISI!H39+NFM!H55+CHI!H44+NMM!H43+PPA!H44+FBT!H24+TRE!H24+MAE!H24+TEL!H24+WWP!H24+OIS!H24</f>
        <v>40.571195184866717</v>
      </c>
      <c r="I43" s="204">
        <f>ISI!I39+NFM!I55+CHI!I44+NMM!I43+PPA!I44+FBT!I24+TRE!I24+MAE!I24+TEL!I24+WWP!I24+OIS!I24</f>
        <v>43.069217540842644</v>
      </c>
      <c r="J43" s="204">
        <f>ISI!J39+NFM!J55+CHI!J44+NMM!J43+PPA!J44+FBT!J24+TRE!J24+MAE!J24+TEL!J24+WWP!J24+OIS!J24</f>
        <v>45.35872742906276</v>
      </c>
      <c r="K43" s="204">
        <f>ISI!K39+NFM!K55+CHI!K44+NMM!K43+PPA!K44+FBT!K24+TRE!K24+MAE!K24+TEL!K24+WWP!K24+OIS!K24</f>
        <v>33.61478933791917</v>
      </c>
      <c r="L43" s="204">
        <f>ISI!L39+NFM!L55+CHI!L44+NMM!L43+PPA!L44+FBT!L24+TRE!L24+MAE!L24+TEL!L24+WWP!L24+OIS!L24</f>
        <v>42.192003439380898</v>
      </c>
      <c r="M43" s="204">
        <f>ISI!M39+NFM!M55+CHI!M44+NMM!M43+PPA!M44+FBT!M24+TRE!M24+MAE!M24+TEL!M24+WWP!M24+OIS!M24</f>
        <v>39.089939810834053</v>
      </c>
      <c r="N43" s="204">
        <f>ISI!N39+NFM!N55+CHI!N44+NMM!N43+PPA!N44+FBT!N24+TRE!N24+MAE!N24+TEL!N24+WWP!N24+OIS!N24</f>
        <v>37.151848667239904</v>
      </c>
      <c r="O43" s="204">
        <f>ISI!O39+NFM!O55+CHI!O44+NMM!O43+PPA!O44+FBT!O24+TRE!O24+MAE!O24+TEL!O24+WWP!O24+OIS!O24</f>
        <v>38.716423043852103</v>
      </c>
      <c r="P43" s="204">
        <f>ISI!P39+NFM!P55+CHI!P44+NMM!P43+PPA!P44+FBT!P24+TRE!P24+MAE!P24+TEL!P24+WWP!P24+OIS!P24</f>
        <v>41.918228718830605</v>
      </c>
      <c r="Q43" s="204">
        <f>ISI!Q39+NFM!Q55+CHI!Q44+NMM!Q43+PPA!Q44+FBT!Q24+TRE!Q24+MAE!Q24+TEL!Q24+WWP!Q24+OIS!Q24</f>
        <v>38.061134995700762</v>
      </c>
      <c r="R43" s="204">
        <f>ISI!R39+NFM!R55+CHI!R44+NMM!R43+PPA!R44+FBT!R24+TRE!R24+MAE!R24+TEL!R24+WWP!R24+OIS!R24</f>
        <v>36.893293207222698</v>
      </c>
      <c r="S43" s="204">
        <f>ISI!S39+NFM!S55+CHI!S44+NMM!S43+PPA!S44+FBT!S24+TRE!S24+MAE!S24+TEL!S24+WWP!S24+OIS!S24</f>
        <v>35.990197764402396</v>
      </c>
      <c r="T43" s="204">
        <f>ISI!T39+NFM!T55+CHI!T44+NMM!T43+PPA!T44+FBT!T24+TRE!T24+MAE!T24+TEL!T24+WWP!T24+OIS!T24</f>
        <v>30.42828890799656</v>
      </c>
      <c r="U43" s="204">
        <f>ISI!U39+NFM!U55+CHI!U44+NMM!U43+PPA!U44+FBT!U24+TRE!U24+MAE!U24+TEL!U24+WWP!U24+OIS!U24</f>
        <v>23.588564058469473</v>
      </c>
      <c r="V43" s="204">
        <f>ISI!V39+NFM!V55+CHI!V44+NMM!V43+PPA!V44+FBT!V24+TRE!V24+MAE!V24+TEL!V24+WWP!V24+OIS!V24</f>
        <v>34.538349097162509</v>
      </c>
      <c r="W43" s="204">
        <f>ISI!W39+NFM!W55+CHI!W44+NMM!W43+PPA!W44+FBT!W24+TRE!W24+MAE!W24+TEL!W24+WWP!W24+OIS!W24</f>
        <v>33.57102321582115</v>
      </c>
      <c r="X43" s="204">
        <f>ISI!X39+NFM!X55+CHI!X44+NMM!X43+PPA!X44+FBT!X24+TRE!X24+MAE!X24+TEL!X24+WWP!X24+OIS!X24</f>
        <v>33.090369733447979</v>
      </c>
      <c r="Y43" s="204">
        <f>ISI!Y39+NFM!Y55+CHI!Y44+NMM!Y43+PPA!Y44+FBT!Y24+TRE!Y24+MAE!Y24+TEL!Y24+WWP!Y24+OIS!Y24</f>
        <v>21.289853826311262</v>
      </c>
    </row>
    <row r="44" spans="1:25" ht="12" customHeight="1" x14ac:dyDescent="0.25">
      <c r="A44" s="18" t="s">
        <v>74</v>
      </c>
      <c r="B44" s="204">
        <f>ISI!B40+NFM!B56+CHI!B45+NMM!B44+PPA!B45+FBT!B25+TRE!B25+MAE!B25+TEL!B25+WWP!B25+OIS!B25</f>
        <v>0</v>
      </c>
      <c r="C44" s="204">
        <f>ISI!C40+NFM!C56+CHI!C45+NMM!C44+PPA!C45+FBT!C25+TRE!C25+MAE!C25+TEL!C25+WWP!C25+OIS!C25</f>
        <v>0</v>
      </c>
      <c r="D44" s="204">
        <f>ISI!D40+NFM!D56+CHI!D45+NMM!D44+PPA!D45+FBT!D25+TRE!D25+MAE!D25+TEL!D25+WWP!D25+OIS!D25</f>
        <v>0</v>
      </c>
      <c r="E44" s="204">
        <f>ISI!E40+NFM!E56+CHI!E45+NMM!E44+PPA!E45+FBT!E25+TRE!E25+MAE!E25+TEL!E25+WWP!E25+OIS!E25</f>
        <v>0</v>
      </c>
      <c r="F44" s="204">
        <f>ISI!F40+NFM!F56+CHI!F45+NMM!F44+PPA!F45+FBT!F25+TRE!F25+MAE!F25+TEL!F25+WWP!F25+OIS!F25</f>
        <v>0</v>
      </c>
      <c r="G44" s="204">
        <f>ISI!G40+NFM!G56+CHI!G45+NMM!G44+PPA!G45+FBT!G25+TRE!G25+MAE!G25+TEL!G25+WWP!G25+OIS!G25</f>
        <v>0</v>
      </c>
      <c r="H44" s="204">
        <f>ISI!H40+NFM!H56+CHI!H45+NMM!H44+PPA!H45+FBT!H25+TRE!H25+MAE!H25+TEL!H25+WWP!H25+OIS!H25</f>
        <v>0</v>
      </c>
      <c r="I44" s="204">
        <f>ISI!I40+NFM!I56+CHI!I45+NMM!I44+PPA!I45+FBT!I25+TRE!I25+MAE!I25+TEL!I25+WWP!I25+OIS!I25</f>
        <v>0</v>
      </c>
      <c r="J44" s="204">
        <f>ISI!J40+NFM!J56+CHI!J45+NMM!J44+PPA!J45+FBT!J25+TRE!J25+MAE!J25+TEL!J25+WWP!J25+OIS!J25</f>
        <v>0</v>
      </c>
      <c r="K44" s="204">
        <f>ISI!K40+NFM!K56+CHI!K45+NMM!K44+PPA!K45+FBT!K25+TRE!K25+MAE!K25+TEL!K25+WWP!K25+OIS!K25</f>
        <v>0</v>
      </c>
      <c r="L44" s="204">
        <f>ISI!L40+NFM!L56+CHI!L45+NMM!L44+PPA!L45+FBT!L25+TRE!L25+MAE!L25+TEL!L25+WWP!L25+OIS!L25</f>
        <v>0</v>
      </c>
      <c r="M44" s="204">
        <f>ISI!M40+NFM!M56+CHI!M45+NMM!M44+PPA!M45+FBT!M25+TRE!M25+MAE!M25+TEL!M25+WWP!M25+OIS!M25</f>
        <v>0.19437109390443125</v>
      </c>
      <c r="N44" s="204">
        <f>ISI!N40+NFM!N56+CHI!N45+NMM!N44+PPA!N45+FBT!N25+TRE!N25+MAE!N25+TEL!N25+WWP!N25+OIS!N25</f>
        <v>1.0427765331557766</v>
      </c>
      <c r="O44" s="204">
        <f>ISI!O40+NFM!O56+CHI!O45+NMM!O44+PPA!O45+FBT!O25+TRE!O25+MAE!O25+TEL!O25+WWP!O25+OIS!O25</f>
        <v>1.2010947592068562</v>
      </c>
      <c r="P44" s="204">
        <f>ISI!P40+NFM!P56+CHI!P45+NMM!P44+PPA!P45+FBT!P25+TRE!P25+MAE!P25+TEL!P25+WWP!P25+OIS!P25</f>
        <v>1.3594417311945486</v>
      </c>
      <c r="Q44" s="204">
        <f>ISI!Q40+NFM!Q56+CHI!Q45+NMM!Q44+PPA!Q45+FBT!Q25+TRE!Q25+MAE!Q25+TEL!Q25+WWP!Q25+OIS!Q25</f>
        <v>1.7117460854253153</v>
      </c>
      <c r="R44" s="204">
        <f>ISI!R40+NFM!R56+CHI!R45+NMM!R44+PPA!R45+FBT!R25+TRE!R25+MAE!R25+TEL!R25+WWP!R25+OIS!R25</f>
        <v>1.8444542999030689</v>
      </c>
      <c r="S44" s="204">
        <f>ISI!S40+NFM!S56+CHI!S45+NMM!S44+PPA!S45+FBT!S25+TRE!S25+MAE!S25+TEL!S25+WWP!S25+OIS!S25</f>
        <v>2.0390975736175676</v>
      </c>
      <c r="T44" s="204">
        <f>ISI!T40+NFM!T56+CHI!T45+NMM!T44+PPA!T45+FBT!T25+TRE!T25+MAE!T25+TEL!T25+WWP!T25+OIS!T25</f>
        <v>2.0091979842185674</v>
      </c>
      <c r="U44" s="204">
        <f>ISI!U40+NFM!U56+CHI!U45+NMM!U44+PPA!U45+FBT!U25+TRE!U25+MAE!U25+TEL!U25+WWP!U25+OIS!U25</f>
        <v>1.2137970433754106</v>
      </c>
      <c r="V44" s="204">
        <f>ISI!V40+NFM!V56+CHI!V45+NMM!V44+PPA!V45+FBT!V25+TRE!V25+MAE!V25+TEL!V25+WWP!V25+OIS!V25</f>
        <v>1.7801874013330152</v>
      </c>
      <c r="W44" s="204">
        <f>ISI!W40+NFM!W56+CHI!W45+NMM!W44+PPA!W45+FBT!W25+TRE!W25+MAE!W25+TEL!W25+WWP!W25+OIS!W25</f>
        <v>1.5470257175232283</v>
      </c>
      <c r="X44" s="204">
        <f>ISI!X40+NFM!X56+CHI!X45+NMM!X44+PPA!X45+FBT!X25+TRE!X25+MAE!X25+TEL!X25+WWP!X25+OIS!X25</f>
        <v>1.2433900699712133</v>
      </c>
      <c r="Y44" s="204">
        <f>ISI!Y40+NFM!Y56+CHI!Y45+NMM!Y44+PPA!Y45+FBT!Y25+TRE!Y25+MAE!Y25+TEL!Y25+WWP!Y25+OIS!Y25</f>
        <v>1.2555791180523279</v>
      </c>
    </row>
    <row r="45" spans="1:25" ht="12" customHeight="1" x14ac:dyDescent="0.25">
      <c r="A45" s="18" t="s">
        <v>75</v>
      </c>
      <c r="B45" s="204">
        <f>ISI!B41+NFM!B57+CHI!B46+NMM!B45+PPA!B46+FBT!B26+TRE!B26+MAE!B26+TEL!B26+WWP!B26+OIS!B26</f>
        <v>0</v>
      </c>
      <c r="C45" s="204">
        <f>ISI!C41+NFM!C57+CHI!C46+NMM!C45+PPA!C46+FBT!C26+TRE!C26+MAE!C26+TEL!C26+WWP!C26+OIS!C26</f>
        <v>0</v>
      </c>
      <c r="D45" s="204">
        <f>ISI!D41+NFM!D57+CHI!D46+NMM!D45+PPA!D46+FBT!D26+TRE!D26+MAE!D26+TEL!D26+WWP!D26+OIS!D26</f>
        <v>0</v>
      </c>
      <c r="E45" s="204">
        <f>ISI!E41+NFM!E57+CHI!E46+NMM!E45+PPA!E46+FBT!E26+TRE!E26+MAE!E26+TEL!E26+WWP!E26+OIS!E26</f>
        <v>0</v>
      </c>
      <c r="F45" s="204">
        <f>ISI!F41+NFM!F57+CHI!F46+NMM!F45+PPA!F46+FBT!F26+TRE!F26+MAE!F26+TEL!F26+WWP!F26+OIS!F26</f>
        <v>0</v>
      </c>
      <c r="G45" s="204">
        <f>ISI!G41+NFM!G57+CHI!G46+NMM!G45+PPA!G46+FBT!G26+TRE!G26+MAE!G26+TEL!G26+WWP!G26+OIS!G26</f>
        <v>0</v>
      </c>
      <c r="H45" s="204">
        <f>ISI!H41+NFM!H57+CHI!H46+NMM!H45+PPA!H46+FBT!H26+TRE!H26+MAE!H26+TEL!H26+WWP!H26+OIS!H26</f>
        <v>0</v>
      </c>
      <c r="I45" s="204">
        <f>ISI!I41+NFM!I57+CHI!I46+NMM!I45+PPA!I46+FBT!I26+TRE!I26+MAE!I26+TEL!I26+WWP!I26+OIS!I26</f>
        <v>0</v>
      </c>
      <c r="J45" s="204">
        <f>ISI!J41+NFM!J57+CHI!J46+NMM!J45+PPA!J46+FBT!J26+TRE!J26+MAE!J26+TEL!J26+WWP!J26+OIS!J26</f>
        <v>0</v>
      </c>
      <c r="K45" s="204">
        <f>ISI!K41+NFM!K57+CHI!K46+NMM!K45+PPA!K46+FBT!K26+TRE!K26+MAE!K26+TEL!K26+WWP!K26+OIS!K26</f>
        <v>0</v>
      </c>
      <c r="L45" s="204">
        <f>ISI!L41+NFM!L57+CHI!L46+NMM!L45+PPA!L46+FBT!L26+TRE!L26+MAE!L26+TEL!L26+WWP!L26+OIS!L26</f>
        <v>0</v>
      </c>
      <c r="M45" s="204">
        <f>ISI!M41+NFM!M57+CHI!M46+NMM!M45+PPA!M46+FBT!M26+TRE!M26+MAE!M26+TEL!M26+WWP!M26+OIS!M26</f>
        <v>0</v>
      </c>
      <c r="N45" s="204">
        <f>ISI!N41+NFM!N57+CHI!N46+NMM!N45+PPA!N46+FBT!N26+TRE!N26+MAE!N26+TEL!N26+WWP!N26+OIS!N26</f>
        <v>0</v>
      </c>
      <c r="O45" s="204">
        <f>ISI!O41+NFM!O57+CHI!O46+NMM!O45+PPA!O46+FBT!O26+TRE!O26+MAE!O26+TEL!O26+WWP!O26+OIS!O26</f>
        <v>0</v>
      </c>
      <c r="P45" s="204">
        <f>ISI!P41+NFM!P57+CHI!P46+NMM!P45+PPA!P46+FBT!P26+TRE!P26+MAE!P26+TEL!P26+WWP!P26+OIS!P26</f>
        <v>0</v>
      </c>
      <c r="Q45" s="204">
        <f>ISI!Q41+NFM!Q57+CHI!Q46+NMM!Q45+PPA!Q46+FBT!Q26+TRE!Q26+MAE!Q26+TEL!Q26+WWP!Q26+OIS!Q26</f>
        <v>0</v>
      </c>
      <c r="R45" s="204">
        <f>ISI!R41+NFM!R57+CHI!R46+NMM!R45+PPA!R46+FBT!R26+TRE!R26+MAE!R26+TEL!R26+WWP!R26+OIS!R26</f>
        <v>0</v>
      </c>
      <c r="S45" s="204">
        <f>ISI!S41+NFM!S57+CHI!S46+NMM!S45+PPA!S46+FBT!S26+TRE!S26+MAE!S26+TEL!S26+WWP!S26+OIS!S26</f>
        <v>0</v>
      </c>
      <c r="T45" s="204">
        <f>ISI!T41+NFM!T57+CHI!T46+NMM!T45+PPA!T46+FBT!T26+TRE!T26+MAE!T26+TEL!T26+WWP!T26+OIS!T26</f>
        <v>0</v>
      </c>
      <c r="U45" s="204">
        <f>ISI!U41+NFM!U57+CHI!U46+NMM!U45+PPA!U46+FBT!U26+TRE!U26+MAE!U26+TEL!U26+WWP!U26+OIS!U26</f>
        <v>0</v>
      </c>
      <c r="V45" s="204">
        <f>ISI!V41+NFM!V57+CHI!V46+NMM!V45+PPA!V46+FBT!V26+TRE!V26+MAE!V26+TEL!V26+WWP!V26+OIS!V26</f>
        <v>0</v>
      </c>
      <c r="W45" s="204">
        <f>ISI!W41+NFM!W57+CHI!W46+NMM!W45+PPA!W46+FBT!W26+TRE!W26+MAE!W26+TEL!W26+WWP!W26+OIS!W26</f>
        <v>0</v>
      </c>
      <c r="X45" s="204">
        <f>ISI!X41+NFM!X57+CHI!X46+NMM!X45+PPA!X46+FBT!X26+TRE!X26+MAE!X26+TEL!X26+WWP!X26+OIS!X26</f>
        <v>0</v>
      </c>
      <c r="Y45" s="204">
        <f>ISI!Y41+NFM!Y57+CHI!Y46+NMM!Y45+PPA!Y46+FBT!Y26+TRE!Y26+MAE!Y26+TEL!Y26+WWP!Y26+OIS!Y26</f>
        <v>0</v>
      </c>
    </row>
    <row r="46" spans="1:25" ht="12" customHeight="1" x14ac:dyDescent="0.25">
      <c r="A46" s="18" t="s">
        <v>76</v>
      </c>
      <c r="B46" s="204">
        <f>ISI!B42+NFM!B58+CHI!B47+NMM!B46+PPA!B47+FBT!B27+TRE!B27+MAE!B27+TEL!B27+WWP!B27+OIS!B27</f>
        <v>0</v>
      </c>
      <c r="C46" s="204">
        <f>ISI!C42+NFM!C58+CHI!C47+NMM!C46+PPA!C47+FBT!C27+TRE!C27+MAE!C27+TEL!C27+WWP!C27+OIS!C27</f>
        <v>0</v>
      </c>
      <c r="D46" s="204">
        <f>ISI!D42+NFM!D58+CHI!D47+NMM!D46+PPA!D47+FBT!D27+TRE!D27+MAE!D27+TEL!D27+WWP!D27+OIS!D27</f>
        <v>0</v>
      </c>
      <c r="E46" s="204">
        <f>ISI!E42+NFM!E58+CHI!E47+NMM!E46+PPA!E47+FBT!E27+TRE!E27+MAE!E27+TEL!E27+WWP!E27+OIS!E27</f>
        <v>0</v>
      </c>
      <c r="F46" s="204">
        <f>ISI!F42+NFM!F58+CHI!F47+NMM!F46+PPA!F47+FBT!F27+TRE!F27+MAE!F27+TEL!F27+WWP!F27+OIS!F27</f>
        <v>0</v>
      </c>
      <c r="G46" s="204">
        <f>ISI!G42+NFM!G58+CHI!G47+NMM!G46+PPA!G47+FBT!G27+TRE!G27+MAE!G27+TEL!G27+WWP!G27+OIS!G27</f>
        <v>0</v>
      </c>
      <c r="H46" s="204">
        <f>ISI!H42+NFM!H58+CHI!H47+NMM!H46+PPA!H47+FBT!H27+TRE!H27+MAE!H27+TEL!H27+WWP!H27+OIS!H27</f>
        <v>0</v>
      </c>
      <c r="I46" s="204">
        <f>ISI!I42+NFM!I58+CHI!I47+NMM!I46+PPA!I47+FBT!I27+TRE!I27+MAE!I27+TEL!I27+WWP!I27+OIS!I27</f>
        <v>0</v>
      </c>
      <c r="J46" s="204">
        <f>ISI!J42+NFM!J58+CHI!J47+NMM!J46+PPA!J47+FBT!J27+TRE!J27+MAE!J27+TEL!J27+WWP!J27+OIS!J27</f>
        <v>0</v>
      </c>
      <c r="K46" s="204">
        <f>ISI!K42+NFM!K58+CHI!K47+NMM!K46+PPA!K47+FBT!K27+TRE!K27+MAE!K27+TEL!K27+WWP!K27+OIS!K27</f>
        <v>0</v>
      </c>
      <c r="L46" s="204">
        <f>ISI!L42+NFM!L58+CHI!L47+NMM!L46+PPA!L47+FBT!L27+TRE!L27+MAE!L27+TEL!L27+WWP!L27+OIS!L27</f>
        <v>0</v>
      </c>
      <c r="M46" s="204">
        <f>ISI!M42+NFM!M58+CHI!M47+NMM!M46+PPA!M47+FBT!M27+TRE!M27+MAE!M27+TEL!M27+WWP!M27+OIS!M27</f>
        <v>0</v>
      </c>
      <c r="N46" s="204">
        <f>ISI!N42+NFM!N58+CHI!N47+NMM!N46+PPA!N47+FBT!N27+TRE!N27+MAE!N27+TEL!N27+WWP!N27+OIS!N27</f>
        <v>0</v>
      </c>
      <c r="O46" s="204">
        <f>ISI!O42+NFM!O58+CHI!O47+NMM!O46+PPA!O47+FBT!O27+TRE!O27+MAE!O27+TEL!O27+WWP!O27+OIS!O27</f>
        <v>0</v>
      </c>
      <c r="P46" s="204">
        <f>ISI!P42+NFM!P58+CHI!P47+NMM!P46+PPA!P47+FBT!P27+TRE!P27+MAE!P27+TEL!P27+WWP!P27+OIS!P27</f>
        <v>0</v>
      </c>
      <c r="Q46" s="204">
        <f>ISI!Q42+NFM!Q58+CHI!Q47+NMM!Q46+PPA!Q47+FBT!Q27+TRE!Q27+MAE!Q27+TEL!Q27+WWP!Q27+OIS!Q27</f>
        <v>0</v>
      </c>
      <c r="R46" s="204">
        <f>ISI!R42+NFM!R58+CHI!R47+NMM!R46+PPA!R47+FBT!R27+TRE!R27+MAE!R27+TEL!R27+WWP!R27+OIS!R27</f>
        <v>0</v>
      </c>
      <c r="S46" s="204">
        <f>ISI!S42+NFM!S58+CHI!S47+NMM!S46+PPA!S47+FBT!S27+TRE!S27+MAE!S27+TEL!S27+WWP!S27+OIS!S27</f>
        <v>0</v>
      </c>
      <c r="T46" s="204">
        <f>ISI!T42+NFM!T58+CHI!T47+NMM!T46+PPA!T47+FBT!T27+TRE!T27+MAE!T27+TEL!T27+WWP!T27+OIS!T27</f>
        <v>0</v>
      </c>
      <c r="U46" s="204">
        <f>ISI!U42+NFM!U58+CHI!U47+NMM!U46+PPA!U47+FBT!U27+TRE!U27+MAE!U27+TEL!U27+WWP!U27+OIS!U27</f>
        <v>0</v>
      </c>
      <c r="V46" s="204">
        <f>ISI!V42+NFM!V58+CHI!V47+NMM!V46+PPA!V47+FBT!V27+TRE!V27+MAE!V27+TEL!V27+WWP!V27+OIS!V27</f>
        <v>0</v>
      </c>
      <c r="W46" s="204">
        <f>ISI!W42+NFM!W58+CHI!W47+NMM!W46+PPA!W47+FBT!W27+TRE!W27+MAE!W27+TEL!W27+WWP!W27+OIS!W27</f>
        <v>0</v>
      </c>
      <c r="X46" s="204">
        <f>ISI!X42+NFM!X58+CHI!X47+NMM!X46+PPA!X47+FBT!X27+TRE!X27+MAE!X27+TEL!X27+WWP!X27+OIS!X27</f>
        <v>0</v>
      </c>
      <c r="Y46" s="204">
        <f>ISI!Y42+NFM!Y58+CHI!Y47+NMM!Y46+PPA!Y47+FBT!Y27+TRE!Y27+MAE!Y27+TEL!Y27+WWP!Y27+OIS!Y27</f>
        <v>0</v>
      </c>
    </row>
    <row r="47" spans="1:25" ht="12" customHeight="1" x14ac:dyDescent="0.25">
      <c r="A47" s="18" t="s">
        <v>77</v>
      </c>
      <c r="B47" s="204">
        <f>ISI!B43+NFM!B59+CHI!B48+NMM!B47+PPA!B48+FBT!B28+TRE!B28+MAE!B28+TEL!B28+WWP!B28+OIS!B28</f>
        <v>0</v>
      </c>
      <c r="C47" s="204">
        <f>ISI!C43+NFM!C59+CHI!C48+NMM!C47+PPA!C48+FBT!C28+TRE!C28+MAE!C28+TEL!C28+WWP!C28+OIS!C28</f>
        <v>0</v>
      </c>
      <c r="D47" s="204">
        <f>ISI!D43+NFM!D59+CHI!D48+NMM!D47+PPA!D48+FBT!D28+TRE!D28+MAE!D28+TEL!D28+WWP!D28+OIS!D28</f>
        <v>0</v>
      </c>
      <c r="E47" s="204">
        <f>ISI!E43+NFM!E59+CHI!E48+NMM!E47+PPA!E48+FBT!E28+TRE!E28+MAE!E28+TEL!E28+WWP!E28+OIS!E28</f>
        <v>0</v>
      </c>
      <c r="F47" s="204">
        <f>ISI!F43+NFM!F59+CHI!F48+NMM!F47+PPA!F48+FBT!F28+TRE!F28+MAE!F28+TEL!F28+WWP!F28+OIS!F28</f>
        <v>0</v>
      </c>
      <c r="G47" s="204">
        <f>ISI!G43+NFM!G59+CHI!G48+NMM!G47+PPA!G48+FBT!G28+TRE!G28+MAE!G28+TEL!G28+WWP!G28+OIS!G28</f>
        <v>0</v>
      </c>
      <c r="H47" s="204">
        <f>ISI!H43+NFM!H59+CHI!H48+NMM!H47+PPA!H48+FBT!H28+TRE!H28+MAE!H28+TEL!H28+WWP!H28+OIS!H28</f>
        <v>0</v>
      </c>
      <c r="I47" s="204">
        <f>ISI!I43+NFM!I59+CHI!I48+NMM!I47+PPA!I48+FBT!I28+TRE!I28+MAE!I28+TEL!I28+WWP!I28+OIS!I28</f>
        <v>0</v>
      </c>
      <c r="J47" s="204">
        <f>ISI!J43+NFM!J59+CHI!J48+NMM!J47+PPA!J48+FBT!J28+TRE!J28+MAE!J28+TEL!J28+WWP!J28+OIS!J28</f>
        <v>0</v>
      </c>
      <c r="K47" s="204">
        <f>ISI!K43+NFM!K59+CHI!K48+NMM!K47+PPA!K48+FBT!K28+TRE!K28+MAE!K28+TEL!K28+WWP!K28+OIS!K28</f>
        <v>0</v>
      </c>
      <c r="L47" s="204">
        <f>ISI!L43+NFM!L59+CHI!L48+NMM!L47+PPA!L48+FBT!L28+TRE!L28+MAE!L28+TEL!L28+WWP!L28+OIS!L28</f>
        <v>0</v>
      </c>
      <c r="M47" s="204">
        <f>ISI!M43+NFM!M59+CHI!M48+NMM!M47+PPA!M48+FBT!M28+TRE!M28+MAE!M28+TEL!M28+WWP!M28+OIS!M28</f>
        <v>0</v>
      </c>
      <c r="N47" s="204">
        <f>ISI!N43+NFM!N59+CHI!N48+NMM!N47+PPA!N48+FBT!N28+TRE!N28+MAE!N28+TEL!N28+WWP!N28+OIS!N28</f>
        <v>0</v>
      </c>
      <c r="O47" s="204">
        <f>ISI!O43+NFM!O59+CHI!O48+NMM!O47+PPA!O48+FBT!O28+TRE!O28+MAE!O28+TEL!O28+WWP!O28+OIS!O28</f>
        <v>0</v>
      </c>
      <c r="P47" s="204">
        <f>ISI!P43+NFM!P59+CHI!P48+NMM!P47+PPA!P48+FBT!P28+TRE!P28+MAE!P28+TEL!P28+WWP!P28+OIS!P28</f>
        <v>0</v>
      </c>
      <c r="Q47" s="204">
        <f>ISI!Q43+NFM!Q59+CHI!Q48+NMM!Q47+PPA!Q48+FBT!Q28+TRE!Q28+MAE!Q28+TEL!Q28+WWP!Q28+OIS!Q28</f>
        <v>0</v>
      </c>
      <c r="R47" s="204">
        <f>ISI!R43+NFM!R59+CHI!R48+NMM!R47+PPA!R48+FBT!R28+TRE!R28+MAE!R28+TEL!R28+WWP!R28+OIS!R28</f>
        <v>0</v>
      </c>
      <c r="S47" s="204">
        <f>ISI!S43+NFM!S59+CHI!S48+NMM!S47+PPA!S48+FBT!S28+TRE!S28+MAE!S28+TEL!S28+WWP!S28+OIS!S28</f>
        <v>0</v>
      </c>
      <c r="T47" s="204">
        <f>ISI!T43+NFM!T59+CHI!T48+NMM!T47+PPA!T48+FBT!T28+TRE!T28+MAE!T28+TEL!T28+WWP!T28+OIS!T28</f>
        <v>0</v>
      </c>
      <c r="U47" s="204">
        <f>ISI!U43+NFM!U59+CHI!U48+NMM!U47+PPA!U48+FBT!U28+TRE!U28+MAE!U28+TEL!U28+WWP!U28+OIS!U28</f>
        <v>0</v>
      </c>
      <c r="V47" s="204">
        <f>ISI!V43+NFM!V59+CHI!V48+NMM!V47+PPA!V48+FBT!V28+TRE!V28+MAE!V28+TEL!V28+WWP!V28+OIS!V28</f>
        <v>0</v>
      </c>
      <c r="W47" s="204">
        <f>ISI!W43+NFM!W59+CHI!W48+NMM!W47+PPA!W48+FBT!W28+TRE!W28+MAE!W28+TEL!W28+WWP!W28+OIS!W28</f>
        <v>0</v>
      </c>
      <c r="X47" s="204">
        <f>ISI!X43+NFM!X59+CHI!X48+NMM!X47+PPA!X48+FBT!X28+TRE!X28+MAE!X28+TEL!X28+WWP!X28+OIS!X28</f>
        <v>0</v>
      </c>
      <c r="Y47" s="204">
        <f>ISI!Y43+NFM!Y59+CHI!Y48+NMM!Y47+PPA!Y48+FBT!Y28+TRE!Y28+MAE!Y28+TEL!Y28+WWP!Y28+OIS!Y28</f>
        <v>0</v>
      </c>
    </row>
    <row r="48" spans="1:25" ht="12" customHeight="1" x14ac:dyDescent="0.25">
      <c r="A48" s="18" t="s">
        <v>78</v>
      </c>
      <c r="B48" s="204">
        <f>ISI!B44+NFM!B60+CHI!B49+NMM!B48+PPA!B49+FBT!B29+TRE!B29+MAE!B29+TEL!B29+WWP!B29+OIS!B29</f>
        <v>0</v>
      </c>
      <c r="C48" s="204">
        <f>ISI!C44+NFM!C60+CHI!C49+NMM!C48+PPA!C49+FBT!C29+TRE!C29+MAE!C29+TEL!C29+WWP!C29+OIS!C29</f>
        <v>0</v>
      </c>
      <c r="D48" s="204">
        <f>ISI!D44+NFM!D60+CHI!D49+NMM!D48+PPA!D49+FBT!D29+TRE!D29+MAE!D29+TEL!D29+WWP!D29+OIS!D29</f>
        <v>0</v>
      </c>
      <c r="E48" s="204">
        <f>ISI!E44+NFM!E60+CHI!E49+NMM!E48+PPA!E49+FBT!E29+TRE!E29+MAE!E29+TEL!E29+WWP!E29+OIS!E29</f>
        <v>0</v>
      </c>
      <c r="F48" s="204">
        <f>ISI!F44+NFM!F60+CHI!F49+NMM!F48+PPA!F49+FBT!F29+TRE!F29+MAE!F29+TEL!F29+WWP!F29+OIS!F29</f>
        <v>0</v>
      </c>
      <c r="G48" s="204">
        <f>ISI!G44+NFM!G60+CHI!G49+NMM!G48+PPA!G49+FBT!G29+TRE!G29+MAE!G29+TEL!G29+WWP!G29+OIS!G29</f>
        <v>0</v>
      </c>
      <c r="H48" s="204">
        <f>ISI!H44+NFM!H60+CHI!H49+NMM!H48+PPA!H49+FBT!H29+TRE!H29+MAE!H29+TEL!H29+WWP!H29+OIS!H29</f>
        <v>0</v>
      </c>
      <c r="I48" s="204">
        <f>ISI!I44+NFM!I60+CHI!I49+NMM!I48+PPA!I49+FBT!I29+TRE!I29+MAE!I29+TEL!I29+WWP!I29+OIS!I29</f>
        <v>0</v>
      </c>
      <c r="J48" s="204">
        <f>ISI!J44+NFM!J60+CHI!J49+NMM!J48+PPA!J49+FBT!J29+TRE!J29+MAE!J29+TEL!J29+WWP!J29+OIS!J29</f>
        <v>0</v>
      </c>
      <c r="K48" s="204">
        <f>ISI!K44+NFM!K60+CHI!K49+NMM!K48+PPA!K49+FBT!K29+TRE!K29+MAE!K29+TEL!K29+WWP!K29+OIS!K29</f>
        <v>0</v>
      </c>
      <c r="L48" s="204">
        <f>ISI!L44+NFM!L60+CHI!L49+NMM!L48+PPA!L49+FBT!L29+TRE!L29+MAE!L29+TEL!L29+WWP!L29+OIS!L29</f>
        <v>0</v>
      </c>
      <c r="M48" s="204">
        <f>ISI!M44+NFM!M60+CHI!M49+NMM!M48+PPA!M49+FBT!M29+TRE!M29+MAE!M29+TEL!M29+WWP!M29+OIS!M29</f>
        <v>0</v>
      </c>
      <c r="N48" s="204">
        <f>ISI!N44+NFM!N60+CHI!N49+NMM!N48+PPA!N49+FBT!N29+TRE!N29+MAE!N29+TEL!N29+WWP!N29+OIS!N29</f>
        <v>0</v>
      </c>
      <c r="O48" s="204">
        <f>ISI!O44+NFM!O60+CHI!O49+NMM!O48+PPA!O49+FBT!O29+TRE!O29+MAE!O29+TEL!O29+WWP!O29+OIS!O29</f>
        <v>0</v>
      </c>
      <c r="P48" s="204">
        <f>ISI!P44+NFM!P60+CHI!P49+NMM!P48+PPA!P49+FBT!P29+TRE!P29+MAE!P29+TEL!P29+WWP!P29+OIS!P29</f>
        <v>0</v>
      </c>
      <c r="Q48" s="204">
        <f>ISI!Q44+NFM!Q60+CHI!Q49+NMM!Q48+PPA!Q49+FBT!Q29+TRE!Q29+MAE!Q29+TEL!Q29+WWP!Q29+OIS!Q29</f>
        <v>0</v>
      </c>
      <c r="R48" s="204">
        <f>ISI!R44+NFM!R60+CHI!R49+NMM!R48+PPA!R49+FBT!R29+TRE!R29+MAE!R29+TEL!R29+WWP!R29+OIS!R29</f>
        <v>0</v>
      </c>
      <c r="S48" s="204">
        <f>ISI!S44+NFM!S60+CHI!S49+NMM!S48+PPA!S49+FBT!S29+TRE!S29+MAE!S29+TEL!S29+WWP!S29+OIS!S29</f>
        <v>0</v>
      </c>
      <c r="T48" s="204">
        <f>ISI!T44+NFM!T60+CHI!T49+NMM!T48+PPA!T49+FBT!T29+TRE!T29+MAE!T29+TEL!T29+WWP!T29+OIS!T29</f>
        <v>0</v>
      </c>
      <c r="U48" s="204">
        <f>ISI!U44+NFM!U60+CHI!U49+NMM!U48+PPA!U49+FBT!U29+TRE!U29+MAE!U29+TEL!U29+WWP!U29+OIS!U29</f>
        <v>0</v>
      </c>
      <c r="V48" s="204">
        <f>ISI!V44+NFM!V60+CHI!V49+NMM!V48+PPA!V49+FBT!V29+TRE!V29+MAE!V29+TEL!V29+WWP!V29+OIS!V29</f>
        <v>0</v>
      </c>
      <c r="W48" s="204">
        <f>ISI!W44+NFM!W60+CHI!W49+NMM!W48+PPA!W49+FBT!W29+TRE!W29+MAE!W29+TEL!W29+WWP!W29+OIS!W29</f>
        <v>0</v>
      </c>
      <c r="X48" s="204">
        <f>ISI!X44+NFM!X60+CHI!X49+NMM!X48+PPA!X49+FBT!X29+TRE!X29+MAE!X29+TEL!X29+WWP!X29+OIS!X29</f>
        <v>0</v>
      </c>
      <c r="Y48" s="204">
        <f>ISI!Y44+NFM!Y60+CHI!Y49+NMM!Y48+PPA!Y49+FBT!Y29+TRE!Y29+MAE!Y29+TEL!Y29+WWP!Y29+OIS!Y29</f>
        <v>0</v>
      </c>
    </row>
    <row r="49" spans="1:25" ht="12" customHeight="1" x14ac:dyDescent="0.25">
      <c r="A49" s="20" t="s">
        <v>39</v>
      </c>
      <c r="B49" s="206">
        <f>ISI!B45+NFM!B61+CHI!B50+NMM!B49+PPA!B50+FBT!B30+TRE!B30+MAE!B30+TEL!B30+WWP!B30+OIS!B30</f>
        <v>0</v>
      </c>
      <c r="C49" s="206">
        <f>ISI!C45+NFM!C61+CHI!C50+NMM!C49+PPA!C50+FBT!C30+TRE!C30+MAE!C30+TEL!C30+WWP!C30+OIS!C30</f>
        <v>0</v>
      </c>
      <c r="D49" s="206">
        <f>ISI!D45+NFM!D61+CHI!D50+NMM!D49+PPA!D50+FBT!D30+TRE!D30+MAE!D30+TEL!D30+WWP!D30+OIS!D30</f>
        <v>0</v>
      </c>
      <c r="E49" s="206">
        <f>ISI!E45+NFM!E61+CHI!E50+NMM!E49+PPA!E50+FBT!E30+TRE!E30+MAE!E30+TEL!E30+WWP!E30+OIS!E30</f>
        <v>8.650472914875321</v>
      </c>
      <c r="F49" s="206">
        <f>ISI!F45+NFM!F61+CHI!F50+NMM!F49+PPA!F50+FBT!F30+TRE!F30+MAE!F30+TEL!F30+WWP!F30+OIS!F30</f>
        <v>11.875924333619947</v>
      </c>
      <c r="G49" s="206">
        <f>ISI!G45+NFM!G61+CHI!G50+NMM!G49+PPA!G50+FBT!G30+TRE!G30+MAE!G30+TEL!G30+WWP!G30+OIS!G30</f>
        <v>11.606620808254513</v>
      </c>
      <c r="H49" s="206">
        <f>ISI!H45+NFM!H61+CHI!H50+NMM!H49+PPA!H50+FBT!H30+TRE!H30+MAE!H30+TEL!H30+WWP!H30+OIS!H30</f>
        <v>14.577300085984522</v>
      </c>
      <c r="I49" s="206">
        <f>ISI!I45+NFM!I61+CHI!I50+NMM!I49+PPA!I50+FBT!I30+TRE!I30+MAE!I30+TEL!I30+WWP!I30+OIS!I30</f>
        <v>11.427429062768699</v>
      </c>
      <c r="J49" s="206">
        <f>ISI!J45+NFM!J61+CHI!J50+NMM!J49+PPA!J50+FBT!J30+TRE!J30+MAE!J30+TEL!J30+WWP!J30+OIS!J30</f>
        <v>11.341358555460015</v>
      </c>
      <c r="K49" s="206">
        <f>ISI!K45+NFM!K61+CHI!K50+NMM!K49+PPA!K50+FBT!K30+TRE!K30+MAE!K30+TEL!K30+WWP!K30+OIS!K30</f>
        <v>9.3684436801375757</v>
      </c>
      <c r="L49" s="206">
        <f>ISI!L45+NFM!L61+CHI!L50+NMM!L49+PPA!L50+FBT!L30+TRE!L30+MAE!L30+TEL!L30+WWP!L30+OIS!L30</f>
        <v>12.409458297506447</v>
      </c>
      <c r="M49" s="206">
        <f>ISI!M45+NFM!M61+CHI!M50+NMM!M49+PPA!M50+FBT!M30+TRE!M30+MAE!M30+TEL!M30+WWP!M30+OIS!M30</f>
        <v>8.9185726569217536</v>
      </c>
      <c r="N49" s="206">
        <f>ISI!N45+NFM!N61+CHI!N50+NMM!N49+PPA!N50+FBT!N30+TRE!N30+MAE!N30+TEL!N30+WWP!N30+OIS!N30</f>
        <v>11.590369733447979</v>
      </c>
      <c r="O49" s="206">
        <f>ISI!O45+NFM!O61+CHI!O50+NMM!O49+PPA!O50+FBT!O30+TRE!O30+MAE!O30+TEL!O30+WWP!O30+OIS!O30</f>
        <v>12.248753224419604</v>
      </c>
      <c r="P49" s="206">
        <f>ISI!P45+NFM!P61+CHI!P50+NMM!P49+PPA!P50+FBT!P30+TRE!P30+MAE!P30+TEL!P30+WWP!P30+OIS!P30</f>
        <v>13.408254514187446</v>
      </c>
      <c r="Q49" s="206">
        <f>ISI!Q45+NFM!Q61+CHI!Q50+NMM!Q49+PPA!Q50+FBT!Q30+TRE!Q30+MAE!Q30+TEL!Q30+WWP!Q30+OIS!Q30</f>
        <v>0.3723989681857266</v>
      </c>
      <c r="R49" s="206">
        <f>ISI!R45+NFM!R61+CHI!R50+NMM!R49+PPA!R50+FBT!R30+TRE!R30+MAE!R30+TEL!R30+WWP!R30+OIS!R30</f>
        <v>0.50077386070507302</v>
      </c>
      <c r="S49" s="206">
        <f>ISI!S45+NFM!S61+CHI!S50+NMM!S49+PPA!S50+FBT!S30+TRE!S30+MAE!S30+TEL!S30+WWP!S30+OIS!S30</f>
        <v>0.53439380911435941</v>
      </c>
      <c r="T49" s="206">
        <f>ISI!T45+NFM!T61+CHI!T50+NMM!T49+PPA!T50+FBT!T30+TRE!T30+MAE!T30+TEL!T30+WWP!T30+OIS!T30</f>
        <v>0.98452278589853826</v>
      </c>
      <c r="U49" s="206">
        <f>ISI!U45+NFM!U61+CHI!U50+NMM!U49+PPA!U50+FBT!U30+TRE!U30+MAE!U30+TEL!U30+WWP!U30+OIS!U30</f>
        <v>2.7477214101461738</v>
      </c>
      <c r="V49" s="206">
        <f>ISI!V45+NFM!V61+CHI!V50+NMM!V49+PPA!V50+FBT!V30+TRE!V30+MAE!V30+TEL!V30+WWP!V30+OIS!V30</f>
        <v>2.6163370593293198</v>
      </c>
      <c r="W49" s="206">
        <f>ISI!W45+NFM!W61+CHI!W50+NMM!W49+PPA!W50+FBT!W30+TRE!W30+MAE!W30+TEL!W30+WWP!W30+OIS!W30</f>
        <v>1.8986242476354258</v>
      </c>
      <c r="X49" s="206">
        <f>ISI!X45+NFM!X61+CHI!X50+NMM!X49+PPA!X50+FBT!X30+TRE!X30+MAE!X30+TEL!X30+WWP!X30+OIS!X30</f>
        <v>1.7466895958727429</v>
      </c>
      <c r="Y49" s="206">
        <f>ISI!Y45+NFM!Y61+CHI!Y50+NMM!Y49+PPA!Y50+FBT!Y30+TRE!Y30+MAE!Y30+TEL!Y30+WWP!Y30+OIS!Y30</f>
        <v>1.8415305245055886</v>
      </c>
    </row>
    <row r="50" spans="1:25" ht="12" customHeight="1" x14ac:dyDescent="0.25">
      <c r="A50" s="21" t="s">
        <v>40</v>
      </c>
      <c r="B50" s="207">
        <f>ISI!B46+NFM!B62+CHI!B51+NMM!B50+PPA!B51+FBT!B31+TRE!B31+MAE!B31+TEL!B31+WWP!B31+OIS!B31</f>
        <v>278.78151332760103</v>
      </c>
      <c r="C50" s="207">
        <f>ISI!C46+NFM!C62+CHI!C51+NMM!C50+PPA!C51+FBT!C31+TRE!C31+MAE!C31+TEL!C31+WWP!C31+OIS!C31</f>
        <v>255.0362854686156</v>
      </c>
      <c r="D50" s="207">
        <f>ISI!D46+NFM!D62+CHI!D51+NMM!D50+PPA!D51+FBT!D31+TRE!D31+MAE!D31+TEL!D31+WWP!D31+OIS!D31</f>
        <v>295.29105760963034</v>
      </c>
      <c r="E50" s="207">
        <f>ISI!E46+NFM!E62+CHI!E51+NMM!E50+PPA!E51+FBT!E31+TRE!E31+MAE!E31+TEL!E31+WWP!E31+OIS!E31</f>
        <v>306.32708512467752</v>
      </c>
      <c r="F50" s="207">
        <f>ISI!F46+NFM!F62+CHI!F51+NMM!F50+PPA!F51+FBT!F31+TRE!F31+MAE!F31+TEL!F31+WWP!F31+OIS!F31</f>
        <v>331.80636285468603</v>
      </c>
      <c r="G50" s="207">
        <f>ISI!G46+NFM!G62+CHI!G51+NMM!G50+PPA!G51+FBT!G31+TRE!G31+MAE!G31+TEL!G31+WWP!G31+OIS!G31</f>
        <v>294.94815133276018</v>
      </c>
      <c r="H50" s="207">
        <f>ISI!H46+NFM!H62+CHI!H51+NMM!H50+PPA!H51+FBT!H31+TRE!H31+MAE!H31+TEL!H31+WWP!H31+OIS!H31</f>
        <v>332.23473774720543</v>
      </c>
      <c r="I50" s="207">
        <f>ISI!I46+NFM!I62+CHI!I51+NMM!I50+PPA!I51+FBT!I31+TRE!I31+MAE!I31+TEL!I31+WWP!I31+OIS!I31</f>
        <v>307.53766122098017</v>
      </c>
      <c r="J50" s="207">
        <f>ISI!J46+NFM!J62+CHI!J51+NMM!J50+PPA!J51+FBT!J31+TRE!J31+MAE!J31+TEL!J31+WWP!J31+OIS!J31</f>
        <v>309.65004299226138</v>
      </c>
      <c r="K50" s="207">
        <f>ISI!K46+NFM!K62+CHI!K51+NMM!K50+PPA!K51+FBT!K31+TRE!K31+MAE!K31+TEL!K31+WWP!K31+OIS!K31</f>
        <v>266.28787618228716</v>
      </c>
      <c r="L50" s="207">
        <f>ISI!L46+NFM!L62+CHI!L51+NMM!L50+PPA!L51+FBT!L31+TRE!L31+MAE!L31+TEL!L31+WWP!L31+OIS!L31</f>
        <v>311.72545141874451</v>
      </c>
      <c r="M50" s="207">
        <f>ISI!M46+NFM!M62+CHI!M51+NMM!M50+PPA!M51+FBT!M31+TRE!M31+MAE!M31+TEL!M31+WWP!M31+OIS!M31</f>
        <v>307.50593293207231</v>
      </c>
      <c r="N50" s="207">
        <f>ISI!N46+NFM!N62+CHI!N51+NMM!N50+PPA!N51+FBT!N31+TRE!N31+MAE!N31+TEL!N31+WWP!N31+OIS!N31</f>
        <v>275.7341358555459</v>
      </c>
      <c r="O50" s="207">
        <f>ISI!O46+NFM!O62+CHI!O51+NMM!O50+PPA!O51+FBT!O31+TRE!O31+MAE!O31+TEL!O31+WWP!O31+OIS!O31</f>
        <v>262.35133276010316</v>
      </c>
      <c r="P50" s="207">
        <f>ISI!P46+NFM!P62+CHI!P51+NMM!P50+PPA!P51+FBT!P31+TRE!P31+MAE!P31+TEL!P31+WWP!P31+OIS!P31</f>
        <v>264.57919174548573</v>
      </c>
      <c r="Q50" s="207">
        <f>ISI!Q46+NFM!Q62+CHI!Q51+NMM!Q50+PPA!Q51+FBT!Q31+TRE!Q31+MAE!Q31+TEL!Q31+WWP!Q31+OIS!Q31</f>
        <v>270.51582115219264</v>
      </c>
      <c r="R50" s="207">
        <f>ISI!R46+NFM!R62+CHI!R51+NMM!R50+PPA!R51+FBT!R31+TRE!R31+MAE!R31+TEL!R31+WWP!R31+OIS!R31</f>
        <v>295.09079965606185</v>
      </c>
      <c r="S50" s="207">
        <f>ISI!S46+NFM!S62+CHI!S51+NMM!S50+PPA!S51+FBT!S31+TRE!S31+MAE!S31+TEL!S31+WWP!S31+OIS!S31</f>
        <v>258.61410146173688</v>
      </c>
      <c r="T50" s="207">
        <f>ISI!T46+NFM!T62+CHI!T51+NMM!T50+PPA!T51+FBT!T31+TRE!T31+MAE!T31+TEL!T31+WWP!T31+OIS!T31</f>
        <v>273.03602751504729</v>
      </c>
      <c r="U50" s="207">
        <f>ISI!U46+NFM!U62+CHI!U51+NMM!U50+PPA!U51+FBT!U31+TRE!U31+MAE!U31+TEL!U31+WWP!U31+OIS!U31</f>
        <v>258.49346517626816</v>
      </c>
      <c r="V50" s="207">
        <f>ISI!V46+NFM!V62+CHI!V51+NMM!V50+PPA!V51+FBT!V31+TRE!V31+MAE!V31+TEL!V31+WWP!V31+OIS!V31</f>
        <v>245.07583834909715</v>
      </c>
      <c r="W50" s="207">
        <f>ISI!W46+NFM!W62+CHI!W51+NMM!W50+PPA!W51+FBT!W31+TRE!W31+MAE!W31+TEL!W31+WWP!W31+OIS!W31</f>
        <v>253.32708512467752</v>
      </c>
      <c r="X50" s="207">
        <f>ISI!X46+NFM!X62+CHI!X51+NMM!X50+PPA!X51+FBT!X31+TRE!X31+MAE!X31+TEL!X31+WWP!X31+OIS!X31</f>
        <v>267.98865004299228</v>
      </c>
      <c r="Y50" s="207">
        <f>ISI!Y46+NFM!Y62+CHI!Y51+NMM!Y50+PPA!Y51+FBT!Y31+TRE!Y31+MAE!Y31+TEL!Y31+WWP!Y31+OIS!Y31</f>
        <v>249.76079105760959</v>
      </c>
    </row>
    <row r="51" spans="1:25" ht="12" customHeight="1" x14ac:dyDescent="0.25">
      <c r="A51" s="31" t="s">
        <v>79</v>
      </c>
      <c r="B51" s="210">
        <f t="shared" ref="B51:Y51" si="4">SUM(B52,B55,B61,B65,B69,B73:B78)</f>
        <v>737.48581255374017</v>
      </c>
      <c r="C51" s="210">
        <f t="shared" si="4"/>
        <v>754.53224419604464</v>
      </c>
      <c r="D51" s="210">
        <f t="shared" si="4"/>
        <v>740.2014617368875</v>
      </c>
      <c r="E51" s="210">
        <f t="shared" si="4"/>
        <v>726.79793637145281</v>
      </c>
      <c r="F51" s="210">
        <f t="shared" si="4"/>
        <v>804.83190025795341</v>
      </c>
      <c r="G51" s="210">
        <f t="shared" si="4"/>
        <v>780.78658641444531</v>
      </c>
      <c r="H51" s="210">
        <f t="shared" si="4"/>
        <v>849.33559759243326</v>
      </c>
      <c r="I51" s="210">
        <f t="shared" si="4"/>
        <v>807.23215821152178</v>
      </c>
      <c r="J51" s="210">
        <f t="shared" si="4"/>
        <v>786.68658641444529</v>
      </c>
      <c r="K51" s="210">
        <f t="shared" si="4"/>
        <v>675.08443680137566</v>
      </c>
      <c r="L51" s="210">
        <f t="shared" si="4"/>
        <v>753.21220980223563</v>
      </c>
      <c r="M51" s="210">
        <f t="shared" si="4"/>
        <v>738.94118658641435</v>
      </c>
      <c r="N51" s="210">
        <f t="shared" si="4"/>
        <v>693.13276010318134</v>
      </c>
      <c r="O51" s="210">
        <f t="shared" si="4"/>
        <v>662.24067067927786</v>
      </c>
      <c r="P51" s="210">
        <f t="shared" si="4"/>
        <v>662.99088564058457</v>
      </c>
      <c r="Q51" s="210">
        <f t="shared" si="4"/>
        <v>645.85193465176235</v>
      </c>
      <c r="R51" s="210">
        <f t="shared" si="4"/>
        <v>672.67308684436784</v>
      </c>
      <c r="S51" s="210">
        <f t="shared" si="4"/>
        <v>630.69518486672405</v>
      </c>
      <c r="T51" s="210">
        <f t="shared" si="4"/>
        <v>648.87067927773001</v>
      </c>
      <c r="U51" s="210">
        <f t="shared" si="4"/>
        <v>631.73095442820249</v>
      </c>
      <c r="V51" s="210">
        <f t="shared" si="4"/>
        <v>580.10584694754937</v>
      </c>
      <c r="W51" s="210">
        <f t="shared" si="4"/>
        <v>607.14789337919183</v>
      </c>
      <c r="X51" s="210">
        <f t="shared" si="4"/>
        <v>542.74402407566652</v>
      </c>
      <c r="Y51" s="210">
        <f t="shared" si="4"/>
        <v>487.40042992261385</v>
      </c>
    </row>
    <row r="52" spans="1:25" ht="12" customHeight="1" x14ac:dyDescent="0.25">
      <c r="A52" s="17" t="s">
        <v>14</v>
      </c>
      <c r="B52" s="209">
        <f>ISI!B$47</f>
        <v>341.46337059329312</v>
      </c>
      <c r="C52" s="209">
        <f>ISI!C$47</f>
        <v>356.26113499570067</v>
      </c>
      <c r="D52" s="209">
        <f>ISI!D$47</f>
        <v>362.9402407566638</v>
      </c>
      <c r="E52" s="209">
        <f>ISI!E$47</f>
        <v>330.9160791057609</v>
      </c>
      <c r="F52" s="209">
        <f>ISI!F$47</f>
        <v>392.53542562338771</v>
      </c>
      <c r="G52" s="209">
        <f>ISI!G$47</f>
        <v>347.76680997420459</v>
      </c>
      <c r="H52" s="209">
        <f>ISI!H$47</f>
        <v>438.35709372312982</v>
      </c>
      <c r="I52" s="209">
        <f>ISI!I$47</f>
        <v>418.6314703353396</v>
      </c>
      <c r="J52" s="209">
        <f>ISI!J$47</f>
        <v>405.27850386930362</v>
      </c>
      <c r="K52" s="209">
        <f>ISI!K$47</f>
        <v>333.7435081685295</v>
      </c>
      <c r="L52" s="209">
        <f>ISI!L$47</f>
        <v>398.26509028374892</v>
      </c>
      <c r="M52" s="209">
        <f>ISI!M$47</f>
        <v>346.58890799656069</v>
      </c>
      <c r="N52" s="209">
        <f>ISI!N$47</f>
        <v>305.9472914875322</v>
      </c>
      <c r="O52" s="209">
        <f>ISI!O$47</f>
        <v>284.91392949269141</v>
      </c>
      <c r="P52" s="209">
        <f>ISI!P$47</f>
        <v>277.48237317282877</v>
      </c>
      <c r="Q52" s="209">
        <f>ISI!Q$47</f>
        <v>286.16259673258799</v>
      </c>
      <c r="R52" s="209">
        <f>ISI!R$47</f>
        <v>301.60920034393803</v>
      </c>
      <c r="S52" s="209">
        <f>ISI!S$47</f>
        <v>278.49879621668111</v>
      </c>
      <c r="T52" s="209">
        <f>ISI!T$47</f>
        <v>355.00567497850398</v>
      </c>
      <c r="U52" s="209">
        <f>ISI!U$47</f>
        <v>327.47377472055018</v>
      </c>
      <c r="V52" s="209">
        <f>ISI!V$47</f>
        <v>299.62141014617367</v>
      </c>
      <c r="W52" s="209">
        <f>ISI!W$47</f>
        <v>272.90128976784177</v>
      </c>
      <c r="X52" s="209">
        <f>ISI!X$47</f>
        <v>242.40060189165951</v>
      </c>
      <c r="Y52" s="209">
        <f>ISI!Y$47</f>
        <v>240.60395528804801</v>
      </c>
    </row>
    <row r="53" spans="1:25" ht="12" customHeight="1" x14ac:dyDescent="0.25">
      <c r="A53" s="18" t="s">
        <v>43</v>
      </c>
      <c r="B53" s="204">
        <f>ISI!B$48</f>
        <v>0</v>
      </c>
      <c r="C53" s="204">
        <f>ISI!C$48</f>
        <v>0</v>
      </c>
      <c r="D53" s="204">
        <f>ISI!D$48</f>
        <v>0</v>
      </c>
      <c r="E53" s="204">
        <f>ISI!E$48</f>
        <v>0</v>
      </c>
      <c r="F53" s="204">
        <f>ISI!F$48</f>
        <v>0</v>
      </c>
      <c r="G53" s="204">
        <f>ISI!G$48</f>
        <v>0</v>
      </c>
      <c r="H53" s="204">
        <f>ISI!H$48</f>
        <v>0</v>
      </c>
      <c r="I53" s="204">
        <f>ISI!I$48</f>
        <v>0</v>
      </c>
      <c r="J53" s="204">
        <f>ISI!J$48</f>
        <v>0</v>
      </c>
      <c r="K53" s="204">
        <f>ISI!K$48</f>
        <v>0</v>
      </c>
      <c r="L53" s="204">
        <f>ISI!L$48</f>
        <v>0</v>
      </c>
      <c r="M53" s="204">
        <f>ISI!M$48</f>
        <v>0</v>
      </c>
      <c r="N53" s="204">
        <f>ISI!N$48</f>
        <v>0</v>
      </c>
      <c r="O53" s="204">
        <f>ISI!O$48</f>
        <v>0</v>
      </c>
      <c r="P53" s="204">
        <f>ISI!P$48</f>
        <v>0</v>
      </c>
      <c r="Q53" s="204">
        <f>ISI!Q$48</f>
        <v>0</v>
      </c>
      <c r="R53" s="204">
        <f>ISI!R$48</f>
        <v>0</v>
      </c>
      <c r="S53" s="204">
        <f>ISI!S$48</f>
        <v>0</v>
      </c>
      <c r="T53" s="204">
        <f>ISI!T$48</f>
        <v>0</v>
      </c>
      <c r="U53" s="204">
        <f>ISI!U$48</f>
        <v>0</v>
      </c>
      <c r="V53" s="204">
        <f>ISI!V$48</f>
        <v>0</v>
      </c>
      <c r="W53" s="204">
        <f>ISI!W$48</f>
        <v>0</v>
      </c>
      <c r="X53" s="204">
        <f>ISI!X$48</f>
        <v>0</v>
      </c>
      <c r="Y53" s="204">
        <f>ISI!Y$48</f>
        <v>0</v>
      </c>
    </row>
    <row r="54" spans="1:25" ht="12" customHeight="1" x14ac:dyDescent="0.25">
      <c r="A54" s="18" t="s">
        <v>44</v>
      </c>
      <c r="B54" s="204">
        <f>ISI!B$49</f>
        <v>341.46337059329312</v>
      </c>
      <c r="C54" s="204">
        <f>ISI!C$49</f>
        <v>356.26113499570067</v>
      </c>
      <c r="D54" s="204">
        <f>ISI!D$49</f>
        <v>362.9402407566638</v>
      </c>
      <c r="E54" s="204">
        <f>ISI!E$49</f>
        <v>330.9160791057609</v>
      </c>
      <c r="F54" s="204">
        <f>ISI!F$49</f>
        <v>392.53542562338771</v>
      </c>
      <c r="G54" s="204">
        <f>ISI!G$49</f>
        <v>347.76680997420459</v>
      </c>
      <c r="H54" s="204">
        <f>ISI!H$49</f>
        <v>438.35709372312982</v>
      </c>
      <c r="I54" s="204">
        <f>ISI!I$49</f>
        <v>418.6314703353396</v>
      </c>
      <c r="J54" s="204">
        <f>ISI!J$49</f>
        <v>405.27850386930362</v>
      </c>
      <c r="K54" s="204">
        <f>ISI!K$49</f>
        <v>333.7435081685295</v>
      </c>
      <c r="L54" s="204">
        <f>ISI!L$49</f>
        <v>398.26509028374892</v>
      </c>
      <c r="M54" s="204">
        <f>ISI!M$49</f>
        <v>346.58890799656069</v>
      </c>
      <c r="N54" s="204">
        <f>ISI!N$49</f>
        <v>305.9472914875322</v>
      </c>
      <c r="O54" s="204">
        <f>ISI!O$49</f>
        <v>284.91392949269141</v>
      </c>
      <c r="P54" s="204">
        <f>ISI!P$49</f>
        <v>277.48237317282877</v>
      </c>
      <c r="Q54" s="204">
        <f>ISI!Q$49</f>
        <v>286.16259673258799</v>
      </c>
      <c r="R54" s="204">
        <f>ISI!R$49</f>
        <v>301.60920034393803</v>
      </c>
      <c r="S54" s="204">
        <f>ISI!S$49</f>
        <v>278.49879621668111</v>
      </c>
      <c r="T54" s="204">
        <f>ISI!T$49</f>
        <v>355.00567497850398</v>
      </c>
      <c r="U54" s="204">
        <f>ISI!U$49</f>
        <v>327.47377472055018</v>
      </c>
      <c r="V54" s="204">
        <f>ISI!V$49</f>
        <v>299.62141014617367</v>
      </c>
      <c r="W54" s="204">
        <f>ISI!W$49</f>
        <v>272.90128976784177</v>
      </c>
      <c r="X54" s="204">
        <f>ISI!X$49</f>
        <v>242.40060189165951</v>
      </c>
      <c r="Y54" s="204">
        <f>ISI!Y$49</f>
        <v>240.60395528804801</v>
      </c>
    </row>
    <row r="55" spans="1:25" ht="12" customHeight="1" x14ac:dyDescent="0.25">
      <c r="A55" s="19" t="s">
        <v>18</v>
      </c>
      <c r="B55" s="205">
        <f>NFM!B$63</f>
        <v>0</v>
      </c>
      <c r="C55" s="205">
        <f>NFM!C$63</f>
        <v>0</v>
      </c>
      <c r="D55" s="205">
        <f>NFM!D$63</f>
        <v>0</v>
      </c>
      <c r="E55" s="205">
        <f>NFM!E$63</f>
        <v>0</v>
      </c>
      <c r="F55" s="205">
        <f>NFM!F$63</f>
        <v>0</v>
      </c>
      <c r="G55" s="205">
        <f>NFM!G$63</f>
        <v>0</v>
      </c>
      <c r="H55" s="205">
        <f>NFM!H$63</f>
        <v>0</v>
      </c>
      <c r="I55" s="205">
        <f>NFM!I$63</f>
        <v>0</v>
      </c>
      <c r="J55" s="205">
        <f>NFM!J$63</f>
        <v>0</v>
      </c>
      <c r="K55" s="205">
        <f>NFM!K$63</f>
        <v>0</v>
      </c>
      <c r="L55" s="205">
        <f>NFM!L$63</f>
        <v>0</v>
      </c>
      <c r="M55" s="205">
        <f>NFM!M$63</f>
        <v>0</v>
      </c>
      <c r="N55" s="205">
        <f>NFM!N$63</f>
        <v>0</v>
      </c>
      <c r="O55" s="205">
        <f>NFM!O$63</f>
        <v>0</v>
      </c>
      <c r="P55" s="205">
        <f>NFM!P$63</f>
        <v>0</v>
      </c>
      <c r="Q55" s="205">
        <f>NFM!Q$63</f>
        <v>0</v>
      </c>
      <c r="R55" s="205">
        <f>NFM!R$63</f>
        <v>0</v>
      </c>
      <c r="S55" s="205">
        <f>NFM!S$63</f>
        <v>0</v>
      </c>
      <c r="T55" s="205">
        <f>NFM!T$63</f>
        <v>0</v>
      </c>
      <c r="U55" s="205">
        <f>NFM!U$63</f>
        <v>0</v>
      </c>
      <c r="V55" s="205">
        <f>NFM!V$63</f>
        <v>0</v>
      </c>
      <c r="W55" s="205">
        <f>NFM!W$63</f>
        <v>0</v>
      </c>
      <c r="X55" s="205">
        <f>NFM!X$63</f>
        <v>0</v>
      </c>
      <c r="Y55" s="205">
        <f>NFM!Y$63</f>
        <v>0</v>
      </c>
    </row>
    <row r="56" spans="1:25" ht="12" customHeight="1" x14ac:dyDescent="0.25">
      <c r="A56" s="18" t="s">
        <v>45</v>
      </c>
      <c r="B56" s="204">
        <f>NFM!B$64</f>
        <v>0</v>
      </c>
      <c r="C56" s="204">
        <f>NFM!C$64</f>
        <v>0</v>
      </c>
      <c r="D56" s="204">
        <f>NFM!D$64</f>
        <v>0</v>
      </c>
      <c r="E56" s="204">
        <f>NFM!E$64</f>
        <v>0</v>
      </c>
      <c r="F56" s="204">
        <f>NFM!F$64</f>
        <v>0</v>
      </c>
      <c r="G56" s="204">
        <f>NFM!G$64</f>
        <v>0</v>
      </c>
      <c r="H56" s="204">
        <f>NFM!H$64</f>
        <v>0</v>
      </c>
      <c r="I56" s="204">
        <f>NFM!I$64</f>
        <v>0</v>
      </c>
      <c r="J56" s="204">
        <f>NFM!J$64</f>
        <v>0</v>
      </c>
      <c r="K56" s="204">
        <f>NFM!K$64</f>
        <v>0</v>
      </c>
      <c r="L56" s="204">
        <f>NFM!L$64</f>
        <v>0</v>
      </c>
      <c r="M56" s="204">
        <f>NFM!M$64</f>
        <v>0</v>
      </c>
      <c r="N56" s="204">
        <f>NFM!N$64</f>
        <v>0</v>
      </c>
      <c r="O56" s="204">
        <f>NFM!O$64</f>
        <v>0</v>
      </c>
      <c r="P56" s="204">
        <f>NFM!P$64</f>
        <v>0</v>
      </c>
      <c r="Q56" s="204">
        <f>NFM!Q$64</f>
        <v>0</v>
      </c>
      <c r="R56" s="204">
        <f>NFM!R$64</f>
        <v>0</v>
      </c>
      <c r="S56" s="204">
        <f>NFM!S$64</f>
        <v>0</v>
      </c>
      <c r="T56" s="204">
        <f>NFM!T$64</f>
        <v>0</v>
      </c>
      <c r="U56" s="204">
        <f>NFM!U$64</f>
        <v>0</v>
      </c>
      <c r="V56" s="204">
        <f>NFM!V$64</f>
        <v>0</v>
      </c>
      <c r="W56" s="204">
        <f>NFM!W$64</f>
        <v>0</v>
      </c>
      <c r="X56" s="204">
        <f>NFM!X$64</f>
        <v>0</v>
      </c>
      <c r="Y56" s="204">
        <f>NFM!Y$64</f>
        <v>0</v>
      </c>
    </row>
    <row r="57" spans="1:25" ht="12" customHeight="1" x14ac:dyDescent="0.25">
      <c r="A57" s="18" t="s">
        <v>58</v>
      </c>
      <c r="B57" s="204">
        <f>NFM!B$65</f>
        <v>0</v>
      </c>
      <c r="C57" s="204">
        <f>NFM!C$65</f>
        <v>0</v>
      </c>
      <c r="D57" s="204">
        <f>NFM!D$65</f>
        <v>0</v>
      </c>
      <c r="E57" s="204">
        <f>NFM!E$65</f>
        <v>0</v>
      </c>
      <c r="F57" s="204">
        <f>NFM!F$65</f>
        <v>0</v>
      </c>
      <c r="G57" s="204">
        <f>NFM!G$65</f>
        <v>0</v>
      </c>
      <c r="H57" s="204">
        <f>NFM!H$65</f>
        <v>0</v>
      </c>
      <c r="I57" s="204">
        <f>NFM!I$65</f>
        <v>0</v>
      </c>
      <c r="J57" s="204">
        <f>NFM!J$65</f>
        <v>0</v>
      </c>
      <c r="K57" s="204">
        <f>NFM!K$65</f>
        <v>0</v>
      </c>
      <c r="L57" s="204">
        <f>NFM!L$65</f>
        <v>0</v>
      </c>
      <c r="M57" s="204">
        <f>NFM!M$65</f>
        <v>0</v>
      </c>
      <c r="N57" s="204">
        <f>NFM!N$65</f>
        <v>0</v>
      </c>
      <c r="O57" s="204">
        <f>NFM!O$65</f>
        <v>0</v>
      </c>
      <c r="P57" s="204">
        <f>NFM!P$65</f>
        <v>0</v>
      </c>
      <c r="Q57" s="204">
        <f>NFM!Q$65</f>
        <v>0</v>
      </c>
      <c r="R57" s="204">
        <f>NFM!R$65</f>
        <v>0</v>
      </c>
      <c r="S57" s="204">
        <f>NFM!S$65</f>
        <v>0</v>
      </c>
      <c r="T57" s="204">
        <f>NFM!T$65</f>
        <v>0</v>
      </c>
      <c r="U57" s="204">
        <f>NFM!U$65</f>
        <v>0</v>
      </c>
      <c r="V57" s="204">
        <f>NFM!V$65</f>
        <v>0</v>
      </c>
      <c r="W57" s="204">
        <f>NFM!W$65</f>
        <v>0</v>
      </c>
      <c r="X57" s="204">
        <f>NFM!X$65</f>
        <v>0</v>
      </c>
      <c r="Y57" s="204">
        <f>NFM!Y$65</f>
        <v>0</v>
      </c>
    </row>
    <row r="58" spans="1:25" ht="12" customHeight="1" x14ac:dyDescent="0.25">
      <c r="A58" s="22" t="s">
        <v>46</v>
      </c>
      <c r="B58" s="211">
        <f>NFM!B$66</f>
        <v>0</v>
      </c>
      <c r="C58" s="211">
        <f>NFM!C$66</f>
        <v>0</v>
      </c>
      <c r="D58" s="211">
        <f>NFM!D$66</f>
        <v>0</v>
      </c>
      <c r="E58" s="211">
        <f>NFM!E$66</f>
        <v>0</v>
      </c>
      <c r="F58" s="211">
        <f>NFM!F$66</f>
        <v>0</v>
      </c>
      <c r="G58" s="211">
        <f>NFM!G$66</f>
        <v>0</v>
      </c>
      <c r="H58" s="211">
        <f>NFM!H$66</f>
        <v>0</v>
      </c>
      <c r="I58" s="211">
        <f>NFM!I$66</f>
        <v>0</v>
      </c>
      <c r="J58" s="211">
        <f>NFM!J$66</f>
        <v>0</v>
      </c>
      <c r="K58" s="211">
        <f>NFM!K$66</f>
        <v>0</v>
      </c>
      <c r="L58" s="211">
        <f>NFM!L$66</f>
        <v>0</v>
      </c>
      <c r="M58" s="211">
        <f>NFM!M$66</f>
        <v>0</v>
      </c>
      <c r="N58" s="211">
        <f>NFM!N$66</f>
        <v>0</v>
      </c>
      <c r="O58" s="211">
        <f>NFM!O$66</f>
        <v>0</v>
      </c>
      <c r="P58" s="211">
        <f>NFM!P$66</f>
        <v>0</v>
      </c>
      <c r="Q58" s="211">
        <f>NFM!Q$66</f>
        <v>0</v>
      </c>
      <c r="R58" s="211">
        <f>NFM!R$66</f>
        <v>0</v>
      </c>
      <c r="S58" s="211">
        <f>NFM!S$66</f>
        <v>0</v>
      </c>
      <c r="T58" s="211">
        <f>NFM!T$66</f>
        <v>0</v>
      </c>
      <c r="U58" s="211">
        <f>NFM!U$66</f>
        <v>0</v>
      </c>
      <c r="V58" s="211">
        <f>NFM!V$66</f>
        <v>0</v>
      </c>
      <c r="W58" s="211">
        <f>NFM!W$66</f>
        <v>0</v>
      </c>
      <c r="X58" s="211">
        <f>NFM!X$66</f>
        <v>0</v>
      </c>
      <c r="Y58" s="211">
        <f>NFM!Y$66</f>
        <v>0</v>
      </c>
    </row>
    <row r="59" spans="1:25" ht="12" customHeight="1" x14ac:dyDescent="0.25">
      <c r="A59" s="23" t="s">
        <v>80</v>
      </c>
      <c r="B59" s="212">
        <f>NFM!B$67</f>
        <v>0</v>
      </c>
      <c r="C59" s="212">
        <f>NFM!C$67</f>
        <v>0</v>
      </c>
      <c r="D59" s="212">
        <f>NFM!D$67</f>
        <v>0</v>
      </c>
      <c r="E59" s="212">
        <f>NFM!E$67</f>
        <v>0</v>
      </c>
      <c r="F59" s="212">
        <f>NFM!F$67</f>
        <v>0</v>
      </c>
      <c r="G59" s="212">
        <f>NFM!G$67</f>
        <v>0</v>
      </c>
      <c r="H59" s="212">
        <f>NFM!H$67</f>
        <v>0</v>
      </c>
      <c r="I59" s="212">
        <f>NFM!I$67</f>
        <v>0</v>
      </c>
      <c r="J59" s="212">
        <f>NFM!J$67</f>
        <v>0</v>
      </c>
      <c r="K59" s="212">
        <f>NFM!K$67</f>
        <v>0</v>
      </c>
      <c r="L59" s="212">
        <f>NFM!L$67</f>
        <v>0</v>
      </c>
      <c r="M59" s="212">
        <f>NFM!M$67</f>
        <v>0</v>
      </c>
      <c r="N59" s="212">
        <f>NFM!N$67</f>
        <v>0</v>
      </c>
      <c r="O59" s="212">
        <f>NFM!O$67</f>
        <v>0</v>
      </c>
      <c r="P59" s="212">
        <f>NFM!P$67</f>
        <v>0</v>
      </c>
      <c r="Q59" s="212">
        <f>NFM!Q$67</f>
        <v>0</v>
      </c>
      <c r="R59" s="212">
        <f>NFM!R$67</f>
        <v>0</v>
      </c>
      <c r="S59" s="212">
        <f>NFM!S$67</f>
        <v>0</v>
      </c>
      <c r="T59" s="212">
        <f>NFM!T$67</f>
        <v>0</v>
      </c>
      <c r="U59" s="212">
        <f>NFM!U$67</f>
        <v>0</v>
      </c>
      <c r="V59" s="212">
        <f>NFM!V$67</f>
        <v>0</v>
      </c>
      <c r="W59" s="212">
        <f>NFM!W$67</f>
        <v>0</v>
      </c>
      <c r="X59" s="212">
        <f>NFM!X$67</f>
        <v>0</v>
      </c>
      <c r="Y59" s="212">
        <f>NFM!Y$67</f>
        <v>0</v>
      </c>
    </row>
    <row r="60" spans="1:25" ht="12" customHeight="1" x14ac:dyDescent="0.25">
      <c r="A60" s="18" t="s">
        <v>47</v>
      </c>
      <c r="B60" s="204">
        <f>NFM!B$68</f>
        <v>0</v>
      </c>
      <c r="C60" s="204">
        <f>NFM!C$68</f>
        <v>0</v>
      </c>
      <c r="D60" s="204">
        <f>NFM!D$68</f>
        <v>0</v>
      </c>
      <c r="E60" s="204">
        <f>NFM!E$68</f>
        <v>0</v>
      </c>
      <c r="F60" s="204">
        <f>NFM!F$68</f>
        <v>0</v>
      </c>
      <c r="G60" s="204">
        <f>NFM!G$68</f>
        <v>0</v>
      </c>
      <c r="H60" s="204">
        <f>NFM!H$68</f>
        <v>0</v>
      </c>
      <c r="I60" s="204">
        <f>NFM!I$68</f>
        <v>0</v>
      </c>
      <c r="J60" s="204">
        <f>NFM!J$68</f>
        <v>0</v>
      </c>
      <c r="K60" s="204">
        <f>NFM!K$68</f>
        <v>0</v>
      </c>
      <c r="L60" s="204">
        <f>NFM!L$68</f>
        <v>0</v>
      </c>
      <c r="M60" s="204">
        <f>NFM!M$68</f>
        <v>0</v>
      </c>
      <c r="N60" s="204">
        <f>NFM!N$68</f>
        <v>0</v>
      </c>
      <c r="O60" s="204">
        <f>NFM!O$68</f>
        <v>0</v>
      </c>
      <c r="P60" s="204">
        <f>NFM!P$68</f>
        <v>0</v>
      </c>
      <c r="Q60" s="204">
        <f>NFM!Q$68</f>
        <v>0</v>
      </c>
      <c r="R60" s="204">
        <f>NFM!R$68</f>
        <v>0</v>
      </c>
      <c r="S60" s="204">
        <f>NFM!S$68</f>
        <v>0</v>
      </c>
      <c r="T60" s="204">
        <f>NFM!T$68</f>
        <v>0</v>
      </c>
      <c r="U60" s="204">
        <f>NFM!U$68</f>
        <v>0</v>
      </c>
      <c r="V60" s="204">
        <f>NFM!V$68</f>
        <v>0</v>
      </c>
      <c r="W60" s="204">
        <f>NFM!W$68</f>
        <v>0</v>
      </c>
      <c r="X60" s="204">
        <f>NFM!X$68</f>
        <v>0</v>
      </c>
      <c r="Y60" s="204">
        <f>NFM!Y$68</f>
        <v>0</v>
      </c>
    </row>
    <row r="61" spans="1:25" ht="12" customHeight="1" x14ac:dyDescent="0.25">
      <c r="A61" s="19" t="s">
        <v>19</v>
      </c>
      <c r="B61" s="205">
        <f>CHI!B$52</f>
        <v>42.145485812553709</v>
      </c>
      <c r="C61" s="205">
        <f>CHI!C$52</f>
        <v>40.812209802235586</v>
      </c>
      <c r="D61" s="205">
        <f>CHI!D$52</f>
        <v>41.216766981943266</v>
      </c>
      <c r="E61" s="205">
        <f>CHI!E$52</f>
        <v>62.070421324161643</v>
      </c>
      <c r="F61" s="205">
        <f>CHI!F$52</f>
        <v>65.448581255374037</v>
      </c>
      <c r="G61" s="205">
        <f>CHI!G$52</f>
        <v>70.712381771281173</v>
      </c>
      <c r="H61" s="205">
        <f>CHI!H$52</f>
        <v>61.163800515907141</v>
      </c>
      <c r="I61" s="205">
        <f>CHI!I$52</f>
        <v>59.517196904557181</v>
      </c>
      <c r="J61" s="205">
        <f>CHI!J$52</f>
        <v>51.709200343938093</v>
      </c>
      <c r="K61" s="205">
        <f>CHI!K$52</f>
        <v>39.785984522785895</v>
      </c>
      <c r="L61" s="205">
        <f>CHI!L$52</f>
        <v>45.676268271711074</v>
      </c>
      <c r="M61" s="205">
        <f>CHI!M$52</f>
        <v>55.314875322441978</v>
      </c>
      <c r="N61" s="205">
        <f>CHI!N$52</f>
        <v>59.573774720550311</v>
      </c>
      <c r="O61" s="205">
        <f>CHI!O$52</f>
        <v>68.395528804815143</v>
      </c>
      <c r="P61" s="205">
        <f>CHI!P$52</f>
        <v>58.74402407566636</v>
      </c>
      <c r="Q61" s="205">
        <f>CHI!Q$52</f>
        <v>53.911092003439371</v>
      </c>
      <c r="R61" s="205">
        <f>CHI!R$52</f>
        <v>51.308684436801393</v>
      </c>
      <c r="S61" s="205">
        <f>CHI!S$52</f>
        <v>42.862166809974212</v>
      </c>
      <c r="T61" s="205">
        <f>CHI!T$52</f>
        <v>27.584178847807383</v>
      </c>
      <c r="U61" s="205">
        <f>CHI!U$52</f>
        <v>29.849957007738606</v>
      </c>
      <c r="V61" s="205">
        <f>CHI!V$52</f>
        <v>27.166036113499569</v>
      </c>
      <c r="W61" s="205">
        <f>CHI!W$52</f>
        <v>13.377472055030093</v>
      </c>
      <c r="X61" s="205">
        <f>CHI!X$52</f>
        <v>15.015907136715395</v>
      </c>
      <c r="Y61" s="205">
        <f>CHI!Y$52</f>
        <v>14.285984522785899</v>
      </c>
    </row>
    <row r="62" spans="1:25" ht="12" customHeight="1" x14ac:dyDescent="0.25">
      <c r="A62" s="18" t="s">
        <v>59</v>
      </c>
      <c r="B62" s="204">
        <f>CHI!B$53</f>
        <v>0</v>
      </c>
      <c r="C62" s="204">
        <f>CHI!C$53</f>
        <v>0</v>
      </c>
      <c r="D62" s="204">
        <f>CHI!D$53</f>
        <v>0</v>
      </c>
      <c r="E62" s="204">
        <f>CHI!E$53</f>
        <v>0</v>
      </c>
      <c r="F62" s="204">
        <f>CHI!F$53</f>
        <v>0</v>
      </c>
      <c r="G62" s="204">
        <f>CHI!G$53</f>
        <v>0</v>
      </c>
      <c r="H62" s="204">
        <f>CHI!H$53</f>
        <v>0</v>
      </c>
      <c r="I62" s="204">
        <f>CHI!I$53</f>
        <v>0</v>
      </c>
      <c r="J62" s="204">
        <f>CHI!J$53</f>
        <v>0</v>
      </c>
      <c r="K62" s="204">
        <f>CHI!K$53</f>
        <v>0</v>
      </c>
      <c r="L62" s="204">
        <f>CHI!L$53</f>
        <v>0</v>
      </c>
      <c r="M62" s="204">
        <f>CHI!M$53</f>
        <v>0</v>
      </c>
      <c r="N62" s="204">
        <f>CHI!N$53</f>
        <v>0</v>
      </c>
      <c r="O62" s="204">
        <f>CHI!O$53</f>
        <v>0</v>
      </c>
      <c r="P62" s="204">
        <f>CHI!P$53</f>
        <v>0</v>
      </c>
      <c r="Q62" s="204">
        <f>CHI!Q$53</f>
        <v>0</v>
      </c>
      <c r="R62" s="204">
        <f>CHI!R$53</f>
        <v>0</v>
      </c>
      <c r="S62" s="204">
        <f>CHI!S$53</f>
        <v>0</v>
      </c>
      <c r="T62" s="204">
        <f>CHI!T$53</f>
        <v>0</v>
      </c>
      <c r="U62" s="204">
        <f>CHI!U$53</f>
        <v>0</v>
      </c>
      <c r="V62" s="204">
        <f>CHI!V$53</f>
        <v>0</v>
      </c>
      <c r="W62" s="204">
        <f>CHI!W$53</f>
        <v>0</v>
      </c>
      <c r="X62" s="204">
        <f>CHI!X$53</f>
        <v>0</v>
      </c>
      <c r="Y62" s="204">
        <f>CHI!Y$53</f>
        <v>0</v>
      </c>
    </row>
    <row r="63" spans="1:25" ht="12" customHeight="1" x14ac:dyDescent="0.25">
      <c r="A63" s="18" t="s">
        <v>49</v>
      </c>
      <c r="B63" s="204">
        <f>CHI!B$54</f>
        <v>36.531184206218043</v>
      </c>
      <c r="C63" s="204">
        <f>CHI!C$54</f>
        <v>35.352339690910981</v>
      </c>
      <c r="D63" s="204">
        <f>CHI!D$54</f>
        <v>35.784439763590171</v>
      </c>
      <c r="E63" s="204">
        <f>CHI!E$54</f>
        <v>53.525984308220757</v>
      </c>
      <c r="F63" s="204">
        <f>CHI!F$54</f>
        <v>56.477582498794327</v>
      </c>
      <c r="G63" s="204">
        <f>CHI!G$54</f>
        <v>60.427478883938242</v>
      </c>
      <c r="H63" s="204">
        <f>CHI!H$54</f>
        <v>52.374701961519598</v>
      </c>
      <c r="I63" s="204">
        <f>CHI!I$54</f>
        <v>49.247316429816401</v>
      </c>
      <c r="J63" s="204">
        <f>CHI!J$54</f>
        <v>44.686324908566903</v>
      </c>
      <c r="K63" s="204">
        <f>CHI!K$54</f>
        <v>34.361836454181358</v>
      </c>
      <c r="L63" s="204">
        <f>CHI!L$54</f>
        <v>39.930116617119772</v>
      </c>
      <c r="M63" s="204">
        <f>CHI!M$54</f>
        <v>48.649147789294076</v>
      </c>
      <c r="N63" s="204">
        <f>CHI!N$54</f>
        <v>53.044755375563433</v>
      </c>
      <c r="O63" s="204">
        <f>CHI!O$54</f>
        <v>61.067057207347382</v>
      </c>
      <c r="P63" s="204">
        <f>CHI!P$54</f>
        <v>49.736695445344019</v>
      </c>
      <c r="Q63" s="204">
        <f>CHI!Q$54</f>
        <v>45.326346344668238</v>
      </c>
      <c r="R63" s="204">
        <f>CHI!R$54</f>
        <v>43.773800109775372</v>
      </c>
      <c r="S63" s="204">
        <f>CHI!S$54</f>
        <v>37.061693313838489</v>
      </c>
      <c r="T63" s="204">
        <f>CHI!T$54</f>
        <v>22.574472031130021</v>
      </c>
      <c r="U63" s="204">
        <f>CHI!U$54</f>
        <v>24.139656696274631</v>
      </c>
      <c r="V63" s="204">
        <f>CHI!V$54</f>
        <v>22.871507261222391</v>
      </c>
      <c r="W63" s="204">
        <f>CHI!W$54</f>
        <v>10.87894934447246</v>
      </c>
      <c r="X63" s="204">
        <f>CHI!X$54</f>
        <v>12.17525501278862</v>
      </c>
      <c r="Y63" s="204">
        <f>CHI!Y$54</f>
        <v>11.306792254676621</v>
      </c>
    </row>
    <row r="64" spans="1:25" ht="12" customHeight="1" x14ac:dyDescent="0.25">
      <c r="A64" s="18" t="s">
        <v>50</v>
      </c>
      <c r="B64" s="204">
        <f>CHI!B$55</f>
        <v>5.6143016063356681</v>
      </c>
      <c r="C64" s="204">
        <f>CHI!C$55</f>
        <v>5.4598701113246086</v>
      </c>
      <c r="D64" s="204">
        <f>CHI!D$55</f>
        <v>5.4323272183530911</v>
      </c>
      <c r="E64" s="204">
        <f>CHI!E$55</f>
        <v>8.5444370159408898</v>
      </c>
      <c r="F64" s="204">
        <f>CHI!F$55</f>
        <v>8.9709987565797125</v>
      </c>
      <c r="G64" s="204">
        <f>CHI!G$55</f>
        <v>10.28490288734293</v>
      </c>
      <c r="H64" s="204">
        <f>CHI!H$55</f>
        <v>8.7890985543875395</v>
      </c>
      <c r="I64" s="204">
        <f>CHI!I$55</f>
        <v>10.269880474740781</v>
      </c>
      <c r="J64" s="204">
        <f>CHI!J$55</f>
        <v>7.022875435371188</v>
      </c>
      <c r="K64" s="204">
        <f>CHI!K$55</f>
        <v>5.4241480686045414</v>
      </c>
      <c r="L64" s="204">
        <f>CHI!L$55</f>
        <v>5.7461516545913014</v>
      </c>
      <c r="M64" s="204">
        <f>CHI!M$55</f>
        <v>6.6657275331479049</v>
      </c>
      <c r="N64" s="204">
        <f>CHI!N$55</f>
        <v>6.529019344986879</v>
      </c>
      <c r="O64" s="204">
        <f>CHI!O$55</f>
        <v>7.3284715974677566</v>
      </c>
      <c r="P64" s="204">
        <f>CHI!P$55</f>
        <v>9.0073286303223394</v>
      </c>
      <c r="Q64" s="204">
        <f>CHI!Q$55</f>
        <v>8.5847456587711353</v>
      </c>
      <c r="R64" s="204">
        <f>CHI!R$55</f>
        <v>7.5348843270260231</v>
      </c>
      <c r="S64" s="204">
        <f>CHI!S$55</f>
        <v>5.8004734961357212</v>
      </c>
      <c r="T64" s="204">
        <f>CHI!T$55</f>
        <v>5.0097068166773626</v>
      </c>
      <c r="U64" s="204">
        <f>CHI!U$55</f>
        <v>5.7103003114639739</v>
      </c>
      <c r="V64" s="204">
        <f>CHI!V$55</f>
        <v>4.2945288522771774</v>
      </c>
      <c r="W64" s="204">
        <f>CHI!W$55</f>
        <v>2.498522710557634</v>
      </c>
      <c r="X64" s="204">
        <f>CHI!X$55</f>
        <v>2.8406521239267759</v>
      </c>
      <c r="Y64" s="204">
        <f>CHI!Y$55</f>
        <v>2.9791922681092791</v>
      </c>
    </row>
    <row r="65" spans="1:25" ht="12" customHeight="1" x14ac:dyDescent="0.25">
      <c r="A65" s="19" t="s">
        <v>20</v>
      </c>
      <c r="B65" s="205">
        <f>NMM!B$51</f>
        <v>199.542132416165</v>
      </c>
      <c r="C65" s="205">
        <f>NMM!C$51</f>
        <v>205.61117798796221</v>
      </c>
      <c r="D65" s="205">
        <f>NMM!D$51</f>
        <v>173.30679277730007</v>
      </c>
      <c r="E65" s="205">
        <f>NMM!E$51</f>
        <v>138.25821152192606</v>
      </c>
      <c r="F65" s="205">
        <f>NMM!F$51</f>
        <v>167.16870163370595</v>
      </c>
      <c r="G65" s="205">
        <f>NMM!G$51</f>
        <v>168.61289767841788</v>
      </c>
      <c r="H65" s="205">
        <f>NMM!H$51</f>
        <v>174.06173688736027</v>
      </c>
      <c r="I65" s="205">
        <f>NMM!I$51</f>
        <v>154.07704213241618</v>
      </c>
      <c r="J65" s="205">
        <f>NMM!J$51</f>
        <v>155.89699054170248</v>
      </c>
      <c r="K65" s="205">
        <f>NMM!K$51</f>
        <v>151.28159931212375</v>
      </c>
      <c r="L65" s="205">
        <f>NMM!L$51</f>
        <v>152.36999140154765</v>
      </c>
      <c r="M65" s="205">
        <f>NMM!M$51</f>
        <v>166.67171109200345</v>
      </c>
      <c r="N65" s="205">
        <f>NMM!N$51</f>
        <v>162.21633705932933</v>
      </c>
      <c r="O65" s="205">
        <f>NMM!O$51</f>
        <v>138.28873602751503</v>
      </c>
      <c r="P65" s="205">
        <f>NMM!P$51</f>
        <v>154.50928632846092</v>
      </c>
      <c r="Q65" s="205">
        <f>NMM!Q$51</f>
        <v>149.03628546861557</v>
      </c>
      <c r="R65" s="205">
        <f>NMM!R$51</f>
        <v>149.71960447119517</v>
      </c>
      <c r="S65" s="205">
        <f>NMM!S$51</f>
        <v>148.17669819432496</v>
      </c>
      <c r="T65" s="205">
        <f>NMM!T$51</f>
        <v>143.20180567497852</v>
      </c>
      <c r="U65" s="205">
        <f>NMM!U$51</f>
        <v>145.91745485812544</v>
      </c>
      <c r="V65" s="205">
        <f>NMM!V$51</f>
        <v>127.64505588993981</v>
      </c>
      <c r="W65" s="205">
        <f>NMM!W$51</f>
        <v>111.77257093723131</v>
      </c>
      <c r="X65" s="205">
        <f>NMM!X$51</f>
        <v>80.099914015477211</v>
      </c>
      <c r="Y65" s="205">
        <f>NMM!Y$51</f>
        <v>54.740412725709362</v>
      </c>
    </row>
    <row r="66" spans="1:25" ht="12" customHeight="1" x14ac:dyDescent="0.25">
      <c r="A66" s="18" t="s">
        <v>51</v>
      </c>
      <c r="B66" s="204">
        <f>NMM!B$52</f>
        <v>62.286839999999991</v>
      </c>
      <c r="C66" s="204">
        <f>NMM!C$52</f>
        <v>61.863462675107883</v>
      </c>
      <c r="D66" s="204">
        <f>NMM!D$52</f>
        <v>57.44777745099271</v>
      </c>
      <c r="E66" s="204">
        <f>NMM!E$52</f>
        <v>47.650111454059711</v>
      </c>
      <c r="F66" s="204">
        <f>NMM!F$52</f>
        <v>58.293134989792293</v>
      </c>
      <c r="G66" s="204">
        <f>NMM!G$52</f>
        <v>56.874514527742512</v>
      </c>
      <c r="H66" s="204">
        <f>NMM!H$52</f>
        <v>64.89316145134319</v>
      </c>
      <c r="I66" s="204">
        <f>NMM!I$52</f>
        <v>71.619978131239023</v>
      </c>
      <c r="J66" s="204">
        <f>NMM!J$52</f>
        <v>72.278374447232167</v>
      </c>
      <c r="K66" s="204">
        <f>NMM!K$52</f>
        <v>67.598273069904238</v>
      </c>
      <c r="L66" s="204">
        <f>NMM!L$52</f>
        <v>71.590972527224835</v>
      </c>
      <c r="M66" s="204">
        <f>NMM!M$52</f>
        <v>81.875301556605763</v>
      </c>
      <c r="N66" s="204">
        <f>NMM!N$52</f>
        <v>69.772444784772404</v>
      </c>
      <c r="O66" s="204">
        <f>NMM!O$52</f>
        <v>77.305917885090949</v>
      </c>
      <c r="P66" s="204">
        <f>NMM!P$52</f>
        <v>71.705164430046082</v>
      </c>
      <c r="Q66" s="204">
        <f>NMM!Q$52</f>
        <v>71.460805438392072</v>
      </c>
      <c r="R66" s="204">
        <f>NMM!R$52</f>
        <v>72.731223531968169</v>
      </c>
      <c r="S66" s="204">
        <f>NMM!S$52</f>
        <v>73.911977257440398</v>
      </c>
      <c r="T66" s="204">
        <f>NMM!T$52</f>
        <v>68.502745325362525</v>
      </c>
      <c r="U66" s="204">
        <f>NMM!U$52</f>
        <v>72.420207048321728</v>
      </c>
      <c r="V66" s="204">
        <f>NMM!V$52</f>
        <v>71.194686406693748</v>
      </c>
      <c r="W66" s="204">
        <f>NMM!W$52</f>
        <v>70.553770149982626</v>
      </c>
      <c r="X66" s="204">
        <f>NMM!X$52</f>
        <v>69.823984297582228</v>
      </c>
      <c r="Y66" s="204">
        <f>NMM!Y$52</f>
        <v>43.489741516271827</v>
      </c>
    </row>
    <row r="67" spans="1:25" ht="12" customHeight="1" x14ac:dyDescent="0.25">
      <c r="A67" s="18" t="s">
        <v>52</v>
      </c>
      <c r="B67" s="204">
        <f>NMM!B$53</f>
        <v>41.110211802423848</v>
      </c>
      <c r="C67" s="204">
        <f>NMM!C$53</f>
        <v>46.414313400027822</v>
      </c>
      <c r="D67" s="204">
        <f>NMM!D$53</f>
        <v>26.47181102898443</v>
      </c>
      <c r="E67" s="204">
        <f>NMM!E$53</f>
        <v>16.222897512526959</v>
      </c>
      <c r="F67" s="204">
        <f>NMM!F$53</f>
        <v>25.869307290844599</v>
      </c>
      <c r="G67" s="204">
        <f>NMM!G$53</f>
        <v>28.37862990131514</v>
      </c>
      <c r="H67" s="204">
        <f>NMM!H$53</f>
        <v>28.01909267898527</v>
      </c>
      <c r="I67" s="204">
        <f>NMM!I$53</f>
        <v>4.7452141338922713</v>
      </c>
      <c r="J67" s="204">
        <f>NMM!J$53</f>
        <v>6.4952990263077579</v>
      </c>
      <c r="K67" s="204">
        <f>NMM!K$53</f>
        <v>6.0250192607824182</v>
      </c>
      <c r="L67" s="204">
        <f>NMM!L$53</f>
        <v>5.042950319446879</v>
      </c>
      <c r="M67" s="204">
        <f>NMM!M$53</f>
        <v>7.9150043319047034</v>
      </c>
      <c r="N67" s="204">
        <f>NMM!N$53</f>
        <v>17.422466180998299</v>
      </c>
      <c r="O67" s="204">
        <f>NMM!O$53</f>
        <v>7.8062155300015998</v>
      </c>
      <c r="P67" s="204">
        <f>NMM!P$53</f>
        <v>7.4801916867927911</v>
      </c>
      <c r="Q67" s="204">
        <f>NMM!Q$53</f>
        <v>7.3028454576072823</v>
      </c>
      <c r="R67" s="204">
        <f>NMM!R$53</f>
        <v>7.1037948173534868</v>
      </c>
      <c r="S67" s="204">
        <f>NMM!S$53</f>
        <v>6.8753211220189483</v>
      </c>
      <c r="T67" s="204">
        <f>NMM!T$53</f>
        <v>7.0801691616878024</v>
      </c>
      <c r="U67" s="204">
        <f>NMM!U$53</f>
        <v>8.5392348970767671</v>
      </c>
      <c r="V67" s="204">
        <f>NMM!V$53</f>
        <v>10.585461126128569</v>
      </c>
      <c r="W67" s="204">
        <f>NMM!W$53</f>
        <v>6.9326324877699328</v>
      </c>
      <c r="X67" s="204">
        <f>NMM!X$53</f>
        <v>0.65750517191666702</v>
      </c>
      <c r="Y67" s="204">
        <f>NMM!Y$53</f>
        <v>1.8428665475003601</v>
      </c>
    </row>
    <row r="68" spans="1:25" ht="12" customHeight="1" x14ac:dyDescent="0.25">
      <c r="A68" s="18" t="s">
        <v>60</v>
      </c>
      <c r="B68" s="204">
        <f>NMM!B$54</f>
        <v>96.145080613741158</v>
      </c>
      <c r="C68" s="204">
        <f>NMM!C$54</f>
        <v>97.333401912826488</v>
      </c>
      <c r="D68" s="204">
        <f>NMM!D$54</f>
        <v>89.387204297322953</v>
      </c>
      <c r="E68" s="204">
        <f>NMM!E$54</f>
        <v>74.385202555339404</v>
      </c>
      <c r="F68" s="204">
        <f>NMM!F$54</f>
        <v>83.006259353069055</v>
      </c>
      <c r="G68" s="204">
        <f>NMM!G$54</f>
        <v>83.359753249360224</v>
      </c>
      <c r="H68" s="204">
        <f>NMM!H$54</f>
        <v>81.149482757031805</v>
      </c>
      <c r="I68" s="204">
        <f>NMM!I$54</f>
        <v>77.711849867284883</v>
      </c>
      <c r="J68" s="204">
        <f>NMM!J$54</f>
        <v>77.12331706816255</v>
      </c>
      <c r="K68" s="204">
        <f>NMM!K$54</f>
        <v>77.658306981437093</v>
      </c>
      <c r="L68" s="204">
        <f>NMM!L$54</f>
        <v>75.736068554875942</v>
      </c>
      <c r="M68" s="204">
        <f>NMM!M$54</f>
        <v>76.881405203492989</v>
      </c>
      <c r="N68" s="204">
        <f>NMM!N$54</f>
        <v>75.021426093558631</v>
      </c>
      <c r="O68" s="204">
        <f>NMM!O$54</f>
        <v>53.176602612422492</v>
      </c>
      <c r="P68" s="204">
        <f>NMM!P$54</f>
        <v>75.323930211622027</v>
      </c>
      <c r="Q68" s="204">
        <f>NMM!Q$54</f>
        <v>70.272634572616241</v>
      </c>
      <c r="R68" s="204">
        <f>NMM!R$54</f>
        <v>69.884586121873497</v>
      </c>
      <c r="S68" s="204">
        <f>NMM!S$54</f>
        <v>67.389399814865627</v>
      </c>
      <c r="T68" s="204">
        <f>NMM!T$54</f>
        <v>67.61889118792817</v>
      </c>
      <c r="U68" s="204">
        <f>NMM!U$54</f>
        <v>64.958012912726957</v>
      </c>
      <c r="V68" s="204">
        <f>NMM!V$54</f>
        <v>45.8649083571175</v>
      </c>
      <c r="W68" s="204">
        <f>NMM!W$54</f>
        <v>34.286168299478753</v>
      </c>
      <c r="X68" s="204">
        <f>NMM!X$54</f>
        <v>9.6184245459783106</v>
      </c>
      <c r="Y68" s="204">
        <f>NMM!Y$54</f>
        <v>9.4078046619371758</v>
      </c>
    </row>
    <row r="69" spans="1:25" ht="12" customHeight="1" x14ac:dyDescent="0.25">
      <c r="A69" s="19" t="s">
        <v>21</v>
      </c>
      <c r="B69" s="205">
        <f>PPA!B$52</f>
        <v>14.005674978503871</v>
      </c>
      <c r="C69" s="205">
        <f>PPA!C$52</f>
        <v>16.652278589853829</v>
      </c>
      <c r="D69" s="205">
        <f>PPA!D$52</f>
        <v>21.006792777300081</v>
      </c>
      <c r="E69" s="205">
        <f>PPA!E$52</f>
        <v>24.432760103181419</v>
      </c>
      <c r="F69" s="205">
        <f>PPA!F$52</f>
        <v>21.357953568357701</v>
      </c>
      <c r="G69" s="205">
        <f>PPA!G$52</f>
        <v>20.292433361994849</v>
      </c>
      <c r="H69" s="205">
        <f>PPA!H$52</f>
        <v>14.45941530524505</v>
      </c>
      <c r="I69" s="205">
        <f>PPA!I$52</f>
        <v>10.804643164230439</v>
      </c>
      <c r="J69" s="205">
        <f>PPA!J$52</f>
        <v>12.80085984522786</v>
      </c>
      <c r="K69" s="205">
        <f>PPA!K$52</f>
        <v>10.92347377472055</v>
      </c>
      <c r="L69" s="205">
        <f>PPA!L$52</f>
        <v>7.9472055030094584</v>
      </c>
      <c r="M69" s="205">
        <f>PPA!M$52</f>
        <v>6.3719690455717979</v>
      </c>
      <c r="N69" s="205">
        <f>PPA!N$52</f>
        <v>7.4336199484092873</v>
      </c>
      <c r="O69" s="205">
        <f>PPA!O$52</f>
        <v>8.3339638865004293</v>
      </c>
      <c r="P69" s="205">
        <f>PPA!P$52</f>
        <v>5.7364574376612207</v>
      </c>
      <c r="Q69" s="205">
        <f>PPA!Q$52</f>
        <v>5.6960447119518474</v>
      </c>
      <c r="R69" s="205">
        <f>PPA!R$52</f>
        <v>5.6173688736027501</v>
      </c>
      <c r="S69" s="205">
        <f>PPA!S$52</f>
        <v>5.2033533963886507</v>
      </c>
      <c r="T69" s="205">
        <f>PPA!T$52</f>
        <v>2.3965606190885631</v>
      </c>
      <c r="U69" s="205">
        <f>PPA!U$52</f>
        <v>3.2881341358555458</v>
      </c>
      <c r="V69" s="205">
        <f>PPA!V$52</f>
        <v>2.9857265692175399</v>
      </c>
      <c r="W69" s="205">
        <f>PPA!W$52</f>
        <v>9.2944110060189118</v>
      </c>
      <c r="X69" s="205">
        <f>PPA!X$52</f>
        <v>7.6154772141014622</v>
      </c>
      <c r="Y69" s="205">
        <f>PPA!Y$52</f>
        <v>7.3449699054170248</v>
      </c>
    </row>
    <row r="70" spans="1:25" ht="12" customHeight="1" x14ac:dyDescent="0.25">
      <c r="A70" s="18" t="s">
        <v>54</v>
      </c>
      <c r="B70" s="204">
        <f>PPA!B$53</f>
        <v>0</v>
      </c>
      <c r="C70" s="204">
        <f>PPA!C$53</f>
        <v>0</v>
      </c>
      <c r="D70" s="204">
        <f>PPA!D$53</f>
        <v>0</v>
      </c>
      <c r="E70" s="204">
        <f>PPA!E$53</f>
        <v>0</v>
      </c>
      <c r="F70" s="204">
        <f>PPA!F$53</f>
        <v>0</v>
      </c>
      <c r="G70" s="204">
        <f>PPA!G$53</f>
        <v>0</v>
      </c>
      <c r="H70" s="204">
        <f>PPA!H$53</f>
        <v>0</v>
      </c>
      <c r="I70" s="204">
        <f>PPA!I$53</f>
        <v>0</v>
      </c>
      <c r="J70" s="204">
        <f>PPA!J$53</f>
        <v>0</v>
      </c>
      <c r="K70" s="204">
        <f>PPA!K$53</f>
        <v>0</v>
      </c>
      <c r="L70" s="204">
        <f>PPA!L$53</f>
        <v>0</v>
      </c>
      <c r="M70" s="204">
        <f>PPA!M$53</f>
        <v>0</v>
      </c>
      <c r="N70" s="204">
        <f>PPA!N$53</f>
        <v>0</v>
      </c>
      <c r="O70" s="204">
        <f>PPA!O$53</f>
        <v>0</v>
      </c>
      <c r="P70" s="204">
        <f>PPA!P$53</f>
        <v>0</v>
      </c>
      <c r="Q70" s="204">
        <f>PPA!Q$53</f>
        <v>0</v>
      </c>
      <c r="R70" s="204">
        <f>PPA!R$53</f>
        <v>0</v>
      </c>
      <c r="S70" s="204">
        <f>PPA!S$53</f>
        <v>0</v>
      </c>
      <c r="T70" s="204">
        <f>PPA!T$53</f>
        <v>0</v>
      </c>
      <c r="U70" s="204">
        <f>PPA!U$53</f>
        <v>0</v>
      </c>
      <c r="V70" s="204">
        <f>PPA!V$53</f>
        <v>0</v>
      </c>
      <c r="W70" s="204">
        <f>PPA!W$53</f>
        <v>0</v>
      </c>
      <c r="X70" s="204">
        <f>PPA!X$53</f>
        <v>0</v>
      </c>
      <c r="Y70" s="204">
        <f>PPA!Y$53</f>
        <v>0</v>
      </c>
    </row>
    <row r="71" spans="1:25" ht="12" customHeight="1" x14ac:dyDescent="0.25">
      <c r="A71" s="18" t="s">
        <v>61</v>
      </c>
      <c r="B71" s="204">
        <f>PPA!B$54</f>
        <v>0</v>
      </c>
      <c r="C71" s="204">
        <f>PPA!C$54</f>
        <v>0</v>
      </c>
      <c r="D71" s="204">
        <f>PPA!D$54</f>
        <v>0</v>
      </c>
      <c r="E71" s="204">
        <f>PPA!E$54</f>
        <v>0</v>
      </c>
      <c r="F71" s="204">
        <f>PPA!F$54</f>
        <v>0</v>
      </c>
      <c r="G71" s="204">
        <f>PPA!G$54</f>
        <v>0</v>
      </c>
      <c r="H71" s="204">
        <f>PPA!H$54</f>
        <v>0</v>
      </c>
      <c r="I71" s="204">
        <f>PPA!I$54</f>
        <v>0</v>
      </c>
      <c r="J71" s="204">
        <f>PPA!J$54</f>
        <v>0</v>
      </c>
      <c r="K71" s="204">
        <f>PPA!K$54</f>
        <v>0</v>
      </c>
      <c r="L71" s="204">
        <f>PPA!L$54</f>
        <v>0</v>
      </c>
      <c r="M71" s="204">
        <f>PPA!M$54</f>
        <v>0</v>
      </c>
      <c r="N71" s="204">
        <f>PPA!N$54</f>
        <v>0</v>
      </c>
      <c r="O71" s="204">
        <f>PPA!O$54</f>
        <v>0</v>
      </c>
      <c r="P71" s="204">
        <f>PPA!P$54</f>
        <v>0</v>
      </c>
      <c r="Q71" s="204">
        <f>PPA!Q$54</f>
        <v>0</v>
      </c>
      <c r="R71" s="204">
        <f>PPA!R$54</f>
        <v>0</v>
      </c>
      <c r="S71" s="204">
        <f>PPA!S$54</f>
        <v>0</v>
      </c>
      <c r="T71" s="204">
        <f>PPA!T$54</f>
        <v>0</v>
      </c>
      <c r="U71" s="204">
        <f>PPA!U$54</f>
        <v>0</v>
      </c>
      <c r="V71" s="204">
        <f>PPA!V$54</f>
        <v>0</v>
      </c>
      <c r="W71" s="204">
        <f>PPA!W$54</f>
        <v>0</v>
      </c>
      <c r="X71" s="204">
        <f>PPA!X$54</f>
        <v>0</v>
      </c>
      <c r="Y71" s="204">
        <f>PPA!Y$54</f>
        <v>0</v>
      </c>
    </row>
    <row r="72" spans="1:25" ht="12" customHeight="1" x14ac:dyDescent="0.25">
      <c r="A72" s="18" t="s">
        <v>62</v>
      </c>
      <c r="B72" s="204">
        <f>PPA!B$55</f>
        <v>14.005674978503871</v>
      </c>
      <c r="C72" s="204">
        <f>PPA!C$55</f>
        <v>16.652278589853829</v>
      </c>
      <c r="D72" s="204">
        <f>PPA!D$55</f>
        <v>21.006792777300081</v>
      </c>
      <c r="E72" s="204">
        <f>PPA!E$55</f>
        <v>24.432760103181419</v>
      </c>
      <c r="F72" s="204">
        <f>PPA!F$55</f>
        <v>21.357953568357701</v>
      </c>
      <c r="G72" s="204">
        <f>PPA!G$55</f>
        <v>20.292433361994849</v>
      </c>
      <c r="H72" s="204">
        <f>PPA!H$55</f>
        <v>14.45941530524505</v>
      </c>
      <c r="I72" s="204">
        <f>PPA!I$55</f>
        <v>10.804643164230439</v>
      </c>
      <c r="J72" s="204">
        <f>PPA!J$55</f>
        <v>12.80085984522786</v>
      </c>
      <c r="K72" s="204">
        <f>PPA!K$55</f>
        <v>10.92347377472055</v>
      </c>
      <c r="L72" s="204">
        <f>PPA!L$55</f>
        <v>7.9472055030094584</v>
      </c>
      <c r="M72" s="204">
        <f>PPA!M$55</f>
        <v>6.3719690455717979</v>
      </c>
      <c r="N72" s="204">
        <f>PPA!N$55</f>
        <v>7.4336199484092873</v>
      </c>
      <c r="O72" s="204">
        <f>PPA!O$55</f>
        <v>8.3339638865004293</v>
      </c>
      <c r="P72" s="204">
        <f>PPA!P$55</f>
        <v>5.7364574376612207</v>
      </c>
      <c r="Q72" s="204">
        <f>PPA!Q$55</f>
        <v>5.6960447119518474</v>
      </c>
      <c r="R72" s="204">
        <f>PPA!R$55</f>
        <v>5.6173688736027501</v>
      </c>
      <c r="S72" s="204">
        <f>PPA!S$55</f>
        <v>5.2033533963886507</v>
      </c>
      <c r="T72" s="204">
        <f>PPA!T$55</f>
        <v>2.3965606190885631</v>
      </c>
      <c r="U72" s="204">
        <f>PPA!U$55</f>
        <v>3.2881341358555458</v>
      </c>
      <c r="V72" s="204">
        <f>PPA!V$55</f>
        <v>2.9857265692175399</v>
      </c>
      <c r="W72" s="204">
        <f>PPA!W$55</f>
        <v>9.2944110060189118</v>
      </c>
      <c r="X72" s="204">
        <f>PPA!X$55</f>
        <v>7.6154772141014622</v>
      </c>
      <c r="Y72" s="204">
        <f>PPA!Y$55</f>
        <v>7.3449699054170248</v>
      </c>
    </row>
    <row r="73" spans="1:25" ht="12" customHeight="1" x14ac:dyDescent="0.25">
      <c r="A73" s="20" t="s">
        <v>63</v>
      </c>
      <c r="B73" s="206">
        <f>FBT!B$12</f>
        <v>22.787360275150469</v>
      </c>
      <c r="C73" s="206">
        <f>FBT!C$12</f>
        <v>24.762596732588129</v>
      </c>
      <c r="D73" s="206">
        <f>FBT!D$12</f>
        <v>28.865262252794491</v>
      </c>
      <c r="E73" s="206">
        <f>FBT!E$12</f>
        <v>26.252622527944968</v>
      </c>
      <c r="F73" s="206">
        <f>FBT!F$12</f>
        <v>24.153482373172832</v>
      </c>
      <c r="G73" s="206">
        <f>FBT!G$12</f>
        <v>23.316938950988821</v>
      </c>
      <c r="H73" s="206">
        <f>FBT!H$12</f>
        <v>20.103353396388648</v>
      </c>
      <c r="I73" s="206">
        <f>FBT!I$12</f>
        <v>18.09062768701633</v>
      </c>
      <c r="J73" s="206">
        <f>FBT!J$12</f>
        <v>18.309802235597591</v>
      </c>
      <c r="K73" s="206">
        <f>FBT!K$12</f>
        <v>16.46672398968186</v>
      </c>
      <c r="L73" s="206">
        <f>FBT!L$12</f>
        <v>17.050730868443679</v>
      </c>
      <c r="M73" s="206">
        <f>FBT!M$12</f>
        <v>21.93284608770421</v>
      </c>
      <c r="N73" s="206">
        <f>FBT!N$12</f>
        <v>19.861650902837489</v>
      </c>
      <c r="O73" s="206">
        <f>FBT!O$12</f>
        <v>18.28933791917455</v>
      </c>
      <c r="P73" s="206">
        <f>FBT!P$12</f>
        <v>26.93611349957008</v>
      </c>
      <c r="Q73" s="206">
        <f>FBT!Q$12</f>
        <v>20.534135855546001</v>
      </c>
      <c r="R73" s="206">
        <f>FBT!R$12</f>
        <v>23.50189165950129</v>
      </c>
      <c r="S73" s="206">
        <f>FBT!S$12</f>
        <v>23.16371453138434</v>
      </c>
      <c r="T73" s="206">
        <f>FBT!T$12</f>
        <v>15.76173688736027</v>
      </c>
      <c r="U73" s="206">
        <f>FBT!U$12</f>
        <v>17.156147893379192</v>
      </c>
      <c r="V73" s="206">
        <f>FBT!V$12</f>
        <v>17.535683576956149</v>
      </c>
      <c r="W73" s="206">
        <f>FBT!W$12</f>
        <v>21.334049871023211</v>
      </c>
      <c r="X73" s="206">
        <f>FBT!X$12</f>
        <v>22.765262252794489</v>
      </c>
      <c r="Y73" s="206">
        <f>FBT!Y$12</f>
        <v>21.802063628546861</v>
      </c>
    </row>
    <row r="74" spans="1:25" ht="12" customHeight="1" x14ac:dyDescent="0.25">
      <c r="A74" s="14" t="s">
        <v>64</v>
      </c>
      <c r="B74" s="204">
        <f>TRE!B$12</f>
        <v>0.60988822012037835</v>
      </c>
      <c r="C74" s="204">
        <f>TRE!C$12</f>
        <v>0.58245915735167664</v>
      </c>
      <c r="D74" s="204">
        <f>TRE!D$12</f>
        <v>0.64436801375752351</v>
      </c>
      <c r="E74" s="204">
        <f>TRE!E$12</f>
        <v>1.580997420464316</v>
      </c>
      <c r="F74" s="204">
        <f>TRE!F$12</f>
        <v>2.0136715391229569</v>
      </c>
      <c r="G74" s="204">
        <f>TRE!G$12</f>
        <v>2.2633705932932071</v>
      </c>
      <c r="H74" s="204">
        <f>TRE!H$12</f>
        <v>2.673258813413586</v>
      </c>
      <c r="I74" s="204">
        <f>TRE!I$12</f>
        <v>3.6454858125537402</v>
      </c>
      <c r="J74" s="204">
        <f>TRE!J$12</f>
        <v>4.1120378331900236</v>
      </c>
      <c r="K74" s="204">
        <f>TRE!K$12</f>
        <v>2.9813413585554591</v>
      </c>
      <c r="L74" s="204">
        <f>TRE!L$12</f>
        <v>2.682803095442821</v>
      </c>
      <c r="M74" s="204">
        <f>TRE!M$12</f>
        <v>1.925193465176267</v>
      </c>
      <c r="N74" s="204">
        <f>TRE!N$12</f>
        <v>1.8020636285468621</v>
      </c>
      <c r="O74" s="204">
        <f>TRE!O$12</f>
        <v>1.8865864144454001</v>
      </c>
      <c r="P74" s="204">
        <f>TRE!P$12</f>
        <v>0.84032674118658635</v>
      </c>
      <c r="Q74" s="204">
        <f>TRE!Q$12</f>
        <v>1.1576096302665519</v>
      </c>
      <c r="R74" s="204">
        <f>TRE!R$12</f>
        <v>1.598710232158211</v>
      </c>
      <c r="S74" s="204">
        <f>TRE!S$12</f>
        <v>1.637059329320723</v>
      </c>
      <c r="T74" s="204">
        <f>TRE!T$12</f>
        <v>1.6399828030954431</v>
      </c>
      <c r="U74" s="204">
        <f>TRE!U$12</f>
        <v>1.512209802235597</v>
      </c>
      <c r="V74" s="204">
        <f>TRE!V$12</f>
        <v>0.69286328460877034</v>
      </c>
      <c r="W74" s="204">
        <f>TRE!W$12</f>
        <v>0.65150472914875301</v>
      </c>
      <c r="X74" s="204">
        <f>TRE!X$12</f>
        <v>0.64333619948409282</v>
      </c>
      <c r="Y74" s="204">
        <f>TRE!Y$12</f>
        <v>0.60791057609630261</v>
      </c>
    </row>
    <row r="75" spans="1:25" ht="12" customHeight="1" x14ac:dyDescent="0.25">
      <c r="A75" s="14" t="s">
        <v>65</v>
      </c>
      <c r="B75" s="204">
        <f>MAE!B$12</f>
        <v>13.41788478073947</v>
      </c>
      <c r="C75" s="204">
        <f>MAE!C$12</f>
        <v>13.956921754084259</v>
      </c>
      <c r="D75" s="204">
        <f>MAE!D$12</f>
        <v>15.11702493551161</v>
      </c>
      <c r="E75" s="204">
        <f>MAE!E$12</f>
        <v>16.961134995700771</v>
      </c>
      <c r="F75" s="204">
        <f>MAE!F$12</f>
        <v>16.39578675838349</v>
      </c>
      <c r="G75" s="204">
        <f>MAE!G$12</f>
        <v>14.988822012037829</v>
      </c>
      <c r="H75" s="204">
        <f>MAE!H$12</f>
        <v>13.6055030094583</v>
      </c>
      <c r="I75" s="204">
        <f>MAE!I$12</f>
        <v>14.039896818572659</v>
      </c>
      <c r="J75" s="204">
        <f>MAE!J$12</f>
        <v>14.215907136715391</v>
      </c>
      <c r="K75" s="204">
        <f>MAE!K$12</f>
        <v>12.9609630266552</v>
      </c>
      <c r="L75" s="204">
        <f>MAE!L$12</f>
        <v>15.44858125537403</v>
      </c>
      <c r="M75" s="204">
        <f>MAE!M$12</f>
        <v>10.92674118658641</v>
      </c>
      <c r="N75" s="204">
        <f>MAE!N$12</f>
        <v>9.4805674978503873</v>
      </c>
      <c r="O75" s="204">
        <f>MAE!O$12</f>
        <v>9.365778159931212</v>
      </c>
      <c r="P75" s="204">
        <f>MAE!P$12</f>
        <v>8.5030954428202907</v>
      </c>
      <c r="Q75" s="204">
        <f>MAE!Q$12</f>
        <v>10.39372312983663</v>
      </c>
      <c r="R75" s="204">
        <f>MAE!R$12</f>
        <v>11.711435941530519</v>
      </c>
      <c r="S75" s="204">
        <f>MAE!S$12</f>
        <v>11.00094582975064</v>
      </c>
      <c r="T75" s="204">
        <f>MAE!T$12</f>
        <v>6.5472914875322443</v>
      </c>
      <c r="U75" s="204">
        <f>MAE!U$12</f>
        <v>8.8680997420464323</v>
      </c>
      <c r="V75" s="204">
        <f>MAE!V$12</f>
        <v>8.5649183147033519</v>
      </c>
      <c r="W75" s="204">
        <f>MAE!W$12</f>
        <v>36.044711951848669</v>
      </c>
      <c r="X75" s="204">
        <f>MAE!X$12</f>
        <v>36.150902837489262</v>
      </c>
      <c r="Y75" s="204">
        <f>MAE!Y$12</f>
        <v>33.447549441100598</v>
      </c>
    </row>
    <row r="76" spans="1:25" ht="12" customHeight="1" x14ac:dyDescent="0.25">
      <c r="A76" s="14" t="s">
        <v>66</v>
      </c>
      <c r="B76" s="204">
        <f>TEL!B$12</f>
        <v>41.935167669819442</v>
      </c>
      <c r="C76" s="204">
        <f>TEL!C$12</f>
        <v>35.666809974204639</v>
      </c>
      <c r="D76" s="204">
        <f>TEL!D$12</f>
        <v>40.454944110060183</v>
      </c>
      <c r="E76" s="204">
        <f>TEL!E$12</f>
        <v>43.583319002579529</v>
      </c>
      <c r="F76" s="204">
        <f>TEL!F$12</f>
        <v>46.244969905417022</v>
      </c>
      <c r="G76" s="204">
        <f>TEL!G$12</f>
        <v>45.457523645743763</v>
      </c>
      <c r="H76" s="204">
        <f>TEL!H$12</f>
        <v>41.815907136715389</v>
      </c>
      <c r="I76" s="204">
        <f>TEL!I$12</f>
        <v>42.139466895958719</v>
      </c>
      <c r="J76" s="204">
        <f>TEL!J$12</f>
        <v>39.746001719690447</v>
      </c>
      <c r="K76" s="204">
        <f>TEL!K$12</f>
        <v>36.579019776440241</v>
      </c>
      <c r="L76" s="204">
        <f>TEL!L$12</f>
        <v>38.968099742046427</v>
      </c>
      <c r="M76" s="204">
        <f>TEL!M$12</f>
        <v>50.002235597592417</v>
      </c>
      <c r="N76" s="204">
        <f>TEL!N$12</f>
        <v>48.726655202063633</v>
      </c>
      <c r="O76" s="204">
        <f>TEL!O$12</f>
        <v>49.249097162510751</v>
      </c>
      <c r="P76" s="204">
        <f>TEL!P$12</f>
        <v>44.43809114359415</v>
      </c>
      <c r="Q76" s="204">
        <f>TEL!Q$12</f>
        <v>36.141788478073948</v>
      </c>
      <c r="R76" s="204">
        <f>TEL!R$12</f>
        <v>36.560705073086837</v>
      </c>
      <c r="S76" s="204">
        <f>TEL!S$12</f>
        <v>35.540584694754948</v>
      </c>
      <c r="T76" s="204">
        <f>TEL!T$12</f>
        <v>33.464058469475489</v>
      </c>
      <c r="U76" s="204">
        <f>TEL!U$12</f>
        <v>33.725279449699052</v>
      </c>
      <c r="V76" s="204">
        <f>TEL!V$12</f>
        <v>32.945055889939809</v>
      </c>
      <c r="W76" s="204">
        <f>TEL!W$12</f>
        <v>2.942304385210663</v>
      </c>
      <c r="X76" s="204">
        <f>TEL!X$12</f>
        <v>2.261994840928633</v>
      </c>
      <c r="Y76" s="204">
        <f>TEL!Y$12</f>
        <v>2.414617368873603</v>
      </c>
    </row>
    <row r="77" spans="1:25" ht="12" customHeight="1" x14ac:dyDescent="0.25">
      <c r="A77" s="14" t="s">
        <v>67</v>
      </c>
      <c r="B77" s="204">
        <f>WWP!B$12</f>
        <v>2.3306104901117801</v>
      </c>
      <c r="C77" s="204">
        <f>WWP!C$12</f>
        <v>2.0402407566638008</v>
      </c>
      <c r="D77" s="204">
        <f>WWP!D$12</f>
        <v>2.33499570077386</v>
      </c>
      <c r="E77" s="204">
        <f>WWP!E$12</f>
        <v>2.54969905417025</v>
      </c>
      <c r="F77" s="204">
        <f>WWP!F$12</f>
        <v>2.7315563198624249</v>
      </c>
      <c r="G77" s="204">
        <f>WWP!G$12</f>
        <v>23.73215821152192</v>
      </c>
      <c r="H77" s="204">
        <f>WWP!H$12</f>
        <v>22.519260533104031</v>
      </c>
      <c r="I77" s="204">
        <f>WWP!I$12</f>
        <v>23.912209802235601</v>
      </c>
      <c r="J77" s="204">
        <f>WWP!J$12</f>
        <v>25.15202063628546</v>
      </c>
      <c r="K77" s="204">
        <f>WWP!K$12</f>
        <v>19.811349957007739</v>
      </c>
      <c r="L77" s="204">
        <f>WWP!L$12</f>
        <v>22.407910576096299</v>
      </c>
      <c r="M77" s="204">
        <f>WWP!M$12</f>
        <v>20.047893379191741</v>
      </c>
      <c r="N77" s="204">
        <f>WWP!N$12</f>
        <v>17.599226139294931</v>
      </c>
      <c r="O77" s="204">
        <f>WWP!O$12</f>
        <v>19.03714531384351</v>
      </c>
      <c r="P77" s="204">
        <f>WWP!P$12</f>
        <v>22.831642304385209</v>
      </c>
      <c r="Q77" s="204">
        <f>WWP!Q$12</f>
        <v>20.359501289767842</v>
      </c>
      <c r="R77" s="204">
        <f>WWP!R$12</f>
        <v>21.829406706792781</v>
      </c>
      <c r="S77" s="204">
        <f>WWP!S$12</f>
        <v>19.368013757523642</v>
      </c>
      <c r="T77" s="204">
        <f>WWP!T$12</f>
        <v>11.515735167669821</v>
      </c>
      <c r="U77" s="204">
        <f>WWP!U$12</f>
        <v>6.1134995700773853</v>
      </c>
      <c r="V77" s="204">
        <f>WWP!V$12</f>
        <v>6.7917454858125534</v>
      </c>
      <c r="W77" s="204">
        <f>WWP!W$12</f>
        <v>10.04987102321582</v>
      </c>
      <c r="X77" s="204">
        <f>WWP!X$12</f>
        <v>8.5651762682717099</v>
      </c>
      <c r="Y77" s="204">
        <f>WWP!Y$12</f>
        <v>3.5020636285468609</v>
      </c>
    </row>
    <row r="78" spans="1:25" ht="12" customHeight="1" x14ac:dyDescent="0.25">
      <c r="A78" s="21" t="s">
        <v>68</v>
      </c>
      <c r="B78" s="207">
        <f>OIS!B$12</f>
        <v>59.248237317282978</v>
      </c>
      <c r="C78" s="207">
        <f>OIS!C$12</f>
        <v>58.186414445399819</v>
      </c>
      <c r="D78" s="207">
        <f>OIS!D$12</f>
        <v>54.314273430782521</v>
      </c>
      <c r="E78" s="207">
        <f>OIS!E$12</f>
        <v>80.192691315563167</v>
      </c>
      <c r="F78" s="207">
        <f>OIS!F$12</f>
        <v>66.781771281169284</v>
      </c>
      <c r="G78" s="207">
        <f>OIS!G$12</f>
        <v>63.643250214961249</v>
      </c>
      <c r="H78" s="207">
        <f>OIS!H$12</f>
        <v>60.576268271711058</v>
      </c>
      <c r="I78" s="207">
        <f>OIS!I$12</f>
        <v>62.374118658641379</v>
      </c>
      <c r="J78" s="207">
        <f>OIS!J$12</f>
        <v>59.465262252794489</v>
      </c>
      <c r="K78" s="207">
        <f>OIS!K$12</f>
        <v>50.550472914875307</v>
      </c>
      <c r="L78" s="207">
        <f>OIS!L$12</f>
        <v>52.395528804815143</v>
      </c>
      <c r="M78" s="207">
        <f>OIS!M$12</f>
        <v>59.158813413585527</v>
      </c>
      <c r="N78" s="207">
        <f>OIS!N$12</f>
        <v>60.49157351676682</v>
      </c>
      <c r="O78" s="207">
        <f>OIS!O$12</f>
        <v>64.480567497850302</v>
      </c>
      <c r="P78" s="207">
        <f>OIS!P$12</f>
        <v>62.969475494410979</v>
      </c>
      <c r="Q78" s="207">
        <f>OIS!Q$12</f>
        <v>62.459157351676637</v>
      </c>
      <c r="R78" s="207">
        <f>OIS!R$12</f>
        <v>69.216079105760912</v>
      </c>
      <c r="S78" s="207">
        <f>OIS!S$12</f>
        <v>65.243852106620864</v>
      </c>
      <c r="T78" s="207">
        <f>OIS!T$12</f>
        <v>51.753654342218383</v>
      </c>
      <c r="U78" s="207">
        <f>OIS!U$12</f>
        <v>57.826397248495063</v>
      </c>
      <c r="V78" s="207">
        <f>OIS!V$12</f>
        <v>56.157351676698198</v>
      </c>
      <c r="W78" s="207">
        <f>OIS!W$12</f>
        <v>128.77970765262259</v>
      </c>
      <c r="X78" s="207">
        <f>OIS!X$12</f>
        <v>127.2254514187447</v>
      </c>
      <c r="Y78" s="207">
        <f>OIS!Y$12</f>
        <v>108.6509028374893</v>
      </c>
    </row>
    <row r="80" spans="1:25" ht="12" customHeight="1" x14ac:dyDescent="0.25">
      <c r="A80" s="30" t="s">
        <v>81</v>
      </c>
      <c r="B80" s="203"/>
      <c r="C80" s="203"/>
      <c r="D80" s="203"/>
      <c r="E80" s="203"/>
      <c r="F80" s="203"/>
      <c r="G80" s="203"/>
      <c r="H80" s="203"/>
      <c r="I80" s="203"/>
      <c r="J80" s="203"/>
      <c r="K80" s="203"/>
      <c r="L80" s="203"/>
      <c r="M80" s="203"/>
      <c r="N80" s="203"/>
      <c r="O80" s="203"/>
      <c r="P80" s="203"/>
      <c r="Q80" s="203"/>
      <c r="R80" s="203"/>
      <c r="S80" s="203"/>
      <c r="T80" s="203"/>
      <c r="U80" s="203"/>
      <c r="V80" s="203"/>
      <c r="W80" s="203"/>
      <c r="X80" s="203"/>
      <c r="Y80" s="203"/>
    </row>
    <row r="81" spans="1:25" ht="12" customHeight="1" x14ac:dyDescent="0.25">
      <c r="A81" s="31" t="s">
        <v>70</v>
      </c>
      <c r="B81" s="210">
        <v>49.886758383490964</v>
      </c>
      <c r="C81" s="210">
        <v>45.700343938091137</v>
      </c>
      <c r="D81" s="210">
        <v>40.158899398108339</v>
      </c>
      <c r="E81" s="210">
        <v>39.648925193465175</v>
      </c>
      <c r="F81" s="210">
        <v>38.829836629406714</v>
      </c>
      <c r="G81" s="210">
        <v>19.548667239896819</v>
      </c>
      <c r="H81" s="210">
        <v>23.089595872742905</v>
      </c>
      <c r="I81" s="210">
        <v>18.519862424763545</v>
      </c>
      <c r="J81" s="210">
        <v>17.278847807394669</v>
      </c>
      <c r="K81" s="210">
        <v>22.703439380911437</v>
      </c>
      <c r="L81" s="210">
        <v>25.392605331040414</v>
      </c>
      <c r="M81" s="210">
        <v>30.79922613929493</v>
      </c>
      <c r="N81" s="210">
        <v>32.949097162510739</v>
      </c>
      <c r="O81" s="210">
        <v>29.651676698194319</v>
      </c>
      <c r="P81" s="210">
        <v>28.148839208942391</v>
      </c>
      <c r="Q81" s="210">
        <v>25.441014617368875</v>
      </c>
      <c r="R81" s="210">
        <v>27.315907136715389</v>
      </c>
      <c r="S81" s="210">
        <v>26.562940670679275</v>
      </c>
      <c r="T81" s="210">
        <v>31.015391229578682</v>
      </c>
      <c r="U81" s="210">
        <v>30.62063628546861</v>
      </c>
      <c r="V81" s="210">
        <v>21.858297506448842</v>
      </c>
      <c r="W81" s="210">
        <v>24.295184866723989</v>
      </c>
      <c r="X81" s="210">
        <v>17.883576956147891</v>
      </c>
      <c r="Y81" s="210">
        <v>19.777300085984521</v>
      </c>
    </row>
    <row r="82" spans="1:25" ht="12" customHeight="1" x14ac:dyDescent="0.25">
      <c r="A82" s="24" t="s">
        <v>28</v>
      </c>
      <c r="B82" s="213">
        <v>0</v>
      </c>
      <c r="C82" s="213">
        <v>0</v>
      </c>
      <c r="D82" s="213">
        <v>0</v>
      </c>
      <c r="E82" s="213">
        <v>0</v>
      </c>
      <c r="F82" s="213">
        <v>0</v>
      </c>
      <c r="G82" s="213">
        <v>0</v>
      </c>
      <c r="H82" s="213">
        <v>0</v>
      </c>
      <c r="I82" s="213">
        <v>0</v>
      </c>
      <c r="J82" s="213">
        <v>0</v>
      </c>
      <c r="K82" s="213">
        <v>0</v>
      </c>
      <c r="L82" s="213">
        <v>0</v>
      </c>
      <c r="M82" s="213">
        <v>0</v>
      </c>
      <c r="N82" s="213">
        <v>0</v>
      </c>
      <c r="O82" s="213">
        <v>0</v>
      </c>
      <c r="P82" s="213">
        <v>0</v>
      </c>
      <c r="Q82" s="213">
        <v>0</v>
      </c>
      <c r="R82" s="213">
        <v>0</v>
      </c>
      <c r="S82" s="213">
        <v>0</v>
      </c>
      <c r="T82" s="213">
        <v>0</v>
      </c>
      <c r="U82" s="213">
        <v>0</v>
      </c>
      <c r="V82" s="213">
        <v>0</v>
      </c>
      <c r="W82" s="213">
        <v>0</v>
      </c>
      <c r="X82" s="213">
        <v>0</v>
      </c>
      <c r="Y82" s="213">
        <v>0</v>
      </c>
    </row>
    <row r="83" spans="1:25" ht="12" customHeight="1" x14ac:dyDescent="0.25">
      <c r="A83" s="14" t="s">
        <v>29</v>
      </c>
      <c r="B83" s="204">
        <v>49.886758383490964</v>
      </c>
      <c r="C83" s="204">
        <v>45.700343938091137</v>
      </c>
      <c r="D83" s="204">
        <v>40.158899398108339</v>
      </c>
      <c r="E83" s="204">
        <v>39.648925193465175</v>
      </c>
      <c r="F83" s="204">
        <v>38.829836629406714</v>
      </c>
      <c r="G83" s="204">
        <v>19.548667239896819</v>
      </c>
      <c r="H83" s="204">
        <v>23.089595872742905</v>
      </c>
      <c r="I83" s="204">
        <v>18.519862424763545</v>
      </c>
      <c r="J83" s="204">
        <v>17.278847807394669</v>
      </c>
      <c r="K83" s="204">
        <v>22.703439380911437</v>
      </c>
      <c r="L83" s="204">
        <v>25.392605331040414</v>
      </c>
      <c r="M83" s="204">
        <v>30.79922613929493</v>
      </c>
      <c r="N83" s="204">
        <v>32.949097162510739</v>
      </c>
      <c r="O83" s="204">
        <v>29.651676698194319</v>
      </c>
      <c r="P83" s="204">
        <v>28.148839208942391</v>
      </c>
      <c r="Q83" s="204">
        <v>25.441014617368875</v>
      </c>
      <c r="R83" s="204">
        <v>27.315907136715389</v>
      </c>
      <c r="S83" s="204">
        <v>26.562940670679275</v>
      </c>
      <c r="T83" s="204">
        <v>31.015391229578682</v>
      </c>
      <c r="U83" s="204">
        <v>30.62063628546861</v>
      </c>
      <c r="V83" s="204">
        <v>21.858297506448842</v>
      </c>
      <c r="W83" s="204">
        <v>24.295184866723989</v>
      </c>
      <c r="X83" s="204">
        <v>17.883576956147891</v>
      </c>
      <c r="Y83" s="204">
        <v>19.777300085984521</v>
      </c>
    </row>
    <row r="84" spans="1:25" ht="12" customHeight="1" x14ac:dyDescent="0.25">
      <c r="A84" s="18" t="s">
        <v>30</v>
      </c>
      <c r="B84" s="204">
        <v>0</v>
      </c>
      <c r="C84" s="204">
        <v>0</v>
      </c>
      <c r="D84" s="204">
        <v>0</v>
      </c>
      <c r="E84" s="204">
        <v>0</v>
      </c>
      <c r="F84" s="204">
        <v>0</v>
      </c>
      <c r="G84" s="204">
        <v>0</v>
      </c>
      <c r="H84" s="204">
        <v>0</v>
      </c>
      <c r="I84" s="204">
        <v>0</v>
      </c>
      <c r="J84" s="204">
        <v>0</v>
      </c>
      <c r="K84" s="204">
        <v>0</v>
      </c>
      <c r="L84" s="204">
        <v>0</v>
      </c>
      <c r="M84" s="204">
        <v>0</v>
      </c>
      <c r="N84" s="204">
        <v>0</v>
      </c>
      <c r="O84" s="204">
        <v>0</v>
      </c>
      <c r="P84" s="204">
        <v>0</v>
      </c>
      <c r="Q84" s="204">
        <v>0</v>
      </c>
      <c r="R84" s="204">
        <v>0</v>
      </c>
      <c r="S84" s="204">
        <v>0</v>
      </c>
      <c r="T84" s="204">
        <v>0</v>
      </c>
      <c r="U84" s="204">
        <v>0</v>
      </c>
      <c r="V84" s="204">
        <v>0</v>
      </c>
      <c r="W84" s="204">
        <v>0</v>
      </c>
      <c r="X84" s="204">
        <v>0</v>
      </c>
      <c r="Y84" s="204">
        <v>0</v>
      </c>
    </row>
    <row r="85" spans="1:25" ht="12" customHeight="1" x14ac:dyDescent="0.25">
      <c r="A85" s="18" t="s">
        <v>31</v>
      </c>
      <c r="B85" s="204">
        <v>0</v>
      </c>
      <c r="C85" s="204">
        <v>0</v>
      </c>
      <c r="D85" s="204">
        <v>0</v>
      </c>
      <c r="E85" s="204">
        <v>0</v>
      </c>
      <c r="F85" s="204">
        <v>0</v>
      </c>
      <c r="G85" s="204">
        <v>0</v>
      </c>
      <c r="H85" s="204">
        <v>0</v>
      </c>
      <c r="I85" s="204">
        <v>0</v>
      </c>
      <c r="J85" s="204">
        <v>0</v>
      </c>
      <c r="K85" s="204">
        <v>0</v>
      </c>
      <c r="L85" s="204">
        <v>0</v>
      </c>
      <c r="M85" s="204">
        <v>0</v>
      </c>
      <c r="N85" s="204">
        <v>0</v>
      </c>
      <c r="O85" s="204">
        <v>0</v>
      </c>
      <c r="P85" s="204">
        <v>0</v>
      </c>
      <c r="Q85" s="204">
        <v>0</v>
      </c>
      <c r="R85" s="204">
        <v>0</v>
      </c>
      <c r="S85" s="204">
        <v>0</v>
      </c>
      <c r="T85" s="204">
        <v>0</v>
      </c>
      <c r="U85" s="204">
        <v>0</v>
      </c>
      <c r="V85" s="204">
        <v>0</v>
      </c>
      <c r="W85" s="204">
        <v>0</v>
      </c>
      <c r="X85" s="204">
        <v>0</v>
      </c>
      <c r="Y85" s="204">
        <v>0</v>
      </c>
    </row>
    <row r="86" spans="1:25" ht="12" customHeight="1" x14ac:dyDescent="0.25">
      <c r="A86" s="18" t="s">
        <v>82</v>
      </c>
      <c r="B86" s="204">
        <v>0</v>
      </c>
      <c r="C86" s="204">
        <v>0</v>
      </c>
      <c r="D86" s="204">
        <v>0</v>
      </c>
      <c r="E86" s="204">
        <v>0</v>
      </c>
      <c r="F86" s="204">
        <v>0</v>
      </c>
      <c r="G86" s="204">
        <v>0</v>
      </c>
      <c r="H86" s="204">
        <v>0</v>
      </c>
      <c r="I86" s="204">
        <v>0</v>
      </c>
      <c r="J86" s="204">
        <v>0</v>
      </c>
      <c r="K86" s="204">
        <v>0</v>
      </c>
      <c r="L86" s="204">
        <v>0</v>
      </c>
      <c r="M86" s="204">
        <v>0</v>
      </c>
      <c r="N86" s="204">
        <v>0</v>
      </c>
      <c r="O86" s="204">
        <v>0</v>
      </c>
      <c r="P86" s="204">
        <v>0</v>
      </c>
      <c r="Q86" s="204">
        <v>0</v>
      </c>
      <c r="R86" s="204">
        <v>0</v>
      </c>
      <c r="S86" s="204">
        <v>0</v>
      </c>
      <c r="T86" s="204">
        <v>0</v>
      </c>
      <c r="U86" s="204">
        <v>0</v>
      </c>
      <c r="V86" s="204">
        <v>0</v>
      </c>
      <c r="W86" s="204">
        <v>0</v>
      </c>
      <c r="X86" s="204">
        <v>0</v>
      </c>
      <c r="Y86" s="204">
        <v>0</v>
      </c>
    </row>
    <row r="87" spans="1:25" ht="12" customHeight="1" x14ac:dyDescent="0.25">
      <c r="A87" s="18" t="s">
        <v>32</v>
      </c>
      <c r="B87" s="204">
        <v>0</v>
      </c>
      <c r="C87" s="204">
        <v>0</v>
      </c>
      <c r="D87" s="204">
        <v>0</v>
      </c>
      <c r="E87" s="204">
        <v>0</v>
      </c>
      <c r="F87" s="204">
        <v>0</v>
      </c>
      <c r="G87" s="204">
        <v>0</v>
      </c>
      <c r="H87" s="204">
        <v>0</v>
      </c>
      <c r="I87" s="204">
        <v>0</v>
      </c>
      <c r="J87" s="204">
        <v>0</v>
      </c>
      <c r="K87" s="204">
        <v>0</v>
      </c>
      <c r="L87" s="204">
        <v>0</v>
      </c>
      <c r="M87" s="204">
        <v>0</v>
      </c>
      <c r="N87" s="204">
        <v>0</v>
      </c>
      <c r="O87" s="204">
        <v>0</v>
      </c>
      <c r="P87" s="204">
        <v>0</v>
      </c>
      <c r="Q87" s="204">
        <v>0</v>
      </c>
      <c r="R87" s="204">
        <v>0</v>
      </c>
      <c r="S87" s="204">
        <v>0</v>
      </c>
      <c r="T87" s="204">
        <v>0</v>
      </c>
      <c r="U87" s="204">
        <v>0</v>
      </c>
      <c r="V87" s="204">
        <v>0</v>
      </c>
      <c r="W87" s="204">
        <v>0</v>
      </c>
      <c r="X87" s="204">
        <v>0</v>
      </c>
      <c r="Y87" s="204">
        <v>0</v>
      </c>
    </row>
    <row r="88" spans="1:25" ht="12" customHeight="1" x14ac:dyDescent="0.25">
      <c r="A88" s="18" t="s">
        <v>33</v>
      </c>
      <c r="B88" s="204">
        <f t="shared" ref="B88:Y88" si="5">IF(ABS(B83-B84-B85-B86-B87-B89)&lt;0.0000001,0,B83-B84-B85-B86-B87-B89)</f>
        <v>49.886758383490964</v>
      </c>
      <c r="C88" s="204">
        <f t="shared" si="5"/>
        <v>45.700343938091137</v>
      </c>
      <c r="D88" s="204">
        <f t="shared" si="5"/>
        <v>40.158899398108339</v>
      </c>
      <c r="E88" s="204">
        <f t="shared" si="5"/>
        <v>39.648925193465175</v>
      </c>
      <c r="F88" s="204">
        <f t="shared" si="5"/>
        <v>38.829836629406714</v>
      </c>
      <c r="G88" s="204">
        <f t="shared" si="5"/>
        <v>19.548667239896819</v>
      </c>
      <c r="H88" s="204">
        <f t="shared" si="5"/>
        <v>23.089595872742905</v>
      </c>
      <c r="I88" s="204">
        <f t="shared" si="5"/>
        <v>18.519862424763545</v>
      </c>
      <c r="J88" s="204">
        <f t="shared" si="5"/>
        <v>17.278847807394669</v>
      </c>
      <c r="K88" s="204">
        <f t="shared" si="5"/>
        <v>22.703439380911437</v>
      </c>
      <c r="L88" s="204">
        <f t="shared" si="5"/>
        <v>25.392605331040414</v>
      </c>
      <c r="M88" s="204">
        <f t="shared" si="5"/>
        <v>30.79922613929493</v>
      </c>
      <c r="N88" s="204">
        <f t="shared" si="5"/>
        <v>32.949097162510739</v>
      </c>
      <c r="O88" s="204">
        <f t="shared" si="5"/>
        <v>29.651676698194319</v>
      </c>
      <c r="P88" s="204">
        <f t="shared" si="5"/>
        <v>28.148839208942391</v>
      </c>
      <c r="Q88" s="204">
        <f t="shared" si="5"/>
        <v>25.441014617368875</v>
      </c>
      <c r="R88" s="204">
        <f t="shared" si="5"/>
        <v>27.315907136715389</v>
      </c>
      <c r="S88" s="204">
        <f t="shared" si="5"/>
        <v>26.562940670679275</v>
      </c>
      <c r="T88" s="204">
        <f t="shared" si="5"/>
        <v>31.015391229578682</v>
      </c>
      <c r="U88" s="204">
        <f t="shared" si="5"/>
        <v>30.62063628546861</v>
      </c>
      <c r="V88" s="204">
        <f t="shared" si="5"/>
        <v>21.858297506448842</v>
      </c>
      <c r="W88" s="204">
        <f t="shared" si="5"/>
        <v>24.295184866723989</v>
      </c>
      <c r="X88" s="204">
        <f t="shared" si="5"/>
        <v>17.883576956147891</v>
      </c>
      <c r="Y88" s="204">
        <f t="shared" si="5"/>
        <v>19.777300085984521</v>
      </c>
    </row>
    <row r="89" spans="1:25" ht="12" customHeight="1" x14ac:dyDescent="0.25">
      <c r="A89" s="18" t="s">
        <v>83</v>
      </c>
      <c r="B89" s="204">
        <v>0</v>
      </c>
      <c r="C89" s="204">
        <v>0</v>
      </c>
      <c r="D89" s="204">
        <v>0</v>
      </c>
      <c r="E89" s="204">
        <v>0</v>
      </c>
      <c r="F89" s="204">
        <v>0</v>
      </c>
      <c r="G89" s="204">
        <v>0</v>
      </c>
      <c r="H89" s="204">
        <v>0</v>
      </c>
      <c r="I89" s="204">
        <v>0</v>
      </c>
      <c r="J89" s="204">
        <v>0</v>
      </c>
      <c r="K89" s="204">
        <v>0</v>
      </c>
      <c r="L89" s="204">
        <v>0</v>
      </c>
      <c r="M89" s="204">
        <v>0</v>
      </c>
      <c r="N89" s="204">
        <v>0</v>
      </c>
      <c r="O89" s="204">
        <v>0</v>
      </c>
      <c r="P89" s="204">
        <v>0</v>
      </c>
      <c r="Q89" s="204">
        <v>0</v>
      </c>
      <c r="R89" s="204">
        <v>0</v>
      </c>
      <c r="S89" s="204">
        <v>0</v>
      </c>
      <c r="T89" s="204">
        <v>0</v>
      </c>
      <c r="U89" s="204">
        <v>0</v>
      </c>
      <c r="V89" s="204">
        <v>0</v>
      </c>
      <c r="W89" s="204">
        <v>0</v>
      </c>
      <c r="X89" s="204">
        <v>0</v>
      </c>
      <c r="Y89" s="204">
        <v>0</v>
      </c>
    </row>
    <row r="90" spans="1:25" ht="12" customHeight="1" x14ac:dyDescent="0.25">
      <c r="A90" s="14" t="s">
        <v>34</v>
      </c>
      <c r="B90" s="204">
        <v>0</v>
      </c>
      <c r="C90" s="204">
        <v>0</v>
      </c>
      <c r="D90" s="204">
        <v>0</v>
      </c>
      <c r="E90" s="204">
        <v>0</v>
      </c>
      <c r="F90" s="204">
        <v>0</v>
      </c>
      <c r="G90" s="204">
        <v>0</v>
      </c>
      <c r="H90" s="204">
        <v>0</v>
      </c>
      <c r="I90" s="204">
        <v>0</v>
      </c>
      <c r="J90" s="204">
        <v>0</v>
      </c>
      <c r="K90" s="204">
        <v>0</v>
      </c>
      <c r="L90" s="204">
        <v>0</v>
      </c>
      <c r="M90" s="204">
        <v>0</v>
      </c>
      <c r="N90" s="204">
        <v>0</v>
      </c>
      <c r="O90" s="204">
        <v>0</v>
      </c>
      <c r="P90" s="204">
        <v>0</v>
      </c>
      <c r="Q90" s="204">
        <v>0</v>
      </c>
      <c r="R90" s="204">
        <v>0</v>
      </c>
      <c r="S90" s="204">
        <v>0</v>
      </c>
      <c r="T90" s="204">
        <v>0</v>
      </c>
      <c r="U90" s="204">
        <v>0</v>
      </c>
      <c r="V90" s="204">
        <v>0</v>
      </c>
      <c r="W90" s="204">
        <v>0</v>
      </c>
      <c r="X90" s="204">
        <v>0</v>
      </c>
      <c r="Y90" s="204">
        <v>0</v>
      </c>
    </row>
    <row r="91" spans="1:25" ht="12" customHeight="1" x14ac:dyDescent="0.25">
      <c r="A91" s="18" t="s">
        <v>73</v>
      </c>
      <c r="B91" s="204">
        <v>0</v>
      </c>
      <c r="C91" s="204">
        <v>0</v>
      </c>
      <c r="D91" s="204">
        <v>0</v>
      </c>
      <c r="E91" s="204">
        <v>0</v>
      </c>
      <c r="F91" s="204">
        <v>0</v>
      </c>
      <c r="G91" s="204">
        <v>0</v>
      </c>
      <c r="H91" s="204">
        <v>0</v>
      </c>
      <c r="I91" s="204">
        <v>0</v>
      </c>
      <c r="J91" s="204">
        <v>0</v>
      </c>
      <c r="K91" s="204">
        <v>0</v>
      </c>
      <c r="L91" s="204">
        <v>0</v>
      </c>
      <c r="M91" s="204">
        <v>0</v>
      </c>
      <c r="N91" s="204">
        <v>0</v>
      </c>
      <c r="O91" s="204">
        <v>0</v>
      </c>
      <c r="P91" s="204">
        <v>0</v>
      </c>
      <c r="Q91" s="204">
        <v>0</v>
      </c>
      <c r="R91" s="204">
        <v>0</v>
      </c>
      <c r="S91" s="204">
        <v>0</v>
      </c>
      <c r="T91" s="204">
        <v>0</v>
      </c>
      <c r="U91" s="204">
        <v>0</v>
      </c>
      <c r="V91" s="204">
        <v>0</v>
      </c>
      <c r="W91" s="204">
        <v>0</v>
      </c>
      <c r="X91" s="204">
        <v>0</v>
      </c>
      <c r="Y91" s="204">
        <v>0</v>
      </c>
    </row>
    <row r="92" spans="1:25" ht="12" customHeight="1" x14ac:dyDescent="0.25">
      <c r="A92" s="18" t="s">
        <v>36</v>
      </c>
      <c r="B92" s="204">
        <v>0</v>
      </c>
      <c r="C92" s="204">
        <v>0</v>
      </c>
      <c r="D92" s="204">
        <v>0</v>
      </c>
      <c r="E92" s="204">
        <v>0</v>
      </c>
      <c r="F92" s="204">
        <v>0</v>
      </c>
      <c r="G92" s="204">
        <v>0</v>
      </c>
      <c r="H92" s="204">
        <v>0</v>
      </c>
      <c r="I92" s="204">
        <v>0</v>
      </c>
      <c r="J92" s="204">
        <v>0</v>
      </c>
      <c r="K92" s="204">
        <v>0</v>
      </c>
      <c r="L92" s="204">
        <v>0</v>
      </c>
      <c r="M92" s="204">
        <v>0</v>
      </c>
      <c r="N92" s="204">
        <v>0</v>
      </c>
      <c r="O92" s="204">
        <v>0</v>
      </c>
      <c r="P92" s="204">
        <v>0</v>
      </c>
      <c r="Q92" s="204">
        <v>0</v>
      </c>
      <c r="R92" s="204">
        <v>0</v>
      </c>
      <c r="S92" s="204">
        <v>0</v>
      </c>
      <c r="T92" s="204">
        <v>0</v>
      </c>
      <c r="U92" s="204">
        <v>0</v>
      </c>
      <c r="V92" s="204">
        <v>0</v>
      </c>
      <c r="W92" s="204">
        <v>0</v>
      </c>
      <c r="X92" s="204">
        <v>0</v>
      </c>
      <c r="Y92" s="204">
        <v>0</v>
      </c>
    </row>
    <row r="93" spans="1:25" ht="12" customHeight="1" x14ac:dyDescent="0.25">
      <c r="A93" s="14" t="s">
        <v>37</v>
      </c>
      <c r="B93" s="204">
        <v>0</v>
      </c>
      <c r="C93" s="204">
        <v>0</v>
      </c>
      <c r="D93" s="204">
        <v>0</v>
      </c>
      <c r="E93" s="204">
        <v>0</v>
      </c>
      <c r="F93" s="204">
        <v>0</v>
      </c>
      <c r="G93" s="204">
        <v>0</v>
      </c>
      <c r="H93" s="204">
        <v>0</v>
      </c>
      <c r="I93" s="204">
        <v>0</v>
      </c>
      <c r="J93" s="204">
        <v>0</v>
      </c>
      <c r="K93" s="204">
        <v>0</v>
      </c>
      <c r="L93" s="204">
        <v>0</v>
      </c>
      <c r="M93" s="204">
        <v>0</v>
      </c>
      <c r="N93" s="204">
        <v>0</v>
      </c>
      <c r="O93" s="204">
        <v>0</v>
      </c>
      <c r="P93" s="204">
        <v>0</v>
      </c>
      <c r="Q93" s="204">
        <v>0</v>
      </c>
      <c r="R93" s="204">
        <v>0</v>
      </c>
      <c r="S93" s="204">
        <v>0</v>
      </c>
      <c r="T93" s="204">
        <v>0</v>
      </c>
      <c r="U93" s="204">
        <v>0</v>
      </c>
      <c r="V93" s="204">
        <v>0</v>
      </c>
      <c r="W93" s="204">
        <v>0</v>
      </c>
      <c r="X93" s="204">
        <v>0</v>
      </c>
      <c r="Y93" s="204">
        <v>0</v>
      </c>
    </row>
    <row r="94" spans="1:25" ht="12" customHeight="1" x14ac:dyDescent="0.25">
      <c r="A94" s="31" t="s">
        <v>79</v>
      </c>
      <c r="B94" s="210">
        <f t="shared" ref="B94:Y94" si="6">SUM(B95:B96)</f>
        <v>49.886758383490964</v>
      </c>
      <c r="C94" s="210">
        <f t="shared" si="6"/>
        <v>45.700343938091137</v>
      </c>
      <c r="D94" s="210">
        <f t="shared" si="6"/>
        <v>40.158899398108339</v>
      </c>
      <c r="E94" s="210">
        <f t="shared" si="6"/>
        <v>39.648925193465175</v>
      </c>
      <c r="F94" s="210">
        <f t="shared" si="6"/>
        <v>38.829836629406714</v>
      </c>
      <c r="G94" s="210">
        <f t="shared" si="6"/>
        <v>19.548667239896819</v>
      </c>
      <c r="H94" s="210">
        <f t="shared" si="6"/>
        <v>23.089595872742905</v>
      </c>
      <c r="I94" s="210">
        <f t="shared" si="6"/>
        <v>18.519862424763545</v>
      </c>
      <c r="J94" s="210">
        <f t="shared" si="6"/>
        <v>17.278847807394669</v>
      </c>
      <c r="K94" s="210">
        <f t="shared" si="6"/>
        <v>22.703439380911437</v>
      </c>
      <c r="L94" s="210">
        <f t="shared" si="6"/>
        <v>25.392605331040414</v>
      </c>
      <c r="M94" s="210">
        <f t="shared" si="6"/>
        <v>30.79922613929493</v>
      </c>
      <c r="N94" s="210">
        <f t="shared" si="6"/>
        <v>32.949097162510739</v>
      </c>
      <c r="O94" s="210">
        <f t="shared" si="6"/>
        <v>29.651676698194319</v>
      </c>
      <c r="P94" s="210">
        <f t="shared" si="6"/>
        <v>28.148839208942391</v>
      </c>
      <c r="Q94" s="210">
        <f t="shared" si="6"/>
        <v>25.441014617368875</v>
      </c>
      <c r="R94" s="210">
        <f t="shared" si="6"/>
        <v>27.315907136715389</v>
      </c>
      <c r="S94" s="210">
        <f t="shared" si="6"/>
        <v>26.562940670679275</v>
      </c>
      <c r="T94" s="210">
        <f t="shared" si="6"/>
        <v>31.015391229578682</v>
      </c>
      <c r="U94" s="210">
        <f t="shared" si="6"/>
        <v>30.62063628546861</v>
      </c>
      <c r="V94" s="210">
        <f t="shared" si="6"/>
        <v>21.858297506448842</v>
      </c>
      <c r="W94" s="210">
        <f t="shared" si="6"/>
        <v>24.295184866723989</v>
      </c>
      <c r="X94" s="210">
        <f t="shared" si="6"/>
        <v>17.883576956147891</v>
      </c>
      <c r="Y94" s="210">
        <f t="shared" si="6"/>
        <v>19.777300085984521</v>
      </c>
    </row>
    <row r="95" spans="1:25" ht="12" customHeight="1" x14ac:dyDescent="0.25">
      <c r="A95" s="24" t="s">
        <v>48</v>
      </c>
      <c r="B95" s="213">
        <f>CHI!B58</f>
        <v>0</v>
      </c>
      <c r="C95" s="213">
        <f>CHI!C58</f>
        <v>0</v>
      </c>
      <c r="D95" s="213">
        <f>CHI!D58</f>
        <v>0</v>
      </c>
      <c r="E95" s="213">
        <f>CHI!E58</f>
        <v>0</v>
      </c>
      <c r="F95" s="213">
        <f>CHI!F58</f>
        <v>0</v>
      </c>
      <c r="G95" s="213">
        <f>CHI!G58</f>
        <v>0</v>
      </c>
      <c r="H95" s="213">
        <f>CHI!H58</f>
        <v>0</v>
      </c>
      <c r="I95" s="213">
        <f>CHI!I58</f>
        <v>0</v>
      </c>
      <c r="J95" s="213">
        <f>CHI!J58</f>
        <v>0</v>
      </c>
      <c r="K95" s="213">
        <f>CHI!K58</f>
        <v>0</v>
      </c>
      <c r="L95" s="213">
        <f>CHI!L58</f>
        <v>0</v>
      </c>
      <c r="M95" s="213">
        <f>CHI!M58</f>
        <v>0</v>
      </c>
      <c r="N95" s="213">
        <f>CHI!N58</f>
        <v>0</v>
      </c>
      <c r="O95" s="213">
        <f>CHI!O58</f>
        <v>0</v>
      </c>
      <c r="P95" s="213">
        <f>CHI!P58</f>
        <v>0</v>
      </c>
      <c r="Q95" s="213">
        <f>CHI!Q58</f>
        <v>0</v>
      </c>
      <c r="R95" s="213">
        <f>CHI!R58</f>
        <v>0</v>
      </c>
      <c r="S95" s="213">
        <f>CHI!S58</f>
        <v>0</v>
      </c>
      <c r="T95" s="213">
        <f>CHI!T58</f>
        <v>0</v>
      </c>
      <c r="U95" s="213">
        <f>CHI!U58</f>
        <v>0</v>
      </c>
      <c r="V95" s="213">
        <f>CHI!V58</f>
        <v>0</v>
      </c>
      <c r="W95" s="213">
        <f>CHI!W58</f>
        <v>0</v>
      </c>
      <c r="X95" s="213">
        <f>CHI!X58</f>
        <v>0</v>
      </c>
      <c r="Y95" s="213">
        <f>CHI!Y58</f>
        <v>0</v>
      </c>
    </row>
    <row r="96" spans="1:25" ht="12" customHeight="1" x14ac:dyDescent="0.25">
      <c r="A96" s="21" t="s">
        <v>27</v>
      </c>
      <c r="B96" s="207">
        <v>49.886758383490964</v>
      </c>
      <c r="C96" s="207">
        <v>45.700343938091137</v>
      </c>
      <c r="D96" s="207">
        <v>40.158899398108339</v>
      </c>
      <c r="E96" s="207">
        <v>39.648925193465175</v>
      </c>
      <c r="F96" s="207">
        <v>38.829836629406714</v>
      </c>
      <c r="G96" s="207">
        <v>19.548667239896819</v>
      </c>
      <c r="H96" s="207">
        <v>23.089595872742905</v>
      </c>
      <c r="I96" s="207">
        <v>18.519862424763545</v>
      </c>
      <c r="J96" s="207">
        <v>17.278847807394669</v>
      </c>
      <c r="K96" s="207">
        <v>22.703439380911437</v>
      </c>
      <c r="L96" s="207">
        <v>25.392605331040414</v>
      </c>
      <c r="M96" s="207">
        <v>30.79922613929493</v>
      </c>
      <c r="N96" s="207">
        <v>32.949097162510739</v>
      </c>
      <c r="O96" s="207">
        <v>29.651676698194319</v>
      </c>
      <c r="P96" s="207">
        <v>28.148839208942391</v>
      </c>
      <c r="Q96" s="207">
        <v>25.441014617368875</v>
      </c>
      <c r="R96" s="207">
        <v>27.315907136715389</v>
      </c>
      <c r="S96" s="207">
        <v>26.562940670679275</v>
      </c>
      <c r="T96" s="207">
        <v>31.015391229578682</v>
      </c>
      <c r="U96" s="207">
        <v>30.62063628546861</v>
      </c>
      <c r="V96" s="207">
        <v>21.858297506448842</v>
      </c>
      <c r="W96" s="207">
        <v>24.295184866723989</v>
      </c>
      <c r="X96" s="207">
        <v>17.883576956147891</v>
      </c>
      <c r="Y96" s="207">
        <v>19.777300085984521</v>
      </c>
    </row>
    <row r="98" spans="1:25" ht="12" customHeight="1" x14ac:dyDescent="0.25">
      <c r="A98" s="30" t="s">
        <v>84</v>
      </c>
      <c r="B98" s="203">
        <f t="shared" ref="B98:Y98" si="7">SUM(B99,B102,B108,B112,B116,B120:B126)</f>
        <v>2017.2768951630524</v>
      </c>
      <c r="C98" s="203">
        <f t="shared" si="7"/>
        <v>2103.2761544395844</v>
      </c>
      <c r="D98" s="203">
        <f t="shared" si="7"/>
        <v>1923.8281272450299</v>
      </c>
      <c r="E98" s="203">
        <f t="shared" si="7"/>
        <v>1756.8570975633493</v>
      </c>
      <c r="F98" s="203">
        <f t="shared" si="7"/>
        <v>1965.0616575623862</v>
      </c>
      <c r="G98" s="203">
        <f t="shared" si="7"/>
        <v>1918.348697001054</v>
      </c>
      <c r="H98" s="203">
        <f t="shared" si="7"/>
        <v>2057.6313118018238</v>
      </c>
      <c r="I98" s="203">
        <f t="shared" si="7"/>
        <v>1958.9964660801195</v>
      </c>
      <c r="J98" s="203">
        <f t="shared" si="7"/>
        <v>1849.4081557224579</v>
      </c>
      <c r="K98" s="203">
        <f t="shared" si="7"/>
        <v>1600.8068579603639</v>
      </c>
      <c r="L98" s="203">
        <f t="shared" si="7"/>
        <v>1703.1304088813545</v>
      </c>
      <c r="M98" s="203">
        <f t="shared" si="7"/>
        <v>1684.1737833057346</v>
      </c>
      <c r="N98" s="203">
        <f t="shared" si="7"/>
        <v>1611.4168720648804</v>
      </c>
      <c r="O98" s="203">
        <f t="shared" si="7"/>
        <v>1547.4094446353674</v>
      </c>
      <c r="P98" s="203">
        <f t="shared" si="7"/>
        <v>1535.3641419336227</v>
      </c>
      <c r="Q98" s="203">
        <f t="shared" si="7"/>
        <v>1495.7222001377479</v>
      </c>
      <c r="R98" s="203">
        <f t="shared" si="7"/>
        <v>1523.9525691338717</v>
      </c>
      <c r="S98" s="203">
        <f t="shared" si="7"/>
        <v>1527.3450147394929</v>
      </c>
      <c r="T98" s="203">
        <f t="shared" si="7"/>
        <v>1551.897655341741</v>
      </c>
      <c r="U98" s="203">
        <f t="shared" si="7"/>
        <v>1590.3516098592661</v>
      </c>
      <c r="V98" s="203">
        <f t="shared" si="7"/>
        <v>1489.4778318888293</v>
      </c>
      <c r="W98" s="203">
        <f t="shared" si="7"/>
        <v>1450.0209748792786</v>
      </c>
      <c r="X98" s="203">
        <f t="shared" si="7"/>
        <v>1243.4956291920571</v>
      </c>
      <c r="Y98" s="203">
        <f t="shared" si="7"/>
        <v>1004.1657624216981</v>
      </c>
    </row>
    <row r="99" spans="1:25" ht="12" customHeight="1" x14ac:dyDescent="0.25">
      <c r="A99" s="25" t="s">
        <v>14</v>
      </c>
      <c r="B99" s="209">
        <f>ISI!B$54</f>
        <v>632.6146853578233</v>
      </c>
      <c r="C99" s="209">
        <f>ISI!C$54</f>
        <v>744.78611623836684</v>
      </c>
      <c r="D99" s="209">
        <f>ISI!D$54</f>
        <v>709.89869439885717</v>
      </c>
      <c r="E99" s="209">
        <f>ISI!E$54</f>
        <v>658.35423975854383</v>
      </c>
      <c r="F99" s="209">
        <f>ISI!F$54</f>
        <v>711.64830043779239</v>
      </c>
      <c r="G99" s="209">
        <f>ISI!G$54</f>
        <v>666.2086021586581</v>
      </c>
      <c r="H99" s="209">
        <f>ISI!H$54</f>
        <v>817.10907183876282</v>
      </c>
      <c r="I99" s="209">
        <f>ISI!I$54</f>
        <v>818.49597855776801</v>
      </c>
      <c r="J99" s="209">
        <f>ISI!J$54</f>
        <v>741.26848911866114</v>
      </c>
      <c r="K99" s="209">
        <f>ISI!K$54</f>
        <v>572.42615419853803</v>
      </c>
      <c r="L99" s="209">
        <f>ISI!L$54</f>
        <v>633.93698347791815</v>
      </c>
      <c r="M99" s="209">
        <f>ISI!M$54</f>
        <v>549.04640149870579</v>
      </c>
      <c r="N99" s="209">
        <f>ISI!N$54</f>
        <v>482.36875633691795</v>
      </c>
      <c r="O99" s="209">
        <f>ISI!O$54</f>
        <v>462.24831983283229</v>
      </c>
      <c r="P99" s="209">
        <f>ISI!P$54</f>
        <v>457.24623048587074</v>
      </c>
      <c r="Q99" s="209">
        <f>ISI!Q$54</f>
        <v>478.05552826489895</v>
      </c>
      <c r="R99" s="209">
        <f>ISI!R$54</f>
        <v>467.74412718041901</v>
      </c>
      <c r="S99" s="209">
        <f>ISI!S$54</f>
        <v>440.93880148133178</v>
      </c>
      <c r="T99" s="209">
        <f>ISI!T$54</f>
        <v>488.20290087818574</v>
      </c>
      <c r="U99" s="209">
        <f>ISI!U$54</f>
        <v>461.83322993461036</v>
      </c>
      <c r="V99" s="209">
        <f>ISI!V$54</f>
        <v>419.62662886247711</v>
      </c>
      <c r="W99" s="209">
        <f>ISI!W$54</f>
        <v>416.84744903552831</v>
      </c>
      <c r="X99" s="209">
        <f>ISI!X$54</f>
        <v>362.12721524297166</v>
      </c>
      <c r="Y99" s="209">
        <f>ISI!Y$54</f>
        <v>364.25165676608043</v>
      </c>
    </row>
    <row r="100" spans="1:25" ht="12" customHeight="1" x14ac:dyDescent="0.25">
      <c r="A100" s="14" t="s">
        <v>43</v>
      </c>
      <c r="B100" s="204">
        <f>ISI!B$55</f>
        <v>0</v>
      </c>
      <c r="C100" s="204">
        <f>ISI!C$55</f>
        <v>0</v>
      </c>
      <c r="D100" s="204">
        <f>ISI!D$55</f>
        <v>0</v>
      </c>
      <c r="E100" s="204">
        <f>ISI!E$55</f>
        <v>0</v>
      </c>
      <c r="F100" s="204">
        <f>ISI!F$55</f>
        <v>0</v>
      </c>
      <c r="G100" s="204">
        <f>ISI!G$55</f>
        <v>0</v>
      </c>
      <c r="H100" s="204">
        <f>ISI!H$55</f>
        <v>0</v>
      </c>
      <c r="I100" s="204">
        <f>ISI!I$55</f>
        <v>0</v>
      </c>
      <c r="J100" s="204">
        <f>ISI!J$55</f>
        <v>0</v>
      </c>
      <c r="K100" s="204">
        <f>ISI!K$55</f>
        <v>0</v>
      </c>
      <c r="L100" s="204">
        <f>ISI!L$55</f>
        <v>0</v>
      </c>
      <c r="M100" s="204">
        <f>ISI!M$55</f>
        <v>0</v>
      </c>
      <c r="N100" s="204">
        <f>ISI!N$55</f>
        <v>0</v>
      </c>
      <c r="O100" s="204">
        <f>ISI!O$55</f>
        <v>0</v>
      </c>
      <c r="P100" s="204">
        <f>ISI!P$55</f>
        <v>0</v>
      </c>
      <c r="Q100" s="204">
        <f>ISI!Q$55</f>
        <v>0</v>
      </c>
      <c r="R100" s="204">
        <f>ISI!R$55</f>
        <v>0</v>
      </c>
      <c r="S100" s="204">
        <f>ISI!S$55</f>
        <v>0</v>
      </c>
      <c r="T100" s="204">
        <f>ISI!T$55</f>
        <v>0</v>
      </c>
      <c r="U100" s="204">
        <f>ISI!U$55</f>
        <v>0</v>
      </c>
      <c r="V100" s="204">
        <f>ISI!V$55</f>
        <v>0</v>
      </c>
      <c r="W100" s="204">
        <f>ISI!W$55</f>
        <v>0</v>
      </c>
      <c r="X100" s="204">
        <f>ISI!X$55</f>
        <v>0</v>
      </c>
      <c r="Y100" s="204">
        <f>ISI!Y$55</f>
        <v>0</v>
      </c>
    </row>
    <row r="101" spans="1:25" ht="12" customHeight="1" x14ac:dyDescent="0.25">
      <c r="A101" s="14" t="s">
        <v>44</v>
      </c>
      <c r="B101" s="204">
        <f>ISI!B$56</f>
        <v>632.6146853578233</v>
      </c>
      <c r="C101" s="204">
        <f>ISI!C$56</f>
        <v>744.78611623836684</v>
      </c>
      <c r="D101" s="204">
        <f>ISI!D$56</f>
        <v>709.89869439885717</v>
      </c>
      <c r="E101" s="204">
        <f>ISI!E$56</f>
        <v>658.35423975854383</v>
      </c>
      <c r="F101" s="204">
        <f>ISI!F$56</f>
        <v>711.64830043779239</v>
      </c>
      <c r="G101" s="204">
        <f>ISI!G$56</f>
        <v>666.2086021586581</v>
      </c>
      <c r="H101" s="204">
        <f>ISI!H$56</f>
        <v>817.10907183876282</v>
      </c>
      <c r="I101" s="204">
        <f>ISI!I$56</f>
        <v>818.49597855776801</v>
      </c>
      <c r="J101" s="204">
        <f>ISI!J$56</f>
        <v>741.26848911866114</v>
      </c>
      <c r="K101" s="204">
        <f>ISI!K$56</f>
        <v>572.42615419853803</v>
      </c>
      <c r="L101" s="204">
        <f>ISI!L$56</f>
        <v>633.93698347791815</v>
      </c>
      <c r="M101" s="204">
        <f>ISI!M$56</f>
        <v>549.04640149870579</v>
      </c>
      <c r="N101" s="204">
        <f>ISI!N$56</f>
        <v>482.36875633691795</v>
      </c>
      <c r="O101" s="204">
        <f>ISI!O$56</f>
        <v>462.24831983283229</v>
      </c>
      <c r="P101" s="204">
        <f>ISI!P$56</f>
        <v>457.24623048587074</v>
      </c>
      <c r="Q101" s="204">
        <f>ISI!Q$56</f>
        <v>478.05552826489895</v>
      </c>
      <c r="R101" s="204">
        <f>ISI!R$56</f>
        <v>467.74412718041901</v>
      </c>
      <c r="S101" s="204">
        <f>ISI!S$56</f>
        <v>440.93880148133178</v>
      </c>
      <c r="T101" s="204">
        <f>ISI!T$56</f>
        <v>488.20290087818574</v>
      </c>
      <c r="U101" s="204">
        <f>ISI!U$56</f>
        <v>461.83322993461036</v>
      </c>
      <c r="V101" s="204">
        <f>ISI!V$56</f>
        <v>419.62662886247711</v>
      </c>
      <c r="W101" s="204">
        <f>ISI!W$56</f>
        <v>416.84744903552831</v>
      </c>
      <c r="X101" s="204">
        <f>ISI!X$56</f>
        <v>362.12721524297166</v>
      </c>
      <c r="Y101" s="204">
        <f>ISI!Y$56</f>
        <v>364.25165676608043</v>
      </c>
    </row>
    <row r="102" spans="1:25" ht="12" customHeight="1" x14ac:dyDescent="0.25">
      <c r="A102" s="13" t="s">
        <v>18</v>
      </c>
      <c r="B102" s="205">
        <f>NFM!B$73</f>
        <v>0</v>
      </c>
      <c r="C102" s="205">
        <f>NFM!C$73</f>
        <v>0</v>
      </c>
      <c r="D102" s="205">
        <f>NFM!D$73</f>
        <v>0</v>
      </c>
      <c r="E102" s="205">
        <f>NFM!E$73</f>
        <v>0</v>
      </c>
      <c r="F102" s="205">
        <f>NFM!F$73</f>
        <v>0</v>
      </c>
      <c r="G102" s="205">
        <f>NFM!G$73</f>
        <v>0</v>
      </c>
      <c r="H102" s="205">
        <f>NFM!H$73</f>
        <v>0</v>
      </c>
      <c r="I102" s="205">
        <f>NFM!I$73</f>
        <v>0</v>
      </c>
      <c r="J102" s="205">
        <f>NFM!J$73</f>
        <v>0</v>
      </c>
      <c r="K102" s="205">
        <f>NFM!K$73</f>
        <v>0</v>
      </c>
      <c r="L102" s="205">
        <f>NFM!L$73</f>
        <v>0</v>
      </c>
      <c r="M102" s="205">
        <f>NFM!M$73</f>
        <v>0</v>
      </c>
      <c r="N102" s="205">
        <f>NFM!N$73</f>
        <v>0</v>
      </c>
      <c r="O102" s="205">
        <f>NFM!O$73</f>
        <v>0</v>
      </c>
      <c r="P102" s="205">
        <f>NFM!P$73</f>
        <v>0</v>
      </c>
      <c r="Q102" s="205">
        <f>NFM!Q$73</f>
        <v>0</v>
      </c>
      <c r="R102" s="205">
        <f>NFM!R$73</f>
        <v>0</v>
      </c>
      <c r="S102" s="205">
        <f>NFM!S$73</f>
        <v>0</v>
      </c>
      <c r="T102" s="205">
        <f>NFM!T$73</f>
        <v>0</v>
      </c>
      <c r="U102" s="205">
        <f>NFM!U$73</f>
        <v>0</v>
      </c>
      <c r="V102" s="205">
        <f>NFM!V$73</f>
        <v>0</v>
      </c>
      <c r="W102" s="205">
        <f>NFM!W$73</f>
        <v>0</v>
      </c>
      <c r="X102" s="205">
        <f>NFM!X$73</f>
        <v>0</v>
      </c>
      <c r="Y102" s="205">
        <f>NFM!Y$73</f>
        <v>0</v>
      </c>
    </row>
    <row r="103" spans="1:25" ht="12" customHeight="1" x14ac:dyDescent="0.25">
      <c r="A103" s="14" t="s">
        <v>45</v>
      </c>
      <c r="B103" s="204">
        <f>NFM!B$74</f>
        <v>0</v>
      </c>
      <c r="C103" s="204">
        <f>NFM!C$74</f>
        <v>0</v>
      </c>
      <c r="D103" s="204">
        <f>NFM!D$74</f>
        <v>0</v>
      </c>
      <c r="E103" s="204">
        <f>NFM!E$74</f>
        <v>0</v>
      </c>
      <c r="F103" s="204">
        <f>NFM!F$74</f>
        <v>0</v>
      </c>
      <c r="G103" s="204">
        <f>NFM!G$74</f>
        <v>0</v>
      </c>
      <c r="H103" s="204">
        <f>NFM!H$74</f>
        <v>0</v>
      </c>
      <c r="I103" s="204">
        <f>NFM!I$74</f>
        <v>0</v>
      </c>
      <c r="J103" s="204">
        <f>NFM!J$74</f>
        <v>0</v>
      </c>
      <c r="K103" s="204">
        <f>NFM!K$74</f>
        <v>0</v>
      </c>
      <c r="L103" s="204">
        <f>NFM!L$74</f>
        <v>0</v>
      </c>
      <c r="M103" s="204">
        <f>NFM!M$74</f>
        <v>0</v>
      </c>
      <c r="N103" s="204">
        <f>NFM!N$74</f>
        <v>0</v>
      </c>
      <c r="O103" s="204">
        <f>NFM!O$74</f>
        <v>0</v>
      </c>
      <c r="P103" s="204">
        <f>NFM!P$74</f>
        <v>0</v>
      </c>
      <c r="Q103" s="204">
        <f>NFM!Q$74</f>
        <v>0</v>
      </c>
      <c r="R103" s="204">
        <f>NFM!R$74</f>
        <v>0</v>
      </c>
      <c r="S103" s="204">
        <f>NFM!S$74</f>
        <v>0</v>
      </c>
      <c r="T103" s="204">
        <f>NFM!T$74</f>
        <v>0</v>
      </c>
      <c r="U103" s="204">
        <f>NFM!U$74</f>
        <v>0</v>
      </c>
      <c r="V103" s="204">
        <f>NFM!V$74</f>
        <v>0</v>
      </c>
      <c r="W103" s="204">
        <f>NFM!W$74</f>
        <v>0</v>
      </c>
      <c r="X103" s="204">
        <f>NFM!X$74</f>
        <v>0</v>
      </c>
      <c r="Y103" s="204">
        <f>NFM!Y$74</f>
        <v>0</v>
      </c>
    </row>
    <row r="104" spans="1:25" ht="12" customHeight="1" x14ac:dyDescent="0.25">
      <c r="A104" s="14" t="s">
        <v>58</v>
      </c>
      <c r="B104" s="204">
        <f>NFM!B$75</f>
        <v>0</v>
      </c>
      <c r="C104" s="204">
        <f>NFM!C$75</f>
        <v>0</v>
      </c>
      <c r="D104" s="204">
        <f>NFM!D$75</f>
        <v>0</v>
      </c>
      <c r="E104" s="204">
        <f>NFM!E$75</f>
        <v>0</v>
      </c>
      <c r="F104" s="204">
        <f>NFM!F$75</f>
        <v>0</v>
      </c>
      <c r="G104" s="204">
        <f>NFM!G$75</f>
        <v>0</v>
      </c>
      <c r="H104" s="204">
        <f>NFM!H$75</f>
        <v>0</v>
      </c>
      <c r="I104" s="204">
        <f>NFM!I$75</f>
        <v>0</v>
      </c>
      <c r="J104" s="204">
        <f>NFM!J$75</f>
        <v>0</v>
      </c>
      <c r="K104" s="204">
        <f>NFM!K$75</f>
        <v>0</v>
      </c>
      <c r="L104" s="204">
        <f>NFM!L$75</f>
        <v>0</v>
      </c>
      <c r="M104" s="204">
        <f>NFM!M$75</f>
        <v>0</v>
      </c>
      <c r="N104" s="204">
        <f>NFM!N$75</f>
        <v>0</v>
      </c>
      <c r="O104" s="204">
        <f>NFM!O$75</f>
        <v>0</v>
      </c>
      <c r="P104" s="204">
        <f>NFM!P$75</f>
        <v>0</v>
      </c>
      <c r="Q104" s="204">
        <f>NFM!Q$75</f>
        <v>0</v>
      </c>
      <c r="R104" s="204">
        <f>NFM!R$75</f>
        <v>0</v>
      </c>
      <c r="S104" s="204">
        <f>NFM!S$75</f>
        <v>0</v>
      </c>
      <c r="T104" s="204">
        <f>NFM!T$75</f>
        <v>0</v>
      </c>
      <c r="U104" s="204">
        <f>NFM!U$75</f>
        <v>0</v>
      </c>
      <c r="V104" s="204">
        <f>NFM!V$75</f>
        <v>0</v>
      </c>
      <c r="W104" s="204">
        <f>NFM!W$75</f>
        <v>0</v>
      </c>
      <c r="X104" s="204">
        <f>NFM!X$75</f>
        <v>0</v>
      </c>
      <c r="Y104" s="204">
        <f>NFM!Y$75</f>
        <v>0</v>
      </c>
    </row>
    <row r="105" spans="1:25" ht="12" customHeight="1" x14ac:dyDescent="0.25">
      <c r="A105" s="26" t="s">
        <v>46</v>
      </c>
      <c r="B105" s="211">
        <f>NFM!B$76</f>
        <v>0</v>
      </c>
      <c r="C105" s="211">
        <f>NFM!C$76</f>
        <v>0</v>
      </c>
      <c r="D105" s="211">
        <f>NFM!D$76</f>
        <v>0</v>
      </c>
      <c r="E105" s="211">
        <f>NFM!E$76</f>
        <v>0</v>
      </c>
      <c r="F105" s="211">
        <f>NFM!F$76</f>
        <v>0</v>
      </c>
      <c r="G105" s="211">
        <f>NFM!G$76</f>
        <v>0</v>
      </c>
      <c r="H105" s="211">
        <f>NFM!H$76</f>
        <v>0</v>
      </c>
      <c r="I105" s="211">
        <f>NFM!I$76</f>
        <v>0</v>
      </c>
      <c r="J105" s="211">
        <f>NFM!J$76</f>
        <v>0</v>
      </c>
      <c r="K105" s="211">
        <f>NFM!K$76</f>
        <v>0</v>
      </c>
      <c r="L105" s="211">
        <f>NFM!L$76</f>
        <v>0</v>
      </c>
      <c r="M105" s="211">
        <f>NFM!M$76</f>
        <v>0</v>
      </c>
      <c r="N105" s="211">
        <f>NFM!N$76</f>
        <v>0</v>
      </c>
      <c r="O105" s="211">
        <f>NFM!O$76</f>
        <v>0</v>
      </c>
      <c r="P105" s="211">
        <f>NFM!P$76</f>
        <v>0</v>
      </c>
      <c r="Q105" s="211">
        <f>NFM!Q$76</f>
        <v>0</v>
      </c>
      <c r="R105" s="211">
        <f>NFM!R$76</f>
        <v>0</v>
      </c>
      <c r="S105" s="211">
        <f>NFM!S$76</f>
        <v>0</v>
      </c>
      <c r="T105" s="211">
        <f>NFM!T$76</f>
        <v>0</v>
      </c>
      <c r="U105" s="211">
        <f>NFM!U$76</f>
        <v>0</v>
      </c>
      <c r="V105" s="211">
        <f>NFM!V$76</f>
        <v>0</v>
      </c>
      <c r="W105" s="211">
        <f>NFM!W$76</f>
        <v>0</v>
      </c>
      <c r="X105" s="211">
        <f>NFM!X$76</f>
        <v>0</v>
      </c>
      <c r="Y105" s="211">
        <f>NFM!Y$76</f>
        <v>0</v>
      </c>
    </row>
    <row r="106" spans="1:25" ht="12" customHeight="1" x14ac:dyDescent="0.25">
      <c r="A106" s="27" t="s">
        <v>80</v>
      </c>
      <c r="B106" s="212">
        <f>NFM!B$77</f>
        <v>0</v>
      </c>
      <c r="C106" s="212">
        <f>NFM!C$77</f>
        <v>0</v>
      </c>
      <c r="D106" s="212">
        <f>NFM!D$77</f>
        <v>0</v>
      </c>
      <c r="E106" s="212">
        <f>NFM!E$77</f>
        <v>0</v>
      </c>
      <c r="F106" s="212">
        <f>NFM!F$77</f>
        <v>0</v>
      </c>
      <c r="G106" s="212">
        <f>NFM!G$77</f>
        <v>0</v>
      </c>
      <c r="H106" s="212">
        <f>NFM!H$77</f>
        <v>0</v>
      </c>
      <c r="I106" s="212">
        <f>NFM!I$77</f>
        <v>0</v>
      </c>
      <c r="J106" s="212">
        <f>NFM!J$77</f>
        <v>0</v>
      </c>
      <c r="K106" s="212">
        <f>NFM!K$77</f>
        <v>0</v>
      </c>
      <c r="L106" s="212">
        <f>NFM!L$77</f>
        <v>0</v>
      </c>
      <c r="M106" s="212">
        <f>NFM!M$77</f>
        <v>0</v>
      </c>
      <c r="N106" s="212">
        <f>NFM!N$77</f>
        <v>0</v>
      </c>
      <c r="O106" s="212">
        <f>NFM!O$77</f>
        <v>0</v>
      </c>
      <c r="P106" s="212">
        <f>NFM!P$77</f>
        <v>0</v>
      </c>
      <c r="Q106" s="212">
        <f>NFM!Q$77</f>
        <v>0</v>
      </c>
      <c r="R106" s="212">
        <f>NFM!R$77</f>
        <v>0</v>
      </c>
      <c r="S106" s="212">
        <f>NFM!S$77</f>
        <v>0</v>
      </c>
      <c r="T106" s="212">
        <f>NFM!T$77</f>
        <v>0</v>
      </c>
      <c r="U106" s="212">
        <f>NFM!U$77</f>
        <v>0</v>
      </c>
      <c r="V106" s="212">
        <f>NFM!V$77</f>
        <v>0</v>
      </c>
      <c r="W106" s="212">
        <f>NFM!W$77</f>
        <v>0</v>
      </c>
      <c r="X106" s="212">
        <f>NFM!X$77</f>
        <v>0</v>
      </c>
      <c r="Y106" s="212">
        <f>NFM!Y$77</f>
        <v>0</v>
      </c>
    </row>
    <row r="107" spans="1:25" ht="12" customHeight="1" x14ac:dyDescent="0.25">
      <c r="A107" s="14" t="s">
        <v>47</v>
      </c>
      <c r="B107" s="204">
        <f>NFM!B$78</f>
        <v>0</v>
      </c>
      <c r="C107" s="204">
        <f>NFM!C$78</f>
        <v>0</v>
      </c>
      <c r="D107" s="204">
        <f>NFM!D$78</f>
        <v>0</v>
      </c>
      <c r="E107" s="204">
        <f>NFM!E$78</f>
        <v>0</v>
      </c>
      <c r="F107" s="204">
        <f>NFM!F$78</f>
        <v>0</v>
      </c>
      <c r="G107" s="204">
        <f>NFM!G$78</f>
        <v>0</v>
      </c>
      <c r="H107" s="204">
        <f>NFM!H$78</f>
        <v>0</v>
      </c>
      <c r="I107" s="204">
        <f>NFM!I$78</f>
        <v>0</v>
      </c>
      <c r="J107" s="204">
        <f>NFM!J$78</f>
        <v>0</v>
      </c>
      <c r="K107" s="204">
        <f>NFM!K$78</f>
        <v>0</v>
      </c>
      <c r="L107" s="204">
        <f>NFM!L$78</f>
        <v>0</v>
      </c>
      <c r="M107" s="204">
        <f>NFM!M$78</f>
        <v>0</v>
      </c>
      <c r="N107" s="204">
        <f>NFM!N$78</f>
        <v>0</v>
      </c>
      <c r="O107" s="204">
        <f>NFM!O$78</f>
        <v>0</v>
      </c>
      <c r="P107" s="204">
        <f>NFM!P$78</f>
        <v>0</v>
      </c>
      <c r="Q107" s="204">
        <f>NFM!Q$78</f>
        <v>0</v>
      </c>
      <c r="R107" s="204">
        <f>NFM!R$78</f>
        <v>0</v>
      </c>
      <c r="S107" s="204">
        <f>NFM!S$78</f>
        <v>0</v>
      </c>
      <c r="T107" s="204">
        <f>NFM!T$78</f>
        <v>0</v>
      </c>
      <c r="U107" s="204">
        <f>NFM!U$78</f>
        <v>0</v>
      </c>
      <c r="V107" s="204">
        <f>NFM!V$78</f>
        <v>0</v>
      </c>
      <c r="W107" s="204">
        <f>NFM!W$78</f>
        <v>0</v>
      </c>
      <c r="X107" s="204">
        <f>NFM!X$78</f>
        <v>0</v>
      </c>
      <c r="Y107" s="204">
        <f>NFM!Y$78</f>
        <v>0</v>
      </c>
    </row>
    <row r="108" spans="1:25" ht="12" customHeight="1" x14ac:dyDescent="0.25">
      <c r="A108" s="13" t="s">
        <v>19</v>
      </c>
      <c r="B108" s="205">
        <f>CHI!B$79</f>
        <v>46.551042001289289</v>
      </c>
      <c r="C108" s="205">
        <f>CHI!C$79</f>
        <v>46.983468601408873</v>
      </c>
      <c r="D108" s="205">
        <f>CHI!D$79</f>
        <v>45.030997081233842</v>
      </c>
      <c r="E108" s="205">
        <f>CHI!E$79</f>
        <v>44.398164601730457</v>
      </c>
      <c r="F108" s="205">
        <f>CHI!F$79</f>
        <v>49.237023600859736</v>
      </c>
      <c r="G108" s="205">
        <f>CHI!G$79</f>
        <v>50.887634040865763</v>
      </c>
      <c r="H108" s="205">
        <f>CHI!H$79</f>
        <v>36.812684160650598</v>
      </c>
      <c r="I108" s="205">
        <f>CHI!I$79</f>
        <v>39.32656992074412</v>
      </c>
      <c r="J108" s="205">
        <f>CHI!J$79</f>
        <v>31.615508161252848</v>
      </c>
      <c r="K108" s="205">
        <f>CHI!K$79</f>
        <v>22.236112440851535</v>
      </c>
      <c r="L108" s="205">
        <f>CHI!L$79</f>
        <v>27.149614560979344</v>
      </c>
      <c r="M108" s="205">
        <f>CHI!M$79</f>
        <v>42.266001740356756</v>
      </c>
      <c r="N108" s="205">
        <f>CHI!N$79</f>
        <v>51.371730231120452</v>
      </c>
      <c r="O108" s="205">
        <f>CHI!O$79</f>
        <v>68.567982372154702</v>
      </c>
      <c r="P108" s="205">
        <f>CHI!P$79</f>
        <v>51.320459460903692</v>
      </c>
      <c r="Q108" s="205">
        <f>CHI!Q$79</f>
        <v>53.937645611944909</v>
      </c>
      <c r="R108" s="205">
        <f>CHI!R$79</f>
        <v>42.663194570076456</v>
      </c>
      <c r="S108" s="205">
        <f>CHI!S$79</f>
        <v>32.959091777874555</v>
      </c>
      <c r="T108" s="205">
        <f>CHI!T$79</f>
        <v>23.313060530693143</v>
      </c>
      <c r="U108" s="205">
        <f>CHI!U$79</f>
        <v>25.563417316540914</v>
      </c>
      <c r="V108" s="205">
        <f>CHI!V$79</f>
        <v>21.315800034454931</v>
      </c>
      <c r="W108" s="205">
        <f>CHI!W$79</f>
        <v>10.695475905764662</v>
      </c>
      <c r="X108" s="205">
        <f>CHI!X$79</f>
        <v>7.2729892354550181</v>
      </c>
      <c r="Y108" s="205">
        <f>CHI!Y$79</f>
        <v>6.9503755922469352</v>
      </c>
    </row>
    <row r="109" spans="1:25" ht="12" customHeight="1" x14ac:dyDescent="0.25">
      <c r="A109" s="14" t="s">
        <v>59</v>
      </c>
      <c r="B109" s="204">
        <f>CHI!B$80</f>
        <v>0</v>
      </c>
      <c r="C109" s="204">
        <f>CHI!C$80</f>
        <v>0</v>
      </c>
      <c r="D109" s="204">
        <f>CHI!D$80</f>
        <v>0</v>
      </c>
      <c r="E109" s="204">
        <f>CHI!E$80</f>
        <v>0</v>
      </c>
      <c r="F109" s="204">
        <f>CHI!F$80</f>
        <v>0</v>
      </c>
      <c r="G109" s="204">
        <f>CHI!G$80</f>
        <v>0</v>
      </c>
      <c r="H109" s="204">
        <f>CHI!H$80</f>
        <v>0</v>
      </c>
      <c r="I109" s="204">
        <f>CHI!I$80</f>
        <v>0</v>
      </c>
      <c r="J109" s="204">
        <f>CHI!J$80</f>
        <v>0</v>
      </c>
      <c r="K109" s="204">
        <f>CHI!K$80</f>
        <v>0</v>
      </c>
      <c r="L109" s="204">
        <f>CHI!L$80</f>
        <v>0</v>
      </c>
      <c r="M109" s="204">
        <f>CHI!M$80</f>
        <v>0</v>
      </c>
      <c r="N109" s="204">
        <f>CHI!N$80</f>
        <v>0</v>
      </c>
      <c r="O109" s="204">
        <f>CHI!O$80</f>
        <v>0</v>
      </c>
      <c r="P109" s="204">
        <f>CHI!P$80</f>
        <v>0</v>
      </c>
      <c r="Q109" s="204">
        <f>CHI!Q$80</f>
        <v>0</v>
      </c>
      <c r="R109" s="204">
        <f>CHI!R$80</f>
        <v>0</v>
      </c>
      <c r="S109" s="204">
        <f>CHI!S$80</f>
        <v>0</v>
      </c>
      <c r="T109" s="204">
        <f>CHI!T$80</f>
        <v>0</v>
      </c>
      <c r="U109" s="204">
        <f>CHI!U$80</f>
        <v>0</v>
      </c>
      <c r="V109" s="204">
        <f>CHI!V$80</f>
        <v>0</v>
      </c>
      <c r="W109" s="204">
        <f>CHI!W$80</f>
        <v>0</v>
      </c>
      <c r="X109" s="204">
        <f>CHI!X$80</f>
        <v>0</v>
      </c>
      <c r="Y109" s="204">
        <f>CHI!Y$80</f>
        <v>0</v>
      </c>
    </row>
    <row r="110" spans="1:25" ht="12" customHeight="1" x14ac:dyDescent="0.25">
      <c r="A110" s="14" t="s">
        <v>49</v>
      </c>
      <c r="B110" s="204">
        <f>CHI!B$81</f>
        <v>43.107676491224254</v>
      </c>
      <c r="C110" s="204">
        <f>CHI!C$81</f>
        <v>43.465767635126397</v>
      </c>
      <c r="D110" s="204">
        <f>CHI!D$81</f>
        <v>41.758832001584345</v>
      </c>
      <c r="E110" s="204">
        <f>CHI!E$81</f>
        <v>41.151654187589465</v>
      </c>
      <c r="F110" s="204">
        <f>CHI!F$81</f>
        <v>45.557411326253074</v>
      </c>
      <c r="G110" s="204">
        <f>CHI!G$81</f>
        <v>46.875200607259359</v>
      </c>
      <c r="H110" s="204">
        <f>CHI!H$81</f>
        <v>33.935700021518187</v>
      </c>
      <c r="I110" s="204">
        <f>CHI!I$81</f>
        <v>35.553155374120351</v>
      </c>
      <c r="J110" s="204">
        <f>CHI!J$81</f>
        <v>29.313053520357052</v>
      </c>
      <c r="K110" s="204">
        <f>CHI!K$81</f>
        <v>20.611737337197415</v>
      </c>
      <c r="L110" s="204">
        <f>CHI!L$81</f>
        <v>25.319194447994956</v>
      </c>
      <c r="M110" s="204">
        <f>CHI!M$81</f>
        <v>39.491561898459317</v>
      </c>
      <c r="N110" s="204">
        <f>CHI!N$81</f>
        <v>48.175651103084469</v>
      </c>
      <c r="O110" s="204">
        <f>CHI!O$81</f>
        <v>64.220630748805519</v>
      </c>
      <c r="P110" s="204">
        <f>CHI!P$81</f>
        <v>46.619073841649623</v>
      </c>
      <c r="Q110" s="204">
        <f>CHI!Q$81</f>
        <v>49.144657687440677</v>
      </c>
      <c r="R110" s="204">
        <f>CHI!R$81</f>
        <v>39.260808130631084</v>
      </c>
      <c r="S110" s="204">
        <f>CHI!S$81</f>
        <v>30.624451958418341</v>
      </c>
      <c r="T110" s="204">
        <f>CHI!T$81</f>
        <v>20.983580898934264</v>
      </c>
      <c r="U110" s="204">
        <f>CHI!U$81</f>
        <v>22.8562917853315</v>
      </c>
      <c r="V110" s="204">
        <f>CHI!V$81</f>
        <v>19.531196665100943</v>
      </c>
      <c r="W110" s="204">
        <f>CHI!W$81</f>
        <v>9.6276359392491901</v>
      </c>
      <c r="X110" s="204">
        <f>CHI!X$81</f>
        <v>6.5858561783734952</v>
      </c>
      <c r="Y110" s="204">
        <f>CHI!Y$81</f>
        <v>6.2162465042360777</v>
      </c>
    </row>
    <row r="111" spans="1:25" ht="12" customHeight="1" x14ac:dyDescent="0.25">
      <c r="A111" s="14" t="s">
        <v>50</v>
      </c>
      <c r="B111" s="204">
        <f>CHI!B$82</f>
        <v>3.4433655100650329</v>
      </c>
      <c r="C111" s="204">
        <f>CHI!C$82</f>
        <v>3.5177009662824741</v>
      </c>
      <c r="D111" s="204">
        <f>CHI!D$82</f>
        <v>3.272165079649497</v>
      </c>
      <c r="E111" s="204">
        <f>CHI!E$82</f>
        <v>3.2465104141409959</v>
      </c>
      <c r="F111" s="204">
        <f>CHI!F$82</f>
        <v>3.6796122746066589</v>
      </c>
      <c r="G111" s="204">
        <f>CHI!G$82</f>
        <v>4.012433433606402</v>
      </c>
      <c r="H111" s="204">
        <f>CHI!H$82</f>
        <v>2.876984139132412</v>
      </c>
      <c r="I111" s="204">
        <f>CHI!I$82</f>
        <v>3.7734145466237718</v>
      </c>
      <c r="J111" s="204">
        <f>CHI!J$82</f>
        <v>2.302454640895796</v>
      </c>
      <c r="K111" s="204">
        <f>CHI!K$82</f>
        <v>1.6243751036541201</v>
      </c>
      <c r="L111" s="204">
        <f>CHI!L$82</f>
        <v>1.830420112984388</v>
      </c>
      <c r="M111" s="204">
        <f>CHI!M$82</f>
        <v>2.7744398418974399</v>
      </c>
      <c r="N111" s="204">
        <f>CHI!N$82</f>
        <v>3.196079128035985</v>
      </c>
      <c r="O111" s="204">
        <f>CHI!O$82</f>
        <v>4.34735162334918</v>
      </c>
      <c r="P111" s="204">
        <f>CHI!P$82</f>
        <v>4.7013856192540668</v>
      </c>
      <c r="Q111" s="204">
        <f>CHI!Q$82</f>
        <v>4.7929879245042297</v>
      </c>
      <c r="R111" s="204">
        <f>CHI!R$82</f>
        <v>3.4023864394453751</v>
      </c>
      <c r="S111" s="204">
        <f>CHI!S$82</f>
        <v>2.3346398194562119</v>
      </c>
      <c r="T111" s="204">
        <f>CHI!T$82</f>
        <v>2.3294796317588791</v>
      </c>
      <c r="U111" s="204">
        <f>CHI!U$82</f>
        <v>2.707125531209412</v>
      </c>
      <c r="V111" s="204">
        <f>CHI!V$82</f>
        <v>1.7846033693539869</v>
      </c>
      <c r="W111" s="204">
        <f>CHI!W$82</f>
        <v>1.0678399665154721</v>
      </c>
      <c r="X111" s="204">
        <f>CHI!X$82</f>
        <v>0.68713305708152261</v>
      </c>
      <c r="Y111" s="204">
        <f>CHI!Y$82</f>
        <v>0.7341290880108573</v>
      </c>
    </row>
    <row r="112" spans="1:25" ht="12" customHeight="1" x14ac:dyDescent="0.25">
      <c r="A112" s="13" t="s">
        <v>20</v>
      </c>
      <c r="B112" s="205">
        <f>NMM!B$59</f>
        <v>1088.3420958768925</v>
      </c>
      <c r="C112" s="205">
        <f>NMM!C$59</f>
        <v>1069.9752414367067</v>
      </c>
      <c r="D112" s="205">
        <f>NMM!D$59</f>
        <v>943.95498051755123</v>
      </c>
      <c r="E112" s="205">
        <f>NMM!E$59</f>
        <v>818.30354235667664</v>
      </c>
      <c r="F112" s="205">
        <f>NMM!F$59</f>
        <v>969.93424947763333</v>
      </c>
      <c r="G112" s="205">
        <f>NMM!G$59</f>
        <v>979.34149351710187</v>
      </c>
      <c r="H112" s="205">
        <f>NMM!H$59</f>
        <v>1012.8868033974913</v>
      </c>
      <c r="I112" s="205">
        <f>NMM!I$59</f>
        <v>902.6650075179798</v>
      </c>
      <c r="J112" s="205">
        <f>NMM!J$59</f>
        <v>892.38149903698752</v>
      </c>
      <c r="K112" s="205">
        <f>NMM!K$59</f>
        <v>840.6903904780977</v>
      </c>
      <c r="L112" s="205">
        <f>NMM!L$59</f>
        <v>869.22543403704526</v>
      </c>
      <c r="M112" s="205">
        <f>NMM!M$59</f>
        <v>887.37576036450753</v>
      </c>
      <c r="N112" s="205">
        <f>NMM!N$59</f>
        <v>870.8677511045463</v>
      </c>
      <c r="O112" s="205">
        <f>NMM!O$59</f>
        <v>799.01456359358917</v>
      </c>
      <c r="P112" s="205">
        <f>NMM!P$59</f>
        <v>837.5785827619917</v>
      </c>
      <c r="Q112" s="205">
        <f>NMM!Q$59</f>
        <v>793.34192076533873</v>
      </c>
      <c r="R112" s="205">
        <f>NMM!R$59</f>
        <v>821.83036148823339</v>
      </c>
      <c r="S112" s="205">
        <f>NMM!S$59</f>
        <v>845.80516217856075</v>
      </c>
      <c r="T112" s="205">
        <f>NMM!T$59</f>
        <v>844.7013621543432</v>
      </c>
      <c r="U112" s="205">
        <f>NMM!U$59</f>
        <v>886.44937415855748</v>
      </c>
      <c r="V112" s="205">
        <f>NMM!V$59</f>
        <v>849.84873897107593</v>
      </c>
      <c r="W112" s="205">
        <f>NMM!W$59</f>
        <v>752.07241898035647</v>
      </c>
      <c r="X112" s="205">
        <f>NMM!X$59</f>
        <v>667.15702188929777</v>
      </c>
      <c r="Y112" s="205">
        <f>NMM!Y$59</f>
        <v>438.41033749368177</v>
      </c>
    </row>
    <row r="113" spans="1:25" ht="12" customHeight="1" x14ac:dyDescent="0.25">
      <c r="A113" s="14" t="s">
        <v>51</v>
      </c>
      <c r="B113" s="204">
        <f>NMM!B$60</f>
        <v>682.5315236202963</v>
      </c>
      <c r="C113" s="204">
        <f>NMM!C$60</f>
        <v>633.13548248020561</v>
      </c>
      <c r="D113" s="204">
        <f>NMM!D$60</f>
        <v>628.71241405871058</v>
      </c>
      <c r="E113" s="204">
        <f>NMM!E$60</f>
        <v>549.11928949738513</v>
      </c>
      <c r="F113" s="204">
        <f>NMM!F$60</f>
        <v>623.68666560339261</v>
      </c>
      <c r="G113" s="204">
        <f>NMM!G$60</f>
        <v>617.01152219466121</v>
      </c>
      <c r="H113" s="204">
        <f>NMM!H$60</f>
        <v>642.39045893959928</v>
      </c>
      <c r="I113" s="204">
        <f>NMM!I$60</f>
        <v>629.47917874382847</v>
      </c>
      <c r="J113" s="204">
        <f>NMM!J$60</f>
        <v>612.68782757926476</v>
      </c>
      <c r="K113" s="204">
        <f>NMM!K$60</f>
        <v>562.41182177385804</v>
      </c>
      <c r="L113" s="204">
        <f>NMM!L$60</f>
        <v>594.77132948786652</v>
      </c>
      <c r="M113" s="204">
        <f>NMM!M$60</f>
        <v>632.36974989041937</v>
      </c>
      <c r="N113" s="204">
        <f>NMM!N$60</f>
        <v>592.34767458666147</v>
      </c>
      <c r="O113" s="204">
        <f>NMM!O$60</f>
        <v>611.2710006224155</v>
      </c>
      <c r="P113" s="204">
        <f>NMM!P$60</f>
        <v>582.64903788271135</v>
      </c>
      <c r="Q113" s="204">
        <f>NMM!Q$60</f>
        <v>548.0335089563539</v>
      </c>
      <c r="R113" s="204">
        <f>NMM!R$60</f>
        <v>574.93968395397656</v>
      </c>
      <c r="S113" s="204">
        <f>NMM!S$60</f>
        <v>601.7991108487671</v>
      </c>
      <c r="T113" s="204">
        <f>NMM!T$60</f>
        <v>589.50164473117559</v>
      </c>
      <c r="U113" s="204">
        <f>NMM!U$60</f>
        <v>627.46227985862095</v>
      </c>
      <c r="V113" s="204">
        <f>NMM!V$60</f>
        <v>645.92307412791729</v>
      </c>
      <c r="W113" s="204">
        <f>NMM!W$60</f>
        <v>602.53116364002744</v>
      </c>
      <c r="X113" s="204">
        <f>NMM!X$60</f>
        <v>635.06659081666658</v>
      </c>
      <c r="Y113" s="204">
        <f>NMM!Y$60</f>
        <v>404.60526083021261</v>
      </c>
    </row>
    <row r="114" spans="1:25" ht="12" customHeight="1" x14ac:dyDescent="0.25">
      <c r="A114" s="14" t="s">
        <v>52</v>
      </c>
      <c r="B114" s="204">
        <f>NMM!B$61</f>
        <v>116.49452030066082</v>
      </c>
      <c r="C114" s="204">
        <f>NMM!C$61</f>
        <v>140.45293651830289</v>
      </c>
      <c r="D114" s="204">
        <f>NMM!D$61</f>
        <v>75.338333306897624</v>
      </c>
      <c r="E114" s="204">
        <f>NMM!E$61</f>
        <v>48.637724138035495</v>
      </c>
      <c r="F114" s="204">
        <f>NMM!F$61</f>
        <v>80.090389183803183</v>
      </c>
      <c r="G114" s="204">
        <f>NMM!G$61</f>
        <v>90.675114538040617</v>
      </c>
      <c r="H114" s="204">
        <f>NMM!H$61</f>
        <v>91.393278729580885</v>
      </c>
      <c r="I114" s="204">
        <f>NMM!I$61</f>
        <v>13.747516627054896</v>
      </c>
      <c r="J114" s="204">
        <f>NMM!J$61</f>
        <v>19.491562929866088</v>
      </c>
      <c r="K114" s="204">
        <f>NMM!K$61</f>
        <v>17.38669950522922</v>
      </c>
      <c r="L114" s="204">
        <f>NMM!L$61</f>
        <v>14.972999907748861</v>
      </c>
      <c r="M114" s="204">
        <f>NMM!M$61</f>
        <v>21.649249840126487</v>
      </c>
      <c r="N114" s="204">
        <f>NMM!N$61</f>
        <v>48.655319110485891</v>
      </c>
      <c r="O114" s="204">
        <f>NMM!O$61</f>
        <v>22.171128418956954</v>
      </c>
      <c r="P114" s="204">
        <f>NMM!P$61</f>
        <v>21.269008596508677</v>
      </c>
      <c r="Q114" s="204">
        <f>NMM!Q$61</f>
        <v>20.537140693961973</v>
      </c>
      <c r="R114" s="204">
        <f>NMM!R$61</f>
        <v>20.127432534485269</v>
      </c>
      <c r="S114" s="204">
        <f>NMM!S$61</f>
        <v>19.884312301201248</v>
      </c>
      <c r="T114" s="204">
        <f>NMM!T$61</f>
        <v>21.311894779338537</v>
      </c>
      <c r="U114" s="204">
        <f>NMM!U$61</f>
        <v>25.857556141034046</v>
      </c>
      <c r="V114" s="204">
        <f>NMM!V$61</f>
        <v>34.079767355459445</v>
      </c>
      <c r="W114" s="204">
        <f>NMM!W$61</f>
        <v>23.138106566214603</v>
      </c>
      <c r="X114" s="204">
        <f>NMM!X$61</f>
        <v>2.2993582221004689</v>
      </c>
      <c r="Y114" s="204">
        <f>NMM!Y$61</f>
        <v>6.1967851633824331</v>
      </c>
    </row>
    <row r="115" spans="1:25" ht="12" customHeight="1" x14ac:dyDescent="0.25">
      <c r="A115" s="14" t="s">
        <v>60</v>
      </c>
      <c r="B115" s="204">
        <f>NMM!B$62</f>
        <v>289.31605195593545</v>
      </c>
      <c r="C115" s="204">
        <f>NMM!C$62</f>
        <v>296.38682243819824</v>
      </c>
      <c r="D115" s="204">
        <f>NMM!D$62</f>
        <v>239.90423315194303</v>
      </c>
      <c r="E115" s="204">
        <f>NMM!E$62</f>
        <v>220.54652872125604</v>
      </c>
      <c r="F115" s="204">
        <f>NMM!F$62</f>
        <v>266.15719469043762</v>
      </c>
      <c r="G115" s="204">
        <f>NMM!G$62</f>
        <v>271.65485678440007</v>
      </c>
      <c r="H115" s="204">
        <f>NMM!H$62</f>
        <v>279.10306572831121</v>
      </c>
      <c r="I115" s="204">
        <f>NMM!I$62</f>
        <v>259.4383121470965</v>
      </c>
      <c r="J115" s="204">
        <f>NMM!J$62</f>
        <v>260.20210852785669</v>
      </c>
      <c r="K115" s="204">
        <f>NMM!K$62</f>
        <v>260.8918691990105</v>
      </c>
      <c r="L115" s="204">
        <f>NMM!L$62</f>
        <v>259.48110464142985</v>
      </c>
      <c r="M115" s="204">
        <f>NMM!M$62</f>
        <v>233.35676063396167</v>
      </c>
      <c r="N115" s="204">
        <f>NMM!N$62</f>
        <v>229.86475740739903</v>
      </c>
      <c r="O115" s="204">
        <f>NMM!O$62</f>
        <v>165.57243455221669</v>
      </c>
      <c r="P115" s="204">
        <f>NMM!P$62</f>
        <v>233.66053628277169</v>
      </c>
      <c r="Q115" s="204">
        <f>NMM!Q$62</f>
        <v>224.77127111502278</v>
      </c>
      <c r="R115" s="204">
        <f>NMM!R$62</f>
        <v>226.76324499977153</v>
      </c>
      <c r="S115" s="204">
        <f>NMM!S$62</f>
        <v>224.1217390285924</v>
      </c>
      <c r="T115" s="204">
        <f>NMM!T$62</f>
        <v>233.88782264382905</v>
      </c>
      <c r="U115" s="204">
        <f>NMM!U$62</f>
        <v>233.12953815890245</v>
      </c>
      <c r="V115" s="204">
        <f>NMM!V$62</f>
        <v>169.84589748769918</v>
      </c>
      <c r="W115" s="204">
        <f>NMM!W$62</f>
        <v>126.4031487741145</v>
      </c>
      <c r="X115" s="204">
        <f>NMM!X$62</f>
        <v>29.791072850530657</v>
      </c>
      <c r="Y115" s="204">
        <f>NMM!Y$62</f>
        <v>27.608291500086679</v>
      </c>
    </row>
    <row r="116" spans="1:25" ht="12" customHeight="1" x14ac:dyDescent="0.25">
      <c r="A116" s="13" t="s">
        <v>21</v>
      </c>
      <c r="B116" s="205">
        <f>PPA!B$57</f>
        <v>12.86157743855631</v>
      </c>
      <c r="C116" s="205">
        <f>PPA!C$57</f>
        <v>15.52334003793708</v>
      </c>
      <c r="D116" s="205">
        <f>PPA!D$57</f>
        <v>19.173088798128649</v>
      </c>
      <c r="E116" s="205">
        <f>PPA!E$57</f>
        <v>21.591889198557439</v>
      </c>
      <c r="F116" s="205">
        <f>PPA!F$57</f>
        <v>18.887506557925839</v>
      </c>
      <c r="G116" s="205">
        <f>PPA!G$57</f>
        <v>18.386590677920928</v>
      </c>
      <c r="H116" s="205">
        <f>PPA!H$57</f>
        <v>11.32467371840908</v>
      </c>
      <c r="I116" s="205">
        <f>PPA!I$57</f>
        <v>7.3033099178290524</v>
      </c>
      <c r="J116" s="205">
        <f>PPA!J$57</f>
        <v>9.9717361186180753</v>
      </c>
      <c r="K116" s="205">
        <f>PPA!K$57</f>
        <v>7.8158995183155158</v>
      </c>
      <c r="L116" s="205">
        <f>PPA!L$57</f>
        <v>5.2181009981203328</v>
      </c>
      <c r="M116" s="205">
        <f>PPA!M$57</f>
        <v>7.2567040425552154</v>
      </c>
      <c r="N116" s="205">
        <f>PPA!N$57</f>
        <v>9.3808817361560521</v>
      </c>
      <c r="O116" s="205">
        <f>PPA!O$57</f>
        <v>11.9381801422197</v>
      </c>
      <c r="P116" s="205">
        <f>PPA!P$57</f>
        <v>5.7698382595283304</v>
      </c>
      <c r="Q116" s="205">
        <f>PPA!Q$57</f>
        <v>5.4029285354430199</v>
      </c>
      <c r="R116" s="205">
        <f>PPA!R$57</f>
        <v>5.2952682617135292</v>
      </c>
      <c r="S116" s="205">
        <f>PPA!S$57</f>
        <v>5.0412411573517577</v>
      </c>
      <c r="T116" s="205">
        <f>PPA!T$57</f>
        <v>1.421580365970313</v>
      </c>
      <c r="U116" s="205">
        <f>PPA!U$57</f>
        <v>2.0458662593962389</v>
      </c>
      <c r="V116" s="205">
        <f>PPA!V$57</f>
        <v>0.60741028649105078</v>
      </c>
      <c r="W116" s="205">
        <f>PPA!W$57</f>
        <v>13.891850100430441</v>
      </c>
      <c r="X116" s="205">
        <f>PPA!X$57</f>
        <v>8.4618754974086929</v>
      </c>
      <c r="Y116" s="205">
        <f>PPA!Y$57</f>
        <v>8.094587206509722</v>
      </c>
    </row>
    <row r="117" spans="1:25" ht="12" customHeight="1" x14ac:dyDescent="0.25">
      <c r="A117" s="14" t="s">
        <v>54</v>
      </c>
      <c r="B117" s="204">
        <f>PPA!B$58</f>
        <v>0</v>
      </c>
      <c r="C117" s="204">
        <f>PPA!C$58</f>
        <v>0</v>
      </c>
      <c r="D117" s="204">
        <f>PPA!D$58</f>
        <v>0</v>
      </c>
      <c r="E117" s="204">
        <f>PPA!E$58</f>
        <v>0</v>
      </c>
      <c r="F117" s="204">
        <f>PPA!F$58</f>
        <v>0</v>
      </c>
      <c r="G117" s="204">
        <f>PPA!G$58</f>
        <v>0</v>
      </c>
      <c r="H117" s="204">
        <f>PPA!H$58</f>
        <v>0</v>
      </c>
      <c r="I117" s="204">
        <f>PPA!I$58</f>
        <v>0</v>
      </c>
      <c r="J117" s="204">
        <f>PPA!J$58</f>
        <v>0</v>
      </c>
      <c r="K117" s="204">
        <f>PPA!K$58</f>
        <v>0</v>
      </c>
      <c r="L117" s="204">
        <f>PPA!L$58</f>
        <v>0</v>
      </c>
      <c r="M117" s="204">
        <f>PPA!M$58</f>
        <v>0</v>
      </c>
      <c r="N117" s="204">
        <f>PPA!N$58</f>
        <v>0</v>
      </c>
      <c r="O117" s="204">
        <f>PPA!O$58</f>
        <v>0</v>
      </c>
      <c r="P117" s="204">
        <f>PPA!P$58</f>
        <v>0</v>
      </c>
      <c r="Q117" s="204">
        <f>PPA!Q$58</f>
        <v>0</v>
      </c>
      <c r="R117" s="204">
        <f>PPA!R$58</f>
        <v>0</v>
      </c>
      <c r="S117" s="204">
        <f>PPA!S$58</f>
        <v>0</v>
      </c>
      <c r="T117" s="204">
        <f>PPA!T$58</f>
        <v>0</v>
      </c>
      <c r="U117" s="204">
        <f>PPA!U$58</f>
        <v>0</v>
      </c>
      <c r="V117" s="204">
        <f>PPA!V$58</f>
        <v>0</v>
      </c>
      <c r="W117" s="204">
        <f>PPA!W$58</f>
        <v>0</v>
      </c>
      <c r="X117" s="204">
        <f>PPA!X$58</f>
        <v>0</v>
      </c>
      <c r="Y117" s="204">
        <f>PPA!Y$58</f>
        <v>0</v>
      </c>
    </row>
    <row r="118" spans="1:25" ht="12" customHeight="1" x14ac:dyDescent="0.25">
      <c r="A118" s="14" t="s">
        <v>61</v>
      </c>
      <c r="B118" s="204">
        <f>PPA!B$59</f>
        <v>0</v>
      </c>
      <c r="C118" s="204">
        <f>PPA!C$59</f>
        <v>0</v>
      </c>
      <c r="D118" s="204">
        <f>PPA!D$59</f>
        <v>0</v>
      </c>
      <c r="E118" s="204">
        <f>PPA!E$59</f>
        <v>0</v>
      </c>
      <c r="F118" s="204">
        <f>PPA!F$59</f>
        <v>0</v>
      </c>
      <c r="G118" s="204">
        <f>PPA!G$59</f>
        <v>0</v>
      </c>
      <c r="H118" s="204">
        <f>PPA!H$59</f>
        <v>0</v>
      </c>
      <c r="I118" s="204">
        <f>PPA!I$59</f>
        <v>0</v>
      </c>
      <c r="J118" s="204">
        <f>PPA!J$59</f>
        <v>0</v>
      </c>
      <c r="K118" s="204">
        <f>PPA!K$59</f>
        <v>0</v>
      </c>
      <c r="L118" s="204">
        <f>PPA!L$59</f>
        <v>0</v>
      </c>
      <c r="M118" s="204">
        <f>PPA!M$59</f>
        <v>0</v>
      </c>
      <c r="N118" s="204">
        <f>PPA!N$59</f>
        <v>0</v>
      </c>
      <c r="O118" s="204">
        <f>PPA!O$59</f>
        <v>0</v>
      </c>
      <c r="P118" s="204">
        <f>PPA!P$59</f>
        <v>0</v>
      </c>
      <c r="Q118" s="204">
        <f>PPA!Q$59</f>
        <v>0</v>
      </c>
      <c r="R118" s="204">
        <f>PPA!R$59</f>
        <v>0</v>
      </c>
      <c r="S118" s="204">
        <f>PPA!S$59</f>
        <v>0</v>
      </c>
      <c r="T118" s="204">
        <f>PPA!T$59</f>
        <v>0</v>
      </c>
      <c r="U118" s="204">
        <f>PPA!U$59</f>
        <v>0</v>
      </c>
      <c r="V118" s="204">
        <f>PPA!V$59</f>
        <v>0</v>
      </c>
      <c r="W118" s="204">
        <f>PPA!W$59</f>
        <v>0</v>
      </c>
      <c r="X118" s="204">
        <f>PPA!X$59</f>
        <v>0</v>
      </c>
      <c r="Y118" s="204">
        <f>PPA!Y$59</f>
        <v>0</v>
      </c>
    </row>
    <row r="119" spans="1:25" ht="12" customHeight="1" x14ac:dyDescent="0.25">
      <c r="A119" s="14" t="s">
        <v>62</v>
      </c>
      <c r="B119" s="204">
        <f>PPA!B$60</f>
        <v>12.86157743855631</v>
      </c>
      <c r="C119" s="204">
        <f>PPA!C$60</f>
        <v>15.52334003793708</v>
      </c>
      <c r="D119" s="204">
        <f>PPA!D$60</f>
        <v>19.173088798128649</v>
      </c>
      <c r="E119" s="204">
        <f>PPA!E$60</f>
        <v>21.591889198557439</v>
      </c>
      <c r="F119" s="204">
        <f>PPA!F$60</f>
        <v>18.887506557925839</v>
      </c>
      <c r="G119" s="204">
        <f>PPA!G$60</f>
        <v>18.386590677920928</v>
      </c>
      <c r="H119" s="204">
        <f>PPA!H$60</f>
        <v>11.32467371840908</v>
      </c>
      <c r="I119" s="204">
        <f>PPA!I$60</f>
        <v>7.3033099178290524</v>
      </c>
      <c r="J119" s="204">
        <f>PPA!J$60</f>
        <v>9.9717361186180753</v>
      </c>
      <c r="K119" s="204">
        <f>PPA!K$60</f>
        <v>7.8158995183155158</v>
      </c>
      <c r="L119" s="204">
        <f>PPA!L$60</f>
        <v>5.2181009981203328</v>
      </c>
      <c r="M119" s="204">
        <f>PPA!M$60</f>
        <v>7.2567040425552154</v>
      </c>
      <c r="N119" s="204">
        <f>PPA!N$60</f>
        <v>9.3808817361560521</v>
      </c>
      <c r="O119" s="204">
        <f>PPA!O$60</f>
        <v>11.9381801422197</v>
      </c>
      <c r="P119" s="204">
        <f>PPA!P$60</f>
        <v>5.7698382595283304</v>
      </c>
      <c r="Q119" s="204">
        <f>PPA!Q$60</f>
        <v>5.4029285354430199</v>
      </c>
      <c r="R119" s="204">
        <f>PPA!R$60</f>
        <v>5.2952682617135292</v>
      </c>
      <c r="S119" s="204">
        <f>PPA!S$60</f>
        <v>5.0412411573517577</v>
      </c>
      <c r="T119" s="204">
        <f>PPA!T$60</f>
        <v>1.421580365970313</v>
      </c>
      <c r="U119" s="204">
        <f>PPA!U$60</f>
        <v>2.0458662593962389</v>
      </c>
      <c r="V119" s="204">
        <f>PPA!V$60</f>
        <v>0.60741028649105078</v>
      </c>
      <c r="W119" s="204">
        <f>PPA!W$60</f>
        <v>13.891850100430441</v>
      </c>
      <c r="X119" s="204">
        <f>PPA!X$60</f>
        <v>8.4618754974086929</v>
      </c>
      <c r="Y119" s="204">
        <f>PPA!Y$60</f>
        <v>8.094587206509722</v>
      </c>
    </row>
    <row r="120" spans="1:25" ht="12" customHeight="1" x14ac:dyDescent="0.25">
      <c r="A120" s="15" t="s">
        <v>63</v>
      </c>
      <c r="B120" s="206">
        <f>FBT!B$33</f>
        <v>24.951312361776971</v>
      </c>
      <c r="C120" s="206">
        <f>FBT!C$33</f>
        <v>29.007493201204621</v>
      </c>
      <c r="D120" s="206">
        <f>FBT!D$33</f>
        <v>31.296156842399249</v>
      </c>
      <c r="E120" s="206">
        <f>FBT!E$33</f>
        <v>25.71917796230592</v>
      </c>
      <c r="F120" s="206">
        <f>FBT!F$33</f>
        <v>25.658020801337361</v>
      </c>
      <c r="G120" s="206">
        <f>FBT!G$33</f>
        <v>22.74080580197305</v>
      </c>
      <c r="H120" s="206">
        <f>FBT!H$33</f>
        <v>18.245995922293272</v>
      </c>
      <c r="I120" s="206">
        <f>FBT!I$33</f>
        <v>17.426292121499401</v>
      </c>
      <c r="J120" s="206">
        <f>FBT!J$33</f>
        <v>16.948526041799099</v>
      </c>
      <c r="K120" s="206">
        <f>FBT!K$33</f>
        <v>9.5265676813066875</v>
      </c>
      <c r="L120" s="206">
        <f>FBT!L$33</f>
        <v>11.24539956233119</v>
      </c>
      <c r="M120" s="206">
        <f>FBT!M$33</f>
        <v>19.04418204513502</v>
      </c>
      <c r="N120" s="206">
        <f>FBT!N$33</f>
        <v>16.460103004809309</v>
      </c>
      <c r="O120" s="206">
        <f>FBT!O$33</f>
        <v>14.438479531337549</v>
      </c>
      <c r="P120" s="206">
        <f>FBT!P$33</f>
        <v>20.556398462349371</v>
      </c>
      <c r="Q120" s="206">
        <f>FBT!Q$33</f>
        <v>16.93255162000699</v>
      </c>
      <c r="R120" s="206">
        <f>FBT!R$33</f>
        <v>20.438591341155568</v>
      </c>
      <c r="S120" s="206">
        <f>FBT!S$33</f>
        <v>27.56911459084365</v>
      </c>
      <c r="T120" s="206">
        <f>FBT!T$33</f>
        <v>24.569390498787609</v>
      </c>
      <c r="U120" s="206">
        <f>FBT!U$33</f>
        <v>29.576710263470869</v>
      </c>
      <c r="V120" s="206">
        <f>FBT!V$33</f>
        <v>30.65482073678178</v>
      </c>
      <c r="W120" s="206">
        <f>FBT!W$33</f>
        <v>31.247350123591112</v>
      </c>
      <c r="X120" s="206">
        <f>FBT!X$33</f>
        <v>25.27480134856113</v>
      </c>
      <c r="Y120" s="206">
        <f>FBT!Y$33</f>
        <v>23.848586025221302</v>
      </c>
    </row>
    <row r="121" spans="1:25" ht="12" customHeight="1" x14ac:dyDescent="0.25">
      <c r="A121" s="12" t="s">
        <v>64</v>
      </c>
      <c r="B121" s="204">
        <f>TRE!B$33</f>
        <v>0.53573508215806609</v>
      </c>
      <c r="C121" s="204">
        <f>TRE!C$33</f>
        <v>0.55975644085162957</v>
      </c>
      <c r="D121" s="204">
        <f>TRE!D$33</f>
        <v>0.56659068229161114</v>
      </c>
      <c r="E121" s="204">
        <f>TRE!E$33</f>
        <v>1.17289728106365</v>
      </c>
      <c r="F121" s="204">
        <f>TRE!F$33</f>
        <v>1.7460424814452751</v>
      </c>
      <c r="G121" s="204">
        <f>TRE!G$33</f>
        <v>1.8896058017316</v>
      </c>
      <c r="H121" s="204">
        <f>TRE!H$33</f>
        <v>1.607300281207815</v>
      </c>
      <c r="I121" s="204">
        <f>TRE!I$33</f>
        <v>1.957722481810392</v>
      </c>
      <c r="J121" s="204">
        <f>TRE!J$33</f>
        <v>2.0578060825540918</v>
      </c>
      <c r="K121" s="204">
        <f>TRE!K$33</f>
        <v>1.344160441837237</v>
      </c>
      <c r="L121" s="204">
        <f>TRE!L$33</f>
        <v>1.5351768025781789</v>
      </c>
      <c r="M121" s="204">
        <f>TRE!M$33</f>
        <v>2.1486694402252891</v>
      </c>
      <c r="N121" s="204">
        <f>TRE!N$33</f>
        <v>1.6897303085428721</v>
      </c>
      <c r="O121" s="204">
        <f>TRE!O$33</f>
        <v>2.102280134677549</v>
      </c>
      <c r="P121" s="204">
        <f>TRE!P$33</f>
        <v>0.90336379199600092</v>
      </c>
      <c r="Q121" s="204">
        <f>TRE!Q$33</f>
        <v>0.86102670173749174</v>
      </c>
      <c r="R121" s="204">
        <f>TRE!R$33</f>
        <v>1.226349666081672</v>
      </c>
      <c r="S121" s="204">
        <f>TRE!S$33</f>
        <v>1.6437508257265381</v>
      </c>
      <c r="T121" s="204">
        <f>TRE!T$33</f>
        <v>1.060829085751295</v>
      </c>
      <c r="U121" s="204">
        <f>TRE!U$33</f>
        <v>1.24860699276783</v>
      </c>
      <c r="V121" s="204">
        <f>TRE!V$33</f>
        <v>1.1032788624488681</v>
      </c>
      <c r="W121" s="204">
        <f>TRE!W$33</f>
        <v>0.80348794808630331</v>
      </c>
      <c r="X121" s="204">
        <f>TRE!X$33</f>
        <v>0.62765320707113825</v>
      </c>
      <c r="Y121" s="204">
        <f>TRE!Y$33</f>
        <v>0.59116491701085316</v>
      </c>
    </row>
    <row r="122" spans="1:25" ht="12" customHeight="1" x14ac:dyDescent="0.25">
      <c r="A122" s="12" t="s">
        <v>65</v>
      </c>
      <c r="B122" s="204">
        <f>MAE!B$33</f>
        <v>12.80397348134057</v>
      </c>
      <c r="C122" s="204">
        <f>MAE!C$33</f>
        <v>14.336594999266961</v>
      </c>
      <c r="D122" s="204">
        <f>MAE!D$33</f>
        <v>14.46601464118055</v>
      </c>
      <c r="E122" s="204">
        <f>MAE!E$33</f>
        <v>8.6911444815244057</v>
      </c>
      <c r="F122" s="204">
        <f>MAE!F$33</f>
        <v>9.873366481042801</v>
      </c>
      <c r="G122" s="204">
        <f>MAE!G$33</f>
        <v>8.6241110414401678</v>
      </c>
      <c r="H122" s="204">
        <f>MAE!H$33</f>
        <v>5.7681050410348398</v>
      </c>
      <c r="I122" s="204">
        <f>MAE!I$33</f>
        <v>5.2606940413210586</v>
      </c>
      <c r="J122" s="204">
        <f>MAE!J$33</f>
        <v>4.8329816422230314</v>
      </c>
      <c r="K122" s="204">
        <f>MAE!K$33</f>
        <v>4.0232862013568553</v>
      </c>
      <c r="L122" s="204">
        <f>MAE!L$33</f>
        <v>6.5328789613652596</v>
      </c>
      <c r="M122" s="204">
        <f>MAE!M$33</f>
        <v>6.0766503448667466</v>
      </c>
      <c r="N122" s="204">
        <f>MAE!N$33</f>
        <v>3.2412678241146149</v>
      </c>
      <c r="O122" s="204">
        <f>MAE!O$33</f>
        <v>3.7434982243136989</v>
      </c>
      <c r="P122" s="204">
        <f>MAE!P$33</f>
        <v>3.3727761328893489</v>
      </c>
      <c r="Q122" s="204">
        <f>MAE!Q$33</f>
        <v>7.8478367796026332</v>
      </c>
      <c r="R122" s="204">
        <f>MAE!R$33</f>
        <v>10.03093764794291</v>
      </c>
      <c r="S122" s="204">
        <f>MAE!S$33</f>
        <v>12.16666368455267</v>
      </c>
      <c r="T122" s="204">
        <f>MAE!T$33</f>
        <v>8.1985150109756209</v>
      </c>
      <c r="U122" s="204">
        <f>MAE!U$33</f>
        <v>14.428540683738291</v>
      </c>
      <c r="V122" s="204">
        <f>MAE!V$33</f>
        <v>11.90060105986559</v>
      </c>
      <c r="W122" s="204">
        <f>MAE!W$33</f>
        <v>41.096502485036432</v>
      </c>
      <c r="X122" s="204">
        <f>MAE!X$33</f>
        <v>28.60212199987669</v>
      </c>
      <c r="Y122" s="204">
        <f>MAE!Y$33</f>
        <v>24.539030110988719</v>
      </c>
    </row>
    <row r="123" spans="1:25" ht="12" customHeight="1" x14ac:dyDescent="0.25">
      <c r="A123" s="12" t="s">
        <v>66</v>
      </c>
      <c r="B123" s="204">
        <f>TEL!B$33</f>
        <v>65.466898918496469</v>
      </c>
      <c r="C123" s="204">
        <f>TEL!C$33</f>
        <v>55.492513558763143</v>
      </c>
      <c r="D123" s="204">
        <f>TEL!D$33</f>
        <v>57.779080918455179</v>
      </c>
      <c r="E123" s="204">
        <f>TEL!E$33</f>
        <v>59.412441598484023</v>
      </c>
      <c r="F123" s="204">
        <f>TEL!F$33</f>
        <v>62.720830439073033</v>
      </c>
      <c r="G123" s="204">
        <f>TEL!G$33</f>
        <v>60.702392518285983</v>
      </c>
      <c r="H123" s="204">
        <f>TEL!H$33</f>
        <v>53.97102359912536</v>
      </c>
      <c r="I123" s="204">
        <f>TEL!I$33</f>
        <v>60.783869878839781</v>
      </c>
      <c r="J123" s="204">
        <f>TEL!J$33</f>
        <v>51.212834278520418</v>
      </c>
      <c r="K123" s="204">
        <f>TEL!K$33</f>
        <v>49.858396558383497</v>
      </c>
      <c r="L123" s="204">
        <f>TEL!L$33</f>
        <v>45.441106918959619</v>
      </c>
      <c r="M123" s="204">
        <f>TEL!M$33</f>
        <v>79.024719307971367</v>
      </c>
      <c r="N123" s="204">
        <f>TEL!N$33</f>
        <v>78.160877378073849</v>
      </c>
      <c r="O123" s="204">
        <f>TEL!O$33</f>
        <v>79.902762387404152</v>
      </c>
      <c r="P123" s="204">
        <f>TEL!P$33</f>
        <v>70.822917103384</v>
      </c>
      <c r="Q123" s="204">
        <f>TEL!Q$33</f>
        <v>63.892226121675279</v>
      </c>
      <c r="R123" s="204">
        <f>TEL!R$33</f>
        <v>64.781245043489918</v>
      </c>
      <c r="S123" s="204">
        <f>TEL!S$33</f>
        <v>64.239681836737702</v>
      </c>
      <c r="T123" s="204">
        <f>TEL!T$33</f>
        <v>64.056118843661878</v>
      </c>
      <c r="U123" s="204">
        <f>TEL!U$33</f>
        <v>61.353988894105562</v>
      </c>
      <c r="V123" s="204">
        <f>TEL!V$33</f>
        <v>61.103882362659789</v>
      </c>
      <c r="W123" s="204">
        <f>TEL!W$33</f>
        <v>3.7822029743797358</v>
      </c>
      <c r="X123" s="204">
        <f>TEL!X$33</f>
        <v>2.3350363490438681</v>
      </c>
      <c r="Y123" s="204">
        <f>TEL!Y$33</f>
        <v>3.093350184845951</v>
      </c>
    </row>
    <row r="124" spans="1:25" ht="12" customHeight="1" x14ac:dyDescent="0.25">
      <c r="A124" s="12" t="s">
        <v>67</v>
      </c>
      <c r="B124" s="204">
        <f>WWP!B$33</f>
        <v>1.666208881693884</v>
      </c>
      <c r="C124" s="204">
        <f>WWP!C$33</f>
        <v>1.6322234414642329</v>
      </c>
      <c r="D124" s="204">
        <f>WWP!D$33</f>
        <v>1.6741015216987269</v>
      </c>
      <c r="E124" s="204">
        <f>WWP!E$33</f>
        <v>1.6585225217747099</v>
      </c>
      <c r="F124" s="204">
        <f>WWP!F$33</f>
        <v>1.9600725619040491</v>
      </c>
      <c r="G124" s="204">
        <f>WWP!G$33</f>
        <v>1.934986320235178</v>
      </c>
      <c r="H124" s="204">
        <f>WWP!H$33</f>
        <v>1.103752440323738</v>
      </c>
      <c r="I124" s="204">
        <f>WWP!I$33</f>
        <v>0.93222360017740658</v>
      </c>
      <c r="J124" s="204">
        <f>WWP!J$33</f>
        <v>0.82717308020357805</v>
      </c>
      <c r="K124" s="204">
        <f>WWP!K$33</f>
        <v>0.75135708025914294</v>
      </c>
      <c r="L124" s="204">
        <f>WWP!L$33</f>
        <v>0.86090364017514853</v>
      </c>
      <c r="M124" s="204">
        <f>WWP!M$33</f>
        <v>1.990350194893489</v>
      </c>
      <c r="N124" s="204">
        <f>WWP!N$33</f>
        <v>2.191268701875758</v>
      </c>
      <c r="O124" s="204">
        <f>WWP!O$33</f>
        <v>3.7518724073061098</v>
      </c>
      <c r="P124" s="204">
        <f>WWP!P$33</f>
        <v>3.6311897066623331</v>
      </c>
      <c r="Q124" s="204">
        <f>WWP!Q$33</f>
        <v>1.4387840189932191</v>
      </c>
      <c r="R124" s="204">
        <f>WWP!R$33</f>
        <v>4.4827108858930043</v>
      </c>
      <c r="S124" s="204">
        <f>WWP!S$33</f>
        <v>3.7957174680963819</v>
      </c>
      <c r="T124" s="204">
        <f>WWP!T$33</f>
        <v>1.4407277769954909</v>
      </c>
      <c r="U124" s="204">
        <f>WWP!U$33</f>
        <v>1.742651826481769</v>
      </c>
      <c r="V124" s="204">
        <f>WWP!V$33</f>
        <v>2.5957574700358221</v>
      </c>
      <c r="W124" s="204">
        <f>WWP!W$33</f>
        <v>0.78139695616765792</v>
      </c>
      <c r="X124" s="204">
        <f>WWP!X$33</f>
        <v>0.59899312602020471</v>
      </c>
      <c r="Y124" s="204">
        <f>WWP!Y$33</f>
        <v>0.57109962923678048</v>
      </c>
    </row>
    <row r="125" spans="1:25" ht="12" customHeight="1" x14ac:dyDescent="0.25">
      <c r="A125" s="12" t="s">
        <v>68</v>
      </c>
      <c r="B125" s="204">
        <f>OIS!B$33</f>
        <v>118.0950057630252</v>
      </c>
      <c r="C125" s="204">
        <f>OIS!C$33</f>
        <v>111.2695264836144</v>
      </c>
      <c r="D125" s="204">
        <f>OIS!D$33</f>
        <v>86.27882184323343</v>
      </c>
      <c r="E125" s="204">
        <f>OIS!E$33</f>
        <v>104.7232278026882</v>
      </c>
      <c r="F125" s="204">
        <f>OIS!F$33</f>
        <v>99.698574723372388</v>
      </c>
      <c r="G125" s="204">
        <f>OIS!G$33</f>
        <v>92.900115122841655</v>
      </c>
      <c r="H125" s="204">
        <f>OIS!H$33</f>
        <v>84.626171402524847</v>
      </c>
      <c r="I125" s="204">
        <f>OIS!I$33</f>
        <v>90.240398042150503</v>
      </c>
      <c r="J125" s="204">
        <f>OIS!J$33</f>
        <v>74.315312161637792</v>
      </c>
      <c r="K125" s="204">
        <f>OIS!K$33</f>
        <v>69.723213361417976</v>
      </c>
      <c r="L125" s="204">
        <f>OIS!L$33</f>
        <v>77.116459921882395</v>
      </c>
      <c r="M125" s="204">
        <f>OIS!M$33</f>
        <v>65.865854326517379</v>
      </c>
      <c r="N125" s="204">
        <f>OIS!N$33</f>
        <v>71.781985438723183</v>
      </c>
      <c r="O125" s="204">
        <f>OIS!O$33</f>
        <v>75.960056009532394</v>
      </c>
      <c r="P125" s="204">
        <f>OIS!P$33</f>
        <v>61.581515768046962</v>
      </c>
      <c r="Q125" s="204">
        <f>OIS!Q$33</f>
        <v>52.780361718106889</v>
      </c>
      <c r="R125" s="204">
        <f>OIS!R$33</f>
        <v>60.427473048866041</v>
      </c>
      <c r="S125" s="204">
        <f>OIS!S$33</f>
        <v>66.978099738417015</v>
      </c>
      <c r="T125" s="204">
        <f>OIS!T$33</f>
        <v>67.490660196376467</v>
      </c>
      <c r="U125" s="204">
        <f>OIS!U$33</f>
        <v>77.706053529596602</v>
      </c>
      <c r="V125" s="204">
        <f>OIS!V$33</f>
        <v>66.109553242538354</v>
      </c>
      <c r="W125" s="204">
        <f>OIS!W$33</f>
        <v>152.4202403699376</v>
      </c>
      <c r="X125" s="204">
        <f>OIS!X$33</f>
        <v>115.4255712963508</v>
      </c>
      <c r="Y125" s="204">
        <f>OIS!Y$33</f>
        <v>109.5271844958758</v>
      </c>
    </row>
    <row r="126" spans="1:25" ht="12" customHeight="1" x14ac:dyDescent="0.25">
      <c r="A126" s="28" t="s">
        <v>85</v>
      </c>
      <c r="B126" s="214">
        <f>Ind_Summary_emi!B43</f>
        <v>13.38836</v>
      </c>
      <c r="C126" s="214">
        <f>Ind_Summary_emi!C43</f>
        <v>13.70988</v>
      </c>
      <c r="D126" s="214">
        <f>Ind_Summary_emi!D43</f>
        <v>13.7096</v>
      </c>
      <c r="E126" s="214">
        <f>Ind_Summary_emi!E43</f>
        <v>12.831849999999999</v>
      </c>
      <c r="F126" s="214">
        <f>Ind_Summary_emi!F43</f>
        <v>13.69767</v>
      </c>
      <c r="G126" s="214">
        <f>Ind_Summary_emi!G43</f>
        <v>14.73236</v>
      </c>
      <c r="H126" s="214">
        <f>Ind_Summary_emi!H43</f>
        <v>14.17573</v>
      </c>
      <c r="I126" s="214">
        <f>Ind_Summary_emi!I43</f>
        <v>14.6044</v>
      </c>
      <c r="J126" s="214">
        <f>Ind_Summary_emi!J43</f>
        <v>23.976289999999999</v>
      </c>
      <c r="K126" s="214">
        <f>Ind_Summary_emi!K43</f>
        <v>22.41132</v>
      </c>
      <c r="L126" s="214">
        <f>Ind_Summary_emi!L43</f>
        <v>24.86835</v>
      </c>
      <c r="M126" s="214">
        <f>Ind_Summary_emi!M43</f>
        <v>24.078489999999999</v>
      </c>
      <c r="N126" s="214">
        <f>Ind_Summary_emi!N43</f>
        <v>23.902519999999999</v>
      </c>
      <c r="O126" s="214">
        <f>Ind_Summary_emi!O43</f>
        <v>25.74145</v>
      </c>
      <c r="P126" s="214">
        <f>Ind_Summary_emi!P43</f>
        <v>22.580870000000001</v>
      </c>
      <c r="Q126" s="214">
        <f>Ind_Summary_emi!Q43</f>
        <v>21.231390000000001</v>
      </c>
      <c r="R126" s="214">
        <f>Ind_Summary_emi!R43</f>
        <v>25.032309999999999</v>
      </c>
      <c r="S126" s="214">
        <f>Ind_Summary_emi!S43</f>
        <v>26.207689999999999</v>
      </c>
      <c r="T126" s="214">
        <f>Ind_Summary_emi!T43</f>
        <v>27.442509999999999</v>
      </c>
      <c r="U126" s="214">
        <f>Ind_Summary_emi!U43</f>
        <v>28.403169999999999</v>
      </c>
      <c r="V126" s="214">
        <f>Ind_Summary_emi!V43</f>
        <v>24.611360000000001</v>
      </c>
      <c r="W126" s="214">
        <f>Ind_Summary_emi!W43</f>
        <v>26.3826</v>
      </c>
      <c r="X126" s="214">
        <f>Ind_Summary_emi!X43</f>
        <v>25.612349999999999</v>
      </c>
      <c r="Y126" s="214">
        <f>Ind_Summary_emi!Y43</f>
        <v>24.28839</v>
      </c>
    </row>
    <row r="128" spans="1:25" ht="12" customHeight="1" x14ac:dyDescent="0.25">
      <c r="A128" s="30" t="s">
        <v>86</v>
      </c>
      <c r="B128" s="203">
        <f t="shared" ref="B128:Y128" si="8">IF(B29=0,"",B29/B3*1000)</f>
        <v>99.679683966920919</v>
      </c>
      <c r="C128" s="203">
        <f t="shared" si="8"/>
        <v>101.71640692854245</v>
      </c>
      <c r="D128" s="203">
        <f t="shared" si="8"/>
        <v>98.205517787793838</v>
      </c>
      <c r="E128" s="203">
        <f t="shared" si="8"/>
        <v>93.883715853732213</v>
      </c>
      <c r="F128" s="203">
        <f t="shared" si="8"/>
        <v>104.78899894450387</v>
      </c>
      <c r="G128" s="203">
        <f t="shared" si="8"/>
        <v>106.74342239229635</v>
      </c>
      <c r="H128" s="203">
        <f t="shared" si="8"/>
        <v>117.9611831098423</v>
      </c>
      <c r="I128" s="203">
        <f t="shared" si="8"/>
        <v>94.893320037460285</v>
      </c>
      <c r="J128" s="203">
        <f t="shared" si="8"/>
        <v>105.65892707234309</v>
      </c>
      <c r="K128" s="203">
        <f t="shared" si="8"/>
        <v>113.82609123666766</v>
      </c>
      <c r="L128" s="203">
        <f t="shared" si="8"/>
        <v>121.28929877694991</v>
      </c>
      <c r="M128" s="203">
        <f t="shared" si="8"/>
        <v>120.4105269170942</v>
      </c>
      <c r="N128" s="203">
        <f t="shared" si="8"/>
        <v>113.66658910058385</v>
      </c>
      <c r="O128" s="203">
        <f t="shared" si="8"/>
        <v>106.14892867769861</v>
      </c>
      <c r="P128" s="203">
        <f t="shared" si="8"/>
        <v>100.67082530951227</v>
      </c>
      <c r="Q128" s="203">
        <f t="shared" si="8"/>
        <v>89.014072145841865</v>
      </c>
      <c r="R128" s="203">
        <f t="shared" si="8"/>
        <v>83.994710357384065</v>
      </c>
      <c r="S128" s="203">
        <f t="shared" si="8"/>
        <v>87.318820732221127</v>
      </c>
      <c r="T128" s="203">
        <f t="shared" si="8"/>
        <v>86.62345598544438</v>
      </c>
      <c r="U128" s="203">
        <f t="shared" si="8"/>
        <v>77.172877493472541</v>
      </c>
      <c r="V128" s="203">
        <f t="shared" si="8"/>
        <v>73.81645328594837</v>
      </c>
      <c r="W128" s="203">
        <f t="shared" si="8"/>
        <v>76.903973854979384</v>
      </c>
      <c r="X128" s="203">
        <f t="shared" si="8"/>
        <v>81.744024857347483</v>
      </c>
      <c r="Y128" s="203">
        <f t="shared" si="8"/>
        <v>73.070705140549904</v>
      </c>
    </row>
    <row r="129" spans="1:25" ht="12" customHeight="1" x14ac:dyDescent="0.25">
      <c r="A129" s="12" t="s">
        <v>14</v>
      </c>
      <c r="B129" s="204">
        <f t="shared" ref="B129:Y129" si="9">IF(B52=0,"",B52/B4*1000)</f>
        <v>244.24906903584193</v>
      </c>
      <c r="C129" s="204">
        <f t="shared" si="9"/>
        <v>264.72210415640683</v>
      </c>
      <c r="D129" s="204">
        <f t="shared" si="9"/>
        <v>312.36709736515098</v>
      </c>
      <c r="E129" s="204">
        <f t="shared" si="9"/>
        <v>248.19534664967273</v>
      </c>
      <c r="F129" s="204">
        <f t="shared" si="9"/>
        <v>289.65987497954092</v>
      </c>
      <c r="G129" s="204">
        <f t="shared" si="9"/>
        <v>258.98759546136517</v>
      </c>
      <c r="H129" s="204">
        <f t="shared" si="9"/>
        <v>370.72470938304019</v>
      </c>
      <c r="I129" s="204">
        <f t="shared" si="9"/>
        <v>208.58253797444422</v>
      </c>
      <c r="J129" s="204">
        <f t="shared" si="9"/>
        <v>243.1643950169975</v>
      </c>
      <c r="K129" s="204">
        <f t="shared" si="9"/>
        <v>673.66854322816414</v>
      </c>
      <c r="L129" s="204">
        <f t="shared" si="9"/>
        <v>609.62895485908666</v>
      </c>
      <c r="M129" s="204">
        <f t="shared" si="9"/>
        <v>463.93480552566564</v>
      </c>
      <c r="N129" s="204">
        <f t="shared" si="9"/>
        <v>395.80192083128185</v>
      </c>
      <c r="O129" s="204">
        <f t="shared" si="9"/>
        <v>396.79613778624577</v>
      </c>
      <c r="P129" s="204">
        <f t="shared" si="9"/>
        <v>1473.7130964626774</v>
      </c>
      <c r="Q129" s="204">
        <f t="shared" si="9"/>
        <v>524.32486394558907</v>
      </c>
      <c r="R129" s="204">
        <f t="shared" si="9"/>
        <v>270.27717067055829</v>
      </c>
      <c r="S129" s="204">
        <f t="shared" si="9"/>
        <v>243.41261003568852</v>
      </c>
      <c r="T129" s="204">
        <f t="shared" si="9"/>
        <v>272.97328511936195</v>
      </c>
      <c r="U129" s="204">
        <f t="shared" si="9"/>
        <v>240.59955332968869</v>
      </c>
      <c r="V129" s="204">
        <f t="shared" si="9"/>
        <v>228.19198811482605</v>
      </c>
      <c r="W129" s="204">
        <f t="shared" si="9"/>
        <v>205.26957497173265</v>
      </c>
      <c r="X129" s="204">
        <f t="shared" si="9"/>
        <v>219.13159859940222</v>
      </c>
      <c r="Y129" s="204">
        <f t="shared" si="9"/>
        <v>212.21980423131896</v>
      </c>
    </row>
    <row r="130" spans="1:25" ht="12" customHeight="1" x14ac:dyDescent="0.25">
      <c r="A130" s="13" t="s">
        <v>18</v>
      </c>
      <c r="B130" s="205" t="str">
        <f t="shared" ref="B130:Y130" si="10">IF(B55=0,"",B55/B5*1000)</f>
        <v/>
      </c>
      <c r="C130" s="205" t="str">
        <f t="shared" si="10"/>
        <v/>
      </c>
      <c r="D130" s="205" t="str">
        <f t="shared" si="10"/>
        <v/>
      </c>
      <c r="E130" s="205" t="str">
        <f t="shared" si="10"/>
        <v/>
      </c>
      <c r="F130" s="205" t="str">
        <f t="shared" si="10"/>
        <v/>
      </c>
      <c r="G130" s="205" t="str">
        <f t="shared" si="10"/>
        <v/>
      </c>
      <c r="H130" s="205" t="str">
        <f t="shared" si="10"/>
        <v/>
      </c>
      <c r="I130" s="205" t="str">
        <f t="shared" si="10"/>
        <v/>
      </c>
      <c r="J130" s="205" t="str">
        <f t="shared" si="10"/>
        <v/>
      </c>
      <c r="K130" s="205" t="str">
        <f t="shared" si="10"/>
        <v/>
      </c>
      <c r="L130" s="205" t="str">
        <f t="shared" si="10"/>
        <v/>
      </c>
      <c r="M130" s="205" t="str">
        <f t="shared" si="10"/>
        <v/>
      </c>
      <c r="N130" s="205" t="str">
        <f t="shared" si="10"/>
        <v/>
      </c>
      <c r="O130" s="205" t="str">
        <f t="shared" si="10"/>
        <v/>
      </c>
      <c r="P130" s="205" t="str">
        <f t="shared" si="10"/>
        <v/>
      </c>
      <c r="Q130" s="205" t="str">
        <f t="shared" si="10"/>
        <v/>
      </c>
      <c r="R130" s="205" t="str">
        <f t="shared" si="10"/>
        <v/>
      </c>
      <c r="S130" s="205" t="str">
        <f t="shared" si="10"/>
        <v/>
      </c>
      <c r="T130" s="205" t="str">
        <f t="shared" si="10"/>
        <v/>
      </c>
      <c r="U130" s="205" t="str">
        <f t="shared" si="10"/>
        <v/>
      </c>
      <c r="V130" s="205" t="str">
        <f t="shared" si="10"/>
        <v/>
      </c>
      <c r="W130" s="205" t="str">
        <f t="shared" si="10"/>
        <v/>
      </c>
      <c r="X130" s="205" t="str">
        <f t="shared" si="10"/>
        <v/>
      </c>
      <c r="Y130" s="205" t="str">
        <f t="shared" si="10"/>
        <v/>
      </c>
    </row>
    <row r="131" spans="1:25" ht="12" customHeight="1" x14ac:dyDescent="0.25">
      <c r="A131" s="14" t="s">
        <v>45</v>
      </c>
      <c r="B131" s="204" t="str">
        <f t="shared" ref="B131:Y131" si="11">IF(B56=0,"",B56/B6*1000)</f>
        <v/>
      </c>
      <c r="C131" s="204" t="str">
        <f t="shared" si="11"/>
        <v/>
      </c>
      <c r="D131" s="204" t="str">
        <f t="shared" si="11"/>
        <v/>
      </c>
      <c r="E131" s="204" t="str">
        <f t="shared" si="11"/>
        <v/>
      </c>
      <c r="F131" s="204" t="str">
        <f t="shared" si="11"/>
        <v/>
      </c>
      <c r="G131" s="204" t="str">
        <f t="shared" si="11"/>
        <v/>
      </c>
      <c r="H131" s="204" t="str">
        <f t="shared" si="11"/>
        <v/>
      </c>
      <c r="I131" s="204" t="str">
        <f t="shared" si="11"/>
        <v/>
      </c>
      <c r="J131" s="204" t="str">
        <f t="shared" si="11"/>
        <v/>
      </c>
      <c r="K131" s="204" t="str">
        <f t="shared" si="11"/>
        <v/>
      </c>
      <c r="L131" s="204" t="str">
        <f t="shared" si="11"/>
        <v/>
      </c>
      <c r="M131" s="204" t="str">
        <f t="shared" si="11"/>
        <v/>
      </c>
      <c r="N131" s="204" t="str">
        <f t="shared" si="11"/>
        <v/>
      </c>
      <c r="O131" s="204" t="str">
        <f t="shared" si="11"/>
        <v/>
      </c>
      <c r="P131" s="204" t="str">
        <f t="shared" si="11"/>
        <v/>
      </c>
      <c r="Q131" s="204" t="str">
        <f t="shared" si="11"/>
        <v/>
      </c>
      <c r="R131" s="204" t="str">
        <f t="shared" si="11"/>
        <v/>
      </c>
      <c r="S131" s="204" t="str">
        <f t="shared" si="11"/>
        <v/>
      </c>
      <c r="T131" s="204" t="str">
        <f t="shared" si="11"/>
        <v/>
      </c>
      <c r="U131" s="204" t="str">
        <f t="shared" si="11"/>
        <v/>
      </c>
      <c r="V131" s="204" t="str">
        <f t="shared" si="11"/>
        <v/>
      </c>
      <c r="W131" s="204" t="str">
        <f t="shared" si="11"/>
        <v/>
      </c>
      <c r="X131" s="204" t="str">
        <f t="shared" si="11"/>
        <v/>
      </c>
      <c r="Y131" s="204" t="str">
        <f t="shared" si="11"/>
        <v/>
      </c>
    </row>
    <row r="132" spans="1:25" ht="12" customHeight="1" x14ac:dyDescent="0.25">
      <c r="A132" s="14" t="s">
        <v>58</v>
      </c>
      <c r="B132" s="204" t="str">
        <f t="shared" ref="B132:Y132" si="12">IF(B57=0,"",B57/B7*1000)</f>
        <v/>
      </c>
      <c r="C132" s="204" t="str">
        <f t="shared" si="12"/>
        <v/>
      </c>
      <c r="D132" s="204" t="str">
        <f t="shared" si="12"/>
        <v/>
      </c>
      <c r="E132" s="204" t="str">
        <f t="shared" si="12"/>
        <v/>
      </c>
      <c r="F132" s="204" t="str">
        <f t="shared" si="12"/>
        <v/>
      </c>
      <c r="G132" s="204" t="str">
        <f t="shared" si="12"/>
        <v/>
      </c>
      <c r="H132" s="204" t="str">
        <f t="shared" si="12"/>
        <v/>
      </c>
      <c r="I132" s="204" t="str">
        <f t="shared" si="12"/>
        <v/>
      </c>
      <c r="J132" s="204" t="str">
        <f t="shared" si="12"/>
        <v/>
      </c>
      <c r="K132" s="204" t="str">
        <f t="shared" si="12"/>
        <v/>
      </c>
      <c r="L132" s="204" t="str">
        <f t="shared" si="12"/>
        <v/>
      </c>
      <c r="M132" s="204" t="str">
        <f t="shared" si="12"/>
        <v/>
      </c>
      <c r="N132" s="204" t="str">
        <f t="shared" si="12"/>
        <v/>
      </c>
      <c r="O132" s="204" t="str">
        <f t="shared" si="12"/>
        <v/>
      </c>
      <c r="P132" s="204" t="str">
        <f t="shared" si="12"/>
        <v/>
      </c>
      <c r="Q132" s="204" t="str">
        <f t="shared" si="12"/>
        <v/>
      </c>
      <c r="R132" s="204" t="str">
        <f t="shared" si="12"/>
        <v/>
      </c>
      <c r="S132" s="204" t="str">
        <f t="shared" si="12"/>
        <v/>
      </c>
      <c r="T132" s="204" t="str">
        <f t="shared" si="12"/>
        <v/>
      </c>
      <c r="U132" s="204" t="str">
        <f t="shared" si="12"/>
        <v/>
      </c>
      <c r="V132" s="204" t="str">
        <f t="shared" si="12"/>
        <v/>
      </c>
      <c r="W132" s="204" t="str">
        <f t="shared" si="12"/>
        <v/>
      </c>
      <c r="X132" s="204" t="str">
        <f t="shared" si="12"/>
        <v/>
      </c>
      <c r="Y132" s="204" t="str">
        <f t="shared" si="12"/>
        <v/>
      </c>
    </row>
    <row r="133" spans="1:25" ht="12" customHeight="1" x14ac:dyDescent="0.25">
      <c r="A133" s="14" t="s">
        <v>47</v>
      </c>
      <c r="B133" s="204" t="str">
        <f t="shared" ref="B133:Y133" si="13">IF(B60=0,"",B60/B8*1000)</f>
        <v/>
      </c>
      <c r="C133" s="204" t="str">
        <f t="shared" si="13"/>
        <v/>
      </c>
      <c r="D133" s="204" t="str">
        <f t="shared" si="13"/>
        <v/>
      </c>
      <c r="E133" s="204" t="str">
        <f t="shared" si="13"/>
        <v/>
      </c>
      <c r="F133" s="204" t="str">
        <f t="shared" si="13"/>
        <v/>
      </c>
      <c r="G133" s="204" t="str">
        <f t="shared" si="13"/>
        <v/>
      </c>
      <c r="H133" s="204" t="str">
        <f t="shared" si="13"/>
        <v/>
      </c>
      <c r="I133" s="204" t="str">
        <f t="shared" si="13"/>
        <v/>
      </c>
      <c r="J133" s="204" t="str">
        <f t="shared" si="13"/>
        <v/>
      </c>
      <c r="K133" s="204" t="str">
        <f t="shared" si="13"/>
        <v/>
      </c>
      <c r="L133" s="204" t="str">
        <f t="shared" si="13"/>
        <v/>
      </c>
      <c r="M133" s="204" t="str">
        <f t="shared" si="13"/>
        <v/>
      </c>
      <c r="N133" s="204" t="str">
        <f t="shared" si="13"/>
        <v/>
      </c>
      <c r="O133" s="204" t="str">
        <f t="shared" si="13"/>
        <v/>
      </c>
      <c r="P133" s="204" t="str">
        <f t="shared" si="13"/>
        <v/>
      </c>
      <c r="Q133" s="204" t="str">
        <f t="shared" si="13"/>
        <v/>
      </c>
      <c r="R133" s="204" t="str">
        <f t="shared" si="13"/>
        <v/>
      </c>
      <c r="S133" s="204" t="str">
        <f t="shared" si="13"/>
        <v/>
      </c>
      <c r="T133" s="204" t="str">
        <f t="shared" si="13"/>
        <v/>
      </c>
      <c r="U133" s="204" t="str">
        <f t="shared" si="13"/>
        <v/>
      </c>
      <c r="V133" s="204" t="str">
        <f t="shared" si="13"/>
        <v/>
      </c>
      <c r="W133" s="204" t="str">
        <f t="shared" si="13"/>
        <v/>
      </c>
      <c r="X133" s="204" t="str">
        <f t="shared" si="13"/>
        <v/>
      </c>
      <c r="Y133" s="204" t="str">
        <f t="shared" si="13"/>
        <v/>
      </c>
    </row>
    <row r="134" spans="1:25" ht="12" customHeight="1" x14ac:dyDescent="0.25">
      <c r="A134" s="13" t="s">
        <v>19</v>
      </c>
      <c r="B134" s="205">
        <f t="shared" ref="B134:Y134" si="14">IF(B61=0,"",B61/B9*1000)</f>
        <v>131.43411523888267</v>
      </c>
      <c r="C134" s="205">
        <f t="shared" si="14"/>
        <v>129.16898977393981</v>
      </c>
      <c r="D134" s="205">
        <f t="shared" si="14"/>
        <v>107.88119529162499</v>
      </c>
      <c r="E134" s="205">
        <f t="shared" si="14"/>
        <v>146.66775490561866</v>
      </c>
      <c r="F134" s="205">
        <f t="shared" si="14"/>
        <v>159.22517747686788</v>
      </c>
      <c r="G134" s="205">
        <f t="shared" si="14"/>
        <v>226.62436042000104</v>
      </c>
      <c r="H134" s="205">
        <f t="shared" si="14"/>
        <v>221.33154002945267</v>
      </c>
      <c r="I134" s="205">
        <f t="shared" si="14"/>
        <v>236.51653222254936</v>
      </c>
      <c r="J134" s="205">
        <f t="shared" si="14"/>
        <v>162.37091797772086</v>
      </c>
      <c r="K134" s="205">
        <f t="shared" si="14"/>
        <v>162.72366293026951</v>
      </c>
      <c r="L134" s="205">
        <f t="shared" si="14"/>
        <v>189.44490074399457</v>
      </c>
      <c r="M134" s="205">
        <f t="shared" si="14"/>
        <v>216.02456135795595</v>
      </c>
      <c r="N134" s="205">
        <f t="shared" si="14"/>
        <v>289.27637256752519</v>
      </c>
      <c r="O134" s="205">
        <f t="shared" si="14"/>
        <v>290.52013308012948</v>
      </c>
      <c r="P134" s="205">
        <f t="shared" si="14"/>
        <v>193.12269512652585</v>
      </c>
      <c r="Q134" s="205">
        <f t="shared" si="14"/>
        <v>175.28117619256901</v>
      </c>
      <c r="R134" s="205">
        <f t="shared" si="14"/>
        <v>175.02398651313797</v>
      </c>
      <c r="S134" s="205">
        <f t="shared" si="14"/>
        <v>152.11553987046523</v>
      </c>
      <c r="T134" s="205">
        <f t="shared" si="14"/>
        <v>96.693283449720354</v>
      </c>
      <c r="U134" s="205">
        <f t="shared" si="14"/>
        <v>104.34454641422222</v>
      </c>
      <c r="V134" s="205">
        <f t="shared" si="14"/>
        <v>84.621434725042548</v>
      </c>
      <c r="W134" s="205">
        <f t="shared" si="14"/>
        <v>38.798602963332151</v>
      </c>
      <c r="X134" s="205">
        <f t="shared" si="14"/>
        <v>57.285323857324961</v>
      </c>
      <c r="Y134" s="205">
        <f t="shared" si="14"/>
        <v>56.238786403832776</v>
      </c>
    </row>
    <row r="135" spans="1:25" ht="12" customHeight="1" x14ac:dyDescent="0.25">
      <c r="A135" s="14" t="s">
        <v>59</v>
      </c>
      <c r="B135" s="204" t="str">
        <f t="shared" ref="B135:Y135" si="15">IF(B62=0,"",B62/B10*1000)</f>
        <v/>
      </c>
      <c r="C135" s="204" t="str">
        <f t="shared" si="15"/>
        <v/>
      </c>
      <c r="D135" s="204" t="str">
        <f t="shared" si="15"/>
        <v/>
      </c>
      <c r="E135" s="204" t="str">
        <f t="shared" si="15"/>
        <v/>
      </c>
      <c r="F135" s="204" t="str">
        <f t="shared" si="15"/>
        <v/>
      </c>
      <c r="G135" s="204" t="str">
        <f t="shared" si="15"/>
        <v/>
      </c>
      <c r="H135" s="204" t="str">
        <f t="shared" si="15"/>
        <v/>
      </c>
      <c r="I135" s="204" t="str">
        <f t="shared" si="15"/>
        <v/>
      </c>
      <c r="J135" s="204" t="str">
        <f t="shared" si="15"/>
        <v/>
      </c>
      <c r="K135" s="204" t="str">
        <f t="shared" si="15"/>
        <v/>
      </c>
      <c r="L135" s="204" t="str">
        <f t="shared" si="15"/>
        <v/>
      </c>
      <c r="M135" s="204" t="str">
        <f t="shared" si="15"/>
        <v/>
      </c>
      <c r="N135" s="204" t="str">
        <f t="shared" si="15"/>
        <v/>
      </c>
      <c r="O135" s="204" t="str">
        <f t="shared" si="15"/>
        <v/>
      </c>
      <c r="P135" s="204" t="str">
        <f t="shared" si="15"/>
        <v/>
      </c>
      <c r="Q135" s="204" t="str">
        <f t="shared" si="15"/>
        <v/>
      </c>
      <c r="R135" s="204" t="str">
        <f t="shared" si="15"/>
        <v/>
      </c>
      <c r="S135" s="204" t="str">
        <f t="shared" si="15"/>
        <v/>
      </c>
      <c r="T135" s="204" t="str">
        <f t="shared" si="15"/>
        <v/>
      </c>
      <c r="U135" s="204" t="str">
        <f t="shared" si="15"/>
        <v/>
      </c>
      <c r="V135" s="204" t="str">
        <f t="shared" si="15"/>
        <v/>
      </c>
      <c r="W135" s="204" t="str">
        <f t="shared" si="15"/>
        <v/>
      </c>
      <c r="X135" s="204" t="str">
        <f t="shared" si="15"/>
        <v/>
      </c>
      <c r="Y135" s="204" t="str">
        <f t="shared" si="15"/>
        <v/>
      </c>
    </row>
    <row r="136" spans="1:25" ht="12" customHeight="1" x14ac:dyDescent="0.25">
      <c r="A136" s="14" t="s">
        <v>49</v>
      </c>
      <c r="B136" s="204">
        <f t="shared" ref="B136:Y136" si="16">IF(B63=0,"",B63/B11*1000)</f>
        <v>230.57195342169564</v>
      </c>
      <c r="C136" s="204">
        <f t="shared" si="16"/>
        <v>227.41461592415567</v>
      </c>
      <c r="D136" s="204">
        <f t="shared" si="16"/>
        <v>192.20632447978443</v>
      </c>
      <c r="E136" s="204">
        <f t="shared" si="16"/>
        <v>258.06913696554665</v>
      </c>
      <c r="F136" s="204">
        <f t="shared" si="16"/>
        <v>277.33016116745239</v>
      </c>
      <c r="G136" s="204">
        <f t="shared" si="16"/>
        <v>390.59191694071683</v>
      </c>
      <c r="H136" s="204">
        <f t="shared" si="16"/>
        <v>380.44389649059121</v>
      </c>
      <c r="I136" s="204">
        <f t="shared" si="16"/>
        <v>437.45828910154762</v>
      </c>
      <c r="J136" s="204">
        <f t="shared" si="16"/>
        <v>281.15473158119312</v>
      </c>
      <c r="K136" s="204">
        <f t="shared" si="16"/>
        <v>282.34287894049686</v>
      </c>
      <c r="L136" s="204">
        <f t="shared" si="16"/>
        <v>327.50170871859774</v>
      </c>
      <c r="M136" s="204">
        <f t="shared" si="16"/>
        <v>376.35801599553758</v>
      </c>
      <c r="N136" s="204">
        <f t="shared" si="16"/>
        <v>512.65894000898925</v>
      </c>
      <c r="O136" s="204">
        <f t="shared" si="16"/>
        <v>510.28405292066458</v>
      </c>
      <c r="P136" s="204">
        <f t="shared" si="16"/>
        <v>366.2112049826809</v>
      </c>
      <c r="Q136" s="204">
        <f t="shared" si="16"/>
        <v>331.1648313897457</v>
      </c>
      <c r="R136" s="204">
        <f t="shared" si="16"/>
        <v>318.47331091797355</v>
      </c>
      <c r="S136" s="204">
        <f t="shared" si="16"/>
        <v>259.61191597401842</v>
      </c>
      <c r="T136" s="204">
        <f t="shared" si="16"/>
        <v>170.2835677093567</v>
      </c>
      <c r="U136" s="204">
        <f t="shared" si="16"/>
        <v>191.19749518390032</v>
      </c>
      <c r="V136" s="204">
        <f t="shared" si="16"/>
        <v>137.07311538652817</v>
      </c>
      <c r="W136" s="204">
        <f t="shared" si="16"/>
        <v>57.656169773347152</v>
      </c>
      <c r="X136" s="204">
        <f t="shared" si="16"/>
        <v>92.071192977385891</v>
      </c>
      <c r="Y136" s="204">
        <f t="shared" si="16"/>
        <v>93.521854877391391</v>
      </c>
    </row>
    <row r="137" spans="1:25" ht="12" customHeight="1" x14ac:dyDescent="0.25">
      <c r="A137" s="14" t="s">
        <v>50</v>
      </c>
      <c r="B137" s="204">
        <f t="shared" ref="B137:Y137" si="17">IF(B64=0,"",B64/B12*1000)</f>
        <v>34.60888231063047</v>
      </c>
      <c r="C137" s="204">
        <f t="shared" si="17"/>
        <v>34.016490078762956</v>
      </c>
      <c r="D137" s="204">
        <f t="shared" si="17"/>
        <v>27.732964624900081</v>
      </c>
      <c r="E137" s="204">
        <f t="shared" si="17"/>
        <v>39.595193725841696</v>
      </c>
      <c r="F137" s="204">
        <f t="shared" si="17"/>
        <v>43.255259941953746</v>
      </c>
      <c r="G137" s="204">
        <f t="shared" si="17"/>
        <v>65.376857868424736</v>
      </c>
      <c r="H137" s="204">
        <f t="shared" si="17"/>
        <v>63.378032970964377</v>
      </c>
      <c r="I137" s="204">
        <f t="shared" si="17"/>
        <v>73.849647137103673</v>
      </c>
      <c r="J137" s="204">
        <f t="shared" si="17"/>
        <v>44.023697918648367</v>
      </c>
      <c r="K137" s="204">
        <f t="shared" si="17"/>
        <v>44.17138079917175</v>
      </c>
      <c r="L137" s="204">
        <f t="shared" si="17"/>
        <v>48.213074150685529</v>
      </c>
      <c r="M137" s="204">
        <f t="shared" si="17"/>
        <v>52.570770121441484</v>
      </c>
      <c r="N137" s="204">
        <f t="shared" si="17"/>
        <v>63.71589260019546</v>
      </c>
      <c r="O137" s="204">
        <f t="shared" si="17"/>
        <v>63.311984115263186</v>
      </c>
      <c r="P137" s="204">
        <f t="shared" si="17"/>
        <v>53.49863784119637</v>
      </c>
      <c r="Q137" s="204">
        <f t="shared" si="17"/>
        <v>50.291491981163915</v>
      </c>
      <c r="R137" s="204">
        <f t="shared" si="17"/>
        <v>48.392542016837702</v>
      </c>
      <c r="S137" s="204">
        <f t="shared" si="17"/>
        <v>41.725313709688969</v>
      </c>
      <c r="T137" s="204">
        <f t="shared" si="17"/>
        <v>32.806404775403891</v>
      </c>
      <c r="U137" s="204">
        <f t="shared" si="17"/>
        <v>35.730469073603416</v>
      </c>
      <c r="V137" s="204">
        <f t="shared" si="17"/>
        <v>27.855089052910945</v>
      </c>
      <c r="W137" s="204">
        <f t="shared" si="17"/>
        <v>16.005298350796348</v>
      </c>
      <c r="X137" s="204">
        <f t="shared" si="17"/>
        <v>21.870103725215607</v>
      </c>
      <c r="Y137" s="204">
        <f t="shared" si="17"/>
        <v>22.379127842357274</v>
      </c>
    </row>
    <row r="138" spans="1:25" ht="12" customHeight="1" x14ac:dyDescent="0.25">
      <c r="A138" s="13" t="s">
        <v>20</v>
      </c>
      <c r="B138" s="205">
        <f t="shared" ref="B138:Y138" si="18">IF(B65=0,"",B65/B13*1000)</f>
        <v>159.21016789106372</v>
      </c>
      <c r="C138" s="205">
        <f t="shared" si="18"/>
        <v>178.19784655721693</v>
      </c>
      <c r="D138" s="205">
        <f t="shared" si="18"/>
        <v>148.52379584660378</v>
      </c>
      <c r="E138" s="205">
        <f t="shared" si="18"/>
        <v>122.47003603959656</v>
      </c>
      <c r="F138" s="205">
        <f t="shared" si="18"/>
        <v>166.42356851501708</v>
      </c>
      <c r="G138" s="205">
        <f t="shared" si="18"/>
        <v>176.69723528195721</v>
      </c>
      <c r="H138" s="205">
        <f t="shared" si="18"/>
        <v>181.48113045663465</v>
      </c>
      <c r="I138" s="205">
        <f t="shared" si="18"/>
        <v>148.28165511312721</v>
      </c>
      <c r="J138" s="205">
        <f t="shared" si="18"/>
        <v>186.37345108418629</v>
      </c>
      <c r="K138" s="205">
        <f t="shared" si="18"/>
        <v>219.47903536552684</v>
      </c>
      <c r="L138" s="205">
        <f t="shared" si="18"/>
        <v>205.39129591588122</v>
      </c>
      <c r="M138" s="205">
        <f t="shared" si="18"/>
        <v>249.90792025537581</v>
      </c>
      <c r="N138" s="205">
        <f t="shared" si="18"/>
        <v>280.95990442062788</v>
      </c>
      <c r="O138" s="205">
        <f t="shared" si="18"/>
        <v>177.14876485423309</v>
      </c>
      <c r="P138" s="205">
        <f t="shared" si="18"/>
        <v>185.78399789804041</v>
      </c>
      <c r="Q138" s="205">
        <f t="shared" si="18"/>
        <v>162.72618099172647</v>
      </c>
      <c r="R138" s="205">
        <f t="shared" si="18"/>
        <v>152.10461907333078</v>
      </c>
      <c r="S138" s="205">
        <f t="shared" si="18"/>
        <v>200.2307391636175</v>
      </c>
      <c r="T138" s="205">
        <f t="shared" si="18"/>
        <v>169.67070696943392</v>
      </c>
      <c r="U138" s="205">
        <f t="shared" si="18"/>
        <v>165.19582277352148</v>
      </c>
      <c r="V138" s="205">
        <f t="shared" si="18"/>
        <v>149.79767432852645</v>
      </c>
      <c r="W138" s="205">
        <f t="shared" si="18"/>
        <v>129.54711920604527</v>
      </c>
      <c r="X138" s="205">
        <f t="shared" si="18"/>
        <v>111.57756708260636</v>
      </c>
      <c r="Y138" s="205">
        <f t="shared" si="18"/>
        <v>74.3985958741698</v>
      </c>
    </row>
    <row r="139" spans="1:25" ht="12" customHeight="1" x14ac:dyDescent="0.25">
      <c r="A139" s="14" t="s">
        <v>51</v>
      </c>
      <c r="B139" s="204">
        <f t="shared" ref="B139:Y139" si="19">IF(B66=0,"",B66/B14*1000)</f>
        <v>119.38034738668406</v>
      </c>
      <c r="C139" s="204">
        <f t="shared" si="19"/>
        <v>136.91915567614058</v>
      </c>
      <c r="D139" s="204">
        <f t="shared" si="19"/>
        <v>110.03920565600828</v>
      </c>
      <c r="E139" s="204">
        <f t="shared" si="19"/>
        <v>89.630227847859345</v>
      </c>
      <c r="F139" s="204">
        <f t="shared" si="19"/>
        <v>126.08578306549018</v>
      </c>
      <c r="G139" s="204">
        <f t="shared" si="19"/>
        <v>135.02845616789287</v>
      </c>
      <c r="H139" s="204">
        <f t="shared" si="19"/>
        <v>140.15256530980511</v>
      </c>
      <c r="I139" s="204">
        <f t="shared" si="19"/>
        <v>109.26407889162061</v>
      </c>
      <c r="J139" s="204">
        <f t="shared" si="19"/>
        <v>138.43883240782091</v>
      </c>
      <c r="K139" s="204">
        <f t="shared" si="19"/>
        <v>157.78764479976834</v>
      </c>
      <c r="L139" s="204">
        <f t="shared" si="19"/>
        <v>139.18791508513362</v>
      </c>
      <c r="M139" s="204">
        <f t="shared" si="19"/>
        <v>178.03842492175488</v>
      </c>
      <c r="N139" s="204">
        <f t="shared" si="19"/>
        <v>173.10349279947363</v>
      </c>
      <c r="O139" s="204">
        <f t="shared" si="19"/>
        <v>130.01313472169636</v>
      </c>
      <c r="P139" s="204">
        <f t="shared" si="19"/>
        <v>120.43246609602801</v>
      </c>
      <c r="Q139" s="204">
        <f t="shared" si="19"/>
        <v>110.46466541264336</v>
      </c>
      <c r="R139" s="204">
        <f t="shared" si="19"/>
        <v>99.802718036468306</v>
      </c>
      <c r="S139" s="204">
        <f t="shared" si="19"/>
        <v>155.51422406568386</v>
      </c>
      <c r="T139" s="204">
        <f t="shared" si="19"/>
        <v>114.93572211947757</v>
      </c>
      <c r="U139" s="204">
        <f t="shared" si="19"/>
        <v>119.11704777150544</v>
      </c>
      <c r="V139" s="204">
        <f t="shared" si="19"/>
        <v>126.49565355512746</v>
      </c>
      <c r="W139" s="204">
        <f t="shared" si="19"/>
        <v>119.25669556241432</v>
      </c>
      <c r="X139" s="204">
        <f t="shared" si="19"/>
        <v>149.00596513952837</v>
      </c>
      <c r="Y139" s="204">
        <f t="shared" si="19"/>
        <v>87.624092452173542</v>
      </c>
    </row>
    <row r="140" spans="1:25" ht="12" customHeight="1" x14ac:dyDescent="0.25">
      <c r="A140" s="14" t="s">
        <v>52</v>
      </c>
      <c r="B140" s="204">
        <f t="shared" ref="B140:Y140" si="20">IF(B67=0,"",B67/B15*1000)</f>
        <v>114.80982641612417</v>
      </c>
      <c r="C140" s="204">
        <f t="shared" si="20"/>
        <v>125.45258872350823</v>
      </c>
      <c r="D140" s="204">
        <f t="shared" si="20"/>
        <v>100.82375356796294</v>
      </c>
      <c r="E140" s="204">
        <f t="shared" si="20"/>
        <v>82.123966189131835</v>
      </c>
      <c r="F140" s="204">
        <f t="shared" si="20"/>
        <v>115.52647844404459</v>
      </c>
      <c r="G140" s="204">
        <f t="shared" si="20"/>
        <v>123.72022960519048</v>
      </c>
      <c r="H140" s="204">
        <f t="shared" si="20"/>
        <v>130.89830553363177</v>
      </c>
      <c r="I140" s="204">
        <f t="shared" si="20"/>
        <v>104.87812212175351</v>
      </c>
      <c r="J140" s="204">
        <f t="shared" si="20"/>
        <v>132.88177522698982</v>
      </c>
      <c r="K140" s="204">
        <f t="shared" si="20"/>
        <v>177.92397466828092</v>
      </c>
      <c r="L140" s="204">
        <f t="shared" si="20"/>
        <v>130.97002379977147</v>
      </c>
      <c r="M140" s="204">
        <f t="shared" si="20"/>
        <v>213.5833220281707</v>
      </c>
      <c r="N140" s="204">
        <f t="shared" si="20"/>
        <v>507.98927465593891</v>
      </c>
      <c r="O140" s="204">
        <f t="shared" si="20"/>
        <v>169.57000912969792</v>
      </c>
      <c r="P140" s="204">
        <f t="shared" si="20"/>
        <v>206.27271127103157</v>
      </c>
      <c r="Q140" s="204">
        <f t="shared" si="20"/>
        <v>149.1575922689853</v>
      </c>
      <c r="R140" s="204">
        <f t="shared" si="20"/>
        <v>199.71321189679898</v>
      </c>
      <c r="S140" s="204">
        <f t="shared" si="20"/>
        <v>153.62124528181431</v>
      </c>
      <c r="T140" s="204">
        <f t="shared" si="20"/>
        <v>252.9605361570072</v>
      </c>
      <c r="U140" s="204">
        <f t="shared" si="20"/>
        <v>154.34749403486265</v>
      </c>
      <c r="V140" s="204">
        <f t="shared" si="20"/>
        <v>96.853774232046973</v>
      </c>
      <c r="W140" s="204">
        <f t="shared" si="20"/>
        <v>52.847408863162123</v>
      </c>
      <c r="X140" s="204">
        <f t="shared" si="20"/>
        <v>3.1416453741602788</v>
      </c>
      <c r="Y140" s="204">
        <f t="shared" si="20"/>
        <v>9.2397240804448675</v>
      </c>
    </row>
    <row r="141" spans="1:25" ht="12" customHeight="1" x14ac:dyDescent="0.25">
      <c r="A141" s="14" t="s">
        <v>60</v>
      </c>
      <c r="B141" s="204">
        <f t="shared" ref="B141:Y141" si="21">IF(B68=0,"",B68/B16*1000)</f>
        <v>257.41526503086999</v>
      </c>
      <c r="C141" s="204">
        <f t="shared" si="21"/>
        <v>293.14039566510445</v>
      </c>
      <c r="D141" s="204">
        <f t="shared" si="21"/>
        <v>233.85076339413814</v>
      </c>
      <c r="E141" s="204">
        <f t="shared" si="21"/>
        <v>186.08251885476744</v>
      </c>
      <c r="F141" s="204">
        <f t="shared" si="21"/>
        <v>260.84320921301349</v>
      </c>
      <c r="G141" s="204">
        <f t="shared" si="21"/>
        <v>274.51117487423397</v>
      </c>
      <c r="H141" s="204">
        <f t="shared" si="21"/>
        <v>287.7159969887943</v>
      </c>
      <c r="I141" s="204">
        <f t="shared" si="21"/>
        <v>229.67030405989729</v>
      </c>
      <c r="J141" s="204">
        <f t="shared" si="21"/>
        <v>290.48330345823933</v>
      </c>
      <c r="K141" s="204">
        <f t="shared" si="21"/>
        <v>342.10707921337922</v>
      </c>
      <c r="L141" s="204">
        <f t="shared" si="21"/>
        <v>400.71993944378801</v>
      </c>
      <c r="M141" s="204">
        <f t="shared" si="21"/>
        <v>452.24356002054702</v>
      </c>
      <c r="N141" s="204">
        <f t="shared" si="21"/>
        <v>535.86732923970453</v>
      </c>
      <c r="O141" s="204">
        <f t="shared" si="21"/>
        <v>379.83287580301777</v>
      </c>
      <c r="P141" s="204">
        <f t="shared" si="21"/>
        <v>376.61965105811015</v>
      </c>
      <c r="Q141" s="204">
        <f t="shared" si="21"/>
        <v>319.4210662391647</v>
      </c>
      <c r="R141" s="204">
        <f t="shared" si="21"/>
        <v>317.65720964487952</v>
      </c>
      <c r="S141" s="204">
        <f t="shared" si="21"/>
        <v>306.31545370393462</v>
      </c>
      <c r="T141" s="204">
        <f t="shared" si="21"/>
        <v>307.35859630876439</v>
      </c>
      <c r="U141" s="204">
        <f t="shared" si="21"/>
        <v>295.26369505784982</v>
      </c>
      <c r="V141" s="204">
        <f t="shared" si="21"/>
        <v>254.80504642843056</v>
      </c>
      <c r="W141" s="204">
        <f t="shared" si="21"/>
        <v>244.90120213913394</v>
      </c>
      <c r="X141" s="204">
        <f t="shared" si="21"/>
        <v>240.46061364945774</v>
      </c>
      <c r="Y141" s="204">
        <f t="shared" si="21"/>
        <v>235.19511654842938</v>
      </c>
    </row>
    <row r="142" spans="1:25" ht="12" customHeight="1" x14ac:dyDescent="0.25">
      <c r="A142" s="13" t="s">
        <v>21</v>
      </c>
      <c r="B142" s="205">
        <f t="shared" ref="B142:Y142" si="22">IF(B69=0,"",B69/B17*1000)</f>
        <v>66.144617934809588</v>
      </c>
      <c r="C142" s="205">
        <f t="shared" si="22"/>
        <v>78.203473900985202</v>
      </c>
      <c r="D142" s="205">
        <f t="shared" si="22"/>
        <v>87.113835952978818</v>
      </c>
      <c r="E142" s="205">
        <f t="shared" si="22"/>
        <v>93.673098479987445</v>
      </c>
      <c r="F142" s="205">
        <f t="shared" si="22"/>
        <v>89.499727311869592</v>
      </c>
      <c r="G142" s="205">
        <f t="shared" si="22"/>
        <v>94.572527608123366</v>
      </c>
      <c r="H142" s="205">
        <f t="shared" si="22"/>
        <v>77.44352802973323</v>
      </c>
      <c r="I142" s="205">
        <f t="shared" si="22"/>
        <v>64.511979771073911</v>
      </c>
      <c r="J142" s="205">
        <f t="shared" si="22"/>
        <v>88.800160130312733</v>
      </c>
      <c r="K142" s="205">
        <f t="shared" si="22"/>
        <v>77.396421178032114</v>
      </c>
      <c r="L142" s="205">
        <f t="shared" si="22"/>
        <v>64.539776119116425</v>
      </c>
      <c r="M142" s="205">
        <f t="shared" si="22"/>
        <v>57.793701436097962</v>
      </c>
      <c r="N142" s="205">
        <f t="shared" si="22"/>
        <v>72.437892789856605</v>
      </c>
      <c r="O142" s="205">
        <f t="shared" si="22"/>
        <v>91.792910603994684</v>
      </c>
      <c r="P142" s="205">
        <f t="shared" si="22"/>
        <v>56.168694863594347</v>
      </c>
      <c r="Q142" s="205">
        <f t="shared" si="22"/>
        <v>57.24342483829836</v>
      </c>
      <c r="R142" s="205">
        <f t="shared" si="22"/>
        <v>56.354590154866194</v>
      </c>
      <c r="S142" s="205">
        <f t="shared" si="22"/>
        <v>50.402723710187466</v>
      </c>
      <c r="T142" s="205">
        <f t="shared" si="22"/>
        <v>24.251213897841218</v>
      </c>
      <c r="U142" s="205">
        <f t="shared" si="22"/>
        <v>31.79274520203678</v>
      </c>
      <c r="V142" s="205">
        <f t="shared" si="22"/>
        <v>29.925250471366446</v>
      </c>
      <c r="W142" s="205">
        <f t="shared" si="22"/>
        <v>92.002807679955566</v>
      </c>
      <c r="X142" s="205">
        <f t="shared" si="22"/>
        <v>90.600094139849759</v>
      </c>
      <c r="Y142" s="205">
        <f t="shared" si="22"/>
        <v>85.257654480947366</v>
      </c>
    </row>
    <row r="143" spans="1:25" ht="12" customHeight="1" x14ac:dyDescent="0.25">
      <c r="A143" s="14" t="s">
        <v>54</v>
      </c>
      <c r="B143" s="204" t="str">
        <f t="shared" ref="B143:Y143" si="23">IF(B70=0,"",B70/B18*1000)</f>
        <v/>
      </c>
      <c r="C143" s="204" t="str">
        <f t="shared" si="23"/>
        <v/>
      </c>
      <c r="D143" s="204" t="str">
        <f t="shared" si="23"/>
        <v/>
      </c>
      <c r="E143" s="204" t="str">
        <f t="shared" si="23"/>
        <v/>
      </c>
      <c r="F143" s="204" t="str">
        <f t="shared" si="23"/>
        <v/>
      </c>
      <c r="G143" s="204" t="str">
        <f t="shared" si="23"/>
        <v/>
      </c>
      <c r="H143" s="204" t="str">
        <f t="shared" si="23"/>
        <v/>
      </c>
      <c r="I143" s="204" t="str">
        <f t="shared" si="23"/>
        <v/>
      </c>
      <c r="J143" s="204" t="str">
        <f t="shared" si="23"/>
        <v/>
      </c>
      <c r="K143" s="204" t="str">
        <f t="shared" si="23"/>
        <v/>
      </c>
      <c r="L143" s="204" t="str">
        <f t="shared" si="23"/>
        <v/>
      </c>
      <c r="M143" s="204" t="str">
        <f t="shared" si="23"/>
        <v/>
      </c>
      <c r="N143" s="204" t="str">
        <f t="shared" si="23"/>
        <v/>
      </c>
      <c r="O143" s="204" t="str">
        <f t="shared" si="23"/>
        <v/>
      </c>
      <c r="P143" s="204" t="str">
        <f t="shared" si="23"/>
        <v/>
      </c>
      <c r="Q143" s="204" t="str">
        <f t="shared" si="23"/>
        <v/>
      </c>
      <c r="R143" s="204" t="str">
        <f t="shared" si="23"/>
        <v/>
      </c>
      <c r="S143" s="204" t="str">
        <f t="shared" si="23"/>
        <v/>
      </c>
      <c r="T143" s="204" t="str">
        <f t="shared" si="23"/>
        <v/>
      </c>
      <c r="U143" s="204" t="str">
        <f t="shared" si="23"/>
        <v/>
      </c>
      <c r="V143" s="204" t="str">
        <f t="shared" si="23"/>
        <v/>
      </c>
      <c r="W143" s="204" t="str">
        <f t="shared" si="23"/>
        <v/>
      </c>
      <c r="X143" s="204" t="str">
        <f t="shared" si="23"/>
        <v/>
      </c>
      <c r="Y143" s="204" t="str">
        <f t="shared" si="23"/>
        <v/>
      </c>
    </row>
    <row r="144" spans="1:25" ht="12" customHeight="1" x14ac:dyDescent="0.25">
      <c r="A144" s="14" t="s">
        <v>61</v>
      </c>
      <c r="B144" s="204" t="str">
        <f t="shared" ref="B144:Y144" si="24">IF(B71=0,"",B71/B19*1000)</f>
        <v/>
      </c>
      <c r="C144" s="204" t="str">
        <f t="shared" si="24"/>
        <v/>
      </c>
      <c r="D144" s="204" t="str">
        <f t="shared" si="24"/>
        <v/>
      </c>
      <c r="E144" s="204" t="str">
        <f t="shared" si="24"/>
        <v/>
      </c>
      <c r="F144" s="204" t="str">
        <f t="shared" si="24"/>
        <v/>
      </c>
      <c r="G144" s="204" t="str">
        <f t="shared" si="24"/>
        <v/>
      </c>
      <c r="H144" s="204" t="str">
        <f t="shared" si="24"/>
        <v/>
      </c>
      <c r="I144" s="204" t="str">
        <f t="shared" si="24"/>
        <v/>
      </c>
      <c r="J144" s="204" t="str">
        <f t="shared" si="24"/>
        <v/>
      </c>
      <c r="K144" s="204" t="str">
        <f t="shared" si="24"/>
        <v/>
      </c>
      <c r="L144" s="204" t="str">
        <f t="shared" si="24"/>
        <v/>
      </c>
      <c r="M144" s="204" t="str">
        <f t="shared" si="24"/>
        <v/>
      </c>
      <c r="N144" s="204" t="str">
        <f t="shared" si="24"/>
        <v/>
      </c>
      <c r="O144" s="204" t="str">
        <f t="shared" si="24"/>
        <v/>
      </c>
      <c r="P144" s="204" t="str">
        <f t="shared" si="24"/>
        <v/>
      </c>
      <c r="Q144" s="204" t="str">
        <f t="shared" si="24"/>
        <v/>
      </c>
      <c r="R144" s="204" t="str">
        <f t="shared" si="24"/>
        <v/>
      </c>
      <c r="S144" s="204" t="str">
        <f t="shared" si="24"/>
        <v/>
      </c>
      <c r="T144" s="204" t="str">
        <f t="shared" si="24"/>
        <v/>
      </c>
      <c r="U144" s="204" t="str">
        <f t="shared" si="24"/>
        <v/>
      </c>
      <c r="V144" s="204" t="str">
        <f t="shared" si="24"/>
        <v/>
      </c>
      <c r="W144" s="204" t="str">
        <f t="shared" si="24"/>
        <v/>
      </c>
      <c r="X144" s="204" t="str">
        <f t="shared" si="24"/>
        <v/>
      </c>
      <c r="Y144" s="204" t="str">
        <f t="shared" si="24"/>
        <v/>
      </c>
    </row>
    <row r="145" spans="1:25" ht="12" customHeight="1" x14ac:dyDescent="0.25">
      <c r="A145" s="14" t="s">
        <v>62</v>
      </c>
      <c r="B145" s="204">
        <f t="shared" ref="B145:Y145" si="25">IF(B72=0,"",B72/B20*1000)</f>
        <v>66.144617934809588</v>
      </c>
      <c r="C145" s="204">
        <f t="shared" si="25"/>
        <v>78.203473900985202</v>
      </c>
      <c r="D145" s="204">
        <f t="shared" si="25"/>
        <v>87.113835952978818</v>
      </c>
      <c r="E145" s="204">
        <f t="shared" si="25"/>
        <v>93.673098479987445</v>
      </c>
      <c r="F145" s="204">
        <f t="shared" si="25"/>
        <v>89.499727311869592</v>
      </c>
      <c r="G145" s="204">
        <f t="shared" si="25"/>
        <v>94.572527608123366</v>
      </c>
      <c r="H145" s="204">
        <f t="shared" si="25"/>
        <v>77.44352802973323</v>
      </c>
      <c r="I145" s="204">
        <f t="shared" si="25"/>
        <v>64.511979771073911</v>
      </c>
      <c r="J145" s="204">
        <f t="shared" si="25"/>
        <v>88.800160130312733</v>
      </c>
      <c r="K145" s="204">
        <f t="shared" si="25"/>
        <v>77.396421178032114</v>
      </c>
      <c r="L145" s="204">
        <f t="shared" si="25"/>
        <v>64.539776119116425</v>
      </c>
      <c r="M145" s="204">
        <f t="shared" si="25"/>
        <v>57.793701436097962</v>
      </c>
      <c r="N145" s="204">
        <f t="shared" si="25"/>
        <v>72.437892789856605</v>
      </c>
      <c r="O145" s="204">
        <f t="shared" si="25"/>
        <v>91.792910603994684</v>
      </c>
      <c r="P145" s="204">
        <f t="shared" si="25"/>
        <v>56.168694863594347</v>
      </c>
      <c r="Q145" s="204">
        <f t="shared" si="25"/>
        <v>57.24342483829836</v>
      </c>
      <c r="R145" s="204">
        <f t="shared" si="25"/>
        <v>56.354590154866194</v>
      </c>
      <c r="S145" s="204">
        <f t="shared" si="25"/>
        <v>50.402723710187466</v>
      </c>
      <c r="T145" s="204">
        <f t="shared" si="25"/>
        <v>24.251213897841218</v>
      </c>
      <c r="U145" s="204">
        <f t="shared" si="25"/>
        <v>31.79274520203678</v>
      </c>
      <c r="V145" s="204">
        <f t="shared" si="25"/>
        <v>29.925250471366446</v>
      </c>
      <c r="W145" s="204">
        <f t="shared" si="25"/>
        <v>92.002807679955566</v>
      </c>
      <c r="X145" s="204">
        <f t="shared" si="25"/>
        <v>90.600094139849759</v>
      </c>
      <c r="Y145" s="204">
        <f t="shared" si="25"/>
        <v>85.257654480947366</v>
      </c>
    </row>
    <row r="146" spans="1:25" ht="12" customHeight="1" x14ac:dyDescent="0.25">
      <c r="A146" s="15" t="s">
        <v>63</v>
      </c>
      <c r="B146" s="206">
        <f t="shared" ref="B146:Y146" si="26">IF(B73=0,"",B73/B21*1000)</f>
        <v>55.243852030035974</v>
      </c>
      <c r="C146" s="206">
        <f t="shared" si="26"/>
        <v>60.222465768832294</v>
      </c>
      <c r="D146" s="206">
        <f t="shared" si="26"/>
        <v>68.109562361890724</v>
      </c>
      <c r="E146" s="206">
        <f t="shared" si="26"/>
        <v>58.361776598102168</v>
      </c>
      <c r="F146" s="206">
        <f t="shared" si="26"/>
        <v>52.10947706079692</v>
      </c>
      <c r="G146" s="206">
        <f t="shared" si="26"/>
        <v>48.574592895052255</v>
      </c>
      <c r="H146" s="206">
        <f t="shared" si="26"/>
        <v>47.175661730865848</v>
      </c>
      <c r="I146" s="206">
        <f t="shared" si="26"/>
        <v>41.201113305886246</v>
      </c>
      <c r="J146" s="206">
        <f t="shared" si="26"/>
        <v>49.839591819301731</v>
      </c>
      <c r="K146" s="206">
        <f t="shared" si="26"/>
        <v>37.892797667257568</v>
      </c>
      <c r="L146" s="206">
        <f t="shared" si="26"/>
        <v>39.576811842996598</v>
      </c>
      <c r="M146" s="206">
        <f t="shared" si="26"/>
        <v>60.093653501113074</v>
      </c>
      <c r="N146" s="206">
        <f t="shared" si="26"/>
        <v>54.303309230794383</v>
      </c>
      <c r="O146" s="206">
        <f t="shared" si="26"/>
        <v>50.284599492646485</v>
      </c>
      <c r="P146" s="206">
        <f t="shared" si="26"/>
        <v>73.763515300620796</v>
      </c>
      <c r="Q146" s="206">
        <f t="shared" si="26"/>
        <v>54.841866033307397</v>
      </c>
      <c r="R146" s="206">
        <f t="shared" si="26"/>
        <v>61.363017281801589</v>
      </c>
      <c r="S146" s="206">
        <f t="shared" si="26"/>
        <v>64.283394860876101</v>
      </c>
      <c r="T146" s="206">
        <f t="shared" si="26"/>
        <v>43.736385907237185</v>
      </c>
      <c r="U146" s="206">
        <f t="shared" si="26"/>
        <v>45.487497099605243</v>
      </c>
      <c r="V146" s="206">
        <f t="shared" si="26"/>
        <v>48.195247775185095</v>
      </c>
      <c r="W146" s="206">
        <f t="shared" si="26"/>
        <v>57.909027210535903</v>
      </c>
      <c r="X146" s="206">
        <f t="shared" si="26"/>
        <v>74.267351999817734</v>
      </c>
      <c r="Y146" s="206">
        <f t="shared" si="26"/>
        <v>69.396044773021416</v>
      </c>
    </row>
    <row r="147" spans="1:25" ht="12" customHeight="1" x14ac:dyDescent="0.25">
      <c r="A147" s="12" t="s">
        <v>64</v>
      </c>
      <c r="B147" s="204">
        <f t="shared" ref="B147:Y147" si="27">IF(B74=0,"",B74/B22*1000)</f>
        <v>28.266668086318049</v>
      </c>
      <c r="C147" s="204">
        <f t="shared" si="27"/>
        <v>26.696268277321256</v>
      </c>
      <c r="D147" s="204">
        <f t="shared" si="27"/>
        <v>29.699074614490133</v>
      </c>
      <c r="E147" s="204">
        <f t="shared" si="27"/>
        <v>46.785358600407392</v>
      </c>
      <c r="F147" s="204">
        <f t="shared" si="27"/>
        <v>49.970711328415945</v>
      </c>
      <c r="G147" s="204">
        <f t="shared" si="27"/>
        <v>49.586120170827272</v>
      </c>
      <c r="H147" s="204">
        <f t="shared" si="27"/>
        <v>56.113028101711755</v>
      </c>
      <c r="I147" s="204">
        <f t="shared" si="27"/>
        <v>41.561706956683842</v>
      </c>
      <c r="J147" s="204">
        <f t="shared" si="27"/>
        <v>53.085646766081076</v>
      </c>
      <c r="K147" s="204">
        <f t="shared" si="27"/>
        <v>75.771970662886403</v>
      </c>
      <c r="L147" s="204">
        <f t="shared" si="27"/>
        <v>54.941684098003698</v>
      </c>
      <c r="M147" s="204">
        <f t="shared" si="27"/>
        <v>36.170223617398193</v>
      </c>
      <c r="N147" s="204">
        <f t="shared" si="27"/>
        <v>33.068374930845714</v>
      </c>
      <c r="O147" s="204">
        <f t="shared" si="27"/>
        <v>34.130260855835409</v>
      </c>
      <c r="P147" s="204">
        <f t="shared" si="27"/>
        <v>15.57605043732665</v>
      </c>
      <c r="Q147" s="204">
        <f t="shared" si="27"/>
        <v>22.410931329972623</v>
      </c>
      <c r="R147" s="204">
        <f t="shared" si="27"/>
        <v>27.547834164760697</v>
      </c>
      <c r="S147" s="204">
        <f t="shared" si="27"/>
        <v>28.384320752190732</v>
      </c>
      <c r="T147" s="204">
        <f t="shared" si="27"/>
        <v>31.365331453095653</v>
      </c>
      <c r="U147" s="204">
        <f t="shared" si="27"/>
        <v>27.634784117973826</v>
      </c>
      <c r="V147" s="204">
        <f t="shared" si="27"/>
        <v>13.12504597363135</v>
      </c>
      <c r="W147" s="204">
        <f t="shared" si="27"/>
        <v>12.188837970051209</v>
      </c>
      <c r="X147" s="204">
        <f t="shared" si="27"/>
        <v>14.465552930355823</v>
      </c>
      <c r="Y147" s="204">
        <f t="shared" si="27"/>
        <v>13.336706159513277</v>
      </c>
    </row>
    <row r="148" spans="1:25" ht="12" customHeight="1" x14ac:dyDescent="0.25">
      <c r="A148" s="12" t="s">
        <v>65</v>
      </c>
      <c r="B148" s="204">
        <f t="shared" ref="B148:Y148" si="28">IF(B75=0,"",B75/B23*1000)</f>
        <v>23.174813678608505</v>
      </c>
      <c r="C148" s="204">
        <f t="shared" si="28"/>
        <v>22.453769983280488</v>
      </c>
      <c r="D148" s="204">
        <f t="shared" si="28"/>
        <v>24.815927413754057</v>
      </c>
      <c r="E148" s="204">
        <f t="shared" si="28"/>
        <v>30.618680371057561</v>
      </c>
      <c r="F148" s="204">
        <f t="shared" si="28"/>
        <v>32.608057355808008</v>
      </c>
      <c r="G148" s="204">
        <f t="shared" si="28"/>
        <v>28.615153550088209</v>
      </c>
      <c r="H148" s="204">
        <f t="shared" si="28"/>
        <v>21.29818767271852</v>
      </c>
      <c r="I148" s="204">
        <f t="shared" si="28"/>
        <v>22.966262407062032</v>
      </c>
      <c r="J148" s="204">
        <f t="shared" si="28"/>
        <v>28.952125203489821</v>
      </c>
      <c r="K148" s="204">
        <f t="shared" si="28"/>
        <v>25.282982057467432</v>
      </c>
      <c r="L148" s="204">
        <f t="shared" si="28"/>
        <v>30.454524888252429</v>
      </c>
      <c r="M148" s="204">
        <f t="shared" si="28"/>
        <v>20.055823857155463</v>
      </c>
      <c r="N148" s="204">
        <f t="shared" si="28"/>
        <v>16.815939725698907</v>
      </c>
      <c r="O148" s="204">
        <f t="shared" si="28"/>
        <v>18.882004832388553</v>
      </c>
      <c r="P148" s="204">
        <f t="shared" si="28"/>
        <v>7.7756614486332607</v>
      </c>
      <c r="Q148" s="204">
        <f t="shared" si="28"/>
        <v>8.5829471921583913</v>
      </c>
      <c r="R148" s="204">
        <f t="shared" si="28"/>
        <v>12.520399348535012</v>
      </c>
      <c r="S148" s="204">
        <f t="shared" si="28"/>
        <v>24.591663162822076</v>
      </c>
      <c r="T148" s="204">
        <f t="shared" si="28"/>
        <v>15.952304202683658</v>
      </c>
      <c r="U148" s="204">
        <f t="shared" si="28"/>
        <v>21.082533364230873</v>
      </c>
      <c r="V148" s="204">
        <f t="shared" si="28"/>
        <v>25.817816582163928</v>
      </c>
      <c r="W148" s="204">
        <f t="shared" si="28"/>
        <v>105.99548592672041</v>
      </c>
      <c r="X148" s="204">
        <f t="shared" si="28"/>
        <v>138.68507458690559</v>
      </c>
      <c r="Y148" s="204">
        <f t="shared" si="28"/>
        <v>103.62381254486252</v>
      </c>
    </row>
    <row r="149" spans="1:25" ht="12" customHeight="1" x14ac:dyDescent="0.25">
      <c r="A149" s="12" t="s">
        <v>66</v>
      </c>
      <c r="B149" s="204">
        <f t="shared" ref="B149:Y149" si="29">IF(B76=0,"",B76/B24*1000)</f>
        <v>124.44778007812749</v>
      </c>
      <c r="C149" s="204">
        <f t="shared" si="29"/>
        <v>107.19622822822308</v>
      </c>
      <c r="D149" s="204">
        <f t="shared" si="29"/>
        <v>118.94330920522872</v>
      </c>
      <c r="E149" s="204">
        <f t="shared" si="29"/>
        <v>122.10037327412213</v>
      </c>
      <c r="F149" s="204">
        <f t="shared" si="29"/>
        <v>113.59655557330424</v>
      </c>
      <c r="G149" s="204">
        <f t="shared" si="29"/>
        <v>124.74154151983143</v>
      </c>
      <c r="H149" s="204">
        <f t="shared" si="29"/>
        <v>125.9864709069814</v>
      </c>
      <c r="I149" s="204">
        <f t="shared" si="29"/>
        <v>123.51046950416733</v>
      </c>
      <c r="J149" s="204">
        <f t="shared" si="29"/>
        <v>190.39316144832614</v>
      </c>
      <c r="K149" s="204">
        <f t="shared" si="29"/>
        <v>204.66003178544528</v>
      </c>
      <c r="L149" s="204">
        <f t="shared" si="29"/>
        <v>148.02277705770834</v>
      </c>
      <c r="M149" s="204">
        <f t="shared" si="29"/>
        <v>202.45941191596316</v>
      </c>
      <c r="N149" s="204">
        <f t="shared" si="29"/>
        <v>243.62839271051499</v>
      </c>
      <c r="O149" s="204">
        <f t="shared" si="29"/>
        <v>245.4452056010249</v>
      </c>
      <c r="P149" s="204">
        <f t="shared" si="29"/>
        <v>239.07867256176016</v>
      </c>
      <c r="Q149" s="204">
        <f t="shared" si="29"/>
        <v>149.01565876720983</v>
      </c>
      <c r="R149" s="204">
        <f t="shared" si="29"/>
        <v>122.84906298097276</v>
      </c>
      <c r="S149" s="204">
        <f t="shared" si="29"/>
        <v>116.03201236986449</v>
      </c>
      <c r="T149" s="204">
        <f t="shared" si="29"/>
        <v>111.77009367453226</v>
      </c>
      <c r="U149" s="204">
        <f t="shared" si="29"/>
        <v>100.75229683073452</v>
      </c>
      <c r="V149" s="204">
        <f t="shared" si="29"/>
        <v>93.620029111475887</v>
      </c>
      <c r="W149" s="204">
        <f t="shared" si="29"/>
        <v>8.8512971681477079</v>
      </c>
      <c r="X149" s="204">
        <f t="shared" si="29"/>
        <v>6.989676151490106</v>
      </c>
      <c r="Y149" s="204">
        <f t="shared" si="29"/>
        <v>8.3062172991868017</v>
      </c>
    </row>
    <row r="150" spans="1:25" ht="12" customHeight="1" x14ac:dyDescent="0.25">
      <c r="A150" s="12" t="s">
        <v>67</v>
      </c>
      <c r="B150" s="204">
        <f t="shared" ref="B150:Y150" si="30">IF(B77=0,"",B77/B25*1000)</f>
        <v>29.302616276207416</v>
      </c>
      <c r="C150" s="204">
        <f t="shared" si="30"/>
        <v>28.858246438496732</v>
      </c>
      <c r="D150" s="204">
        <f t="shared" si="30"/>
        <v>28.680591638882973</v>
      </c>
      <c r="E150" s="204">
        <f t="shared" si="30"/>
        <v>32.643513036568436</v>
      </c>
      <c r="F150" s="204">
        <f t="shared" si="30"/>
        <v>28.770260179961227</v>
      </c>
      <c r="G150" s="204">
        <f t="shared" si="30"/>
        <v>283.17408559146395</v>
      </c>
      <c r="H150" s="204">
        <f t="shared" si="30"/>
        <v>309.06682967040274</v>
      </c>
      <c r="I150" s="204">
        <f t="shared" si="30"/>
        <v>332.1125852597815</v>
      </c>
      <c r="J150" s="204">
        <f t="shared" si="30"/>
        <v>412.95308995827594</v>
      </c>
      <c r="K150" s="204">
        <f t="shared" si="30"/>
        <v>372.35863848577702</v>
      </c>
      <c r="L150" s="204">
        <f t="shared" si="30"/>
        <v>305.93084928209896</v>
      </c>
      <c r="M150" s="204">
        <f t="shared" si="30"/>
        <v>303.99777194820547</v>
      </c>
      <c r="N150" s="204">
        <f t="shared" si="30"/>
        <v>286.48857252591296</v>
      </c>
      <c r="O150" s="204">
        <f t="shared" si="30"/>
        <v>345.26441960622219</v>
      </c>
      <c r="P150" s="204">
        <f t="shared" si="30"/>
        <v>450.07051864063908</v>
      </c>
      <c r="Q150" s="204">
        <f t="shared" si="30"/>
        <v>479.30959293771906</v>
      </c>
      <c r="R150" s="204">
        <f t="shared" si="30"/>
        <v>513.02089056835018</v>
      </c>
      <c r="S150" s="204">
        <f t="shared" si="30"/>
        <v>439.49357818800513</v>
      </c>
      <c r="T150" s="204">
        <f t="shared" si="30"/>
        <v>272.98167730134395</v>
      </c>
      <c r="U150" s="204">
        <f t="shared" si="30"/>
        <v>138.47301725746124</v>
      </c>
      <c r="V150" s="204">
        <f t="shared" si="30"/>
        <v>159.46520287781806</v>
      </c>
      <c r="W150" s="204">
        <f t="shared" si="30"/>
        <v>233.04321417891452</v>
      </c>
      <c r="X150" s="204">
        <f t="shared" si="30"/>
        <v>238.70669323767896</v>
      </c>
      <c r="Y150" s="204">
        <f t="shared" si="30"/>
        <v>95.227889225202844</v>
      </c>
    </row>
    <row r="151" spans="1:25" ht="12" customHeight="1" x14ac:dyDescent="0.25">
      <c r="A151" s="16" t="s">
        <v>68</v>
      </c>
      <c r="B151" s="207">
        <f t="shared" ref="B151:Y151" si="31">IF(B78=0,"",B78/B26*1000)</f>
        <v>21.27205092318955</v>
      </c>
      <c r="C151" s="207">
        <f t="shared" si="31"/>
        <v>19.848929998090192</v>
      </c>
      <c r="D151" s="207">
        <f t="shared" si="31"/>
        <v>17.469433992542772</v>
      </c>
      <c r="E151" s="207">
        <f t="shared" si="31"/>
        <v>25.681282619063523</v>
      </c>
      <c r="F151" s="207">
        <f t="shared" si="31"/>
        <v>21.11667054180813</v>
      </c>
      <c r="G151" s="207">
        <f t="shared" si="31"/>
        <v>21.262056764020016</v>
      </c>
      <c r="H151" s="207">
        <f t="shared" si="31"/>
        <v>19.679348680028077</v>
      </c>
      <c r="I151" s="207">
        <f t="shared" si="31"/>
        <v>17.871249499175565</v>
      </c>
      <c r="J151" s="207">
        <f t="shared" si="31"/>
        <v>18.161570805902933</v>
      </c>
      <c r="K151" s="207">
        <f t="shared" si="31"/>
        <v>16.088437254680446</v>
      </c>
      <c r="L151" s="207">
        <f t="shared" si="31"/>
        <v>16.754585449837826</v>
      </c>
      <c r="M151" s="207">
        <f t="shared" si="31"/>
        <v>19.203673602603629</v>
      </c>
      <c r="N151" s="207">
        <f t="shared" si="31"/>
        <v>18.941671358344774</v>
      </c>
      <c r="O151" s="207">
        <f t="shared" si="31"/>
        <v>19.882374811068924</v>
      </c>
      <c r="P151" s="207">
        <f t="shared" si="31"/>
        <v>18.465038886702793</v>
      </c>
      <c r="Q151" s="207">
        <f t="shared" si="31"/>
        <v>18.02661171587831</v>
      </c>
      <c r="R151" s="207">
        <f t="shared" si="31"/>
        <v>18.220208963483135</v>
      </c>
      <c r="S151" s="207">
        <f t="shared" si="31"/>
        <v>17.454244543871344</v>
      </c>
      <c r="T151" s="207">
        <f t="shared" si="31"/>
        <v>13.6286641411321</v>
      </c>
      <c r="U151" s="207">
        <f t="shared" si="31"/>
        <v>13.383738444375807</v>
      </c>
      <c r="V151" s="207">
        <f t="shared" si="31"/>
        <v>13.597603437099494</v>
      </c>
      <c r="W151" s="207">
        <f t="shared" si="31"/>
        <v>31.262222273555309</v>
      </c>
      <c r="X151" s="207">
        <f t="shared" si="31"/>
        <v>36.369587906428102</v>
      </c>
      <c r="Y151" s="207">
        <f t="shared" si="31"/>
        <v>31.487921801529914</v>
      </c>
    </row>
    <row r="152" spans="1:25" ht="12" customHeight="1" x14ac:dyDescent="0.25">
      <c r="A152" s="11"/>
    </row>
    <row r="153" spans="1:25" ht="12" customHeight="1" x14ac:dyDescent="0.25">
      <c r="A153" s="30" t="s">
        <v>87</v>
      </c>
      <c r="B153" s="215">
        <f t="shared" ref="B153:Y153" si="32">IF(B51=0,"",B98/B51)</f>
        <v>2.7353433256942208</v>
      </c>
      <c r="C153" s="215">
        <f t="shared" si="32"/>
        <v>2.7875232246444663</v>
      </c>
      <c r="D153" s="215">
        <f t="shared" si="32"/>
        <v>2.599060156853453</v>
      </c>
      <c r="E153" s="215">
        <f t="shared" si="32"/>
        <v>2.4172565848693504</v>
      </c>
      <c r="F153" s="215">
        <f t="shared" si="32"/>
        <v>2.4415802317633934</v>
      </c>
      <c r="G153" s="215">
        <f t="shared" si="32"/>
        <v>2.4569437159654086</v>
      </c>
      <c r="H153" s="215">
        <f t="shared" si="32"/>
        <v>2.4226363732245328</v>
      </c>
      <c r="I153" s="215">
        <f t="shared" si="32"/>
        <v>2.426806769468167</v>
      </c>
      <c r="J153" s="215">
        <f t="shared" si="32"/>
        <v>2.3508830424472822</v>
      </c>
      <c r="K153" s="215">
        <f t="shared" si="32"/>
        <v>2.3712690897529249</v>
      </c>
      <c r="L153" s="215">
        <f t="shared" si="32"/>
        <v>2.2611561346416975</v>
      </c>
      <c r="M153" s="215">
        <f t="shared" si="32"/>
        <v>2.279171622691492</v>
      </c>
      <c r="N153" s="215">
        <f t="shared" si="32"/>
        <v>2.3248314966746069</v>
      </c>
      <c r="O153" s="215">
        <f t="shared" si="32"/>
        <v>2.3366270196726946</v>
      </c>
      <c r="P153" s="215">
        <f t="shared" si="32"/>
        <v>2.3158148553583016</v>
      </c>
      <c r="Q153" s="215">
        <f t="shared" si="32"/>
        <v>2.3158902526849721</v>
      </c>
      <c r="R153" s="215">
        <f t="shared" si="32"/>
        <v>2.2655173797468415</v>
      </c>
      <c r="S153" s="215">
        <f t="shared" si="32"/>
        <v>2.421684914341379</v>
      </c>
      <c r="T153" s="215">
        <f t="shared" si="32"/>
        <v>2.391690216406738</v>
      </c>
      <c r="U153" s="215">
        <f t="shared" si="32"/>
        <v>2.5174508209728907</v>
      </c>
      <c r="V153" s="215">
        <f t="shared" si="32"/>
        <v>2.5675966545179492</v>
      </c>
      <c r="W153" s="215">
        <f t="shared" si="32"/>
        <v>2.3882500304973862</v>
      </c>
      <c r="X153" s="215">
        <f t="shared" si="32"/>
        <v>2.2911272607926412</v>
      </c>
      <c r="Y153" s="215">
        <f t="shared" si="32"/>
        <v>2.0602480030252184</v>
      </c>
    </row>
    <row r="154" spans="1:25" ht="12" customHeight="1" x14ac:dyDescent="0.25">
      <c r="A154" s="25" t="s">
        <v>14</v>
      </c>
      <c r="B154" s="216">
        <f>ISI!B65</f>
        <v>1.8526575317834364</v>
      </c>
      <c r="C154" s="216">
        <f>ISI!C65</f>
        <v>2.0905623518191363</v>
      </c>
      <c r="D154" s="216">
        <f>ISI!D65</f>
        <v>1.9559657890754927</v>
      </c>
      <c r="E154" s="216">
        <f>ISI!E65</f>
        <v>1.9894900288242976</v>
      </c>
      <c r="F154" s="216">
        <f>ISI!F65</f>
        <v>1.8129530584599332</v>
      </c>
      <c r="G154" s="216">
        <f>ISI!G65</f>
        <v>1.9156762032813706</v>
      </c>
      <c r="H154" s="216">
        <f>ISI!H65</f>
        <v>1.8640261182926265</v>
      </c>
      <c r="I154" s="216">
        <f>ISI!I65</f>
        <v>1.9551706848558754</v>
      </c>
      <c r="J154" s="216">
        <f>ISI!J65</f>
        <v>1.8290348045641951</v>
      </c>
      <c r="K154" s="216">
        <f>ISI!K65</f>
        <v>1.7151679064555216</v>
      </c>
      <c r="L154" s="216">
        <f>ISI!L65</f>
        <v>1.5917462989946265</v>
      </c>
      <c r="M154" s="216">
        <f>ISI!M65</f>
        <v>1.5841430260201925</v>
      </c>
      <c r="N154" s="216">
        <f>ISI!N65</f>
        <v>1.5766400610759295</v>
      </c>
      <c r="O154" s="216">
        <f>ISI!O65</f>
        <v>1.6224139011240932</v>
      </c>
      <c r="P154" s="216">
        <f>ISI!P65</f>
        <v>1.6478388347971811</v>
      </c>
      <c r="Q154" s="216">
        <f>ISI!Q65</f>
        <v>1.6705730718247229</v>
      </c>
      <c r="R154" s="216">
        <f>ISI!R65</f>
        <v>1.5508284450442167</v>
      </c>
      <c r="S154" s="216">
        <f>ISI!S65</f>
        <v>1.5832700445077224</v>
      </c>
      <c r="T154" s="216">
        <f>ISI!T65</f>
        <v>1.3751974553864443</v>
      </c>
      <c r="U154" s="216">
        <f>ISI!U65</f>
        <v>1.4102907334448869</v>
      </c>
      <c r="V154" s="216">
        <f>ISI!V65</f>
        <v>1.4005228420017033</v>
      </c>
      <c r="W154" s="216">
        <f>ISI!W65</f>
        <v>1.5274660276986676</v>
      </c>
      <c r="X154" s="216">
        <f>ISI!X65</f>
        <v>1.493920445811532</v>
      </c>
      <c r="Y154" s="216">
        <f>ISI!Y65</f>
        <v>1.5139055229994161</v>
      </c>
    </row>
    <row r="155" spans="1:25" ht="12" customHeight="1" x14ac:dyDescent="0.25">
      <c r="A155" s="14" t="s">
        <v>43</v>
      </c>
      <c r="B155" s="217" t="str">
        <f>ISI!B66</f>
        <v/>
      </c>
      <c r="C155" s="217" t="str">
        <f>ISI!C66</f>
        <v/>
      </c>
      <c r="D155" s="217" t="str">
        <f>ISI!D66</f>
        <v/>
      </c>
      <c r="E155" s="217" t="str">
        <f>ISI!E66</f>
        <v/>
      </c>
      <c r="F155" s="217" t="str">
        <f>ISI!F66</f>
        <v/>
      </c>
      <c r="G155" s="217" t="str">
        <f>ISI!G66</f>
        <v/>
      </c>
      <c r="H155" s="217" t="str">
        <f>ISI!H66</f>
        <v/>
      </c>
      <c r="I155" s="217" t="str">
        <f>ISI!I66</f>
        <v/>
      </c>
      <c r="J155" s="217" t="str">
        <f>ISI!J66</f>
        <v/>
      </c>
      <c r="K155" s="217" t="str">
        <f>ISI!K66</f>
        <v/>
      </c>
      <c r="L155" s="217" t="str">
        <f>ISI!L66</f>
        <v/>
      </c>
      <c r="M155" s="217" t="str">
        <f>ISI!M66</f>
        <v/>
      </c>
      <c r="N155" s="217" t="str">
        <f>ISI!N66</f>
        <v/>
      </c>
      <c r="O155" s="217" t="str">
        <f>ISI!O66</f>
        <v/>
      </c>
      <c r="P155" s="217" t="str">
        <f>ISI!P66</f>
        <v/>
      </c>
      <c r="Q155" s="217" t="str">
        <f>ISI!Q66</f>
        <v/>
      </c>
      <c r="R155" s="217" t="str">
        <f>ISI!R66</f>
        <v/>
      </c>
      <c r="S155" s="217" t="str">
        <f>ISI!S66</f>
        <v/>
      </c>
      <c r="T155" s="217" t="str">
        <f>ISI!T66</f>
        <v/>
      </c>
      <c r="U155" s="217" t="str">
        <f>ISI!U66</f>
        <v/>
      </c>
      <c r="V155" s="217" t="str">
        <f>ISI!V66</f>
        <v/>
      </c>
      <c r="W155" s="217" t="str">
        <f>ISI!W66</f>
        <v/>
      </c>
      <c r="X155" s="217" t="str">
        <f>ISI!X66</f>
        <v/>
      </c>
      <c r="Y155" s="217" t="str">
        <f>ISI!Y66</f>
        <v/>
      </c>
    </row>
    <row r="156" spans="1:25" ht="12" customHeight="1" x14ac:dyDescent="0.25">
      <c r="A156" s="14" t="s">
        <v>44</v>
      </c>
      <c r="B156" s="217">
        <f>ISI!B67</f>
        <v>1.8526575317834364</v>
      </c>
      <c r="C156" s="217">
        <f>ISI!C67</f>
        <v>2.0905623518191363</v>
      </c>
      <c r="D156" s="217">
        <f>ISI!D67</f>
        <v>1.9559657890754927</v>
      </c>
      <c r="E156" s="217">
        <f>ISI!E67</f>
        <v>1.9894900288242976</v>
      </c>
      <c r="F156" s="217">
        <f>ISI!F67</f>
        <v>1.8129530584599332</v>
      </c>
      <c r="G156" s="217">
        <f>ISI!G67</f>
        <v>1.9156762032813706</v>
      </c>
      <c r="H156" s="217">
        <f>ISI!H67</f>
        <v>1.8640261182926265</v>
      </c>
      <c r="I156" s="217">
        <f>ISI!I67</f>
        <v>1.9551706848558754</v>
      </c>
      <c r="J156" s="217">
        <f>ISI!J67</f>
        <v>1.8290348045641951</v>
      </c>
      <c r="K156" s="217">
        <f>ISI!K67</f>
        <v>1.7151679064555216</v>
      </c>
      <c r="L156" s="217">
        <f>ISI!L67</f>
        <v>1.5917462989946265</v>
      </c>
      <c r="M156" s="217">
        <f>ISI!M67</f>
        <v>1.5841430260201925</v>
      </c>
      <c r="N156" s="217">
        <f>ISI!N67</f>
        <v>1.5766400610759295</v>
      </c>
      <c r="O156" s="217">
        <f>ISI!O67</f>
        <v>1.6224139011240932</v>
      </c>
      <c r="P156" s="217">
        <f>ISI!P67</f>
        <v>1.6478388347971811</v>
      </c>
      <c r="Q156" s="217">
        <f>ISI!Q67</f>
        <v>1.6705730718247229</v>
      </c>
      <c r="R156" s="217">
        <f>ISI!R67</f>
        <v>1.5508284450442167</v>
      </c>
      <c r="S156" s="217">
        <f>ISI!S67</f>
        <v>1.5832700445077224</v>
      </c>
      <c r="T156" s="217">
        <f>ISI!T67</f>
        <v>1.3751974553864443</v>
      </c>
      <c r="U156" s="217">
        <f>ISI!U67</f>
        <v>1.4102907334448869</v>
      </c>
      <c r="V156" s="217">
        <f>ISI!V67</f>
        <v>1.4005228420017033</v>
      </c>
      <c r="W156" s="217">
        <f>ISI!W67</f>
        <v>1.5274660276986676</v>
      </c>
      <c r="X156" s="217">
        <f>ISI!X67</f>
        <v>1.493920445811532</v>
      </c>
      <c r="Y156" s="217">
        <f>ISI!Y67</f>
        <v>1.5139055229994161</v>
      </c>
    </row>
    <row r="157" spans="1:25" ht="12" customHeight="1" x14ac:dyDescent="0.25">
      <c r="A157" s="13" t="s">
        <v>18</v>
      </c>
      <c r="B157" s="218" t="str">
        <f>NFM!B96</f>
        <v/>
      </c>
      <c r="C157" s="218" t="str">
        <f>NFM!C96</f>
        <v/>
      </c>
      <c r="D157" s="218" t="str">
        <f>NFM!D96</f>
        <v/>
      </c>
      <c r="E157" s="218" t="str">
        <f>NFM!E96</f>
        <v/>
      </c>
      <c r="F157" s="218" t="str">
        <f>NFM!F96</f>
        <v/>
      </c>
      <c r="G157" s="218" t="str">
        <f>NFM!G96</f>
        <v/>
      </c>
      <c r="H157" s="218" t="str">
        <f>NFM!H96</f>
        <v/>
      </c>
      <c r="I157" s="218" t="str">
        <f>NFM!I96</f>
        <v/>
      </c>
      <c r="J157" s="218" t="str">
        <f>NFM!J96</f>
        <v/>
      </c>
      <c r="K157" s="218" t="str">
        <f>NFM!K96</f>
        <v/>
      </c>
      <c r="L157" s="218" t="str">
        <f>NFM!L96</f>
        <v/>
      </c>
      <c r="M157" s="218" t="str">
        <f>NFM!M96</f>
        <v/>
      </c>
      <c r="N157" s="218" t="str">
        <f>NFM!N96</f>
        <v/>
      </c>
      <c r="O157" s="218" t="str">
        <f>NFM!O96</f>
        <v/>
      </c>
      <c r="P157" s="218" t="str">
        <f>NFM!P96</f>
        <v/>
      </c>
      <c r="Q157" s="218" t="str">
        <f>NFM!Q96</f>
        <v/>
      </c>
      <c r="R157" s="218" t="str">
        <f>NFM!R96</f>
        <v/>
      </c>
      <c r="S157" s="218" t="str">
        <f>NFM!S96</f>
        <v/>
      </c>
      <c r="T157" s="218" t="str">
        <f>NFM!T96</f>
        <v/>
      </c>
      <c r="U157" s="218" t="str">
        <f>NFM!U96</f>
        <v/>
      </c>
      <c r="V157" s="218" t="str">
        <f>NFM!V96</f>
        <v/>
      </c>
      <c r="W157" s="218" t="str">
        <f>NFM!W96</f>
        <v/>
      </c>
      <c r="X157" s="218" t="str">
        <f>NFM!X96</f>
        <v/>
      </c>
      <c r="Y157" s="218" t="str">
        <f>NFM!Y96</f>
        <v/>
      </c>
    </row>
    <row r="158" spans="1:25" ht="12" customHeight="1" x14ac:dyDescent="0.25">
      <c r="A158" s="14" t="s">
        <v>45</v>
      </c>
      <c r="B158" s="217" t="str">
        <f>NFM!B97</f>
        <v/>
      </c>
      <c r="C158" s="217" t="str">
        <f>NFM!C97</f>
        <v/>
      </c>
      <c r="D158" s="217" t="str">
        <f>NFM!D97</f>
        <v/>
      </c>
      <c r="E158" s="217" t="str">
        <f>NFM!E97</f>
        <v/>
      </c>
      <c r="F158" s="217" t="str">
        <f>NFM!F97</f>
        <v/>
      </c>
      <c r="G158" s="217" t="str">
        <f>NFM!G97</f>
        <v/>
      </c>
      <c r="H158" s="217" t="str">
        <f>NFM!H97</f>
        <v/>
      </c>
      <c r="I158" s="217" t="str">
        <f>NFM!I97</f>
        <v/>
      </c>
      <c r="J158" s="217" t="str">
        <f>NFM!J97</f>
        <v/>
      </c>
      <c r="K158" s="217" t="str">
        <f>NFM!K97</f>
        <v/>
      </c>
      <c r="L158" s="217" t="str">
        <f>NFM!L97</f>
        <v/>
      </c>
      <c r="M158" s="217" t="str">
        <f>NFM!M97</f>
        <v/>
      </c>
      <c r="N158" s="217" t="str">
        <f>NFM!N97</f>
        <v/>
      </c>
      <c r="O158" s="217" t="str">
        <f>NFM!O97</f>
        <v/>
      </c>
      <c r="P158" s="217" t="str">
        <f>NFM!P97</f>
        <v/>
      </c>
      <c r="Q158" s="217" t="str">
        <f>NFM!Q97</f>
        <v/>
      </c>
      <c r="R158" s="217" t="str">
        <f>NFM!R97</f>
        <v/>
      </c>
      <c r="S158" s="217" t="str">
        <f>NFM!S97</f>
        <v/>
      </c>
      <c r="T158" s="217" t="str">
        <f>NFM!T97</f>
        <v/>
      </c>
      <c r="U158" s="217" t="str">
        <f>NFM!U97</f>
        <v/>
      </c>
      <c r="V158" s="217" t="str">
        <f>NFM!V97</f>
        <v/>
      </c>
      <c r="W158" s="217" t="str">
        <f>NFM!W97</f>
        <v/>
      </c>
      <c r="X158" s="217" t="str">
        <f>NFM!X97</f>
        <v/>
      </c>
      <c r="Y158" s="217" t="str">
        <f>NFM!Y97</f>
        <v/>
      </c>
    </row>
    <row r="159" spans="1:25" ht="12" customHeight="1" x14ac:dyDescent="0.25">
      <c r="A159" s="14" t="s">
        <v>58</v>
      </c>
      <c r="B159" s="217" t="str">
        <f>NFM!B98</f>
        <v/>
      </c>
      <c r="C159" s="217" t="str">
        <f>NFM!C98</f>
        <v/>
      </c>
      <c r="D159" s="217" t="str">
        <f>NFM!D98</f>
        <v/>
      </c>
      <c r="E159" s="217" t="str">
        <f>NFM!E98</f>
        <v/>
      </c>
      <c r="F159" s="217" t="str">
        <f>NFM!F98</f>
        <v/>
      </c>
      <c r="G159" s="217" t="str">
        <f>NFM!G98</f>
        <v/>
      </c>
      <c r="H159" s="217" t="str">
        <f>NFM!H98</f>
        <v/>
      </c>
      <c r="I159" s="217" t="str">
        <f>NFM!I98</f>
        <v/>
      </c>
      <c r="J159" s="217" t="str">
        <f>NFM!J98</f>
        <v/>
      </c>
      <c r="K159" s="217" t="str">
        <f>NFM!K98</f>
        <v/>
      </c>
      <c r="L159" s="217" t="str">
        <f>NFM!L98</f>
        <v/>
      </c>
      <c r="M159" s="217" t="str">
        <f>NFM!M98</f>
        <v/>
      </c>
      <c r="N159" s="217" t="str">
        <f>NFM!N98</f>
        <v/>
      </c>
      <c r="O159" s="217" t="str">
        <f>NFM!O98</f>
        <v/>
      </c>
      <c r="P159" s="217" t="str">
        <f>NFM!P98</f>
        <v/>
      </c>
      <c r="Q159" s="217" t="str">
        <f>NFM!Q98</f>
        <v/>
      </c>
      <c r="R159" s="217" t="str">
        <f>NFM!R98</f>
        <v/>
      </c>
      <c r="S159" s="217" t="str">
        <f>NFM!S98</f>
        <v/>
      </c>
      <c r="T159" s="217" t="str">
        <f>NFM!T98</f>
        <v/>
      </c>
      <c r="U159" s="217" t="str">
        <f>NFM!U98</f>
        <v/>
      </c>
      <c r="V159" s="217" t="str">
        <f>NFM!V98</f>
        <v/>
      </c>
      <c r="W159" s="217" t="str">
        <f>NFM!W98</f>
        <v/>
      </c>
      <c r="X159" s="217" t="str">
        <f>NFM!X98</f>
        <v/>
      </c>
      <c r="Y159" s="217" t="str">
        <f>NFM!Y98</f>
        <v/>
      </c>
    </row>
    <row r="160" spans="1:25" ht="12" customHeight="1" x14ac:dyDescent="0.25">
      <c r="A160" s="26" t="s">
        <v>46</v>
      </c>
      <c r="B160" s="219" t="str">
        <f>NFM!B99</f>
        <v/>
      </c>
      <c r="C160" s="219" t="str">
        <f>NFM!C99</f>
        <v/>
      </c>
      <c r="D160" s="219" t="str">
        <f>NFM!D99</f>
        <v/>
      </c>
      <c r="E160" s="219" t="str">
        <f>NFM!E99</f>
        <v/>
      </c>
      <c r="F160" s="219" t="str">
        <f>NFM!F99</f>
        <v/>
      </c>
      <c r="G160" s="219" t="str">
        <f>NFM!G99</f>
        <v/>
      </c>
      <c r="H160" s="219" t="str">
        <f>NFM!H99</f>
        <v/>
      </c>
      <c r="I160" s="219" t="str">
        <f>NFM!I99</f>
        <v/>
      </c>
      <c r="J160" s="219" t="str">
        <f>NFM!J99</f>
        <v/>
      </c>
      <c r="K160" s="219" t="str">
        <f>NFM!K99</f>
        <v/>
      </c>
      <c r="L160" s="219" t="str">
        <f>NFM!L99</f>
        <v/>
      </c>
      <c r="M160" s="219" t="str">
        <f>NFM!M99</f>
        <v/>
      </c>
      <c r="N160" s="219" t="str">
        <f>NFM!N99</f>
        <v/>
      </c>
      <c r="O160" s="219" t="str">
        <f>NFM!O99</f>
        <v/>
      </c>
      <c r="P160" s="219" t="str">
        <f>NFM!P99</f>
        <v/>
      </c>
      <c r="Q160" s="219" t="str">
        <f>NFM!Q99</f>
        <v/>
      </c>
      <c r="R160" s="219" t="str">
        <f>NFM!R99</f>
        <v/>
      </c>
      <c r="S160" s="219" t="str">
        <f>NFM!S99</f>
        <v/>
      </c>
      <c r="T160" s="219" t="str">
        <f>NFM!T99</f>
        <v/>
      </c>
      <c r="U160" s="219" t="str">
        <f>NFM!U99</f>
        <v/>
      </c>
      <c r="V160" s="219" t="str">
        <f>NFM!V99</f>
        <v/>
      </c>
      <c r="W160" s="219" t="str">
        <f>NFM!W99</f>
        <v/>
      </c>
      <c r="X160" s="219" t="str">
        <f>NFM!X99</f>
        <v/>
      </c>
      <c r="Y160" s="219" t="str">
        <f>NFM!Y99</f>
        <v/>
      </c>
    </row>
    <row r="161" spans="1:25" ht="12" customHeight="1" x14ac:dyDescent="0.25">
      <c r="A161" s="27" t="s">
        <v>80</v>
      </c>
      <c r="B161" s="220" t="str">
        <f>NFM!B100</f>
        <v/>
      </c>
      <c r="C161" s="220" t="str">
        <f>NFM!C100</f>
        <v/>
      </c>
      <c r="D161" s="220" t="str">
        <f>NFM!D100</f>
        <v/>
      </c>
      <c r="E161" s="220" t="str">
        <f>NFM!E100</f>
        <v/>
      </c>
      <c r="F161" s="220" t="str">
        <f>NFM!F100</f>
        <v/>
      </c>
      <c r="G161" s="220" t="str">
        <f>NFM!G100</f>
        <v/>
      </c>
      <c r="H161" s="220" t="str">
        <f>NFM!H100</f>
        <v/>
      </c>
      <c r="I161" s="220" t="str">
        <f>NFM!I100</f>
        <v/>
      </c>
      <c r="J161" s="220" t="str">
        <f>NFM!J100</f>
        <v/>
      </c>
      <c r="K161" s="220" t="str">
        <f>NFM!K100</f>
        <v/>
      </c>
      <c r="L161" s="220" t="str">
        <f>NFM!L100</f>
        <v/>
      </c>
      <c r="M161" s="220" t="str">
        <f>NFM!M100</f>
        <v/>
      </c>
      <c r="N161" s="220" t="str">
        <f>NFM!N100</f>
        <v/>
      </c>
      <c r="O161" s="220" t="str">
        <f>NFM!O100</f>
        <v/>
      </c>
      <c r="P161" s="220" t="str">
        <f>NFM!P100</f>
        <v/>
      </c>
      <c r="Q161" s="220" t="str">
        <f>NFM!Q100</f>
        <v/>
      </c>
      <c r="R161" s="220" t="str">
        <f>NFM!R100</f>
        <v/>
      </c>
      <c r="S161" s="220" t="str">
        <f>NFM!S100</f>
        <v/>
      </c>
      <c r="T161" s="220" t="str">
        <f>NFM!T100</f>
        <v/>
      </c>
      <c r="U161" s="220" t="str">
        <f>NFM!U100</f>
        <v/>
      </c>
      <c r="V161" s="220" t="str">
        <f>NFM!V100</f>
        <v/>
      </c>
      <c r="W161" s="220" t="str">
        <f>NFM!W100</f>
        <v/>
      </c>
      <c r="X161" s="220" t="str">
        <f>NFM!X100</f>
        <v/>
      </c>
      <c r="Y161" s="220" t="str">
        <f>NFM!Y100</f>
        <v/>
      </c>
    </row>
    <row r="162" spans="1:25" ht="12" customHeight="1" x14ac:dyDescent="0.25">
      <c r="A162" s="14" t="s">
        <v>47</v>
      </c>
      <c r="B162" s="217" t="str">
        <f>NFM!B101</f>
        <v/>
      </c>
      <c r="C162" s="217" t="str">
        <f>NFM!C101</f>
        <v/>
      </c>
      <c r="D162" s="217" t="str">
        <f>NFM!D101</f>
        <v/>
      </c>
      <c r="E162" s="217" t="str">
        <f>NFM!E101</f>
        <v/>
      </c>
      <c r="F162" s="217" t="str">
        <f>NFM!F101</f>
        <v/>
      </c>
      <c r="G162" s="217" t="str">
        <f>NFM!G101</f>
        <v/>
      </c>
      <c r="H162" s="217" t="str">
        <f>NFM!H101</f>
        <v/>
      </c>
      <c r="I162" s="217" t="str">
        <f>NFM!I101</f>
        <v/>
      </c>
      <c r="J162" s="217" t="str">
        <f>NFM!J101</f>
        <v/>
      </c>
      <c r="K162" s="217" t="str">
        <f>NFM!K101</f>
        <v/>
      </c>
      <c r="L162" s="217" t="str">
        <f>NFM!L101</f>
        <v/>
      </c>
      <c r="M162" s="217" t="str">
        <f>NFM!M101</f>
        <v/>
      </c>
      <c r="N162" s="217" t="str">
        <f>NFM!N101</f>
        <v/>
      </c>
      <c r="O162" s="217" t="str">
        <f>NFM!O101</f>
        <v/>
      </c>
      <c r="P162" s="217" t="str">
        <f>NFM!P101</f>
        <v/>
      </c>
      <c r="Q162" s="217" t="str">
        <f>NFM!Q101</f>
        <v/>
      </c>
      <c r="R162" s="217" t="str">
        <f>NFM!R101</f>
        <v/>
      </c>
      <c r="S162" s="217" t="str">
        <f>NFM!S101</f>
        <v/>
      </c>
      <c r="T162" s="217" t="str">
        <f>NFM!T101</f>
        <v/>
      </c>
      <c r="U162" s="217" t="str">
        <f>NFM!U101</f>
        <v/>
      </c>
      <c r="V162" s="217" t="str">
        <f>NFM!V101</f>
        <v/>
      </c>
      <c r="W162" s="217" t="str">
        <f>NFM!W101</f>
        <v/>
      </c>
      <c r="X162" s="217" t="str">
        <f>NFM!X101</f>
        <v/>
      </c>
      <c r="Y162" s="217" t="str">
        <f>NFM!Y101</f>
        <v/>
      </c>
    </row>
    <row r="163" spans="1:25" ht="12" customHeight="1" x14ac:dyDescent="0.25">
      <c r="A163" s="13" t="s">
        <v>19</v>
      </c>
      <c r="B163" s="218">
        <f>CHI!B100</f>
        <v>1.1045321012155307</v>
      </c>
      <c r="C163" s="218">
        <f>CHI!C100</f>
        <v>1.1512110917070519</v>
      </c>
      <c r="D163" s="218">
        <f>CHI!D100</f>
        <v>1.0925407395723581</v>
      </c>
      <c r="E163" s="218">
        <f>CHI!E100</f>
        <v>0.71528698620977382</v>
      </c>
      <c r="F163" s="218">
        <f>CHI!F100</f>
        <v>0.75230085444849648</v>
      </c>
      <c r="G163" s="218">
        <f>CHI!G100</f>
        <v>0.71964248362417693</v>
      </c>
      <c r="H163" s="218">
        <f>CHI!H100</f>
        <v>0.60187045033404296</v>
      </c>
      <c r="I163" s="218">
        <f>CHI!I100</f>
        <v>0.66075977979623091</v>
      </c>
      <c r="J163" s="218">
        <f>CHI!J100</f>
        <v>0.61140972884836264</v>
      </c>
      <c r="K163" s="218">
        <f>CHI!K100</f>
        <v>0.55889310538781956</v>
      </c>
      <c r="L163" s="218">
        <f>CHI!L100</f>
        <v>0.59439213377670042</v>
      </c>
      <c r="M163" s="218">
        <f>CHI!M100</f>
        <v>0.76409829171591537</v>
      </c>
      <c r="N163" s="218">
        <f>CHI!N100</f>
        <v>0.86232122225082852</v>
      </c>
      <c r="O163" s="218">
        <f>CHI!O100</f>
        <v>1.0025214158052891</v>
      </c>
      <c r="P163" s="218">
        <f>CHI!P100</f>
        <v>0.87362859913715474</v>
      </c>
      <c r="Q163" s="218">
        <f>CHI!Q100</f>
        <v>1.0004925444378652</v>
      </c>
      <c r="R163" s="218">
        <f>CHI!R100</f>
        <v>0.83150045724961297</v>
      </c>
      <c r="S163" s="218">
        <f>CHI!S100</f>
        <v>0.76895533359281387</v>
      </c>
      <c r="T163" s="218">
        <f>CHI!T100</f>
        <v>0.84516057771088071</v>
      </c>
      <c r="U163" s="218">
        <f>CHI!U100</f>
        <v>0.85639712345024799</v>
      </c>
      <c r="V163" s="218">
        <f>CHI!V100</f>
        <v>0.784648888244042</v>
      </c>
      <c r="W163" s="218">
        <f>CHI!W100</f>
        <v>0.79951397855793183</v>
      </c>
      <c r="X163" s="218">
        <f>CHI!X100</f>
        <v>0.484352305141248</v>
      </c>
      <c r="Y163" s="218">
        <f>CHI!Y100</f>
        <v>0.48651708821056094</v>
      </c>
    </row>
    <row r="164" spans="1:25" ht="12" customHeight="1" x14ac:dyDescent="0.25">
      <c r="A164" s="14" t="s">
        <v>88</v>
      </c>
      <c r="B164" s="217" t="str">
        <f>CHI!B101</f>
        <v/>
      </c>
      <c r="C164" s="217" t="str">
        <f>CHI!C101</f>
        <v/>
      </c>
      <c r="D164" s="217" t="str">
        <f>CHI!D101</f>
        <v/>
      </c>
      <c r="E164" s="217" t="str">
        <f>CHI!E101</f>
        <v/>
      </c>
      <c r="F164" s="217" t="str">
        <f>CHI!F101</f>
        <v/>
      </c>
      <c r="G164" s="217" t="str">
        <f>CHI!G101</f>
        <v/>
      </c>
      <c r="H164" s="217" t="str">
        <f>CHI!H101</f>
        <v/>
      </c>
      <c r="I164" s="217" t="str">
        <f>CHI!I101</f>
        <v/>
      </c>
      <c r="J164" s="217" t="str">
        <f>CHI!J101</f>
        <v/>
      </c>
      <c r="K164" s="217" t="str">
        <f>CHI!K101</f>
        <v/>
      </c>
      <c r="L164" s="217" t="str">
        <f>CHI!L101</f>
        <v/>
      </c>
      <c r="M164" s="217" t="str">
        <f>CHI!M101</f>
        <v/>
      </c>
      <c r="N164" s="217" t="str">
        <f>CHI!N101</f>
        <v/>
      </c>
      <c r="O164" s="217" t="str">
        <f>CHI!O101</f>
        <v/>
      </c>
      <c r="P164" s="217" t="str">
        <f>CHI!P101</f>
        <v/>
      </c>
      <c r="Q164" s="217" t="str">
        <f>CHI!Q101</f>
        <v/>
      </c>
      <c r="R164" s="217" t="str">
        <f>CHI!R101</f>
        <v/>
      </c>
      <c r="S164" s="217" t="str">
        <f>CHI!S101</f>
        <v/>
      </c>
      <c r="T164" s="217" t="str">
        <f>CHI!T101</f>
        <v/>
      </c>
      <c r="U164" s="217" t="str">
        <f>CHI!U101</f>
        <v/>
      </c>
      <c r="V164" s="217" t="str">
        <f>CHI!V101</f>
        <v/>
      </c>
      <c r="W164" s="217" t="str">
        <f>CHI!W101</f>
        <v/>
      </c>
      <c r="X164" s="217" t="str">
        <f>CHI!X101</f>
        <v/>
      </c>
      <c r="Y164" s="217" t="str">
        <f>CHI!Y101</f>
        <v/>
      </c>
    </row>
    <row r="165" spans="1:25" ht="12" customHeight="1" x14ac:dyDescent="0.25">
      <c r="A165" s="14" t="s">
        <v>49</v>
      </c>
      <c r="B165" s="217">
        <f>CHI!B102</f>
        <v>1.1800240651352008</v>
      </c>
      <c r="C165" s="217">
        <f>CHI!C102</f>
        <v>1.2295018665002635</v>
      </c>
      <c r="D165" s="217">
        <f>CHI!D102</f>
        <v>1.1669550306631593</v>
      </c>
      <c r="E165" s="217">
        <f>CHI!E102</f>
        <v>0.76881639299941307</v>
      </c>
      <c r="F165" s="217">
        <f>CHI!F102</f>
        <v>0.8066459170277982</v>
      </c>
      <c r="G165" s="217">
        <f>CHI!G102</f>
        <v>0.77572656468577061</v>
      </c>
      <c r="H165" s="217">
        <f>CHI!H102</f>
        <v>0.64794068033935937</v>
      </c>
      <c r="I165" s="217">
        <f>CHI!I102</f>
        <v>0.72193081677431203</v>
      </c>
      <c r="J165" s="217">
        <f>CHI!J102</f>
        <v>0.65597369173532971</v>
      </c>
      <c r="K165" s="217">
        <f>CHI!K102</f>
        <v>0.59984388100680963</v>
      </c>
      <c r="L165" s="217">
        <f>CHI!L102</f>
        <v>0.63408766597840382</v>
      </c>
      <c r="M165" s="217">
        <f>CHI!M102</f>
        <v>0.8117626658025443</v>
      </c>
      <c r="N165" s="217">
        <f>CHI!N102</f>
        <v>0.90820762131892019</v>
      </c>
      <c r="O165" s="217">
        <f>CHI!O102</f>
        <v>1.0516411578627487</v>
      </c>
      <c r="P165" s="217">
        <f>CHI!P102</f>
        <v>0.93731747604501847</v>
      </c>
      <c r="Q165" s="217">
        <f>CHI!Q102</f>
        <v>1.0842404396272631</v>
      </c>
      <c r="R165" s="217">
        <f>CHI!R102</f>
        <v>0.89690198319938719</v>
      </c>
      <c r="S165" s="217">
        <f>CHI!S102</f>
        <v>0.82631011214437566</v>
      </c>
      <c r="T165" s="217">
        <f>CHI!T102</f>
        <v>0.92952698384254873</v>
      </c>
      <c r="U165" s="217">
        <f>CHI!U102</f>
        <v>0.94683582591540383</v>
      </c>
      <c r="V165" s="217">
        <f>CHI!V102</f>
        <v>0.85395319346596832</v>
      </c>
      <c r="W165" s="217">
        <f>CHI!W102</f>
        <v>0.88497846937222335</v>
      </c>
      <c r="X165" s="217">
        <f>CHI!X102</f>
        <v>0.54092141572852948</v>
      </c>
      <c r="Y165" s="217">
        <f>CHI!Y102</f>
        <v>0.54977984597399543</v>
      </c>
    </row>
    <row r="166" spans="1:25" ht="12" customHeight="1" x14ac:dyDescent="0.25">
      <c r="A166" s="14" t="s">
        <v>50</v>
      </c>
      <c r="B166" s="217">
        <f>CHI!B103</f>
        <v>0.61332036493715236</v>
      </c>
      <c r="C166" s="217">
        <f>CHI!C103</f>
        <v>0.64428290317497161</v>
      </c>
      <c r="D166" s="217">
        <f>CHI!D103</f>
        <v>0.60235051169128828</v>
      </c>
      <c r="E166" s="217">
        <f>CHI!E103</f>
        <v>0.37995603549820295</v>
      </c>
      <c r="F166" s="217">
        <f>CHI!F103</f>
        <v>0.41016751584185368</v>
      </c>
      <c r="G166" s="217">
        <f>CHI!G103</f>
        <v>0.39012847059006123</v>
      </c>
      <c r="H166" s="217">
        <f>CHI!H103</f>
        <v>0.32733551926052923</v>
      </c>
      <c r="I166" s="217">
        <f>CHI!I103</f>
        <v>0.36742536156137839</v>
      </c>
      <c r="J166" s="217">
        <f>CHI!J103</f>
        <v>0.32785070190755872</v>
      </c>
      <c r="K166" s="217">
        <f>CHI!K103</f>
        <v>0.29947101058250047</v>
      </c>
      <c r="L166" s="217">
        <f>CHI!L103</f>
        <v>0.31854712910715505</v>
      </c>
      <c r="M166" s="217">
        <f>CHI!M103</f>
        <v>0.41622460985698351</v>
      </c>
      <c r="N166" s="217">
        <f>CHI!N103</f>
        <v>0.4895190164339156</v>
      </c>
      <c r="O166" s="217">
        <f>CHI!O103</f>
        <v>0.59321395539710386</v>
      </c>
      <c r="P166" s="217">
        <f>CHI!P103</f>
        <v>0.5219511591291659</v>
      </c>
      <c r="Q166" s="217">
        <f>CHI!Q103</f>
        <v>0.55831449352342521</v>
      </c>
      <c r="R166" s="217">
        <f>CHI!R103</f>
        <v>0.45155125039434785</v>
      </c>
      <c r="S166" s="217">
        <f>CHI!S103</f>
        <v>0.40249124851816842</v>
      </c>
      <c r="T166" s="217">
        <f>CHI!T103</f>
        <v>0.46499320559119722</v>
      </c>
      <c r="U166" s="217">
        <f>CHI!U103</f>
        <v>0.47407761125533077</v>
      </c>
      <c r="V166" s="217">
        <f>CHI!V103</f>
        <v>0.41555277208294911</v>
      </c>
      <c r="W166" s="217">
        <f>CHI!W103</f>
        <v>0.42738853723572745</v>
      </c>
      <c r="X166" s="217">
        <f>CHI!X103</f>
        <v>0.24189271586401229</v>
      </c>
      <c r="Y166" s="217">
        <f>CHI!Y103</f>
        <v>0.24641883502093223</v>
      </c>
    </row>
    <row r="167" spans="1:25" ht="12" customHeight="1" x14ac:dyDescent="0.25">
      <c r="A167" s="13" t="s">
        <v>20</v>
      </c>
      <c r="B167" s="218">
        <f>NMM!B76</f>
        <v>5.454196979347933</v>
      </c>
      <c r="C167" s="218">
        <f>NMM!C76</f>
        <v>5.2038768120833874</v>
      </c>
      <c r="D167" s="218">
        <f>NMM!D76</f>
        <v>5.4467281137129877</v>
      </c>
      <c r="E167" s="218">
        <f>NMM!E76</f>
        <v>5.918661418724513</v>
      </c>
      <c r="F167" s="218">
        <f>NMM!F76</f>
        <v>5.8021282692194287</v>
      </c>
      <c r="G167" s="218">
        <f>NMM!G76</f>
        <v>5.8082240860656036</v>
      </c>
      <c r="H167" s="218">
        <f>NMM!H76</f>
        <v>5.819123843702398</v>
      </c>
      <c r="I167" s="218">
        <f>NMM!I76</f>
        <v>5.8585302198507652</v>
      </c>
      <c r="J167" s="218">
        <f>NMM!J76</f>
        <v>5.7241739942264971</v>
      </c>
      <c r="K167" s="218">
        <f>NMM!K76</f>
        <v>5.5571225734042367</v>
      </c>
      <c r="L167" s="218">
        <f>NMM!L76</f>
        <v>5.7047022582441151</v>
      </c>
      <c r="M167" s="218">
        <f>NMM!M76</f>
        <v>5.3240934202365784</v>
      </c>
      <c r="N167" s="218">
        <f>NMM!N76</f>
        <v>5.3685576119625571</v>
      </c>
      <c r="O167" s="218">
        <f>NMM!O76</f>
        <v>5.7778716224191307</v>
      </c>
      <c r="P167" s="218">
        <f>NMM!P76</f>
        <v>5.4208947738030426</v>
      </c>
      <c r="Q167" s="218">
        <f>NMM!Q76</f>
        <v>5.3231460933881269</v>
      </c>
      <c r="R167" s="218">
        <f>NMM!R76</f>
        <v>5.4891299265110396</v>
      </c>
      <c r="S167" s="218">
        <f>NMM!S76</f>
        <v>5.7080848236295383</v>
      </c>
      <c r="T167" s="218">
        <f>NMM!T76</f>
        <v>5.8986781498519667</v>
      </c>
      <c r="U167" s="218">
        <f>NMM!U76</f>
        <v>6.0750057285500647</v>
      </c>
      <c r="V167" s="218">
        <f>NMM!V76</f>
        <v>6.6579056513073747</v>
      </c>
      <c r="W167" s="218">
        <f>NMM!W76</f>
        <v>6.7285955102768602</v>
      </c>
      <c r="X167" s="218">
        <f>NMM!X76</f>
        <v>8.3290604002444635</v>
      </c>
      <c r="Y167" s="218">
        <f>NMM!Y76</f>
        <v>8.0088971869913959</v>
      </c>
    </row>
    <row r="168" spans="1:25" ht="12" customHeight="1" x14ac:dyDescent="0.25">
      <c r="A168" s="14" t="s">
        <v>51</v>
      </c>
      <c r="B168" s="217">
        <f>NMM!B77</f>
        <v>10.957876874477762</v>
      </c>
      <c r="C168" s="217">
        <f>NMM!C77</f>
        <v>10.234400971139973</v>
      </c>
      <c r="D168" s="217">
        <f>NMM!D77</f>
        <v>10.944068542861379</v>
      </c>
      <c r="E168" s="217">
        <f>NMM!E77</f>
        <v>11.523987515261123</v>
      </c>
      <c r="F168" s="217">
        <f>NMM!F77</f>
        <v>10.699144345429463</v>
      </c>
      <c r="G168" s="217">
        <f>NMM!G77</f>
        <v>10.848646838008481</v>
      </c>
      <c r="H168" s="217">
        <f>NMM!H77</f>
        <v>9.8992011572939447</v>
      </c>
      <c r="I168" s="217">
        <f>NMM!I77</f>
        <v>8.7891562545627728</v>
      </c>
      <c r="J168" s="217">
        <f>NMM!J77</f>
        <v>8.4767792893096399</v>
      </c>
      <c r="K168" s="217">
        <f>NMM!K77</f>
        <v>8.3199140485772585</v>
      </c>
      <c r="L168" s="217">
        <f>NMM!L77</f>
        <v>8.3079096217289834</v>
      </c>
      <c r="M168" s="217">
        <f>NMM!M77</f>
        <v>7.7235715517117294</v>
      </c>
      <c r="N168" s="217">
        <f>NMM!N77</f>
        <v>8.4897078841637388</v>
      </c>
      <c r="O168" s="217">
        <f>NMM!O77</f>
        <v>7.9071695588819066</v>
      </c>
      <c r="P168" s="217">
        <f>NMM!P77</f>
        <v>8.1256216691495133</v>
      </c>
      <c r="Q168" s="217">
        <f>NMM!Q77</f>
        <v>7.66900828495175</v>
      </c>
      <c r="R168" s="217">
        <f>NMM!R77</f>
        <v>7.9049912270658895</v>
      </c>
      <c r="S168" s="217">
        <f>NMM!S77</f>
        <v>8.1421054229500616</v>
      </c>
      <c r="T168" s="217">
        <f>NMM!T77</f>
        <v>8.6055185369763265</v>
      </c>
      <c r="U168" s="217">
        <f>NMM!U77</f>
        <v>8.6641878756291373</v>
      </c>
      <c r="V168" s="217">
        <f>NMM!V77</f>
        <v>9.0726303707292875</v>
      </c>
      <c r="W168" s="217">
        <f>NMM!W77</f>
        <v>8.5400278731975856</v>
      </c>
      <c r="X168" s="217">
        <f>NMM!X77</f>
        <v>9.0952499661159667</v>
      </c>
      <c r="Y168" s="217">
        <f>NMM!Y77</f>
        <v>9.3034643739795104</v>
      </c>
    </row>
    <row r="169" spans="1:25" ht="12" customHeight="1" x14ac:dyDescent="0.25">
      <c r="A169" s="14" t="s">
        <v>52</v>
      </c>
      <c r="B169" s="217">
        <f>NMM!B78</f>
        <v>2.8337124814762529</v>
      </c>
      <c r="C169" s="217">
        <f>NMM!C78</f>
        <v>3.0260694649900541</v>
      </c>
      <c r="D169" s="217">
        <f>NMM!D78</f>
        <v>2.8459833452425456</v>
      </c>
      <c r="E169" s="217">
        <f>NMM!E78</f>
        <v>2.9980910685331352</v>
      </c>
      <c r="F169" s="217">
        <f>NMM!F78</f>
        <v>3.095961878041781</v>
      </c>
      <c r="G169" s="217">
        <f>NMM!G78</f>
        <v>3.195190002243149</v>
      </c>
      <c r="H169" s="217">
        <f>NMM!H78</f>
        <v>3.2618214935320577</v>
      </c>
      <c r="I169" s="217">
        <f>NMM!I78</f>
        <v>2.8971330353385905</v>
      </c>
      <c r="J169" s="217">
        <f>NMM!J78</f>
        <v>3.0008723002466655</v>
      </c>
      <c r="K169" s="217">
        <f>NMM!K78</f>
        <v>2.8857500287843654</v>
      </c>
      <c r="L169" s="217">
        <f>NMM!L78</f>
        <v>2.9690952635423007</v>
      </c>
      <c r="M169" s="217">
        <f>NMM!M78</f>
        <v>2.7352164234276182</v>
      </c>
      <c r="N169" s="217">
        <f>NMM!N78</f>
        <v>2.7926769152550572</v>
      </c>
      <c r="O169" s="217">
        <f>NMM!O78</f>
        <v>2.8401891202909701</v>
      </c>
      <c r="P169" s="217">
        <f>NMM!P78</f>
        <v>2.8433774810960735</v>
      </c>
      <c r="Q169" s="217">
        <f>NMM!Q78</f>
        <v>2.8122107763582331</v>
      </c>
      <c r="R169" s="217">
        <f>NMM!R78</f>
        <v>2.8333352879670768</v>
      </c>
      <c r="S169" s="217">
        <f>NMM!S78</f>
        <v>2.8921285200075411</v>
      </c>
      <c r="T169" s="217">
        <f>NMM!T78</f>
        <v>3.0100827102636787</v>
      </c>
      <c r="U169" s="217">
        <f>NMM!U78</f>
        <v>3.0280881662929606</v>
      </c>
      <c r="V169" s="217">
        <f>NMM!V78</f>
        <v>3.2194882159019813</v>
      </c>
      <c r="W169" s="217">
        <f>NMM!W78</f>
        <v>3.3375642812500503</v>
      </c>
      <c r="X169" s="217">
        <f>NMM!X78</f>
        <v>3.4970952629888852</v>
      </c>
      <c r="Y169" s="217">
        <f>NMM!Y78</f>
        <v>3.3625794400509745</v>
      </c>
    </row>
    <row r="170" spans="1:25" ht="12" customHeight="1" x14ac:dyDescent="0.25">
      <c r="A170" s="14" t="s">
        <v>60</v>
      </c>
      <c r="B170" s="217">
        <f>NMM!B79</f>
        <v>3.0091612603483124</v>
      </c>
      <c r="C170" s="217">
        <f>NMM!C79</f>
        <v>3.0450679480374836</v>
      </c>
      <c r="D170" s="217">
        <f>NMM!D79</f>
        <v>2.6838766805365664</v>
      </c>
      <c r="E170" s="217">
        <f>NMM!E79</f>
        <v>2.9649247584851151</v>
      </c>
      <c r="F170" s="217">
        <f>NMM!F79</f>
        <v>3.2064713765540476</v>
      </c>
      <c r="G170" s="217">
        <f>NMM!G79</f>
        <v>3.2588251067847898</v>
      </c>
      <c r="H170" s="217">
        <f>NMM!H79</f>
        <v>3.4393696206785278</v>
      </c>
      <c r="I170" s="217">
        <f>NMM!I79</f>
        <v>3.3384652738309706</v>
      </c>
      <c r="J170" s="217">
        <f>NMM!J79</f>
        <v>3.3738448814109852</v>
      </c>
      <c r="K170" s="217">
        <f>NMM!K79</f>
        <v>3.3594843789392974</v>
      </c>
      <c r="L170" s="217">
        <f>NMM!L79</f>
        <v>3.4261232407834599</v>
      </c>
      <c r="M170" s="217">
        <f>NMM!M79</f>
        <v>3.0352821988139138</v>
      </c>
      <c r="N170" s="217">
        <f>NMM!N79</f>
        <v>3.0639881081537492</v>
      </c>
      <c r="O170" s="217">
        <f>NMM!O79</f>
        <v>3.1136331848612233</v>
      </c>
      <c r="P170" s="217">
        <f>NMM!P79</f>
        <v>3.1020757364399882</v>
      </c>
      <c r="Q170" s="217">
        <f>NMM!Q79</f>
        <v>3.1985604706872821</v>
      </c>
      <c r="R170" s="217">
        <f>NMM!R79</f>
        <v>3.2448248975004783</v>
      </c>
      <c r="S170" s="217">
        <f>NMM!S79</f>
        <v>3.3257714068430198</v>
      </c>
      <c r="T170" s="217">
        <f>NMM!T79</f>
        <v>3.4589124212907008</v>
      </c>
      <c r="U170" s="217">
        <f>NMM!U79</f>
        <v>3.5889265651047393</v>
      </c>
      <c r="V170" s="217">
        <f>NMM!V79</f>
        <v>3.7031775178798938</v>
      </c>
      <c r="W170" s="217">
        <f>NMM!W79</f>
        <v>3.6867096862508308</v>
      </c>
      <c r="X170" s="217">
        <f>NMM!X79</f>
        <v>3.0972923588600594</v>
      </c>
      <c r="Y170" s="217">
        <f>NMM!Y79</f>
        <v>2.9346157251528022</v>
      </c>
    </row>
    <row r="171" spans="1:25" ht="12" customHeight="1" x14ac:dyDescent="0.25">
      <c r="A171" s="13" t="s">
        <v>21</v>
      </c>
      <c r="B171" s="218">
        <f>PPA!B74</f>
        <v>0.91831185989225517</v>
      </c>
      <c r="C171" s="218">
        <f>PPA!C74</f>
        <v>0.93220516064362469</v>
      </c>
      <c r="D171" s="218">
        <f>PPA!D74</f>
        <v>0.91270899853151644</v>
      </c>
      <c r="E171" s="218">
        <f>PPA!E74</f>
        <v>0.88372697588701543</v>
      </c>
      <c r="F171" s="218">
        <f>PPA!F74</f>
        <v>0.88433128658487736</v>
      </c>
      <c r="G171" s="218">
        <f>PPA!G74</f>
        <v>0.90608111653857526</v>
      </c>
      <c r="H171" s="218">
        <f>PPA!H74</f>
        <v>0.78320412543245332</v>
      </c>
      <c r="I171" s="218">
        <f>PPA!I74</f>
        <v>0.67594179713469793</v>
      </c>
      <c r="J171" s="218">
        <f>PPA!J74</f>
        <v>0.77898955532549807</v>
      </c>
      <c r="K171" s="218">
        <f>PPA!K74</f>
        <v>0.71551410105486024</v>
      </c>
      <c r="L171" s="218">
        <f>PPA!L74</f>
        <v>0.65659570475991025</v>
      </c>
      <c r="M171" s="218">
        <f>PPA!M74</f>
        <v>1.1388479747242752</v>
      </c>
      <c r="N171" s="218">
        <f>PPA!N74</f>
        <v>1.2619533687841356</v>
      </c>
      <c r="O171" s="218">
        <f>PPA!O74</f>
        <v>1.432473227002756</v>
      </c>
      <c r="P171" s="218">
        <f>PPA!P74</f>
        <v>1.0058190655521919</v>
      </c>
      <c r="Q171" s="218">
        <f>PPA!Q74</f>
        <v>0.94854040104464243</v>
      </c>
      <c r="R171" s="218">
        <f>PPA!R74</f>
        <v>0.94265987882639457</v>
      </c>
      <c r="S171" s="218">
        <f>PPA!S74</f>
        <v>0.96884466099315769</v>
      </c>
      <c r="T171" s="218">
        <f>PPA!T74</f>
        <v>0.59317521728741196</v>
      </c>
      <c r="U171" s="218">
        <f>PPA!U74</f>
        <v>0.62219671548281319</v>
      </c>
      <c r="V171" s="218">
        <f>PPA!V74</f>
        <v>0.20343801497209202</v>
      </c>
      <c r="W171" s="218">
        <f>PPA!W74</f>
        <v>1.4946455554240394</v>
      </c>
      <c r="X171" s="218">
        <f>PPA!X74</f>
        <v>1.1111418574977767</v>
      </c>
      <c r="Y171" s="218">
        <f>PPA!Y74</f>
        <v>1.1020585939419361</v>
      </c>
    </row>
    <row r="172" spans="1:25" ht="12" customHeight="1" x14ac:dyDescent="0.25">
      <c r="A172" s="14" t="s">
        <v>54</v>
      </c>
      <c r="B172" s="217" t="str">
        <f>PPA!B75</f>
        <v/>
      </c>
      <c r="C172" s="217" t="str">
        <f>PPA!C75</f>
        <v/>
      </c>
      <c r="D172" s="217" t="str">
        <f>PPA!D75</f>
        <v/>
      </c>
      <c r="E172" s="217" t="str">
        <f>PPA!E75</f>
        <v/>
      </c>
      <c r="F172" s="217" t="str">
        <f>PPA!F75</f>
        <v/>
      </c>
      <c r="G172" s="217" t="str">
        <f>PPA!G75</f>
        <v/>
      </c>
      <c r="H172" s="217" t="str">
        <f>PPA!H75</f>
        <v/>
      </c>
      <c r="I172" s="217" t="str">
        <f>PPA!I75</f>
        <v/>
      </c>
      <c r="J172" s="217" t="str">
        <f>PPA!J75</f>
        <v/>
      </c>
      <c r="K172" s="217" t="str">
        <f>PPA!K75</f>
        <v/>
      </c>
      <c r="L172" s="217" t="str">
        <f>PPA!L75</f>
        <v/>
      </c>
      <c r="M172" s="217" t="str">
        <f>PPA!M75</f>
        <v/>
      </c>
      <c r="N172" s="217" t="str">
        <f>PPA!N75</f>
        <v/>
      </c>
      <c r="O172" s="217" t="str">
        <f>PPA!O75</f>
        <v/>
      </c>
      <c r="P172" s="217" t="str">
        <f>PPA!P75</f>
        <v/>
      </c>
      <c r="Q172" s="217" t="str">
        <f>PPA!Q75</f>
        <v/>
      </c>
      <c r="R172" s="217" t="str">
        <f>PPA!R75</f>
        <v/>
      </c>
      <c r="S172" s="217" t="str">
        <f>PPA!S75</f>
        <v/>
      </c>
      <c r="T172" s="217" t="str">
        <f>PPA!T75</f>
        <v/>
      </c>
      <c r="U172" s="217" t="str">
        <f>PPA!U75</f>
        <v/>
      </c>
      <c r="V172" s="217" t="str">
        <f>PPA!V75</f>
        <v/>
      </c>
      <c r="W172" s="217" t="str">
        <f>PPA!W75</f>
        <v/>
      </c>
      <c r="X172" s="217" t="str">
        <f>PPA!X75</f>
        <v/>
      </c>
      <c r="Y172" s="217" t="str">
        <f>PPA!Y75</f>
        <v/>
      </c>
    </row>
    <row r="173" spans="1:25" ht="12" customHeight="1" x14ac:dyDescent="0.25">
      <c r="A173" s="14" t="s">
        <v>61</v>
      </c>
      <c r="B173" s="217" t="str">
        <f>PPA!B76</f>
        <v/>
      </c>
      <c r="C173" s="217" t="str">
        <f>PPA!C76</f>
        <v/>
      </c>
      <c r="D173" s="217" t="str">
        <f>PPA!D76</f>
        <v/>
      </c>
      <c r="E173" s="217" t="str">
        <f>PPA!E76</f>
        <v/>
      </c>
      <c r="F173" s="217" t="str">
        <f>PPA!F76</f>
        <v/>
      </c>
      <c r="G173" s="217" t="str">
        <f>PPA!G76</f>
        <v/>
      </c>
      <c r="H173" s="217" t="str">
        <f>PPA!H76</f>
        <v/>
      </c>
      <c r="I173" s="217" t="str">
        <f>PPA!I76</f>
        <v/>
      </c>
      <c r="J173" s="217" t="str">
        <f>PPA!J76</f>
        <v/>
      </c>
      <c r="K173" s="217" t="str">
        <f>PPA!K76</f>
        <v/>
      </c>
      <c r="L173" s="217" t="str">
        <f>PPA!L76</f>
        <v/>
      </c>
      <c r="M173" s="217" t="str">
        <f>PPA!M76</f>
        <v/>
      </c>
      <c r="N173" s="217" t="str">
        <f>PPA!N76</f>
        <v/>
      </c>
      <c r="O173" s="217" t="str">
        <f>PPA!O76</f>
        <v/>
      </c>
      <c r="P173" s="217" t="str">
        <f>PPA!P76</f>
        <v/>
      </c>
      <c r="Q173" s="217" t="str">
        <f>PPA!Q76</f>
        <v/>
      </c>
      <c r="R173" s="217" t="str">
        <f>PPA!R76</f>
        <v/>
      </c>
      <c r="S173" s="217" t="str">
        <f>PPA!S76</f>
        <v/>
      </c>
      <c r="T173" s="217" t="str">
        <f>PPA!T76</f>
        <v/>
      </c>
      <c r="U173" s="217" t="str">
        <f>PPA!U76</f>
        <v/>
      </c>
      <c r="V173" s="217" t="str">
        <f>PPA!V76</f>
        <v/>
      </c>
      <c r="W173" s="217" t="str">
        <f>PPA!W76</f>
        <v/>
      </c>
      <c r="X173" s="217" t="str">
        <f>PPA!X76</f>
        <v/>
      </c>
      <c r="Y173" s="217" t="str">
        <f>PPA!Y76</f>
        <v/>
      </c>
    </row>
    <row r="174" spans="1:25" ht="12" customHeight="1" x14ac:dyDescent="0.25">
      <c r="A174" s="14" t="s">
        <v>62</v>
      </c>
      <c r="B174" s="217">
        <f>PPA!B77</f>
        <v>0.91831185989225517</v>
      </c>
      <c r="C174" s="217">
        <f>PPA!C77</f>
        <v>0.93220516064362469</v>
      </c>
      <c r="D174" s="217">
        <f>PPA!D77</f>
        <v>0.91270899853151644</v>
      </c>
      <c r="E174" s="217">
        <f>PPA!E77</f>
        <v>0.88372697588701543</v>
      </c>
      <c r="F174" s="217">
        <f>PPA!F77</f>
        <v>0.88433128658487736</v>
      </c>
      <c r="G174" s="217">
        <f>PPA!G77</f>
        <v>0.90608111653857526</v>
      </c>
      <c r="H174" s="217">
        <f>PPA!H77</f>
        <v>0.78320412543245332</v>
      </c>
      <c r="I174" s="217">
        <f>PPA!I77</f>
        <v>0.67594179713469793</v>
      </c>
      <c r="J174" s="217">
        <f>PPA!J77</f>
        <v>0.77898955532549807</v>
      </c>
      <c r="K174" s="217">
        <f>PPA!K77</f>
        <v>0.71551410105486024</v>
      </c>
      <c r="L174" s="217">
        <f>PPA!L77</f>
        <v>0.65659570475991025</v>
      </c>
      <c r="M174" s="217">
        <f>PPA!M77</f>
        <v>1.1388479747242752</v>
      </c>
      <c r="N174" s="217">
        <f>PPA!N77</f>
        <v>1.2619533687841356</v>
      </c>
      <c r="O174" s="217">
        <f>PPA!O77</f>
        <v>1.432473227002756</v>
      </c>
      <c r="P174" s="217">
        <f>PPA!P77</f>
        <v>1.0058190655521919</v>
      </c>
      <c r="Q174" s="217">
        <f>PPA!Q77</f>
        <v>0.94854040104464243</v>
      </c>
      <c r="R174" s="217">
        <f>PPA!R77</f>
        <v>0.94265987882639457</v>
      </c>
      <c r="S174" s="217">
        <f>PPA!S77</f>
        <v>0.96884466099315769</v>
      </c>
      <c r="T174" s="217">
        <f>PPA!T77</f>
        <v>0.59317521728741196</v>
      </c>
      <c r="U174" s="217">
        <f>PPA!U77</f>
        <v>0.62219671548281319</v>
      </c>
      <c r="V174" s="217">
        <f>PPA!V77</f>
        <v>0.20343801497209202</v>
      </c>
      <c r="W174" s="217">
        <f>PPA!W77</f>
        <v>1.4946455554240394</v>
      </c>
      <c r="X174" s="217">
        <f>PPA!X77</f>
        <v>1.1111418574977767</v>
      </c>
      <c r="Y174" s="217">
        <f>PPA!Y77</f>
        <v>1.1020585939419361</v>
      </c>
    </row>
    <row r="175" spans="1:25" ht="12" customHeight="1" x14ac:dyDescent="0.25">
      <c r="A175" s="15" t="s">
        <v>63</v>
      </c>
      <c r="B175" s="221">
        <f>FBT!B$38</f>
        <v>1.0949628241488893</v>
      </c>
      <c r="C175" s="221">
        <f>FBT!C$38</f>
        <v>1.1714237208018703</v>
      </c>
      <c r="D175" s="221">
        <f>FBT!D$38</f>
        <v>1.0842152261883371</v>
      </c>
      <c r="E175" s="221">
        <f>FBT!E$38</f>
        <v>0.97968033231456342</v>
      </c>
      <c r="F175" s="221">
        <f>FBT!F$38</f>
        <v>1.0622907456953543</v>
      </c>
      <c r="G175" s="221">
        <f>FBT!G$38</f>
        <v>0.97529121853315404</v>
      </c>
      <c r="H175" s="221">
        <f>FBT!H$38</f>
        <v>0.9076095695343529</v>
      </c>
      <c r="I175" s="221">
        <f>FBT!I$38</f>
        <v>0.96327736234416439</v>
      </c>
      <c r="J175" s="221">
        <f>FBT!J$38</f>
        <v>0.92565314598800397</v>
      </c>
      <c r="K175" s="221">
        <f>FBT!K$38</f>
        <v>0.57853448489669757</v>
      </c>
      <c r="L175" s="221">
        <f>FBT!L$38</f>
        <v>0.65952595516849088</v>
      </c>
      <c r="M175" s="221">
        <f>FBT!M$38</f>
        <v>0.86829506617526464</v>
      </c>
      <c r="N175" s="221">
        <f>FBT!N$38</f>
        <v>0.82873790730345454</v>
      </c>
      <c r="O175" s="221">
        <f>FBT!O$38</f>
        <v>0.7894479064876504</v>
      </c>
      <c r="P175" s="221">
        <f>FBT!P$38</f>
        <v>0.76315384038894352</v>
      </c>
      <c r="Q175" s="221">
        <f>FBT!Q$38</f>
        <v>0.82460502546221004</v>
      </c>
      <c r="R175" s="221">
        <f>FBT!R$38</f>
        <v>0.86965728705045331</v>
      </c>
      <c r="S175" s="221">
        <f>FBT!S$38</f>
        <v>1.1901853890268967</v>
      </c>
      <c r="T175" s="221">
        <f>FBT!T$38</f>
        <v>1.5587996852358585</v>
      </c>
      <c r="U175" s="221">
        <f>FBT!U$38</f>
        <v>1.7239715143097452</v>
      </c>
      <c r="V175" s="221">
        <f>FBT!V$38</f>
        <v>1.7481394781248019</v>
      </c>
      <c r="W175" s="221">
        <f>FBT!W$38</f>
        <v>1.4646703421291123</v>
      </c>
      <c r="X175" s="221">
        <f>FBT!X$38</f>
        <v>1.1102354573340611</v>
      </c>
      <c r="Y175" s="221">
        <f>FBT!Y$38</f>
        <v>1.0938682884126067</v>
      </c>
    </row>
    <row r="176" spans="1:25" ht="12" customHeight="1" x14ac:dyDescent="0.25">
      <c r="A176" s="12" t="s">
        <v>64</v>
      </c>
      <c r="B176" s="217">
        <f>TRE!B$38</f>
        <v>0.87841519885779051</v>
      </c>
      <c r="C176" s="217">
        <f>TRE!C$38</f>
        <v>0.96102264645769897</v>
      </c>
      <c r="D176" s="217">
        <f>TRE!D$38</f>
        <v>0.87929672205116616</v>
      </c>
      <c r="E176" s="217">
        <f>TRE!E$38</f>
        <v>0.74187172343341778</v>
      </c>
      <c r="F176" s="217">
        <f>TRE!F$38</f>
        <v>0.86709398604588406</v>
      </c>
      <c r="G176" s="217">
        <f>TRE!G$38</f>
        <v>0.83486363538116892</v>
      </c>
      <c r="H176" s="217">
        <f>TRE!H$38</f>
        <v>0.60125127920382393</v>
      </c>
      <c r="I176" s="217">
        <f>TRE!I$38</f>
        <v>0.53702649865450058</v>
      </c>
      <c r="J176" s="217">
        <f>TRE!J$38</f>
        <v>0.50043461807297951</v>
      </c>
      <c r="K176" s="217">
        <f>TRE!K$38</f>
        <v>0.45085761077977304</v>
      </c>
      <c r="L176" s="217">
        <f>TRE!L$38</f>
        <v>0.57222865337598849</v>
      </c>
      <c r="M176" s="217">
        <f>TRE!M$38</f>
        <v>1.1160797494336814</v>
      </c>
      <c r="N176" s="217">
        <f>TRE!N$38</f>
        <v>0.93766406567199145</v>
      </c>
      <c r="O176" s="217">
        <f>TRE!O$38</f>
        <v>1.1143301566154638</v>
      </c>
      <c r="P176" s="217">
        <f>TRE!P$38</f>
        <v>1.0750149289791764</v>
      </c>
      <c r="Q176" s="217">
        <f>TRE!Q$38</f>
        <v>0.74379711366018197</v>
      </c>
      <c r="R176" s="217">
        <f>TRE!R$38</f>
        <v>0.76708689380572526</v>
      </c>
      <c r="S176" s="217">
        <f>TRE!S$38</f>
        <v>1.004087510016263</v>
      </c>
      <c r="T176" s="217">
        <f>TRE!T$38</f>
        <v>0.64685378636226909</v>
      </c>
      <c r="U176" s="217">
        <f>TRE!U$38</f>
        <v>0.82568370534428093</v>
      </c>
      <c r="V176" s="217">
        <f>TRE!V$38</f>
        <v>1.592347129595475</v>
      </c>
      <c r="W176" s="217">
        <f>TRE!W$38</f>
        <v>1.2332803004149018</v>
      </c>
      <c r="X176" s="217">
        <f>TRE!X$38</f>
        <v>0.97562240019210622</v>
      </c>
      <c r="Y176" s="217">
        <f>TRE!Y$38</f>
        <v>0.97245374608716029</v>
      </c>
    </row>
    <row r="177" spans="1:25" ht="12" customHeight="1" x14ac:dyDescent="0.25">
      <c r="A177" s="12" t="s">
        <v>65</v>
      </c>
      <c r="B177" s="217">
        <f>MAE!B$38</f>
        <v>0.95424679005441071</v>
      </c>
      <c r="C177" s="217">
        <f>MAE!C$38</f>
        <v>1.0272032223059211</v>
      </c>
      <c r="D177" s="217">
        <f>MAE!D$38</f>
        <v>0.95693529003833533</v>
      </c>
      <c r="E177" s="217">
        <f>MAE!E$38</f>
        <v>0.51241526488217892</v>
      </c>
      <c r="F177" s="217">
        <f>MAE!F$38</f>
        <v>0.60218924694140419</v>
      </c>
      <c r="G177" s="217">
        <f>MAE!G$38</f>
        <v>0.57536950098639961</v>
      </c>
      <c r="H177" s="217">
        <f>MAE!H$38</f>
        <v>0.42395382493576</v>
      </c>
      <c r="I177" s="217">
        <f>MAE!I$38</f>
        <v>0.37469606146691592</v>
      </c>
      <c r="J177" s="217">
        <f>MAE!J$38</f>
        <v>0.33996997840123061</v>
      </c>
      <c r="K177" s="217">
        <f>MAE!K$38</f>
        <v>0.31041568385641277</v>
      </c>
      <c r="L177" s="217">
        <f>MAE!L$38</f>
        <v>0.42287889440285631</v>
      </c>
      <c r="M177" s="217">
        <f>MAE!M$38</f>
        <v>0.55612650113159079</v>
      </c>
      <c r="N177" s="217">
        <f>MAE!N$38</f>
        <v>0.34188542245488324</v>
      </c>
      <c r="O177" s="217">
        <f>MAE!O$38</f>
        <v>0.39969964699027138</v>
      </c>
      <c r="P177" s="217">
        <f>MAE!P$38</f>
        <v>0.39665274317686278</v>
      </c>
      <c r="Q177" s="217">
        <f>MAE!Q$38</f>
        <v>0.75505540041511443</v>
      </c>
      <c r="R177" s="217">
        <f>MAE!R$38</f>
        <v>0.85650792080684923</v>
      </c>
      <c r="S177" s="217">
        <f>MAE!S$38</f>
        <v>1.1059652390660353</v>
      </c>
      <c r="T177" s="217">
        <f>MAE!T$38</f>
        <v>1.2521994822725913</v>
      </c>
      <c r="U177" s="217">
        <f>MAE!U$38</f>
        <v>1.627016057941711</v>
      </c>
      <c r="V177" s="217">
        <f>MAE!V$38</f>
        <v>1.3894587925533264</v>
      </c>
      <c r="W177" s="217">
        <f>MAE!W$38</f>
        <v>1.1401534444202617</v>
      </c>
      <c r="X177" s="217">
        <f>MAE!X$38</f>
        <v>0.79118693462382017</v>
      </c>
      <c r="Y177" s="217">
        <f>MAE!Y$38</f>
        <v>0.73365703978405594</v>
      </c>
    </row>
    <row r="178" spans="1:25" ht="12" customHeight="1" x14ac:dyDescent="0.25">
      <c r="A178" s="12" t="s">
        <v>66</v>
      </c>
      <c r="B178" s="217">
        <f>TEL!B$38</f>
        <v>1.5611455147611752</v>
      </c>
      <c r="C178" s="217">
        <f>TEL!C$38</f>
        <v>1.5558586147428681</v>
      </c>
      <c r="D178" s="217">
        <f>TEL!D$38</f>
        <v>1.4282328696651665</v>
      </c>
      <c r="E178" s="217">
        <f>TEL!E$38</f>
        <v>1.363192224873182</v>
      </c>
      <c r="F178" s="217">
        <f>TEL!F$38</f>
        <v>1.356273570235929</v>
      </c>
      <c r="G178" s="217">
        <f>TEL!G$38</f>
        <v>1.335365142002618</v>
      </c>
      <c r="H178" s="217">
        <f>TEL!H$38</f>
        <v>1.2906816399479106</v>
      </c>
      <c r="I178" s="217">
        <f>TEL!I$38</f>
        <v>1.4424451554860345</v>
      </c>
      <c r="J178" s="217">
        <f>TEL!J$38</f>
        <v>1.2885027943112382</v>
      </c>
      <c r="K178" s="217">
        <f>TEL!K$38</f>
        <v>1.3630326034733227</v>
      </c>
      <c r="L178" s="217">
        <f>TEL!L$38</f>
        <v>1.1661104138965452</v>
      </c>
      <c r="M178" s="217">
        <f>TEL!M$38</f>
        <v>1.5804237223300546</v>
      </c>
      <c r="N178" s="217">
        <f>TEL!N$38</f>
        <v>1.6040681851432241</v>
      </c>
      <c r="O178" s="217">
        <f>TEL!O$38</f>
        <v>1.6224208562391169</v>
      </c>
      <c r="P178" s="217">
        <f>TEL!P$38</f>
        <v>1.5937434592888287</v>
      </c>
      <c r="Q178" s="217">
        <f>TEL!Q$38</f>
        <v>1.7678213727701002</v>
      </c>
      <c r="R178" s="217">
        <f>TEL!R$38</f>
        <v>1.7718817214818119</v>
      </c>
      <c r="S178" s="217">
        <f>TEL!S$38</f>
        <v>1.8075021102907782</v>
      </c>
      <c r="T178" s="217">
        <f>TEL!T$38</f>
        <v>1.9141766352724725</v>
      </c>
      <c r="U178" s="217">
        <f>TEL!U$38</f>
        <v>1.819228480689522</v>
      </c>
      <c r="V178" s="217">
        <f>TEL!V$38</f>
        <v>1.8547208590809716</v>
      </c>
      <c r="W178" s="217">
        <f>TEL!W$38</f>
        <v>1.2854560504993224</v>
      </c>
      <c r="X178" s="217">
        <f>TEL!X$38</f>
        <v>1.032290749206682</v>
      </c>
      <c r="Y178" s="217">
        <f>TEL!Y$38</f>
        <v>1.2810933213360305</v>
      </c>
    </row>
    <row r="179" spans="1:25" ht="12" customHeight="1" x14ac:dyDescent="0.25">
      <c r="A179" s="12" t="s">
        <v>67</v>
      </c>
      <c r="B179" s="217">
        <f>WWP!B$38</f>
        <v>0.71492378875114815</v>
      </c>
      <c r="C179" s="217">
        <f>WWP!C$38</f>
        <v>0.80001511396784497</v>
      </c>
      <c r="D179" s="217">
        <f>WWP!D$38</f>
        <v>0.71696128654279723</v>
      </c>
      <c r="E179" s="217">
        <f>WWP!E$38</f>
        <v>0.65047775699726407</v>
      </c>
      <c r="F179" s="217">
        <f>WWP!F$38</f>
        <v>0.71756622686175053</v>
      </c>
      <c r="G179" s="217">
        <f>WWP!G$38</f>
        <v>8.1534359538179113E-2</v>
      </c>
      <c r="H179" s="217">
        <f>WWP!H$38</f>
        <v>4.9013707119786934E-2</v>
      </c>
      <c r="I179" s="217">
        <f>WWP!I$38</f>
        <v>3.8985255143180082E-2</v>
      </c>
      <c r="J179" s="217">
        <f>WWP!J$38</f>
        <v>3.2886943445420848E-2</v>
      </c>
      <c r="K179" s="217">
        <f>WWP!K$38</f>
        <v>3.7925587195705983E-2</v>
      </c>
      <c r="L179" s="217">
        <f>WWP!L$38</f>
        <v>3.8419630302055911E-2</v>
      </c>
      <c r="M179" s="217">
        <f>WWP!M$38</f>
        <v>9.9279767566966812E-2</v>
      </c>
      <c r="N179" s="217">
        <f>WWP!N$38</f>
        <v>0.12450937811311888</v>
      </c>
      <c r="O179" s="217">
        <f>WWP!O$38</f>
        <v>0.1970816708835966</v>
      </c>
      <c r="P179" s="217">
        <f>WWP!P$38</f>
        <v>0.15904198472682365</v>
      </c>
      <c r="Q179" s="217">
        <f>WWP!Q$38</f>
        <v>7.0668922510214657E-2</v>
      </c>
      <c r="R179" s="217">
        <f>WWP!R$38</f>
        <v>0.20535193402659421</v>
      </c>
      <c r="S179" s="217">
        <f>WWP!S$38</f>
        <v>0.19597866439050357</v>
      </c>
      <c r="T179" s="217">
        <f>WWP!T$38</f>
        <v>0.12510949201404903</v>
      </c>
      <c r="U179" s="217">
        <f>WWP!U$38</f>
        <v>0.28504979946530207</v>
      </c>
      <c r="V179" s="217">
        <f>WWP!V$38</f>
        <v>0.38219298344706298</v>
      </c>
      <c r="W179" s="217">
        <f>WWP!W$38</f>
        <v>7.7751938742555288E-2</v>
      </c>
      <c r="X179" s="217">
        <f>WWP!X$38</f>
        <v>6.9933543368987799E-2</v>
      </c>
      <c r="Y179" s="217">
        <f>WWP!Y$38</f>
        <v>0.16307517218747719</v>
      </c>
    </row>
    <row r="180" spans="1:25" ht="12" customHeight="1" x14ac:dyDescent="0.25">
      <c r="A180" s="16" t="s">
        <v>68</v>
      </c>
      <c r="B180" s="222">
        <f>OIS!B$38</f>
        <v>1.993223952479956</v>
      </c>
      <c r="C180" s="222">
        <f>OIS!C$38</f>
        <v>1.9122939185061143</v>
      </c>
      <c r="D180" s="222">
        <f>OIS!D$38</f>
        <v>1.5885110191741063</v>
      </c>
      <c r="E180" s="222">
        <f>OIS!E$38</f>
        <v>1.3058949149193144</v>
      </c>
      <c r="F180" s="222">
        <f>OIS!F$38</f>
        <v>1.4929010238978908</v>
      </c>
      <c r="G180" s="222">
        <f>OIS!G$38</f>
        <v>1.4597009864999431</v>
      </c>
      <c r="H180" s="222">
        <f>OIS!H$38</f>
        <v>1.397018565470878</v>
      </c>
      <c r="I180" s="222">
        <f>OIS!I$38</f>
        <v>1.4467602906906725</v>
      </c>
      <c r="J180" s="222">
        <f>OIS!J$38</f>
        <v>1.2497264679623177</v>
      </c>
      <c r="K180" s="222">
        <f>OIS!K$38</f>
        <v>1.3792791509355153</v>
      </c>
      <c r="L180" s="222">
        <f>OIS!L$38</f>
        <v>1.4718137535963833</v>
      </c>
      <c r="M180" s="222">
        <f>OIS!M$38</f>
        <v>1.1133734861455422</v>
      </c>
      <c r="N180" s="222">
        <f>OIS!N$38</f>
        <v>1.1866443748372149</v>
      </c>
      <c r="O180" s="222">
        <f>OIS!O$38</f>
        <v>1.1780302028524299</v>
      </c>
      <c r="P180" s="222">
        <f>OIS!P$38</f>
        <v>0.97795821363499835</v>
      </c>
      <c r="Q180" s="222">
        <f>OIS!Q$38</f>
        <v>0.84503800493059433</v>
      </c>
      <c r="R180" s="222">
        <f>OIS!R$38</f>
        <v>0.87302652547732384</v>
      </c>
      <c r="S180" s="222">
        <f>OIS!S$38</f>
        <v>1.0265810122455992</v>
      </c>
      <c r="T180" s="222">
        <f>OIS!T$38</f>
        <v>1.3040752591130655</v>
      </c>
      <c r="U180" s="222">
        <f>OIS!U$38</f>
        <v>1.3437816849573645</v>
      </c>
      <c r="V180" s="222">
        <f>OIS!V$38</f>
        <v>1.1772199234596332</v>
      </c>
      <c r="W180" s="222">
        <f>OIS!W$38</f>
        <v>1.1835734305367758</v>
      </c>
      <c r="X180" s="222">
        <f>OIS!X$38</f>
        <v>0.90725220472155177</v>
      </c>
      <c r="Y180" s="222">
        <f>OIS!Y$38</f>
        <v>1.0080651116143708</v>
      </c>
    </row>
  </sheetData>
  <pageMargins left="0.39370078740157483" right="0.39370078740157483" top="0.39370078740157483" bottom="0.39370078740157483" header="0.31496062992125978" footer="0.31496062992125978"/>
  <pageSetup paperSize="9" scale="57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 / final energy consumption"</f>
        <v>LU: Industry Summary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 spans="1:25" ht="10.15" customHeight="1" x14ac:dyDescent="0.25"/>
    <row r="5" spans="1:25" ht="15" customHeight="1" x14ac:dyDescent="0.25">
      <c r="A5" s="34" t="s">
        <v>90</v>
      </c>
      <c r="B5" s="223">
        <f t="shared" ref="B5:Y5" si="0">SUM(B6:B10,B16,B27)</f>
        <v>737.48581255369425</v>
      </c>
      <c r="C5" s="223">
        <f t="shared" si="0"/>
        <v>754.53224419599871</v>
      </c>
      <c r="D5" s="223">
        <f t="shared" si="0"/>
        <v>740.20146173686192</v>
      </c>
      <c r="E5" s="223">
        <f t="shared" si="0"/>
        <v>726.79793637149942</v>
      </c>
      <c r="F5" s="223">
        <f t="shared" si="0"/>
        <v>804.83190025795682</v>
      </c>
      <c r="G5" s="223">
        <f t="shared" si="0"/>
        <v>780.78658641435914</v>
      </c>
      <c r="H5" s="223">
        <f t="shared" si="0"/>
        <v>849.33559759245588</v>
      </c>
      <c r="I5" s="223">
        <f t="shared" si="0"/>
        <v>807.23215821152849</v>
      </c>
      <c r="J5" s="223">
        <f t="shared" si="0"/>
        <v>786.68658641453521</v>
      </c>
      <c r="K5" s="223">
        <f t="shared" si="0"/>
        <v>675.08443680146206</v>
      </c>
      <c r="L5" s="223">
        <f t="shared" si="0"/>
        <v>753.21220980233056</v>
      </c>
      <c r="M5" s="223">
        <f t="shared" si="0"/>
        <v>738.94118658647199</v>
      </c>
      <c r="N5" s="223">
        <f t="shared" si="0"/>
        <v>693.13276010329821</v>
      </c>
      <c r="O5" s="223">
        <f t="shared" si="0"/>
        <v>662.24067067924716</v>
      </c>
      <c r="P5" s="223">
        <f t="shared" si="0"/>
        <v>662.9908856405691</v>
      </c>
      <c r="Q5" s="223">
        <f t="shared" si="0"/>
        <v>645.85193465176758</v>
      </c>
      <c r="R5" s="223">
        <f t="shared" si="0"/>
        <v>672.67308684437501</v>
      </c>
      <c r="S5" s="223">
        <f t="shared" si="0"/>
        <v>630.69518486672655</v>
      </c>
      <c r="T5" s="223">
        <f t="shared" si="0"/>
        <v>648.87067927771977</v>
      </c>
      <c r="U5" s="223">
        <f t="shared" si="0"/>
        <v>631.73095442797262</v>
      </c>
      <c r="V5" s="223">
        <f t="shared" si="0"/>
        <v>580.10584694734598</v>
      </c>
      <c r="W5" s="223">
        <f t="shared" si="0"/>
        <v>607.14789337908542</v>
      </c>
      <c r="X5" s="223">
        <f t="shared" si="0"/>
        <v>542.74402407546688</v>
      </c>
      <c r="Y5" s="223">
        <f t="shared" si="0"/>
        <v>487.40042992224664</v>
      </c>
    </row>
    <row r="6" spans="1:25" ht="12" customHeight="1" x14ac:dyDescent="0.25">
      <c r="A6" s="173" t="s">
        <v>91</v>
      </c>
      <c r="B6" s="224">
        <v>6.7762099819312951</v>
      </c>
      <c r="C6" s="224">
        <v>6.8089525186216395</v>
      </c>
      <c r="D6" s="224">
        <v>7.7621060617252073</v>
      </c>
      <c r="E6" s="224">
        <v>9.653964061543558</v>
      </c>
      <c r="F6" s="224">
        <v>8.6941521259868839</v>
      </c>
      <c r="G6" s="224">
        <v>8.4329907056659721</v>
      </c>
      <c r="H6" s="224">
        <v>8.0707675735089328</v>
      </c>
      <c r="I6" s="224">
        <v>7.4352031738399802</v>
      </c>
      <c r="J6" s="224">
        <v>7.7529185389359121</v>
      </c>
      <c r="K6" s="224">
        <v>6.5064912990359804</v>
      </c>
      <c r="L6" s="224">
        <v>6.8087126477636648</v>
      </c>
      <c r="M6" s="224">
        <v>6.7157293682919867</v>
      </c>
      <c r="N6" s="224">
        <v>6.389948651080589</v>
      </c>
      <c r="O6" s="224">
        <v>6.1900194948718221</v>
      </c>
      <c r="P6" s="224">
        <v>6.4408283309366885</v>
      </c>
      <c r="Q6" s="224">
        <v>6.4776981857327858</v>
      </c>
      <c r="R6" s="224">
        <v>6.9928766480452698</v>
      </c>
      <c r="S6" s="224">
        <v>6.4381182079142167</v>
      </c>
      <c r="T6" s="224">
        <v>4.9807872136766438</v>
      </c>
      <c r="U6" s="224">
        <v>4.9744479453622006</v>
      </c>
      <c r="V6" s="224">
        <v>4.837272810261652</v>
      </c>
      <c r="W6" s="224">
        <v>6.1233127189335583</v>
      </c>
      <c r="X6" s="224">
        <v>6.4977785302696809</v>
      </c>
      <c r="Y6" s="224">
        <v>5.7106900569481418</v>
      </c>
    </row>
    <row r="7" spans="1:25" ht="12" customHeight="1" x14ac:dyDescent="0.25">
      <c r="A7" s="173" t="s">
        <v>92</v>
      </c>
      <c r="B7" s="224">
        <v>9.216433180854235</v>
      </c>
      <c r="C7" s="224">
        <v>9.0078180666517849</v>
      </c>
      <c r="D7" s="224">
        <v>9.6635726448053347</v>
      </c>
      <c r="E7" s="224">
        <v>12.815035453486171</v>
      </c>
      <c r="F7" s="224">
        <v>12.598803866683843</v>
      </c>
      <c r="G7" s="224">
        <v>13.076975893328152</v>
      </c>
      <c r="H7" s="224">
        <v>11.82906425688345</v>
      </c>
      <c r="I7" s="224">
        <v>11.151107134545763</v>
      </c>
      <c r="J7" s="224">
        <v>10.699142686960318</v>
      </c>
      <c r="K7" s="224">
        <v>8.8534448264333605</v>
      </c>
      <c r="L7" s="224">
        <v>9.719268992290532</v>
      </c>
      <c r="M7" s="224">
        <v>10.522828172280601</v>
      </c>
      <c r="N7" s="224">
        <v>10.289266942715731</v>
      </c>
      <c r="O7" s="224">
        <v>10.412922720333949</v>
      </c>
      <c r="P7" s="224">
        <v>9.9627564878171828</v>
      </c>
      <c r="Q7" s="224">
        <v>9.9945437347837043</v>
      </c>
      <c r="R7" s="224">
        <v>10.320933680149402</v>
      </c>
      <c r="S7" s="224">
        <v>9.1571976904498431</v>
      </c>
      <c r="T7" s="224">
        <v>6.4549070559314847</v>
      </c>
      <c r="U7" s="224">
        <v>6.7415919446773014</v>
      </c>
      <c r="V7" s="224">
        <v>6.3771183457742158</v>
      </c>
      <c r="W7" s="224">
        <v>6.1299179663228811</v>
      </c>
      <c r="X7" s="224">
        <v>6.6567700274628177</v>
      </c>
      <c r="Y7" s="224">
        <v>6.0509694961357843</v>
      </c>
    </row>
    <row r="8" spans="1:25" ht="12" customHeight="1" x14ac:dyDescent="0.25">
      <c r="A8" s="173" t="s">
        <v>93</v>
      </c>
      <c r="B8" s="224">
        <v>28.448589019448651</v>
      </c>
      <c r="C8" s="224">
        <v>26.924313683898262</v>
      </c>
      <c r="D8" s="224">
        <v>30.435824413160539</v>
      </c>
      <c r="E8" s="224">
        <v>32.586999575338929</v>
      </c>
      <c r="F8" s="224">
        <v>35.255228636075238</v>
      </c>
      <c r="G8" s="224">
        <v>32.37447947528625</v>
      </c>
      <c r="H8" s="224">
        <v>34.947588268333561</v>
      </c>
      <c r="I8" s="224">
        <v>32.339866798455247</v>
      </c>
      <c r="J8" s="224">
        <v>31.92595251621708</v>
      </c>
      <c r="K8" s="224">
        <v>26.953410815887217</v>
      </c>
      <c r="L8" s="224">
        <v>31.181757088494116</v>
      </c>
      <c r="M8" s="224">
        <v>30.794890577293231</v>
      </c>
      <c r="N8" s="224">
        <v>28.177125319556755</v>
      </c>
      <c r="O8" s="224">
        <v>27.491004876250656</v>
      </c>
      <c r="P8" s="224">
        <v>26.65905299308827</v>
      </c>
      <c r="Q8" s="224">
        <v>26.999012325434926</v>
      </c>
      <c r="R8" s="224">
        <v>28.86103068096142</v>
      </c>
      <c r="S8" s="224">
        <v>25.632132524428247</v>
      </c>
      <c r="T8" s="224">
        <v>26.11727978784425</v>
      </c>
      <c r="U8" s="224">
        <v>24.879578632922996</v>
      </c>
      <c r="V8" s="224">
        <v>23.339666681883411</v>
      </c>
      <c r="W8" s="224">
        <v>22.519259885377185</v>
      </c>
      <c r="X8" s="224">
        <v>22.620052554705904</v>
      </c>
      <c r="Y8" s="224">
        <v>21.601823662706302</v>
      </c>
    </row>
    <row r="9" spans="1:25" ht="12" customHeight="1" x14ac:dyDescent="0.25">
      <c r="A9" s="173" t="s">
        <v>94</v>
      </c>
      <c r="B9" s="224">
        <v>14.008609151990409</v>
      </c>
      <c r="C9" s="224">
        <v>13.630007366724371</v>
      </c>
      <c r="D9" s="224">
        <v>14.837217768329076</v>
      </c>
      <c r="E9" s="224">
        <v>20.284180196064497</v>
      </c>
      <c r="F9" s="224">
        <v>19.959389835844327</v>
      </c>
      <c r="G9" s="224">
        <v>21.075298796767232</v>
      </c>
      <c r="H9" s="224">
        <v>18.37306451314933</v>
      </c>
      <c r="I9" s="224">
        <v>17.421460733028635</v>
      </c>
      <c r="J9" s="224">
        <v>16.287527666161367</v>
      </c>
      <c r="K9" s="224">
        <v>13.390114486425798</v>
      </c>
      <c r="L9" s="224">
        <v>14.594957580017086</v>
      </c>
      <c r="M9" s="224">
        <v>15.856805277548506</v>
      </c>
      <c r="N9" s="224">
        <v>15.595416953665893</v>
      </c>
      <c r="O9" s="224">
        <v>16.165037383023318</v>
      </c>
      <c r="P9" s="224">
        <v>15.167612643462855</v>
      </c>
      <c r="Q9" s="224">
        <v>15.108859293897751</v>
      </c>
      <c r="R9" s="224">
        <v>15.37995638928297</v>
      </c>
      <c r="S9" s="224">
        <v>13.492220264261832</v>
      </c>
      <c r="T9" s="224">
        <v>8.9288831863556588</v>
      </c>
      <c r="U9" s="224">
        <v>9.4830524408612114</v>
      </c>
      <c r="V9" s="224">
        <v>9.0382106917442222</v>
      </c>
      <c r="W9" s="224">
        <v>7.0895531868587911</v>
      </c>
      <c r="X9" s="224">
        <v>7.8366104022433909</v>
      </c>
      <c r="Y9" s="224">
        <v>7.3195191780097622</v>
      </c>
    </row>
    <row r="10" spans="1:25" ht="12" customHeight="1" x14ac:dyDescent="0.25">
      <c r="A10" s="36" t="s">
        <v>95</v>
      </c>
      <c r="B10" s="225">
        <f t="shared" ref="B10:Y10" si="1">SUM(B11:B15)</f>
        <v>16.833408314907189</v>
      </c>
      <c r="C10" s="225">
        <f t="shared" si="1"/>
        <v>17.475354916807035</v>
      </c>
      <c r="D10" s="225">
        <f t="shared" si="1"/>
        <v>19.430478308353607</v>
      </c>
      <c r="E10" s="225">
        <f t="shared" si="1"/>
        <v>23.635612792273591</v>
      </c>
      <c r="F10" s="225">
        <f t="shared" si="1"/>
        <v>21.915993362829198</v>
      </c>
      <c r="G10" s="225">
        <f t="shared" si="1"/>
        <v>21.621931129983729</v>
      </c>
      <c r="H10" s="225">
        <f t="shared" si="1"/>
        <v>18.394170895496238</v>
      </c>
      <c r="I10" s="225">
        <f t="shared" si="1"/>
        <v>16.63836539390207</v>
      </c>
      <c r="J10" s="225">
        <f t="shared" si="1"/>
        <v>16.869679609133108</v>
      </c>
      <c r="K10" s="225">
        <f t="shared" si="1"/>
        <v>14.271577294985383</v>
      </c>
      <c r="L10" s="225">
        <f t="shared" si="1"/>
        <v>13.185040022932291</v>
      </c>
      <c r="M10" s="225">
        <f t="shared" si="1"/>
        <v>15.824376617102587</v>
      </c>
      <c r="N10" s="225">
        <f t="shared" si="1"/>
        <v>16.68531717133791</v>
      </c>
      <c r="O10" s="225">
        <f t="shared" si="1"/>
        <v>17.8635237431115</v>
      </c>
      <c r="P10" s="225">
        <f t="shared" si="1"/>
        <v>15.132519281696114</v>
      </c>
      <c r="Q10" s="225">
        <f t="shared" si="1"/>
        <v>13.266273947669575</v>
      </c>
      <c r="R10" s="225">
        <f t="shared" si="1"/>
        <v>13.904196138530441</v>
      </c>
      <c r="S10" s="225">
        <f t="shared" si="1"/>
        <v>13.14044567711306</v>
      </c>
      <c r="T10" s="225">
        <f t="shared" si="1"/>
        <v>10.100873201137185</v>
      </c>
      <c r="U10" s="225">
        <f t="shared" si="1"/>
        <v>10.112915367296122</v>
      </c>
      <c r="V10" s="225">
        <f t="shared" si="1"/>
        <v>9.5610521625703093</v>
      </c>
      <c r="W10" s="225">
        <f t="shared" si="1"/>
        <v>12.075125931118883</v>
      </c>
      <c r="X10" s="225">
        <f t="shared" si="1"/>
        <v>9.9400585686184435</v>
      </c>
      <c r="Y10" s="225">
        <f t="shared" si="1"/>
        <v>9.1773698864414861</v>
      </c>
    </row>
    <row r="11" spans="1:25" ht="12" customHeight="1" x14ac:dyDescent="0.25">
      <c r="A11" s="37" t="s">
        <v>82</v>
      </c>
      <c r="B11" s="226">
        <v>0.82814120194823615</v>
      </c>
      <c r="C11" s="226">
        <v>1.1355612624967029</v>
      </c>
      <c r="D11" s="226">
        <v>1.0913008209450357</v>
      </c>
      <c r="E11" s="226">
        <v>0.6870871301402619</v>
      </c>
      <c r="F11" s="226">
        <v>0.84269396951630837</v>
      </c>
      <c r="G11" s="226">
        <v>0.68219653973425531</v>
      </c>
      <c r="H11" s="226">
        <v>0.32772028583548252</v>
      </c>
      <c r="I11" s="226">
        <v>0.2435145504951402</v>
      </c>
      <c r="J11" s="226">
        <v>0.1745838890789905</v>
      </c>
      <c r="K11" s="226">
        <v>0.13081397324237398</v>
      </c>
      <c r="L11" s="226">
        <v>0.27668189459359005</v>
      </c>
      <c r="M11" s="226">
        <v>0.185170280895428</v>
      </c>
      <c r="N11" s="226">
        <v>0.18171516541469152</v>
      </c>
      <c r="O11" s="226">
        <v>0.27545516992424096</v>
      </c>
      <c r="P11" s="226">
        <v>0.15470141381649699</v>
      </c>
      <c r="Q11" s="226">
        <v>0.16166927757216776</v>
      </c>
      <c r="R11" s="226">
        <v>0.11489790457394201</v>
      </c>
      <c r="S11" s="226">
        <v>0.27225063576143416</v>
      </c>
      <c r="T11" s="226">
        <v>0.32117905052695739</v>
      </c>
      <c r="U11" s="226">
        <v>0.53322155726593756</v>
      </c>
      <c r="V11" s="226">
        <v>0.49801521839964497</v>
      </c>
      <c r="W11" s="226">
        <v>0.46038739538180001</v>
      </c>
      <c r="X11" s="226">
        <v>0.32058404304082638</v>
      </c>
      <c r="Y11" s="226">
        <v>0.27413042955248057</v>
      </c>
    </row>
    <row r="12" spans="1:25" ht="12" customHeight="1" x14ac:dyDescent="0.25">
      <c r="A12" s="37" t="s">
        <v>73</v>
      </c>
      <c r="B12" s="226">
        <v>11.711373162848464</v>
      </c>
      <c r="C12" s="226">
        <v>12.135800855327094</v>
      </c>
      <c r="D12" s="226">
        <v>12.823101320138292</v>
      </c>
      <c r="E12" s="226">
        <v>14.924092004288823</v>
      </c>
      <c r="F12" s="226">
        <v>14.545499170361765</v>
      </c>
      <c r="G12" s="226">
        <v>14.456717521817996</v>
      </c>
      <c r="H12" s="226">
        <v>11.782908111806133</v>
      </c>
      <c r="I12" s="226">
        <v>10.462990544683265</v>
      </c>
      <c r="J12" s="226">
        <v>10.617227387874973</v>
      </c>
      <c r="K12" s="226">
        <v>9.2705900136056076</v>
      </c>
      <c r="L12" s="226">
        <v>7.8419585831794683</v>
      </c>
      <c r="M12" s="226">
        <v>10.951022468373871</v>
      </c>
      <c r="N12" s="226">
        <v>12.194536237417683</v>
      </c>
      <c r="O12" s="226">
        <v>13.481732936327496</v>
      </c>
      <c r="P12" s="226">
        <v>10.293732596001128</v>
      </c>
      <c r="Q12" s="226">
        <v>8.3812008246840399</v>
      </c>
      <c r="R12" s="226">
        <v>8.5740284129511775</v>
      </c>
      <c r="S12" s="226">
        <v>8.32708188239652</v>
      </c>
      <c r="T12" s="226">
        <v>6.9179782213755576</v>
      </c>
      <c r="U12" s="226">
        <v>6.8761791441607434</v>
      </c>
      <c r="V12" s="226">
        <v>5.9094181892897728</v>
      </c>
      <c r="W12" s="226">
        <v>8.4292430137087297</v>
      </c>
      <c r="X12" s="226">
        <v>4.8208731974982495</v>
      </c>
      <c r="Y12" s="226">
        <v>4.663207605047246</v>
      </c>
    </row>
    <row r="13" spans="1:2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</row>
    <row r="14" spans="1:2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</row>
    <row r="15" spans="1:25" ht="12" customHeight="1" x14ac:dyDescent="0.25">
      <c r="A15" s="38" t="s">
        <v>40</v>
      </c>
      <c r="B15" s="227">
        <v>4.2938939501104869</v>
      </c>
      <c r="C15" s="227">
        <v>4.2039927989832373</v>
      </c>
      <c r="D15" s="227">
        <v>5.5160761672702803</v>
      </c>
      <c r="E15" s="227">
        <v>8.0244336578445079</v>
      </c>
      <c r="F15" s="227">
        <v>6.5278002229511252</v>
      </c>
      <c r="G15" s="227">
        <v>6.4830170684314758</v>
      </c>
      <c r="H15" s="227">
        <v>6.2835424978546222</v>
      </c>
      <c r="I15" s="227">
        <v>5.931860298723663</v>
      </c>
      <c r="J15" s="227">
        <v>6.0778683321791451</v>
      </c>
      <c r="K15" s="227">
        <v>4.8701733081374012</v>
      </c>
      <c r="L15" s="227">
        <v>5.0663995451592339</v>
      </c>
      <c r="M15" s="227">
        <v>4.6881838678332892</v>
      </c>
      <c r="N15" s="227">
        <v>4.3090657685055351</v>
      </c>
      <c r="O15" s="227">
        <v>4.1063356368597645</v>
      </c>
      <c r="P15" s="227">
        <v>4.6840852718784891</v>
      </c>
      <c r="Q15" s="227">
        <v>4.7234038454133671</v>
      </c>
      <c r="R15" s="227">
        <v>5.2152698210053217</v>
      </c>
      <c r="S15" s="227">
        <v>4.5411131589551061</v>
      </c>
      <c r="T15" s="227">
        <v>2.8617159292346699</v>
      </c>
      <c r="U15" s="227">
        <v>2.7035146658694398</v>
      </c>
      <c r="V15" s="227">
        <v>3.1536187548808918</v>
      </c>
      <c r="W15" s="227">
        <v>3.1854955220283552</v>
      </c>
      <c r="X15" s="227">
        <v>4.7986013280793669</v>
      </c>
      <c r="Y15" s="227">
        <v>4.2400318518417608</v>
      </c>
    </row>
    <row r="16" spans="1:25" ht="12" customHeight="1" x14ac:dyDescent="0.25">
      <c r="A16" s="39" t="s">
        <v>97</v>
      </c>
      <c r="B16" s="228">
        <f t="shared" ref="B16:Y16" si="2">SUM(B17:B26)</f>
        <v>82.961650124331541</v>
      </c>
      <c r="C16" s="228">
        <f t="shared" si="2"/>
        <v>83.042766854017742</v>
      </c>
      <c r="D16" s="228">
        <f t="shared" si="2"/>
        <v>78.672322976691362</v>
      </c>
      <c r="E16" s="228">
        <f t="shared" si="2"/>
        <v>83.124400943746608</v>
      </c>
      <c r="F16" s="228">
        <f t="shared" si="2"/>
        <v>89.984937184850807</v>
      </c>
      <c r="G16" s="228">
        <f t="shared" si="2"/>
        <v>107.33793995676251</v>
      </c>
      <c r="H16" s="228">
        <f t="shared" si="2"/>
        <v>106.24654178001163</v>
      </c>
      <c r="I16" s="228">
        <f t="shared" si="2"/>
        <v>108.5131395949137</v>
      </c>
      <c r="J16" s="228">
        <f t="shared" si="2"/>
        <v>100.75453447828144</v>
      </c>
      <c r="K16" s="228">
        <f t="shared" si="2"/>
        <v>82.07571630640409</v>
      </c>
      <c r="L16" s="228">
        <f t="shared" si="2"/>
        <v>90.660425458518091</v>
      </c>
      <c r="M16" s="228">
        <f t="shared" si="2"/>
        <v>99.075788012689515</v>
      </c>
      <c r="N16" s="228">
        <f t="shared" si="2"/>
        <v>97.553841815830523</v>
      </c>
      <c r="O16" s="228">
        <f t="shared" si="2"/>
        <v>102.96284338625645</v>
      </c>
      <c r="P16" s="228">
        <f t="shared" si="2"/>
        <v>99.543315999441418</v>
      </c>
      <c r="Q16" s="228">
        <f t="shared" si="2"/>
        <v>84.434326983649143</v>
      </c>
      <c r="R16" s="228">
        <f t="shared" si="2"/>
        <v>85.84565915630975</v>
      </c>
      <c r="S16" s="228">
        <f t="shared" si="2"/>
        <v>81.739250149423412</v>
      </c>
      <c r="T16" s="228">
        <f t="shared" si="2"/>
        <v>72.174375860857282</v>
      </c>
      <c r="U16" s="228">
        <f t="shared" si="2"/>
        <v>69.128648898250091</v>
      </c>
      <c r="V16" s="228">
        <f t="shared" si="2"/>
        <v>65.359081479768989</v>
      </c>
      <c r="W16" s="228">
        <f t="shared" si="2"/>
        <v>69.873605256361131</v>
      </c>
      <c r="X16" s="228">
        <f t="shared" si="2"/>
        <v>57.24038363854585</v>
      </c>
      <c r="Y16" s="228">
        <f t="shared" si="2"/>
        <v>49.529626837003427</v>
      </c>
    </row>
    <row r="17" spans="1:25" ht="12" customHeight="1" x14ac:dyDescent="0.25">
      <c r="A17" s="46" t="s">
        <v>28</v>
      </c>
      <c r="B17" s="229">
        <v>7.5908394311081517</v>
      </c>
      <c r="C17" s="229">
        <v>9.5019869875598815</v>
      </c>
      <c r="D17" s="229">
        <v>7.837734727664178</v>
      </c>
      <c r="E17" s="229">
        <v>6.0561851639457576</v>
      </c>
      <c r="F17" s="229">
        <v>6.5554060874233686</v>
      </c>
      <c r="G17" s="229">
        <v>5.5840953552221144</v>
      </c>
      <c r="H17" s="229">
        <v>6.9482265158019647</v>
      </c>
      <c r="I17" s="229">
        <v>8.2713029398258762</v>
      </c>
      <c r="J17" s="229">
        <v>7.0872771011083433</v>
      </c>
      <c r="K17" s="229">
        <v>4.7627117038171081</v>
      </c>
      <c r="L17" s="229">
        <v>4.8412332931609257</v>
      </c>
      <c r="M17" s="229">
        <v>3.4352775426330355</v>
      </c>
      <c r="N17" s="229">
        <v>2.936146343855504</v>
      </c>
      <c r="O17" s="229">
        <v>2.7898143979341681</v>
      </c>
      <c r="P17" s="229">
        <v>2.6588353429716478</v>
      </c>
      <c r="Q17" s="229">
        <v>2.4599961374718897</v>
      </c>
      <c r="R17" s="229">
        <v>2.5613690423184643</v>
      </c>
      <c r="S17" s="229">
        <v>1.5352588454912088</v>
      </c>
      <c r="T17" s="229">
        <v>1.4457223591746222</v>
      </c>
      <c r="U17" s="229">
        <v>1.4461770307580839</v>
      </c>
      <c r="V17" s="229">
        <v>1.2994683334073638</v>
      </c>
      <c r="W17" s="229">
        <v>1.1073256439787129</v>
      </c>
      <c r="X17" s="229">
        <v>0.97190041639242142</v>
      </c>
      <c r="Y17" s="229">
        <v>0.77834125262848053</v>
      </c>
    </row>
    <row r="18" spans="1:2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</row>
    <row r="19" spans="1:25" ht="12" customHeight="1" x14ac:dyDescent="0.25">
      <c r="A19" s="46" t="s">
        <v>31</v>
      </c>
      <c r="B19" s="229">
        <v>7.8547068191443321</v>
      </c>
      <c r="C19" s="229">
        <v>7.2761473366710758</v>
      </c>
      <c r="D19" s="229">
        <v>5.681383911285808</v>
      </c>
      <c r="E19" s="229">
        <v>7.8659490385153985</v>
      </c>
      <c r="F19" s="229">
        <v>6.0876612364522398</v>
      </c>
      <c r="G19" s="229">
        <v>5.1460926621461409</v>
      </c>
      <c r="H19" s="229">
        <v>4.5358790686592103</v>
      </c>
      <c r="I19" s="229">
        <v>4.5558525262658502</v>
      </c>
      <c r="J19" s="229">
        <v>4.6132258257926031</v>
      </c>
      <c r="K19" s="229">
        <v>3.1475362019749632E-2</v>
      </c>
      <c r="L19" s="229">
        <v>2.0983574680045452E-2</v>
      </c>
      <c r="M19" s="229">
        <v>0</v>
      </c>
      <c r="N19" s="229">
        <v>2.322090663361059E-3</v>
      </c>
      <c r="O19" s="229">
        <v>1.7187015201061146E-3</v>
      </c>
      <c r="P19" s="229">
        <v>1.3290455586235686E-2</v>
      </c>
      <c r="Q19" s="229">
        <v>1.155998237415478E-2</v>
      </c>
      <c r="R19" s="229">
        <v>4.0206642630190078E-3</v>
      </c>
      <c r="S19" s="229">
        <v>2.1392604115756057E-2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</row>
    <row r="20" spans="1:25" ht="12" customHeight="1" x14ac:dyDescent="0.25">
      <c r="A20" s="46" t="s">
        <v>82</v>
      </c>
      <c r="B20" s="229">
        <v>8.4774290048319223</v>
      </c>
      <c r="C20" s="229">
        <v>9.7738609466545121</v>
      </c>
      <c r="D20" s="229">
        <v>9.125587575347426</v>
      </c>
      <c r="E20" s="229">
        <v>6.9256558566663129</v>
      </c>
      <c r="F20" s="229">
        <v>7.9702274140459881</v>
      </c>
      <c r="G20" s="229">
        <v>6.7059803769942823</v>
      </c>
      <c r="H20" s="229">
        <v>3.5870153737875685</v>
      </c>
      <c r="I20" s="229">
        <v>3.1632121685833243</v>
      </c>
      <c r="J20" s="229">
        <v>2.2347087028160812</v>
      </c>
      <c r="K20" s="229">
        <v>1.9632525688172839</v>
      </c>
      <c r="L20" s="229">
        <v>3.9674301423995133</v>
      </c>
      <c r="M20" s="229">
        <v>2.6806528821228</v>
      </c>
      <c r="N20" s="229">
        <v>3.7548688820203133</v>
      </c>
      <c r="O20" s="229">
        <v>5.0677742541513959</v>
      </c>
      <c r="P20" s="229">
        <v>3.9423384596763502</v>
      </c>
      <c r="Q20" s="229">
        <v>5.164918788672769</v>
      </c>
      <c r="R20" s="229">
        <v>2.1747494701540324</v>
      </c>
      <c r="S20" s="229">
        <v>6.8135987162731846</v>
      </c>
      <c r="T20" s="229">
        <v>7.5934690953776451</v>
      </c>
      <c r="U20" s="229">
        <v>10.77084755323169</v>
      </c>
      <c r="V20" s="229">
        <v>10.689149080810303</v>
      </c>
      <c r="W20" s="229">
        <v>9.8747099491792287</v>
      </c>
      <c r="X20" s="229">
        <v>8.3971763544095541</v>
      </c>
      <c r="Y20" s="229">
        <v>8.0527644135768011</v>
      </c>
    </row>
    <row r="21" spans="1:25" ht="12" customHeight="1" x14ac:dyDescent="0.25">
      <c r="A21" s="46" t="s">
        <v>32</v>
      </c>
      <c r="B21" s="229">
        <v>2.3653951472037975</v>
      </c>
      <c r="C21" s="229">
        <v>2.514744486583921</v>
      </c>
      <c r="D21" s="229">
        <v>2.2183373601134253</v>
      </c>
      <c r="E21" s="229">
        <v>2.1701595294014457</v>
      </c>
      <c r="F21" s="229">
        <v>1.6513372428664375</v>
      </c>
      <c r="G21" s="229">
        <v>1.0845255206231341</v>
      </c>
      <c r="H21" s="229">
        <v>0.77190986126862271</v>
      </c>
      <c r="I21" s="229">
        <v>0.53846895857011567</v>
      </c>
      <c r="J21" s="229">
        <v>0.34061815681263091</v>
      </c>
      <c r="K21" s="229">
        <v>0.37962023583819771</v>
      </c>
      <c r="L21" s="229">
        <v>1.1535948262688462</v>
      </c>
      <c r="M21" s="229">
        <v>1.4379655174503081</v>
      </c>
      <c r="N21" s="229">
        <v>1.3073126691406531</v>
      </c>
      <c r="O21" s="229">
        <v>0.77843610164595656</v>
      </c>
      <c r="P21" s="229">
        <v>0.62885553625892743</v>
      </c>
      <c r="Q21" s="229">
        <v>0.50073689276172761</v>
      </c>
      <c r="R21" s="229">
        <v>0.6821576446245734</v>
      </c>
      <c r="S21" s="229">
        <v>1.1789450559945311</v>
      </c>
      <c r="T21" s="229">
        <v>1.3653752369906502</v>
      </c>
      <c r="U21" s="229">
        <v>1.0191570904738865</v>
      </c>
      <c r="V21" s="229">
        <v>0.56491434111401262</v>
      </c>
      <c r="W21" s="229">
        <v>0.57363095557813704</v>
      </c>
      <c r="X21" s="229">
        <v>0.48338696219712507</v>
      </c>
      <c r="Y21" s="229">
        <v>0.52176810659696371</v>
      </c>
    </row>
    <row r="22" spans="1:25" ht="12" customHeight="1" x14ac:dyDescent="0.25">
      <c r="A22" s="46" t="s">
        <v>33</v>
      </c>
      <c r="B22" s="229">
        <v>2.0562338778559135</v>
      </c>
      <c r="C22" s="229">
        <v>2.0562338778558797</v>
      </c>
      <c r="D22" s="229">
        <v>1.0281169389254539</v>
      </c>
      <c r="E22" s="229">
        <v>1.0281169389277167</v>
      </c>
      <c r="F22" s="229">
        <v>1.0281169389258982</v>
      </c>
      <c r="G22" s="229">
        <v>1.0281169389258831</v>
      </c>
      <c r="H22" s="229">
        <v>1.0281169389248659</v>
      </c>
      <c r="I22" s="229">
        <v>1.0281169389246205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</row>
    <row r="23" spans="1:25" ht="12" customHeight="1" x14ac:dyDescent="0.25">
      <c r="A23" s="46" t="s">
        <v>73</v>
      </c>
      <c r="B23" s="229">
        <v>54.483435865515766</v>
      </c>
      <c r="C23" s="229">
        <v>51.617457847388749</v>
      </c>
      <c r="D23" s="229">
        <v>52.465405842346463</v>
      </c>
      <c r="E23" s="229">
        <v>50.148894891519689</v>
      </c>
      <c r="F23" s="229">
        <v>54.474780062563106</v>
      </c>
      <c r="G23" s="229">
        <v>54.780984863383885</v>
      </c>
      <c r="H23" s="229">
        <v>53.952865441494623</v>
      </c>
      <c r="I23" s="229">
        <v>57.321458827350298</v>
      </c>
      <c r="J23" s="229">
        <v>51.436595197256146</v>
      </c>
      <c r="K23" s="229">
        <v>47.327867316303418</v>
      </c>
      <c r="L23" s="229">
        <v>47.357785215407795</v>
      </c>
      <c r="M23" s="229">
        <v>63.551654216843126</v>
      </c>
      <c r="N23" s="229">
        <v>61.313326757560013</v>
      </c>
      <c r="O23" s="229">
        <v>64.69304650854356</v>
      </c>
      <c r="P23" s="229">
        <v>57.758209587885027</v>
      </c>
      <c r="Q23" s="229">
        <v>56.370712518912896</v>
      </c>
      <c r="R23" s="229">
        <v>60.252905653720347</v>
      </c>
      <c r="S23" s="229">
        <v>54.020120985623443</v>
      </c>
      <c r="T23" s="229">
        <v>49.948273283606213</v>
      </c>
      <c r="U23" s="229">
        <v>49.471357684562236</v>
      </c>
      <c r="V23" s="229">
        <v>46.336678630039764</v>
      </c>
      <c r="W23" s="229">
        <v>48.378673259698587</v>
      </c>
      <c r="X23" s="229">
        <v>38.78359183308627</v>
      </c>
      <c r="Y23" s="229">
        <v>36.67224714869095</v>
      </c>
    </row>
    <row r="24" spans="1:2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</row>
    <row r="25" spans="1:25" ht="12" customHeight="1" x14ac:dyDescent="0.25">
      <c r="A25" s="46" t="s">
        <v>38</v>
      </c>
      <c r="B25" s="229">
        <v>0.13360997867166136</v>
      </c>
      <c r="C25" s="229">
        <v>0.30233537130371468</v>
      </c>
      <c r="D25" s="229">
        <v>0.3157566210085998</v>
      </c>
      <c r="E25" s="229">
        <v>0.27896660982528954</v>
      </c>
      <c r="F25" s="229">
        <v>0.34148386892532512</v>
      </c>
      <c r="G25" s="229">
        <v>21.401523431273592</v>
      </c>
      <c r="H25" s="229">
        <v>20.845228494041496</v>
      </c>
      <c r="I25" s="229">
        <v>22.207298172591926</v>
      </c>
      <c r="J25" s="229">
        <v>23.700750938945859</v>
      </c>
      <c r="K25" s="229">
        <v>18.242345439384355</v>
      </c>
      <c r="L25" s="229">
        <v>20.909940108999383</v>
      </c>
      <c r="M25" s="229">
        <v>19.05166519666119</v>
      </c>
      <c r="N25" s="229">
        <v>16.649495339025741</v>
      </c>
      <c r="O25" s="229">
        <v>17.383300198072263</v>
      </c>
      <c r="P25" s="229">
        <v>21.133532102891174</v>
      </c>
      <c r="Q25" s="229">
        <v>19.55400369526517</v>
      </c>
      <c r="R25" s="229">
        <v>19.669682820517153</v>
      </c>
      <c r="S25" s="229">
        <v>17.635540132808416</v>
      </c>
      <c r="T25" s="229">
        <v>10.837013099819801</v>
      </c>
      <c r="U25" s="229">
        <v>3.6733881293081789</v>
      </c>
      <c r="V25" s="229">
        <v>3.852534035271642</v>
      </c>
      <c r="W25" s="229">
        <v>8.0406412003972587</v>
      </c>
      <c r="X25" s="229">
        <v>6.8576384767872307</v>
      </c>
      <c r="Y25" s="229">
        <v>1.6629753913718934</v>
      </c>
    </row>
    <row r="26" spans="1:2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8.6504729149450004</v>
      </c>
      <c r="F26" s="229">
        <v>11.875924333648445</v>
      </c>
      <c r="G26" s="229">
        <v>11.606620808193478</v>
      </c>
      <c r="H26" s="229">
        <v>14.577300086033283</v>
      </c>
      <c r="I26" s="229">
        <v>11.427429062801675</v>
      </c>
      <c r="J26" s="229">
        <v>11.341358555549768</v>
      </c>
      <c r="K26" s="229">
        <v>9.3684436802239812</v>
      </c>
      <c r="L26" s="229">
        <v>12.409458297601587</v>
      </c>
      <c r="M26" s="229">
        <v>8.9185726569790589</v>
      </c>
      <c r="N26" s="229">
        <v>11.590369733564938</v>
      </c>
      <c r="O26" s="229">
        <v>12.248753224389008</v>
      </c>
      <c r="P26" s="229">
        <v>13.408254514172041</v>
      </c>
      <c r="Q26" s="229">
        <v>0.37239896819053137</v>
      </c>
      <c r="R26" s="229">
        <v>0.50077386071216157</v>
      </c>
      <c r="S26" s="229">
        <v>0.53439380911687129</v>
      </c>
      <c r="T26" s="229">
        <v>0.98452278588834818</v>
      </c>
      <c r="U26" s="229">
        <v>2.7477214099160214</v>
      </c>
      <c r="V26" s="229">
        <v>2.6163370591258963</v>
      </c>
      <c r="W26" s="229">
        <v>1.8986242475292148</v>
      </c>
      <c r="X26" s="229">
        <v>1.746689595673254</v>
      </c>
      <c r="Y26" s="229">
        <v>1.8415305241383322</v>
      </c>
    </row>
    <row r="27" spans="1:25" ht="12" customHeight="1" x14ac:dyDescent="0.25">
      <c r="A27" s="39" t="s">
        <v>98</v>
      </c>
      <c r="B27" s="228">
        <f t="shared" ref="B27:Y27" si="3">SUM(B28:B37)</f>
        <v>579.24091278023093</v>
      </c>
      <c r="C27" s="228">
        <f t="shared" si="3"/>
        <v>597.64303078927787</v>
      </c>
      <c r="D27" s="228">
        <f t="shared" si="3"/>
        <v>579.39993956379681</v>
      </c>
      <c r="E27" s="228">
        <f t="shared" si="3"/>
        <v>544.69774334904605</v>
      </c>
      <c r="F27" s="228">
        <f t="shared" si="3"/>
        <v>616.42339524568649</v>
      </c>
      <c r="G27" s="228">
        <f t="shared" si="3"/>
        <v>576.86697045656535</v>
      </c>
      <c r="H27" s="228">
        <f t="shared" si="3"/>
        <v>651.47440030507278</v>
      </c>
      <c r="I27" s="228">
        <f t="shared" si="3"/>
        <v>613.73301538284306</v>
      </c>
      <c r="J27" s="228">
        <f t="shared" si="3"/>
        <v>602.39683091884592</v>
      </c>
      <c r="K27" s="228">
        <f t="shared" si="3"/>
        <v>523.03368177229027</v>
      </c>
      <c r="L27" s="228">
        <f t="shared" si="3"/>
        <v>587.06204801231479</v>
      </c>
      <c r="M27" s="228">
        <f t="shared" si="3"/>
        <v>560.15076856126552</v>
      </c>
      <c r="N27" s="228">
        <f t="shared" si="3"/>
        <v>518.44184324911078</v>
      </c>
      <c r="O27" s="228">
        <f t="shared" si="3"/>
        <v>481.15531907539946</v>
      </c>
      <c r="P27" s="228">
        <f t="shared" si="3"/>
        <v>490.08479990412661</v>
      </c>
      <c r="Q27" s="228">
        <f t="shared" si="3"/>
        <v>489.57122018059971</v>
      </c>
      <c r="R27" s="228">
        <f t="shared" si="3"/>
        <v>511.36843415109576</v>
      </c>
      <c r="S27" s="228">
        <f t="shared" si="3"/>
        <v>481.09582035313593</v>
      </c>
      <c r="T27" s="228">
        <f t="shared" si="3"/>
        <v>520.11357297191728</v>
      </c>
      <c r="U27" s="228">
        <f t="shared" si="3"/>
        <v>506.41071919860269</v>
      </c>
      <c r="V27" s="228">
        <f t="shared" si="3"/>
        <v>461.59344477534319</v>
      </c>
      <c r="W27" s="228">
        <f t="shared" si="3"/>
        <v>483.33711843411299</v>
      </c>
      <c r="X27" s="228">
        <f t="shared" si="3"/>
        <v>431.95237035362084</v>
      </c>
      <c r="Y27" s="228">
        <f t="shared" si="3"/>
        <v>388.01043080500176</v>
      </c>
    </row>
    <row r="28" spans="1:25" ht="12" customHeight="1" x14ac:dyDescent="0.25">
      <c r="A28" s="18" t="s">
        <v>28</v>
      </c>
      <c r="B28" s="230">
        <v>100.6271313341541</v>
      </c>
      <c r="C28" s="230">
        <v>107.35450484391043</v>
      </c>
      <c r="D28" s="230">
        <v>64.841972924958327</v>
      </c>
      <c r="E28" s="230">
        <v>49.825328163655279</v>
      </c>
      <c r="F28" s="230">
        <v>72.291283508449382</v>
      </c>
      <c r="G28" s="230">
        <v>71.29569828192318</v>
      </c>
      <c r="H28" s="230">
        <v>85.031825074911694</v>
      </c>
      <c r="I28" s="230">
        <v>69.563692760947987</v>
      </c>
      <c r="J28" s="230">
        <v>67.354597361488388</v>
      </c>
      <c r="K28" s="230">
        <v>61.626454246311859</v>
      </c>
      <c r="L28" s="230">
        <v>60.129274015523492</v>
      </c>
      <c r="M28" s="230">
        <v>55.148901305174348</v>
      </c>
      <c r="N28" s="230">
        <v>51.440809804037862</v>
      </c>
      <c r="O28" s="230">
        <v>49.13701277317503</v>
      </c>
      <c r="P28" s="230">
        <v>48.93050257620289</v>
      </c>
      <c r="Q28" s="230">
        <v>46.138542125640747</v>
      </c>
      <c r="R28" s="230">
        <v>47.781881172642841</v>
      </c>
      <c r="S28" s="230">
        <v>45.199736855282652</v>
      </c>
      <c r="T28" s="230">
        <v>40.076375663181352</v>
      </c>
      <c r="U28" s="230">
        <v>44.062937328657227</v>
      </c>
      <c r="V28" s="230">
        <v>36.326670961519547</v>
      </c>
      <c r="W28" s="230">
        <v>38.043405224464969</v>
      </c>
      <c r="X28" s="230">
        <v>38.61133260166433</v>
      </c>
      <c r="Y28" s="230">
        <v>21.758632092169456</v>
      </c>
    </row>
    <row r="29" spans="1:25" ht="12" customHeight="1" x14ac:dyDescent="0.25">
      <c r="A29" s="18" t="s">
        <v>42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</row>
    <row r="30" spans="1:25" ht="12" customHeight="1" x14ac:dyDescent="0.25">
      <c r="A30" s="18" t="s">
        <v>31</v>
      </c>
      <c r="B30" s="230">
        <v>6.4282682453440545</v>
      </c>
      <c r="C30" s="230">
        <v>5.9081174956591029</v>
      </c>
      <c r="D30" s="230">
        <v>4.2068362090925238</v>
      </c>
      <c r="E30" s="230">
        <v>4.219691546179356</v>
      </c>
      <c r="F30" s="230">
        <v>2.7018486517678788</v>
      </c>
      <c r="G30" s="230">
        <v>2.5447929784385526</v>
      </c>
      <c r="H30" s="230">
        <v>2.0563823242900581</v>
      </c>
      <c r="I30" s="230">
        <v>2.0364088666834181</v>
      </c>
      <c r="J30" s="230">
        <v>1.9790355671566653</v>
      </c>
      <c r="K30" s="230">
        <v>2.7853958702520346E-2</v>
      </c>
      <c r="L30" s="230">
        <v>1.8569305801467876E-2</v>
      </c>
      <c r="M30" s="230">
        <v>0</v>
      </c>
      <c r="N30" s="230">
        <v>2.0631199987197657E-3</v>
      </c>
      <c r="O30" s="230">
        <v>1.5487103457580292E-3</v>
      </c>
      <c r="P30" s="230">
        <v>1.1988994112818485E-2</v>
      </c>
      <c r="Q30" s="230">
        <v>1.0452055459035249E-2</v>
      </c>
      <c r="R30" s="230">
        <v>3.6319582649259616E-3</v>
      </c>
      <c r="S30" s="230">
        <v>1.927807516197395E-2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</row>
    <row r="31" spans="1:25" ht="12" customHeight="1" x14ac:dyDescent="0.25">
      <c r="A31" s="18" t="s">
        <v>82</v>
      </c>
      <c r="B31" s="230">
        <v>12.833896689178566</v>
      </c>
      <c r="C31" s="230">
        <v>15.049563173479907</v>
      </c>
      <c r="D31" s="230">
        <v>13.437625791153794</v>
      </c>
      <c r="E31" s="230">
        <v>11.354754863580357</v>
      </c>
      <c r="F31" s="230">
        <v>13.271687386859027</v>
      </c>
      <c r="G31" s="230">
        <v>10.581814484819184</v>
      </c>
      <c r="H31" s="230">
        <v>6.2650579775222628</v>
      </c>
      <c r="I31" s="230">
        <v>5.1647264193566169</v>
      </c>
      <c r="J31" s="230">
        <v>3.6172766256457711</v>
      </c>
      <c r="K31" s="230">
        <v>2.9075671638732743</v>
      </c>
      <c r="L31" s="230">
        <v>5.9327581263774878</v>
      </c>
      <c r="M31" s="230">
        <v>3.969344506801205</v>
      </c>
      <c r="N31" s="230">
        <v>4.9708106215245813</v>
      </c>
      <c r="O31" s="230">
        <v>6.8436149439381202</v>
      </c>
      <c r="P31" s="230">
        <v>4.681378011287892</v>
      </c>
      <c r="Q31" s="230">
        <v>4.655269199447237</v>
      </c>
      <c r="R31" s="230">
        <v>5.3928977671464882</v>
      </c>
      <c r="S31" s="230">
        <v>11.994202238679055</v>
      </c>
      <c r="T31" s="230">
        <v>13.685953745754897</v>
      </c>
      <c r="U31" s="230">
        <v>18.634795893801602</v>
      </c>
      <c r="V31" s="230">
        <v>17.029688667256082</v>
      </c>
      <c r="W31" s="230">
        <v>15.694997238414031</v>
      </c>
      <c r="X31" s="230">
        <v>11.695567203581435</v>
      </c>
      <c r="Y31" s="230">
        <v>11.02108452058525</v>
      </c>
    </row>
    <row r="32" spans="1:25" ht="12" customHeight="1" x14ac:dyDescent="0.25">
      <c r="A32" s="18" t="s">
        <v>32</v>
      </c>
      <c r="B32" s="230">
        <v>3.8150003816010165</v>
      </c>
      <c r="C32" s="230">
        <v>4.0057198298391219</v>
      </c>
      <c r="D32" s="230">
        <v>3.6353169821049747</v>
      </c>
      <c r="E32" s="230">
        <v>2.8159969624300243</v>
      </c>
      <c r="F32" s="230">
        <v>1.5721365318541127</v>
      </c>
      <c r="G32" s="230">
        <v>1.033531229161905</v>
      </c>
      <c r="H32" s="230">
        <v>0.73376511723524629</v>
      </c>
      <c r="I32" s="230">
        <v>0.50675890041526728</v>
      </c>
      <c r="J32" s="230">
        <v>0.30142827482967344</v>
      </c>
      <c r="K32" s="230">
        <v>0.33594296278604985</v>
      </c>
      <c r="L32" s="230">
        <v>1.0208677704637417</v>
      </c>
      <c r="M32" s="230">
        <v>0.52531909132011334</v>
      </c>
      <c r="N32" s="230">
        <v>0.44866325519296724</v>
      </c>
      <c r="O32" s="230">
        <v>0.7014435200221435</v>
      </c>
      <c r="P32" s="230">
        <v>0.56727516021570756</v>
      </c>
      <c r="Q32" s="230">
        <v>0.4527454804111013</v>
      </c>
      <c r="R32" s="230">
        <v>0.61620864944249454</v>
      </c>
      <c r="S32" s="230">
        <v>1.0624134994654859</v>
      </c>
      <c r="T32" s="230">
        <v>1.229465691642196</v>
      </c>
      <c r="U32" s="230">
        <v>0.91454884245818557</v>
      </c>
      <c r="V32" s="230">
        <v>0.50800053420842939</v>
      </c>
      <c r="W32" s="230">
        <v>0.50977403152418399</v>
      </c>
      <c r="X32" s="230">
        <v>0.42994063883468914</v>
      </c>
      <c r="Y32" s="230">
        <v>0.46438838523450654</v>
      </c>
    </row>
    <row r="33" spans="1:25" ht="12" customHeight="1" x14ac:dyDescent="0.25">
      <c r="A33" s="18" t="s">
        <v>33</v>
      </c>
      <c r="B33" s="230">
        <v>0</v>
      </c>
      <c r="C33" s="230">
        <v>0</v>
      </c>
      <c r="D33" s="230">
        <v>0</v>
      </c>
      <c r="E33" s="230">
        <v>0</v>
      </c>
      <c r="F33" s="230">
        <v>0</v>
      </c>
      <c r="G33" s="230">
        <v>0</v>
      </c>
      <c r="H33" s="230">
        <v>0</v>
      </c>
      <c r="I33" s="230">
        <v>0</v>
      </c>
      <c r="J33" s="230">
        <v>0</v>
      </c>
      <c r="K33" s="230">
        <v>0</v>
      </c>
      <c r="L33" s="230">
        <v>0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0</v>
      </c>
    </row>
    <row r="34" spans="1:25" ht="12" customHeight="1" x14ac:dyDescent="0.25">
      <c r="A34" s="18" t="s">
        <v>73</v>
      </c>
      <c r="B34" s="230">
        <v>233.22084015478273</v>
      </c>
      <c r="C34" s="230">
        <v>257.22447130588273</v>
      </c>
      <c r="D34" s="230">
        <v>249.74038363717131</v>
      </c>
      <c r="E34" s="230">
        <v>237.84016873617767</v>
      </c>
      <c r="F34" s="230">
        <v>259.98573968367009</v>
      </c>
      <c r="G34" s="230">
        <v>259.78121420981091</v>
      </c>
      <c r="H34" s="230">
        <v>284.93069248281273</v>
      </c>
      <c r="I34" s="230">
        <v>282.34134598480216</v>
      </c>
      <c r="J34" s="230">
        <v>270.579883347801</v>
      </c>
      <c r="K34" s="230">
        <v>237.0491780957143</v>
      </c>
      <c r="L34" s="230">
        <v>254.3241598987473</v>
      </c>
      <c r="M34" s="230">
        <v>241.54143337497226</v>
      </c>
      <c r="N34" s="230">
        <v>230.1038309001211</v>
      </c>
      <c r="O34" s="230">
        <v>205.15256363337488</v>
      </c>
      <c r="P34" s="230">
        <v>213.4441025280656</v>
      </c>
      <c r="Q34" s="230">
        <v>212.59477625227584</v>
      </c>
      <c r="R34" s="230">
        <v>212.02947178027603</v>
      </c>
      <c r="S34" s="230">
        <v>205.11221243722517</v>
      </c>
      <c r="T34" s="230">
        <v>221.83804772115752</v>
      </c>
      <c r="U34" s="230">
        <v>213.1719816579494</v>
      </c>
      <c r="V34" s="230">
        <v>178.71331848591547</v>
      </c>
      <c r="W34" s="230">
        <v>195.27901407912918</v>
      </c>
      <c r="X34" s="230">
        <v>135.40396145264856</v>
      </c>
      <c r="Y34" s="230">
        <v>130.30169056010536</v>
      </c>
    </row>
    <row r="35" spans="1:25" ht="12" customHeight="1" x14ac:dyDescent="0.25">
      <c r="A35" s="18" t="s">
        <v>36</v>
      </c>
      <c r="B35" s="230">
        <v>0</v>
      </c>
      <c r="C35" s="230">
        <v>0</v>
      </c>
      <c r="D35" s="230">
        <v>0</v>
      </c>
      <c r="E35" s="230">
        <v>0</v>
      </c>
      <c r="F35" s="230">
        <v>0</v>
      </c>
      <c r="G35" s="230">
        <v>0</v>
      </c>
      <c r="H35" s="230">
        <v>0</v>
      </c>
      <c r="I35" s="230">
        <v>0</v>
      </c>
      <c r="J35" s="230">
        <v>0</v>
      </c>
      <c r="K35" s="230">
        <v>0</v>
      </c>
      <c r="L35" s="230">
        <v>0</v>
      </c>
      <c r="M35" s="230">
        <v>0</v>
      </c>
      <c r="N35" s="230">
        <v>0</v>
      </c>
      <c r="O35" s="230">
        <v>0</v>
      </c>
      <c r="P35" s="230">
        <v>0</v>
      </c>
      <c r="Q35" s="230">
        <v>0</v>
      </c>
      <c r="R35" s="230">
        <v>0</v>
      </c>
      <c r="S35" s="230">
        <v>0</v>
      </c>
      <c r="T35" s="230">
        <v>0</v>
      </c>
      <c r="U35" s="230">
        <v>0</v>
      </c>
      <c r="V35" s="230">
        <v>0</v>
      </c>
      <c r="W35" s="230">
        <v>0</v>
      </c>
      <c r="X35" s="230">
        <v>0</v>
      </c>
      <c r="Y35" s="230">
        <v>0</v>
      </c>
    </row>
    <row r="36" spans="1:25" ht="12" customHeight="1" x14ac:dyDescent="0.25">
      <c r="A36" s="18" t="s">
        <v>38</v>
      </c>
      <c r="B36" s="230">
        <v>6.2779979319044337</v>
      </c>
      <c r="C36" s="230">
        <v>13.639453106770235</v>
      </c>
      <c r="D36" s="230">
        <v>16.461543464975922</v>
      </c>
      <c r="E36" s="230">
        <v>15.679330896623551</v>
      </c>
      <c r="F36" s="230">
        <v>17.829711315941392</v>
      </c>
      <c r="G36" s="230">
        <v>18.124529879130531</v>
      </c>
      <c r="H36" s="230">
        <v>19.725966690825221</v>
      </c>
      <c r="I36" s="230">
        <v>20.861919368250717</v>
      </c>
      <c r="J36" s="230">
        <v>21.657976490116901</v>
      </c>
      <c r="K36" s="230">
        <v>15.372443898534815</v>
      </c>
      <c r="L36" s="230">
        <v>21.282063330381515</v>
      </c>
      <c r="M36" s="230">
        <v>20.038274614172863</v>
      </c>
      <c r="N36" s="230">
        <v>20.502353328214163</v>
      </c>
      <c r="O36" s="230">
        <v>21.33312284577984</v>
      </c>
      <c r="P36" s="230">
        <v>20.784696615939431</v>
      </c>
      <c r="Q36" s="230">
        <v>18.507131300435592</v>
      </c>
      <c r="R36" s="230">
        <v>17.223610386705545</v>
      </c>
      <c r="S36" s="230">
        <v>18.35465763159398</v>
      </c>
      <c r="T36" s="230">
        <v>19.591275808176761</v>
      </c>
      <c r="U36" s="230">
        <v>19.915175929161293</v>
      </c>
      <c r="V36" s="230">
        <v>30.685815061890867</v>
      </c>
      <c r="W36" s="230">
        <v>25.530382015423889</v>
      </c>
      <c r="X36" s="230">
        <v>26.232731256660749</v>
      </c>
      <c r="Y36" s="230">
        <v>19.626878434939368</v>
      </c>
    </row>
    <row r="37" spans="1:25" ht="12" customHeight="1" x14ac:dyDescent="0.25">
      <c r="A37" s="47" t="s">
        <v>40</v>
      </c>
      <c r="B37" s="231">
        <v>216.03777804326597</v>
      </c>
      <c r="C37" s="231">
        <v>194.4612010337363</v>
      </c>
      <c r="D37" s="231">
        <v>227.07626055433991</v>
      </c>
      <c r="E37" s="231">
        <v>222.96247218039986</v>
      </c>
      <c r="F37" s="231">
        <v>248.77098816714462</v>
      </c>
      <c r="G37" s="231">
        <v>213.50538939328109</v>
      </c>
      <c r="H37" s="231">
        <v>252.73071063747551</v>
      </c>
      <c r="I37" s="231">
        <v>233.25816308238689</v>
      </c>
      <c r="J37" s="231">
        <v>236.90663325180753</v>
      </c>
      <c r="K37" s="231">
        <v>205.7142414463674</v>
      </c>
      <c r="L37" s="231">
        <v>244.35435556501986</v>
      </c>
      <c r="M37" s="231">
        <v>238.92749566882469</v>
      </c>
      <c r="N37" s="231">
        <v>210.9733122200214</v>
      </c>
      <c r="O37" s="231">
        <v>197.98601264876365</v>
      </c>
      <c r="P37" s="231">
        <v>201.66485601830223</v>
      </c>
      <c r="Q37" s="231">
        <v>207.21230376693012</v>
      </c>
      <c r="R37" s="231">
        <v>228.32073243661745</v>
      </c>
      <c r="S37" s="231">
        <v>199.35331961572763</v>
      </c>
      <c r="T37" s="231">
        <v>223.69245434200459</v>
      </c>
      <c r="U37" s="231">
        <v>209.71127954657501</v>
      </c>
      <c r="V37" s="231">
        <v>198.32995106455277</v>
      </c>
      <c r="W37" s="231">
        <v>208.27954584515675</v>
      </c>
      <c r="X37" s="231">
        <v>219.57883720023111</v>
      </c>
      <c r="Y37" s="231">
        <v>204.83775681196784</v>
      </c>
    </row>
    <row r="38" spans="1:25" ht="10.15" customHeight="1" x14ac:dyDescent="0.25"/>
    <row r="39" spans="1:25" ht="15" customHeight="1" x14ac:dyDescent="0.25">
      <c r="A39" s="32" t="s">
        <v>99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10.15" customHeight="1" x14ac:dyDescent="0.25"/>
    <row r="41" spans="1:25" ht="12" customHeight="1" x14ac:dyDescent="0.25">
      <c r="A41" s="35" t="str">
        <f>$A$5</f>
        <v>All industrial sectors</v>
      </c>
      <c r="B41" s="232">
        <f t="shared" ref="B41:Y41" si="4">SUM(B42:B46,B47,B48)</f>
        <v>1</v>
      </c>
      <c r="C41" s="232">
        <f t="shared" si="4"/>
        <v>1</v>
      </c>
      <c r="D41" s="232">
        <f t="shared" si="4"/>
        <v>1</v>
      </c>
      <c r="E41" s="232">
        <f t="shared" si="4"/>
        <v>1</v>
      </c>
      <c r="F41" s="232">
        <f t="shared" si="4"/>
        <v>0.99999999999999989</v>
      </c>
      <c r="G41" s="232">
        <f t="shared" si="4"/>
        <v>1</v>
      </c>
      <c r="H41" s="232">
        <f t="shared" si="4"/>
        <v>1</v>
      </c>
      <c r="I41" s="232">
        <f t="shared" si="4"/>
        <v>1</v>
      </c>
      <c r="J41" s="232">
        <f t="shared" si="4"/>
        <v>0.99999999999999989</v>
      </c>
      <c r="K41" s="232">
        <f t="shared" si="4"/>
        <v>1</v>
      </c>
      <c r="L41" s="232">
        <f t="shared" si="4"/>
        <v>1</v>
      </c>
      <c r="M41" s="232">
        <f t="shared" si="4"/>
        <v>0.99999999999999989</v>
      </c>
      <c r="N41" s="232">
        <f t="shared" si="4"/>
        <v>1</v>
      </c>
      <c r="O41" s="232">
        <f t="shared" si="4"/>
        <v>1</v>
      </c>
      <c r="P41" s="232">
        <f t="shared" si="4"/>
        <v>1</v>
      </c>
      <c r="Q41" s="232">
        <f t="shared" si="4"/>
        <v>1</v>
      </c>
      <c r="R41" s="232">
        <f t="shared" si="4"/>
        <v>1</v>
      </c>
      <c r="S41" s="232">
        <f t="shared" si="4"/>
        <v>1</v>
      </c>
      <c r="T41" s="232">
        <f t="shared" si="4"/>
        <v>1</v>
      </c>
      <c r="U41" s="232">
        <f t="shared" si="4"/>
        <v>1</v>
      </c>
      <c r="V41" s="232">
        <f t="shared" si="4"/>
        <v>1</v>
      </c>
      <c r="W41" s="232">
        <f t="shared" si="4"/>
        <v>1</v>
      </c>
      <c r="X41" s="232">
        <f t="shared" si="4"/>
        <v>1</v>
      </c>
      <c r="Y41" s="232">
        <f t="shared" si="4"/>
        <v>1</v>
      </c>
    </row>
    <row r="42" spans="1:25" ht="12" customHeight="1" x14ac:dyDescent="0.25">
      <c r="A42" s="173" t="s">
        <v>91</v>
      </c>
      <c r="B42" s="233">
        <f t="shared" ref="B42:Y42" si="5">IF(B6=0,0,B6/B$5)</f>
        <v>9.1882580879316077E-3</v>
      </c>
      <c r="C42" s="233">
        <f t="shared" si="5"/>
        <v>9.0240709671420387E-3</v>
      </c>
      <c r="D42" s="233">
        <f t="shared" si="5"/>
        <v>1.0486477618554878E-2</v>
      </c>
      <c r="E42" s="233">
        <f t="shared" si="5"/>
        <v>1.3282872141520472E-2</v>
      </c>
      <c r="F42" s="233">
        <f t="shared" si="5"/>
        <v>1.0802444738087941E-2</v>
      </c>
      <c r="G42" s="233">
        <f t="shared" si="5"/>
        <v>1.0800634709150382E-2</v>
      </c>
      <c r="H42" s="233">
        <f t="shared" si="5"/>
        <v>9.5024482623670744E-3</v>
      </c>
      <c r="I42" s="233">
        <f t="shared" si="5"/>
        <v>9.210737082518022E-3</v>
      </c>
      <c r="J42" s="233">
        <f t="shared" si="5"/>
        <v>9.8551553729563698E-3</v>
      </c>
      <c r="K42" s="233">
        <f t="shared" si="5"/>
        <v>9.6380407314137165E-3</v>
      </c>
      <c r="L42" s="233">
        <f t="shared" si="5"/>
        <v>9.0395675470403107E-3</v>
      </c>
      <c r="M42" s="233">
        <f t="shared" si="5"/>
        <v>9.0883137794973926E-3</v>
      </c>
      <c r="N42" s="233">
        <f t="shared" si="5"/>
        <v>9.2189390242185185E-3</v>
      </c>
      <c r="O42" s="233">
        <f t="shared" si="5"/>
        <v>9.3470844799109689E-3</v>
      </c>
      <c r="P42" s="233">
        <f t="shared" si="5"/>
        <v>9.7148067498902084E-3</v>
      </c>
      <c r="Q42" s="233">
        <f t="shared" si="5"/>
        <v>1.00296954118833E-2</v>
      </c>
      <c r="R42" s="233">
        <f t="shared" si="5"/>
        <v>1.0395653973388552E-2</v>
      </c>
      <c r="S42" s="233">
        <f t="shared" si="5"/>
        <v>1.0207971080791854E-2</v>
      </c>
      <c r="T42" s="233">
        <f t="shared" si="5"/>
        <v>7.6760861181475008E-3</v>
      </c>
      <c r="U42" s="233">
        <f t="shared" si="5"/>
        <v>7.8743140738869195E-3</v>
      </c>
      <c r="V42" s="233">
        <f t="shared" si="5"/>
        <v>8.3386037836310819E-3</v>
      </c>
      <c r="W42" s="233">
        <f t="shared" si="5"/>
        <v>1.0085372585012563E-2</v>
      </c>
      <c r="X42" s="233">
        <f t="shared" si="5"/>
        <v>1.1972086733406731E-2</v>
      </c>
      <c r="Y42" s="233">
        <f t="shared" si="5"/>
        <v>1.1716629092549526E-2</v>
      </c>
    </row>
    <row r="43" spans="1:25" ht="12" customHeight="1" x14ac:dyDescent="0.25">
      <c r="A43" s="173" t="s">
        <v>92</v>
      </c>
      <c r="B43" s="233">
        <f t="shared" ref="B43:Y43" si="6">IF(B7=0,0,B7/B$5)</f>
        <v>1.2497098959694513E-2</v>
      </c>
      <c r="C43" s="233">
        <f t="shared" si="6"/>
        <v>1.193828114827641E-2</v>
      </c>
      <c r="D43" s="233">
        <f t="shared" si="6"/>
        <v>1.3055327697043496E-2</v>
      </c>
      <c r="E43" s="233">
        <f t="shared" si="6"/>
        <v>1.7632184699731764E-2</v>
      </c>
      <c r="F43" s="233">
        <f t="shared" si="6"/>
        <v>1.5653956885463657E-2</v>
      </c>
      <c r="G43" s="233">
        <f t="shared" si="6"/>
        <v>1.6748463819520939E-2</v>
      </c>
      <c r="H43" s="233">
        <f t="shared" si="6"/>
        <v>1.3927432560714938E-2</v>
      </c>
      <c r="I43" s="233">
        <f t="shared" si="6"/>
        <v>1.3814002602735392E-2</v>
      </c>
      <c r="J43" s="233">
        <f t="shared" si="6"/>
        <v>1.3600260728638547E-2</v>
      </c>
      <c r="K43" s="233">
        <f t="shared" si="6"/>
        <v>1.3114574035184137E-2</v>
      </c>
      <c r="L43" s="233">
        <f t="shared" si="6"/>
        <v>1.2903759213942125E-2</v>
      </c>
      <c r="M43" s="233">
        <f t="shared" si="6"/>
        <v>1.4240413666601332E-2</v>
      </c>
      <c r="N43" s="233">
        <f t="shared" si="6"/>
        <v>1.4844583224117573E-2</v>
      </c>
      <c r="O43" s="233">
        <f t="shared" si="6"/>
        <v>1.5723774122259237E-2</v>
      </c>
      <c r="P43" s="233">
        <f t="shared" si="6"/>
        <v>1.5026988611150149E-2</v>
      </c>
      <c r="Q43" s="233">
        <f t="shared" si="6"/>
        <v>1.5474976846159937E-2</v>
      </c>
      <c r="R43" s="233">
        <f t="shared" si="6"/>
        <v>1.5343164282915902E-2</v>
      </c>
      <c r="S43" s="233">
        <f t="shared" si="6"/>
        <v>1.4519212941803051E-2</v>
      </c>
      <c r="T43" s="233">
        <f t="shared" si="6"/>
        <v>9.9479099026583591E-3</v>
      </c>
      <c r="U43" s="233">
        <f t="shared" si="6"/>
        <v>1.067161882352553E-2</v>
      </c>
      <c r="V43" s="233">
        <f t="shared" si="6"/>
        <v>1.0993025461356956E-2</v>
      </c>
      <c r="W43" s="233">
        <f t="shared" si="6"/>
        <v>1.0096251725764515E-2</v>
      </c>
      <c r="X43" s="233">
        <f t="shared" si="6"/>
        <v>1.2265026849079069E-2</v>
      </c>
      <c r="Y43" s="233">
        <f t="shared" si="6"/>
        <v>1.2414780793486528E-2</v>
      </c>
    </row>
    <row r="44" spans="1:25" ht="12" customHeight="1" x14ac:dyDescent="0.25">
      <c r="A44" s="173" t="s">
        <v>93</v>
      </c>
      <c r="B44" s="233">
        <f t="shared" ref="B44:Y44" si="7">IF(B8=0,0,B8/B$5)</f>
        <v>3.8575100069979162E-2</v>
      </c>
      <c r="C44" s="233">
        <f t="shared" si="7"/>
        <v>3.5683450099058128E-2</v>
      </c>
      <c r="D44" s="233">
        <f t="shared" si="7"/>
        <v>4.1118298174855981E-2</v>
      </c>
      <c r="E44" s="233">
        <f t="shared" si="7"/>
        <v>4.4836395295820203E-2</v>
      </c>
      <c r="F44" s="233">
        <f t="shared" si="7"/>
        <v>4.3804462304209833E-2</v>
      </c>
      <c r="G44" s="233">
        <f t="shared" si="7"/>
        <v>4.1463928861740579E-2</v>
      </c>
      <c r="H44" s="233">
        <f t="shared" si="7"/>
        <v>4.1146972253837837E-2</v>
      </c>
      <c r="I44" s="233">
        <f t="shared" si="7"/>
        <v>4.0062659136506869E-2</v>
      </c>
      <c r="J44" s="233">
        <f t="shared" si="7"/>
        <v>4.058281031805222E-2</v>
      </c>
      <c r="K44" s="233">
        <f t="shared" si="7"/>
        <v>3.9925984582894536E-2</v>
      </c>
      <c r="L44" s="233">
        <f t="shared" si="7"/>
        <v>4.1398369121867139E-2</v>
      </c>
      <c r="M44" s="233">
        <f t="shared" si="7"/>
        <v>4.1674345856332326E-2</v>
      </c>
      <c r="N44" s="233">
        <f t="shared" si="7"/>
        <v>4.0651844699069614E-2</v>
      </c>
      <c r="O44" s="233">
        <f t="shared" si="7"/>
        <v>4.1512105935827943E-2</v>
      </c>
      <c r="P44" s="233">
        <f t="shared" si="7"/>
        <v>4.0210285798017879E-2</v>
      </c>
      <c r="Q44" s="233">
        <f t="shared" si="7"/>
        <v>4.1803718277924388E-2</v>
      </c>
      <c r="R44" s="233">
        <f t="shared" si="7"/>
        <v>4.290498794348005E-2</v>
      </c>
      <c r="S44" s="233">
        <f t="shared" si="7"/>
        <v>4.0641078510603543E-2</v>
      </c>
      <c r="T44" s="233">
        <f t="shared" si="7"/>
        <v>4.0250362085887885E-2</v>
      </c>
      <c r="U44" s="233">
        <f t="shared" si="7"/>
        <v>3.9383187508124022E-2</v>
      </c>
      <c r="V44" s="233">
        <f t="shared" si="7"/>
        <v>4.0233462228836774E-2</v>
      </c>
      <c r="W44" s="233">
        <f t="shared" si="7"/>
        <v>3.7090238030879269E-2</v>
      </c>
      <c r="X44" s="233">
        <f t="shared" si="7"/>
        <v>4.1677202421966521E-2</v>
      </c>
      <c r="Y44" s="233">
        <f t="shared" si="7"/>
        <v>4.4320485450027952E-2</v>
      </c>
    </row>
    <row r="45" spans="1:25" ht="12" customHeight="1" x14ac:dyDescent="0.25">
      <c r="A45" s="173" t="s">
        <v>94</v>
      </c>
      <c r="B45" s="233">
        <f t="shared" ref="B45:Y45" si="8">IF(B9=0,0,B9/B$5)</f>
        <v>1.8995089686515809E-2</v>
      </c>
      <c r="C45" s="233">
        <f t="shared" si="8"/>
        <v>1.8064181446941337E-2</v>
      </c>
      <c r="D45" s="233">
        <f t="shared" si="8"/>
        <v>2.0044837162998787E-2</v>
      </c>
      <c r="E45" s="233">
        <f t="shared" si="8"/>
        <v>2.7908967790046573E-2</v>
      </c>
      <c r="F45" s="233">
        <f t="shared" si="8"/>
        <v>2.4799451698481557E-2</v>
      </c>
      <c r="G45" s="233">
        <f t="shared" si="8"/>
        <v>2.6992393521451566E-2</v>
      </c>
      <c r="H45" s="233">
        <f t="shared" si="8"/>
        <v>2.1632278883906429E-2</v>
      </c>
      <c r="I45" s="233">
        <f t="shared" si="8"/>
        <v>2.1581722873413433E-2</v>
      </c>
      <c r="J45" s="233">
        <f t="shared" si="8"/>
        <v>2.0703960061648805E-2</v>
      </c>
      <c r="K45" s="233">
        <f t="shared" si="8"/>
        <v>1.9834725489848232E-2</v>
      </c>
      <c r="L45" s="233">
        <f t="shared" si="8"/>
        <v>1.9376952988915723E-2</v>
      </c>
      <c r="M45" s="233">
        <f t="shared" si="8"/>
        <v>2.1458819139313086E-2</v>
      </c>
      <c r="N45" s="233">
        <f t="shared" si="8"/>
        <v>2.2499898794773016E-2</v>
      </c>
      <c r="O45" s="233">
        <f t="shared" si="8"/>
        <v>2.4409611337284916E-2</v>
      </c>
      <c r="P45" s="233">
        <f t="shared" si="8"/>
        <v>2.2877558307318507E-2</v>
      </c>
      <c r="Q45" s="233">
        <f t="shared" si="8"/>
        <v>2.3393688991648204E-2</v>
      </c>
      <c r="R45" s="233">
        <f t="shared" si="8"/>
        <v>2.2863938947569596E-2</v>
      </c>
      <c r="S45" s="233">
        <f t="shared" si="8"/>
        <v>2.1392616572953382E-2</v>
      </c>
      <c r="T45" s="233">
        <f t="shared" si="8"/>
        <v>1.3760651346266263E-2</v>
      </c>
      <c r="U45" s="233">
        <f t="shared" si="8"/>
        <v>1.501122016325453E-2</v>
      </c>
      <c r="V45" s="233">
        <f t="shared" si="8"/>
        <v>1.5580278563481858E-2</v>
      </c>
      <c r="W45" s="233">
        <f t="shared" si="8"/>
        <v>1.1676814272387306E-2</v>
      </c>
      <c r="X45" s="233">
        <f t="shared" si="8"/>
        <v>1.4438869991415575E-2</v>
      </c>
      <c r="Y45" s="233">
        <f t="shared" si="8"/>
        <v>1.5017465575845759E-2</v>
      </c>
    </row>
    <row r="46" spans="1:25" ht="12" customHeight="1" x14ac:dyDescent="0.25">
      <c r="A46" s="173" t="s">
        <v>95</v>
      </c>
      <c r="B46" s="233">
        <f t="shared" ref="B46:Y46" si="9">IF(B10=0,0,B10/B$5)</f>
        <v>2.2825399524118432E-2</v>
      </c>
      <c r="C46" s="233">
        <f t="shared" si="9"/>
        <v>2.3160514413042902E-2</v>
      </c>
      <c r="D46" s="233">
        <f t="shared" si="9"/>
        <v>2.6250256602790997E-2</v>
      </c>
      <c r="E46" s="233">
        <f t="shared" si="9"/>
        <v>3.2520197993782356E-2</v>
      </c>
      <c r="F46" s="233">
        <f t="shared" si="9"/>
        <v>2.7230522741214531E-2</v>
      </c>
      <c r="G46" s="233">
        <f t="shared" si="9"/>
        <v>2.769249818862678E-2</v>
      </c>
      <c r="H46" s="233">
        <f t="shared" si="9"/>
        <v>2.1657129346322856E-2</v>
      </c>
      <c r="I46" s="233">
        <f t="shared" si="9"/>
        <v>2.0611623588888444E-2</v>
      </c>
      <c r="J46" s="233">
        <f t="shared" si="9"/>
        <v>2.1443964979776367E-2</v>
      </c>
      <c r="K46" s="233">
        <f t="shared" si="9"/>
        <v>2.1140432984359497E-2</v>
      </c>
      <c r="L46" s="233">
        <f t="shared" si="9"/>
        <v>1.7505080044297888E-2</v>
      </c>
      <c r="M46" s="233">
        <f t="shared" si="9"/>
        <v>2.1414933832830545E-2</v>
      </c>
      <c r="N46" s="233">
        <f t="shared" si="9"/>
        <v>2.4072325147135278E-2</v>
      </c>
      <c r="O46" s="233">
        <f t="shared" si="9"/>
        <v>2.6974368283345141E-2</v>
      </c>
      <c r="P46" s="233">
        <f t="shared" si="9"/>
        <v>2.2824626415603531E-2</v>
      </c>
      <c r="Q46" s="233">
        <f t="shared" si="9"/>
        <v>2.054073578771971E-2</v>
      </c>
      <c r="R46" s="233">
        <f t="shared" si="9"/>
        <v>2.0670064568447971E-2</v>
      </c>
      <c r="S46" s="233">
        <f t="shared" si="9"/>
        <v>2.0834859679307358E-2</v>
      </c>
      <c r="T46" s="233">
        <f t="shared" si="9"/>
        <v>1.5566851028591419E-2</v>
      </c>
      <c r="U46" s="233">
        <f t="shared" si="9"/>
        <v>1.6008263163949734E-2</v>
      </c>
      <c r="V46" s="233">
        <f t="shared" si="9"/>
        <v>1.6481564895239074E-2</v>
      </c>
      <c r="W46" s="233">
        <f t="shared" si="9"/>
        <v>1.9888277737265453E-2</v>
      </c>
      <c r="X46" s="233">
        <f t="shared" si="9"/>
        <v>1.831445051016593E-2</v>
      </c>
      <c r="Y46" s="233">
        <f t="shared" si="9"/>
        <v>1.8829219924786526E-2</v>
      </c>
    </row>
    <row r="47" spans="1:25" ht="12" customHeight="1" x14ac:dyDescent="0.25">
      <c r="A47" s="40" t="str">
        <f>$A$16</f>
        <v>Steam processes</v>
      </c>
      <c r="B47" s="234">
        <f t="shared" ref="B47:Y47" si="10">IF(B16=0,0,B16/B$5)</f>
        <v>0.11249253709310013</v>
      </c>
      <c r="C47" s="234">
        <f t="shared" si="10"/>
        <v>0.11005860583533444</v>
      </c>
      <c r="D47" s="234">
        <f t="shared" si="10"/>
        <v>0.10628501434202652</v>
      </c>
      <c r="E47" s="234">
        <f t="shared" si="10"/>
        <v>0.11437071678923694</v>
      </c>
      <c r="F47" s="234">
        <f t="shared" si="10"/>
        <v>0.11180587791812144</v>
      </c>
      <c r="G47" s="234">
        <f t="shared" si="10"/>
        <v>0.13747410857772965</v>
      </c>
      <c r="H47" s="234">
        <f t="shared" si="10"/>
        <v>0.12509371099148589</v>
      </c>
      <c r="I47" s="234">
        <f t="shared" si="10"/>
        <v>0.13442618519476615</v>
      </c>
      <c r="J47" s="234">
        <f t="shared" si="10"/>
        <v>0.12807455499843751</v>
      </c>
      <c r="K47" s="234">
        <f t="shared" si="10"/>
        <v>0.1215784453501511</v>
      </c>
      <c r="L47" s="234">
        <f t="shared" si="10"/>
        <v>0.12036505021912826</v>
      </c>
      <c r="M47" s="234">
        <f t="shared" si="10"/>
        <v>0.13407804276057297</v>
      </c>
      <c r="N47" s="234">
        <f t="shared" si="10"/>
        <v>0.14074337187769337</v>
      </c>
      <c r="O47" s="234">
        <f t="shared" si="10"/>
        <v>0.15547647244414858</v>
      </c>
      <c r="P47" s="234">
        <f t="shared" si="10"/>
        <v>0.15014281214931721</v>
      </c>
      <c r="Q47" s="234">
        <f t="shared" si="10"/>
        <v>0.13073325704160768</v>
      </c>
      <c r="R47" s="234">
        <f t="shared" si="10"/>
        <v>0.12761869150886723</v>
      </c>
      <c r="S47" s="234">
        <f t="shared" si="10"/>
        <v>0.12960183002934436</v>
      </c>
      <c r="T47" s="234">
        <f t="shared" si="10"/>
        <v>0.11123075547379804</v>
      </c>
      <c r="U47" s="234">
        <f t="shared" si="10"/>
        <v>0.10942735734842302</v>
      </c>
      <c r="V47" s="234">
        <f t="shared" si="10"/>
        <v>0.11266751028920656</v>
      </c>
      <c r="W47" s="234">
        <f t="shared" si="10"/>
        <v>0.11508498344197349</v>
      </c>
      <c r="X47" s="234">
        <f t="shared" si="10"/>
        <v>0.10546478837063483</v>
      </c>
      <c r="Y47" s="234">
        <f t="shared" si="10"/>
        <v>0.10161999004577145</v>
      </c>
    </row>
    <row r="48" spans="1:25" ht="12" customHeight="1" x14ac:dyDescent="0.25">
      <c r="A48" s="41" t="str">
        <f>$A$27</f>
        <v>Other processes</v>
      </c>
      <c r="B48" s="235">
        <f t="shared" ref="B48:Y48" si="11">IF(B27=0,0,B27/B$5)</f>
        <v>0.78542651657866036</v>
      </c>
      <c r="C48" s="235">
        <f t="shared" si="11"/>
        <v>0.79207089609020476</v>
      </c>
      <c r="D48" s="235">
        <f t="shared" si="11"/>
        <v>0.78275978840172933</v>
      </c>
      <c r="E48" s="235">
        <f t="shared" si="11"/>
        <v>0.74944866528986165</v>
      </c>
      <c r="F48" s="235">
        <f t="shared" si="11"/>
        <v>0.76590328371442096</v>
      </c>
      <c r="G48" s="235">
        <f t="shared" si="11"/>
        <v>0.73882797232178021</v>
      </c>
      <c r="H48" s="235">
        <f t="shared" si="11"/>
        <v>0.76704002770136503</v>
      </c>
      <c r="I48" s="235">
        <f t="shared" si="11"/>
        <v>0.7602930695211717</v>
      </c>
      <c r="J48" s="235">
        <f t="shared" si="11"/>
        <v>0.76573929354049008</v>
      </c>
      <c r="K48" s="235">
        <f t="shared" si="11"/>
        <v>0.77476779682614882</v>
      </c>
      <c r="L48" s="235">
        <f t="shared" si="11"/>
        <v>0.77941122086480852</v>
      </c>
      <c r="M48" s="235">
        <f t="shared" si="11"/>
        <v>0.75804513096485227</v>
      </c>
      <c r="N48" s="235">
        <f t="shared" si="11"/>
        <v>0.74796903723299257</v>
      </c>
      <c r="O48" s="235">
        <f t="shared" si="11"/>
        <v>0.72655658339722318</v>
      </c>
      <c r="P48" s="235">
        <f t="shared" si="11"/>
        <v>0.73920292196870252</v>
      </c>
      <c r="Q48" s="235">
        <f t="shared" si="11"/>
        <v>0.75802392764305682</v>
      </c>
      <c r="R48" s="235">
        <f t="shared" si="11"/>
        <v>0.76020349877533067</v>
      </c>
      <c r="S48" s="235">
        <f t="shared" si="11"/>
        <v>0.76280243118519642</v>
      </c>
      <c r="T48" s="235">
        <f t="shared" si="11"/>
        <v>0.80156738404465055</v>
      </c>
      <c r="U48" s="235">
        <f t="shared" si="11"/>
        <v>0.80162403891883627</v>
      </c>
      <c r="V48" s="235">
        <f t="shared" si="11"/>
        <v>0.79570555477824767</v>
      </c>
      <c r="W48" s="235">
        <f t="shared" si="11"/>
        <v>0.7960780622067174</v>
      </c>
      <c r="X48" s="235">
        <f t="shared" si="11"/>
        <v>0.79586757512333139</v>
      </c>
      <c r="Y48" s="235">
        <f t="shared" si="11"/>
        <v>0.79608142911753232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CY4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 / useful energy demand"</f>
        <v>LU: Industry Summary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 spans="1:25" ht="10.15" customHeight="1" x14ac:dyDescent="0.25"/>
    <row r="5" spans="1:25" ht="15" customHeight="1" x14ac:dyDescent="0.25">
      <c r="A5" s="34" t="s">
        <v>90</v>
      </c>
      <c r="B5" s="223">
        <f t="shared" ref="B5:Y5" si="0">SUM(B6:B10,B16,B27)</f>
        <v>424.35817619544559</v>
      </c>
      <c r="C5" s="223">
        <f t="shared" si="0"/>
        <v>430.57981262126418</v>
      </c>
      <c r="D5" s="223">
        <f t="shared" si="0"/>
        <v>428.30303529822379</v>
      </c>
      <c r="E5" s="223">
        <f t="shared" si="0"/>
        <v>416.65515353603666</v>
      </c>
      <c r="F5" s="223">
        <f t="shared" si="0"/>
        <v>467.95775863295944</v>
      </c>
      <c r="G5" s="223">
        <f t="shared" si="0"/>
        <v>447.44379036896487</v>
      </c>
      <c r="H5" s="223">
        <f t="shared" si="0"/>
        <v>494.71085495401519</v>
      </c>
      <c r="I5" s="223">
        <f t="shared" si="0"/>
        <v>463.64964304224645</v>
      </c>
      <c r="J5" s="223">
        <f t="shared" si="0"/>
        <v>455.06923366854335</v>
      </c>
      <c r="K5" s="223">
        <f t="shared" si="0"/>
        <v>391.73159683674004</v>
      </c>
      <c r="L5" s="223">
        <f t="shared" si="0"/>
        <v>440.23722706624636</v>
      </c>
      <c r="M5" s="223">
        <f t="shared" si="0"/>
        <v>436.59101752354979</v>
      </c>
      <c r="N5" s="223">
        <f t="shared" si="0"/>
        <v>409.06959390263</v>
      </c>
      <c r="O5" s="223">
        <f t="shared" si="0"/>
        <v>391.03889340526621</v>
      </c>
      <c r="P5" s="223">
        <f t="shared" si="0"/>
        <v>388.5126423543187</v>
      </c>
      <c r="Q5" s="223">
        <f t="shared" si="0"/>
        <v>381.50345671813386</v>
      </c>
      <c r="R5" s="223">
        <f t="shared" si="0"/>
        <v>398.28157487566835</v>
      </c>
      <c r="S5" s="223">
        <f t="shared" si="0"/>
        <v>375.82826215315276</v>
      </c>
      <c r="T5" s="223">
        <f t="shared" si="0"/>
        <v>396.91905886297741</v>
      </c>
      <c r="U5" s="223">
        <f t="shared" si="0"/>
        <v>384.81152996101798</v>
      </c>
      <c r="V5" s="223">
        <f t="shared" si="0"/>
        <v>354.47998112914121</v>
      </c>
      <c r="W5" s="223">
        <f t="shared" si="0"/>
        <v>356.91804478646554</v>
      </c>
      <c r="X5" s="223">
        <f t="shared" si="0"/>
        <v>320.43862594658248</v>
      </c>
      <c r="Y5" s="223">
        <f t="shared" si="0"/>
        <v>293.35463091387663</v>
      </c>
    </row>
    <row r="6" spans="1:25" ht="12" customHeight="1" x14ac:dyDescent="0.25">
      <c r="A6" s="173" t="s">
        <v>91</v>
      </c>
      <c r="B6" s="224">
        <v>3.3264193542021783</v>
      </c>
      <c r="C6" s="224">
        <v>3.3452157021613722</v>
      </c>
      <c r="D6" s="224">
        <v>3.7885048992162709</v>
      </c>
      <c r="E6" s="224">
        <v>4.6360063556171855</v>
      </c>
      <c r="F6" s="224">
        <v>4.2303818818926846</v>
      </c>
      <c r="G6" s="224">
        <v>4.1068501068199454</v>
      </c>
      <c r="H6" s="224">
        <v>3.9338018849607099</v>
      </c>
      <c r="I6" s="224">
        <v>3.6116827113030956</v>
      </c>
      <c r="J6" s="224">
        <v>3.763822052221232</v>
      </c>
      <c r="K6" s="224">
        <v>3.1796650656332481</v>
      </c>
      <c r="L6" s="224">
        <v>3.3341095961667664</v>
      </c>
      <c r="M6" s="224">
        <v>3.2978001052162158</v>
      </c>
      <c r="N6" s="224">
        <v>3.1457321293531475</v>
      </c>
      <c r="O6" s="224">
        <v>3.0455271788652594</v>
      </c>
      <c r="P6" s="224">
        <v>3.1539025515635415</v>
      </c>
      <c r="Q6" s="224">
        <v>3.1749257407619007</v>
      </c>
      <c r="R6" s="224">
        <v>3.4178422086250881</v>
      </c>
      <c r="S6" s="224">
        <v>3.147323197909401</v>
      </c>
      <c r="T6" s="224">
        <v>2.4704252683661223</v>
      </c>
      <c r="U6" s="224">
        <v>2.4780207276353723</v>
      </c>
      <c r="V6" s="224">
        <v>2.3977041021555152</v>
      </c>
      <c r="W6" s="224">
        <v>3.009995334880486</v>
      </c>
      <c r="X6" s="224">
        <v>3.1601711398789485</v>
      </c>
      <c r="Y6" s="224">
        <v>2.781199318140819</v>
      </c>
    </row>
    <row r="7" spans="1:25" ht="12" customHeight="1" x14ac:dyDescent="0.25">
      <c r="A7" s="173" t="s">
        <v>92</v>
      </c>
      <c r="B7" s="224">
        <v>1.2017608398147719</v>
      </c>
      <c r="C7" s="224">
        <v>1.177525962012647</v>
      </c>
      <c r="D7" s="224">
        <v>1.2556643091777773</v>
      </c>
      <c r="E7" s="224">
        <v>1.6662740107360556</v>
      </c>
      <c r="F7" s="224">
        <v>1.65075421213169</v>
      </c>
      <c r="G7" s="224">
        <v>1.720236092931112</v>
      </c>
      <c r="H7" s="224">
        <v>1.5554719980471625</v>
      </c>
      <c r="I7" s="224">
        <v>1.4547682046668413</v>
      </c>
      <c r="J7" s="224">
        <v>1.3999756210968042</v>
      </c>
      <c r="K7" s="224">
        <v>1.1610260672610058</v>
      </c>
      <c r="L7" s="224">
        <v>1.2753067814900159</v>
      </c>
      <c r="M7" s="224">
        <v>1.3909591294624388</v>
      </c>
      <c r="N7" s="224">
        <v>1.3718444452664764</v>
      </c>
      <c r="O7" s="224">
        <v>1.4044527820934578</v>
      </c>
      <c r="P7" s="224">
        <v>1.3399012201258089</v>
      </c>
      <c r="Q7" s="224">
        <v>1.3468604294337754</v>
      </c>
      <c r="R7" s="224">
        <v>1.3888988437676035</v>
      </c>
      <c r="S7" s="224">
        <v>1.2370518419282779</v>
      </c>
      <c r="T7" s="224">
        <v>0.87222127627422597</v>
      </c>
      <c r="U7" s="224">
        <v>0.91120045955617213</v>
      </c>
      <c r="V7" s="224">
        <v>0.86222428753480218</v>
      </c>
      <c r="W7" s="224">
        <v>0.80991302928588904</v>
      </c>
      <c r="X7" s="224">
        <v>0.87124273331352586</v>
      </c>
      <c r="Y7" s="224">
        <v>0.79426528684549313</v>
      </c>
    </row>
    <row r="8" spans="1:25" ht="12" customHeight="1" x14ac:dyDescent="0.25">
      <c r="A8" s="173" t="s">
        <v>93</v>
      </c>
      <c r="B8" s="224">
        <v>20.402753306140784</v>
      </c>
      <c r="C8" s="224">
        <v>19.301001802383301</v>
      </c>
      <c r="D8" s="224">
        <v>21.848731115067196</v>
      </c>
      <c r="E8" s="224">
        <v>23.231248522465727</v>
      </c>
      <c r="F8" s="224">
        <v>25.313026691674221</v>
      </c>
      <c r="G8" s="224">
        <v>23.207679028588061</v>
      </c>
      <c r="H8" s="224">
        <v>25.221002674404147</v>
      </c>
      <c r="I8" s="224">
        <v>23.333343684028073</v>
      </c>
      <c r="J8" s="224">
        <v>23.078796833038943</v>
      </c>
      <c r="K8" s="224">
        <v>19.500386766650141</v>
      </c>
      <c r="L8" s="224">
        <v>22.605269581849239</v>
      </c>
      <c r="M8" s="224">
        <v>22.33498258347786</v>
      </c>
      <c r="N8" s="224">
        <v>20.475671603316986</v>
      </c>
      <c r="O8" s="224">
        <v>20.005877634799166</v>
      </c>
      <c r="P8" s="224">
        <v>19.355490485314526</v>
      </c>
      <c r="Q8" s="224">
        <v>19.680433234371733</v>
      </c>
      <c r="R8" s="224">
        <v>21.084233872033639</v>
      </c>
      <c r="S8" s="224">
        <v>18.765797544622163</v>
      </c>
      <c r="T8" s="224">
        <v>19.339098732169347</v>
      </c>
      <c r="U8" s="224">
        <v>18.409042176860218</v>
      </c>
      <c r="V8" s="224">
        <v>17.277030933889364</v>
      </c>
      <c r="W8" s="224">
        <v>16.499727558104365</v>
      </c>
      <c r="X8" s="224">
        <v>16.475969496573246</v>
      </c>
      <c r="Y8" s="224">
        <v>15.783577471742264</v>
      </c>
    </row>
    <row r="9" spans="1:25" ht="12" customHeight="1" x14ac:dyDescent="0.25">
      <c r="A9" s="173" t="s">
        <v>94</v>
      </c>
      <c r="B9" s="224">
        <v>7.1174625492061043</v>
      </c>
      <c r="C9" s="224">
        <v>6.9504273697415666</v>
      </c>
      <c r="D9" s="224">
        <v>7.5629409265314909</v>
      </c>
      <c r="E9" s="224">
        <v>10.395763694177393</v>
      </c>
      <c r="F9" s="224">
        <v>10.265294142123437</v>
      </c>
      <c r="G9" s="224">
        <v>10.873016362259522</v>
      </c>
      <c r="H9" s="224">
        <v>9.4535097932761758</v>
      </c>
      <c r="I9" s="224">
        <v>8.8902955255904015</v>
      </c>
      <c r="J9" s="224">
        <v>8.3598026136551358</v>
      </c>
      <c r="K9" s="224">
        <v>6.8745233371502126</v>
      </c>
      <c r="L9" s="224">
        <v>7.4821703589335282</v>
      </c>
      <c r="M9" s="224">
        <v>8.188905522899617</v>
      </c>
      <c r="N9" s="224">
        <v>8.1333441126782997</v>
      </c>
      <c r="O9" s="224">
        <v>8.5541345676604585</v>
      </c>
      <c r="P9" s="224">
        <v>7.9975188906138062</v>
      </c>
      <c r="Q9" s="224">
        <v>7.9881582689107367</v>
      </c>
      <c r="R9" s="224">
        <v>8.1292830635885061</v>
      </c>
      <c r="S9" s="224">
        <v>7.1510129508818299</v>
      </c>
      <c r="T9" s="224">
        <v>4.6998380349672972</v>
      </c>
      <c r="U9" s="224">
        <v>4.9958207682030844</v>
      </c>
      <c r="V9" s="224">
        <v>4.774185827437325</v>
      </c>
      <c r="W9" s="224">
        <v>3.6992992381606036</v>
      </c>
      <c r="X9" s="224">
        <v>4.057352390245053</v>
      </c>
      <c r="Y9" s="224">
        <v>3.7925879068597257</v>
      </c>
    </row>
    <row r="10" spans="1:25" ht="12" customHeight="1" x14ac:dyDescent="0.25">
      <c r="A10" s="36" t="s">
        <v>95</v>
      </c>
      <c r="B10" s="225">
        <f t="shared" ref="B10:Y10" si="1">SUM(B11:B15)</f>
        <v>14.154642991697999</v>
      </c>
      <c r="C10" s="225">
        <f t="shared" si="1"/>
        <v>14.966656414934704</v>
      </c>
      <c r="D10" s="225">
        <f t="shared" si="1"/>
        <v>17.088067961495156</v>
      </c>
      <c r="E10" s="225">
        <f t="shared" si="1"/>
        <v>20.751293625963399</v>
      </c>
      <c r="F10" s="225">
        <f t="shared" si="1"/>
        <v>18.99985801822357</v>
      </c>
      <c r="G10" s="225">
        <f t="shared" si="1"/>
        <v>18.744895637492753</v>
      </c>
      <c r="H10" s="225">
        <f t="shared" si="1"/>
        <v>15.515484153927339</v>
      </c>
      <c r="I10" s="225">
        <f t="shared" si="1"/>
        <v>13.583262564404444</v>
      </c>
      <c r="J10" s="225">
        <f t="shared" si="1"/>
        <v>14.161263345656533</v>
      </c>
      <c r="K10" s="225">
        <f t="shared" si="1"/>
        <v>11.917284006613921</v>
      </c>
      <c r="L10" s="225">
        <f t="shared" si="1"/>
        <v>10.805479107024713</v>
      </c>
      <c r="M10" s="225">
        <f t="shared" si="1"/>
        <v>12.737948279689554</v>
      </c>
      <c r="N10" s="225">
        <f t="shared" si="1"/>
        <v>13.61099980682437</v>
      </c>
      <c r="O10" s="225">
        <f t="shared" si="1"/>
        <v>14.774767756776029</v>
      </c>
      <c r="P10" s="225">
        <f t="shared" si="1"/>
        <v>12.079755829582727</v>
      </c>
      <c r="Q10" s="225">
        <f t="shared" si="1"/>
        <v>10.795995042452576</v>
      </c>
      <c r="R10" s="225">
        <f t="shared" si="1"/>
        <v>11.283005365495367</v>
      </c>
      <c r="S10" s="225">
        <f t="shared" si="1"/>
        <v>10.610168954010618</v>
      </c>
      <c r="T10" s="225">
        <f t="shared" si="1"/>
        <v>7.7385034936003088</v>
      </c>
      <c r="U10" s="225">
        <f t="shared" si="1"/>
        <v>7.8453824809977242</v>
      </c>
      <c r="V10" s="225">
        <f t="shared" si="1"/>
        <v>7.4038408352637806</v>
      </c>
      <c r="W10" s="225">
        <f t="shared" si="1"/>
        <v>11.257394536618303</v>
      </c>
      <c r="X10" s="225">
        <f t="shared" si="1"/>
        <v>9.1115568910834881</v>
      </c>
      <c r="Y10" s="225">
        <f t="shared" si="1"/>
        <v>8.6459142886094575</v>
      </c>
    </row>
    <row r="11" spans="1:25" ht="12" customHeight="1" x14ac:dyDescent="0.25">
      <c r="A11" s="37" t="s">
        <v>82</v>
      </c>
      <c r="B11" s="226">
        <v>0.66185448896026056</v>
      </c>
      <c r="C11" s="226">
        <v>0.92551210084117175</v>
      </c>
      <c r="D11" s="226">
        <v>0.90702891925859275</v>
      </c>
      <c r="E11" s="226">
        <v>0.56151783338056471</v>
      </c>
      <c r="F11" s="226">
        <v>0.67773565740611796</v>
      </c>
      <c r="G11" s="226">
        <v>0.53449472675158338</v>
      </c>
      <c r="H11" s="226">
        <v>0.25285510464026845</v>
      </c>
      <c r="I11" s="226">
        <v>0.18374918272672836</v>
      </c>
      <c r="J11" s="226">
        <v>0.13231055985435067</v>
      </c>
      <c r="K11" s="226">
        <v>9.8522809816412704E-2</v>
      </c>
      <c r="L11" s="226">
        <v>0.20086020852794909</v>
      </c>
      <c r="M11" s="226">
        <v>0.13199758070646961</v>
      </c>
      <c r="N11" s="226">
        <v>0.12414415426379823</v>
      </c>
      <c r="O11" s="226">
        <v>0.18949471129856635</v>
      </c>
      <c r="P11" s="226">
        <v>0.10648068041629846</v>
      </c>
      <c r="Q11" s="226">
        <v>0.11268590911312833</v>
      </c>
      <c r="R11" s="226">
        <v>8.3021014456633763E-2</v>
      </c>
      <c r="S11" s="226">
        <v>0.19529711173202477</v>
      </c>
      <c r="T11" s="226">
        <v>0.22135078941286115</v>
      </c>
      <c r="U11" s="226">
        <v>0.36383103509634784</v>
      </c>
      <c r="V11" s="226">
        <v>0.34128927364391176</v>
      </c>
      <c r="W11" s="226">
        <v>0.31855440258719236</v>
      </c>
      <c r="X11" s="226">
        <v>0.23249307583576784</v>
      </c>
      <c r="Y11" s="226">
        <v>0.19921551699258463</v>
      </c>
    </row>
    <row r="12" spans="1:25" ht="12" customHeight="1" x14ac:dyDescent="0.25">
      <c r="A12" s="37" t="s">
        <v>73</v>
      </c>
      <c r="B12" s="226">
        <v>9.7426869070165925</v>
      </c>
      <c r="C12" s="226">
        <v>10.359921291657487</v>
      </c>
      <c r="D12" s="226">
        <v>11.34689563967556</v>
      </c>
      <c r="E12" s="226">
        <v>13.294481359759256</v>
      </c>
      <c r="F12" s="226">
        <v>12.638193828771408</v>
      </c>
      <c r="G12" s="226">
        <v>12.584965586763389</v>
      </c>
      <c r="H12" s="226">
        <v>9.8027630866224111</v>
      </c>
      <c r="I12" s="226">
        <v>8.2352401252797947</v>
      </c>
      <c r="J12" s="226">
        <v>8.7817426399938565</v>
      </c>
      <c r="K12" s="226">
        <v>7.5451241405405121</v>
      </c>
      <c r="L12" s="226">
        <v>6.1690991075395747</v>
      </c>
      <c r="M12" s="226">
        <v>8.5918358808609714</v>
      </c>
      <c r="N12" s="226">
        <v>9.8000630889713598</v>
      </c>
      <c r="O12" s="226">
        <v>11.045715843553108</v>
      </c>
      <c r="P12" s="226">
        <v>7.949205108862107</v>
      </c>
      <c r="Q12" s="226">
        <v>6.6177636811174123</v>
      </c>
      <c r="R12" s="226">
        <v>6.727271513276663</v>
      </c>
      <c r="S12" s="226">
        <v>6.5193371458881408</v>
      </c>
      <c r="T12" s="226">
        <v>5.0168822121584764</v>
      </c>
      <c r="U12" s="226">
        <v>5.0828973722601978</v>
      </c>
      <c r="V12" s="226">
        <v>4.1824704183964148</v>
      </c>
      <c r="W12" s="226">
        <v>8.2598696165303505</v>
      </c>
      <c r="X12" s="226">
        <v>4.7936511793618051</v>
      </c>
      <c r="Y12" s="226">
        <v>4.8016295832910192</v>
      </c>
    </row>
    <row r="13" spans="1:2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</row>
    <row r="14" spans="1:2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</row>
    <row r="15" spans="1:25" ht="12" customHeight="1" x14ac:dyDescent="0.25">
      <c r="A15" s="38" t="s">
        <v>40</v>
      </c>
      <c r="B15" s="227">
        <v>3.7501015957211461</v>
      </c>
      <c r="C15" s="227">
        <v>3.681223022436046</v>
      </c>
      <c r="D15" s="227">
        <v>4.8341434025610042</v>
      </c>
      <c r="E15" s="227">
        <v>6.8952944328235795</v>
      </c>
      <c r="F15" s="227">
        <v>5.6839285320460426</v>
      </c>
      <c r="G15" s="227">
        <v>5.6254353239777792</v>
      </c>
      <c r="H15" s="227">
        <v>5.4598659626646588</v>
      </c>
      <c r="I15" s="227">
        <v>5.1642732563979212</v>
      </c>
      <c r="J15" s="227">
        <v>5.2472101458083271</v>
      </c>
      <c r="K15" s="227">
        <v>4.2736370562569954</v>
      </c>
      <c r="L15" s="227">
        <v>4.4355197909571888</v>
      </c>
      <c r="M15" s="227">
        <v>4.0141148181221142</v>
      </c>
      <c r="N15" s="227">
        <v>3.686792563589214</v>
      </c>
      <c r="O15" s="227">
        <v>3.5395572019243549</v>
      </c>
      <c r="P15" s="227">
        <v>4.0240700403043208</v>
      </c>
      <c r="Q15" s="227">
        <v>4.0655454522220351</v>
      </c>
      <c r="R15" s="227">
        <v>4.4727128377620691</v>
      </c>
      <c r="S15" s="227">
        <v>3.8955346963904516</v>
      </c>
      <c r="T15" s="227">
        <v>2.5002704920289709</v>
      </c>
      <c r="U15" s="227">
        <v>2.3986540736411786</v>
      </c>
      <c r="V15" s="227">
        <v>2.8800811432234541</v>
      </c>
      <c r="W15" s="227">
        <v>2.6789705175007601</v>
      </c>
      <c r="X15" s="227">
        <v>4.0854126358859162</v>
      </c>
      <c r="Y15" s="227">
        <v>3.6450691883258539</v>
      </c>
    </row>
    <row r="16" spans="1:25" ht="12" customHeight="1" x14ac:dyDescent="0.25">
      <c r="A16" s="39" t="s">
        <v>97</v>
      </c>
      <c r="B16" s="228">
        <f t="shared" ref="B16:Y16" si="2">SUM(B17:B26)</f>
        <v>42.295706830489451</v>
      </c>
      <c r="C16" s="228">
        <f t="shared" si="2"/>
        <v>42.452081029122887</v>
      </c>
      <c r="D16" s="228">
        <f t="shared" si="2"/>
        <v>40.87917577432011</v>
      </c>
      <c r="E16" s="228">
        <f t="shared" si="2"/>
        <v>44.314177052097349</v>
      </c>
      <c r="F16" s="228">
        <f t="shared" si="2"/>
        <v>48.71964976884302</v>
      </c>
      <c r="G16" s="228">
        <f t="shared" si="2"/>
        <v>55.707813469004286</v>
      </c>
      <c r="H16" s="228">
        <f t="shared" si="2"/>
        <v>55.195984073825173</v>
      </c>
      <c r="I16" s="228">
        <f t="shared" si="2"/>
        <v>55.500476080563885</v>
      </c>
      <c r="J16" s="228">
        <f t="shared" si="2"/>
        <v>51.422501527063432</v>
      </c>
      <c r="K16" s="228">
        <f t="shared" si="2"/>
        <v>41.821340184328825</v>
      </c>
      <c r="L16" s="228">
        <f t="shared" si="2"/>
        <v>46.638901516740646</v>
      </c>
      <c r="M16" s="228">
        <f t="shared" si="2"/>
        <v>51.681025824481438</v>
      </c>
      <c r="N16" s="228">
        <f t="shared" si="2"/>
        <v>51.932119374739813</v>
      </c>
      <c r="O16" s="228">
        <f t="shared" si="2"/>
        <v>55.84698371884835</v>
      </c>
      <c r="P16" s="228">
        <f t="shared" si="2"/>
        <v>53.011714415023654</v>
      </c>
      <c r="Q16" s="228">
        <f t="shared" si="2"/>
        <v>44.572285819964257</v>
      </c>
      <c r="R16" s="228">
        <f t="shared" si="2"/>
        <v>44.933979113211308</v>
      </c>
      <c r="S16" s="228">
        <f t="shared" si="2"/>
        <v>42.208614409536779</v>
      </c>
      <c r="T16" s="228">
        <f t="shared" si="2"/>
        <v>37.339965275857161</v>
      </c>
      <c r="U16" s="228">
        <f t="shared" si="2"/>
        <v>36.348781224326544</v>
      </c>
      <c r="V16" s="228">
        <f t="shared" si="2"/>
        <v>34.202409380446134</v>
      </c>
      <c r="W16" s="228">
        <f t="shared" si="2"/>
        <v>34.224119174068058</v>
      </c>
      <c r="X16" s="228">
        <f t="shared" si="2"/>
        <v>28.255060518436164</v>
      </c>
      <c r="Y16" s="228">
        <f t="shared" si="2"/>
        <v>24.978477941360854</v>
      </c>
    </row>
    <row r="17" spans="1:25" ht="12" customHeight="1" x14ac:dyDescent="0.25">
      <c r="A17" s="46" t="s">
        <v>28</v>
      </c>
      <c r="B17" s="229">
        <v>3.5568425680791287</v>
      </c>
      <c r="C17" s="229">
        <v>4.4959165140502284</v>
      </c>
      <c r="D17" s="229">
        <v>3.6644664360558932</v>
      </c>
      <c r="E17" s="229">
        <v>2.8003855495207501</v>
      </c>
      <c r="F17" s="229">
        <v>3.0709586713940471</v>
      </c>
      <c r="G17" s="229">
        <v>2.6189941646351413</v>
      </c>
      <c r="H17" s="229">
        <v>3.3098736801832582</v>
      </c>
      <c r="I17" s="229">
        <v>3.8932183691416888</v>
      </c>
      <c r="J17" s="229">
        <v>3.3361633115665903</v>
      </c>
      <c r="K17" s="229">
        <v>2.2218317100997207</v>
      </c>
      <c r="L17" s="229">
        <v>2.219351521070752</v>
      </c>
      <c r="M17" s="229">
        <v>1.6091775480519543</v>
      </c>
      <c r="N17" s="229">
        <v>1.3504581852560478</v>
      </c>
      <c r="O17" s="229">
        <v>1.3251854270648085</v>
      </c>
      <c r="P17" s="229">
        <v>1.2411892269326779</v>
      </c>
      <c r="Q17" s="229">
        <v>1.1573815585522673</v>
      </c>
      <c r="R17" s="229">
        <v>1.192467600260513</v>
      </c>
      <c r="S17" s="229">
        <v>0.74268346107235317</v>
      </c>
      <c r="T17" s="229">
        <v>0.68166123311181348</v>
      </c>
      <c r="U17" s="229">
        <v>0.70352755040454951</v>
      </c>
      <c r="V17" s="229">
        <v>0.6330880526435495</v>
      </c>
      <c r="W17" s="229">
        <v>0.57259593860641167</v>
      </c>
      <c r="X17" s="229">
        <v>0.5597006201318856</v>
      </c>
      <c r="Y17" s="229">
        <v>0.39190940453280931</v>
      </c>
    </row>
    <row r="18" spans="1:2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</row>
    <row r="19" spans="1:25" ht="12" customHeight="1" x14ac:dyDescent="0.25">
      <c r="A19" s="46" t="s">
        <v>31</v>
      </c>
      <c r="B19" s="229">
        <v>3.7042959693368203</v>
      </c>
      <c r="C19" s="229">
        <v>3.4851792852866375</v>
      </c>
      <c r="D19" s="229">
        <v>2.9032058435035659</v>
      </c>
      <c r="E19" s="229">
        <v>3.7189775295404286</v>
      </c>
      <c r="F19" s="229">
        <v>3.0360768515863801</v>
      </c>
      <c r="G19" s="229">
        <v>2.6172615119151255</v>
      </c>
      <c r="H19" s="229">
        <v>2.3707115914913297</v>
      </c>
      <c r="I19" s="229">
        <v>2.3821807148040679</v>
      </c>
      <c r="J19" s="229">
        <v>2.4154026397524588</v>
      </c>
      <c r="K19" s="229">
        <v>1.1694184953563164E-2</v>
      </c>
      <c r="L19" s="229">
        <v>7.7961233024543422E-3</v>
      </c>
      <c r="M19" s="229">
        <v>0</v>
      </c>
      <c r="N19" s="229">
        <v>8.6273694578151833E-4</v>
      </c>
      <c r="O19" s="229">
        <v>6.3855702258419763E-4</v>
      </c>
      <c r="P19" s="229">
        <v>4.9378636422048421E-3</v>
      </c>
      <c r="Q19" s="229">
        <v>4.294933029156991E-3</v>
      </c>
      <c r="R19" s="229">
        <v>1.4938157501865651E-3</v>
      </c>
      <c r="S19" s="229">
        <v>7.9480918761485886E-3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</row>
    <row r="20" spans="1:25" ht="12" customHeight="1" x14ac:dyDescent="0.25">
      <c r="A20" s="46" t="s">
        <v>82</v>
      </c>
      <c r="B20" s="229">
        <v>4.9738974167144603</v>
      </c>
      <c r="C20" s="229">
        <v>5.7180479490818144</v>
      </c>
      <c r="D20" s="229">
        <v>5.2953842069259416</v>
      </c>
      <c r="E20" s="229">
        <v>4.0715446680346794</v>
      </c>
      <c r="F20" s="229">
        <v>4.7037254948948304</v>
      </c>
      <c r="G20" s="229">
        <v>4.0261193152842614</v>
      </c>
      <c r="H20" s="229">
        <v>2.1696152814743348</v>
      </c>
      <c r="I20" s="229">
        <v>1.9335393060921873</v>
      </c>
      <c r="J20" s="229">
        <v>1.3630865562323486</v>
      </c>
      <c r="K20" s="229">
        <v>1.1916028246033608</v>
      </c>
      <c r="L20" s="229">
        <v>2.3861461715505921</v>
      </c>
      <c r="M20" s="229">
        <v>1.6699606115017194</v>
      </c>
      <c r="N20" s="229">
        <v>2.368843990848613</v>
      </c>
      <c r="O20" s="229">
        <v>3.2674554112864409</v>
      </c>
      <c r="P20" s="229">
        <v>2.5297341170812784</v>
      </c>
      <c r="Q20" s="229">
        <v>3.5159225056143875</v>
      </c>
      <c r="R20" s="229">
        <v>1.0908796624130752</v>
      </c>
      <c r="S20" s="229">
        <v>3.5015658224061714</v>
      </c>
      <c r="T20" s="229">
        <v>3.8265742159522653</v>
      </c>
      <c r="U20" s="229">
        <v>5.3485489477015022</v>
      </c>
      <c r="V20" s="229">
        <v>5.3161586477559926</v>
      </c>
      <c r="W20" s="229">
        <v>4.9229544758894335</v>
      </c>
      <c r="X20" s="229">
        <v>4.2685848566091646</v>
      </c>
      <c r="Y20" s="229">
        <v>4.104016238179848</v>
      </c>
    </row>
    <row r="21" spans="1:25" ht="12" customHeight="1" x14ac:dyDescent="0.25">
      <c r="A21" s="46" t="s">
        <v>32</v>
      </c>
      <c r="B21" s="229">
        <v>0.80640245903634922</v>
      </c>
      <c r="C21" s="229">
        <v>0.85250104701615548</v>
      </c>
      <c r="D21" s="229">
        <v>0.75738318734941801</v>
      </c>
      <c r="E21" s="229">
        <v>0.72614057509370289</v>
      </c>
      <c r="F21" s="229">
        <v>0.54010561013278058</v>
      </c>
      <c r="G21" s="229">
        <v>0.35471756029916318</v>
      </c>
      <c r="H21" s="229">
        <v>0.25246983824110375</v>
      </c>
      <c r="I21" s="229">
        <v>0.17611793512344229</v>
      </c>
      <c r="J21" s="229">
        <v>0.11140654533307158</v>
      </c>
      <c r="K21" s="229">
        <v>0.12416301998992905</v>
      </c>
      <c r="L21" s="229">
        <v>0.37730817262161664</v>
      </c>
      <c r="M21" s="229">
        <v>0.54352245488312034</v>
      </c>
      <c r="N21" s="229">
        <v>0.49690587258005608</v>
      </c>
      <c r="O21" s="229">
        <v>0.25460438650258088</v>
      </c>
      <c r="P21" s="229">
        <v>0.20568082295953907</v>
      </c>
      <c r="Q21" s="229">
        <v>0.16377684579535642</v>
      </c>
      <c r="R21" s="229">
        <v>0.22311443192376146</v>
      </c>
      <c r="S21" s="229">
        <v>0.3855995142916141</v>
      </c>
      <c r="T21" s="229">
        <v>0.44657554271285271</v>
      </c>
      <c r="U21" s="229">
        <v>0.33333739946181873</v>
      </c>
      <c r="V21" s="229">
        <v>0.18476747024158255</v>
      </c>
      <c r="W21" s="229">
        <v>0.18761842778752033</v>
      </c>
      <c r="X21" s="229">
        <v>0.15810217523739709</v>
      </c>
      <c r="Y21" s="229">
        <v>0.17065555977663616</v>
      </c>
    </row>
    <row r="22" spans="1:25" ht="12" customHeight="1" x14ac:dyDescent="0.25">
      <c r="A22" s="46" t="s">
        <v>33</v>
      </c>
      <c r="B22" s="229">
        <v>0.68344181023789996</v>
      </c>
      <c r="C22" s="229">
        <v>0.68344181023788841</v>
      </c>
      <c r="D22" s="229">
        <v>0.34172090511811787</v>
      </c>
      <c r="E22" s="229">
        <v>0.3417209051188701</v>
      </c>
      <c r="F22" s="229">
        <v>0.34172090511826558</v>
      </c>
      <c r="G22" s="229">
        <v>0.34172090511826064</v>
      </c>
      <c r="H22" s="229">
        <v>0.34172090511792258</v>
      </c>
      <c r="I22" s="229">
        <v>0.34172090511784103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</row>
    <row r="23" spans="1:25" ht="12" customHeight="1" x14ac:dyDescent="0.25">
      <c r="A23" s="46" t="s">
        <v>73</v>
      </c>
      <c r="B23" s="229">
        <v>28.48420144522921</v>
      </c>
      <c r="C23" s="229">
        <v>27.022031694862122</v>
      </c>
      <c r="D23" s="229">
        <v>27.709272050532967</v>
      </c>
      <c r="E23" s="229">
        <v>27.014887625721364</v>
      </c>
      <c r="F23" s="229">
        <v>29.261016446811638</v>
      </c>
      <c r="G23" s="229">
        <v>29.641685543180778</v>
      </c>
      <c r="H23" s="229">
        <v>28.886540152912943</v>
      </c>
      <c r="I23" s="229">
        <v>30.379041172153745</v>
      </c>
      <c r="J23" s="229">
        <v>27.39752262487346</v>
      </c>
      <c r="K23" s="229">
        <v>24.929713978626101</v>
      </c>
      <c r="L23" s="229">
        <v>25.447357401916886</v>
      </c>
      <c r="M23" s="229">
        <v>34.531301524604622</v>
      </c>
      <c r="N23" s="229">
        <v>33.378178419167845</v>
      </c>
      <c r="O23" s="229">
        <v>35.891672690478515</v>
      </c>
      <c r="P23" s="229">
        <v>31.628842675614241</v>
      </c>
      <c r="Q23" s="229">
        <v>31.575719417965033</v>
      </c>
      <c r="R23" s="229">
        <v>34.141602836267069</v>
      </c>
      <c r="S23" s="229">
        <v>30.105772519805768</v>
      </c>
      <c r="T23" s="229">
        <v>27.429732646579112</v>
      </c>
      <c r="U23" s="229">
        <v>27.047952982751845</v>
      </c>
      <c r="V23" s="229">
        <v>25.091540512578153</v>
      </c>
      <c r="W23" s="229">
        <v>24.258267192877828</v>
      </c>
      <c r="X23" s="229">
        <v>19.53836595657847</v>
      </c>
      <c r="Y23" s="229">
        <v>18.658624531748561</v>
      </c>
    </row>
    <row r="24" spans="1:2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</row>
    <row r="25" spans="1:25" ht="12" customHeight="1" x14ac:dyDescent="0.25">
      <c r="A25" s="46" t="s">
        <v>38</v>
      </c>
      <c r="B25" s="229">
        <v>8.6625161855576546E-2</v>
      </c>
      <c r="C25" s="229">
        <v>0.19496272858804281</v>
      </c>
      <c r="D25" s="229">
        <v>0.20774314483420203</v>
      </c>
      <c r="E25" s="229">
        <v>0.18565216698043061</v>
      </c>
      <c r="F25" s="229">
        <v>0.2247197514473426</v>
      </c>
      <c r="G25" s="229">
        <v>8.7183668547390543</v>
      </c>
      <c r="H25" s="229">
        <v>8.5011387628802488</v>
      </c>
      <c r="I25" s="229">
        <v>9.0397673554618372</v>
      </c>
      <c r="J25" s="229">
        <v>9.6479693862233145</v>
      </c>
      <c r="K25" s="229">
        <v>7.4203652119968915</v>
      </c>
      <c r="L25" s="229">
        <v>8.5217023693734788</v>
      </c>
      <c r="M25" s="229">
        <v>7.7697800428304138</v>
      </c>
      <c r="N25" s="229">
        <v>6.8118371640532036</v>
      </c>
      <c r="O25" s="229">
        <v>7.1043156211881948</v>
      </c>
      <c r="P25" s="229">
        <v>8.6139553634855925</v>
      </c>
      <c r="Q25" s="229">
        <v>7.966768495504299</v>
      </c>
      <c r="R25" s="229">
        <v>8.0074086859629467</v>
      </c>
      <c r="S25" s="229">
        <v>7.1932564601322033</v>
      </c>
      <c r="T25" s="229">
        <v>4.4596584098754199</v>
      </c>
      <c r="U25" s="229">
        <v>1.5747537108058789</v>
      </c>
      <c r="V25" s="229">
        <v>1.7012210050485375</v>
      </c>
      <c r="W25" s="229">
        <v>3.3625724218881139</v>
      </c>
      <c r="X25" s="229">
        <v>2.88376209378182</v>
      </c>
      <c r="Y25" s="229">
        <v>0.76180231164503909</v>
      </c>
    </row>
    <row r="26" spans="1:2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5.4548680320871226</v>
      </c>
      <c r="F26" s="229">
        <v>7.5413260374577389</v>
      </c>
      <c r="G26" s="229">
        <v>7.3889476138325048</v>
      </c>
      <c r="H26" s="229">
        <v>9.363913861524038</v>
      </c>
      <c r="I26" s="229">
        <v>7.3548903226690774</v>
      </c>
      <c r="J26" s="229">
        <v>7.1509504630821894</v>
      </c>
      <c r="K26" s="229">
        <v>5.9219692540592579</v>
      </c>
      <c r="L26" s="229">
        <v>7.6792397569048623</v>
      </c>
      <c r="M26" s="229">
        <v>5.5572836426096126</v>
      </c>
      <c r="N26" s="229">
        <v>7.5250330058882691</v>
      </c>
      <c r="O26" s="229">
        <v>8.0031116253052339</v>
      </c>
      <c r="P26" s="229">
        <v>8.7873743453081143</v>
      </c>
      <c r="Q26" s="229">
        <v>0.18842206350376103</v>
      </c>
      <c r="R26" s="229">
        <v>0.2770120806337541</v>
      </c>
      <c r="S26" s="229">
        <v>0.27178853995251706</v>
      </c>
      <c r="T26" s="229">
        <v>0.49576322762569341</v>
      </c>
      <c r="U26" s="229">
        <v>1.340660633200951</v>
      </c>
      <c r="V26" s="229">
        <v>1.2756336921783153</v>
      </c>
      <c r="W26" s="229">
        <v>0.92011071701875169</v>
      </c>
      <c r="X26" s="229">
        <v>0.84654481609742827</v>
      </c>
      <c r="Y26" s="229">
        <v>0.89146989547796252</v>
      </c>
    </row>
    <row r="27" spans="1:25" ht="12" customHeight="1" x14ac:dyDescent="0.25">
      <c r="A27" s="39" t="s">
        <v>98</v>
      </c>
      <c r="B27" s="228">
        <f t="shared" ref="B27:Y27" si="3">SUM(B28:B37)</f>
        <v>335.85943032389434</v>
      </c>
      <c r="C27" s="228">
        <f t="shared" si="3"/>
        <v>342.38690434090768</v>
      </c>
      <c r="D27" s="228">
        <f t="shared" si="3"/>
        <v>335.87995031241582</v>
      </c>
      <c r="E27" s="228">
        <f t="shared" si="3"/>
        <v>311.66039027497953</v>
      </c>
      <c r="F27" s="228">
        <f t="shared" si="3"/>
        <v>358.77879391807085</v>
      </c>
      <c r="G27" s="228">
        <f t="shared" si="3"/>
        <v>333.08329967186916</v>
      </c>
      <c r="H27" s="228">
        <f t="shared" si="3"/>
        <v>383.83560037557447</v>
      </c>
      <c r="I27" s="228">
        <f t="shared" si="3"/>
        <v>357.27581427168968</v>
      </c>
      <c r="J27" s="228">
        <f t="shared" si="3"/>
        <v>352.88307167581127</v>
      </c>
      <c r="K27" s="228">
        <f t="shared" si="3"/>
        <v>307.27737140910267</v>
      </c>
      <c r="L27" s="228">
        <f t="shared" si="3"/>
        <v>348.09599012404146</v>
      </c>
      <c r="M27" s="228">
        <f t="shared" si="3"/>
        <v>336.9593960783227</v>
      </c>
      <c r="N27" s="228">
        <f t="shared" si="3"/>
        <v>310.39988243045093</v>
      </c>
      <c r="O27" s="228">
        <f t="shared" si="3"/>
        <v>287.40714976622348</v>
      </c>
      <c r="P27" s="228">
        <f t="shared" si="3"/>
        <v>291.57435896209461</v>
      </c>
      <c r="Q27" s="228">
        <f t="shared" si="3"/>
        <v>293.94479818223886</v>
      </c>
      <c r="R27" s="228">
        <f t="shared" si="3"/>
        <v>308.04433240894684</v>
      </c>
      <c r="S27" s="228">
        <f t="shared" si="3"/>
        <v>292.70829325426371</v>
      </c>
      <c r="T27" s="228">
        <f t="shared" si="3"/>
        <v>324.45900678174291</v>
      </c>
      <c r="U27" s="228">
        <f t="shared" si="3"/>
        <v>313.82328212343884</v>
      </c>
      <c r="V27" s="228">
        <f t="shared" si="3"/>
        <v>287.5625857624143</v>
      </c>
      <c r="W27" s="228">
        <f t="shared" si="3"/>
        <v>287.41759591534782</v>
      </c>
      <c r="X27" s="228">
        <f t="shared" si="3"/>
        <v>258.50727277705204</v>
      </c>
      <c r="Y27" s="228">
        <f t="shared" si="3"/>
        <v>236.578608700318</v>
      </c>
    </row>
    <row r="28" spans="1:25" ht="12" customHeight="1" x14ac:dyDescent="0.25">
      <c r="A28" s="18" t="s">
        <v>28</v>
      </c>
      <c r="B28" s="230">
        <v>50.838604123098172</v>
      </c>
      <c r="C28" s="230">
        <v>53.866899005262454</v>
      </c>
      <c r="D28" s="230">
        <v>30.767754400473237</v>
      </c>
      <c r="E28" s="230">
        <v>23.128311588092934</v>
      </c>
      <c r="F28" s="230">
        <v>35.152713225467991</v>
      </c>
      <c r="G28" s="230">
        <v>35.142689708485442</v>
      </c>
      <c r="H28" s="230">
        <v>42.452898860107148</v>
      </c>
      <c r="I28" s="230">
        <v>32.800672015043688</v>
      </c>
      <c r="J28" s="230">
        <v>32.168399441411339</v>
      </c>
      <c r="K28" s="230">
        <v>30.064969876522557</v>
      </c>
      <c r="L28" s="230">
        <v>28.965396336800069</v>
      </c>
      <c r="M28" s="230">
        <v>27.942205094092134</v>
      </c>
      <c r="N28" s="230">
        <v>26.141692417406251</v>
      </c>
      <c r="O28" s="230">
        <v>25.829164043598386</v>
      </c>
      <c r="P28" s="230">
        <v>24.872029219803213</v>
      </c>
      <c r="Q28" s="230">
        <v>23.875823586120902</v>
      </c>
      <c r="R28" s="230">
        <v>24.701046113637933</v>
      </c>
      <c r="S28" s="230">
        <v>24.299226039274899</v>
      </c>
      <c r="T28" s="230">
        <v>21.119917124942873</v>
      </c>
      <c r="U28" s="230">
        <v>23.805805541631116</v>
      </c>
      <c r="V28" s="230">
        <v>19.868385329216395</v>
      </c>
      <c r="W28" s="230">
        <v>21.633518384735787</v>
      </c>
      <c r="X28" s="230">
        <v>23.905401272680312</v>
      </c>
      <c r="Y28" s="230">
        <v>12.773128625762881</v>
      </c>
    </row>
    <row r="29" spans="1:25" ht="12" customHeight="1" x14ac:dyDescent="0.25">
      <c r="A29" s="18" t="s">
        <v>42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</row>
    <row r="30" spans="1:25" ht="12" customHeight="1" x14ac:dyDescent="0.25">
      <c r="A30" s="18" t="s">
        <v>31</v>
      </c>
      <c r="B30" s="230">
        <v>1.8158318567724285</v>
      </c>
      <c r="C30" s="230">
        <v>1.6888078798016437</v>
      </c>
      <c r="D30" s="230">
        <v>1.2629881478811837</v>
      </c>
      <c r="E30" s="230">
        <v>1.2519691651445031</v>
      </c>
      <c r="F30" s="230">
        <v>0.89281323776005961</v>
      </c>
      <c r="G30" s="230">
        <v>0.82950934248891561</v>
      </c>
      <c r="H30" s="230">
        <v>0.71990034140268933</v>
      </c>
      <c r="I30" s="230">
        <v>0.70951862987006331</v>
      </c>
      <c r="J30" s="230">
        <v>0.69207753640220793</v>
      </c>
      <c r="K30" s="230">
        <v>6.9285826256971503E-3</v>
      </c>
      <c r="L30" s="230">
        <v>4.619055083844849E-3</v>
      </c>
      <c r="M30" s="230">
        <v>0</v>
      </c>
      <c r="N30" s="230">
        <v>5.1319446307438214E-4</v>
      </c>
      <c r="O30" s="230">
        <v>3.8523671663248383E-4</v>
      </c>
      <c r="P30" s="230">
        <v>2.982223719566318E-3</v>
      </c>
      <c r="Q30" s="230">
        <v>2.5999151734332872E-3</v>
      </c>
      <c r="R30" s="230">
        <v>9.0343793518321319E-4</v>
      </c>
      <c r="S30" s="230">
        <v>4.795359183260248E-3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</row>
    <row r="31" spans="1:25" ht="12" customHeight="1" x14ac:dyDescent="0.25">
      <c r="A31" s="18" t="s">
        <v>82</v>
      </c>
      <c r="B31" s="230">
        <v>5.8567520994722413</v>
      </c>
      <c r="C31" s="230">
        <v>6.7874965737971538</v>
      </c>
      <c r="D31" s="230">
        <v>6.0219962869944421</v>
      </c>
      <c r="E31" s="230">
        <v>4.1009653414210003</v>
      </c>
      <c r="F31" s="230">
        <v>5.0691910357886192</v>
      </c>
      <c r="G31" s="230">
        <v>3.9922193279251088</v>
      </c>
      <c r="H31" s="230">
        <v>2.4177609108840854</v>
      </c>
      <c r="I31" s="230">
        <v>1.993375510821159</v>
      </c>
      <c r="J31" s="230">
        <v>1.3870174385200582</v>
      </c>
      <c r="K31" s="230">
        <v>1.1088633135966022</v>
      </c>
      <c r="L31" s="230">
        <v>2.3028894677714131</v>
      </c>
      <c r="M31" s="230">
        <v>1.5668487779588527</v>
      </c>
      <c r="N31" s="230">
        <v>1.9083603928378061</v>
      </c>
      <c r="O31" s="230">
        <v>2.6627526330579454</v>
      </c>
      <c r="P31" s="230">
        <v>1.9455584485470672</v>
      </c>
      <c r="Q31" s="230">
        <v>2.0219926798647094</v>
      </c>
      <c r="R31" s="230">
        <v>2.2504409791243374</v>
      </c>
      <c r="S31" s="230">
        <v>5.1355173915040409</v>
      </c>
      <c r="T31" s="230">
        <v>5.6858300446883598</v>
      </c>
      <c r="U31" s="230">
        <v>7.7963334561350921</v>
      </c>
      <c r="V31" s="230">
        <v>7.1689102247503111</v>
      </c>
      <c r="W31" s="230">
        <v>6.6992399764227457</v>
      </c>
      <c r="X31" s="230">
        <v>5.1159848724783554</v>
      </c>
      <c r="Y31" s="230">
        <v>4.7978946524857271</v>
      </c>
    </row>
    <row r="32" spans="1:25" ht="12" customHeight="1" x14ac:dyDescent="0.25">
      <c r="A32" s="18" t="s">
        <v>32</v>
      </c>
      <c r="B32" s="230">
        <v>1.2395356080424156</v>
      </c>
      <c r="C32" s="230">
        <v>1.2867363566818979</v>
      </c>
      <c r="D32" s="230">
        <v>1.2039748251837676</v>
      </c>
      <c r="E32" s="230">
        <v>0.82265563533510533</v>
      </c>
      <c r="F32" s="230">
        <v>0.34847583554195333</v>
      </c>
      <c r="G32" s="230">
        <v>0.22908993674750178</v>
      </c>
      <c r="H32" s="230">
        <v>0.16264453318058381</v>
      </c>
      <c r="I32" s="230">
        <v>0.11232690524133994</v>
      </c>
      <c r="J32" s="230">
        <v>6.6813834418522969E-2</v>
      </c>
      <c r="K32" s="230">
        <v>7.4464273474318277E-2</v>
      </c>
      <c r="L32" s="230">
        <v>0.22628298629068661</v>
      </c>
      <c r="M32" s="230">
        <v>0.12993403567102821</v>
      </c>
      <c r="N32" s="230">
        <v>0.11192761207784049</v>
      </c>
      <c r="O32" s="230">
        <v>0.15548020913396732</v>
      </c>
      <c r="P32" s="230">
        <v>0.1257407874352304</v>
      </c>
      <c r="Q32" s="230">
        <v>0.10035442622397954</v>
      </c>
      <c r="R32" s="230">
        <v>0.13658726177318653</v>
      </c>
      <c r="S32" s="230">
        <v>0.23549190829529076</v>
      </c>
      <c r="T32" s="230">
        <v>0.27252027769055986</v>
      </c>
      <c r="U32" s="230">
        <v>0.2027165997380827</v>
      </c>
      <c r="V32" s="230">
        <v>0.11260212268634494</v>
      </c>
      <c r="W32" s="230">
        <v>0.1129952316410254</v>
      </c>
      <c r="X32" s="230">
        <v>9.5299562302580951E-2</v>
      </c>
      <c r="Y32" s="230">
        <v>0.10293516326260546</v>
      </c>
    </row>
    <row r="33" spans="1:25" ht="12" customHeight="1" x14ac:dyDescent="0.25">
      <c r="A33" s="18" t="s">
        <v>33</v>
      </c>
      <c r="B33" s="230">
        <v>0</v>
      </c>
      <c r="C33" s="230">
        <v>0</v>
      </c>
      <c r="D33" s="230">
        <v>0</v>
      </c>
      <c r="E33" s="230">
        <v>0</v>
      </c>
      <c r="F33" s="230">
        <v>0</v>
      </c>
      <c r="G33" s="230">
        <v>0</v>
      </c>
      <c r="H33" s="230">
        <v>0</v>
      </c>
      <c r="I33" s="230">
        <v>0</v>
      </c>
      <c r="J33" s="230">
        <v>0</v>
      </c>
      <c r="K33" s="230">
        <v>0</v>
      </c>
      <c r="L33" s="230">
        <v>0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0</v>
      </c>
    </row>
    <row r="34" spans="1:25" ht="12" customHeight="1" x14ac:dyDescent="0.25">
      <c r="A34" s="18" t="s">
        <v>73</v>
      </c>
      <c r="B34" s="230">
        <v>125.61510840119053</v>
      </c>
      <c r="C34" s="230">
        <v>138.13168523172914</v>
      </c>
      <c r="D34" s="230">
        <v>133.32969300141605</v>
      </c>
      <c r="E34" s="230">
        <v>125.46769259595919</v>
      </c>
      <c r="F34" s="230">
        <v>137.90025987533372</v>
      </c>
      <c r="G34" s="230">
        <v>137.98244946851628</v>
      </c>
      <c r="H34" s="230">
        <v>152.11006652125505</v>
      </c>
      <c r="I34" s="230">
        <v>149.26412866702091</v>
      </c>
      <c r="J34" s="230">
        <v>143.81430050882409</v>
      </c>
      <c r="K34" s="230">
        <v>126.50847429934836</v>
      </c>
      <c r="L34" s="230">
        <v>135.98804740617803</v>
      </c>
      <c r="M34" s="230">
        <v>131.46659466758547</v>
      </c>
      <c r="N34" s="230">
        <v>125.44097338767646</v>
      </c>
      <c r="O34" s="230">
        <v>110.96661496305589</v>
      </c>
      <c r="P34" s="230">
        <v>115.83578623838838</v>
      </c>
      <c r="Q34" s="230">
        <v>116.49697942033887</v>
      </c>
      <c r="R34" s="230">
        <v>116.13382038046377</v>
      </c>
      <c r="S34" s="230">
        <v>114.69821809281447</v>
      </c>
      <c r="T34" s="230">
        <v>124.77867056178985</v>
      </c>
      <c r="U34" s="230">
        <v>120.31161384476425</v>
      </c>
      <c r="V34" s="230">
        <v>100.40000079286109</v>
      </c>
      <c r="W34" s="230">
        <v>103.61190774248065</v>
      </c>
      <c r="X34" s="230">
        <v>69.214200920546403</v>
      </c>
      <c r="Y34" s="230">
        <v>69.095703116202557</v>
      </c>
    </row>
    <row r="35" spans="1:25" ht="12" customHeight="1" x14ac:dyDescent="0.25">
      <c r="A35" s="18" t="s">
        <v>36</v>
      </c>
      <c r="B35" s="230">
        <v>0</v>
      </c>
      <c r="C35" s="230">
        <v>0</v>
      </c>
      <c r="D35" s="230">
        <v>0</v>
      </c>
      <c r="E35" s="230">
        <v>0</v>
      </c>
      <c r="F35" s="230">
        <v>0</v>
      </c>
      <c r="G35" s="230">
        <v>0</v>
      </c>
      <c r="H35" s="230">
        <v>0</v>
      </c>
      <c r="I35" s="230">
        <v>0</v>
      </c>
      <c r="J35" s="230">
        <v>0</v>
      </c>
      <c r="K35" s="230">
        <v>0</v>
      </c>
      <c r="L35" s="230">
        <v>0</v>
      </c>
      <c r="M35" s="230">
        <v>0</v>
      </c>
      <c r="N35" s="230">
        <v>0</v>
      </c>
      <c r="O35" s="230">
        <v>0</v>
      </c>
      <c r="P35" s="230">
        <v>0</v>
      </c>
      <c r="Q35" s="230">
        <v>0</v>
      </c>
      <c r="R35" s="230">
        <v>0</v>
      </c>
      <c r="S35" s="230">
        <v>0</v>
      </c>
      <c r="T35" s="230">
        <v>0</v>
      </c>
      <c r="U35" s="230">
        <v>0</v>
      </c>
      <c r="V35" s="230">
        <v>0</v>
      </c>
      <c r="W35" s="230">
        <v>0</v>
      </c>
      <c r="X35" s="230">
        <v>0</v>
      </c>
      <c r="Y35" s="230">
        <v>0</v>
      </c>
    </row>
    <row r="36" spans="1:25" ht="12" customHeight="1" x14ac:dyDescent="0.25">
      <c r="A36" s="18" t="s">
        <v>38</v>
      </c>
      <c r="B36" s="230">
        <v>4.1155573024686927</v>
      </c>
      <c r="C36" s="230">
        <v>9.0158708504628731</v>
      </c>
      <c r="D36" s="230">
        <v>10.577742866315067</v>
      </c>
      <c r="E36" s="230">
        <v>9.94051111213866</v>
      </c>
      <c r="F36" s="230">
        <v>11.453701097272221</v>
      </c>
      <c r="G36" s="230">
        <v>11.717779561084306</v>
      </c>
      <c r="H36" s="230">
        <v>12.757861102075179</v>
      </c>
      <c r="I36" s="230">
        <v>12.96803419244975</v>
      </c>
      <c r="J36" s="230">
        <v>13.571372256443595</v>
      </c>
      <c r="K36" s="230">
        <v>9.6308205704229213</v>
      </c>
      <c r="L36" s="230">
        <v>13.417386088952167</v>
      </c>
      <c r="M36" s="230">
        <v>12.787026749439217</v>
      </c>
      <c r="N36" s="230">
        <v>13.38763580731948</v>
      </c>
      <c r="O36" s="230">
        <v>13.671921361900509</v>
      </c>
      <c r="P36" s="230">
        <v>13.328271409454251</v>
      </c>
      <c r="Q36" s="230">
        <v>11.864167179811043</v>
      </c>
      <c r="R36" s="230">
        <v>11.034334783700334</v>
      </c>
      <c r="S36" s="230">
        <v>11.882709371703378</v>
      </c>
      <c r="T36" s="230">
        <v>12.736351182997172</v>
      </c>
      <c r="U36" s="230">
        <v>13.112974002288681</v>
      </c>
      <c r="V36" s="230">
        <v>20.319902824333816</v>
      </c>
      <c r="W36" s="230">
        <v>16.833821420496498</v>
      </c>
      <c r="X36" s="230">
        <v>17.125323380208954</v>
      </c>
      <c r="Y36" s="230">
        <v>12.887025436386628</v>
      </c>
    </row>
    <row r="37" spans="1:25" ht="12" customHeight="1" x14ac:dyDescent="0.25">
      <c r="A37" s="47" t="s">
        <v>40</v>
      </c>
      <c r="B37" s="231">
        <v>146.3780409328499</v>
      </c>
      <c r="C37" s="231">
        <v>131.60940844317253</v>
      </c>
      <c r="D37" s="231">
        <v>152.71580078415207</v>
      </c>
      <c r="E37" s="231">
        <v>146.94828483688812</v>
      </c>
      <c r="F37" s="231">
        <v>167.9616396109063</v>
      </c>
      <c r="G37" s="231">
        <v>143.1895623266216</v>
      </c>
      <c r="H37" s="231">
        <v>173.21446810666973</v>
      </c>
      <c r="I37" s="231">
        <v>159.4277583512428</v>
      </c>
      <c r="J37" s="231">
        <v>161.18309065979145</v>
      </c>
      <c r="K37" s="231">
        <v>139.88285049311219</v>
      </c>
      <c r="L37" s="231">
        <v>167.19136878296527</v>
      </c>
      <c r="M37" s="231">
        <v>163.06678675357603</v>
      </c>
      <c r="N37" s="231">
        <v>143.40877961867002</v>
      </c>
      <c r="O37" s="231">
        <v>134.12083131876014</v>
      </c>
      <c r="P37" s="231">
        <v>135.46399063474692</v>
      </c>
      <c r="Q37" s="231">
        <v>139.58288097470589</v>
      </c>
      <c r="R37" s="231">
        <v>153.78719945231208</v>
      </c>
      <c r="S37" s="231">
        <v>136.45233509148835</v>
      </c>
      <c r="T37" s="231">
        <v>159.8657175896341</v>
      </c>
      <c r="U37" s="231">
        <v>148.59383867888161</v>
      </c>
      <c r="V37" s="231">
        <v>139.69278446856634</v>
      </c>
      <c r="W37" s="231">
        <v>138.52611315957111</v>
      </c>
      <c r="X37" s="231">
        <v>143.05106276883544</v>
      </c>
      <c r="Y37" s="231">
        <v>136.9219217062176</v>
      </c>
    </row>
    <row r="38" spans="1:25" ht="10.15" customHeight="1" x14ac:dyDescent="0.25"/>
    <row r="39" spans="1:25" ht="15" customHeight="1" x14ac:dyDescent="0.25">
      <c r="A39" s="32" t="s">
        <v>101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10.15" customHeight="1" x14ac:dyDescent="0.25"/>
    <row r="41" spans="1:25" ht="12" customHeight="1" x14ac:dyDescent="0.25">
      <c r="A41" s="35" t="str">
        <f>$A$5</f>
        <v>All industrial sectors</v>
      </c>
      <c r="B41" s="232">
        <f t="shared" ref="B41:Y41" si="4">SUM(B42:B46,B47,B48)</f>
        <v>1</v>
      </c>
      <c r="C41" s="232">
        <f t="shared" si="4"/>
        <v>0.99999999999999989</v>
      </c>
      <c r="D41" s="232">
        <f t="shared" si="4"/>
        <v>1</v>
      </c>
      <c r="E41" s="232">
        <f t="shared" si="4"/>
        <v>1</v>
      </c>
      <c r="F41" s="232">
        <f t="shared" si="4"/>
        <v>1</v>
      </c>
      <c r="G41" s="232">
        <f t="shared" si="4"/>
        <v>1</v>
      </c>
      <c r="H41" s="232">
        <f t="shared" si="4"/>
        <v>1</v>
      </c>
      <c r="I41" s="232">
        <f t="shared" si="4"/>
        <v>0.99999999999999989</v>
      </c>
      <c r="J41" s="232">
        <f t="shared" si="4"/>
        <v>1</v>
      </c>
      <c r="K41" s="232">
        <f t="shared" si="4"/>
        <v>1</v>
      </c>
      <c r="L41" s="232">
        <f t="shared" si="4"/>
        <v>1</v>
      </c>
      <c r="M41" s="232">
        <f t="shared" si="4"/>
        <v>1</v>
      </c>
      <c r="N41" s="232">
        <f t="shared" si="4"/>
        <v>1</v>
      </c>
      <c r="O41" s="232">
        <f t="shared" si="4"/>
        <v>1</v>
      </c>
      <c r="P41" s="232">
        <f t="shared" si="4"/>
        <v>1</v>
      </c>
      <c r="Q41" s="232">
        <f t="shared" si="4"/>
        <v>0.99999999999999989</v>
      </c>
      <c r="R41" s="232">
        <f t="shared" si="4"/>
        <v>1</v>
      </c>
      <c r="S41" s="232">
        <f t="shared" si="4"/>
        <v>1</v>
      </c>
      <c r="T41" s="232">
        <f t="shared" si="4"/>
        <v>0.99999999999999989</v>
      </c>
      <c r="U41" s="232">
        <f t="shared" si="4"/>
        <v>1</v>
      </c>
      <c r="V41" s="232">
        <f t="shared" si="4"/>
        <v>1</v>
      </c>
      <c r="W41" s="232">
        <f t="shared" si="4"/>
        <v>1</v>
      </c>
      <c r="X41" s="232">
        <f t="shared" si="4"/>
        <v>0.99999999999999989</v>
      </c>
      <c r="Y41" s="232">
        <f t="shared" si="4"/>
        <v>1</v>
      </c>
    </row>
    <row r="42" spans="1:25" ht="12" customHeight="1" x14ac:dyDescent="0.25">
      <c r="A42" s="173" t="s">
        <v>91</v>
      </c>
      <c r="B42" s="233">
        <f t="shared" ref="B42:Y42" si="5">IF(B6=0,0,B6/B$5)</f>
        <v>7.8387068773481984E-3</v>
      </c>
      <c r="C42" s="233">
        <f t="shared" si="5"/>
        <v>7.7690955407233803E-3</v>
      </c>
      <c r="D42" s="233">
        <f t="shared" si="5"/>
        <v>8.8453841952774552E-3</v>
      </c>
      <c r="E42" s="233">
        <f t="shared" si="5"/>
        <v>1.112672270166992E-2</v>
      </c>
      <c r="F42" s="233">
        <f t="shared" si="5"/>
        <v>9.0400934782038003E-3</v>
      </c>
      <c r="G42" s="233">
        <f t="shared" si="5"/>
        <v>9.1784715649610698E-3</v>
      </c>
      <c r="H42" s="233">
        <f t="shared" si="5"/>
        <v>7.9517193640846386E-3</v>
      </c>
      <c r="I42" s="233">
        <f t="shared" si="5"/>
        <v>7.7896807762106038E-3</v>
      </c>
      <c r="J42" s="233">
        <f t="shared" si="5"/>
        <v>8.2708778659439531E-3</v>
      </c>
      <c r="K42" s="233">
        <f t="shared" si="5"/>
        <v>8.1169481637663778E-3</v>
      </c>
      <c r="L42" s="233">
        <f t="shared" si="5"/>
        <v>7.5734385717113684E-3</v>
      </c>
      <c r="M42" s="233">
        <f t="shared" si="5"/>
        <v>7.553522571128784E-3</v>
      </c>
      <c r="N42" s="233">
        <f t="shared" si="5"/>
        <v>7.6899681038183438E-3</v>
      </c>
      <c r="O42" s="233">
        <f t="shared" si="5"/>
        <v>7.7882973541174728E-3</v>
      </c>
      <c r="P42" s="233">
        <f t="shared" si="5"/>
        <v>8.1178891179742394E-3</v>
      </c>
      <c r="Q42" s="233">
        <f t="shared" si="5"/>
        <v>8.3221414769712836E-3</v>
      </c>
      <c r="R42" s="233">
        <f t="shared" si="5"/>
        <v>8.5814720645614514E-3</v>
      </c>
      <c r="S42" s="233">
        <f t="shared" si="5"/>
        <v>8.3743654079608404E-3</v>
      </c>
      <c r="T42" s="233">
        <f t="shared" si="5"/>
        <v>6.22400263530543E-3</v>
      </c>
      <c r="U42" s="233">
        <f t="shared" si="5"/>
        <v>6.4395698535498654E-3</v>
      </c>
      <c r="V42" s="233">
        <f t="shared" si="5"/>
        <v>6.7640042591911656E-3</v>
      </c>
      <c r="W42" s="233">
        <f t="shared" si="5"/>
        <v>8.4332954829484316E-3</v>
      </c>
      <c r="X42" s="233">
        <f t="shared" si="5"/>
        <v>9.8620168855853008E-3</v>
      </c>
      <c r="Y42" s="233">
        <f t="shared" si="5"/>
        <v>9.4806729639026095E-3</v>
      </c>
    </row>
    <row r="43" spans="1:25" ht="12" customHeight="1" x14ac:dyDescent="0.25">
      <c r="A43" s="173" t="s">
        <v>92</v>
      </c>
      <c r="B43" s="233">
        <f t="shared" ref="B43:Y43" si="6">IF(B7=0,0,B7/B$5)</f>
        <v>2.8319492995023143E-3</v>
      </c>
      <c r="C43" s="233">
        <f t="shared" si="6"/>
        <v>2.7347449357742947E-3</v>
      </c>
      <c r="D43" s="233">
        <f t="shared" si="6"/>
        <v>2.9317193801894699E-3</v>
      </c>
      <c r="E43" s="233">
        <f t="shared" si="6"/>
        <v>3.9991681288347224E-3</v>
      </c>
      <c r="F43" s="233">
        <f t="shared" si="6"/>
        <v>3.5275709862232496E-3</v>
      </c>
      <c r="G43" s="233">
        <f t="shared" si="6"/>
        <v>3.8445859121490878E-3</v>
      </c>
      <c r="H43" s="233">
        <f t="shared" si="6"/>
        <v>3.1442043013019155E-3</v>
      </c>
      <c r="I43" s="233">
        <f t="shared" si="6"/>
        <v>3.1376454754097308E-3</v>
      </c>
      <c r="J43" s="233">
        <f t="shared" si="6"/>
        <v>3.0764013858086874E-3</v>
      </c>
      <c r="K43" s="233">
        <f t="shared" si="6"/>
        <v>2.9638305325288342E-3</v>
      </c>
      <c r="L43" s="233">
        <f t="shared" si="6"/>
        <v>2.8968626528671762E-3</v>
      </c>
      <c r="M43" s="233">
        <f t="shared" si="6"/>
        <v>3.1859545286852132E-3</v>
      </c>
      <c r="N43" s="233">
        <f t="shared" si="6"/>
        <v>3.3535722667107195E-3</v>
      </c>
      <c r="O43" s="233">
        <f t="shared" si="6"/>
        <v>3.5915935876943738E-3</v>
      </c>
      <c r="P43" s="233">
        <f t="shared" si="6"/>
        <v>3.4487969606503454E-3</v>
      </c>
      <c r="Q43" s="233">
        <f t="shared" si="6"/>
        <v>3.5304016404466712E-3</v>
      </c>
      <c r="R43" s="233">
        <f t="shared" si="6"/>
        <v>3.4872284619271591E-3</v>
      </c>
      <c r="S43" s="233">
        <f t="shared" si="6"/>
        <v>3.2915349017157477E-3</v>
      </c>
      <c r="T43" s="233">
        <f t="shared" si="6"/>
        <v>2.1974789489141921E-3</v>
      </c>
      <c r="U43" s="233">
        <f t="shared" si="6"/>
        <v>2.3679136112384111E-3</v>
      </c>
      <c r="V43" s="233">
        <f t="shared" si="6"/>
        <v>2.4323638383987722E-3</v>
      </c>
      <c r="W43" s="233">
        <f t="shared" si="6"/>
        <v>2.2691848762380119E-3</v>
      </c>
      <c r="X43" s="233">
        <f t="shared" si="6"/>
        <v>2.718906719624878E-3</v>
      </c>
      <c r="Y43" s="233">
        <f t="shared" si="6"/>
        <v>2.707525987816004E-3</v>
      </c>
    </row>
    <row r="44" spans="1:25" ht="12" customHeight="1" x14ac:dyDescent="0.25">
      <c r="A44" s="173" t="s">
        <v>93</v>
      </c>
      <c r="B44" s="233">
        <f t="shared" ref="B44:Y44" si="7">IF(B8=0,0,B8/B$5)</f>
        <v>4.8079086136763718E-2</v>
      </c>
      <c r="C44" s="233">
        <f t="shared" si="7"/>
        <v>4.4825607788910357E-2</v>
      </c>
      <c r="D44" s="233">
        <f t="shared" si="7"/>
        <v>5.1012319116193298E-2</v>
      </c>
      <c r="E44" s="233">
        <f t="shared" si="7"/>
        <v>5.5756537091425772E-2</v>
      </c>
      <c r="F44" s="233">
        <f t="shared" si="7"/>
        <v>5.409254622814872E-2</v>
      </c>
      <c r="G44" s="233">
        <f t="shared" si="7"/>
        <v>5.1867250206893846E-2</v>
      </c>
      <c r="H44" s="233">
        <f t="shared" si="7"/>
        <v>5.0981300332996561E-2</v>
      </c>
      <c r="I44" s="233">
        <f t="shared" si="7"/>
        <v>5.0325378298419189E-2</v>
      </c>
      <c r="J44" s="233">
        <f t="shared" si="7"/>
        <v>5.0714913524232533E-2</v>
      </c>
      <c r="K44" s="233">
        <f t="shared" si="7"/>
        <v>4.977996905053645E-2</v>
      </c>
      <c r="L44" s="233">
        <f t="shared" si="7"/>
        <v>5.1347928326033243E-2</v>
      </c>
      <c r="M44" s="233">
        <f t="shared" si="7"/>
        <v>5.1157677751061628E-2</v>
      </c>
      <c r="N44" s="233">
        <f t="shared" si="7"/>
        <v>5.0054249713291497E-2</v>
      </c>
      <c r="O44" s="233">
        <f t="shared" si="7"/>
        <v>5.116083840301125E-2</v>
      </c>
      <c r="P44" s="233">
        <f t="shared" si="7"/>
        <v>4.9819461132651018E-2</v>
      </c>
      <c r="Q44" s="233">
        <f t="shared" si="7"/>
        <v>5.1586513536919863E-2</v>
      </c>
      <c r="R44" s="233">
        <f t="shared" si="7"/>
        <v>5.2938009694813298E-2</v>
      </c>
      <c r="S44" s="233">
        <f t="shared" si="7"/>
        <v>4.9931842371596216E-2</v>
      </c>
      <c r="T44" s="233">
        <f t="shared" si="7"/>
        <v>4.8723028789719826E-2</v>
      </c>
      <c r="U44" s="233">
        <f t="shared" si="7"/>
        <v>4.7839112769633187E-2</v>
      </c>
      <c r="V44" s="233">
        <f t="shared" si="7"/>
        <v>4.8739087829039178E-2</v>
      </c>
      <c r="W44" s="233">
        <f t="shared" si="7"/>
        <v>4.622833672636447E-2</v>
      </c>
      <c r="X44" s="233">
        <f t="shared" si="7"/>
        <v>5.141692718193034E-2</v>
      </c>
      <c r="Y44" s="233">
        <f t="shared" si="7"/>
        <v>5.3803744030125854E-2</v>
      </c>
    </row>
    <row r="45" spans="1:25" ht="12" customHeight="1" x14ac:dyDescent="0.25">
      <c r="A45" s="173" t="s">
        <v>94</v>
      </c>
      <c r="B45" s="233">
        <f t="shared" ref="B45:Y45" si="8">IF(B9=0,0,B9/B$5)</f>
        <v>1.6772299789336524E-2</v>
      </c>
      <c r="C45" s="233">
        <f t="shared" si="8"/>
        <v>1.6142018659511859E-2</v>
      </c>
      <c r="D45" s="233">
        <f t="shared" si="8"/>
        <v>1.7657920451732215E-2</v>
      </c>
      <c r="E45" s="233">
        <f t="shared" si="8"/>
        <v>2.4950522286719443E-2</v>
      </c>
      <c r="F45" s="233">
        <f t="shared" si="8"/>
        <v>2.1936369154582122E-2</v>
      </c>
      <c r="G45" s="233">
        <f t="shared" si="8"/>
        <v>2.4300295581917822E-2</v>
      </c>
      <c r="H45" s="233">
        <f t="shared" si="8"/>
        <v>1.9109161843952074E-2</v>
      </c>
      <c r="I45" s="233">
        <f t="shared" si="8"/>
        <v>1.9174598015985839E-2</v>
      </c>
      <c r="J45" s="233">
        <f t="shared" si="8"/>
        <v>1.8370397282766265E-2</v>
      </c>
      <c r="K45" s="233">
        <f t="shared" si="8"/>
        <v>1.7549065208582786E-2</v>
      </c>
      <c r="L45" s="233">
        <f t="shared" si="8"/>
        <v>1.699576932372332E-2</v>
      </c>
      <c r="M45" s="233">
        <f t="shared" si="8"/>
        <v>1.875646816865147E-2</v>
      </c>
      <c r="N45" s="233">
        <f t="shared" si="8"/>
        <v>1.9882543786948544E-2</v>
      </c>
      <c r="O45" s="233">
        <f t="shared" si="8"/>
        <v>2.1875406032297394E-2</v>
      </c>
      <c r="P45" s="233">
        <f t="shared" si="8"/>
        <v>2.0584964345433495E-2</v>
      </c>
      <c r="Q45" s="233">
        <f t="shared" si="8"/>
        <v>2.093862618606003E-2</v>
      </c>
      <c r="R45" s="233">
        <f t="shared" si="8"/>
        <v>2.0410894142231475E-2</v>
      </c>
      <c r="S45" s="233">
        <f t="shared" si="8"/>
        <v>1.9027342195908993E-2</v>
      </c>
      <c r="T45" s="233">
        <f t="shared" si="8"/>
        <v>1.1840797084500178E-2</v>
      </c>
      <c r="U45" s="233">
        <f t="shared" si="8"/>
        <v>1.2982513202525841E-2</v>
      </c>
      <c r="V45" s="233">
        <f t="shared" si="8"/>
        <v>1.3468139476395517E-2</v>
      </c>
      <c r="W45" s="233">
        <f t="shared" si="8"/>
        <v>1.036456209540707E-2</v>
      </c>
      <c r="X45" s="233">
        <f t="shared" si="8"/>
        <v>1.2661870516575673E-2</v>
      </c>
      <c r="Y45" s="233">
        <f t="shared" si="8"/>
        <v>1.2928338288183211E-2</v>
      </c>
    </row>
    <row r="46" spans="1:25" ht="12" customHeight="1" x14ac:dyDescent="0.25">
      <c r="A46" s="173" t="s">
        <v>95</v>
      </c>
      <c r="B46" s="233">
        <f t="shared" ref="B46:Y46" si="9">IF(B10=0,0,B10/B$5)</f>
        <v>3.3355414802185478E-2</v>
      </c>
      <c r="C46" s="233">
        <f t="shared" si="9"/>
        <v>3.4759308207742888E-2</v>
      </c>
      <c r="D46" s="233">
        <f t="shared" si="9"/>
        <v>3.9897144202111198E-2</v>
      </c>
      <c r="E46" s="233">
        <f t="shared" si="9"/>
        <v>4.9804480875498429E-2</v>
      </c>
      <c r="F46" s="233">
        <f t="shared" si="9"/>
        <v>4.0601651896375594E-2</v>
      </c>
      <c r="G46" s="233">
        <f t="shared" si="9"/>
        <v>4.1893297082155501E-2</v>
      </c>
      <c r="H46" s="233">
        <f t="shared" si="9"/>
        <v>3.1362732389143853E-2</v>
      </c>
      <c r="I46" s="233">
        <f t="shared" si="9"/>
        <v>2.9296393878959107E-2</v>
      </c>
      <c r="J46" s="233">
        <f t="shared" si="9"/>
        <v>3.1118920590380114E-2</v>
      </c>
      <c r="K46" s="233">
        <f t="shared" si="9"/>
        <v>3.0422064757723962E-2</v>
      </c>
      <c r="L46" s="233">
        <f t="shared" si="9"/>
        <v>2.4544673741093499E-2</v>
      </c>
      <c r="M46" s="233">
        <f t="shared" si="9"/>
        <v>2.917592842826288E-2</v>
      </c>
      <c r="N46" s="233">
        <f t="shared" si="9"/>
        <v>3.3273066514115365E-2</v>
      </c>
      <c r="O46" s="233">
        <f t="shared" si="9"/>
        <v>3.7783371439381874E-2</v>
      </c>
      <c r="P46" s="233">
        <f t="shared" si="9"/>
        <v>3.1092310809711411E-2</v>
      </c>
      <c r="Q46" s="233">
        <f t="shared" si="9"/>
        <v>2.8298551041515147E-2</v>
      </c>
      <c r="R46" s="233">
        <f t="shared" si="9"/>
        <v>2.8329217511549674E-2</v>
      </c>
      <c r="S46" s="233">
        <f t="shared" si="9"/>
        <v>2.823142914591904E-2</v>
      </c>
      <c r="T46" s="233">
        <f t="shared" si="9"/>
        <v>1.9496427094652966E-2</v>
      </c>
      <c r="U46" s="233">
        <f t="shared" si="9"/>
        <v>2.0387597226602005E-2</v>
      </c>
      <c r="V46" s="233">
        <f t="shared" si="9"/>
        <v>2.0886485075066834E-2</v>
      </c>
      <c r="W46" s="233">
        <f t="shared" si="9"/>
        <v>3.1540558683025674E-2</v>
      </c>
      <c r="X46" s="233">
        <f t="shared" si="9"/>
        <v>2.8434639750959348E-2</v>
      </c>
      <c r="Y46" s="233">
        <f t="shared" si="9"/>
        <v>2.9472567934841071E-2</v>
      </c>
    </row>
    <row r="47" spans="1:25" ht="12" customHeight="1" x14ac:dyDescent="0.25">
      <c r="A47" s="40" t="str">
        <f>$A$16</f>
        <v>Steam processes</v>
      </c>
      <c r="B47" s="234">
        <f t="shared" ref="B47:Y47" si="10">IF(B16=0,0,B16/B$5)</f>
        <v>9.9669828939526361E-2</v>
      </c>
      <c r="C47" s="234">
        <f t="shared" si="10"/>
        <v>9.8592827124627705E-2</v>
      </c>
      <c r="D47" s="234">
        <f t="shared" si="10"/>
        <v>9.5444515694025581E-2</v>
      </c>
      <c r="E47" s="234">
        <f t="shared" si="10"/>
        <v>0.10635696372891401</v>
      </c>
      <c r="F47" s="234">
        <f t="shared" si="10"/>
        <v>0.10411121275383332</v>
      </c>
      <c r="G47" s="234">
        <f t="shared" si="10"/>
        <v>0.12450237251715413</v>
      </c>
      <c r="H47" s="234">
        <f t="shared" si="10"/>
        <v>0.11157221136567905</v>
      </c>
      <c r="I47" s="234">
        <f t="shared" si="10"/>
        <v>0.11970348066353809</v>
      </c>
      <c r="J47" s="234">
        <f t="shared" si="10"/>
        <v>0.11299929268458918</v>
      </c>
      <c r="K47" s="234">
        <f t="shared" si="10"/>
        <v>0.10676019121775998</v>
      </c>
      <c r="L47" s="234">
        <f t="shared" si="10"/>
        <v>0.1059403854316084</v>
      </c>
      <c r="M47" s="234">
        <f t="shared" si="10"/>
        <v>0.11837400164031948</v>
      </c>
      <c r="N47" s="234">
        <f t="shared" si="10"/>
        <v>0.12695179536394754</v>
      </c>
      <c r="O47" s="234">
        <f t="shared" si="10"/>
        <v>0.14281695417179249</v>
      </c>
      <c r="P47" s="234">
        <f t="shared" si="10"/>
        <v>0.13644784914535066</v>
      </c>
      <c r="Q47" s="234">
        <f t="shared" si="10"/>
        <v>0.11683324236009635</v>
      </c>
      <c r="R47" s="234">
        <f t="shared" si="10"/>
        <v>0.11281962799117272</v>
      </c>
      <c r="S47" s="234">
        <f t="shared" si="10"/>
        <v>0.11230824996427879</v>
      </c>
      <c r="T47" s="234">
        <f t="shared" si="10"/>
        <v>9.4074508245640814E-2</v>
      </c>
      <c r="U47" s="234">
        <f t="shared" si="10"/>
        <v>9.4458659354642344E-2</v>
      </c>
      <c r="V47" s="234">
        <f t="shared" si="10"/>
        <v>9.6486152113582385E-2</v>
      </c>
      <c r="W47" s="234">
        <f t="shared" si="10"/>
        <v>9.5887892680078496E-2</v>
      </c>
      <c r="X47" s="234">
        <f t="shared" si="10"/>
        <v>8.8176200465752586E-2</v>
      </c>
      <c r="Y47" s="234">
        <f t="shared" si="10"/>
        <v>8.5147719889562823E-2</v>
      </c>
    </row>
    <row r="48" spans="1:25" ht="12" customHeight="1" x14ac:dyDescent="0.25">
      <c r="A48" s="41" t="str">
        <f>$A$27</f>
        <v>Other processes</v>
      </c>
      <c r="B48" s="235">
        <f t="shared" ref="B48:Y48" si="11">IF(B27=0,0,B27/B$5)</f>
        <v>0.79145271415533747</v>
      </c>
      <c r="C48" s="235">
        <f t="shared" si="11"/>
        <v>0.79517639774270943</v>
      </c>
      <c r="D48" s="235">
        <f t="shared" si="11"/>
        <v>0.78421099696047081</v>
      </c>
      <c r="E48" s="235">
        <f t="shared" si="11"/>
        <v>0.74800560518693771</v>
      </c>
      <c r="F48" s="235">
        <f t="shared" si="11"/>
        <v>0.76669055550263321</v>
      </c>
      <c r="G48" s="235">
        <f t="shared" si="11"/>
        <v>0.7444137271347685</v>
      </c>
      <c r="H48" s="235">
        <f t="shared" si="11"/>
        <v>0.77587867040284186</v>
      </c>
      <c r="I48" s="235">
        <f t="shared" si="11"/>
        <v>0.77057282289147733</v>
      </c>
      <c r="J48" s="235">
        <f t="shared" si="11"/>
        <v>0.77544919666627932</v>
      </c>
      <c r="K48" s="235">
        <f t="shared" si="11"/>
        <v>0.78440793106910156</v>
      </c>
      <c r="L48" s="235">
        <f t="shared" si="11"/>
        <v>0.79070094195296303</v>
      </c>
      <c r="M48" s="235">
        <f t="shared" si="11"/>
        <v>0.77179644691189064</v>
      </c>
      <c r="N48" s="235">
        <f t="shared" si="11"/>
        <v>0.75879480425116808</v>
      </c>
      <c r="O48" s="235">
        <f t="shared" si="11"/>
        <v>0.7349835390117051</v>
      </c>
      <c r="P48" s="235">
        <f t="shared" si="11"/>
        <v>0.75048872848822878</v>
      </c>
      <c r="Q48" s="235">
        <f t="shared" si="11"/>
        <v>0.77049052375799054</v>
      </c>
      <c r="R48" s="235">
        <f t="shared" si="11"/>
        <v>0.77343355013374426</v>
      </c>
      <c r="S48" s="235">
        <f t="shared" si="11"/>
        <v>0.77883523601262039</v>
      </c>
      <c r="T48" s="235">
        <f t="shared" si="11"/>
        <v>0.8174437572012665</v>
      </c>
      <c r="U48" s="235">
        <f t="shared" si="11"/>
        <v>0.8155246339818083</v>
      </c>
      <c r="V48" s="235">
        <f t="shared" si="11"/>
        <v>0.81122376740832614</v>
      </c>
      <c r="W48" s="235">
        <f t="shared" si="11"/>
        <v>0.80527616945593783</v>
      </c>
      <c r="X48" s="235">
        <f t="shared" si="11"/>
        <v>0.80672943847957179</v>
      </c>
      <c r="Y48" s="235">
        <f t="shared" si="11"/>
        <v>0.80645943090556838</v>
      </c>
    </row>
  </sheetData>
  <conditionalFormatting sqref="B6:Y15">
    <cfRule type="cellIs" dxfId="123" priority="21" operator="lessThan">
      <formula>0</formula>
    </cfRule>
  </conditionalFormatting>
  <conditionalFormatting sqref="B17:Y26">
    <cfRule type="cellIs" dxfId="122" priority="8" operator="lessThan">
      <formula>0</formula>
    </cfRule>
  </conditionalFormatting>
  <conditionalFormatting sqref="B28:Y37">
    <cfRule type="cellIs" dxfId="121" priority="1" operator="lessThan">
      <formula>0</formula>
    </cfRule>
  </conditionalFormatting>
  <conditionalFormatting sqref="B42:Y46">
    <cfRule type="cellIs" dxfId="120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DA5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index!$A$1&amp;": Industry Summary / CO2 emissions"</f>
        <v>LU: Industry Summary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0.15" customHeight="1" x14ac:dyDescent="0.25"/>
    <row r="3" spans="1:105" ht="15" customHeight="1" x14ac:dyDescent="0.25">
      <c r="A3" s="32" t="s">
        <v>103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0.15" customHeight="1" x14ac:dyDescent="0.25"/>
    <row r="5" spans="1:105" ht="15" customHeight="1" x14ac:dyDescent="0.25">
      <c r="A5" s="34" t="s">
        <v>90</v>
      </c>
      <c r="B5" s="223">
        <f t="shared" ref="B5:Y5" si="0">SUM(B6:B10,B16,B27,B38)</f>
        <v>2017.2768951630528</v>
      </c>
      <c r="C5" s="223">
        <f t="shared" si="0"/>
        <v>2103.2761544395844</v>
      </c>
      <c r="D5" s="223">
        <f t="shared" si="0"/>
        <v>1923.8281272450297</v>
      </c>
      <c r="E5" s="223">
        <f t="shared" si="0"/>
        <v>1756.857097563349</v>
      </c>
      <c r="F5" s="223">
        <f t="shared" si="0"/>
        <v>1965.0616575623862</v>
      </c>
      <c r="G5" s="223">
        <f t="shared" si="0"/>
        <v>1918.348697001054</v>
      </c>
      <c r="H5" s="223">
        <f t="shared" si="0"/>
        <v>2057.6313118018238</v>
      </c>
      <c r="I5" s="223">
        <f t="shared" si="0"/>
        <v>1958.9964660801197</v>
      </c>
      <c r="J5" s="223">
        <f t="shared" si="0"/>
        <v>1849.4081557224574</v>
      </c>
      <c r="K5" s="223">
        <f t="shared" si="0"/>
        <v>1600.8068579603646</v>
      </c>
      <c r="L5" s="223">
        <f t="shared" si="0"/>
        <v>1703.1304088813547</v>
      </c>
      <c r="M5" s="223">
        <f t="shared" si="0"/>
        <v>1684.1737833057341</v>
      </c>
      <c r="N5" s="223">
        <f t="shared" si="0"/>
        <v>1611.4168720648804</v>
      </c>
      <c r="O5" s="223">
        <f t="shared" si="0"/>
        <v>1547.409444635367</v>
      </c>
      <c r="P5" s="223">
        <f t="shared" si="0"/>
        <v>1535.3641419336225</v>
      </c>
      <c r="Q5" s="223">
        <f t="shared" si="0"/>
        <v>1495.7222001377481</v>
      </c>
      <c r="R5" s="223">
        <f t="shared" si="0"/>
        <v>1523.9525691338717</v>
      </c>
      <c r="S5" s="223">
        <f t="shared" si="0"/>
        <v>1527.3450147394926</v>
      </c>
      <c r="T5" s="223">
        <f t="shared" si="0"/>
        <v>1551.8976553417408</v>
      </c>
      <c r="U5" s="223">
        <f t="shared" si="0"/>
        <v>1590.3516098592659</v>
      </c>
      <c r="V5" s="223">
        <f t="shared" si="0"/>
        <v>1489.4778318888293</v>
      </c>
      <c r="W5" s="223">
        <f t="shared" si="0"/>
        <v>1450.0209748792788</v>
      </c>
      <c r="X5" s="223">
        <f t="shared" si="0"/>
        <v>1243.4956291920569</v>
      </c>
      <c r="Y5" s="223">
        <f t="shared" si="0"/>
        <v>1004.165762421698</v>
      </c>
      <c r="DA5" s="89"/>
    </row>
    <row r="6" spans="1:105" ht="12" customHeight="1" x14ac:dyDescent="0.25">
      <c r="A6" s="173" t="s">
        <v>91</v>
      </c>
      <c r="B6" s="224">
        <v>0</v>
      </c>
      <c r="C6" s="224">
        <v>0</v>
      </c>
      <c r="D6" s="224">
        <v>0</v>
      </c>
      <c r="E6" s="224">
        <v>0</v>
      </c>
      <c r="F6" s="224">
        <v>0</v>
      </c>
      <c r="G6" s="224">
        <v>0</v>
      </c>
      <c r="H6" s="224">
        <v>0</v>
      </c>
      <c r="I6" s="224">
        <v>0</v>
      </c>
      <c r="J6" s="224">
        <v>0</v>
      </c>
      <c r="K6" s="224">
        <v>0</v>
      </c>
      <c r="L6" s="224">
        <v>0</v>
      </c>
      <c r="M6" s="224">
        <v>0</v>
      </c>
      <c r="N6" s="224">
        <v>0</v>
      </c>
      <c r="O6" s="224">
        <v>0</v>
      </c>
      <c r="P6" s="224">
        <v>0</v>
      </c>
      <c r="Q6" s="224">
        <v>0</v>
      </c>
      <c r="R6" s="224">
        <v>0</v>
      </c>
      <c r="S6" s="224">
        <v>0</v>
      </c>
      <c r="T6" s="224">
        <v>0</v>
      </c>
      <c r="U6" s="224">
        <v>0</v>
      </c>
      <c r="V6" s="224">
        <v>0</v>
      </c>
      <c r="W6" s="224">
        <v>0</v>
      </c>
      <c r="X6" s="224">
        <v>0</v>
      </c>
      <c r="Y6" s="224">
        <v>0</v>
      </c>
      <c r="DA6" s="177"/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/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/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/>
    </row>
    <row r="10" spans="1:105" ht="12" customHeight="1" x14ac:dyDescent="0.25">
      <c r="A10" s="36" t="s">
        <v>95</v>
      </c>
      <c r="B10" s="225">
        <f t="shared" ref="B10:Y10" si="1">SUM(B11:B15)</f>
        <v>30.076853219736826</v>
      </c>
      <c r="C10" s="225">
        <f t="shared" si="1"/>
        <v>32.02749255214934</v>
      </c>
      <c r="D10" s="225">
        <f t="shared" si="1"/>
        <v>33.504505883969266</v>
      </c>
      <c r="E10" s="225">
        <f t="shared" si="1"/>
        <v>37.185261724180364</v>
      </c>
      <c r="F10" s="225">
        <f t="shared" si="1"/>
        <v>36.778782428424066</v>
      </c>
      <c r="G10" s="225">
        <f t="shared" si="1"/>
        <v>36.07232231048151</v>
      </c>
      <c r="H10" s="225">
        <f t="shared" si="1"/>
        <v>28.692358877805443</v>
      </c>
      <c r="I10" s="225">
        <f t="shared" si="1"/>
        <v>25.330901903330897</v>
      </c>
      <c r="J10" s="225">
        <f t="shared" si="1"/>
        <v>25.4793208187141</v>
      </c>
      <c r="K10" s="225">
        <f t="shared" si="1"/>
        <v>22.180553346778623</v>
      </c>
      <c r="L10" s="225">
        <f t="shared" si="1"/>
        <v>19.277534653394081</v>
      </c>
      <c r="M10" s="225">
        <f t="shared" si="1"/>
        <v>26.280361217908201</v>
      </c>
      <c r="N10" s="225">
        <f t="shared" si="1"/>
        <v>29.107845216529046</v>
      </c>
      <c r="O10" s="225">
        <f t="shared" si="1"/>
        <v>32.386162244250556</v>
      </c>
      <c r="P10" s="225">
        <f t="shared" si="1"/>
        <v>24.541050895892457</v>
      </c>
      <c r="Q10" s="225">
        <f t="shared" si="1"/>
        <v>20.065789126085086</v>
      </c>
      <c r="R10" s="225">
        <f t="shared" si="1"/>
        <v>20.362839325826599</v>
      </c>
      <c r="S10" s="225">
        <f t="shared" si="1"/>
        <v>20.254128249629783</v>
      </c>
      <c r="T10" s="225">
        <f t="shared" si="1"/>
        <v>17.128203706313755</v>
      </c>
      <c r="U10" s="225">
        <f t="shared" si="1"/>
        <v>17.732274619445256</v>
      </c>
      <c r="V10" s="225">
        <f t="shared" si="1"/>
        <v>15.318078238647761</v>
      </c>
      <c r="W10" s="225">
        <f t="shared" si="1"/>
        <v>21.105375388774377</v>
      </c>
      <c r="X10" s="225">
        <f t="shared" si="1"/>
        <v>12.239176777263705</v>
      </c>
      <c r="Y10" s="225">
        <f t="shared" si="1"/>
        <v>11.723261171140884</v>
      </c>
      <c r="DA10" s="90"/>
    </row>
    <row r="11" spans="1:105" ht="12" customHeight="1" x14ac:dyDescent="0.25">
      <c r="A11" s="37" t="s">
        <v>82</v>
      </c>
      <c r="B11" s="226">
        <v>2.5692408339788049</v>
      </c>
      <c r="C11" s="226">
        <v>3.522986609321507</v>
      </c>
      <c r="D11" s="226">
        <v>3.3856721833553132</v>
      </c>
      <c r="E11" s="226">
        <v>2.1316320297851954</v>
      </c>
      <c r="F11" s="226">
        <v>2.6143896136740219</v>
      </c>
      <c r="G11" s="226">
        <v>2.1164593701665009</v>
      </c>
      <c r="H11" s="226">
        <v>1.0167255759173746</v>
      </c>
      <c r="I11" s="226">
        <v>0.75548411952967209</v>
      </c>
      <c r="J11" s="226">
        <v>0.54163233965577484</v>
      </c>
      <c r="K11" s="226">
        <v>0.40583972988983802</v>
      </c>
      <c r="L11" s="226">
        <v>0.85838311140677226</v>
      </c>
      <c r="M11" s="226">
        <v>0.57447576065125672</v>
      </c>
      <c r="N11" s="226">
        <v>0.56375654542764875</v>
      </c>
      <c r="O11" s="226">
        <v>0.85457729773015989</v>
      </c>
      <c r="P11" s="226">
        <v>0.47994857461088014</v>
      </c>
      <c r="Q11" s="226">
        <v>0.50156580612231161</v>
      </c>
      <c r="R11" s="226">
        <v>0.35646141923080377</v>
      </c>
      <c r="S11" s="226">
        <v>0.84463549069822585</v>
      </c>
      <c r="T11" s="226">
        <v>0.99643192452098261</v>
      </c>
      <c r="U11" s="226">
        <v>1.6542765838271212</v>
      </c>
      <c r="V11" s="226">
        <v>1.5450517762491645</v>
      </c>
      <c r="W11" s="226">
        <v>1.4283145107155297</v>
      </c>
      <c r="X11" s="226">
        <v>0.99458596210986905</v>
      </c>
      <c r="Y11" s="226">
        <v>0.85046739829569129</v>
      </c>
      <c r="DA11" s="69"/>
    </row>
    <row r="12" spans="1:105" ht="12" customHeight="1" x14ac:dyDescent="0.25">
      <c r="A12" s="37" t="s">
        <v>73</v>
      </c>
      <c r="B12" s="226">
        <v>27.507612385758019</v>
      </c>
      <c r="C12" s="226">
        <v>28.504505942827834</v>
      </c>
      <c r="D12" s="226">
        <v>30.118833700613955</v>
      </c>
      <c r="E12" s="226">
        <v>35.05362969439517</v>
      </c>
      <c r="F12" s="226">
        <v>34.164392814750045</v>
      </c>
      <c r="G12" s="226">
        <v>33.955862940315008</v>
      </c>
      <c r="H12" s="226">
        <v>27.67563330188807</v>
      </c>
      <c r="I12" s="226">
        <v>24.575417783801225</v>
      </c>
      <c r="J12" s="226">
        <v>24.937688479058327</v>
      </c>
      <c r="K12" s="226">
        <v>21.774713616888786</v>
      </c>
      <c r="L12" s="226">
        <v>18.419151541987308</v>
      </c>
      <c r="M12" s="226">
        <v>25.705885457256944</v>
      </c>
      <c r="N12" s="226">
        <v>28.544088671101399</v>
      </c>
      <c r="O12" s="226">
        <v>31.531584946520397</v>
      </c>
      <c r="P12" s="226">
        <v>24.061102321281577</v>
      </c>
      <c r="Q12" s="226">
        <v>19.564223319962775</v>
      </c>
      <c r="R12" s="226">
        <v>20.006377906595795</v>
      </c>
      <c r="S12" s="226">
        <v>19.409492758931556</v>
      </c>
      <c r="T12" s="226">
        <v>16.131771781792771</v>
      </c>
      <c r="U12" s="226">
        <v>16.077998035618133</v>
      </c>
      <c r="V12" s="226">
        <v>13.773026462398597</v>
      </c>
      <c r="W12" s="226">
        <v>19.677060878058846</v>
      </c>
      <c r="X12" s="226">
        <v>11.244590815153835</v>
      </c>
      <c r="Y12" s="226">
        <v>10.872793772845192</v>
      </c>
      <c r="DA12" s="69"/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/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/>
    </row>
    <row r="15" spans="1:105" ht="12" customHeight="1" x14ac:dyDescent="0.25">
      <c r="A15" s="38" t="s">
        <v>40</v>
      </c>
      <c r="B15" s="227">
        <v>0</v>
      </c>
      <c r="C15" s="227">
        <v>0</v>
      </c>
      <c r="D15" s="227">
        <v>0</v>
      </c>
      <c r="E15" s="227">
        <v>0</v>
      </c>
      <c r="F15" s="227">
        <v>0</v>
      </c>
      <c r="G15" s="227">
        <v>0</v>
      </c>
      <c r="H15" s="227">
        <v>0</v>
      </c>
      <c r="I15" s="227">
        <v>0</v>
      </c>
      <c r="J15" s="227">
        <v>0</v>
      </c>
      <c r="K15" s="227">
        <v>0</v>
      </c>
      <c r="L15" s="227">
        <v>0</v>
      </c>
      <c r="M15" s="227">
        <v>0</v>
      </c>
      <c r="N15" s="227">
        <v>0</v>
      </c>
      <c r="O15" s="227">
        <v>0</v>
      </c>
      <c r="P15" s="227">
        <v>0</v>
      </c>
      <c r="Q15" s="227">
        <v>0</v>
      </c>
      <c r="R15" s="227">
        <v>0</v>
      </c>
      <c r="S15" s="227">
        <v>0</v>
      </c>
      <c r="T15" s="227">
        <v>0</v>
      </c>
      <c r="U15" s="227">
        <v>0</v>
      </c>
      <c r="V15" s="227">
        <v>0</v>
      </c>
      <c r="W15" s="227">
        <v>0</v>
      </c>
      <c r="X15" s="227">
        <v>0</v>
      </c>
      <c r="Y15" s="227">
        <v>0</v>
      </c>
      <c r="DA15" s="91"/>
    </row>
    <row r="16" spans="1:105" ht="12" customHeight="1" x14ac:dyDescent="0.25">
      <c r="A16" s="39" t="s">
        <v>97</v>
      </c>
      <c r="B16" s="228">
        <f t="shared" ref="B16:Y16" si="2">SUM(B17:B26)</f>
        <v>220.15601962893237</v>
      </c>
      <c r="C16" s="228">
        <f t="shared" si="2"/>
        <v>224.9930966801478</v>
      </c>
      <c r="D16" s="228">
        <f t="shared" si="2"/>
        <v>210.36673485461972</v>
      </c>
      <c r="E16" s="228">
        <f t="shared" si="2"/>
        <v>196.26097730160461</v>
      </c>
      <c r="F16" s="228">
        <f t="shared" si="2"/>
        <v>205.4822135577123</v>
      </c>
      <c r="G16" s="228">
        <f t="shared" si="2"/>
        <v>194.52715295227298</v>
      </c>
      <c r="H16" s="228">
        <f t="shared" si="2"/>
        <v>185.90858939175334</v>
      </c>
      <c r="I16" s="228">
        <f t="shared" si="2"/>
        <v>196.15769077537274</v>
      </c>
      <c r="J16" s="228">
        <f t="shared" si="2"/>
        <v>171.32704772997684</v>
      </c>
      <c r="K16" s="228">
        <f t="shared" si="2"/>
        <v>138.84883865597561</v>
      </c>
      <c r="L16" s="228">
        <f t="shared" si="2"/>
        <v>148.38225362483968</v>
      </c>
      <c r="M16" s="228">
        <f t="shared" si="2"/>
        <v>177.40196809586439</v>
      </c>
      <c r="N16" s="228">
        <f t="shared" si="2"/>
        <v>172.86385926919689</v>
      </c>
      <c r="O16" s="228">
        <f t="shared" si="2"/>
        <v>182.31759496363142</v>
      </c>
      <c r="P16" s="228">
        <f t="shared" si="2"/>
        <v>161.53624216539671</v>
      </c>
      <c r="Q16" s="228">
        <f t="shared" si="2"/>
        <v>160.51125660625567</v>
      </c>
      <c r="R16" s="228">
        <f t="shared" si="2"/>
        <v>161.16367800196807</v>
      </c>
      <c r="S16" s="228">
        <f t="shared" si="2"/>
        <v>158.37016768525376</v>
      </c>
      <c r="T16" s="228">
        <f t="shared" si="2"/>
        <v>151.62078818763158</v>
      </c>
      <c r="U16" s="228">
        <f t="shared" si="2"/>
        <v>159.57677668149074</v>
      </c>
      <c r="V16" s="228">
        <f t="shared" si="2"/>
        <v>150.35272058796014</v>
      </c>
      <c r="W16" s="228">
        <f t="shared" si="2"/>
        <v>151.64957150736277</v>
      </c>
      <c r="X16" s="228">
        <f t="shared" si="2"/>
        <v>123.58687120916504</v>
      </c>
      <c r="Y16" s="228">
        <f t="shared" si="2"/>
        <v>116.66764662175532</v>
      </c>
      <c r="DA16" s="92"/>
    </row>
    <row r="17" spans="1:105" ht="12" customHeight="1" x14ac:dyDescent="0.25">
      <c r="A17" s="46" t="s">
        <v>28</v>
      </c>
      <c r="B17" s="229">
        <v>30.702689068360193</v>
      </c>
      <c r="C17" s="229">
        <v>38.283606151281909</v>
      </c>
      <c r="D17" s="229">
        <v>31.790270858456303</v>
      </c>
      <c r="E17" s="229">
        <v>24.622849990018242</v>
      </c>
      <c r="F17" s="229">
        <v>26.575697146219195</v>
      </c>
      <c r="G17" s="229">
        <v>22.952781032086452</v>
      </c>
      <c r="H17" s="229">
        <v>28.564095497526836</v>
      </c>
      <c r="I17" s="229">
        <v>33.855712011109595</v>
      </c>
      <c r="J17" s="229">
        <v>29.013311020552504</v>
      </c>
      <c r="K17" s="229">
        <v>19.468093703709265</v>
      </c>
      <c r="L17" s="229">
        <v>19.903804677040075</v>
      </c>
      <c r="M17" s="229">
        <v>14.111385479379177</v>
      </c>
      <c r="N17" s="229">
        <v>12.052722437462778</v>
      </c>
      <c r="O17" s="229">
        <v>11.489819266588055</v>
      </c>
      <c r="P17" s="229">
        <v>10.949090978274286</v>
      </c>
      <c r="Q17" s="229">
        <v>10.116399511893615</v>
      </c>
      <c r="R17" s="229">
        <v>10.524099219080975</v>
      </c>
      <c r="S17" s="229">
        <v>6.3023238482840096</v>
      </c>
      <c r="T17" s="229">
        <v>5.9183390162922</v>
      </c>
      <c r="U17" s="229">
        <v>5.9214294896982516</v>
      </c>
      <c r="V17" s="229">
        <v>5.3000507227327791</v>
      </c>
      <c r="W17" s="229">
        <v>4.5108766374408802</v>
      </c>
      <c r="X17" s="229">
        <v>3.9760348730985275</v>
      </c>
      <c r="Y17" s="229">
        <v>3.2738199663084977</v>
      </c>
      <c r="DA17" s="73"/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/>
    </row>
    <row r="19" spans="1:105" ht="12" customHeight="1" x14ac:dyDescent="0.25">
      <c r="A19" s="46" t="s">
        <v>31</v>
      </c>
      <c r="B19" s="229">
        <v>20.751120588058299</v>
      </c>
      <c r="C19" s="229">
        <v>19.222641185249085</v>
      </c>
      <c r="D19" s="229">
        <v>15.009482258815774</v>
      </c>
      <c r="E19" s="229">
        <v>20.780821079141909</v>
      </c>
      <c r="F19" s="229">
        <v>16.08281446087507</v>
      </c>
      <c r="G19" s="229">
        <v>13.595311938218162</v>
      </c>
      <c r="H19" s="229">
        <v>11.983206463821961</v>
      </c>
      <c r="I19" s="229">
        <v>12.035973758247986</v>
      </c>
      <c r="J19" s="229">
        <v>12.187546602967368</v>
      </c>
      <c r="K19" s="229">
        <v>8.3153839839405608E-2</v>
      </c>
      <c r="L19" s="229">
        <v>5.5435893226831415E-2</v>
      </c>
      <c r="M19" s="229">
        <v>0</v>
      </c>
      <c r="N19" s="229">
        <v>6.1346635184862108E-3</v>
      </c>
      <c r="O19" s="229">
        <v>4.5405873598839581E-3</v>
      </c>
      <c r="P19" s="229">
        <v>3.5111666531972952E-2</v>
      </c>
      <c r="Q19" s="229">
        <v>3.0539979882794194E-2</v>
      </c>
      <c r="R19" s="229">
        <v>1.062207551307344E-2</v>
      </c>
      <c r="S19" s="229">
        <v>5.6516496149375747E-2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/>
    </row>
    <row r="20" spans="1:105" ht="12" customHeight="1" x14ac:dyDescent="0.25">
      <c r="A20" s="46" t="s">
        <v>82</v>
      </c>
      <c r="B20" s="229">
        <v>26.300535120255834</v>
      </c>
      <c r="C20" s="229">
        <v>30.32260994948675</v>
      </c>
      <c r="D20" s="229">
        <v>28.311394454804272</v>
      </c>
      <c r="E20" s="229">
        <v>21.486284932051682</v>
      </c>
      <c r="F20" s="229">
        <v>24.726983369611663</v>
      </c>
      <c r="G20" s="229">
        <v>20.804759594018147</v>
      </c>
      <c r="H20" s="229">
        <v>11.12842393152758</v>
      </c>
      <c r="I20" s="229">
        <v>9.8136089002016753</v>
      </c>
      <c r="J20" s="229">
        <v>6.9330022921402223</v>
      </c>
      <c r="K20" s="229">
        <v>6.0908316786470342</v>
      </c>
      <c r="L20" s="229">
        <v>12.308629861466935</v>
      </c>
      <c r="M20" s="229">
        <v>8.3165078977719613</v>
      </c>
      <c r="N20" s="229">
        <v>11.649175811114803</v>
      </c>
      <c r="O20" s="229">
        <v>15.722358120235274</v>
      </c>
      <c r="P20" s="229">
        <v>12.230784953262949</v>
      </c>
      <c r="Q20" s="229">
        <v>16.023741150451631</v>
      </c>
      <c r="R20" s="229">
        <v>6.7469836414959117</v>
      </c>
      <c r="S20" s="229">
        <v>21.138636753021796</v>
      </c>
      <c r="T20" s="229">
        <v>23.558121278718598</v>
      </c>
      <c r="U20" s="229">
        <v>33.415679941079993</v>
      </c>
      <c r="V20" s="229">
        <v>33.162217064308599</v>
      </c>
      <c r="W20" s="229">
        <v>30.635485790880676</v>
      </c>
      <c r="X20" s="229">
        <v>26.051557788835662</v>
      </c>
      <c r="Y20" s="229">
        <v>24.983047708651632</v>
      </c>
      <c r="DA20" s="73"/>
    </row>
    <row r="21" spans="1:105" ht="12" customHeight="1" x14ac:dyDescent="0.25">
      <c r="A21" s="46" t="s">
        <v>32</v>
      </c>
      <c r="B21" s="229">
        <v>7.6652597753901563</v>
      </c>
      <c r="C21" s="229">
        <v>8.1492387355164819</v>
      </c>
      <c r="D21" s="229">
        <v>7.1887067811159202</v>
      </c>
      <c r="E21" s="229">
        <v>7.0325825122982328</v>
      </c>
      <c r="F21" s="229">
        <v>5.3512957267672974</v>
      </c>
      <c r="G21" s="229">
        <v>3.5144951821025829</v>
      </c>
      <c r="H21" s="229">
        <v>2.5014381283414306</v>
      </c>
      <c r="I21" s="229">
        <v>1.7449534608638131</v>
      </c>
      <c r="J21" s="229">
        <v>1.1038014765819777</v>
      </c>
      <c r="K21" s="229">
        <v>1.2301909586373012</v>
      </c>
      <c r="L21" s="229">
        <v>3.7383200136137429</v>
      </c>
      <c r="M21" s="229">
        <v>4.6598468980287766</v>
      </c>
      <c r="N21" s="229">
        <v>4.2364554727643604</v>
      </c>
      <c r="O21" s="229">
        <v>2.5225869532673788</v>
      </c>
      <c r="P21" s="229">
        <v>2.0378586860276715</v>
      </c>
      <c r="Q21" s="229">
        <v>1.6226795623038561</v>
      </c>
      <c r="R21" s="229">
        <v>2.2105886029219639</v>
      </c>
      <c r="S21" s="229">
        <v>3.8204695421789374</v>
      </c>
      <c r="T21" s="229">
        <v>4.4246120546879197</v>
      </c>
      <c r="U21" s="229">
        <v>3.302663345550557</v>
      </c>
      <c r="V21" s="229">
        <v>1.8306519232531393</v>
      </c>
      <c r="W21" s="229">
        <v>1.8588988376464581</v>
      </c>
      <c r="X21" s="229">
        <v>1.5664556687950391</v>
      </c>
      <c r="Y21" s="229">
        <v>1.6908329605339303</v>
      </c>
      <c r="DA21" s="73"/>
    </row>
    <row r="22" spans="1:105" ht="12" customHeight="1" x14ac:dyDescent="0.25">
      <c r="A22" s="46" t="s">
        <v>33</v>
      </c>
      <c r="B22" s="229">
        <v>5.9660647198663481</v>
      </c>
      <c r="C22" s="229">
        <v>5.9660647198662486</v>
      </c>
      <c r="D22" s="229">
        <v>2.9830323599259114</v>
      </c>
      <c r="E22" s="229">
        <v>2.9830323599324777</v>
      </c>
      <c r="F22" s="229">
        <v>2.9830323599272002</v>
      </c>
      <c r="G22" s="229">
        <v>2.983032359927158</v>
      </c>
      <c r="H22" s="229">
        <v>2.9830323599242061</v>
      </c>
      <c r="I22" s="229">
        <v>2.9830323599234938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/>
    </row>
    <row r="23" spans="1:105" ht="12" customHeight="1" x14ac:dyDescent="0.25">
      <c r="A23" s="46" t="s">
        <v>73</v>
      </c>
      <c r="B23" s="229">
        <v>127.97041084705694</v>
      </c>
      <c r="C23" s="229">
        <v>121.23881658116595</v>
      </c>
      <c r="D23" s="229">
        <v>123.23047242239302</v>
      </c>
      <c r="E23" s="229">
        <v>117.78946354694803</v>
      </c>
      <c r="F23" s="229">
        <v>127.95008014209189</v>
      </c>
      <c r="G23" s="229">
        <v>128.66929238599479</v>
      </c>
      <c r="H23" s="229">
        <v>126.7242097940823</v>
      </c>
      <c r="I23" s="229">
        <v>134.63634442209451</v>
      </c>
      <c r="J23" s="229">
        <v>120.81400732902019</v>
      </c>
      <c r="K23" s="229">
        <v>111.16344864762344</v>
      </c>
      <c r="L23" s="229">
        <v>111.23371965346672</v>
      </c>
      <c r="M23" s="229">
        <v>149.17799215874976</v>
      </c>
      <c r="N23" s="229">
        <v>143.51780187572058</v>
      </c>
      <c r="O23" s="229">
        <v>151.30653463226145</v>
      </c>
      <c r="P23" s="229">
        <v>135.00702275168914</v>
      </c>
      <c r="Q23" s="229">
        <v>131.58606165089827</v>
      </c>
      <c r="R23" s="229">
        <v>140.59230299003391</v>
      </c>
      <c r="S23" s="229">
        <v>125.91483570296147</v>
      </c>
      <c r="T23" s="229">
        <v>116.47248946463694</v>
      </c>
      <c r="U23" s="229">
        <v>115.67476282918082</v>
      </c>
      <c r="V23" s="229">
        <v>107.99646945072593</v>
      </c>
      <c r="W23" s="229">
        <v>112.93423352282306</v>
      </c>
      <c r="X23" s="229">
        <v>90.461956296902898</v>
      </c>
      <c r="Y23" s="229">
        <v>85.505474815866947</v>
      </c>
      <c r="DA23" s="73"/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/>
    </row>
    <row r="25" spans="1:105" ht="12" customHeight="1" x14ac:dyDescent="0.25">
      <c r="A25" s="46" t="s">
        <v>38</v>
      </c>
      <c r="B25" s="229">
        <v>0.79993950994459184</v>
      </c>
      <c r="C25" s="229">
        <v>1.8101193575813812</v>
      </c>
      <c r="D25" s="229">
        <v>1.8533757191084905</v>
      </c>
      <c r="E25" s="229">
        <v>1.5659428812140144</v>
      </c>
      <c r="F25" s="229">
        <v>1.8123103522199979</v>
      </c>
      <c r="G25" s="229">
        <v>2.0074804599256888</v>
      </c>
      <c r="H25" s="229">
        <v>2.0241832165290266</v>
      </c>
      <c r="I25" s="229">
        <v>1.0880658629316589</v>
      </c>
      <c r="J25" s="229">
        <v>1.2753790087145576</v>
      </c>
      <c r="K25" s="229">
        <v>0.81311982751914602</v>
      </c>
      <c r="L25" s="229">
        <v>1.142343526025358</v>
      </c>
      <c r="M25" s="229">
        <v>1.1362356619347236</v>
      </c>
      <c r="N25" s="229">
        <v>1.4015690086159063</v>
      </c>
      <c r="O25" s="229">
        <v>1.2717554039194041</v>
      </c>
      <c r="P25" s="229">
        <v>1.2763731296106939</v>
      </c>
      <c r="Q25" s="229">
        <v>1.1318347508255142</v>
      </c>
      <c r="R25" s="229">
        <v>1.079081472922244</v>
      </c>
      <c r="S25" s="229">
        <v>1.1373853426581686</v>
      </c>
      <c r="T25" s="229">
        <v>1.2472263732959277</v>
      </c>
      <c r="U25" s="229">
        <v>1.2622410759811382</v>
      </c>
      <c r="V25" s="229">
        <v>2.0633314269396967</v>
      </c>
      <c r="W25" s="229">
        <v>1.7100767185716808</v>
      </c>
      <c r="X25" s="229">
        <v>1.5308665815329143</v>
      </c>
      <c r="Y25" s="229">
        <v>1.2144711703943141</v>
      </c>
      <c r="DA25" s="73"/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/>
    </row>
    <row r="27" spans="1:105" ht="12" customHeight="1" x14ac:dyDescent="0.25">
      <c r="A27" s="39" t="s">
        <v>104</v>
      </c>
      <c r="B27" s="228">
        <f t="shared" ref="B27:Y27" si="3">SUM(B28:B37)</f>
        <v>1055.5993623143836</v>
      </c>
      <c r="C27" s="228">
        <f t="shared" si="3"/>
        <v>1188.8224252072873</v>
      </c>
      <c r="D27" s="228">
        <f t="shared" si="3"/>
        <v>1007.4886665064407</v>
      </c>
      <c r="E27" s="228">
        <f t="shared" si="3"/>
        <v>901.88789853756418</v>
      </c>
      <c r="F27" s="228">
        <f t="shared" si="3"/>
        <v>1047.3278915762501</v>
      </c>
      <c r="G27" s="228">
        <f t="shared" si="3"/>
        <v>1039.8735517382995</v>
      </c>
      <c r="H27" s="228">
        <f t="shared" si="3"/>
        <v>1143.3207635322651</v>
      </c>
      <c r="I27" s="228">
        <f t="shared" si="3"/>
        <v>1046.4973634014161</v>
      </c>
      <c r="J27" s="228">
        <f t="shared" si="3"/>
        <v>1014.7854071737664</v>
      </c>
      <c r="K27" s="228">
        <f t="shared" si="3"/>
        <v>871.77733595761015</v>
      </c>
      <c r="L27" s="228">
        <f t="shared" si="3"/>
        <v>944.23784060312096</v>
      </c>
      <c r="M27" s="228">
        <f t="shared" si="3"/>
        <v>882.51965399196183</v>
      </c>
      <c r="N27" s="228">
        <f t="shared" si="3"/>
        <v>845.72259757915447</v>
      </c>
      <c r="O27" s="228">
        <f t="shared" si="3"/>
        <v>790.03825742748518</v>
      </c>
      <c r="P27" s="228">
        <f t="shared" si="3"/>
        <v>801.01587887233336</v>
      </c>
      <c r="Q27" s="228">
        <f t="shared" si="3"/>
        <v>776.76436440540715</v>
      </c>
      <c r="R27" s="228">
        <f t="shared" si="3"/>
        <v>781.35784180607709</v>
      </c>
      <c r="S27" s="228">
        <f t="shared" si="3"/>
        <v>780.47742880460908</v>
      </c>
      <c r="T27" s="228">
        <f t="shared" si="3"/>
        <v>811.41349344779553</v>
      </c>
      <c r="U27" s="228">
        <f t="shared" si="3"/>
        <v>822.16508855832978</v>
      </c>
      <c r="V27" s="228">
        <f t="shared" si="3"/>
        <v>753.36708306222147</v>
      </c>
      <c r="W27" s="228">
        <f t="shared" si="3"/>
        <v>778.98981798314162</v>
      </c>
      <c r="X27" s="228">
        <f t="shared" si="3"/>
        <v>631.32229120562806</v>
      </c>
      <c r="Y27" s="228">
        <f t="shared" si="3"/>
        <v>520.16297462880186</v>
      </c>
      <c r="DA27" s="92"/>
    </row>
    <row r="28" spans="1:105" ht="12" customHeight="1" x14ac:dyDescent="0.25">
      <c r="A28" s="18" t="s">
        <v>28</v>
      </c>
      <c r="B28" s="230">
        <v>401.06271093122785</v>
      </c>
      <c r="C28" s="230">
        <v>427.71442832848902</v>
      </c>
      <c r="D28" s="230">
        <v>259.6929132214355</v>
      </c>
      <c r="E28" s="230">
        <v>199.73569936938179</v>
      </c>
      <c r="F28" s="230">
        <v>288.64265773331971</v>
      </c>
      <c r="G28" s="230">
        <v>285.51113912755216</v>
      </c>
      <c r="H28" s="230">
        <v>340.66297810228212</v>
      </c>
      <c r="I28" s="230">
        <v>279.58067454877738</v>
      </c>
      <c r="J28" s="230">
        <v>270.26538649938209</v>
      </c>
      <c r="K28" s="230">
        <v>246.35017461625304</v>
      </c>
      <c r="L28" s="230">
        <v>240.90997404264462</v>
      </c>
      <c r="M28" s="230">
        <v>220.34165796116909</v>
      </c>
      <c r="N28" s="230">
        <v>205.3595671632647</v>
      </c>
      <c r="O28" s="230">
        <v>196.32187537334011</v>
      </c>
      <c r="P28" s="230">
        <v>195.46586942216467</v>
      </c>
      <c r="Q28" s="230">
        <v>184.32733304815622</v>
      </c>
      <c r="R28" s="230">
        <v>190.93886006077119</v>
      </c>
      <c r="S28" s="230">
        <v>180.13238527115658</v>
      </c>
      <c r="T28" s="230">
        <v>159.67909562355555</v>
      </c>
      <c r="U28" s="230">
        <v>175.50732483024939</v>
      </c>
      <c r="V28" s="230">
        <v>144.69950095701319</v>
      </c>
      <c r="W28" s="230">
        <v>151.3659618417212</v>
      </c>
      <c r="X28" s="230">
        <v>153.7129101659261</v>
      </c>
      <c r="Y28" s="230">
        <v>87.043367873067794</v>
      </c>
      <c r="DA28" s="71"/>
    </row>
    <row r="29" spans="1:105" ht="12" customHeight="1" x14ac:dyDescent="0.25">
      <c r="A29" s="18" t="s">
        <v>42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/>
    </row>
    <row r="30" spans="1:105" ht="12" customHeight="1" x14ac:dyDescent="0.25">
      <c r="A30" s="18" t="s">
        <v>31</v>
      </c>
      <c r="B30" s="230">
        <v>16.982654171543622</v>
      </c>
      <c r="C30" s="230">
        <v>15.608483094438531</v>
      </c>
      <c r="D30" s="230">
        <v>11.113917741000614</v>
      </c>
      <c r="E30" s="230">
        <v>11.147879881482549</v>
      </c>
      <c r="F30" s="230">
        <v>7.1379350594749038</v>
      </c>
      <c r="G30" s="230">
        <v>6.7230142621784656</v>
      </c>
      <c r="H30" s="230">
        <v>5.4326964168701108</v>
      </c>
      <c r="I30" s="230">
        <v>5.3799291222199166</v>
      </c>
      <c r="J30" s="230">
        <v>5.2283562776339538</v>
      </c>
      <c r="K30" s="230">
        <v>7.3586560154174238E-2</v>
      </c>
      <c r="L30" s="230">
        <v>4.9057706769945988E-2</v>
      </c>
      <c r="M30" s="230">
        <v>0</v>
      </c>
      <c r="N30" s="230">
        <v>5.4504964821737037E-3</v>
      </c>
      <c r="O30" s="230">
        <v>4.091492640490876E-3</v>
      </c>
      <c r="P30" s="230">
        <v>3.1673373471676106E-2</v>
      </c>
      <c r="Q30" s="230">
        <v>2.7612980120353035E-2</v>
      </c>
      <c r="R30" s="230">
        <v>9.5951644880951682E-3</v>
      </c>
      <c r="S30" s="230">
        <v>5.0930183857675511E-2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/>
    </row>
    <row r="31" spans="1:105" ht="12" customHeight="1" x14ac:dyDescent="0.25">
      <c r="A31" s="18" t="s">
        <v>82</v>
      </c>
      <c r="B31" s="230">
        <v>39.816122371362866</v>
      </c>
      <c r="C31" s="230">
        <v>46.690047725581515</v>
      </c>
      <c r="D31" s="230">
        <v>41.689142888187241</v>
      </c>
      <c r="E31" s="230">
        <v>35.227204962449058</v>
      </c>
      <c r="F31" s="230">
        <v>41.174332461248362</v>
      </c>
      <c r="G31" s="230">
        <v>32.829220199506892</v>
      </c>
      <c r="H31" s="230">
        <v>19.436833655204445</v>
      </c>
      <c r="I31" s="230">
        <v>16.023144343087793</v>
      </c>
      <c r="J31" s="230">
        <v>11.22230701118537</v>
      </c>
      <c r="K31" s="230">
        <v>9.0204910336619761</v>
      </c>
      <c r="L31" s="230">
        <v>18.405900350695354</v>
      </c>
      <c r="M31" s="230">
        <v>12.314569023396643</v>
      </c>
      <c r="N31" s="230">
        <v>15.421536326812362</v>
      </c>
      <c r="O31" s="230">
        <v>21.231759665169299</v>
      </c>
      <c r="P31" s="230">
        <v>14.523595154569186</v>
      </c>
      <c r="Q31" s="230">
        <v>14.44259468548594</v>
      </c>
      <c r="R31" s="230">
        <v>16.731027421450989</v>
      </c>
      <c r="S31" s="230">
        <v>37.211038517859862</v>
      </c>
      <c r="T31" s="230">
        <v>42.459560199763118</v>
      </c>
      <c r="U31" s="230">
        <v>57.812941119738781</v>
      </c>
      <c r="V31" s="230">
        <v>52.833226281276538</v>
      </c>
      <c r="W31" s="230">
        <v>48.692454501478657</v>
      </c>
      <c r="X31" s="230">
        <v>36.284547572641436</v>
      </c>
      <c r="Y31" s="230">
        <v>34.19201981760294</v>
      </c>
      <c r="DA31" s="71"/>
    </row>
    <row r="32" spans="1:105" ht="12" customHeight="1" x14ac:dyDescent="0.25">
      <c r="A32" s="18" t="s">
        <v>32</v>
      </c>
      <c r="B32" s="230">
        <v>12.362826144272425</v>
      </c>
      <c r="C32" s="230">
        <v>12.98086838413184</v>
      </c>
      <c r="D32" s="230">
        <v>11.780547138554203</v>
      </c>
      <c r="E32" s="230">
        <v>9.1254724473972004</v>
      </c>
      <c r="F32" s="230">
        <v>5.0946392329778272</v>
      </c>
      <c r="G32" s="230">
        <v>3.3492439377298502</v>
      </c>
      <c r="H32" s="230">
        <v>2.3778269115346129</v>
      </c>
      <c r="I32" s="230">
        <v>1.6421943790493265</v>
      </c>
      <c r="J32" s="230">
        <v>0.97680340332611448</v>
      </c>
      <c r="K32" s="230">
        <v>1.088651121267717</v>
      </c>
      <c r="L32" s="230">
        <v>3.3082069461689425</v>
      </c>
      <c r="M32" s="230">
        <v>1.7023402223523219</v>
      </c>
      <c r="N32" s="230">
        <v>1.4539306076915304</v>
      </c>
      <c r="O32" s="230">
        <v>2.2730860869408662</v>
      </c>
      <c r="P32" s="230">
        <v>1.8383023541841181</v>
      </c>
      <c r="Q32" s="230">
        <v>1.4671593978633648</v>
      </c>
      <c r="R32" s="230">
        <v>1.9968753973212392</v>
      </c>
      <c r="S32" s="230">
        <v>3.4428393382977234</v>
      </c>
      <c r="T32" s="230">
        <v>3.9841858657002591</v>
      </c>
      <c r="U32" s="230">
        <v>2.9636716146912376</v>
      </c>
      <c r="V32" s="230">
        <v>1.6462179969014561</v>
      </c>
      <c r="W32" s="230">
        <v>1.6519651624121872</v>
      </c>
      <c r="X32" s="230">
        <v>1.3932584112676356</v>
      </c>
      <c r="Y32" s="230">
        <v>1.5048891995482783</v>
      </c>
      <c r="DA32" s="71"/>
    </row>
    <row r="33" spans="1:105" ht="12" customHeight="1" x14ac:dyDescent="0.25">
      <c r="A33" s="18" t="s">
        <v>33</v>
      </c>
      <c r="B33" s="230">
        <v>0</v>
      </c>
      <c r="C33" s="230">
        <v>0</v>
      </c>
      <c r="D33" s="230">
        <v>0</v>
      </c>
      <c r="E33" s="230">
        <v>0</v>
      </c>
      <c r="F33" s="230">
        <v>0</v>
      </c>
      <c r="G33" s="230">
        <v>0</v>
      </c>
      <c r="H33" s="230">
        <v>0</v>
      </c>
      <c r="I33" s="230">
        <v>0</v>
      </c>
      <c r="J33" s="230">
        <v>0</v>
      </c>
      <c r="K33" s="230">
        <v>0</v>
      </c>
      <c r="L33" s="230">
        <v>0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0</v>
      </c>
      <c r="DA33" s="71"/>
    </row>
    <row r="34" spans="1:105" ht="12" customHeight="1" x14ac:dyDescent="0.25">
      <c r="A34" s="18" t="s">
        <v>73</v>
      </c>
      <c r="B34" s="230">
        <v>547.78789660621703</v>
      </c>
      <c r="C34" s="230">
        <v>604.16750063285883</v>
      </c>
      <c r="D34" s="230">
        <v>586.58891443712594</v>
      </c>
      <c r="E34" s="230">
        <v>558.63775155922735</v>
      </c>
      <c r="F34" s="230">
        <v>610.65315344210808</v>
      </c>
      <c r="G34" s="230">
        <v>610.17276507207953</v>
      </c>
      <c r="H34" s="230">
        <v>669.2437288635756</v>
      </c>
      <c r="I34" s="230">
        <v>663.1618852717686</v>
      </c>
      <c r="J34" s="230">
        <v>635.53662299183918</v>
      </c>
      <c r="K34" s="230">
        <v>556.77987685416588</v>
      </c>
      <c r="L34" s="230">
        <v>597.35526428368826</v>
      </c>
      <c r="M34" s="230">
        <v>566.98234684751242</v>
      </c>
      <c r="N34" s="230">
        <v>538.61040919403808</v>
      </c>
      <c r="O34" s="230">
        <v>479.81854541414918</v>
      </c>
      <c r="P34" s="230">
        <v>498.91527129831331</v>
      </c>
      <c r="Q34" s="230">
        <v>496.25963704542062</v>
      </c>
      <c r="R34" s="230">
        <v>494.74314003549597</v>
      </c>
      <c r="S34" s="230">
        <v>478.09353363687489</v>
      </c>
      <c r="T34" s="230">
        <v>517.29575373277692</v>
      </c>
      <c r="U34" s="230">
        <v>498.44232247028276</v>
      </c>
      <c r="V34" s="230">
        <v>416.52548285528212</v>
      </c>
      <c r="W34" s="230">
        <v>455.85553079748325</v>
      </c>
      <c r="X34" s="230">
        <v>315.82704603856916</v>
      </c>
      <c r="Y34" s="230">
        <v>303.81306811087541</v>
      </c>
      <c r="DA34" s="71"/>
    </row>
    <row r="35" spans="1:105" ht="12" customHeight="1" x14ac:dyDescent="0.25">
      <c r="A35" s="18" t="s">
        <v>36</v>
      </c>
      <c r="B35" s="230">
        <v>0</v>
      </c>
      <c r="C35" s="230">
        <v>0</v>
      </c>
      <c r="D35" s="230">
        <v>0</v>
      </c>
      <c r="E35" s="230">
        <v>0</v>
      </c>
      <c r="F35" s="230">
        <v>0</v>
      </c>
      <c r="G35" s="230">
        <v>0</v>
      </c>
      <c r="H35" s="230">
        <v>0</v>
      </c>
      <c r="I35" s="230">
        <v>0</v>
      </c>
      <c r="J35" s="230">
        <v>0</v>
      </c>
      <c r="K35" s="230">
        <v>0</v>
      </c>
      <c r="L35" s="230">
        <v>0</v>
      </c>
      <c r="M35" s="230">
        <v>0</v>
      </c>
      <c r="N35" s="230">
        <v>0</v>
      </c>
      <c r="O35" s="230">
        <v>0</v>
      </c>
      <c r="P35" s="230">
        <v>0</v>
      </c>
      <c r="Q35" s="230">
        <v>0</v>
      </c>
      <c r="R35" s="230">
        <v>0</v>
      </c>
      <c r="S35" s="230">
        <v>0</v>
      </c>
      <c r="T35" s="230">
        <v>0</v>
      </c>
      <c r="U35" s="230">
        <v>0</v>
      </c>
      <c r="V35" s="230">
        <v>0</v>
      </c>
      <c r="W35" s="230">
        <v>0</v>
      </c>
      <c r="X35" s="230">
        <v>0</v>
      </c>
      <c r="Y35" s="230">
        <v>0</v>
      </c>
      <c r="DA35" s="71"/>
    </row>
    <row r="36" spans="1:105" ht="12" customHeight="1" x14ac:dyDescent="0.25">
      <c r="A36" s="18" t="s">
        <v>38</v>
      </c>
      <c r="B36" s="230">
        <v>37.587152089759783</v>
      </c>
      <c r="C36" s="230">
        <v>81.661097041787514</v>
      </c>
      <c r="D36" s="230">
        <v>96.623231080137188</v>
      </c>
      <c r="E36" s="230">
        <v>88.013890317626291</v>
      </c>
      <c r="F36" s="230">
        <v>94.625173647121187</v>
      </c>
      <c r="G36" s="230">
        <v>101.2881691392526</v>
      </c>
      <c r="H36" s="230">
        <v>106.16669958279809</v>
      </c>
      <c r="I36" s="230">
        <v>80.709535736513033</v>
      </c>
      <c r="J36" s="230">
        <v>91.555930990399688</v>
      </c>
      <c r="K36" s="230">
        <v>58.464555772107346</v>
      </c>
      <c r="L36" s="230">
        <v>84.20943727315391</v>
      </c>
      <c r="M36" s="230">
        <v>81.178739937531475</v>
      </c>
      <c r="N36" s="230">
        <v>84.871703790865581</v>
      </c>
      <c r="O36" s="230">
        <v>90.388899395245232</v>
      </c>
      <c r="P36" s="230">
        <v>90.241167269630438</v>
      </c>
      <c r="Q36" s="230">
        <v>80.240027248360661</v>
      </c>
      <c r="R36" s="230">
        <v>76.93834372654949</v>
      </c>
      <c r="S36" s="230">
        <v>81.546701856562279</v>
      </c>
      <c r="T36" s="230">
        <v>87.994898025999618</v>
      </c>
      <c r="U36" s="230">
        <v>87.43882852336769</v>
      </c>
      <c r="V36" s="230">
        <v>137.66265497174811</v>
      </c>
      <c r="W36" s="230">
        <v>121.4239056800464</v>
      </c>
      <c r="X36" s="230">
        <v>124.1045290172237</v>
      </c>
      <c r="Y36" s="230">
        <v>93.60962962770752</v>
      </c>
      <c r="DA36" s="71"/>
    </row>
    <row r="37" spans="1:105" ht="12" customHeight="1" x14ac:dyDescent="0.25">
      <c r="A37" s="47" t="s">
        <v>40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X37" s="231">
        <v>0</v>
      </c>
      <c r="Y37" s="231">
        <v>0</v>
      </c>
      <c r="DA37" s="86"/>
    </row>
    <row r="38" spans="1:105" ht="12" customHeight="1" x14ac:dyDescent="0.25">
      <c r="A38" s="42" t="s">
        <v>105</v>
      </c>
      <c r="B38" s="236">
        <f t="shared" ref="B38:Y38" si="4">SUM(B39:B43)</f>
        <v>711.44466000000011</v>
      </c>
      <c r="C38" s="236">
        <f t="shared" si="4"/>
        <v>657.43313999999998</v>
      </c>
      <c r="D38" s="236">
        <f t="shared" si="4"/>
        <v>672.46821999999997</v>
      </c>
      <c r="E38" s="236">
        <f t="shared" si="4"/>
        <v>621.52296000000001</v>
      </c>
      <c r="F38" s="236">
        <f t="shared" si="4"/>
        <v>675.47276999999997</v>
      </c>
      <c r="G38" s="236">
        <f t="shared" si="4"/>
        <v>647.87567000000001</v>
      </c>
      <c r="H38" s="236">
        <f t="shared" si="4"/>
        <v>699.70960000000002</v>
      </c>
      <c r="I38" s="236">
        <f t="shared" si="4"/>
        <v>691.01051000000007</v>
      </c>
      <c r="J38" s="236">
        <f t="shared" si="4"/>
        <v>637.81637999999998</v>
      </c>
      <c r="K38" s="236">
        <f t="shared" si="4"/>
        <v>568.00013000000013</v>
      </c>
      <c r="L38" s="236">
        <f t="shared" si="4"/>
        <v>591.23278000000005</v>
      </c>
      <c r="M38" s="236">
        <f t="shared" si="4"/>
        <v>597.97179999999992</v>
      </c>
      <c r="N38" s="236">
        <f t="shared" si="4"/>
        <v>563.72257000000002</v>
      </c>
      <c r="O38" s="236">
        <f t="shared" si="4"/>
        <v>542.66742999999997</v>
      </c>
      <c r="P38" s="236">
        <f t="shared" si="4"/>
        <v>548.27096999999992</v>
      </c>
      <c r="Q38" s="236">
        <f t="shared" si="4"/>
        <v>538.38079000000005</v>
      </c>
      <c r="R38" s="236">
        <f t="shared" si="4"/>
        <v>561.06821000000002</v>
      </c>
      <c r="S38" s="236">
        <f t="shared" si="4"/>
        <v>568.24329</v>
      </c>
      <c r="T38" s="236">
        <f t="shared" si="4"/>
        <v>571.73516999999993</v>
      </c>
      <c r="U38" s="236">
        <f t="shared" si="4"/>
        <v>590.87747000000002</v>
      </c>
      <c r="V38" s="236">
        <f t="shared" si="4"/>
        <v>570.43994999999995</v>
      </c>
      <c r="W38" s="236">
        <f t="shared" si="4"/>
        <v>498.27621000000005</v>
      </c>
      <c r="X38" s="236">
        <f t="shared" si="4"/>
        <v>476.34728999999999</v>
      </c>
      <c r="Y38" s="236">
        <f t="shared" si="4"/>
        <v>355.61187999999999</v>
      </c>
      <c r="DA38" s="93"/>
    </row>
    <row r="39" spans="1:105" ht="12" customHeight="1" x14ac:dyDescent="0.25">
      <c r="A39" s="43" t="s">
        <v>106</v>
      </c>
      <c r="B39" s="237">
        <f>ISI!B$53</f>
        <v>146.04641000000001</v>
      </c>
      <c r="C39" s="237">
        <f>ISI!C$53</f>
        <v>154.76156</v>
      </c>
      <c r="D39" s="237">
        <f>ISI!D$53</f>
        <v>155.40459999999999</v>
      </c>
      <c r="E39" s="237">
        <f>ISI!E$53</f>
        <v>158.93979999999999</v>
      </c>
      <c r="F39" s="237">
        <f>ISI!F$53</f>
        <v>172.45099999999999</v>
      </c>
      <c r="G39" s="237">
        <f>ISI!G$53</f>
        <v>152.92111</v>
      </c>
      <c r="H39" s="237">
        <f>ISI!H$53</f>
        <v>209.79400000000001</v>
      </c>
      <c r="I39" s="237">
        <f>ISI!I$53</f>
        <v>203.488</v>
      </c>
      <c r="J39" s="237">
        <f>ISI!J$53</f>
        <v>169.3</v>
      </c>
      <c r="K39" s="237">
        <f>ISI!K$53</f>
        <v>128.65700000000001</v>
      </c>
      <c r="L39" s="237">
        <f>ISI!L$53</f>
        <v>133.613</v>
      </c>
      <c r="M39" s="237">
        <f>ISI!M$53</f>
        <v>123.86199999999999</v>
      </c>
      <c r="N39" s="237">
        <f>ISI!N$53</f>
        <v>100.23099999999999</v>
      </c>
      <c r="O39" s="237">
        <f>ISI!O$53</f>
        <v>101.5942</v>
      </c>
      <c r="P39" s="237">
        <f>ISI!P$53</f>
        <v>102.4603</v>
      </c>
      <c r="Q39" s="237">
        <f>ISI!Q$53</f>
        <v>122.8002</v>
      </c>
      <c r="R39" s="237">
        <f>ISI!R$53</f>
        <v>119.3329</v>
      </c>
      <c r="S39" s="237">
        <f>ISI!S$53</f>
        <v>107.4344</v>
      </c>
      <c r="T39" s="237">
        <f>ISI!T$53</f>
        <v>112.1418</v>
      </c>
      <c r="U39" s="237">
        <f>ISI!U$53</f>
        <v>103.70480000000001</v>
      </c>
      <c r="V39" s="237">
        <f>ISI!V$53</f>
        <v>96.150300000000001</v>
      </c>
      <c r="W39" s="237">
        <f>ISI!W$53</f>
        <v>89.876410000000007</v>
      </c>
      <c r="X39" s="237">
        <f>ISI!X$53</f>
        <v>79.435360000000003</v>
      </c>
      <c r="Y39" s="237">
        <f>ISI!Y$53</f>
        <v>86.505690000000001</v>
      </c>
      <c r="DA39" s="83"/>
    </row>
    <row r="40" spans="1:105" ht="12" customHeight="1" x14ac:dyDescent="0.25">
      <c r="A40" s="44" t="s">
        <v>107</v>
      </c>
      <c r="B40" s="238">
        <f>NFM!B$72</f>
        <v>0</v>
      </c>
      <c r="C40" s="238">
        <f>NFM!C$72</f>
        <v>0</v>
      </c>
      <c r="D40" s="238">
        <f>NFM!D$72</f>
        <v>0</v>
      </c>
      <c r="E40" s="238">
        <f>NFM!E$72</f>
        <v>0</v>
      </c>
      <c r="F40" s="238">
        <f>NFM!F$72</f>
        <v>0</v>
      </c>
      <c r="G40" s="238">
        <f>NFM!G$72</f>
        <v>0</v>
      </c>
      <c r="H40" s="238">
        <f>NFM!H$72</f>
        <v>0</v>
      </c>
      <c r="I40" s="238">
        <f>NFM!I$72</f>
        <v>0</v>
      </c>
      <c r="J40" s="238">
        <f>NFM!J$72</f>
        <v>0</v>
      </c>
      <c r="K40" s="238">
        <f>NFM!K$72</f>
        <v>0</v>
      </c>
      <c r="L40" s="238">
        <f>NFM!L$72</f>
        <v>0</v>
      </c>
      <c r="M40" s="238">
        <f>NFM!M$72</f>
        <v>0</v>
      </c>
      <c r="N40" s="238">
        <f>NFM!N$72</f>
        <v>0</v>
      </c>
      <c r="O40" s="238">
        <f>NFM!O$72</f>
        <v>0</v>
      </c>
      <c r="P40" s="238">
        <f>NFM!P$72</f>
        <v>0</v>
      </c>
      <c r="Q40" s="238">
        <f>NFM!Q$72</f>
        <v>0</v>
      </c>
      <c r="R40" s="238">
        <f>NFM!R$72</f>
        <v>0</v>
      </c>
      <c r="S40" s="238">
        <f>NFM!S$72</f>
        <v>0</v>
      </c>
      <c r="T40" s="238">
        <f>NFM!T$72</f>
        <v>0</v>
      </c>
      <c r="U40" s="238">
        <f>NFM!U$72</f>
        <v>0</v>
      </c>
      <c r="V40" s="238">
        <f>NFM!V$72</f>
        <v>0</v>
      </c>
      <c r="W40" s="238">
        <f>NFM!W$72</f>
        <v>0</v>
      </c>
      <c r="X40" s="238">
        <f>NFM!X$72</f>
        <v>0</v>
      </c>
      <c r="Y40" s="238">
        <f>NFM!Y$72</f>
        <v>0</v>
      </c>
      <c r="DA40" s="94"/>
    </row>
    <row r="41" spans="1:105" ht="12" customHeight="1" x14ac:dyDescent="0.25">
      <c r="A41" s="44" t="s">
        <v>108</v>
      </c>
      <c r="B41" s="238">
        <f>CHI!B$78</f>
        <v>0</v>
      </c>
      <c r="C41" s="238">
        <f>CHI!C$78</f>
        <v>0</v>
      </c>
      <c r="D41" s="238">
        <f>CHI!D$78</f>
        <v>0</v>
      </c>
      <c r="E41" s="238">
        <f>CHI!E$78</f>
        <v>0</v>
      </c>
      <c r="F41" s="238">
        <f>CHI!F$78</f>
        <v>0</v>
      </c>
      <c r="G41" s="238">
        <f>CHI!G$78</f>
        <v>0</v>
      </c>
      <c r="H41" s="238">
        <f>CHI!H$78</f>
        <v>0</v>
      </c>
      <c r="I41" s="238">
        <f>CHI!I$78</f>
        <v>0</v>
      </c>
      <c r="J41" s="238">
        <f>CHI!J$78</f>
        <v>0</v>
      </c>
      <c r="K41" s="238">
        <f>CHI!K$78</f>
        <v>0</v>
      </c>
      <c r="L41" s="238">
        <f>CHI!L$78</f>
        <v>0</v>
      </c>
      <c r="M41" s="238">
        <f>CHI!M$78</f>
        <v>0</v>
      </c>
      <c r="N41" s="238">
        <f>CHI!N$78</f>
        <v>0</v>
      </c>
      <c r="O41" s="238">
        <f>CHI!O$78</f>
        <v>0</v>
      </c>
      <c r="P41" s="238">
        <f>CHI!P$78</f>
        <v>0</v>
      </c>
      <c r="Q41" s="238">
        <f>CHI!Q$78</f>
        <v>0</v>
      </c>
      <c r="R41" s="238">
        <f>CHI!R$78</f>
        <v>0</v>
      </c>
      <c r="S41" s="238">
        <f>CHI!S$78</f>
        <v>0</v>
      </c>
      <c r="T41" s="238">
        <f>CHI!T$78</f>
        <v>0</v>
      </c>
      <c r="U41" s="238">
        <f>CHI!U$78</f>
        <v>0</v>
      </c>
      <c r="V41" s="238">
        <f>CHI!V$78</f>
        <v>0</v>
      </c>
      <c r="W41" s="238">
        <f>CHI!W$78</f>
        <v>0</v>
      </c>
      <c r="X41" s="238">
        <f>CHI!X$78</f>
        <v>0</v>
      </c>
      <c r="Y41" s="238">
        <f>CHI!Y$78</f>
        <v>0</v>
      </c>
      <c r="DA41" s="94"/>
    </row>
    <row r="42" spans="1:105" ht="12" customHeight="1" x14ac:dyDescent="0.25">
      <c r="A42" s="44" t="s">
        <v>109</v>
      </c>
      <c r="B42" s="238">
        <f>NMM!B$58</f>
        <v>552.00989000000004</v>
      </c>
      <c r="C42" s="238">
        <f>NMM!C$58</f>
        <v>488.96170000000001</v>
      </c>
      <c r="D42" s="238">
        <f>NMM!D$58</f>
        <v>503.35401999999999</v>
      </c>
      <c r="E42" s="238">
        <f>NMM!E$58</f>
        <v>449.75131000000005</v>
      </c>
      <c r="F42" s="238">
        <f>NMM!F$58</f>
        <v>489.32409999999999</v>
      </c>
      <c r="G42" s="238">
        <f>NMM!G$58</f>
        <v>480.22220000000004</v>
      </c>
      <c r="H42" s="238">
        <f>NMM!H$58</f>
        <v>475.73987</v>
      </c>
      <c r="I42" s="238">
        <f>NMM!I$58</f>
        <v>472.91811000000001</v>
      </c>
      <c r="J42" s="238">
        <f>NMM!J$58</f>
        <v>444.54009000000002</v>
      </c>
      <c r="K42" s="238">
        <f>NMM!K$58</f>
        <v>416.93181000000004</v>
      </c>
      <c r="L42" s="238">
        <f>NMM!L$58</f>
        <v>432.75143000000003</v>
      </c>
      <c r="M42" s="238">
        <f>NMM!M$58</f>
        <v>450.03130999999996</v>
      </c>
      <c r="N42" s="238">
        <f>NMM!N$58</f>
        <v>439.58905000000004</v>
      </c>
      <c r="O42" s="238">
        <f>NMM!O$58</f>
        <v>415.33177999999998</v>
      </c>
      <c r="P42" s="238">
        <f>NMM!P$58</f>
        <v>423.22979999999995</v>
      </c>
      <c r="Q42" s="238">
        <f>NMM!Q$58</f>
        <v>394.3492</v>
      </c>
      <c r="R42" s="238">
        <f>NMM!R$58</f>
        <v>416.70299999999997</v>
      </c>
      <c r="S42" s="238">
        <f>NMM!S$58</f>
        <v>434.60120000000001</v>
      </c>
      <c r="T42" s="238">
        <f>NMM!T$58</f>
        <v>432.15085999999997</v>
      </c>
      <c r="U42" s="238">
        <f>NMM!U$58</f>
        <v>458.76949999999999</v>
      </c>
      <c r="V42" s="238">
        <f>NMM!V$58</f>
        <v>449.67829</v>
      </c>
      <c r="W42" s="238">
        <f>NMM!W$58</f>
        <v>382.0172</v>
      </c>
      <c r="X42" s="238">
        <f>NMM!X$58</f>
        <v>371.29957999999999</v>
      </c>
      <c r="Y42" s="238">
        <f>NMM!Y$58</f>
        <v>244.81780000000001</v>
      </c>
      <c r="DA42" s="94"/>
    </row>
    <row r="43" spans="1:105" ht="12" customHeight="1" x14ac:dyDescent="0.25">
      <c r="A43" s="45" t="s">
        <v>110</v>
      </c>
      <c r="B43" s="239">
        <v>13.38836</v>
      </c>
      <c r="C43" s="239">
        <v>13.70988</v>
      </c>
      <c r="D43" s="239">
        <v>13.7096</v>
      </c>
      <c r="E43" s="239">
        <v>12.831849999999999</v>
      </c>
      <c r="F43" s="239">
        <v>13.69767</v>
      </c>
      <c r="G43" s="239">
        <v>14.73236</v>
      </c>
      <c r="H43" s="239">
        <v>14.17573</v>
      </c>
      <c r="I43" s="239">
        <v>14.6044</v>
      </c>
      <c r="J43" s="239">
        <v>23.976289999999999</v>
      </c>
      <c r="K43" s="239">
        <v>22.41132</v>
      </c>
      <c r="L43" s="239">
        <v>24.86835</v>
      </c>
      <c r="M43" s="239">
        <v>24.078489999999999</v>
      </c>
      <c r="N43" s="239">
        <v>23.902519999999999</v>
      </c>
      <c r="O43" s="239">
        <v>25.74145</v>
      </c>
      <c r="P43" s="239">
        <v>22.580870000000001</v>
      </c>
      <c r="Q43" s="239">
        <v>21.231390000000001</v>
      </c>
      <c r="R43" s="239">
        <v>25.032309999999999</v>
      </c>
      <c r="S43" s="239">
        <v>26.207689999999999</v>
      </c>
      <c r="T43" s="239">
        <v>27.442509999999999</v>
      </c>
      <c r="U43" s="239">
        <v>28.403169999999999</v>
      </c>
      <c r="V43" s="239">
        <v>24.611360000000001</v>
      </c>
      <c r="W43" s="239">
        <v>26.3826</v>
      </c>
      <c r="X43" s="239">
        <v>25.612349999999999</v>
      </c>
      <c r="Y43" s="239">
        <v>24.28839</v>
      </c>
      <c r="DA43" s="84" t="s">
        <v>111</v>
      </c>
    </row>
    <row r="45" spans="1:105" ht="15" customHeight="1" x14ac:dyDescent="0.25">
      <c r="A45" s="32" t="s">
        <v>112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DA45" s="88"/>
    </row>
    <row r="47" spans="1:105" ht="12" customHeight="1" x14ac:dyDescent="0.25">
      <c r="A47" s="35" t="str">
        <f>$A$5</f>
        <v>All industrial sectors</v>
      </c>
      <c r="B47" s="232">
        <f t="shared" ref="B47:Y47" si="5">SUM(B48:B55)</f>
        <v>1</v>
      </c>
      <c r="C47" s="232">
        <f t="shared" si="5"/>
        <v>1</v>
      </c>
      <c r="D47" s="232">
        <f t="shared" si="5"/>
        <v>1</v>
      </c>
      <c r="E47" s="232">
        <f t="shared" si="5"/>
        <v>1.0000000000000002</v>
      </c>
      <c r="F47" s="232">
        <f t="shared" si="5"/>
        <v>1</v>
      </c>
      <c r="G47" s="232">
        <f t="shared" si="5"/>
        <v>1</v>
      </c>
      <c r="H47" s="232">
        <f t="shared" si="5"/>
        <v>1</v>
      </c>
      <c r="I47" s="232">
        <f t="shared" si="5"/>
        <v>1</v>
      </c>
      <c r="J47" s="232">
        <f t="shared" si="5"/>
        <v>0.99999999999999989</v>
      </c>
      <c r="K47" s="232">
        <f t="shared" si="5"/>
        <v>1</v>
      </c>
      <c r="L47" s="232">
        <f t="shared" si="5"/>
        <v>1</v>
      </c>
      <c r="M47" s="232">
        <f t="shared" si="5"/>
        <v>1</v>
      </c>
      <c r="N47" s="232">
        <f t="shared" si="5"/>
        <v>1</v>
      </c>
      <c r="O47" s="232">
        <f t="shared" si="5"/>
        <v>1</v>
      </c>
      <c r="P47" s="232">
        <f t="shared" si="5"/>
        <v>1</v>
      </c>
      <c r="Q47" s="232">
        <f t="shared" si="5"/>
        <v>0.99999999999999978</v>
      </c>
      <c r="R47" s="232">
        <f t="shared" si="5"/>
        <v>1</v>
      </c>
      <c r="S47" s="232">
        <f t="shared" si="5"/>
        <v>1</v>
      </c>
      <c r="T47" s="232">
        <f t="shared" si="5"/>
        <v>1</v>
      </c>
      <c r="U47" s="232">
        <f t="shared" si="5"/>
        <v>1</v>
      </c>
      <c r="V47" s="232">
        <f t="shared" si="5"/>
        <v>1</v>
      </c>
      <c r="W47" s="232">
        <f t="shared" si="5"/>
        <v>1</v>
      </c>
      <c r="X47" s="232">
        <f t="shared" si="5"/>
        <v>1</v>
      </c>
      <c r="Y47" s="232">
        <f t="shared" si="5"/>
        <v>1.0000000000000002</v>
      </c>
      <c r="DA47" s="95"/>
    </row>
    <row r="48" spans="1:105" ht="12" customHeight="1" x14ac:dyDescent="0.25">
      <c r="A48" s="173" t="s">
        <v>91</v>
      </c>
      <c r="B48" s="233">
        <f t="shared" ref="B48:Y48" si="6">IF(B6=0,0,B6/B$5)</f>
        <v>0</v>
      </c>
      <c r="C48" s="233">
        <f t="shared" si="6"/>
        <v>0</v>
      </c>
      <c r="D48" s="233">
        <f t="shared" si="6"/>
        <v>0</v>
      </c>
      <c r="E48" s="233">
        <f t="shared" si="6"/>
        <v>0</v>
      </c>
      <c r="F48" s="233">
        <f t="shared" si="6"/>
        <v>0</v>
      </c>
      <c r="G48" s="233">
        <f t="shared" si="6"/>
        <v>0</v>
      </c>
      <c r="H48" s="233">
        <f t="shared" si="6"/>
        <v>0</v>
      </c>
      <c r="I48" s="233">
        <f t="shared" si="6"/>
        <v>0</v>
      </c>
      <c r="J48" s="233">
        <f t="shared" si="6"/>
        <v>0</v>
      </c>
      <c r="K48" s="233">
        <f t="shared" si="6"/>
        <v>0</v>
      </c>
      <c r="L48" s="233">
        <f t="shared" si="6"/>
        <v>0</v>
      </c>
      <c r="M48" s="233">
        <f t="shared" si="6"/>
        <v>0</v>
      </c>
      <c r="N48" s="233">
        <f t="shared" si="6"/>
        <v>0</v>
      </c>
      <c r="O48" s="233">
        <f t="shared" si="6"/>
        <v>0</v>
      </c>
      <c r="P48" s="233">
        <f t="shared" si="6"/>
        <v>0</v>
      </c>
      <c r="Q48" s="233">
        <f t="shared" si="6"/>
        <v>0</v>
      </c>
      <c r="R48" s="233">
        <f t="shared" si="6"/>
        <v>0</v>
      </c>
      <c r="S48" s="233">
        <f t="shared" si="6"/>
        <v>0</v>
      </c>
      <c r="T48" s="233">
        <f t="shared" si="6"/>
        <v>0</v>
      </c>
      <c r="U48" s="233">
        <f t="shared" si="6"/>
        <v>0</v>
      </c>
      <c r="V48" s="233">
        <f t="shared" si="6"/>
        <v>0</v>
      </c>
      <c r="W48" s="233">
        <f t="shared" si="6"/>
        <v>0</v>
      </c>
      <c r="X48" s="233">
        <f t="shared" si="6"/>
        <v>0</v>
      </c>
      <c r="Y48" s="233">
        <f t="shared" si="6"/>
        <v>0</v>
      </c>
      <c r="DA48" s="177"/>
    </row>
    <row r="49" spans="1:105" ht="12" customHeight="1" x14ac:dyDescent="0.25">
      <c r="A49" s="173" t="s">
        <v>92</v>
      </c>
      <c r="B49" s="233">
        <f t="shared" ref="B49:Y49" si="7">IF(B7=0,0,B7/B$5)</f>
        <v>0</v>
      </c>
      <c r="C49" s="233">
        <f t="shared" si="7"/>
        <v>0</v>
      </c>
      <c r="D49" s="233">
        <f t="shared" si="7"/>
        <v>0</v>
      </c>
      <c r="E49" s="233">
        <f t="shared" si="7"/>
        <v>0</v>
      </c>
      <c r="F49" s="233">
        <f t="shared" si="7"/>
        <v>0</v>
      </c>
      <c r="G49" s="233">
        <f t="shared" si="7"/>
        <v>0</v>
      </c>
      <c r="H49" s="233">
        <f t="shared" si="7"/>
        <v>0</v>
      </c>
      <c r="I49" s="233">
        <f t="shared" si="7"/>
        <v>0</v>
      </c>
      <c r="J49" s="233">
        <f t="shared" si="7"/>
        <v>0</v>
      </c>
      <c r="K49" s="233">
        <f t="shared" si="7"/>
        <v>0</v>
      </c>
      <c r="L49" s="233">
        <f t="shared" si="7"/>
        <v>0</v>
      </c>
      <c r="M49" s="233">
        <f t="shared" si="7"/>
        <v>0</v>
      </c>
      <c r="N49" s="233">
        <f t="shared" si="7"/>
        <v>0</v>
      </c>
      <c r="O49" s="233">
        <f t="shared" si="7"/>
        <v>0</v>
      </c>
      <c r="P49" s="233">
        <f t="shared" si="7"/>
        <v>0</v>
      </c>
      <c r="Q49" s="233">
        <f t="shared" si="7"/>
        <v>0</v>
      </c>
      <c r="R49" s="233">
        <f t="shared" si="7"/>
        <v>0</v>
      </c>
      <c r="S49" s="233">
        <f t="shared" si="7"/>
        <v>0</v>
      </c>
      <c r="T49" s="233">
        <f t="shared" si="7"/>
        <v>0</v>
      </c>
      <c r="U49" s="233">
        <f t="shared" si="7"/>
        <v>0</v>
      </c>
      <c r="V49" s="233">
        <f t="shared" si="7"/>
        <v>0</v>
      </c>
      <c r="W49" s="233">
        <f t="shared" si="7"/>
        <v>0</v>
      </c>
      <c r="X49" s="233">
        <f t="shared" si="7"/>
        <v>0</v>
      </c>
      <c r="Y49" s="233">
        <f t="shared" si="7"/>
        <v>0</v>
      </c>
      <c r="DA49" s="177"/>
    </row>
    <row r="50" spans="1:105" ht="12" customHeight="1" x14ac:dyDescent="0.25">
      <c r="A50" s="173" t="s">
        <v>93</v>
      </c>
      <c r="B50" s="233">
        <f t="shared" ref="B50:Y50" si="8">IF(B8=0,0,B8/B$5)</f>
        <v>0</v>
      </c>
      <c r="C50" s="233">
        <f t="shared" si="8"/>
        <v>0</v>
      </c>
      <c r="D50" s="233">
        <f t="shared" si="8"/>
        <v>0</v>
      </c>
      <c r="E50" s="233">
        <f t="shared" si="8"/>
        <v>0</v>
      </c>
      <c r="F50" s="233">
        <f t="shared" si="8"/>
        <v>0</v>
      </c>
      <c r="G50" s="233">
        <f t="shared" si="8"/>
        <v>0</v>
      </c>
      <c r="H50" s="233">
        <f t="shared" si="8"/>
        <v>0</v>
      </c>
      <c r="I50" s="233">
        <f t="shared" si="8"/>
        <v>0</v>
      </c>
      <c r="J50" s="233">
        <f t="shared" si="8"/>
        <v>0</v>
      </c>
      <c r="K50" s="233">
        <f t="shared" si="8"/>
        <v>0</v>
      </c>
      <c r="L50" s="233">
        <f t="shared" si="8"/>
        <v>0</v>
      </c>
      <c r="M50" s="233">
        <f t="shared" si="8"/>
        <v>0</v>
      </c>
      <c r="N50" s="233">
        <f t="shared" si="8"/>
        <v>0</v>
      </c>
      <c r="O50" s="233">
        <f t="shared" si="8"/>
        <v>0</v>
      </c>
      <c r="P50" s="233">
        <f t="shared" si="8"/>
        <v>0</v>
      </c>
      <c r="Q50" s="233">
        <f t="shared" si="8"/>
        <v>0</v>
      </c>
      <c r="R50" s="233">
        <f t="shared" si="8"/>
        <v>0</v>
      </c>
      <c r="S50" s="233">
        <f t="shared" si="8"/>
        <v>0</v>
      </c>
      <c r="T50" s="233">
        <f t="shared" si="8"/>
        <v>0</v>
      </c>
      <c r="U50" s="233">
        <f t="shared" si="8"/>
        <v>0</v>
      </c>
      <c r="V50" s="233">
        <f t="shared" si="8"/>
        <v>0</v>
      </c>
      <c r="W50" s="233">
        <f t="shared" si="8"/>
        <v>0</v>
      </c>
      <c r="X50" s="233">
        <f t="shared" si="8"/>
        <v>0</v>
      </c>
      <c r="Y50" s="233">
        <f t="shared" si="8"/>
        <v>0</v>
      </c>
      <c r="DA50" s="177"/>
    </row>
    <row r="51" spans="1:105" ht="12" customHeight="1" x14ac:dyDescent="0.25">
      <c r="A51" s="173" t="s">
        <v>94</v>
      </c>
      <c r="B51" s="233">
        <f t="shared" ref="B51:Y51" si="9">IF(B9=0,0,B9/B$5)</f>
        <v>0</v>
      </c>
      <c r="C51" s="233">
        <f t="shared" si="9"/>
        <v>0</v>
      </c>
      <c r="D51" s="233">
        <f t="shared" si="9"/>
        <v>0</v>
      </c>
      <c r="E51" s="233">
        <f t="shared" si="9"/>
        <v>0</v>
      </c>
      <c r="F51" s="233">
        <f t="shared" si="9"/>
        <v>0</v>
      </c>
      <c r="G51" s="233">
        <f t="shared" si="9"/>
        <v>0</v>
      </c>
      <c r="H51" s="233">
        <f t="shared" si="9"/>
        <v>0</v>
      </c>
      <c r="I51" s="233">
        <f t="shared" si="9"/>
        <v>0</v>
      </c>
      <c r="J51" s="233">
        <f t="shared" si="9"/>
        <v>0</v>
      </c>
      <c r="K51" s="233">
        <f t="shared" si="9"/>
        <v>0</v>
      </c>
      <c r="L51" s="233">
        <f t="shared" si="9"/>
        <v>0</v>
      </c>
      <c r="M51" s="233">
        <f t="shared" si="9"/>
        <v>0</v>
      </c>
      <c r="N51" s="233">
        <f t="shared" si="9"/>
        <v>0</v>
      </c>
      <c r="O51" s="233">
        <f t="shared" si="9"/>
        <v>0</v>
      </c>
      <c r="P51" s="233">
        <f t="shared" si="9"/>
        <v>0</v>
      </c>
      <c r="Q51" s="233">
        <f t="shared" si="9"/>
        <v>0</v>
      </c>
      <c r="R51" s="233">
        <f t="shared" si="9"/>
        <v>0</v>
      </c>
      <c r="S51" s="233">
        <f t="shared" si="9"/>
        <v>0</v>
      </c>
      <c r="T51" s="233">
        <f t="shared" si="9"/>
        <v>0</v>
      </c>
      <c r="U51" s="233">
        <f t="shared" si="9"/>
        <v>0</v>
      </c>
      <c r="V51" s="233">
        <f t="shared" si="9"/>
        <v>0</v>
      </c>
      <c r="W51" s="233">
        <f t="shared" si="9"/>
        <v>0</v>
      </c>
      <c r="X51" s="233">
        <f t="shared" si="9"/>
        <v>0</v>
      </c>
      <c r="Y51" s="233">
        <f t="shared" si="9"/>
        <v>0</v>
      </c>
      <c r="DA51" s="177"/>
    </row>
    <row r="52" spans="1:105" ht="12" customHeight="1" x14ac:dyDescent="0.25">
      <c r="A52" s="173" t="s">
        <v>95</v>
      </c>
      <c r="B52" s="233">
        <f t="shared" ref="B52:Y52" si="10">IF(B10=0,0,B10/B$5)</f>
        <v>1.4909630547920279E-2</v>
      </c>
      <c r="C52" s="233">
        <f t="shared" si="10"/>
        <v>1.52274310173421E-2</v>
      </c>
      <c r="D52" s="233">
        <f t="shared" si="10"/>
        <v>1.7415540093983637E-2</v>
      </c>
      <c r="E52" s="233">
        <f t="shared" si="10"/>
        <v>2.1165786207514543E-2</v>
      </c>
      <c r="F52" s="233">
        <f t="shared" si="10"/>
        <v>1.8716350342944096E-2</v>
      </c>
      <c r="G52" s="233">
        <f t="shared" si="10"/>
        <v>1.8803840181335758E-2</v>
      </c>
      <c r="H52" s="233">
        <f t="shared" si="10"/>
        <v>1.3944363459691016E-2</v>
      </c>
      <c r="I52" s="233">
        <f t="shared" si="10"/>
        <v>1.2930550075987174E-2</v>
      </c>
      <c r="J52" s="233">
        <f t="shared" si="10"/>
        <v>1.3777013332549512E-2</v>
      </c>
      <c r="K52" s="233">
        <f t="shared" si="10"/>
        <v>1.3855858523144712E-2</v>
      </c>
      <c r="L52" s="233">
        <f t="shared" si="10"/>
        <v>1.1318883482361106E-2</v>
      </c>
      <c r="M52" s="233">
        <f t="shared" si="10"/>
        <v>1.5604304899180011E-2</v>
      </c>
      <c r="N52" s="233">
        <f t="shared" si="10"/>
        <v>1.8063510269214232E-2</v>
      </c>
      <c r="O52" s="233">
        <f t="shared" si="10"/>
        <v>2.0929277869233931E-2</v>
      </c>
      <c r="P52" s="233">
        <f t="shared" si="10"/>
        <v>1.5983863518517306E-2</v>
      </c>
      <c r="Q52" s="233">
        <f t="shared" si="10"/>
        <v>1.3415451829381909E-2</v>
      </c>
      <c r="R52" s="233">
        <f t="shared" si="10"/>
        <v>1.3361858983183239E-2</v>
      </c>
      <c r="S52" s="233">
        <f t="shared" si="10"/>
        <v>1.3261003934388964E-2</v>
      </c>
      <c r="T52" s="233">
        <f t="shared" si="10"/>
        <v>1.1036941545312137E-2</v>
      </c>
      <c r="U52" s="233">
        <f t="shared" si="10"/>
        <v>1.1149908302991203E-2</v>
      </c>
      <c r="V52" s="233">
        <f t="shared" si="10"/>
        <v>1.0284193501035644E-2</v>
      </c>
      <c r="W52" s="233">
        <f t="shared" si="10"/>
        <v>1.4555220755018044E-2</v>
      </c>
      <c r="X52" s="233">
        <f t="shared" si="10"/>
        <v>9.8425571348537272E-3</v>
      </c>
      <c r="Y52" s="233">
        <f t="shared" si="10"/>
        <v>1.1674627446835532E-2</v>
      </c>
      <c r="DA52" s="177"/>
    </row>
    <row r="53" spans="1:105" ht="12" customHeight="1" x14ac:dyDescent="0.25">
      <c r="A53" s="40" t="str">
        <f>$A$16</f>
        <v>Steam processes</v>
      </c>
      <c r="B53" s="234">
        <f t="shared" ref="B53:Y53" si="11">IF(B16=0,0,B16/B$5)</f>
        <v>0.10913525067223732</v>
      </c>
      <c r="C53" s="234">
        <f t="shared" si="11"/>
        <v>0.10697268459266918</v>
      </c>
      <c r="D53" s="234">
        <f t="shared" si="11"/>
        <v>0.10934798793895907</v>
      </c>
      <c r="E53" s="234">
        <f t="shared" si="11"/>
        <v>0.11171140645064775</v>
      </c>
      <c r="F53" s="234">
        <f t="shared" si="11"/>
        <v>0.1045678199291763</v>
      </c>
      <c r="G53" s="234">
        <f t="shared" si="11"/>
        <v>0.10140343789237923</v>
      </c>
      <c r="H53" s="234">
        <f t="shared" si="11"/>
        <v>9.0350777773184815E-2</v>
      </c>
      <c r="I53" s="234">
        <f t="shared" si="11"/>
        <v>0.10013172263035119</v>
      </c>
      <c r="J53" s="234">
        <f t="shared" si="11"/>
        <v>9.2638851623885701E-2</v>
      </c>
      <c r="K53" s="234">
        <f t="shared" si="11"/>
        <v>8.6736783994595723E-2</v>
      </c>
      <c r="L53" s="234">
        <f t="shared" si="11"/>
        <v>8.712324837315287E-2</v>
      </c>
      <c r="M53" s="234">
        <f t="shared" si="11"/>
        <v>0.1053347165561833</v>
      </c>
      <c r="N53" s="234">
        <f t="shared" si="11"/>
        <v>0.10727445037092605</v>
      </c>
      <c r="O53" s="234">
        <f t="shared" si="11"/>
        <v>0.11782117240895665</v>
      </c>
      <c r="P53" s="234">
        <f t="shared" si="11"/>
        <v>0.1052103782767517</v>
      </c>
      <c r="Q53" s="234">
        <f t="shared" si="11"/>
        <v>0.10731354832566731</v>
      </c>
      <c r="R53" s="234">
        <f t="shared" si="11"/>
        <v>0.10575373621605846</v>
      </c>
      <c r="S53" s="234">
        <f t="shared" si="11"/>
        <v>0.10368984489877406</v>
      </c>
      <c r="T53" s="234">
        <f t="shared" si="11"/>
        <v>9.770024954013054E-2</v>
      </c>
      <c r="U53" s="234">
        <f t="shared" si="11"/>
        <v>0.10034056349061833</v>
      </c>
      <c r="V53" s="234">
        <f t="shared" si="11"/>
        <v>0.10094324156358579</v>
      </c>
      <c r="W53" s="234">
        <f t="shared" si="11"/>
        <v>0.10458439852567535</v>
      </c>
      <c r="X53" s="234">
        <f t="shared" si="11"/>
        <v>9.9386655093805037E-2</v>
      </c>
      <c r="Y53" s="234">
        <f t="shared" si="11"/>
        <v>0.11618365312554932</v>
      </c>
      <c r="DA53" s="96"/>
    </row>
    <row r="54" spans="1:105" ht="12" customHeight="1" x14ac:dyDescent="0.25">
      <c r="A54" s="41" t="str">
        <f>$A$27</f>
        <v>Other energy use related</v>
      </c>
      <c r="B54" s="235">
        <f t="shared" ref="B54:Y54" si="12">IF(B27=0,0,B27/B$5)</f>
        <v>0.52327935983674734</v>
      </c>
      <c r="C54" s="235">
        <f t="shared" si="12"/>
        <v>0.56522412556141388</v>
      </c>
      <c r="D54" s="235">
        <f t="shared" si="12"/>
        <v>0.52368953974552279</v>
      </c>
      <c r="E54" s="235">
        <f t="shared" si="12"/>
        <v>0.51335302102170199</v>
      </c>
      <c r="F54" s="235">
        <f t="shared" si="12"/>
        <v>0.53297456980328861</v>
      </c>
      <c r="G54" s="235">
        <f t="shared" si="12"/>
        <v>0.54206701490919207</v>
      </c>
      <c r="H54" s="235">
        <f t="shared" si="12"/>
        <v>0.55564899162186809</v>
      </c>
      <c r="I54" s="235">
        <f t="shared" si="12"/>
        <v>0.53420074079838387</v>
      </c>
      <c r="J54" s="235">
        <f t="shared" si="12"/>
        <v>0.54870819296097895</v>
      </c>
      <c r="K54" s="235">
        <f t="shared" si="12"/>
        <v>0.54458620765053911</v>
      </c>
      <c r="L54" s="235">
        <f t="shared" si="12"/>
        <v>0.55441311814948602</v>
      </c>
      <c r="M54" s="235">
        <f t="shared" si="12"/>
        <v>0.52400747638983691</v>
      </c>
      <c r="N54" s="235">
        <f t="shared" si="12"/>
        <v>0.52483166351326571</v>
      </c>
      <c r="O54" s="235">
        <f t="shared" si="12"/>
        <v>0.51055540611208461</v>
      </c>
      <c r="P54" s="235">
        <f t="shared" si="12"/>
        <v>0.52171068542967391</v>
      </c>
      <c r="Q54" s="235">
        <f t="shared" si="12"/>
        <v>0.5193239522244647</v>
      </c>
      <c r="R54" s="235">
        <f t="shared" si="12"/>
        <v>0.51271795305949486</v>
      </c>
      <c r="S54" s="235">
        <f t="shared" si="12"/>
        <v>0.51100270159832162</v>
      </c>
      <c r="T54" s="235">
        <f t="shared" si="12"/>
        <v>0.52285245141962378</v>
      </c>
      <c r="U54" s="235">
        <f t="shared" si="12"/>
        <v>0.51697063936137067</v>
      </c>
      <c r="V54" s="235">
        <f t="shared" si="12"/>
        <v>0.50579274624508197</v>
      </c>
      <c r="W54" s="235">
        <f t="shared" si="12"/>
        <v>0.53722658601403761</v>
      </c>
      <c r="X54" s="235">
        <f t="shared" si="12"/>
        <v>0.50769964637175324</v>
      </c>
      <c r="Y54" s="235">
        <f t="shared" si="12"/>
        <v>0.5180050884968932</v>
      </c>
      <c r="DA54" s="97"/>
    </row>
    <row r="55" spans="1:105" ht="12" customHeight="1" x14ac:dyDescent="0.25">
      <c r="A55" s="42" t="s">
        <v>105</v>
      </c>
      <c r="B55" s="240">
        <f t="shared" ref="B55:Y55" si="13">IF(B38=0,0,B38/B$5)</f>
        <v>0.35267575894309511</v>
      </c>
      <c r="C55" s="240">
        <f t="shared" si="13"/>
        <v>0.31257575882857491</v>
      </c>
      <c r="D55" s="240">
        <f t="shared" si="13"/>
        <v>0.34954693222153449</v>
      </c>
      <c r="E55" s="240">
        <f t="shared" si="13"/>
        <v>0.35376978632013584</v>
      </c>
      <c r="F55" s="240">
        <f t="shared" si="13"/>
        <v>0.34374125992459109</v>
      </c>
      <c r="G55" s="240">
        <f t="shared" si="13"/>
        <v>0.33772570701709298</v>
      </c>
      <c r="H55" s="240">
        <f t="shared" si="13"/>
        <v>0.3400558671452561</v>
      </c>
      <c r="I55" s="240">
        <f t="shared" si="13"/>
        <v>0.35273698649527779</v>
      </c>
      <c r="J55" s="240">
        <f t="shared" si="13"/>
        <v>0.34487594208258576</v>
      </c>
      <c r="K55" s="240">
        <f t="shared" si="13"/>
        <v>0.35482114983172042</v>
      </c>
      <c r="L55" s="240">
        <f t="shared" si="13"/>
        <v>0.347144749995</v>
      </c>
      <c r="M55" s="240">
        <f t="shared" si="13"/>
        <v>0.35505350215479986</v>
      </c>
      <c r="N55" s="240">
        <f t="shared" si="13"/>
        <v>0.34983037584659399</v>
      </c>
      <c r="O55" s="240">
        <f t="shared" si="13"/>
        <v>0.35069414360972484</v>
      </c>
      <c r="P55" s="240">
        <f t="shared" si="13"/>
        <v>0.35709507277505703</v>
      </c>
      <c r="Q55" s="240">
        <f t="shared" si="13"/>
        <v>0.35994704762048596</v>
      </c>
      <c r="R55" s="240">
        <f t="shared" si="13"/>
        <v>0.36816645174126345</v>
      </c>
      <c r="S55" s="240">
        <f t="shared" si="13"/>
        <v>0.37204644956851535</v>
      </c>
      <c r="T55" s="240">
        <f t="shared" si="13"/>
        <v>0.36841035749493356</v>
      </c>
      <c r="U55" s="240">
        <f t="shared" si="13"/>
        <v>0.37153888884501979</v>
      </c>
      <c r="V55" s="240">
        <f t="shared" si="13"/>
        <v>0.38297981869029663</v>
      </c>
      <c r="W55" s="240">
        <f t="shared" si="13"/>
        <v>0.34363379470526895</v>
      </c>
      <c r="X55" s="240">
        <f t="shared" si="13"/>
        <v>0.38307114139958792</v>
      </c>
      <c r="Y55" s="240">
        <f t="shared" si="13"/>
        <v>0.35413663093072206</v>
      </c>
      <c r="DA55" s="93"/>
    </row>
  </sheetData>
  <conditionalFormatting sqref="B6:Y15">
    <cfRule type="cellIs" dxfId="119" priority="84" operator="lessThan">
      <formula>0</formula>
    </cfRule>
  </conditionalFormatting>
  <conditionalFormatting sqref="B17:Y26">
    <cfRule type="cellIs" dxfId="118" priority="71" operator="lessThan">
      <formula>0</formula>
    </cfRule>
  </conditionalFormatting>
  <conditionalFormatting sqref="B28:Y37">
    <cfRule type="cellIs" dxfId="117" priority="64" operator="lessThan">
      <formula>0</formula>
    </cfRule>
  </conditionalFormatting>
  <conditionalFormatting sqref="B48:Y52">
    <cfRule type="cellIs" dxfId="116" priority="66" operator="lessThan">
      <formula>0</formula>
    </cfRule>
  </conditionalFormatting>
  <conditionalFormatting sqref="DA6:DA15">
    <cfRule type="cellIs" dxfId="115" priority="21" operator="lessThan">
      <formula>0</formula>
    </cfRule>
  </conditionalFormatting>
  <conditionalFormatting sqref="DA17:DA26">
    <cfRule type="cellIs" dxfId="114" priority="8" operator="lessThan">
      <formula>0</formula>
    </cfRule>
  </conditionalFormatting>
  <conditionalFormatting sqref="DA28:DA37">
    <cfRule type="cellIs" dxfId="113" priority="1" operator="lessThan">
      <formula>0</formula>
    </cfRule>
  </conditionalFormatting>
  <conditionalFormatting sqref="DA48:DA52">
    <cfRule type="cellIs" dxfId="112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0.39997558519241921"/>
    <pageSetUpPr fitToPage="1"/>
  </sheetPr>
  <dimension ref="A1:DA6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steel"</f>
        <v>LU: Iron and steel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3" spans="1:105" ht="12" customHeight="1" x14ac:dyDescent="0.25">
      <c r="A3" s="30" t="s">
        <v>57</v>
      </c>
      <c r="B3" s="203">
        <f t="shared" ref="B3:Y3" si="0">SUM(B4:B5)</f>
        <v>1398.012987075851</v>
      </c>
      <c r="C3" s="203">
        <f t="shared" si="0"/>
        <v>1345.7929254944629</v>
      </c>
      <c r="D3" s="203">
        <f t="shared" si="0"/>
        <v>1161.9029142893171</v>
      </c>
      <c r="E3" s="203">
        <f t="shared" si="0"/>
        <v>1333.288812915773</v>
      </c>
      <c r="F3" s="203">
        <f t="shared" si="0"/>
        <v>1355.159825471557</v>
      </c>
      <c r="G3" s="203">
        <f t="shared" si="0"/>
        <v>1342.7933077438961</v>
      </c>
      <c r="H3" s="203">
        <f t="shared" si="0"/>
        <v>1182.4329013640429</v>
      </c>
      <c r="I3" s="203">
        <f t="shared" si="0"/>
        <v>2007.030283554373</v>
      </c>
      <c r="J3" s="203">
        <f t="shared" si="0"/>
        <v>1666.6852227316181</v>
      </c>
      <c r="K3" s="203">
        <f t="shared" si="0"/>
        <v>495.41204131227221</v>
      </c>
      <c r="L3" s="203">
        <f t="shared" si="0"/>
        <v>653.29096839864894</v>
      </c>
      <c r="M3" s="203">
        <f t="shared" si="0"/>
        <v>747.06381989136366</v>
      </c>
      <c r="N3" s="203">
        <f t="shared" si="0"/>
        <v>772.98081536584584</v>
      </c>
      <c r="O3" s="203">
        <f t="shared" si="0"/>
        <v>718.03604511436708</v>
      </c>
      <c r="P3" s="203">
        <f t="shared" si="0"/>
        <v>188.28791970354601</v>
      </c>
      <c r="Q3" s="203">
        <f t="shared" si="0"/>
        <v>545.77346299999999</v>
      </c>
      <c r="R3" s="203">
        <f t="shared" si="0"/>
        <v>1115.9255500405191</v>
      </c>
      <c r="S3" s="203">
        <f t="shared" si="0"/>
        <v>1144.1428452529569</v>
      </c>
      <c r="T3" s="203">
        <f t="shared" si="0"/>
        <v>1300.5143518834529</v>
      </c>
      <c r="U3" s="203">
        <f t="shared" si="0"/>
        <v>1361.0739096918419</v>
      </c>
      <c r="V3" s="203">
        <f t="shared" si="0"/>
        <v>1313.023356435303</v>
      </c>
      <c r="W3" s="203">
        <f t="shared" si="0"/>
        <v>1329.4775409625249</v>
      </c>
      <c r="X3" s="203">
        <f t="shared" si="0"/>
        <v>1106.187347881287</v>
      </c>
      <c r="Y3" s="203">
        <f t="shared" si="0"/>
        <v>1133.7488325349241</v>
      </c>
      <c r="DA3" s="112"/>
    </row>
    <row r="4" spans="1:105" ht="12" customHeight="1" x14ac:dyDescent="0.25">
      <c r="A4" s="50" t="s">
        <v>43</v>
      </c>
      <c r="B4" s="241">
        <v>0</v>
      </c>
      <c r="C4" s="241">
        <v>0</v>
      </c>
      <c r="D4" s="241">
        <v>0</v>
      </c>
      <c r="E4" s="241">
        <v>0</v>
      </c>
      <c r="F4" s="241">
        <v>0</v>
      </c>
      <c r="G4" s="241">
        <v>0</v>
      </c>
      <c r="H4" s="241">
        <v>0</v>
      </c>
      <c r="I4" s="241">
        <v>0</v>
      </c>
      <c r="J4" s="241">
        <v>0</v>
      </c>
      <c r="K4" s="241">
        <v>0</v>
      </c>
      <c r="L4" s="241">
        <v>0</v>
      </c>
      <c r="M4" s="241">
        <v>0</v>
      </c>
      <c r="N4" s="241">
        <v>0</v>
      </c>
      <c r="O4" s="241">
        <v>0</v>
      </c>
      <c r="P4" s="241">
        <v>0</v>
      </c>
      <c r="Q4" s="241">
        <v>0</v>
      </c>
      <c r="R4" s="241">
        <v>0</v>
      </c>
      <c r="S4" s="241">
        <v>0</v>
      </c>
      <c r="T4" s="241">
        <v>0</v>
      </c>
      <c r="U4" s="241">
        <v>0</v>
      </c>
      <c r="V4" s="241">
        <v>0</v>
      </c>
      <c r="W4" s="241">
        <v>0</v>
      </c>
      <c r="X4" s="241">
        <v>0</v>
      </c>
      <c r="Y4" s="241">
        <v>0</v>
      </c>
      <c r="DA4" s="83" t="s">
        <v>113</v>
      </c>
    </row>
    <row r="5" spans="1:105" ht="12" customHeight="1" x14ac:dyDescent="0.25">
      <c r="A5" s="49" t="s">
        <v>44</v>
      </c>
      <c r="B5" s="242">
        <v>1398.012987075851</v>
      </c>
      <c r="C5" s="242">
        <v>1345.7929254944629</v>
      </c>
      <c r="D5" s="242">
        <v>1161.9029142893171</v>
      </c>
      <c r="E5" s="242">
        <v>1333.288812915773</v>
      </c>
      <c r="F5" s="242">
        <v>1355.159825471557</v>
      </c>
      <c r="G5" s="242">
        <v>1342.7933077438961</v>
      </c>
      <c r="H5" s="242">
        <v>1182.4329013640429</v>
      </c>
      <c r="I5" s="242">
        <v>2007.030283554373</v>
      </c>
      <c r="J5" s="242">
        <v>1666.6852227316181</v>
      </c>
      <c r="K5" s="242">
        <v>495.41204131227221</v>
      </c>
      <c r="L5" s="242">
        <v>653.29096839864894</v>
      </c>
      <c r="M5" s="242">
        <v>747.06381989136366</v>
      </c>
      <c r="N5" s="242">
        <v>772.98081536584584</v>
      </c>
      <c r="O5" s="242">
        <v>718.03604511436708</v>
      </c>
      <c r="P5" s="242">
        <v>188.28791970354601</v>
      </c>
      <c r="Q5" s="242">
        <v>545.77346299999999</v>
      </c>
      <c r="R5" s="242">
        <v>1115.9255500405191</v>
      </c>
      <c r="S5" s="242">
        <v>1144.1428452529569</v>
      </c>
      <c r="T5" s="242">
        <v>1300.5143518834529</v>
      </c>
      <c r="U5" s="242">
        <v>1361.0739096918419</v>
      </c>
      <c r="V5" s="242">
        <v>1313.023356435303</v>
      </c>
      <c r="W5" s="242">
        <v>1329.4775409625249</v>
      </c>
      <c r="X5" s="242">
        <v>1106.187347881287</v>
      </c>
      <c r="Y5" s="242">
        <v>1133.7488325349241</v>
      </c>
      <c r="DA5" s="84" t="s">
        <v>114</v>
      </c>
    </row>
    <row r="6" spans="1:105" ht="12" customHeight="1" x14ac:dyDescent="0.25">
      <c r="A6" s="4"/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  <c r="V6" s="243"/>
      <c r="W6" s="243"/>
      <c r="X6" s="243"/>
      <c r="Y6" s="243"/>
    </row>
    <row r="7" spans="1:105" ht="12" customHeight="1" x14ac:dyDescent="0.25">
      <c r="A7" s="30" t="s">
        <v>115</v>
      </c>
      <c r="B7" s="203">
        <f t="shared" ref="B7:Y7" si="1">SUM(B8:B9)</f>
        <v>2571.2429999999999</v>
      </c>
      <c r="C7" s="203">
        <f t="shared" si="1"/>
        <v>2724.6790000000001</v>
      </c>
      <c r="D7" s="203">
        <f t="shared" si="1"/>
        <v>2718.6610000000001</v>
      </c>
      <c r="E7" s="203">
        <f t="shared" si="1"/>
        <v>2674.866</v>
      </c>
      <c r="F7" s="203">
        <f t="shared" si="1"/>
        <v>2683.6309999999999</v>
      </c>
      <c r="G7" s="203">
        <f t="shared" si="1"/>
        <v>2194.4850000000001</v>
      </c>
      <c r="H7" s="203">
        <f t="shared" si="1"/>
        <v>2802.299</v>
      </c>
      <c r="I7" s="203">
        <f t="shared" si="1"/>
        <v>2857.7190000000001</v>
      </c>
      <c r="J7" s="203">
        <f t="shared" si="1"/>
        <v>2581.6410000000001</v>
      </c>
      <c r="K7" s="203">
        <f t="shared" si="1"/>
        <v>2141.4830000000002</v>
      </c>
      <c r="L7" s="203">
        <f t="shared" si="1"/>
        <v>2548.076</v>
      </c>
      <c r="M7" s="203">
        <f t="shared" si="1"/>
        <v>2521.2089999999998</v>
      </c>
      <c r="N7" s="203">
        <f t="shared" si="1"/>
        <v>2208.172</v>
      </c>
      <c r="O7" s="203">
        <f t="shared" si="1"/>
        <v>2089.7539999999999</v>
      </c>
      <c r="P7" s="203">
        <f t="shared" si="1"/>
        <v>2192.7629999999999</v>
      </c>
      <c r="Q7" s="203">
        <f t="shared" si="1"/>
        <v>2127.1289999999999</v>
      </c>
      <c r="R7" s="203">
        <f t="shared" si="1"/>
        <v>2175.4090000000001</v>
      </c>
      <c r="S7" s="203">
        <f t="shared" si="1"/>
        <v>2171.6959999999999</v>
      </c>
      <c r="T7" s="203">
        <f t="shared" si="1"/>
        <v>2227.9810000000002</v>
      </c>
      <c r="U7" s="203">
        <f t="shared" si="1"/>
        <v>2119.2840000000001</v>
      </c>
      <c r="V7" s="203">
        <f t="shared" si="1"/>
        <v>1886.403</v>
      </c>
      <c r="W7" s="203">
        <f t="shared" si="1"/>
        <v>2073.0680000000002</v>
      </c>
      <c r="X7" s="203">
        <f t="shared" si="1"/>
        <v>1874.7919999999999</v>
      </c>
      <c r="Y7" s="203">
        <f t="shared" si="1"/>
        <v>1899.7170000000001</v>
      </c>
      <c r="DA7" s="112"/>
    </row>
    <row r="8" spans="1:105" ht="12" customHeight="1" x14ac:dyDescent="0.25">
      <c r="A8" s="50" t="s">
        <v>43</v>
      </c>
      <c r="B8" s="241">
        <v>0</v>
      </c>
      <c r="C8" s="241">
        <v>0</v>
      </c>
      <c r="D8" s="241">
        <v>0</v>
      </c>
      <c r="E8" s="241">
        <v>0</v>
      </c>
      <c r="F8" s="241">
        <v>0</v>
      </c>
      <c r="G8" s="241">
        <v>0</v>
      </c>
      <c r="H8" s="241">
        <v>0</v>
      </c>
      <c r="I8" s="241">
        <v>0</v>
      </c>
      <c r="J8" s="241">
        <v>0</v>
      </c>
      <c r="K8" s="241">
        <v>0</v>
      </c>
      <c r="L8" s="241">
        <v>0</v>
      </c>
      <c r="M8" s="241">
        <v>0</v>
      </c>
      <c r="N8" s="241">
        <v>0</v>
      </c>
      <c r="O8" s="241">
        <v>0</v>
      </c>
      <c r="P8" s="241">
        <v>0</v>
      </c>
      <c r="Q8" s="241">
        <v>0</v>
      </c>
      <c r="R8" s="241">
        <v>0</v>
      </c>
      <c r="S8" s="241">
        <v>0</v>
      </c>
      <c r="T8" s="241">
        <v>0</v>
      </c>
      <c r="U8" s="241">
        <v>0</v>
      </c>
      <c r="V8" s="241">
        <v>0</v>
      </c>
      <c r="W8" s="241">
        <v>0</v>
      </c>
      <c r="X8" s="241">
        <v>0</v>
      </c>
      <c r="Y8" s="241">
        <v>0</v>
      </c>
      <c r="DA8" s="83" t="s">
        <v>116</v>
      </c>
    </row>
    <row r="9" spans="1:105" ht="12" customHeight="1" x14ac:dyDescent="0.25">
      <c r="A9" s="49" t="s">
        <v>44</v>
      </c>
      <c r="B9" s="242">
        <v>2571.2429999999999</v>
      </c>
      <c r="C9" s="242">
        <v>2724.6790000000001</v>
      </c>
      <c r="D9" s="242">
        <v>2718.6610000000001</v>
      </c>
      <c r="E9" s="242">
        <v>2674.866</v>
      </c>
      <c r="F9" s="242">
        <v>2683.6309999999999</v>
      </c>
      <c r="G9" s="242">
        <v>2194.4850000000001</v>
      </c>
      <c r="H9" s="242">
        <v>2802.299</v>
      </c>
      <c r="I9" s="242">
        <v>2857.7190000000001</v>
      </c>
      <c r="J9" s="242">
        <v>2581.6410000000001</v>
      </c>
      <c r="K9" s="242">
        <v>2141.4830000000002</v>
      </c>
      <c r="L9" s="242">
        <v>2548.076</v>
      </c>
      <c r="M9" s="242">
        <v>2521.2089999999998</v>
      </c>
      <c r="N9" s="242">
        <v>2208.172</v>
      </c>
      <c r="O9" s="242">
        <v>2089.7539999999999</v>
      </c>
      <c r="P9" s="242">
        <v>2192.7629999999999</v>
      </c>
      <c r="Q9" s="242">
        <v>2127.1289999999999</v>
      </c>
      <c r="R9" s="242">
        <v>2175.4090000000001</v>
      </c>
      <c r="S9" s="242">
        <v>2171.6959999999999</v>
      </c>
      <c r="T9" s="242">
        <v>2227.9810000000002</v>
      </c>
      <c r="U9" s="242">
        <v>2119.2840000000001</v>
      </c>
      <c r="V9" s="242">
        <v>1886.403</v>
      </c>
      <c r="W9" s="242">
        <v>2073.0680000000002</v>
      </c>
      <c r="X9" s="242">
        <v>1874.7919999999999</v>
      </c>
      <c r="Y9" s="242">
        <v>1899.7170000000001</v>
      </c>
      <c r="DA9" s="84" t="s">
        <v>117</v>
      </c>
    </row>
    <row r="10" spans="1:105" ht="12" customHeight="1" x14ac:dyDescent="0.25">
      <c r="A10" s="4"/>
      <c r="B10" s="243"/>
      <c r="C10" s="243"/>
      <c r="D10" s="243"/>
      <c r="E10" s="243"/>
      <c r="F10" s="243"/>
      <c r="G10" s="243"/>
      <c r="H10" s="243"/>
      <c r="I10" s="243"/>
      <c r="J10" s="243"/>
      <c r="K10" s="243"/>
      <c r="L10" s="243"/>
      <c r="M10" s="243"/>
      <c r="N10" s="243"/>
      <c r="O10" s="243"/>
      <c r="P10" s="243"/>
      <c r="Q10" s="243"/>
      <c r="R10" s="243"/>
      <c r="S10" s="243"/>
      <c r="T10" s="243"/>
      <c r="U10" s="243"/>
      <c r="V10" s="243"/>
      <c r="W10" s="243"/>
      <c r="X10" s="243"/>
      <c r="Y10" s="243"/>
    </row>
    <row r="11" spans="1:105" ht="12" customHeight="1" x14ac:dyDescent="0.25">
      <c r="A11" s="30" t="s">
        <v>118</v>
      </c>
      <c r="B11" s="203">
        <f t="shared" ref="B11:Y11" si="2">SUM(B12:B13)</f>
        <v>3052.6315789473688</v>
      </c>
      <c r="C11" s="203">
        <f t="shared" si="2"/>
        <v>3052.6315789473688</v>
      </c>
      <c r="D11" s="203">
        <f t="shared" si="2"/>
        <v>3052.6315789473688</v>
      </c>
      <c r="E11" s="203">
        <f t="shared" si="2"/>
        <v>3052.6315789473688</v>
      </c>
      <c r="F11" s="203">
        <f t="shared" si="2"/>
        <v>3052.6315789473688</v>
      </c>
      <c r="G11" s="203">
        <f t="shared" si="2"/>
        <v>2784.480909574384</v>
      </c>
      <c r="H11" s="203">
        <f t="shared" si="2"/>
        <v>3052.6315789473688</v>
      </c>
      <c r="I11" s="203">
        <f t="shared" si="2"/>
        <v>3052.6315789473688</v>
      </c>
      <c r="J11" s="203">
        <f t="shared" si="2"/>
        <v>2784.480909574384</v>
      </c>
      <c r="K11" s="203">
        <f t="shared" si="2"/>
        <v>2784.480909574384</v>
      </c>
      <c r="L11" s="203">
        <f t="shared" si="2"/>
        <v>2784.480909574384</v>
      </c>
      <c r="M11" s="203">
        <f t="shared" si="2"/>
        <v>2784.480909574384</v>
      </c>
      <c r="N11" s="203">
        <f t="shared" si="2"/>
        <v>2784.480909574384</v>
      </c>
      <c r="O11" s="203">
        <f t="shared" si="2"/>
        <v>2784.480909574384</v>
      </c>
      <c r="P11" s="203">
        <f t="shared" si="2"/>
        <v>2516.3302402013992</v>
      </c>
      <c r="Q11" s="203">
        <f t="shared" si="2"/>
        <v>2516.3302402013992</v>
      </c>
      <c r="R11" s="203">
        <f t="shared" si="2"/>
        <v>2516.3302402013992</v>
      </c>
      <c r="S11" s="203">
        <f t="shared" si="2"/>
        <v>2516.3302402013992</v>
      </c>
      <c r="T11" s="203">
        <f t="shared" si="2"/>
        <v>2516.3302402013992</v>
      </c>
      <c r="U11" s="203">
        <f t="shared" si="2"/>
        <v>2516.3302402013992</v>
      </c>
      <c r="V11" s="203">
        <f t="shared" si="2"/>
        <v>2248.1795708284139</v>
      </c>
      <c r="W11" s="203">
        <f t="shared" si="2"/>
        <v>2248.1795708284139</v>
      </c>
      <c r="X11" s="203">
        <f t="shared" si="2"/>
        <v>2248.1795708284139</v>
      </c>
      <c r="Y11" s="203">
        <f t="shared" si="2"/>
        <v>2248.1795708284139</v>
      </c>
      <c r="DA11" s="112"/>
    </row>
    <row r="12" spans="1:105" ht="12" customHeight="1" x14ac:dyDescent="0.25">
      <c r="A12" s="50" t="s">
        <v>43</v>
      </c>
      <c r="B12" s="241">
        <v>0</v>
      </c>
      <c r="C12" s="241">
        <v>0</v>
      </c>
      <c r="D12" s="241">
        <v>0</v>
      </c>
      <c r="E12" s="241">
        <v>0</v>
      </c>
      <c r="F12" s="241">
        <v>0</v>
      </c>
      <c r="G12" s="241">
        <v>0</v>
      </c>
      <c r="H12" s="241">
        <v>0</v>
      </c>
      <c r="I12" s="241">
        <v>0</v>
      </c>
      <c r="J12" s="241">
        <v>0</v>
      </c>
      <c r="K12" s="241">
        <v>0</v>
      </c>
      <c r="L12" s="241">
        <v>0</v>
      </c>
      <c r="M12" s="241">
        <v>0</v>
      </c>
      <c r="N12" s="241">
        <v>0</v>
      </c>
      <c r="O12" s="241">
        <v>0</v>
      </c>
      <c r="P12" s="241">
        <v>0</v>
      </c>
      <c r="Q12" s="241">
        <v>0</v>
      </c>
      <c r="R12" s="241">
        <v>0</v>
      </c>
      <c r="S12" s="241">
        <v>0</v>
      </c>
      <c r="T12" s="241">
        <v>0</v>
      </c>
      <c r="U12" s="241">
        <v>0</v>
      </c>
      <c r="V12" s="241">
        <v>0</v>
      </c>
      <c r="W12" s="241">
        <v>0</v>
      </c>
      <c r="X12" s="241">
        <v>0</v>
      </c>
      <c r="Y12" s="241">
        <v>0</v>
      </c>
      <c r="DA12" s="83" t="s">
        <v>119</v>
      </c>
    </row>
    <row r="13" spans="1:105" ht="12" customHeight="1" x14ac:dyDescent="0.25">
      <c r="A13" s="49" t="s">
        <v>44</v>
      </c>
      <c r="B13" s="242">
        <v>3052.6315789473688</v>
      </c>
      <c r="C13" s="242">
        <v>3052.6315789473688</v>
      </c>
      <c r="D13" s="242">
        <v>3052.6315789473688</v>
      </c>
      <c r="E13" s="242">
        <v>3052.6315789473688</v>
      </c>
      <c r="F13" s="242">
        <v>3052.6315789473688</v>
      </c>
      <c r="G13" s="242">
        <v>2784.480909574384</v>
      </c>
      <c r="H13" s="242">
        <v>3052.6315789473688</v>
      </c>
      <c r="I13" s="242">
        <v>3052.6315789473688</v>
      </c>
      <c r="J13" s="242">
        <v>2784.480909574384</v>
      </c>
      <c r="K13" s="242">
        <v>2784.480909574384</v>
      </c>
      <c r="L13" s="242">
        <v>2784.480909574384</v>
      </c>
      <c r="M13" s="242">
        <v>2784.480909574384</v>
      </c>
      <c r="N13" s="242">
        <v>2784.480909574384</v>
      </c>
      <c r="O13" s="242">
        <v>2784.480909574384</v>
      </c>
      <c r="P13" s="242">
        <v>2516.3302402013992</v>
      </c>
      <c r="Q13" s="242">
        <v>2516.3302402013992</v>
      </c>
      <c r="R13" s="242">
        <v>2516.3302402013992</v>
      </c>
      <c r="S13" s="242">
        <v>2516.3302402013992</v>
      </c>
      <c r="T13" s="242">
        <v>2516.3302402013992</v>
      </c>
      <c r="U13" s="242">
        <v>2516.3302402013992</v>
      </c>
      <c r="V13" s="242">
        <v>2248.1795708284139</v>
      </c>
      <c r="W13" s="242">
        <v>2248.1795708284139</v>
      </c>
      <c r="X13" s="242">
        <v>2248.1795708284139</v>
      </c>
      <c r="Y13" s="242">
        <v>2248.1795708284139</v>
      </c>
      <c r="DA13" s="84" t="s">
        <v>120</v>
      </c>
    </row>
    <row r="14" spans="1:105" ht="12" customHeight="1" x14ac:dyDescent="0.25">
      <c r="A14" s="108" t="s">
        <v>121</v>
      </c>
      <c r="B14" s="245"/>
      <c r="C14" s="210">
        <f t="shared" ref="C14:Y14" si="3">SUM(C15:C16)</f>
        <v>0</v>
      </c>
      <c r="D14" s="210">
        <f t="shared" si="3"/>
        <v>268.15066937298468</v>
      </c>
      <c r="E14" s="210">
        <f t="shared" si="3"/>
        <v>0</v>
      </c>
      <c r="F14" s="210">
        <f t="shared" si="3"/>
        <v>0</v>
      </c>
      <c r="G14" s="210">
        <f t="shared" si="3"/>
        <v>0</v>
      </c>
      <c r="H14" s="210">
        <f t="shared" si="3"/>
        <v>268.15066937298468</v>
      </c>
      <c r="I14" s="210">
        <f t="shared" si="3"/>
        <v>0</v>
      </c>
      <c r="J14" s="210">
        <f t="shared" si="3"/>
        <v>0</v>
      </c>
      <c r="K14" s="210">
        <f t="shared" si="3"/>
        <v>0</v>
      </c>
      <c r="L14" s="210">
        <f t="shared" si="3"/>
        <v>0</v>
      </c>
      <c r="M14" s="210">
        <f t="shared" si="3"/>
        <v>268.15066937298468</v>
      </c>
      <c r="N14" s="210">
        <f t="shared" si="3"/>
        <v>0</v>
      </c>
      <c r="O14" s="210">
        <f t="shared" si="3"/>
        <v>0</v>
      </c>
      <c r="P14" s="210">
        <f t="shared" si="3"/>
        <v>0</v>
      </c>
      <c r="Q14" s="210">
        <f t="shared" si="3"/>
        <v>0</v>
      </c>
      <c r="R14" s="210">
        <f t="shared" si="3"/>
        <v>0</v>
      </c>
      <c r="S14" s="210">
        <f t="shared" si="3"/>
        <v>268.15066937298468</v>
      </c>
      <c r="T14" s="210">
        <f t="shared" si="3"/>
        <v>0</v>
      </c>
      <c r="U14" s="210">
        <f t="shared" si="3"/>
        <v>0</v>
      </c>
      <c r="V14" s="210">
        <f t="shared" si="3"/>
        <v>0</v>
      </c>
      <c r="W14" s="210">
        <f t="shared" si="3"/>
        <v>0</v>
      </c>
      <c r="X14" s="210">
        <f t="shared" si="3"/>
        <v>0</v>
      </c>
      <c r="Y14" s="210">
        <f t="shared" si="3"/>
        <v>268.15066937298468</v>
      </c>
      <c r="DA14" s="109"/>
    </row>
    <row r="15" spans="1:105" ht="12" customHeight="1" x14ac:dyDescent="0.25">
      <c r="A15" s="51" t="s">
        <v>43</v>
      </c>
      <c r="B15" s="246">
        <v>0</v>
      </c>
      <c r="C15" s="241">
        <v>0</v>
      </c>
      <c r="D15" s="241">
        <v>0</v>
      </c>
      <c r="E15" s="241">
        <v>0</v>
      </c>
      <c r="F15" s="241">
        <v>0</v>
      </c>
      <c r="G15" s="241">
        <v>0</v>
      </c>
      <c r="H15" s="241">
        <v>0</v>
      </c>
      <c r="I15" s="241">
        <v>0</v>
      </c>
      <c r="J15" s="241">
        <v>0</v>
      </c>
      <c r="K15" s="241">
        <v>0</v>
      </c>
      <c r="L15" s="241">
        <v>0</v>
      </c>
      <c r="M15" s="241">
        <v>0</v>
      </c>
      <c r="N15" s="241">
        <v>0</v>
      </c>
      <c r="O15" s="241">
        <v>0</v>
      </c>
      <c r="P15" s="241">
        <v>0</v>
      </c>
      <c r="Q15" s="241">
        <v>0</v>
      </c>
      <c r="R15" s="241">
        <v>0</v>
      </c>
      <c r="S15" s="241">
        <v>0</v>
      </c>
      <c r="T15" s="241">
        <v>0</v>
      </c>
      <c r="U15" s="241">
        <v>0</v>
      </c>
      <c r="V15" s="241">
        <v>0</v>
      </c>
      <c r="W15" s="241">
        <v>0</v>
      </c>
      <c r="X15" s="241">
        <v>0</v>
      </c>
      <c r="Y15" s="241">
        <v>0</v>
      </c>
      <c r="DA15" s="83" t="s">
        <v>122</v>
      </c>
    </row>
    <row r="16" spans="1:105" ht="12" customHeight="1" x14ac:dyDescent="0.25">
      <c r="A16" s="52" t="s">
        <v>44</v>
      </c>
      <c r="B16" s="247">
        <v>0</v>
      </c>
      <c r="C16" s="242">
        <v>0</v>
      </c>
      <c r="D16" s="242">
        <v>268.15066937298468</v>
      </c>
      <c r="E16" s="242">
        <v>0</v>
      </c>
      <c r="F16" s="242">
        <v>0</v>
      </c>
      <c r="G16" s="242">
        <v>0</v>
      </c>
      <c r="H16" s="242">
        <v>268.15066937298468</v>
      </c>
      <c r="I16" s="242">
        <v>0</v>
      </c>
      <c r="J16" s="242">
        <v>0</v>
      </c>
      <c r="K16" s="242">
        <v>0</v>
      </c>
      <c r="L16" s="242">
        <v>0</v>
      </c>
      <c r="M16" s="242">
        <v>268.15066937298468</v>
      </c>
      <c r="N16" s="242">
        <v>0</v>
      </c>
      <c r="O16" s="242">
        <v>0</v>
      </c>
      <c r="P16" s="242">
        <v>0</v>
      </c>
      <c r="Q16" s="242">
        <v>0</v>
      </c>
      <c r="R16" s="242">
        <v>0</v>
      </c>
      <c r="S16" s="242">
        <v>268.15066937298468</v>
      </c>
      <c r="T16" s="242">
        <v>0</v>
      </c>
      <c r="U16" s="242">
        <v>0</v>
      </c>
      <c r="V16" s="242">
        <v>0</v>
      </c>
      <c r="W16" s="242">
        <v>0</v>
      </c>
      <c r="X16" s="242">
        <v>0</v>
      </c>
      <c r="Y16" s="242">
        <v>268.15066937298468</v>
      </c>
      <c r="DA16" s="84" t="s">
        <v>123</v>
      </c>
    </row>
    <row r="17" spans="1:105" ht="12" customHeight="1" x14ac:dyDescent="0.25">
      <c r="A17" s="108" t="s">
        <v>124</v>
      </c>
      <c r="B17" s="245"/>
      <c r="C17" s="210">
        <f t="shared" ref="C17:Y17" si="4">SUM(C18:C19)</f>
        <v>0</v>
      </c>
      <c r="D17" s="210">
        <f t="shared" si="4"/>
        <v>268.15066937298479</v>
      </c>
      <c r="E17" s="210">
        <f t="shared" si="4"/>
        <v>0</v>
      </c>
      <c r="F17" s="210">
        <f t="shared" si="4"/>
        <v>0</v>
      </c>
      <c r="G17" s="210">
        <f t="shared" si="4"/>
        <v>268.15066937298479</v>
      </c>
      <c r="H17" s="210">
        <f t="shared" si="4"/>
        <v>0</v>
      </c>
      <c r="I17" s="210">
        <f t="shared" si="4"/>
        <v>0</v>
      </c>
      <c r="J17" s="210">
        <f t="shared" si="4"/>
        <v>268.15066937298479</v>
      </c>
      <c r="K17" s="210">
        <f t="shared" si="4"/>
        <v>0</v>
      </c>
      <c r="L17" s="210">
        <f t="shared" si="4"/>
        <v>0</v>
      </c>
      <c r="M17" s="210">
        <f t="shared" si="4"/>
        <v>268.15066937298479</v>
      </c>
      <c r="N17" s="210">
        <f t="shared" si="4"/>
        <v>0</v>
      </c>
      <c r="O17" s="210">
        <f t="shared" si="4"/>
        <v>0</v>
      </c>
      <c r="P17" s="210">
        <f t="shared" si="4"/>
        <v>268.15066937298479</v>
      </c>
      <c r="Q17" s="210">
        <f t="shared" si="4"/>
        <v>0</v>
      </c>
      <c r="R17" s="210">
        <f t="shared" si="4"/>
        <v>0</v>
      </c>
      <c r="S17" s="210">
        <f t="shared" si="4"/>
        <v>268.15066937298479</v>
      </c>
      <c r="T17" s="210">
        <f t="shared" si="4"/>
        <v>0</v>
      </c>
      <c r="U17" s="210">
        <f t="shared" si="4"/>
        <v>0</v>
      </c>
      <c r="V17" s="210">
        <f t="shared" si="4"/>
        <v>268.15066937298525</v>
      </c>
      <c r="W17" s="210">
        <f t="shared" si="4"/>
        <v>0</v>
      </c>
      <c r="X17" s="210">
        <f t="shared" si="4"/>
        <v>0</v>
      </c>
      <c r="Y17" s="210">
        <f t="shared" si="4"/>
        <v>268.15066937298479</v>
      </c>
      <c r="DA17" s="109"/>
    </row>
    <row r="18" spans="1:105" ht="12" customHeight="1" x14ac:dyDescent="0.25">
      <c r="A18" s="51" t="s">
        <v>43</v>
      </c>
      <c r="B18" s="246"/>
      <c r="C18" s="241">
        <f t="shared" ref="C18:Y18" si="5">B12+C15-C12</f>
        <v>0</v>
      </c>
      <c r="D18" s="241">
        <f t="shared" si="5"/>
        <v>0</v>
      </c>
      <c r="E18" s="241">
        <f t="shared" si="5"/>
        <v>0</v>
      </c>
      <c r="F18" s="241">
        <f t="shared" si="5"/>
        <v>0</v>
      </c>
      <c r="G18" s="241">
        <f t="shared" si="5"/>
        <v>0</v>
      </c>
      <c r="H18" s="241">
        <f t="shared" si="5"/>
        <v>0</v>
      </c>
      <c r="I18" s="241">
        <f t="shared" si="5"/>
        <v>0</v>
      </c>
      <c r="J18" s="241">
        <f t="shared" si="5"/>
        <v>0</v>
      </c>
      <c r="K18" s="241">
        <f t="shared" si="5"/>
        <v>0</v>
      </c>
      <c r="L18" s="241">
        <f t="shared" si="5"/>
        <v>0</v>
      </c>
      <c r="M18" s="241">
        <f t="shared" si="5"/>
        <v>0</v>
      </c>
      <c r="N18" s="241">
        <f t="shared" si="5"/>
        <v>0</v>
      </c>
      <c r="O18" s="241">
        <f t="shared" si="5"/>
        <v>0</v>
      </c>
      <c r="P18" s="241">
        <f t="shared" si="5"/>
        <v>0</v>
      </c>
      <c r="Q18" s="241">
        <f t="shared" si="5"/>
        <v>0</v>
      </c>
      <c r="R18" s="241">
        <f t="shared" si="5"/>
        <v>0</v>
      </c>
      <c r="S18" s="241">
        <f t="shared" si="5"/>
        <v>0</v>
      </c>
      <c r="T18" s="241">
        <f t="shared" si="5"/>
        <v>0</v>
      </c>
      <c r="U18" s="241">
        <f t="shared" si="5"/>
        <v>0</v>
      </c>
      <c r="V18" s="241">
        <f t="shared" si="5"/>
        <v>0</v>
      </c>
      <c r="W18" s="241">
        <f t="shared" si="5"/>
        <v>0</v>
      </c>
      <c r="X18" s="241">
        <f t="shared" si="5"/>
        <v>0</v>
      </c>
      <c r="Y18" s="241">
        <f t="shared" si="5"/>
        <v>0</v>
      </c>
      <c r="DA18" s="83"/>
    </row>
    <row r="19" spans="1:105" ht="12" customHeight="1" x14ac:dyDescent="0.25">
      <c r="A19" s="52" t="s">
        <v>44</v>
      </c>
      <c r="B19" s="247"/>
      <c r="C19" s="242">
        <f t="shared" ref="C19:Y19" si="6">B13+C16-C13</f>
        <v>0</v>
      </c>
      <c r="D19" s="242">
        <f t="shared" si="6"/>
        <v>268.15066937298479</v>
      </c>
      <c r="E19" s="242">
        <f t="shared" si="6"/>
        <v>0</v>
      </c>
      <c r="F19" s="242">
        <f t="shared" si="6"/>
        <v>0</v>
      </c>
      <c r="G19" s="242">
        <f t="shared" si="6"/>
        <v>268.15066937298479</v>
      </c>
      <c r="H19" s="242">
        <f t="shared" si="6"/>
        <v>0</v>
      </c>
      <c r="I19" s="242">
        <f t="shared" si="6"/>
        <v>0</v>
      </c>
      <c r="J19" s="242">
        <f t="shared" si="6"/>
        <v>268.15066937298479</v>
      </c>
      <c r="K19" s="242">
        <f t="shared" si="6"/>
        <v>0</v>
      </c>
      <c r="L19" s="242">
        <f t="shared" si="6"/>
        <v>0</v>
      </c>
      <c r="M19" s="242">
        <f t="shared" si="6"/>
        <v>268.15066937298479</v>
      </c>
      <c r="N19" s="242">
        <f t="shared" si="6"/>
        <v>0</v>
      </c>
      <c r="O19" s="242">
        <f t="shared" si="6"/>
        <v>0</v>
      </c>
      <c r="P19" s="242">
        <f t="shared" si="6"/>
        <v>268.15066937298479</v>
      </c>
      <c r="Q19" s="242">
        <f t="shared" si="6"/>
        <v>0</v>
      </c>
      <c r="R19" s="242">
        <f t="shared" si="6"/>
        <v>0</v>
      </c>
      <c r="S19" s="242">
        <f t="shared" si="6"/>
        <v>268.15066937298479</v>
      </c>
      <c r="T19" s="242">
        <f t="shared" si="6"/>
        <v>0</v>
      </c>
      <c r="U19" s="242">
        <f t="shared" si="6"/>
        <v>0</v>
      </c>
      <c r="V19" s="242">
        <f t="shared" si="6"/>
        <v>268.15066937298525</v>
      </c>
      <c r="W19" s="242">
        <f t="shared" si="6"/>
        <v>0</v>
      </c>
      <c r="X19" s="242">
        <f t="shared" si="6"/>
        <v>0</v>
      </c>
      <c r="Y19" s="242">
        <f t="shared" si="6"/>
        <v>268.15066937298479</v>
      </c>
      <c r="DA19" s="84"/>
    </row>
    <row r="20" spans="1:105" ht="12" customHeight="1" x14ac:dyDescent="0.25">
      <c r="A20" s="30" t="s">
        <v>125</v>
      </c>
      <c r="B20" s="203">
        <f t="shared" ref="B20:Y20" si="7">SUM(B21:B22)</f>
        <v>481.38857894736884</v>
      </c>
      <c r="C20" s="203">
        <f t="shared" si="7"/>
        <v>327.95257894736869</v>
      </c>
      <c r="D20" s="203">
        <f t="shared" si="7"/>
        <v>333.97057894736872</v>
      </c>
      <c r="E20" s="203">
        <f t="shared" si="7"/>
        <v>377.76557894736879</v>
      </c>
      <c r="F20" s="203">
        <f t="shared" si="7"/>
        <v>369.00057894736892</v>
      </c>
      <c r="G20" s="203">
        <f t="shared" si="7"/>
        <v>589.99590957438386</v>
      </c>
      <c r="H20" s="203">
        <f t="shared" si="7"/>
        <v>250.3325789473688</v>
      </c>
      <c r="I20" s="203">
        <f t="shared" si="7"/>
        <v>194.91257894736873</v>
      </c>
      <c r="J20" s="203">
        <f t="shared" si="7"/>
        <v>202.83990957438391</v>
      </c>
      <c r="K20" s="203">
        <f t="shared" si="7"/>
        <v>642.99790957438381</v>
      </c>
      <c r="L20" s="203">
        <f t="shared" si="7"/>
        <v>236.40490957438396</v>
      </c>
      <c r="M20" s="203">
        <f t="shared" si="7"/>
        <v>263.27190957438415</v>
      </c>
      <c r="N20" s="203">
        <f t="shared" si="7"/>
        <v>576.30890957438396</v>
      </c>
      <c r="O20" s="203">
        <f t="shared" si="7"/>
        <v>694.72690957438408</v>
      </c>
      <c r="P20" s="203">
        <f t="shared" si="7"/>
        <v>323.56724020139927</v>
      </c>
      <c r="Q20" s="203">
        <f t="shared" si="7"/>
        <v>389.20124020139929</v>
      </c>
      <c r="R20" s="203">
        <f t="shared" si="7"/>
        <v>340.92124020139909</v>
      </c>
      <c r="S20" s="203">
        <f t="shared" si="7"/>
        <v>344.63424020139928</v>
      </c>
      <c r="T20" s="203">
        <f t="shared" si="7"/>
        <v>288.34924020139897</v>
      </c>
      <c r="U20" s="203">
        <f t="shared" si="7"/>
        <v>397.04624020139909</v>
      </c>
      <c r="V20" s="203">
        <f t="shared" si="7"/>
        <v>361.77657082841392</v>
      </c>
      <c r="W20" s="203">
        <f t="shared" si="7"/>
        <v>175.11157082841373</v>
      </c>
      <c r="X20" s="203">
        <f t="shared" si="7"/>
        <v>373.38757082841403</v>
      </c>
      <c r="Y20" s="203">
        <f t="shared" si="7"/>
        <v>348.46257082841385</v>
      </c>
      <c r="DA20" s="112"/>
    </row>
    <row r="21" spans="1:105" ht="12" customHeight="1" x14ac:dyDescent="0.25">
      <c r="A21" s="50" t="s">
        <v>43</v>
      </c>
      <c r="B21" s="241">
        <f t="shared" ref="B21:Y21" si="8">B12-B8</f>
        <v>0</v>
      </c>
      <c r="C21" s="241">
        <f t="shared" si="8"/>
        <v>0</v>
      </c>
      <c r="D21" s="241">
        <f t="shared" si="8"/>
        <v>0</v>
      </c>
      <c r="E21" s="241">
        <f t="shared" si="8"/>
        <v>0</v>
      </c>
      <c r="F21" s="241">
        <f t="shared" si="8"/>
        <v>0</v>
      </c>
      <c r="G21" s="241">
        <f t="shared" si="8"/>
        <v>0</v>
      </c>
      <c r="H21" s="241">
        <f t="shared" si="8"/>
        <v>0</v>
      </c>
      <c r="I21" s="241">
        <f t="shared" si="8"/>
        <v>0</v>
      </c>
      <c r="J21" s="241">
        <f t="shared" si="8"/>
        <v>0</v>
      </c>
      <c r="K21" s="241">
        <f t="shared" si="8"/>
        <v>0</v>
      </c>
      <c r="L21" s="241">
        <f t="shared" si="8"/>
        <v>0</v>
      </c>
      <c r="M21" s="241">
        <f t="shared" si="8"/>
        <v>0</v>
      </c>
      <c r="N21" s="241">
        <f t="shared" si="8"/>
        <v>0</v>
      </c>
      <c r="O21" s="241">
        <f t="shared" si="8"/>
        <v>0</v>
      </c>
      <c r="P21" s="241">
        <f t="shared" si="8"/>
        <v>0</v>
      </c>
      <c r="Q21" s="241">
        <f t="shared" si="8"/>
        <v>0</v>
      </c>
      <c r="R21" s="241">
        <f t="shared" si="8"/>
        <v>0</v>
      </c>
      <c r="S21" s="241">
        <f t="shared" si="8"/>
        <v>0</v>
      </c>
      <c r="T21" s="241">
        <f t="shared" si="8"/>
        <v>0</v>
      </c>
      <c r="U21" s="241">
        <f t="shared" si="8"/>
        <v>0</v>
      </c>
      <c r="V21" s="241">
        <f t="shared" si="8"/>
        <v>0</v>
      </c>
      <c r="W21" s="241">
        <f t="shared" si="8"/>
        <v>0</v>
      </c>
      <c r="X21" s="241">
        <f t="shared" si="8"/>
        <v>0</v>
      </c>
      <c r="Y21" s="241">
        <f t="shared" si="8"/>
        <v>0</v>
      </c>
      <c r="DA21" s="83"/>
    </row>
    <row r="22" spans="1:105" ht="12" customHeight="1" x14ac:dyDescent="0.25">
      <c r="A22" s="49" t="s">
        <v>44</v>
      </c>
      <c r="B22" s="242">
        <f t="shared" ref="B22:Y22" si="9">B13-B9</f>
        <v>481.38857894736884</v>
      </c>
      <c r="C22" s="242">
        <f t="shared" si="9"/>
        <v>327.95257894736869</v>
      </c>
      <c r="D22" s="242">
        <f t="shared" si="9"/>
        <v>333.97057894736872</v>
      </c>
      <c r="E22" s="242">
        <f t="shared" si="9"/>
        <v>377.76557894736879</v>
      </c>
      <c r="F22" s="242">
        <f t="shared" si="9"/>
        <v>369.00057894736892</v>
      </c>
      <c r="G22" s="242">
        <f t="shared" si="9"/>
        <v>589.99590957438386</v>
      </c>
      <c r="H22" s="242">
        <f t="shared" si="9"/>
        <v>250.3325789473688</v>
      </c>
      <c r="I22" s="242">
        <f t="shared" si="9"/>
        <v>194.91257894736873</v>
      </c>
      <c r="J22" s="242">
        <f t="shared" si="9"/>
        <v>202.83990957438391</v>
      </c>
      <c r="K22" s="242">
        <f t="shared" si="9"/>
        <v>642.99790957438381</v>
      </c>
      <c r="L22" s="242">
        <f t="shared" si="9"/>
        <v>236.40490957438396</v>
      </c>
      <c r="M22" s="242">
        <f t="shared" si="9"/>
        <v>263.27190957438415</v>
      </c>
      <c r="N22" s="242">
        <f t="shared" si="9"/>
        <v>576.30890957438396</v>
      </c>
      <c r="O22" s="242">
        <f t="shared" si="9"/>
        <v>694.72690957438408</v>
      </c>
      <c r="P22" s="242">
        <f t="shared" si="9"/>
        <v>323.56724020139927</v>
      </c>
      <c r="Q22" s="242">
        <f t="shared" si="9"/>
        <v>389.20124020139929</v>
      </c>
      <c r="R22" s="242">
        <f t="shared" si="9"/>
        <v>340.92124020139909</v>
      </c>
      <c r="S22" s="242">
        <f t="shared" si="9"/>
        <v>344.63424020139928</v>
      </c>
      <c r="T22" s="242">
        <f t="shared" si="9"/>
        <v>288.34924020139897</v>
      </c>
      <c r="U22" s="242">
        <f t="shared" si="9"/>
        <v>397.04624020139909</v>
      </c>
      <c r="V22" s="242">
        <f t="shared" si="9"/>
        <v>361.77657082841392</v>
      </c>
      <c r="W22" s="242">
        <f t="shared" si="9"/>
        <v>175.11157082841373</v>
      </c>
      <c r="X22" s="242">
        <f t="shared" si="9"/>
        <v>373.38757082841403</v>
      </c>
      <c r="Y22" s="242">
        <f t="shared" si="9"/>
        <v>348.46257082841385</v>
      </c>
      <c r="DA22" s="84"/>
    </row>
    <row r="23" spans="1:105" ht="12" customHeight="1" x14ac:dyDescent="0.25">
      <c r="A23" s="4"/>
      <c r="B23" s="243"/>
      <c r="C23" s="243"/>
      <c r="D23" s="243"/>
      <c r="E23" s="243"/>
      <c r="F23" s="243"/>
      <c r="G23" s="243"/>
      <c r="H23" s="243"/>
      <c r="I23" s="243"/>
      <c r="J23" s="243"/>
      <c r="K23" s="243"/>
      <c r="L23" s="243"/>
      <c r="M23" s="243"/>
      <c r="N23" s="243"/>
      <c r="O23" s="243"/>
      <c r="P23" s="243"/>
      <c r="Q23" s="243"/>
      <c r="R23" s="243"/>
      <c r="S23" s="243"/>
      <c r="T23" s="243"/>
      <c r="U23" s="243"/>
      <c r="V23" s="243"/>
      <c r="W23" s="243"/>
      <c r="X23" s="243"/>
      <c r="Y23" s="243"/>
    </row>
    <row r="24" spans="1:105" ht="12" customHeight="1" x14ac:dyDescent="0.25">
      <c r="A24" s="30" t="s">
        <v>69</v>
      </c>
      <c r="B24" s="203"/>
      <c r="C24" s="203"/>
      <c r="D24" s="203"/>
      <c r="E24" s="203"/>
      <c r="F24" s="203"/>
      <c r="G24" s="203"/>
      <c r="H24" s="203"/>
      <c r="I24" s="203"/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3"/>
      <c r="DA24" s="112"/>
    </row>
    <row r="25" spans="1:105" ht="12" customHeight="1" x14ac:dyDescent="0.25">
      <c r="A25" s="31" t="s">
        <v>70</v>
      </c>
      <c r="B25" s="210">
        <v>341.46337059329312</v>
      </c>
      <c r="C25" s="210">
        <v>356.26113499570067</v>
      </c>
      <c r="D25" s="210">
        <v>362.9402407566638</v>
      </c>
      <c r="E25" s="210">
        <v>330.9160791057609</v>
      </c>
      <c r="F25" s="210">
        <v>392.53542562338771</v>
      </c>
      <c r="G25" s="210">
        <v>347.76680997420459</v>
      </c>
      <c r="H25" s="210">
        <v>438.35709372312982</v>
      </c>
      <c r="I25" s="210">
        <v>418.63147033533971</v>
      </c>
      <c r="J25" s="210">
        <v>405.27850386930362</v>
      </c>
      <c r="K25" s="210">
        <v>333.74350816852962</v>
      </c>
      <c r="L25" s="210">
        <v>398.26509028374892</v>
      </c>
      <c r="M25" s="210">
        <v>346.58890799656069</v>
      </c>
      <c r="N25" s="210">
        <v>305.9472914875322</v>
      </c>
      <c r="O25" s="210">
        <v>284.9139294926913</v>
      </c>
      <c r="P25" s="210">
        <v>277.48237317282877</v>
      </c>
      <c r="Q25" s="210">
        <v>286.1625967325881</v>
      </c>
      <c r="R25" s="210">
        <v>301.60920034393808</v>
      </c>
      <c r="S25" s="210">
        <v>278.49879621668111</v>
      </c>
      <c r="T25" s="210">
        <v>355.00567497850392</v>
      </c>
      <c r="U25" s="210">
        <v>327.4737747205503</v>
      </c>
      <c r="V25" s="210">
        <v>299.62141014617367</v>
      </c>
      <c r="W25" s="210">
        <v>272.90128976784177</v>
      </c>
      <c r="X25" s="210">
        <v>242.40060189165951</v>
      </c>
      <c r="Y25" s="210">
        <v>240.6039552880481</v>
      </c>
      <c r="DA25" s="109" t="s">
        <v>126</v>
      </c>
    </row>
    <row r="26" spans="1:105" ht="12" customHeight="1" x14ac:dyDescent="0.25">
      <c r="A26" s="24" t="s">
        <v>28</v>
      </c>
      <c r="B26" s="213">
        <f t="shared" ref="B26:Y26" si="10">B27+B28</f>
        <v>27.95967325881341</v>
      </c>
      <c r="C26" s="213">
        <f t="shared" si="10"/>
        <v>38.303697334479793</v>
      </c>
      <c r="D26" s="213">
        <f t="shared" si="10"/>
        <v>33.14548581255373</v>
      </c>
      <c r="E26" s="213">
        <f t="shared" si="10"/>
        <v>24.363198624247641</v>
      </c>
      <c r="F26" s="213">
        <f t="shared" si="10"/>
        <v>25.851590713671541</v>
      </c>
      <c r="G26" s="213">
        <f t="shared" si="10"/>
        <v>21.096990541702489</v>
      </c>
      <c r="H26" s="213">
        <f t="shared" si="10"/>
        <v>27.141702493551161</v>
      </c>
      <c r="I26" s="213">
        <f t="shared" si="10"/>
        <v>34.493035253654348</v>
      </c>
      <c r="J26" s="213">
        <f t="shared" si="10"/>
        <v>28.88460877042132</v>
      </c>
      <c r="K26" s="213">
        <f t="shared" si="10"/>
        <v>17.631298366294061</v>
      </c>
      <c r="L26" s="213">
        <f t="shared" si="10"/>
        <v>17.05090283748925</v>
      </c>
      <c r="M26" s="213">
        <f t="shared" si="10"/>
        <v>11.04075666380051</v>
      </c>
      <c r="N26" s="213">
        <f t="shared" si="10"/>
        <v>8.1821152192605311</v>
      </c>
      <c r="O26" s="213">
        <f t="shared" si="10"/>
        <v>8.6807394668959574</v>
      </c>
      <c r="P26" s="213">
        <f t="shared" si="10"/>
        <v>8.1370593293207207</v>
      </c>
      <c r="Q26" s="213">
        <f t="shared" si="10"/>
        <v>7.6088564058469466</v>
      </c>
      <c r="R26" s="213">
        <f t="shared" si="10"/>
        <v>7.5339638865004286</v>
      </c>
      <c r="S26" s="213">
        <f t="shared" si="10"/>
        <v>3.6436801375752359</v>
      </c>
      <c r="T26" s="213">
        <f t="shared" si="10"/>
        <v>3.3215821152192611</v>
      </c>
      <c r="U26" s="213">
        <f t="shared" si="10"/>
        <v>3.378503869303525</v>
      </c>
      <c r="V26" s="213">
        <f t="shared" si="10"/>
        <v>3.066723989681857</v>
      </c>
      <c r="W26" s="213">
        <f t="shared" si="10"/>
        <v>2.5235597592433359</v>
      </c>
      <c r="X26" s="213">
        <f t="shared" si="10"/>
        <v>2.163972484952708</v>
      </c>
      <c r="Y26" s="213">
        <f t="shared" si="10"/>
        <v>1.500171969045571</v>
      </c>
      <c r="DA26" s="85"/>
    </row>
    <row r="27" spans="1:105" ht="12" customHeight="1" x14ac:dyDescent="0.25">
      <c r="A27" s="18" t="s">
        <v>41</v>
      </c>
      <c r="B27" s="204">
        <v>27.95967325881341</v>
      </c>
      <c r="C27" s="204">
        <v>38.303697334479793</v>
      </c>
      <c r="D27" s="204">
        <v>33.14548581255373</v>
      </c>
      <c r="E27" s="204">
        <v>24.363198624247641</v>
      </c>
      <c r="F27" s="204">
        <v>25.851590713671541</v>
      </c>
      <c r="G27" s="204">
        <v>21.096990541702489</v>
      </c>
      <c r="H27" s="204">
        <v>27.141702493551161</v>
      </c>
      <c r="I27" s="204">
        <v>34.493035253654348</v>
      </c>
      <c r="J27" s="204">
        <v>28.88460877042132</v>
      </c>
      <c r="K27" s="204">
        <v>17.631298366294061</v>
      </c>
      <c r="L27" s="204">
        <v>17.05090283748925</v>
      </c>
      <c r="M27" s="204">
        <v>11.04075666380051</v>
      </c>
      <c r="N27" s="204">
        <v>8.1821152192605311</v>
      </c>
      <c r="O27" s="204">
        <v>8.6807394668959574</v>
      </c>
      <c r="P27" s="204">
        <v>8.1370593293207207</v>
      </c>
      <c r="Q27" s="204">
        <v>7.6088564058469466</v>
      </c>
      <c r="R27" s="204">
        <v>7.5339638865004286</v>
      </c>
      <c r="S27" s="204">
        <v>3.6436801375752359</v>
      </c>
      <c r="T27" s="204">
        <v>3.3215821152192611</v>
      </c>
      <c r="U27" s="204">
        <v>3.378503869303525</v>
      </c>
      <c r="V27" s="204">
        <v>3.066723989681857</v>
      </c>
      <c r="W27" s="204">
        <v>2.5235597592433359</v>
      </c>
      <c r="X27" s="204">
        <v>2.163972484952708</v>
      </c>
      <c r="Y27" s="204">
        <v>1.500171969045571</v>
      </c>
      <c r="DA27" s="71" t="s">
        <v>127</v>
      </c>
    </row>
    <row r="28" spans="1:105" ht="12" customHeight="1" x14ac:dyDescent="0.25">
      <c r="A28" s="18" t="s">
        <v>42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128</v>
      </c>
    </row>
    <row r="29" spans="1:105" ht="12" customHeight="1" x14ac:dyDescent="0.25">
      <c r="A29" s="14" t="s">
        <v>29</v>
      </c>
      <c r="B29" s="204">
        <f t="shared" ref="B29:Y29" si="11">SUM(B30:B34)</f>
        <v>10.513671539122958</v>
      </c>
      <c r="C29" s="204">
        <f t="shared" si="11"/>
        <v>11.117454858125535</v>
      </c>
      <c r="D29" s="204">
        <f t="shared" si="11"/>
        <v>10.009372312983661</v>
      </c>
      <c r="E29" s="204">
        <f t="shared" si="11"/>
        <v>3.1349957007738602</v>
      </c>
      <c r="F29" s="204">
        <f t="shared" si="11"/>
        <v>3.6682717110920029</v>
      </c>
      <c r="G29" s="204">
        <f t="shared" si="11"/>
        <v>2.4749785038693028</v>
      </c>
      <c r="H29" s="204">
        <f t="shared" si="11"/>
        <v>1.903611349957008</v>
      </c>
      <c r="I29" s="204">
        <f t="shared" si="11"/>
        <v>1.5495270851246781</v>
      </c>
      <c r="J29" s="204">
        <f t="shared" si="11"/>
        <v>1.037059329320722</v>
      </c>
      <c r="K29" s="204">
        <f t="shared" si="11"/>
        <v>0.74075666380051586</v>
      </c>
      <c r="L29" s="204">
        <f t="shared" si="11"/>
        <v>1.808254514187446</v>
      </c>
      <c r="M29" s="204">
        <f t="shared" si="11"/>
        <v>0.97110920034393811</v>
      </c>
      <c r="N29" s="204">
        <f t="shared" si="11"/>
        <v>0.30034393809114363</v>
      </c>
      <c r="O29" s="204">
        <f t="shared" si="11"/>
        <v>0.4292347377472055</v>
      </c>
      <c r="P29" s="204">
        <f t="shared" si="11"/>
        <v>0.29019776440240752</v>
      </c>
      <c r="Q29" s="204">
        <f t="shared" si="11"/>
        <v>0.32063628546861561</v>
      </c>
      <c r="R29" s="204">
        <f t="shared" si="11"/>
        <v>0.46775580395528799</v>
      </c>
      <c r="S29" s="204">
        <f t="shared" si="11"/>
        <v>1.17609630266552</v>
      </c>
      <c r="T29" s="204">
        <f t="shared" si="11"/>
        <v>1.2826311263972481</v>
      </c>
      <c r="U29" s="204">
        <f t="shared" si="11"/>
        <v>1.148667239896819</v>
      </c>
      <c r="V29" s="204">
        <f t="shared" si="11"/>
        <v>1.061392949269131</v>
      </c>
      <c r="W29" s="204">
        <f t="shared" si="11"/>
        <v>0.97919174548581245</v>
      </c>
      <c r="X29" s="204">
        <f t="shared" si="11"/>
        <v>0.76818572656921746</v>
      </c>
      <c r="Y29" s="204">
        <f t="shared" si="11"/>
        <v>0.72760103181427338</v>
      </c>
      <c r="DA29" s="71"/>
    </row>
    <row r="30" spans="1:105" ht="12" customHeight="1" x14ac:dyDescent="0.25">
      <c r="A30" s="18" t="s">
        <v>30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0</v>
      </c>
      <c r="N30" s="204">
        <v>0</v>
      </c>
      <c r="O30" s="204">
        <v>0</v>
      </c>
      <c r="P30" s="204">
        <v>0</v>
      </c>
      <c r="Q30" s="204">
        <v>0</v>
      </c>
      <c r="R30" s="204">
        <v>0</v>
      </c>
      <c r="S30" s="204">
        <v>0</v>
      </c>
      <c r="T30" s="204">
        <v>0</v>
      </c>
      <c r="U30" s="204">
        <v>0</v>
      </c>
      <c r="V30" s="204">
        <v>0</v>
      </c>
      <c r="W30" s="204">
        <v>0</v>
      </c>
      <c r="X30" s="204">
        <v>0</v>
      </c>
      <c r="Y30" s="204">
        <v>0</v>
      </c>
      <c r="DA30" s="71" t="s">
        <v>129</v>
      </c>
    </row>
    <row r="31" spans="1:105" ht="12" customHeight="1" x14ac:dyDescent="0.25">
      <c r="A31" s="18" t="s">
        <v>31</v>
      </c>
      <c r="B31" s="204">
        <v>0</v>
      </c>
      <c r="C31" s="204">
        <v>0</v>
      </c>
      <c r="D31" s="204">
        <v>0</v>
      </c>
      <c r="E31" s="204">
        <v>0</v>
      </c>
      <c r="F31" s="204">
        <v>0</v>
      </c>
      <c r="G31" s="204">
        <v>0</v>
      </c>
      <c r="H31" s="204">
        <v>0</v>
      </c>
      <c r="I31" s="204">
        <v>0</v>
      </c>
      <c r="J31" s="204">
        <v>0</v>
      </c>
      <c r="K31" s="204">
        <v>0</v>
      </c>
      <c r="L31" s="204">
        <v>0</v>
      </c>
      <c r="M31" s="204">
        <v>0</v>
      </c>
      <c r="N31" s="204">
        <v>0</v>
      </c>
      <c r="O31" s="204">
        <v>0</v>
      </c>
      <c r="P31" s="204">
        <v>0</v>
      </c>
      <c r="Q31" s="204">
        <v>0</v>
      </c>
      <c r="R31" s="204">
        <v>0</v>
      </c>
      <c r="S31" s="204">
        <v>0</v>
      </c>
      <c r="T31" s="204">
        <v>0</v>
      </c>
      <c r="U31" s="204">
        <v>0</v>
      </c>
      <c r="V31" s="204">
        <v>0</v>
      </c>
      <c r="W31" s="204">
        <v>0</v>
      </c>
      <c r="X31" s="204">
        <v>0</v>
      </c>
      <c r="Y31" s="204">
        <v>0</v>
      </c>
      <c r="DA31" s="71" t="s">
        <v>130</v>
      </c>
    </row>
    <row r="32" spans="1:105" ht="12" customHeight="1" x14ac:dyDescent="0.25">
      <c r="A32" s="18" t="s">
        <v>71</v>
      </c>
      <c r="B32" s="204">
        <v>8.6029234737747213</v>
      </c>
      <c r="C32" s="204">
        <v>9.2067067927772985</v>
      </c>
      <c r="D32" s="204">
        <v>8.0986242476354242</v>
      </c>
      <c r="E32" s="204">
        <v>2.1796216680997418</v>
      </c>
      <c r="F32" s="204">
        <v>3.6682717110920029</v>
      </c>
      <c r="G32" s="204">
        <v>2.4749785038693028</v>
      </c>
      <c r="H32" s="204">
        <v>1.903611349957008</v>
      </c>
      <c r="I32" s="204">
        <v>1.5495270851246781</v>
      </c>
      <c r="J32" s="204">
        <v>1.037059329320722</v>
      </c>
      <c r="K32" s="204">
        <v>0.74075666380051586</v>
      </c>
      <c r="L32" s="204">
        <v>1.808254514187446</v>
      </c>
      <c r="M32" s="204">
        <v>0.97110920034393811</v>
      </c>
      <c r="N32" s="204">
        <v>0.30034393809114363</v>
      </c>
      <c r="O32" s="204">
        <v>0.4292347377472055</v>
      </c>
      <c r="P32" s="204">
        <v>0.29019776440240752</v>
      </c>
      <c r="Q32" s="204">
        <v>0.32063628546861561</v>
      </c>
      <c r="R32" s="204">
        <v>0.46775580395528799</v>
      </c>
      <c r="S32" s="204">
        <v>1.17609630266552</v>
      </c>
      <c r="T32" s="204">
        <v>1.2826311263972481</v>
      </c>
      <c r="U32" s="204">
        <v>1.148667239896819</v>
      </c>
      <c r="V32" s="204">
        <v>1.061392949269131</v>
      </c>
      <c r="W32" s="204">
        <v>0.97919174548581245</v>
      </c>
      <c r="X32" s="204">
        <v>0.76818572656921746</v>
      </c>
      <c r="Y32" s="204">
        <v>0.72760103181427338</v>
      </c>
      <c r="DA32" s="71" t="s">
        <v>131</v>
      </c>
    </row>
    <row r="33" spans="1:105" ht="12" customHeight="1" x14ac:dyDescent="0.25">
      <c r="A33" s="18" t="s">
        <v>32</v>
      </c>
      <c r="B33" s="204">
        <v>1.9107480653482369</v>
      </c>
      <c r="C33" s="204">
        <v>1.9107480653482369</v>
      </c>
      <c r="D33" s="204">
        <v>1.9107480653482369</v>
      </c>
      <c r="E33" s="204">
        <v>0.95537403267411869</v>
      </c>
      <c r="F33" s="204">
        <v>0</v>
      </c>
      <c r="G33" s="204">
        <v>0</v>
      </c>
      <c r="H33" s="204">
        <v>0</v>
      </c>
      <c r="I33" s="204">
        <v>0</v>
      </c>
      <c r="J33" s="204">
        <v>0</v>
      </c>
      <c r="K33" s="204">
        <v>0</v>
      </c>
      <c r="L33" s="204">
        <v>0</v>
      </c>
      <c r="M33" s="204">
        <v>0</v>
      </c>
      <c r="N33" s="204">
        <v>0</v>
      </c>
      <c r="O33" s="204">
        <v>0</v>
      </c>
      <c r="P33" s="204">
        <v>0</v>
      </c>
      <c r="Q33" s="204">
        <v>0</v>
      </c>
      <c r="R33" s="204">
        <v>0</v>
      </c>
      <c r="S33" s="204">
        <v>0</v>
      </c>
      <c r="T33" s="204">
        <v>0</v>
      </c>
      <c r="U33" s="204">
        <v>0</v>
      </c>
      <c r="V33" s="204">
        <v>0</v>
      </c>
      <c r="W33" s="204">
        <v>0</v>
      </c>
      <c r="X33" s="204">
        <v>0</v>
      </c>
      <c r="Y33" s="204">
        <v>0</v>
      </c>
      <c r="DA33" s="71" t="s">
        <v>132</v>
      </c>
    </row>
    <row r="34" spans="1:105" ht="12" customHeight="1" x14ac:dyDescent="0.25">
      <c r="A34" s="18" t="s">
        <v>33</v>
      </c>
      <c r="B34" s="204">
        <v>0</v>
      </c>
      <c r="C34" s="204">
        <v>0</v>
      </c>
      <c r="D34" s="204">
        <v>0</v>
      </c>
      <c r="E34" s="204">
        <v>0</v>
      </c>
      <c r="F34" s="204">
        <v>0</v>
      </c>
      <c r="G34" s="204">
        <v>0</v>
      </c>
      <c r="H34" s="204">
        <v>0</v>
      </c>
      <c r="I34" s="204">
        <v>0</v>
      </c>
      <c r="J34" s="204">
        <v>0</v>
      </c>
      <c r="K34" s="204">
        <v>0</v>
      </c>
      <c r="L34" s="204">
        <v>0</v>
      </c>
      <c r="M34" s="204">
        <v>0</v>
      </c>
      <c r="N34" s="204">
        <v>0</v>
      </c>
      <c r="O34" s="204">
        <v>0</v>
      </c>
      <c r="P34" s="204">
        <v>0</v>
      </c>
      <c r="Q34" s="204">
        <v>0</v>
      </c>
      <c r="R34" s="204">
        <v>0</v>
      </c>
      <c r="S34" s="204">
        <v>0</v>
      </c>
      <c r="T34" s="204">
        <v>0</v>
      </c>
      <c r="U34" s="204">
        <v>0</v>
      </c>
      <c r="V34" s="204">
        <v>0</v>
      </c>
      <c r="W34" s="204">
        <v>0</v>
      </c>
      <c r="X34" s="204">
        <v>0</v>
      </c>
      <c r="Y34" s="204">
        <v>0</v>
      </c>
      <c r="DA34" s="71" t="s">
        <v>133</v>
      </c>
    </row>
    <row r="35" spans="1:105" ht="12" customHeight="1" x14ac:dyDescent="0.25">
      <c r="A35" s="14" t="s">
        <v>34</v>
      </c>
      <c r="B35" s="204">
        <f t="shared" ref="B35:Y35" si="12">B36+B37</f>
        <v>144.96061908856399</v>
      </c>
      <c r="C35" s="204">
        <f t="shared" si="12"/>
        <v>170.6799656061909</v>
      </c>
      <c r="D35" s="204">
        <f t="shared" si="12"/>
        <v>165.48177128116939</v>
      </c>
      <c r="E35" s="204">
        <f t="shared" si="12"/>
        <v>166.23877901977639</v>
      </c>
      <c r="F35" s="204">
        <f t="shared" si="12"/>
        <v>180.0628546861565</v>
      </c>
      <c r="G35" s="204">
        <f t="shared" si="12"/>
        <v>178.18056749785029</v>
      </c>
      <c r="H35" s="204">
        <f t="shared" si="12"/>
        <v>208.35778159931209</v>
      </c>
      <c r="I35" s="204">
        <f t="shared" si="12"/>
        <v>199.61177987962171</v>
      </c>
      <c r="J35" s="204">
        <f t="shared" si="12"/>
        <v>191.72441960447119</v>
      </c>
      <c r="K35" s="204">
        <f t="shared" si="12"/>
        <v>157.19931212381769</v>
      </c>
      <c r="L35" s="204">
        <f t="shared" si="12"/>
        <v>180.6530524505589</v>
      </c>
      <c r="M35" s="204">
        <f t="shared" si="12"/>
        <v>160.30625009059901</v>
      </c>
      <c r="N35" s="204">
        <f t="shared" si="12"/>
        <v>147.87137204967809</v>
      </c>
      <c r="O35" s="204">
        <f t="shared" si="12"/>
        <v>137.62115682273111</v>
      </c>
      <c r="P35" s="204">
        <f t="shared" si="12"/>
        <v>136.27805329226649</v>
      </c>
      <c r="Q35" s="204">
        <f t="shared" si="12"/>
        <v>137.39772250299779</v>
      </c>
      <c r="R35" s="204">
        <f t="shared" si="12"/>
        <v>134.42990172758641</v>
      </c>
      <c r="S35" s="204">
        <f t="shared" si="12"/>
        <v>133.9708518951002</v>
      </c>
      <c r="T35" s="204">
        <f t="shared" si="12"/>
        <v>152.55696688383961</v>
      </c>
      <c r="U35" s="204">
        <f t="shared" si="12"/>
        <v>144.98682366623339</v>
      </c>
      <c r="V35" s="204">
        <f t="shared" si="12"/>
        <v>130.94204346135311</v>
      </c>
      <c r="W35" s="204">
        <f t="shared" si="12"/>
        <v>133.48120160904821</v>
      </c>
      <c r="X35" s="204">
        <f t="shared" si="12"/>
        <v>115.4801421926438</v>
      </c>
      <c r="Y35" s="204">
        <f t="shared" si="12"/>
        <v>114.4486919198694</v>
      </c>
      <c r="DA35" s="71"/>
    </row>
    <row r="36" spans="1:105" ht="12" customHeight="1" x14ac:dyDescent="0.25">
      <c r="A36" s="18" t="s">
        <v>73</v>
      </c>
      <c r="B36" s="204">
        <v>144.96061908856399</v>
      </c>
      <c r="C36" s="204">
        <v>170.6799656061909</v>
      </c>
      <c r="D36" s="204">
        <v>165.48177128116939</v>
      </c>
      <c r="E36" s="204">
        <v>166.23877901977639</v>
      </c>
      <c r="F36" s="204">
        <v>180.0628546861565</v>
      </c>
      <c r="G36" s="204">
        <v>178.18056749785029</v>
      </c>
      <c r="H36" s="204">
        <v>208.35778159931209</v>
      </c>
      <c r="I36" s="204">
        <v>199.61177987962171</v>
      </c>
      <c r="J36" s="204">
        <v>191.72441960447119</v>
      </c>
      <c r="K36" s="204">
        <v>157.19931212381769</v>
      </c>
      <c r="L36" s="204">
        <v>180.6530524505589</v>
      </c>
      <c r="M36" s="204">
        <v>160.30625009059901</v>
      </c>
      <c r="N36" s="204">
        <v>147.87137204967809</v>
      </c>
      <c r="O36" s="204">
        <v>137.62115682273111</v>
      </c>
      <c r="P36" s="204">
        <v>136.27805329226649</v>
      </c>
      <c r="Q36" s="204">
        <v>137.39772250299779</v>
      </c>
      <c r="R36" s="204">
        <v>134.42990172758641</v>
      </c>
      <c r="S36" s="204">
        <v>133.9708518951002</v>
      </c>
      <c r="T36" s="204">
        <v>152.55696688383961</v>
      </c>
      <c r="U36" s="204">
        <v>144.98682366623339</v>
      </c>
      <c r="V36" s="204">
        <v>130.94204346135311</v>
      </c>
      <c r="W36" s="204">
        <v>133.48120160904821</v>
      </c>
      <c r="X36" s="204">
        <v>115.4801421926438</v>
      </c>
      <c r="Y36" s="204">
        <v>114.4486919198694</v>
      </c>
      <c r="DA36" s="71" t="s">
        <v>134</v>
      </c>
    </row>
    <row r="37" spans="1:105" ht="12" customHeight="1" x14ac:dyDescent="0.25">
      <c r="A37" s="18" t="s">
        <v>36</v>
      </c>
      <c r="B37" s="204">
        <v>0</v>
      </c>
      <c r="C37" s="204">
        <v>0</v>
      </c>
      <c r="D37" s="204">
        <v>0</v>
      </c>
      <c r="E37" s="204">
        <v>0</v>
      </c>
      <c r="F37" s="204">
        <v>0</v>
      </c>
      <c r="G37" s="204">
        <v>0</v>
      </c>
      <c r="H37" s="204">
        <v>0</v>
      </c>
      <c r="I37" s="204">
        <v>0</v>
      </c>
      <c r="J37" s="204">
        <v>0</v>
      </c>
      <c r="K37" s="204">
        <v>0</v>
      </c>
      <c r="L37" s="204">
        <v>0</v>
      </c>
      <c r="M37" s="204">
        <v>0</v>
      </c>
      <c r="N37" s="204">
        <v>0</v>
      </c>
      <c r="O37" s="204">
        <v>0</v>
      </c>
      <c r="P37" s="204">
        <v>0</v>
      </c>
      <c r="Q37" s="204">
        <v>0</v>
      </c>
      <c r="R37" s="204">
        <v>0</v>
      </c>
      <c r="S37" s="204">
        <v>0</v>
      </c>
      <c r="T37" s="204">
        <v>0</v>
      </c>
      <c r="U37" s="204">
        <v>0</v>
      </c>
      <c r="V37" s="204">
        <v>0</v>
      </c>
      <c r="W37" s="204">
        <v>0</v>
      </c>
      <c r="X37" s="204">
        <v>0</v>
      </c>
      <c r="Y37" s="204">
        <v>0</v>
      </c>
      <c r="DA37" s="71" t="s">
        <v>135</v>
      </c>
    </row>
    <row r="38" spans="1:105" ht="12" customHeight="1" x14ac:dyDescent="0.25">
      <c r="A38" s="14" t="s">
        <v>37</v>
      </c>
      <c r="B38" s="204">
        <f t="shared" ref="B38:Y38" si="13">B39+B40+B41+B42+B43+B44</f>
        <v>0</v>
      </c>
      <c r="C38" s="204">
        <f t="shared" si="13"/>
        <v>0</v>
      </c>
      <c r="D38" s="204">
        <f t="shared" si="13"/>
        <v>0</v>
      </c>
      <c r="E38" s="204">
        <f t="shared" si="13"/>
        <v>0</v>
      </c>
      <c r="F38" s="204">
        <f t="shared" si="13"/>
        <v>0</v>
      </c>
      <c r="G38" s="204">
        <f t="shared" si="13"/>
        <v>0</v>
      </c>
      <c r="H38" s="204">
        <f t="shared" si="13"/>
        <v>0</v>
      </c>
      <c r="I38" s="204">
        <f t="shared" si="13"/>
        <v>0</v>
      </c>
      <c r="J38" s="204">
        <f t="shared" si="13"/>
        <v>0</v>
      </c>
      <c r="K38" s="204">
        <f t="shared" si="13"/>
        <v>0</v>
      </c>
      <c r="L38" s="204">
        <f t="shared" si="13"/>
        <v>0</v>
      </c>
      <c r="M38" s="204">
        <f t="shared" si="13"/>
        <v>9.865102719984549E-2</v>
      </c>
      <c r="N38" s="204">
        <f t="shared" si="13"/>
        <v>0.50962537078617354</v>
      </c>
      <c r="O38" s="204">
        <f t="shared" si="13"/>
        <v>0.58589390813733899</v>
      </c>
      <c r="P38" s="204">
        <f t="shared" si="13"/>
        <v>0.66132761916937899</v>
      </c>
      <c r="Q38" s="204">
        <f t="shared" si="13"/>
        <v>0.85326631901424999</v>
      </c>
      <c r="R38" s="204">
        <f t="shared" si="13"/>
        <v>0.88867092933539316</v>
      </c>
      <c r="S38" s="204">
        <f t="shared" si="13"/>
        <v>1.0292340894226319</v>
      </c>
      <c r="T38" s="204">
        <f t="shared" si="13"/>
        <v>1.1077794618182071</v>
      </c>
      <c r="U38" s="204">
        <f t="shared" si="13"/>
        <v>0.65591064159121248</v>
      </c>
      <c r="V38" s="204">
        <f t="shared" si="13"/>
        <v>1.0171138903235739</v>
      </c>
      <c r="W38" s="204">
        <f t="shared" si="13"/>
        <v>0.82421541588725444</v>
      </c>
      <c r="X38" s="204">
        <f t="shared" si="13"/>
        <v>0.80773398964344911</v>
      </c>
      <c r="Y38" s="204">
        <f t="shared" si="13"/>
        <v>0.84339750403434111</v>
      </c>
      <c r="DA38" s="71"/>
    </row>
    <row r="39" spans="1:105" ht="12" customHeight="1" x14ac:dyDescent="0.25">
      <c r="A39" s="18" t="s">
        <v>38</v>
      </c>
      <c r="B39" s="204">
        <v>0</v>
      </c>
      <c r="C39" s="204">
        <v>0</v>
      </c>
      <c r="D39" s="204">
        <v>0</v>
      </c>
      <c r="E39" s="204">
        <v>0</v>
      </c>
      <c r="F39" s="204">
        <v>0</v>
      </c>
      <c r="G39" s="204">
        <v>0</v>
      </c>
      <c r="H39" s="204">
        <v>0</v>
      </c>
      <c r="I39" s="204">
        <v>0</v>
      </c>
      <c r="J39" s="204">
        <v>0</v>
      </c>
      <c r="K39" s="204">
        <v>0</v>
      </c>
      <c r="L39" s="204">
        <v>0</v>
      </c>
      <c r="M39" s="204">
        <v>0</v>
      </c>
      <c r="N39" s="204">
        <v>0</v>
      </c>
      <c r="O39" s="204">
        <v>0</v>
      </c>
      <c r="P39" s="204">
        <v>0</v>
      </c>
      <c r="Q39" s="204">
        <v>0</v>
      </c>
      <c r="R39" s="204">
        <v>0</v>
      </c>
      <c r="S39" s="204">
        <v>0</v>
      </c>
      <c r="T39" s="204">
        <v>0</v>
      </c>
      <c r="U39" s="204">
        <v>0</v>
      </c>
      <c r="V39" s="204">
        <v>0</v>
      </c>
      <c r="W39" s="204">
        <v>0</v>
      </c>
      <c r="X39" s="204">
        <v>0</v>
      </c>
      <c r="Y39" s="204">
        <v>0</v>
      </c>
      <c r="DA39" s="71" t="s">
        <v>136</v>
      </c>
    </row>
    <row r="40" spans="1:105" ht="12" customHeight="1" x14ac:dyDescent="0.25">
      <c r="A40" s="18" t="s">
        <v>74</v>
      </c>
      <c r="B40" s="204">
        <v>0</v>
      </c>
      <c r="C40" s="204">
        <v>0</v>
      </c>
      <c r="D40" s="204">
        <v>0</v>
      </c>
      <c r="E40" s="204">
        <v>0</v>
      </c>
      <c r="F40" s="204">
        <v>0</v>
      </c>
      <c r="G40" s="204">
        <v>0</v>
      </c>
      <c r="H40" s="204">
        <v>0</v>
      </c>
      <c r="I40" s="204">
        <v>0</v>
      </c>
      <c r="J40" s="204">
        <v>0</v>
      </c>
      <c r="K40" s="204">
        <v>0</v>
      </c>
      <c r="L40" s="204">
        <v>0</v>
      </c>
      <c r="M40" s="204">
        <v>9.865102719984549E-2</v>
      </c>
      <c r="N40" s="204">
        <v>0.50962537078617354</v>
      </c>
      <c r="O40" s="204">
        <v>0.58589390813733899</v>
      </c>
      <c r="P40" s="204">
        <v>0.66132761916937899</v>
      </c>
      <c r="Q40" s="204">
        <v>0.85326631901424999</v>
      </c>
      <c r="R40" s="204">
        <v>0.88867092933539316</v>
      </c>
      <c r="S40" s="204">
        <v>1.0292340894226319</v>
      </c>
      <c r="T40" s="204">
        <v>1.1077794618182071</v>
      </c>
      <c r="U40" s="204">
        <v>0.65591064159121248</v>
      </c>
      <c r="V40" s="204">
        <v>1.0171138903235739</v>
      </c>
      <c r="W40" s="204">
        <v>0.82421541588725444</v>
      </c>
      <c r="X40" s="204">
        <v>0.80773398964344911</v>
      </c>
      <c r="Y40" s="204">
        <v>0.84339750403434111</v>
      </c>
      <c r="DA40" s="71" t="s">
        <v>137</v>
      </c>
    </row>
    <row r="41" spans="1:105" ht="12" customHeight="1" x14ac:dyDescent="0.25">
      <c r="A41" s="18" t="s">
        <v>75</v>
      </c>
      <c r="B41" s="204">
        <v>0</v>
      </c>
      <c r="C41" s="204">
        <v>0</v>
      </c>
      <c r="D41" s="204">
        <v>0</v>
      </c>
      <c r="E41" s="204">
        <v>0</v>
      </c>
      <c r="F41" s="204">
        <v>0</v>
      </c>
      <c r="G41" s="204">
        <v>0</v>
      </c>
      <c r="H41" s="204">
        <v>0</v>
      </c>
      <c r="I41" s="204">
        <v>0</v>
      </c>
      <c r="J41" s="204">
        <v>0</v>
      </c>
      <c r="K41" s="204">
        <v>0</v>
      </c>
      <c r="L41" s="204">
        <v>0</v>
      </c>
      <c r="M41" s="204">
        <v>0</v>
      </c>
      <c r="N41" s="204">
        <v>0</v>
      </c>
      <c r="O41" s="204">
        <v>0</v>
      </c>
      <c r="P41" s="204">
        <v>0</v>
      </c>
      <c r="Q41" s="204">
        <v>0</v>
      </c>
      <c r="R41" s="204">
        <v>0</v>
      </c>
      <c r="S41" s="204">
        <v>0</v>
      </c>
      <c r="T41" s="204">
        <v>0</v>
      </c>
      <c r="U41" s="204">
        <v>0</v>
      </c>
      <c r="V41" s="204">
        <v>0</v>
      </c>
      <c r="W41" s="204">
        <v>0</v>
      </c>
      <c r="X41" s="204">
        <v>0</v>
      </c>
      <c r="Y41" s="204">
        <v>0</v>
      </c>
      <c r="DA41" s="71" t="s">
        <v>138</v>
      </c>
    </row>
    <row r="42" spans="1:105" ht="12" customHeight="1" x14ac:dyDescent="0.25">
      <c r="A42" s="18" t="s">
        <v>76</v>
      </c>
      <c r="B42" s="204">
        <v>0</v>
      </c>
      <c r="C42" s="204">
        <v>0</v>
      </c>
      <c r="D42" s="204">
        <v>0</v>
      </c>
      <c r="E42" s="204">
        <v>0</v>
      </c>
      <c r="F42" s="204">
        <v>0</v>
      </c>
      <c r="G42" s="204">
        <v>0</v>
      </c>
      <c r="H42" s="204">
        <v>0</v>
      </c>
      <c r="I42" s="204">
        <v>0</v>
      </c>
      <c r="J42" s="204">
        <v>0</v>
      </c>
      <c r="K42" s="204">
        <v>0</v>
      </c>
      <c r="L42" s="204">
        <v>0</v>
      </c>
      <c r="M42" s="204">
        <v>0</v>
      </c>
      <c r="N42" s="204">
        <v>0</v>
      </c>
      <c r="O42" s="204">
        <v>0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0</v>
      </c>
      <c r="V42" s="204">
        <v>0</v>
      </c>
      <c r="W42" s="204">
        <v>0</v>
      </c>
      <c r="X42" s="204">
        <v>0</v>
      </c>
      <c r="Y42" s="204">
        <v>0</v>
      </c>
      <c r="DA42" s="71" t="s">
        <v>139</v>
      </c>
    </row>
    <row r="43" spans="1:105" ht="12" customHeight="1" x14ac:dyDescent="0.25">
      <c r="A43" s="18" t="s">
        <v>77</v>
      </c>
      <c r="B43" s="204">
        <v>0</v>
      </c>
      <c r="C43" s="204">
        <v>0</v>
      </c>
      <c r="D43" s="204">
        <v>0</v>
      </c>
      <c r="E43" s="204">
        <v>0</v>
      </c>
      <c r="F43" s="204">
        <v>0</v>
      </c>
      <c r="G43" s="204">
        <v>0</v>
      </c>
      <c r="H43" s="204">
        <v>0</v>
      </c>
      <c r="I43" s="204">
        <v>0</v>
      </c>
      <c r="J43" s="204">
        <v>0</v>
      </c>
      <c r="K43" s="204">
        <v>0</v>
      </c>
      <c r="L43" s="204">
        <v>0</v>
      </c>
      <c r="M43" s="204">
        <v>0</v>
      </c>
      <c r="N43" s="204">
        <v>0</v>
      </c>
      <c r="O43" s="204">
        <v>0</v>
      </c>
      <c r="P43" s="204">
        <v>0</v>
      </c>
      <c r="Q43" s="204">
        <v>0</v>
      </c>
      <c r="R43" s="204">
        <v>0</v>
      </c>
      <c r="S43" s="204">
        <v>0</v>
      </c>
      <c r="T43" s="204">
        <v>0</v>
      </c>
      <c r="U43" s="204">
        <v>0</v>
      </c>
      <c r="V43" s="204">
        <v>0</v>
      </c>
      <c r="W43" s="204">
        <v>0</v>
      </c>
      <c r="X43" s="204">
        <v>0</v>
      </c>
      <c r="Y43" s="204">
        <v>0</v>
      </c>
      <c r="DA43" s="71" t="s">
        <v>140</v>
      </c>
    </row>
    <row r="44" spans="1:105" ht="12" customHeight="1" x14ac:dyDescent="0.25">
      <c r="A44" s="18" t="s">
        <v>78</v>
      </c>
      <c r="B44" s="204">
        <v>0</v>
      </c>
      <c r="C44" s="204">
        <v>0</v>
      </c>
      <c r="D44" s="204">
        <v>0</v>
      </c>
      <c r="E44" s="204">
        <v>0</v>
      </c>
      <c r="F44" s="204">
        <v>0</v>
      </c>
      <c r="G44" s="204">
        <v>0</v>
      </c>
      <c r="H44" s="204">
        <v>0</v>
      </c>
      <c r="I44" s="204">
        <v>0</v>
      </c>
      <c r="J44" s="204">
        <v>0</v>
      </c>
      <c r="K44" s="204">
        <v>0</v>
      </c>
      <c r="L44" s="204">
        <v>0</v>
      </c>
      <c r="M44" s="204">
        <v>0</v>
      </c>
      <c r="N44" s="204">
        <v>0</v>
      </c>
      <c r="O44" s="204">
        <v>0</v>
      </c>
      <c r="P44" s="204">
        <v>0</v>
      </c>
      <c r="Q44" s="204">
        <v>0</v>
      </c>
      <c r="R44" s="204">
        <v>0</v>
      </c>
      <c r="S44" s="204">
        <v>0</v>
      </c>
      <c r="T44" s="204">
        <v>0</v>
      </c>
      <c r="U44" s="204">
        <v>0</v>
      </c>
      <c r="V44" s="204">
        <v>0</v>
      </c>
      <c r="W44" s="204">
        <v>0</v>
      </c>
      <c r="X44" s="204">
        <v>0</v>
      </c>
      <c r="Y44" s="204">
        <v>0</v>
      </c>
      <c r="DA44" s="71" t="s">
        <v>141</v>
      </c>
    </row>
    <row r="45" spans="1:105" ht="12" customHeight="1" x14ac:dyDescent="0.25">
      <c r="A45" s="14" t="s">
        <v>39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0</v>
      </c>
      <c r="H45" s="204">
        <v>6.0189165950128966E-3</v>
      </c>
      <c r="I45" s="204">
        <v>4.7291487532244193E-3</v>
      </c>
      <c r="J45" s="204">
        <v>4.3852106620808247E-3</v>
      </c>
      <c r="K45" s="204">
        <v>2.2355975924333621E-3</v>
      </c>
      <c r="L45" s="204">
        <v>3.095442820292347E-3</v>
      </c>
      <c r="M45" s="204">
        <v>2.407566638005159E-3</v>
      </c>
      <c r="N45" s="204">
        <v>3.6973344797936371E-3</v>
      </c>
      <c r="O45" s="204">
        <v>3.5253654342218398E-3</v>
      </c>
      <c r="P45" s="204">
        <v>2.5795356835769559E-3</v>
      </c>
      <c r="Q45" s="204">
        <v>0.1185726569217541</v>
      </c>
      <c r="R45" s="204">
        <v>0.1128976784178848</v>
      </c>
      <c r="S45" s="204">
        <v>7.6268271711092003E-2</v>
      </c>
      <c r="T45" s="204">
        <v>8.1083404987102314E-2</v>
      </c>
      <c r="U45" s="204">
        <v>6.6380051590713668E-2</v>
      </c>
      <c r="V45" s="204">
        <v>5.6061908856405843E-2</v>
      </c>
      <c r="W45" s="204">
        <v>6.6380051590713668E-2</v>
      </c>
      <c r="X45" s="204">
        <v>6.1049011177987958E-2</v>
      </c>
      <c r="Y45" s="204">
        <v>6.1134995700773853E-2</v>
      </c>
      <c r="DA45" s="71" t="s">
        <v>142</v>
      </c>
    </row>
    <row r="46" spans="1:105" ht="12" customHeight="1" x14ac:dyDescent="0.25">
      <c r="A46" s="21" t="s">
        <v>40</v>
      </c>
      <c r="B46" s="207">
        <v>158.0294067067928</v>
      </c>
      <c r="C46" s="207">
        <v>136.1600171969045</v>
      </c>
      <c r="D46" s="207">
        <v>154.30361134995701</v>
      </c>
      <c r="E46" s="207">
        <v>137.17910576096301</v>
      </c>
      <c r="F46" s="207">
        <v>182.95270851246769</v>
      </c>
      <c r="G46" s="207">
        <v>146.01427343078251</v>
      </c>
      <c r="H46" s="207">
        <v>200.9479793637145</v>
      </c>
      <c r="I46" s="207">
        <v>182.9723989681857</v>
      </c>
      <c r="J46" s="207">
        <v>183.6280309544282</v>
      </c>
      <c r="K46" s="207">
        <v>158.16990541702489</v>
      </c>
      <c r="L46" s="207">
        <v>198.74978503869301</v>
      </c>
      <c r="M46" s="207">
        <v>174.16973344797941</v>
      </c>
      <c r="N46" s="207">
        <v>149.08013757523639</v>
      </c>
      <c r="O46" s="207">
        <v>137.5933791917455</v>
      </c>
      <c r="P46" s="207">
        <v>132.11315563198619</v>
      </c>
      <c r="Q46" s="207">
        <v>139.86354256233881</v>
      </c>
      <c r="R46" s="207">
        <v>158.17601031814269</v>
      </c>
      <c r="S46" s="207">
        <v>138.60266552020639</v>
      </c>
      <c r="T46" s="207">
        <v>196.6556319862425</v>
      </c>
      <c r="U46" s="207">
        <v>177.23748925193459</v>
      </c>
      <c r="V46" s="207">
        <v>163.47807394668959</v>
      </c>
      <c r="W46" s="207">
        <v>135.02674118658641</v>
      </c>
      <c r="X46" s="207">
        <v>123.1195184866724</v>
      </c>
      <c r="Y46" s="207">
        <v>123.0229578675838</v>
      </c>
      <c r="DA46" s="86" t="s">
        <v>143</v>
      </c>
    </row>
    <row r="47" spans="1:105" ht="12" customHeight="1" x14ac:dyDescent="0.25">
      <c r="A47" s="31" t="s">
        <v>144</v>
      </c>
      <c r="B47" s="210">
        <f t="shared" ref="B47:Y47" si="14">SUM(B48:B49)</f>
        <v>341.46337059329312</v>
      </c>
      <c r="C47" s="210">
        <f t="shared" si="14"/>
        <v>356.26113499570067</v>
      </c>
      <c r="D47" s="210">
        <f t="shared" si="14"/>
        <v>362.9402407566638</v>
      </c>
      <c r="E47" s="210">
        <f t="shared" si="14"/>
        <v>330.9160791057609</v>
      </c>
      <c r="F47" s="210">
        <f t="shared" si="14"/>
        <v>392.53542562338771</v>
      </c>
      <c r="G47" s="210">
        <f t="shared" si="14"/>
        <v>347.76680997420459</v>
      </c>
      <c r="H47" s="210">
        <f t="shared" si="14"/>
        <v>438.35709372312982</v>
      </c>
      <c r="I47" s="210">
        <f t="shared" si="14"/>
        <v>418.6314703353396</v>
      </c>
      <c r="J47" s="210">
        <f t="shared" si="14"/>
        <v>405.27850386930362</v>
      </c>
      <c r="K47" s="210">
        <f t="shared" si="14"/>
        <v>333.7435081685295</v>
      </c>
      <c r="L47" s="210">
        <f t="shared" si="14"/>
        <v>398.26509028374892</v>
      </c>
      <c r="M47" s="210">
        <f t="shared" si="14"/>
        <v>346.58890799656069</v>
      </c>
      <c r="N47" s="210">
        <f t="shared" si="14"/>
        <v>305.9472914875322</v>
      </c>
      <c r="O47" s="210">
        <f t="shared" si="14"/>
        <v>284.91392949269141</v>
      </c>
      <c r="P47" s="210">
        <f t="shared" si="14"/>
        <v>277.48237317282877</v>
      </c>
      <c r="Q47" s="210">
        <f t="shared" si="14"/>
        <v>286.16259673258799</v>
      </c>
      <c r="R47" s="210">
        <f t="shared" si="14"/>
        <v>301.60920034393803</v>
      </c>
      <c r="S47" s="210">
        <f t="shared" si="14"/>
        <v>278.49879621668111</v>
      </c>
      <c r="T47" s="210">
        <f t="shared" si="14"/>
        <v>355.00567497850398</v>
      </c>
      <c r="U47" s="210">
        <f t="shared" si="14"/>
        <v>327.47377472055018</v>
      </c>
      <c r="V47" s="210">
        <f t="shared" si="14"/>
        <v>299.62141014617367</v>
      </c>
      <c r="W47" s="210">
        <f t="shared" si="14"/>
        <v>272.90128976784177</v>
      </c>
      <c r="X47" s="210">
        <f t="shared" si="14"/>
        <v>242.40060189165951</v>
      </c>
      <c r="Y47" s="210">
        <f t="shared" si="14"/>
        <v>240.60395528804801</v>
      </c>
      <c r="DA47" s="109"/>
    </row>
    <row r="48" spans="1:105" ht="12" customHeight="1" x14ac:dyDescent="0.25">
      <c r="A48" s="51" t="s">
        <v>43</v>
      </c>
      <c r="B48" s="241">
        <f>ISI_fec!B5</f>
        <v>0</v>
      </c>
      <c r="C48" s="241">
        <f>ISI_fec!C5</f>
        <v>0</v>
      </c>
      <c r="D48" s="241">
        <f>ISI_fec!D5</f>
        <v>0</v>
      </c>
      <c r="E48" s="241">
        <f>ISI_fec!E5</f>
        <v>0</v>
      </c>
      <c r="F48" s="241">
        <f>ISI_fec!F5</f>
        <v>0</v>
      </c>
      <c r="G48" s="241">
        <f>ISI_fec!G5</f>
        <v>0</v>
      </c>
      <c r="H48" s="241">
        <f>ISI_fec!H5</f>
        <v>0</v>
      </c>
      <c r="I48" s="241">
        <f>ISI_fec!I5</f>
        <v>0</v>
      </c>
      <c r="J48" s="241">
        <f>ISI_fec!J5</f>
        <v>0</v>
      </c>
      <c r="K48" s="241">
        <f>ISI_fec!K5</f>
        <v>0</v>
      </c>
      <c r="L48" s="241">
        <f>ISI_fec!L5</f>
        <v>0</v>
      </c>
      <c r="M48" s="241">
        <f>ISI_fec!M5</f>
        <v>0</v>
      </c>
      <c r="N48" s="241">
        <f>ISI_fec!N5</f>
        <v>0</v>
      </c>
      <c r="O48" s="241">
        <f>ISI_fec!O5</f>
        <v>0</v>
      </c>
      <c r="P48" s="241">
        <f>ISI_fec!P5</f>
        <v>0</v>
      </c>
      <c r="Q48" s="241">
        <f>ISI_fec!Q5</f>
        <v>0</v>
      </c>
      <c r="R48" s="241">
        <f>ISI_fec!R5</f>
        <v>0</v>
      </c>
      <c r="S48" s="241">
        <f>ISI_fec!S5</f>
        <v>0</v>
      </c>
      <c r="T48" s="241">
        <f>ISI_fec!T5</f>
        <v>0</v>
      </c>
      <c r="U48" s="241">
        <f>ISI_fec!U5</f>
        <v>0</v>
      </c>
      <c r="V48" s="241">
        <f>ISI_fec!V5</f>
        <v>0</v>
      </c>
      <c r="W48" s="241">
        <f>ISI_fec!W5</f>
        <v>0</v>
      </c>
      <c r="X48" s="241">
        <f>ISI_fec!X5</f>
        <v>0</v>
      </c>
      <c r="Y48" s="241">
        <f>ISI_fec!Y5</f>
        <v>0</v>
      </c>
      <c r="DA48" s="83"/>
    </row>
    <row r="49" spans="1:105" ht="12" customHeight="1" x14ac:dyDescent="0.25">
      <c r="A49" s="52" t="s">
        <v>44</v>
      </c>
      <c r="B49" s="242">
        <f>ISI_fec!B54</f>
        <v>341.46337059329312</v>
      </c>
      <c r="C49" s="242">
        <f>ISI_fec!C54</f>
        <v>356.26113499570067</v>
      </c>
      <c r="D49" s="242">
        <f>ISI_fec!D54</f>
        <v>362.9402407566638</v>
      </c>
      <c r="E49" s="242">
        <f>ISI_fec!E54</f>
        <v>330.9160791057609</v>
      </c>
      <c r="F49" s="242">
        <f>ISI_fec!F54</f>
        <v>392.53542562338771</v>
      </c>
      <c r="G49" s="242">
        <f>ISI_fec!G54</f>
        <v>347.76680997420459</v>
      </c>
      <c r="H49" s="242">
        <f>ISI_fec!H54</f>
        <v>438.35709372312982</v>
      </c>
      <c r="I49" s="242">
        <f>ISI_fec!I54</f>
        <v>418.6314703353396</v>
      </c>
      <c r="J49" s="242">
        <f>ISI_fec!J54</f>
        <v>405.27850386930362</v>
      </c>
      <c r="K49" s="242">
        <f>ISI_fec!K54</f>
        <v>333.7435081685295</v>
      </c>
      <c r="L49" s="242">
        <f>ISI_fec!L54</f>
        <v>398.26509028374892</v>
      </c>
      <c r="M49" s="242">
        <f>ISI_fec!M54</f>
        <v>346.58890799656069</v>
      </c>
      <c r="N49" s="242">
        <f>ISI_fec!N54</f>
        <v>305.9472914875322</v>
      </c>
      <c r="O49" s="242">
        <f>ISI_fec!O54</f>
        <v>284.91392949269141</v>
      </c>
      <c r="P49" s="242">
        <f>ISI_fec!P54</f>
        <v>277.48237317282877</v>
      </c>
      <c r="Q49" s="242">
        <f>ISI_fec!Q54</f>
        <v>286.16259673258799</v>
      </c>
      <c r="R49" s="242">
        <f>ISI_fec!R54</f>
        <v>301.60920034393803</v>
      </c>
      <c r="S49" s="242">
        <f>ISI_fec!S54</f>
        <v>278.49879621668111</v>
      </c>
      <c r="T49" s="242">
        <f>ISI_fec!T54</f>
        <v>355.00567497850398</v>
      </c>
      <c r="U49" s="242">
        <f>ISI_fec!U54</f>
        <v>327.47377472055018</v>
      </c>
      <c r="V49" s="242">
        <f>ISI_fec!V54</f>
        <v>299.62141014617367</v>
      </c>
      <c r="W49" s="242">
        <f>ISI_fec!W54</f>
        <v>272.90128976784177</v>
      </c>
      <c r="X49" s="242">
        <f>ISI_fec!X54</f>
        <v>242.40060189165951</v>
      </c>
      <c r="Y49" s="242">
        <f>ISI_fec!Y54</f>
        <v>240.60395528804801</v>
      </c>
      <c r="DA49" s="84"/>
    </row>
    <row r="50" spans="1:105" ht="12" customHeight="1" x14ac:dyDescent="0.25">
      <c r="A50" s="3"/>
      <c r="B50" s="248"/>
      <c r="C50" s="248"/>
      <c r="D50" s="248"/>
      <c r="E50" s="248"/>
      <c r="F50" s="248"/>
      <c r="G50" s="248"/>
      <c r="H50" s="248"/>
      <c r="I50" s="248"/>
      <c r="J50" s="248"/>
      <c r="K50" s="248"/>
      <c r="L50" s="248"/>
      <c r="M50" s="248"/>
      <c r="N50" s="248"/>
      <c r="O50" s="248"/>
      <c r="P50" s="248"/>
      <c r="Q50" s="248"/>
      <c r="R50" s="248"/>
      <c r="S50" s="248"/>
      <c r="T50" s="248"/>
      <c r="U50" s="248"/>
      <c r="V50" s="248"/>
      <c r="W50" s="248"/>
      <c r="X50" s="248"/>
      <c r="Y50" s="248"/>
      <c r="DA50" s="87"/>
    </row>
    <row r="51" spans="1:105" ht="12" customHeight="1" x14ac:dyDescent="0.25">
      <c r="A51" s="30" t="s">
        <v>84</v>
      </c>
      <c r="B51" s="203">
        <f t="shared" ref="B51:Y51" si="15">B52+B53</f>
        <v>632.6146853578233</v>
      </c>
      <c r="C51" s="203">
        <f t="shared" si="15"/>
        <v>744.78611623836684</v>
      </c>
      <c r="D51" s="203">
        <f t="shared" si="15"/>
        <v>709.89869439885717</v>
      </c>
      <c r="E51" s="203">
        <f t="shared" si="15"/>
        <v>658.35423975854383</v>
      </c>
      <c r="F51" s="203">
        <f t="shared" si="15"/>
        <v>711.64830043779239</v>
      </c>
      <c r="G51" s="203">
        <f t="shared" si="15"/>
        <v>666.2086021586581</v>
      </c>
      <c r="H51" s="203">
        <f t="shared" si="15"/>
        <v>817.10907183876282</v>
      </c>
      <c r="I51" s="203">
        <f t="shared" si="15"/>
        <v>818.49597855776801</v>
      </c>
      <c r="J51" s="203">
        <f t="shared" si="15"/>
        <v>741.26848911866114</v>
      </c>
      <c r="K51" s="203">
        <f t="shared" si="15"/>
        <v>572.42615419853803</v>
      </c>
      <c r="L51" s="203">
        <f t="shared" si="15"/>
        <v>633.93698347791815</v>
      </c>
      <c r="M51" s="203">
        <f t="shared" si="15"/>
        <v>549.04640149870579</v>
      </c>
      <c r="N51" s="203">
        <f t="shared" si="15"/>
        <v>482.36875633691795</v>
      </c>
      <c r="O51" s="203">
        <f t="shared" si="15"/>
        <v>462.24831983283229</v>
      </c>
      <c r="P51" s="203">
        <f t="shared" si="15"/>
        <v>457.24623048587074</v>
      </c>
      <c r="Q51" s="203">
        <f t="shared" si="15"/>
        <v>478.05552826489895</v>
      </c>
      <c r="R51" s="203">
        <f t="shared" si="15"/>
        <v>467.74412718041901</v>
      </c>
      <c r="S51" s="203">
        <f t="shared" si="15"/>
        <v>440.93880148133178</v>
      </c>
      <c r="T51" s="203">
        <f t="shared" si="15"/>
        <v>488.20290087818574</v>
      </c>
      <c r="U51" s="203">
        <f t="shared" si="15"/>
        <v>461.83322993461036</v>
      </c>
      <c r="V51" s="203">
        <f t="shared" si="15"/>
        <v>419.62662886247711</v>
      </c>
      <c r="W51" s="203">
        <f t="shared" si="15"/>
        <v>416.84744903552831</v>
      </c>
      <c r="X51" s="203">
        <f t="shared" si="15"/>
        <v>362.12721524297166</v>
      </c>
      <c r="Y51" s="203">
        <f t="shared" si="15"/>
        <v>364.25165676608043</v>
      </c>
      <c r="DA51" s="112"/>
    </row>
    <row r="52" spans="1:105" ht="12" customHeight="1" x14ac:dyDescent="0.25">
      <c r="A52" s="24" t="s">
        <v>145</v>
      </c>
      <c r="B52" s="213">
        <f>(ISI_emi!B5-ISI_emi!B52)+(ISI_emi!B54-ISI_emi!B96)</f>
        <v>486.56827535782327</v>
      </c>
      <c r="C52" s="213">
        <f>(ISI_emi!C5-ISI_emi!C52)+(ISI_emi!C54-ISI_emi!C96)</f>
        <v>590.02455623836681</v>
      </c>
      <c r="D52" s="213">
        <f>(ISI_emi!D5-ISI_emi!D52)+(ISI_emi!D54-ISI_emi!D96)</f>
        <v>554.49409439885721</v>
      </c>
      <c r="E52" s="213">
        <f>(ISI_emi!E5-ISI_emi!E52)+(ISI_emi!E54-ISI_emi!E96)</f>
        <v>499.41443975854384</v>
      </c>
      <c r="F52" s="213">
        <f>(ISI_emi!F5-ISI_emi!F52)+(ISI_emi!F54-ISI_emi!F96)</f>
        <v>539.19730043779236</v>
      </c>
      <c r="G52" s="213">
        <f>(ISI_emi!G5-ISI_emi!G52)+(ISI_emi!G54-ISI_emi!G96)</f>
        <v>513.2874921586581</v>
      </c>
      <c r="H52" s="213">
        <f>(ISI_emi!H5-ISI_emi!H52)+(ISI_emi!H54-ISI_emi!H96)</f>
        <v>607.31507183876283</v>
      </c>
      <c r="I52" s="213">
        <f>(ISI_emi!I5-ISI_emi!I52)+(ISI_emi!I54-ISI_emi!I96)</f>
        <v>615.00797855776796</v>
      </c>
      <c r="J52" s="213">
        <f>(ISI_emi!J5-ISI_emi!J52)+(ISI_emi!J54-ISI_emi!J96)</f>
        <v>571.96848911866118</v>
      </c>
      <c r="K52" s="213">
        <f>(ISI_emi!K5-ISI_emi!K52)+(ISI_emi!K54-ISI_emi!K96)</f>
        <v>443.76915419853799</v>
      </c>
      <c r="L52" s="213">
        <f>(ISI_emi!L5-ISI_emi!L52)+(ISI_emi!L54-ISI_emi!L96)</f>
        <v>500.32398347791815</v>
      </c>
      <c r="M52" s="213">
        <f>(ISI_emi!M5-ISI_emi!M52)+(ISI_emi!M54-ISI_emi!M96)</f>
        <v>425.18440149870582</v>
      </c>
      <c r="N52" s="213">
        <f>(ISI_emi!N5-ISI_emi!N52)+(ISI_emi!N54-ISI_emi!N96)</f>
        <v>382.13775633691796</v>
      </c>
      <c r="O52" s="213">
        <f>(ISI_emi!O5-ISI_emi!O52)+(ISI_emi!O54-ISI_emi!O96)</f>
        <v>360.65411983283229</v>
      </c>
      <c r="P52" s="213">
        <f>(ISI_emi!P5-ISI_emi!P52)+(ISI_emi!P54-ISI_emi!P96)</f>
        <v>354.78593048587072</v>
      </c>
      <c r="Q52" s="213">
        <f>(ISI_emi!Q5-ISI_emi!Q52)+(ISI_emi!Q54-ISI_emi!Q96)</f>
        <v>355.25532826489894</v>
      </c>
      <c r="R52" s="213">
        <f>(ISI_emi!R5-ISI_emi!R52)+(ISI_emi!R54-ISI_emi!R96)</f>
        <v>348.41122718041902</v>
      </c>
      <c r="S52" s="213">
        <f>(ISI_emi!S5-ISI_emi!S52)+(ISI_emi!S54-ISI_emi!S96)</f>
        <v>333.5044014813318</v>
      </c>
      <c r="T52" s="213">
        <f>(ISI_emi!T5-ISI_emi!T52)+(ISI_emi!T54-ISI_emi!T96)</f>
        <v>376.06110087818575</v>
      </c>
      <c r="U52" s="213">
        <f>(ISI_emi!U5-ISI_emi!U52)+(ISI_emi!U54-ISI_emi!U96)</f>
        <v>358.12842993461038</v>
      </c>
      <c r="V52" s="213">
        <f>(ISI_emi!V5-ISI_emi!V52)+(ISI_emi!V54-ISI_emi!V96)</f>
        <v>323.47632886247709</v>
      </c>
      <c r="W52" s="213">
        <f>(ISI_emi!W5-ISI_emi!W52)+(ISI_emi!W54-ISI_emi!W96)</f>
        <v>326.97103903552829</v>
      </c>
      <c r="X52" s="213">
        <f>(ISI_emi!X5-ISI_emi!X52)+(ISI_emi!X54-ISI_emi!X96)</f>
        <v>282.69185524297166</v>
      </c>
      <c r="Y52" s="213">
        <f>(ISI_emi!Y5-ISI_emi!Y52)+(ISI_emi!Y54-ISI_emi!Y96)</f>
        <v>277.74596676608041</v>
      </c>
      <c r="DA52" s="85"/>
    </row>
    <row r="53" spans="1:105" ht="12" customHeight="1" x14ac:dyDescent="0.25">
      <c r="A53" s="14" t="s">
        <v>146</v>
      </c>
      <c r="B53" s="204">
        <f>ISI_emi!B52+ISI_emi!B96</f>
        <v>146.04641000000001</v>
      </c>
      <c r="C53" s="204">
        <f>ISI_emi!C52+ISI_emi!C96</f>
        <v>154.76156</v>
      </c>
      <c r="D53" s="204">
        <f>ISI_emi!D52+ISI_emi!D96</f>
        <v>155.40459999999999</v>
      </c>
      <c r="E53" s="204">
        <f>ISI_emi!E52+ISI_emi!E96</f>
        <v>158.93979999999999</v>
      </c>
      <c r="F53" s="204">
        <f>ISI_emi!F52+ISI_emi!F96</f>
        <v>172.45099999999999</v>
      </c>
      <c r="G53" s="204">
        <f>ISI_emi!G52+ISI_emi!G96</f>
        <v>152.92111</v>
      </c>
      <c r="H53" s="204">
        <f>ISI_emi!H52+ISI_emi!H96</f>
        <v>209.79400000000001</v>
      </c>
      <c r="I53" s="204">
        <f>ISI_emi!I52+ISI_emi!I96</f>
        <v>203.488</v>
      </c>
      <c r="J53" s="204">
        <f>ISI_emi!J52+ISI_emi!J96</f>
        <v>169.3</v>
      </c>
      <c r="K53" s="204">
        <f>ISI_emi!K52+ISI_emi!K96</f>
        <v>128.65700000000001</v>
      </c>
      <c r="L53" s="204">
        <f>ISI_emi!L52+ISI_emi!L96</f>
        <v>133.613</v>
      </c>
      <c r="M53" s="204">
        <f>ISI_emi!M52+ISI_emi!M96</f>
        <v>123.86199999999999</v>
      </c>
      <c r="N53" s="204">
        <f>ISI_emi!N52+ISI_emi!N96</f>
        <v>100.23099999999999</v>
      </c>
      <c r="O53" s="204">
        <f>ISI_emi!O52+ISI_emi!O96</f>
        <v>101.5942</v>
      </c>
      <c r="P53" s="204">
        <f>ISI_emi!P52+ISI_emi!P96</f>
        <v>102.4603</v>
      </c>
      <c r="Q53" s="204">
        <f>ISI_emi!Q52+ISI_emi!Q96</f>
        <v>122.8002</v>
      </c>
      <c r="R53" s="204">
        <f>ISI_emi!R52+ISI_emi!R96</f>
        <v>119.3329</v>
      </c>
      <c r="S53" s="204">
        <f>ISI_emi!S52+ISI_emi!S96</f>
        <v>107.4344</v>
      </c>
      <c r="T53" s="204">
        <f>ISI_emi!T52+ISI_emi!T96</f>
        <v>112.1418</v>
      </c>
      <c r="U53" s="204">
        <f>ISI_emi!U52+ISI_emi!U96</f>
        <v>103.70480000000001</v>
      </c>
      <c r="V53" s="204">
        <f>ISI_emi!V52+ISI_emi!V96</f>
        <v>96.150300000000001</v>
      </c>
      <c r="W53" s="204">
        <f>ISI_emi!W52+ISI_emi!W96</f>
        <v>89.876410000000007</v>
      </c>
      <c r="X53" s="204">
        <f>ISI_emi!X52+ISI_emi!X96</f>
        <v>79.435360000000003</v>
      </c>
      <c r="Y53" s="204">
        <f>ISI_emi!Y52+ISI_emi!Y96</f>
        <v>86.505690000000001</v>
      </c>
      <c r="DA53" s="71"/>
    </row>
    <row r="54" spans="1:105" ht="12" customHeight="1" x14ac:dyDescent="0.25">
      <c r="A54" s="31" t="s">
        <v>144</v>
      </c>
      <c r="B54" s="210">
        <f t="shared" ref="B54:Y54" si="16">SUM(B55:B56)</f>
        <v>632.6146853578233</v>
      </c>
      <c r="C54" s="210">
        <f t="shared" si="16"/>
        <v>744.78611623836684</v>
      </c>
      <c r="D54" s="210">
        <f t="shared" si="16"/>
        <v>709.89869439885717</v>
      </c>
      <c r="E54" s="210">
        <f t="shared" si="16"/>
        <v>658.35423975854383</v>
      </c>
      <c r="F54" s="210">
        <f t="shared" si="16"/>
        <v>711.64830043779239</v>
      </c>
      <c r="G54" s="210">
        <f t="shared" si="16"/>
        <v>666.2086021586581</v>
      </c>
      <c r="H54" s="210">
        <f t="shared" si="16"/>
        <v>817.10907183876282</v>
      </c>
      <c r="I54" s="210">
        <f t="shared" si="16"/>
        <v>818.49597855776801</v>
      </c>
      <c r="J54" s="210">
        <f t="shared" si="16"/>
        <v>741.26848911866114</v>
      </c>
      <c r="K54" s="210">
        <f t="shared" si="16"/>
        <v>572.42615419853803</v>
      </c>
      <c r="L54" s="210">
        <f t="shared" si="16"/>
        <v>633.93698347791815</v>
      </c>
      <c r="M54" s="210">
        <f t="shared" si="16"/>
        <v>549.04640149870579</v>
      </c>
      <c r="N54" s="210">
        <f t="shared" si="16"/>
        <v>482.36875633691795</v>
      </c>
      <c r="O54" s="210">
        <f t="shared" si="16"/>
        <v>462.24831983283229</v>
      </c>
      <c r="P54" s="210">
        <f t="shared" si="16"/>
        <v>457.24623048587074</v>
      </c>
      <c r="Q54" s="210">
        <f t="shared" si="16"/>
        <v>478.05552826489895</v>
      </c>
      <c r="R54" s="210">
        <f t="shared" si="16"/>
        <v>467.74412718041901</v>
      </c>
      <c r="S54" s="210">
        <f t="shared" si="16"/>
        <v>440.93880148133178</v>
      </c>
      <c r="T54" s="210">
        <f t="shared" si="16"/>
        <v>488.20290087818574</v>
      </c>
      <c r="U54" s="210">
        <f t="shared" si="16"/>
        <v>461.83322993461036</v>
      </c>
      <c r="V54" s="210">
        <f t="shared" si="16"/>
        <v>419.62662886247711</v>
      </c>
      <c r="W54" s="210">
        <f t="shared" si="16"/>
        <v>416.84744903552831</v>
      </c>
      <c r="X54" s="210">
        <f t="shared" si="16"/>
        <v>362.12721524297166</v>
      </c>
      <c r="Y54" s="210">
        <f t="shared" si="16"/>
        <v>364.25165676608043</v>
      </c>
      <c r="DA54" s="109"/>
    </row>
    <row r="55" spans="1:105" ht="12" customHeight="1" x14ac:dyDescent="0.25">
      <c r="A55" s="51" t="s">
        <v>43</v>
      </c>
      <c r="B55" s="241">
        <f>ISI_emi!B$5</f>
        <v>0</v>
      </c>
      <c r="C55" s="241">
        <f>ISI_emi!C$5</f>
        <v>0</v>
      </c>
      <c r="D55" s="241">
        <f>ISI_emi!D$5</f>
        <v>0</v>
      </c>
      <c r="E55" s="241">
        <f>ISI_emi!E$5</f>
        <v>0</v>
      </c>
      <c r="F55" s="241">
        <f>ISI_emi!F$5</f>
        <v>0</v>
      </c>
      <c r="G55" s="241">
        <f>ISI_emi!G$5</f>
        <v>0</v>
      </c>
      <c r="H55" s="241">
        <f>ISI_emi!H$5</f>
        <v>0</v>
      </c>
      <c r="I55" s="241">
        <f>ISI_emi!I$5</f>
        <v>0</v>
      </c>
      <c r="J55" s="241">
        <f>ISI_emi!J$5</f>
        <v>0</v>
      </c>
      <c r="K55" s="241">
        <f>ISI_emi!K$5</f>
        <v>0</v>
      </c>
      <c r="L55" s="241">
        <f>ISI_emi!L$5</f>
        <v>0</v>
      </c>
      <c r="M55" s="241">
        <f>ISI_emi!M$5</f>
        <v>0</v>
      </c>
      <c r="N55" s="241">
        <f>ISI_emi!N$5</f>
        <v>0</v>
      </c>
      <c r="O55" s="241">
        <f>ISI_emi!O$5</f>
        <v>0</v>
      </c>
      <c r="P55" s="241">
        <f>ISI_emi!P$5</f>
        <v>0</v>
      </c>
      <c r="Q55" s="241">
        <f>ISI_emi!Q$5</f>
        <v>0</v>
      </c>
      <c r="R55" s="241">
        <f>ISI_emi!R$5</f>
        <v>0</v>
      </c>
      <c r="S55" s="241">
        <f>ISI_emi!S$5</f>
        <v>0</v>
      </c>
      <c r="T55" s="241">
        <f>ISI_emi!T$5</f>
        <v>0</v>
      </c>
      <c r="U55" s="241">
        <f>ISI_emi!U$5</f>
        <v>0</v>
      </c>
      <c r="V55" s="241">
        <f>ISI_emi!V$5</f>
        <v>0</v>
      </c>
      <c r="W55" s="241">
        <f>ISI_emi!W$5</f>
        <v>0</v>
      </c>
      <c r="X55" s="241">
        <f>ISI_emi!X$5</f>
        <v>0</v>
      </c>
      <c r="Y55" s="241">
        <f>ISI_emi!Y$5</f>
        <v>0</v>
      </c>
      <c r="DA55" s="83"/>
    </row>
    <row r="56" spans="1:105" ht="12" customHeight="1" x14ac:dyDescent="0.25">
      <c r="A56" s="52" t="s">
        <v>44</v>
      </c>
      <c r="B56" s="242">
        <f>ISI_emi!B$54</f>
        <v>632.6146853578233</v>
      </c>
      <c r="C56" s="242">
        <f>ISI_emi!C$54</f>
        <v>744.78611623836684</v>
      </c>
      <c r="D56" s="242">
        <f>ISI_emi!D$54</f>
        <v>709.89869439885717</v>
      </c>
      <c r="E56" s="242">
        <f>ISI_emi!E$54</f>
        <v>658.35423975854383</v>
      </c>
      <c r="F56" s="242">
        <f>ISI_emi!F$54</f>
        <v>711.64830043779239</v>
      </c>
      <c r="G56" s="242">
        <f>ISI_emi!G$54</f>
        <v>666.2086021586581</v>
      </c>
      <c r="H56" s="242">
        <f>ISI_emi!H$54</f>
        <v>817.10907183876282</v>
      </c>
      <c r="I56" s="242">
        <f>ISI_emi!I$54</f>
        <v>818.49597855776801</v>
      </c>
      <c r="J56" s="242">
        <f>ISI_emi!J$54</f>
        <v>741.26848911866114</v>
      </c>
      <c r="K56" s="242">
        <f>ISI_emi!K$54</f>
        <v>572.42615419853803</v>
      </c>
      <c r="L56" s="242">
        <f>ISI_emi!L$54</f>
        <v>633.93698347791815</v>
      </c>
      <c r="M56" s="242">
        <f>ISI_emi!M$54</f>
        <v>549.04640149870579</v>
      </c>
      <c r="N56" s="242">
        <f>ISI_emi!N$54</f>
        <v>482.36875633691795</v>
      </c>
      <c r="O56" s="242">
        <f>ISI_emi!O$54</f>
        <v>462.24831983283229</v>
      </c>
      <c r="P56" s="242">
        <f>ISI_emi!P$54</f>
        <v>457.24623048587074</v>
      </c>
      <c r="Q56" s="242">
        <f>ISI_emi!Q$54</f>
        <v>478.05552826489895</v>
      </c>
      <c r="R56" s="242">
        <f>ISI_emi!R$54</f>
        <v>467.74412718041901</v>
      </c>
      <c r="S56" s="242">
        <f>ISI_emi!S$54</f>
        <v>440.93880148133178</v>
      </c>
      <c r="T56" s="242">
        <f>ISI_emi!T$54</f>
        <v>488.20290087818574</v>
      </c>
      <c r="U56" s="242">
        <f>ISI_emi!U$54</f>
        <v>461.83322993461036</v>
      </c>
      <c r="V56" s="242">
        <f>ISI_emi!V$54</f>
        <v>419.62662886247711</v>
      </c>
      <c r="W56" s="242">
        <f>ISI_emi!W$54</f>
        <v>416.84744903552831</v>
      </c>
      <c r="X56" s="242">
        <f>ISI_emi!X$54</f>
        <v>362.12721524297166</v>
      </c>
      <c r="Y56" s="242">
        <f>ISI_emi!Y$54</f>
        <v>364.25165676608043</v>
      </c>
      <c r="DA56" s="84"/>
    </row>
    <row r="57" spans="1:105" ht="12" customHeight="1" x14ac:dyDescent="0.25">
      <c r="A57" s="3"/>
      <c r="B57" s="248"/>
      <c r="C57" s="248"/>
      <c r="D57" s="248"/>
      <c r="E57" s="248"/>
      <c r="F57" s="248"/>
      <c r="G57" s="248"/>
      <c r="H57" s="248"/>
      <c r="I57" s="248"/>
      <c r="J57" s="248"/>
      <c r="K57" s="248"/>
      <c r="L57" s="248"/>
      <c r="M57" s="248"/>
      <c r="N57" s="248"/>
      <c r="O57" s="248"/>
      <c r="P57" s="248"/>
      <c r="Q57" s="248"/>
      <c r="R57" s="248"/>
      <c r="S57" s="248"/>
      <c r="T57" s="248"/>
      <c r="U57" s="248"/>
      <c r="V57" s="248"/>
      <c r="W57" s="248"/>
      <c r="X57" s="248"/>
      <c r="Y57" s="248"/>
      <c r="DA57" s="87"/>
    </row>
    <row r="58" spans="1:105" ht="12" customHeight="1" x14ac:dyDescent="0.25">
      <c r="A58" s="110" t="s">
        <v>147</v>
      </c>
      <c r="B58" s="250">
        <f t="shared" ref="B58:Y58" si="17">IF(B$7=0,"",B$3/B$7*1000)</f>
        <v>543.71095500341698</v>
      </c>
      <c r="C58" s="250">
        <f t="shared" si="17"/>
        <v>493.92714719585791</v>
      </c>
      <c r="D58" s="250">
        <f t="shared" si="17"/>
        <v>427.38057973734755</v>
      </c>
      <c r="E58" s="250">
        <f t="shared" si="17"/>
        <v>498.45069357335018</v>
      </c>
      <c r="F58" s="250">
        <f t="shared" si="17"/>
        <v>504.97248894186907</v>
      </c>
      <c r="G58" s="250">
        <f t="shared" si="17"/>
        <v>611.89450269375095</v>
      </c>
      <c r="H58" s="250">
        <f t="shared" si="17"/>
        <v>421.95101285196296</v>
      </c>
      <c r="I58" s="250">
        <f t="shared" si="17"/>
        <v>702.31897662239464</v>
      </c>
      <c r="J58" s="250">
        <f t="shared" si="17"/>
        <v>645.59139815784533</v>
      </c>
      <c r="K58" s="250">
        <f t="shared" si="17"/>
        <v>231.34063698487083</v>
      </c>
      <c r="L58" s="250">
        <f t="shared" si="17"/>
        <v>256.38598236420302</v>
      </c>
      <c r="M58" s="250">
        <f t="shared" si="17"/>
        <v>296.31173769860555</v>
      </c>
      <c r="N58" s="250">
        <f t="shared" si="17"/>
        <v>350.05462226939107</v>
      </c>
      <c r="O58" s="250">
        <f t="shared" si="17"/>
        <v>343.5983590003259</v>
      </c>
      <c r="P58" s="250">
        <f t="shared" si="17"/>
        <v>85.86788435574023</v>
      </c>
      <c r="Q58" s="250">
        <f t="shared" si="17"/>
        <v>256.5775103437544</v>
      </c>
      <c r="R58" s="250">
        <f t="shared" si="17"/>
        <v>512.97275594636187</v>
      </c>
      <c r="S58" s="250">
        <f t="shared" si="17"/>
        <v>526.84300438595324</v>
      </c>
      <c r="T58" s="250">
        <f t="shared" si="17"/>
        <v>583.71878031430822</v>
      </c>
      <c r="U58" s="250">
        <f t="shared" si="17"/>
        <v>642.23290021150626</v>
      </c>
      <c r="V58" s="250">
        <f t="shared" si="17"/>
        <v>696.04604977584484</v>
      </c>
      <c r="W58" s="250">
        <f t="shared" si="17"/>
        <v>641.30918086745089</v>
      </c>
      <c r="X58" s="250">
        <f t="shared" si="17"/>
        <v>590.03203975763017</v>
      </c>
      <c r="Y58" s="250">
        <f t="shared" si="17"/>
        <v>596.79880347174026</v>
      </c>
      <c r="DA58" s="109"/>
    </row>
    <row r="59" spans="1:105" ht="12" customHeight="1" x14ac:dyDescent="0.25">
      <c r="A59" s="110" t="s">
        <v>148</v>
      </c>
      <c r="B59" s="251">
        <f t="shared" ref="B59:Y59" si="18">IF(B$47=0,"",B$47/B$7)</f>
        <v>0.13280089458417316</v>
      </c>
      <c r="C59" s="251">
        <f t="shared" si="18"/>
        <v>0.13075343370565878</v>
      </c>
      <c r="D59" s="251">
        <f t="shared" si="18"/>
        <v>0.13349963116279073</v>
      </c>
      <c r="E59" s="251">
        <f t="shared" si="18"/>
        <v>0.12371314267920744</v>
      </c>
      <c r="F59" s="251">
        <f t="shared" si="18"/>
        <v>0.14627026801500942</v>
      </c>
      <c r="G59" s="251">
        <f t="shared" si="18"/>
        <v>0.15847308592868239</v>
      </c>
      <c r="H59" s="251">
        <f t="shared" si="18"/>
        <v>0.15642766661342342</v>
      </c>
      <c r="I59" s="251">
        <f t="shared" si="18"/>
        <v>0.14649147461151343</v>
      </c>
      <c r="J59" s="251">
        <f t="shared" si="18"/>
        <v>0.15698484176123001</v>
      </c>
      <c r="K59" s="251">
        <f t="shared" si="18"/>
        <v>0.15584690990707351</v>
      </c>
      <c r="L59" s="251">
        <f t="shared" si="18"/>
        <v>0.15630031846920928</v>
      </c>
      <c r="M59" s="251">
        <f t="shared" si="18"/>
        <v>0.13746932840417464</v>
      </c>
      <c r="N59" s="251">
        <f t="shared" si="18"/>
        <v>0.1385522918900938</v>
      </c>
      <c r="O59" s="251">
        <f t="shared" si="18"/>
        <v>0.13633850180102128</v>
      </c>
      <c r="P59" s="251">
        <f t="shared" si="18"/>
        <v>0.12654462574059705</v>
      </c>
      <c r="Q59" s="251">
        <f t="shared" si="18"/>
        <v>0.13452996820248703</v>
      </c>
      <c r="R59" s="251">
        <f t="shared" si="18"/>
        <v>0.13864482510826148</v>
      </c>
      <c r="S59" s="251">
        <f t="shared" si="18"/>
        <v>0.12824023077662855</v>
      </c>
      <c r="T59" s="251">
        <f t="shared" si="18"/>
        <v>0.15933963304826385</v>
      </c>
      <c r="U59" s="251">
        <f t="shared" si="18"/>
        <v>0.15452094892451892</v>
      </c>
      <c r="V59" s="251">
        <f t="shared" si="18"/>
        <v>0.1588321319178212</v>
      </c>
      <c r="W59" s="251">
        <f t="shared" si="18"/>
        <v>0.13164126298213166</v>
      </c>
      <c r="X59" s="251">
        <f t="shared" si="18"/>
        <v>0.12929466409695556</v>
      </c>
      <c r="Y59" s="251">
        <f t="shared" si="18"/>
        <v>0.12665252523825812</v>
      </c>
      <c r="DA59" s="109"/>
    </row>
    <row r="60" spans="1:105" ht="12" customHeight="1" x14ac:dyDescent="0.25">
      <c r="A60" s="50" t="s">
        <v>43</v>
      </c>
      <c r="B60" s="252" t="str">
        <f t="shared" ref="B60:Y60" si="19">IF(B$48=0,"",B$48/B$8)</f>
        <v/>
      </c>
      <c r="C60" s="252" t="str">
        <f t="shared" si="19"/>
        <v/>
      </c>
      <c r="D60" s="252" t="str">
        <f t="shared" si="19"/>
        <v/>
      </c>
      <c r="E60" s="252" t="str">
        <f t="shared" si="19"/>
        <v/>
      </c>
      <c r="F60" s="252" t="str">
        <f t="shared" si="19"/>
        <v/>
      </c>
      <c r="G60" s="252" t="str">
        <f t="shared" si="19"/>
        <v/>
      </c>
      <c r="H60" s="252" t="str">
        <f t="shared" si="19"/>
        <v/>
      </c>
      <c r="I60" s="252" t="str">
        <f t="shared" si="19"/>
        <v/>
      </c>
      <c r="J60" s="252" t="str">
        <f t="shared" si="19"/>
        <v/>
      </c>
      <c r="K60" s="252" t="str">
        <f t="shared" si="19"/>
        <v/>
      </c>
      <c r="L60" s="252" t="str">
        <f t="shared" si="19"/>
        <v/>
      </c>
      <c r="M60" s="252" t="str">
        <f t="shared" si="19"/>
        <v/>
      </c>
      <c r="N60" s="252" t="str">
        <f t="shared" si="19"/>
        <v/>
      </c>
      <c r="O60" s="252" t="str">
        <f t="shared" si="19"/>
        <v/>
      </c>
      <c r="P60" s="252" t="str">
        <f t="shared" si="19"/>
        <v/>
      </c>
      <c r="Q60" s="252" t="str">
        <f t="shared" si="19"/>
        <v/>
      </c>
      <c r="R60" s="252" t="str">
        <f t="shared" si="19"/>
        <v/>
      </c>
      <c r="S60" s="252" t="str">
        <f t="shared" si="19"/>
        <v/>
      </c>
      <c r="T60" s="252" t="str">
        <f t="shared" si="19"/>
        <v/>
      </c>
      <c r="U60" s="252" t="str">
        <f t="shared" si="19"/>
        <v/>
      </c>
      <c r="V60" s="252" t="str">
        <f t="shared" si="19"/>
        <v/>
      </c>
      <c r="W60" s="252" t="str">
        <f t="shared" si="19"/>
        <v/>
      </c>
      <c r="X60" s="252" t="str">
        <f t="shared" si="19"/>
        <v/>
      </c>
      <c r="Y60" s="252" t="str">
        <f t="shared" si="19"/>
        <v/>
      </c>
      <c r="DA60" s="83"/>
    </row>
    <row r="61" spans="1:105" ht="12" customHeight="1" x14ac:dyDescent="0.25">
      <c r="A61" s="49" t="s">
        <v>44</v>
      </c>
      <c r="B61" s="253">
        <f t="shared" ref="B61:Y61" si="20">IF(B$49=0,"",B$49/B$9)</f>
        <v>0.13280089458417316</v>
      </c>
      <c r="C61" s="253">
        <f t="shared" si="20"/>
        <v>0.13075343370565878</v>
      </c>
      <c r="D61" s="253">
        <f t="shared" si="20"/>
        <v>0.13349963116279073</v>
      </c>
      <c r="E61" s="253">
        <f t="shared" si="20"/>
        <v>0.12371314267920744</v>
      </c>
      <c r="F61" s="253">
        <f t="shared" si="20"/>
        <v>0.14627026801500942</v>
      </c>
      <c r="G61" s="253">
        <f t="shared" si="20"/>
        <v>0.15847308592868239</v>
      </c>
      <c r="H61" s="253">
        <f t="shared" si="20"/>
        <v>0.15642766661342342</v>
      </c>
      <c r="I61" s="253">
        <f t="shared" si="20"/>
        <v>0.14649147461151343</v>
      </c>
      <c r="J61" s="253">
        <f t="shared" si="20"/>
        <v>0.15698484176123001</v>
      </c>
      <c r="K61" s="253">
        <f t="shared" si="20"/>
        <v>0.15584690990707351</v>
      </c>
      <c r="L61" s="253">
        <f t="shared" si="20"/>
        <v>0.15630031846920928</v>
      </c>
      <c r="M61" s="253">
        <f t="shared" si="20"/>
        <v>0.13746932840417464</v>
      </c>
      <c r="N61" s="253">
        <f t="shared" si="20"/>
        <v>0.1385522918900938</v>
      </c>
      <c r="O61" s="253">
        <f t="shared" si="20"/>
        <v>0.13633850180102128</v>
      </c>
      <c r="P61" s="253">
        <f t="shared" si="20"/>
        <v>0.12654462574059705</v>
      </c>
      <c r="Q61" s="253">
        <f t="shared" si="20"/>
        <v>0.13452996820248703</v>
      </c>
      <c r="R61" s="253">
        <f t="shared" si="20"/>
        <v>0.13864482510826148</v>
      </c>
      <c r="S61" s="253">
        <f t="shared" si="20"/>
        <v>0.12824023077662855</v>
      </c>
      <c r="T61" s="253">
        <f t="shared" si="20"/>
        <v>0.15933963304826385</v>
      </c>
      <c r="U61" s="253">
        <f t="shared" si="20"/>
        <v>0.15452094892451892</v>
      </c>
      <c r="V61" s="253">
        <f t="shared" si="20"/>
        <v>0.1588321319178212</v>
      </c>
      <c r="W61" s="253">
        <f t="shared" si="20"/>
        <v>0.13164126298213166</v>
      </c>
      <c r="X61" s="253">
        <f t="shared" si="20"/>
        <v>0.12929466409695556</v>
      </c>
      <c r="Y61" s="253">
        <f t="shared" si="20"/>
        <v>0.12665252523825812</v>
      </c>
      <c r="DA61" s="84"/>
    </row>
    <row r="62" spans="1:105" ht="12" customHeight="1" x14ac:dyDescent="0.25">
      <c r="A62" s="110" t="s">
        <v>149</v>
      </c>
      <c r="B62" s="251">
        <f>IF(SUM(ISI_ued!B$5,ISI_ued!B$54)=0,"",SUM(ISI_ued!B$5,ISI_ued!B$54)/B$7)</f>
        <v>8.0482293629150603E-2</v>
      </c>
      <c r="C62" s="251">
        <f>IF(SUM(ISI_ued!C$5,ISI_ued!C$54)=0,"",SUM(ISI_ued!C$5,ISI_ued!C$54)/C$7)</f>
        <v>7.7085218424393476E-2</v>
      </c>
      <c r="D62" s="251">
        <f>IF(SUM(ISI_ued!D$5,ISI_ued!D$54)=0,"",SUM(ISI_ued!D$5,ISI_ued!D$54)/D$7)</f>
        <v>8.015255498574346E-2</v>
      </c>
      <c r="E62" s="251">
        <f>IF(SUM(ISI_ued!E$5,ISI_ued!E$54)=0,"",SUM(ISI_ued!E$5,ISI_ued!E$54)/E$7)</f>
        <v>7.4347763369283476E-2</v>
      </c>
      <c r="F62" s="251">
        <f>IF(SUM(ISI_ued!F$5,ISI_ued!F$54)=0,"",SUM(ISI_ued!F$5,ISI_ued!F$54)/F$7)</f>
        <v>8.9338390385998223E-2</v>
      </c>
      <c r="G62" s="251">
        <f>IF(SUM(ISI_ued!G$5,ISI_ued!G$54)=0,"",SUM(ISI_ued!G$5,ISI_ued!G$54)/G$7)</f>
        <v>9.5608428693438094E-2</v>
      </c>
      <c r="H62" s="251">
        <f>IF(SUM(ISI_ued!H$5,ISI_ued!H$54)=0,"",SUM(ISI_ued!H$5,ISI_ued!H$54)/H$7)</f>
        <v>9.617468644738919E-2</v>
      </c>
      <c r="I62" s="251">
        <f>IF(SUM(ISI_ued!I$5,ISI_ued!I$54)=0,"",SUM(ISI_ued!I$5,ISI_ued!I$54)/I$7)</f>
        <v>8.9258525278396852E-2</v>
      </c>
      <c r="J62" s="251">
        <f>IF(SUM(ISI_ued!J$5,ISI_ued!J$54)=0,"",SUM(ISI_ued!J$5,ISI_ued!J$54)/J$7)</f>
        <v>9.6263968796383423E-2</v>
      </c>
      <c r="K62" s="251">
        <f>IF(SUM(ISI_ued!K$5,ISI_ued!K$54)=0,"",SUM(ISI_ued!K$5,ISI_ued!K$54)/K$7)</f>
        <v>9.6404071076513179E-2</v>
      </c>
      <c r="L62" s="251">
        <f>IF(SUM(ISI_ued!L$5,ISI_ued!L$54)=0,"",SUM(ISI_ued!L$5,ISI_ued!L$54)/L$7)</f>
        <v>9.749289116681896E-2</v>
      </c>
      <c r="M62" s="251">
        <f>IF(SUM(ISI_ued!M$5,ISI_ued!M$54)=0,"",SUM(ISI_ued!M$5,ISI_ued!M$54)/M$7)</f>
        <v>8.7308655354168541E-2</v>
      </c>
      <c r="N62" s="251">
        <f>IF(SUM(ISI_ued!N$5,ISI_ued!N$54)=0,"",SUM(ISI_ued!N$5,ISI_ued!N$54)/N$7)</f>
        <v>8.772566603850647E-2</v>
      </c>
      <c r="O62" s="251">
        <f>IF(SUM(ISI_ued!O$5,ISI_ued!O$54)=0,"",SUM(ISI_ued!O$5,ISI_ued!O$54)/O$7)</f>
        <v>8.6183040244657658E-2</v>
      </c>
      <c r="P62" s="251">
        <f>IF(SUM(ISI_ued!P$5,ISI_ued!P$54)=0,"",SUM(ISI_ued!P$5,ISI_ued!P$54)/P$7)</f>
        <v>7.986862054497923E-2</v>
      </c>
      <c r="Q62" s="251">
        <f>IF(SUM(ISI_ued!Q$5,ISI_ued!Q$54)=0,"",SUM(ISI_ued!Q$5,ISI_ued!Q$54)/Q$7)</f>
        <v>8.5255467756235895E-2</v>
      </c>
      <c r="R62" s="251">
        <f>IF(SUM(ISI_ued!R$5,ISI_ued!R$54)=0,"",SUM(ISI_ued!R$5,ISI_ued!R$54)/R$7)</f>
        <v>8.8747016003162801E-2</v>
      </c>
      <c r="S62" s="251">
        <f>IF(SUM(ISI_ued!S$5,ISI_ued!S$54)=0,"",SUM(ISI_ued!S$5,ISI_ued!S$54)/S$7)</f>
        <v>8.3335070278653001E-2</v>
      </c>
      <c r="T62" s="251">
        <f>IF(SUM(ISI_ued!T$5,ISI_ued!T$54)=0,"",SUM(ISI_ued!T$5,ISI_ued!T$54)/T$7)</f>
        <v>0.10570498438019429</v>
      </c>
      <c r="U62" s="251">
        <f>IF(SUM(ISI_ued!U$5,ISI_ued!U$54)=0,"",SUM(ISI_ued!U$5,ISI_ued!U$54)/U$7)</f>
        <v>0.10216343188400785</v>
      </c>
      <c r="V62" s="251">
        <f>IF(SUM(ISI_ued!V$5,ISI_ued!V$54)=0,"",SUM(ISI_ued!V$5,ISI_ued!V$54)/V$7)</f>
        <v>0.10514475074365483</v>
      </c>
      <c r="W62" s="251">
        <f>IF(SUM(ISI_ued!W$5,ISI_ued!W$54)=0,"",SUM(ISI_ued!W$5,ISI_ued!W$54)/W$7)</f>
        <v>8.5989153882071206E-2</v>
      </c>
      <c r="X62" s="251">
        <f>IF(SUM(ISI_ued!X$5,ISI_ued!X$54)=0,"",SUM(ISI_ued!X$5,ISI_ued!X$54)/X$7)</f>
        <v>8.476637441966757E-2</v>
      </c>
      <c r="Y62" s="251">
        <f>IF(SUM(ISI_ued!Y$5,ISI_ued!Y$54)=0,"",SUM(ISI_ued!Y$5,ISI_ued!Y$54)/Y$7)</f>
        <v>8.5173547790992607E-2</v>
      </c>
      <c r="DA62" s="109"/>
    </row>
    <row r="63" spans="1:105" ht="12" customHeight="1" x14ac:dyDescent="0.25">
      <c r="A63" s="50" t="s">
        <v>43</v>
      </c>
      <c r="B63" s="252" t="str">
        <f>IF(ISI_ued!B$5=0,"",ISI_ued!B$5/B$8)</f>
        <v/>
      </c>
      <c r="C63" s="252" t="str">
        <f>IF(ISI_ued!C$5=0,"",ISI_ued!C$5/C$8)</f>
        <v/>
      </c>
      <c r="D63" s="252" t="str">
        <f>IF(ISI_ued!D$5=0,"",ISI_ued!D$5/D$8)</f>
        <v/>
      </c>
      <c r="E63" s="252" t="str">
        <f>IF(ISI_ued!E$5=0,"",ISI_ued!E$5/E$8)</f>
        <v/>
      </c>
      <c r="F63" s="252" t="str">
        <f>IF(ISI_ued!F$5=0,"",ISI_ued!F$5/F$8)</f>
        <v/>
      </c>
      <c r="G63" s="252" t="str">
        <f>IF(ISI_ued!G$5=0,"",ISI_ued!G$5/G$8)</f>
        <v/>
      </c>
      <c r="H63" s="252" t="str">
        <f>IF(ISI_ued!H$5=0,"",ISI_ued!H$5/H$8)</f>
        <v/>
      </c>
      <c r="I63" s="252" t="str">
        <f>IF(ISI_ued!I$5=0,"",ISI_ued!I$5/I$8)</f>
        <v/>
      </c>
      <c r="J63" s="252" t="str">
        <f>IF(ISI_ued!J$5=0,"",ISI_ued!J$5/J$8)</f>
        <v/>
      </c>
      <c r="K63" s="252" t="str">
        <f>IF(ISI_ued!K$5=0,"",ISI_ued!K$5/K$8)</f>
        <v/>
      </c>
      <c r="L63" s="252" t="str">
        <f>IF(ISI_ued!L$5=0,"",ISI_ued!L$5/L$8)</f>
        <v/>
      </c>
      <c r="M63" s="252" t="str">
        <f>IF(ISI_ued!M$5=0,"",ISI_ued!M$5/M$8)</f>
        <v/>
      </c>
      <c r="N63" s="252" t="str">
        <f>IF(ISI_ued!N$5=0,"",ISI_ued!N$5/N$8)</f>
        <v/>
      </c>
      <c r="O63" s="252" t="str">
        <f>IF(ISI_ued!O$5=0,"",ISI_ued!O$5/O$8)</f>
        <v/>
      </c>
      <c r="P63" s="252" t="str">
        <f>IF(ISI_ued!P$5=0,"",ISI_ued!P$5/P$8)</f>
        <v/>
      </c>
      <c r="Q63" s="252" t="str">
        <f>IF(ISI_ued!Q$5=0,"",ISI_ued!Q$5/Q$8)</f>
        <v/>
      </c>
      <c r="R63" s="252" t="str">
        <f>IF(ISI_ued!R$5=0,"",ISI_ued!R$5/R$8)</f>
        <v/>
      </c>
      <c r="S63" s="252" t="str">
        <f>IF(ISI_ued!S$5=0,"",ISI_ued!S$5/S$8)</f>
        <v/>
      </c>
      <c r="T63" s="252" t="str">
        <f>IF(ISI_ued!T$5=0,"",ISI_ued!T$5/T$8)</f>
        <v/>
      </c>
      <c r="U63" s="252" t="str">
        <f>IF(ISI_ued!U$5=0,"",ISI_ued!U$5/U$8)</f>
        <v/>
      </c>
      <c r="V63" s="252" t="str">
        <f>IF(ISI_ued!V$5=0,"",ISI_ued!V$5/V$8)</f>
        <v/>
      </c>
      <c r="W63" s="252" t="str">
        <f>IF(ISI_ued!W$5=0,"",ISI_ued!W$5/W$8)</f>
        <v/>
      </c>
      <c r="X63" s="252" t="str">
        <f>IF(ISI_ued!X$5=0,"",ISI_ued!X$5/X$8)</f>
        <v/>
      </c>
      <c r="Y63" s="252" t="str">
        <f>IF(ISI_ued!Y$5=0,"",ISI_ued!Y$5/Y$8)</f>
        <v/>
      </c>
      <c r="DA63" s="83"/>
    </row>
    <row r="64" spans="1:105" ht="12" customHeight="1" x14ac:dyDescent="0.25">
      <c r="A64" s="49" t="s">
        <v>44</v>
      </c>
      <c r="B64" s="253">
        <f>IF(ISI_ued!B$54=0,"",ISI_ued!B$54/B$9)</f>
        <v>8.0482293629150603E-2</v>
      </c>
      <c r="C64" s="253">
        <f>IF(ISI_ued!C$54=0,"",ISI_ued!C$54/C$9)</f>
        <v>7.7085218424393476E-2</v>
      </c>
      <c r="D64" s="253">
        <f>IF(ISI_ued!D$54=0,"",ISI_ued!D$54/D$9)</f>
        <v>8.015255498574346E-2</v>
      </c>
      <c r="E64" s="253">
        <f>IF(ISI_ued!E$54=0,"",ISI_ued!E$54/E$9)</f>
        <v>7.4347763369283476E-2</v>
      </c>
      <c r="F64" s="253">
        <f>IF(ISI_ued!F$54=0,"",ISI_ued!F$54/F$9)</f>
        <v>8.9338390385998223E-2</v>
      </c>
      <c r="G64" s="253">
        <f>IF(ISI_ued!G$54=0,"",ISI_ued!G$54/G$9)</f>
        <v>9.5608428693438094E-2</v>
      </c>
      <c r="H64" s="253">
        <f>IF(ISI_ued!H$54=0,"",ISI_ued!H$54/H$9)</f>
        <v>9.617468644738919E-2</v>
      </c>
      <c r="I64" s="253">
        <f>IF(ISI_ued!I$54=0,"",ISI_ued!I$54/I$9)</f>
        <v>8.9258525278396852E-2</v>
      </c>
      <c r="J64" s="253">
        <f>IF(ISI_ued!J$54=0,"",ISI_ued!J$54/J$9)</f>
        <v>9.6263968796383423E-2</v>
      </c>
      <c r="K64" s="253">
        <f>IF(ISI_ued!K$54=0,"",ISI_ued!K$54/K$9)</f>
        <v>9.6404071076513179E-2</v>
      </c>
      <c r="L64" s="253">
        <f>IF(ISI_ued!L$54=0,"",ISI_ued!L$54/L$9)</f>
        <v>9.749289116681896E-2</v>
      </c>
      <c r="M64" s="253">
        <f>IF(ISI_ued!M$54=0,"",ISI_ued!M$54/M$9)</f>
        <v>8.7308655354168541E-2</v>
      </c>
      <c r="N64" s="253">
        <f>IF(ISI_ued!N$54=0,"",ISI_ued!N$54/N$9)</f>
        <v>8.772566603850647E-2</v>
      </c>
      <c r="O64" s="253">
        <f>IF(ISI_ued!O$54=0,"",ISI_ued!O$54/O$9)</f>
        <v>8.6183040244657658E-2</v>
      </c>
      <c r="P64" s="253">
        <f>IF(ISI_ued!P$54=0,"",ISI_ued!P$54/P$9)</f>
        <v>7.986862054497923E-2</v>
      </c>
      <c r="Q64" s="253">
        <f>IF(ISI_ued!Q$54=0,"",ISI_ued!Q$54/Q$9)</f>
        <v>8.5255467756235895E-2</v>
      </c>
      <c r="R64" s="253">
        <f>IF(ISI_ued!R$54=0,"",ISI_ued!R$54/R$9)</f>
        <v>8.8747016003162801E-2</v>
      </c>
      <c r="S64" s="253">
        <f>IF(ISI_ued!S$54=0,"",ISI_ued!S$54/S$9)</f>
        <v>8.3335070278653001E-2</v>
      </c>
      <c r="T64" s="253">
        <f>IF(ISI_ued!T$54=0,"",ISI_ued!T$54/T$9)</f>
        <v>0.10570498438019429</v>
      </c>
      <c r="U64" s="253">
        <f>IF(ISI_ued!U$54=0,"",ISI_ued!U$54/U$9)</f>
        <v>0.10216343188400785</v>
      </c>
      <c r="V64" s="253">
        <f>IF(ISI_ued!V$54=0,"",ISI_ued!V$54/V$9)</f>
        <v>0.10514475074365483</v>
      </c>
      <c r="W64" s="253">
        <f>IF(ISI_ued!W$54=0,"",ISI_ued!W$54/W$9)</f>
        <v>8.5989153882071206E-2</v>
      </c>
      <c r="X64" s="253">
        <f>IF(ISI_ued!X$54=0,"",ISI_ued!X$54/X$9)</f>
        <v>8.476637441966757E-2</v>
      </c>
      <c r="Y64" s="253">
        <f>IF(ISI_ued!Y$54=0,"",ISI_ued!Y$54/Y$9)</f>
        <v>8.5173547790992607E-2</v>
      </c>
      <c r="DA64" s="84"/>
    </row>
    <row r="65" spans="1:105" ht="12" customHeight="1" x14ac:dyDescent="0.25">
      <c r="A65" s="110" t="s">
        <v>87</v>
      </c>
      <c r="B65" s="254">
        <f t="shared" ref="B65:Y65" si="21">IF(B$47=0,"",B$54/B$47)</f>
        <v>1.8526575317834364</v>
      </c>
      <c r="C65" s="254">
        <f t="shared" si="21"/>
        <v>2.0905623518191363</v>
      </c>
      <c r="D65" s="254">
        <f t="shared" si="21"/>
        <v>1.9559657890754927</v>
      </c>
      <c r="E65" s="254">
        <f t="shared" si="21"/>
        <v>1.9894900288242976</v>
      </c>
      <c r="F65" s="254">
        <f t="shared" si="21"/>
        <v>1.8129530584599332</v>
      </c>
      <c r="G65" s="254">
        <f t="shared" si="21"/>
        <v>1.9156762032813706</v>
      </c>
      <c r="H65" s="254">
        <f t="shared" si="21"/>
        <v>1.8640261182926265</v>
      </c>
      <c r="I65" s="254">
        <f t="shared" si="21"/>
        <v>1.9551706848558754</v>
      </c>
      <c r="J65" s="254">
        <f t="shared" si="21"/>
        <v>1.8290348045641951</v>
      </c>
      <c r="K65" s="254">
        <f t="shared" si="21"/>
        <v>1.7151679064555216</v>
      </c>
      <c r="L65" s="254">
        <f t="shared" si="21"/>
        <v>1.5917462989946265</v>
      </c>
      <c r="M65" s="254">
        <f t="shared" si="21"/>
        <v>1.5841430260201925</v>
      </c>
      <c r="N65" s="254">
        <f t="shared" si="21"/>
        <v>1.5766400610759295</v>
      </c>
      <c r="O65" s="254">
        <f t="shared" si="21"/>
        <v>1.6224139011240932</v>
      </c>
      <c r="P65" s="254">
        <f t="shared" si="21"/>
        <v>1.6478388347971811</v>
      </c>
      <c r="Q65" s="254">
        <f t="shared" si="21"/>
        <v>1.6705730718247229</v>
      </c>
      <c r="R65" s="254">
        <f t="shared" si="21"/>
        <v>1.5508284450442167</v>
      </c>
      <c r="S65" s="254">
        <f t="shared" si="21"/>
        <v>1.5832700445077224</v>
      </c>
      <c r="T65" s="254">
        <f t="shared" si="21"/>
        <v>1.3751974553864443</v>
      </c>
      <c r="U65" s="254">
        <f t="shared" si="21"/>
        <v>1.4102907334448869</v>
      </c>
      <c r="V65" s="254">
        <f t="shared" si="21"/>
        <v>1.4005228420017033</v>
      </c>
      <c r="W65" s="254">
        <f t="shared" si="21"/>
        <v>1.5274660276986676</v>
      </c>
      <c r="X65" s="254">
        <f t="shared" si="21"/>
        <v>1.493920445811532</v>
      </c>
      <c r="Y65" s="254">
        <f t="shared" si="21"/>
        <v>1.5139055229994161</v>
      </c>
      <c r="DA65" s="109"/>
    </row>
    <row r="66" spans="1:105" ht="12" customHeight="1" x14ac:dyDescent="0.25">
      <c r="A66" s="50" t="s">
        <v>150</v>
      </c>
      <c r="B66" s="255" t="str">
        <f t="shared" ref="B66:Y66" si="22">IF(B$48=0,"",B$55/B$48)</f>
        <v/>
      </c>
      <c r="C66" s="255" t="str">
        <f t="shared" si="22"/>
        <v/>
      </c>
      <c r="D66" s="255" t="str">
        <f t="shared" si="22"/>
        <v/>
      </c>
      <c r="E66" s="255" t="str">
        <f t="shared" si="22"/>
        <v/>
      </c>
      <c r="F66" s="255" t="str">
        <f t="shared" si="22"/>
        <v/>
      </c>
      <c r="G66" s="255" t="str">
        <f t="shared" si="22"/>
        <v/>
      </c>
      <c r="H66" s="255" t="str">
        <f t="shared" si="22"/>
        <v/>
      </c>
      <c r="I66" s="255" t="str">
        <f t="shared" si="22"/>
        <v/>
      </c>
      <c r="J66" s="255" t="str">
        <f t="shared" si="22"/>
        <v/>
      </c>
      <c r="K66" s="255" t="str">
        <f t="shared" si="22"/>
        <v/>
      </c>
      <c r="L66" s="255" t="str">
        <f t="shared" si="22"/>
        <v/>
      </c>
      <c r="M66" s="255" t="str">
        <f t="shared" si="22"/>
        <v/>
      </c>
      <c r="N66" s="255" t="str">
        <f t="shared" si="22"/>
        <v/>
      </c>
      <c r="O66" s="255" t="str">
        <f t="shared" si="22"/>
        <v/>
      </c>
      <c r="P66" s="255" t="str">
        <f t="shared" si="22"/>
        <v/>
      </c>
      <c r="Q66" s="255" t="str">
        <f t="shared" si="22"/>
        <v/>
      </c>
      <c r="R66" s="255" t="str">
        <f t="shared" si="22"/>
        <v/>
      </c>
      <c r="S66" s="255" t="str">
        <f t="shared" si="22"/>
        <v/>
      </c>
      <c r="T66" s="255" t="str">
        <f t="shared" si="22"/>
        <v/>
      </c>
      <c r="U66" s="255" t="str">
        <f t="shared" si="22"/>
        <v/>
      </c>
      <c r="V66" s="255" t="str">
        <f t="shared" si="22"/>
        <v/>
      </c>
      <c r="W66" s="255" t="str">
        <f t="shared" si="22"/>
        <v/>
      </c>
      <c r="X66" s="255" t="str">
        <f t="shared" si="22"/>
        <v/>
      </c>
      <c r="Y66" s="255" t="str">
        <f t="shared" si="22"/>
        <v/>
      </c>
      <c r="DA66" s="83"/>
    </row>
    <row r="67" spans="1:105" ht="12" customHeight="1" x14ac:dyDescent="0.25">
      <c r="A67" s="49" t="s">
        <v>151</v>
      </c>
      <c r="B67" s="256">
        <f t="shared" ref="B67:Y67" si="23">IF(B$49=0,"",B$56/B$49)</f>
        <v>1.8526575317834364</v>
      </c>
      <c r="C67" s="256">
        <f t="shared" si="23"/>
        <v>2.0905623518191363</v>
      </c>
      <c r="D67" s="256">
        <f t="shared" si="23"/>
        <v>1.9559657890754927</v>
      </c>
      <c r="E67" s="256">
        <f t="shared" si="23"/>
        <v>1.9894900288242976</v>
      </c>
      <c r="F67" s="256">
        <f t="shared" si="23"/>
        <v>1.8129530584599332</v>
      </c>
      <c r="G67" s="256">
        <f t="shared" si="23"/>
        <v>1.9156762032813706</v>
      </c>
      <c r="H67" s="256">
        <f t="shared" si="23"/>
        <v>1.8640261182926265</v>
      </c>
      <c r="I67" s="256">
        <f t="shared" si="23"/>
        <v>1.9551706848558754</v>
      </c>
      <c r="J67" s="256">
        <f t="shared" si="23"/>
        <v>1.8290348045641951</v>
      </c>
      <c r="K67" s="256">
        <f t="shared" si="23"/>
        <v>1.7151679064555216</v>
      </c>
      <c r="L67" s="256">
        <f t="shared" si="23"/>
        <v>1.5917462989946265</v>
      </c>
      <c r="M67" s="256">
        <f t="shared" si="23"/>
        <v>1.5841430260201925</v>
      </c>
      <c r="N67" s="256">
        <f t="shared" si="23"/>
        <v>1.5766400610759295</v>
      </c>
      <c r="O67" s="256">
        <f t="shared" si="23"/>
        <v>1.6224139011240932</v>
      </c>
      <c r="P67" s="256">
        <f t="shared" si="23"/>
        <v>1.6478388347971811</v>
      </c>
      <c r="Q67" s="256">
        <f t="shared" si="23"/>
        <v>1.6705730718247229</v>
      </c>
      <c r="R67" s="256">
        <f t="shared" si="23"/>
        <v>1.5508284450442167</v>
      </c>
      <c r="S67" s="256">
        <f t="shared" si="23"/>
        <v>1.5832700445077224</v>
      </c>
      <c r="T67" s="256">
        <f t="shared" si="23"/>
        <v>1.3751974553864443</v>
      </c>
      <c r="U67" s="256">
        <f t="shared" si="23"/>
        <v>1.4102907334448869</v>
      </c>
      <c r="V67" s="256">
        <f t="shared" si="23"/>
        <v>1.4005228420017033</v>
      </c>
      <c r="W67" s="256">
        <f t="shared" si="23"/>
        <v>1.5274660276986676</v>
      </c>
      <c r="X67" s="256">
        <f t="shared" si="23"/>
        <v>1.493920445811532</v>
      </c>
      <c r="Y67" s="256">
        <f t="shared" si="23"/>
        <v>1.5139055229994161</v>
      </c>
      <c r="DA6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final energy consumption"</f>
        <v>LU: Iron and steel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152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153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154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155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156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157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158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160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161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162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163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164</v>
      </c>
    </row>
    <row r="16" spans="1:105" ht="12" customHeight="1" x14ac:dyDescent="0.25">
      <c r="A16" s="57" t="s">
        <v>165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166</v>
      </c>
    </row>
    <row r="17" spans="1:105" ht="12" customHeight="1" x14ac:dyDescent="0.25">
      <c r="A17" s="18" t="s">
        <v>28</v>
      </c>
      <c r="B17" s="230">
        <v>0</v>
      </c>
      <c r="C17" s="230">
        <v>0</v>
      </c>
      <c r="D17" s="230">
        <v>0</v>
      </c>
      <c r="E17" s="230">
        <v>0</v>
      </c>
      <c r="F17" s="230">
        <v>0</v>
      </c>
      <c r="G17" s="230">
        <v>0</v>
      </c>
      <c r="H17" s="230">
        <v>0</v>
      </c>
      <c r="I17" s="230">
        <v>0</v>
      </c>
      <c r="J17" s="230">
        <v>0</v>
      </c>
      <c r="K17" s="230">
        <v>0</v>
      </c>
      <c r="L17" s="230">
        <v>0</v>
      </c>
      <c r="M17" s="230">
        <v>0</v>
      </c>
      <c r="N17" s="230">
        <v>0</v>
      </c>
      <c r="O17" s="230">
        <v>0</v>
      </c>
      <c r="P17" s="230">
        <v>0</v>
      </c>
      <c r="Q17" s="230">
        <v>0</v>
      </c>
      <c r="R17" s="230">
        <v>0</v>
      </c>
      <c r="S17" s="230">
        <v>0</v>
      </c>
      <c r="T17" s="230">
        <v>0</v>
      </c>
      <c r="U17" s="230">
        <v>0</v>
      </c>
      <c r="V17" s="230">
        <v>0</v>
      </c>
      <c r="W17" s="230">
        <v>0</v>
      </c>
      <c r="X17" s="230">
        <v>0</v>
      </c>
      <c r="Y17" s="230">
        <v>0</v>
      </c>
      <c r="DA17" s="71" t="s">
        <v>167</v>
      </c>
    </row>
    <row r="18" spans="1:105" ht="12" customHeight="1" x14ac:dyDescent="0.25">
      <c r="A18" s="18" t="s">
        <v>32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168</v>
      </c>
    </row>
    <row r="19" spans="1:105" ht="12" customHeight="1" x14ac:dyDescent="0.25">
      <c r="A19" s="18" t="s">
        <v>35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</v>
      </c>
      <c r="DA19" s="71" t="s">
        <v>169</v>
      </c>
    </row>
    <row r="20" spans="1:105" ht="12" customHeight="1" x14ac:dyDescent="0.25">
      <c r="A20" s="18" t="s">
        <v>36</v>
      </c>
      <c r="B20" s="230">
        <v>0</v>
      </c>
      <c r="C20" s="230">
        <v>0</v>
      </c>
      <c r="D20" s="230">
        <v>0</v>
      </c>
      <c r="E20" s="230">
        <v>0</v>
      </c>
      <c r="F20" s="230">
        <v>0</v>
      </c>
      <c r="G20" s="230">
        <v>0</v>
      </c>
      <c r="H20" s="230">
        <v>0</v>
      </c>
      <c r="I20" s="230">
        <v>0</v>
      </c>
      <c r="J20" s="230">
        <v>0</v>
      </c>
      <c r="K20" s="230">
        <v>0</v>
      </c>
      <c r="L20" s="230">
        <v>0</v>
      </c>
      <c r="M20" s="230">
        <v>0</v>
      </c>
      <c r="N20" s="230">
        <v>0</v>
      </c>
      <c r="O20" s="230">
        <v>0</v>
      </c>
      <c r="P20" s="230">
        <v>0</v>
      </c>
      <c r="Q20" s="230">
        <v>0</v>
      </c>
      <c r="R20" s="230">
        <v>0</v>
      </c>
      <c r="S20" s="230">
        <v>0</v>
      </c>
      <c r="T20" s="230">
        <v>0</v>
      </c>
      <c r="U20" s="230">
        <v>0</v>
      </c>
      <c r="V20" s="230">
        <v>0</v>
      </c>
      <c r="W20" s="230">
        <v>0</v>
      </c>
      <c r="X20" s="230">
        <v>0</v>
      </c>
      <c r="Y20" s="230">
        <v>0</v>
      </c>
      <c r="DA20" s="71" t="s">
        <v>170</v>
      </c>
    </row>
    <row r="21" spans="1:105" ht="12" customHeight="1" x14ac:dyDescent="0.25">
      <c r="A21" s="18" t="s">
        <v>40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171</v>
      </c>
    </row>
    <row r="22" spans="1:105" ht="12" customHeight="1" x14ac:dyDescent="0.25">
      <c r="A22" s="57" t="s">
        <v>172</v>
      </c>
      <c r="B22" s="261">
        <v>0</v>
      </c>
      <c r="C22" s="261">
        <v>0</v>
      </c>
      <c r="D22" s="261">
        <v>0</v>
      </c>
      <c r="E22" s="261">
        <v>0</v>
      </c>
      <c r="F22" s="261">
        <v>0</v>
      </c>
      <c r="G22" s="261">
        <v>0</v>
      </c>
      <c r="H22" s="261">
        <v>0</v>
      </c>
      <c r="I22" s="261">
        <v>0</v>
      </c>
      <c r="J22" s="261">
        <v>0</v>
      </c>
      <c r="K22" s="261">
        <v>0</v>
      </c>
      <c r="L22" s="261">
        <v>0</v>
      </c>
      <c r="M22" s="261">
        <v>0</v>
      </c>
      <c r="N22" s="261">
        <v>0</v>
      </c>
      <c r="O22" s="261">
        <v>0</v>
      </c>
      <c r="P22" s="261">
        <v>0</v>
      </c>
      <c r="Q22" s="261">
        <v>0</v>
      </c>
      <c r="R22" s="261">
        <v>0</v>
      </c>
      <c r="S22" s="261">
        <v>0</v>
      </c>
      <c r="T22" s="261">
        <v>0</v>
      </c>
      <c r="U22" s="261">
        <v>0</v>
      </c>
      <c r="V22" s="261">
        <v>0</v>
      </c>
      <c r="W22" s="261">
        <v>0</v>
      </c>
      <c r="X22" s="261">
        <v>0</v>
      </c>
      <c r="Y22" s="261">
        <v>0</v>
      </c>
      <c r="DA22" s="70" t="s">
        <v>173</v>
      </c>
    </row>
    <row r="23" spans="1:105" ht="12" customHeight="1" x14ac:dyDescent="0.25">
      <c r="A23" s="18" t="s">
        <v>28</v>
      </c>
      <c r="B23" s="230">
        <v>0</v>
      </c>
      <c r="C23" s="230">
        <v>0</v>
      </c>
      <c r="D23" s="230">
        <v>0</v>
      </c>
      <c r="E23" s="230">
        <v>0</v>
      </c>
      <c r="F23" s="230">
        <v>0</v>
      </c>
      <c r="G23" s="230">
        <v>0</v>
      </c>
      <c r="H23" s="230">
        <v>0</v>
      </c>
      <c r="I23" s="230">
        <v>0</v>
      </c>
      <c r="J23" s="230">
        <v>0</v>
      </c>
      <c r="K23" s="230">
        <v>0</v>
      </c>
      <c r="L23" s="230">
        <v>0</v>
      </c>
      <c r="M23" s="230">
        <v>0</v>
      </c>
      <c r="N23" s="230">
        <v>0</v>
      </c>
      <c r="O23" s="230">
        <v>0</v>
      </c>
      <c r="P23" s="230">
        <v>0</v>
      </c>
      <c r="Q23" s="230">
        <v>0</v>
      </c>
      <c r="R23" s="230">
        <v>0</v>
      </c>
      <c r="S23" s="230">
        <v>0</v>
      </c>
      <c r="T23" s="230">
        <v>0</v>
      </c>
      <c r="U23" s="230">
        <v>0</v>
      </c>
      <c r="V23" s="230">
        <v>0</v>
      </c>
      <c r="W23" s="230">
        <v>0</v>
      </c>
      <c r="X23" s="230">
        <v>0</v>
      </c>
      <c r="Y23" s="230">
        <v>0</v>
      </c>
      <c r="DA23" s="71" t="s">
        <v>174</v>
      </c>
    </row>
    <row r="24" spans="1:105" ht="12" customHeight="1" x14ac:dyDescent="0.25">
      <c r="A24" s="18" t="s">
        <v>42</v>
      </c>
      <c r="B24" s="230">
        <v>0</v>
      </c>
      <c r="C24" s="230">
        <v>0</v>
      </c>
      <c r="D24" s="230">
        <v>0</v>
      </c>
      <c r="E24" s="230">
        <v>0</v>
      </c>
      <c r="F24" s="230">
        <v>0</v>
      </c>
      <c r="G24" s="230">
        <v>0</v>
      </c>
      <c r="H24" s="230">
        <v>0</v>
      </c>
      <c r="I24" s="230">
        <v>0</v>
      </c>
      <c r="J24" s="230">
        <v>0</v>
      </c>
      <c r="K24" s="230">
        <v>0</v>
      </c>
      <c r="L24" s="230">
        <v>0</v>
      </c>
      <c r="M24" s="230">
        <v>0</v>
      </c>
      <c r="N24" s="230">
        <v>0</v>
      </c>
      <c r="O24" s="230">
        <v>0</v>
      </c>
      <c r="P24" s="230">
        <v>0</v>
      </c>
      <c r="Q24" s="230">
        <v>0</v>
      </c>
      <c r="R24" s="230">
        <v>0</v>
      </c>
      <c r="S24" s="230">
        <v>0</v>
      </c>
      <c r="T24" s="230">
        <v>0</v>
      </c>
      <c r="U24" s="230">
        <v>0</v>
      </c>
      <c r="V24" s="230">
        <v>0</v>
      </c>
      <c r="W24" s="230">
        <v>0</v>
      </c>
      <c r="X24" s="230">
        <v>0</v>
      </c>
      <c r="Y24" s="230">
        <v>0</v>
      </c>
      <c r="DA24" s="71" t="s">
        <v>175</v>
      </c>
    </row>
    <row r="25" spans="1:105" ht="12" customHeight="1" x14ac:dyDescent="0.25">
      <c r="A25" s="18" t="s">
        <v>32</v>
      </c>
      <c r="B25" s="230">
        <v>0</v>
      </c>
      <c r="C25" s="230">
        <v>0</v>
      </c>
      <c r="D25" s="230">
        <v>0</v>
      </c>
      <c r="E25" s="230">
        <v>0</v>
      </c>
      <c r="F25" s="230">
        <v>0</v>
      </c>
      <c r="G25" s="230">
        <v>0</v>
      </c>
      <c r="H25" s="230">
        <v>0</v>
      </c>
      <c r="I25" s="230">
        <v>0</v>
      </c>
      <c r="J25" s="230">
        <v>0</v>
      </c>
      <c r="K25" s="230">
        <v>0</v>
      </c>
      <c r="L25" s="230">
        <v>0</v>
      </c>
      <c r="M25" s="230">
        <v>0</v>
      </c>
      <c r="N25" s="230">
        <v>0</v>
      </c>
      <c r="O25" s="230">
        <v>0</v>
      </c>
      <c r="P25" s="230">
        <v>0</v>
      </c>
      <c r="Q25" s="230">
        <v>0</v>
      </c>
      <c r="R25" s="230">
        <v>0</v>
      </c>
      <c r="S25" s="230">
        <v>0</v>
      </c>
      <c r="T25" s="230">
        <v>0</v>
      </c>
      <c r="U25" s="230">
        <v>0</v>
      </c>
      <c r="V25" s="230">
        <v>0</v>
      </c>
      <c r="W25" s="230">
        <v>0</v>
      </c>
      <c r="X25" s="230">
        <v>0</v>
      </c>
      <c r="Y25" s="230">
        <v>0</v>
      </c>
      <c r="DA25" s="71" t="s">
        <v>176</v>
      </c>
    </row>
    <row r="26" spans="1:105" ht="12" customHeight="1" x14ac:dyDescent="0.25">
      <c r="A26" s="18" t="s">
        <v>35</v>
      </c>
      <c r="B26" s="230">
        <v>0</v>
      </c>
      <c r="C26" s="230">
        <v>0</v>
      </c>
      <c r="D26" s="230">
        <v>0</v>
      </c>
      <c r="E26" s="230">
        <v>0</v>
      </c>
      <c r="F26" s="230">
        <v>0</v>
      </c>
      <c r="G26" s="230">
        <v>0</v>
      </c>
      <c r="H26" s="230">
        <v>0</v>
      </c>
      <c r="I26" s="230">
        <v>0</v>
      </c>
      <c r="J26" s="230">
        <v>0</v>
      </c>
      <c r="K26" s="230">
        <v>0</v>
      </c>
      <c r="L26" s="230">
        <v>0</v>
      </c>
      <c r="M26" s="230">
        <v>0</v>
      </c>
      <c r="N26" s="230">
        <v>0</v>
      </c>
      <c r="O26" s="230">
        <v>0</v>
      </c>
      <c r="P26" s="230">
        <v>0</v>
      </c>
      <c r="Q26" s="230">
        <v>0</v>
      </c>
      <c r="R26" s="230">
        <v>0</v>
      </c>
      <c r="S26" s="230">
        <v>0</v>
      </c>
      <c r="T26" s="230">
        <v>0</v>
      </c>
      <c r="U26" s="230">
        <v>0</v>
      </c>
      <c r="V26" s="230">
        <v>0</v>
      </c>
      <c r="W26" s="230">
        <v>0</v>
      </c>
      <c r="X26" s="230">
        <v>0</v>
      </c>
      <c r="Y26" s="230">
        <v>0</v>
      </c>
      <c r="DA26" s="71" t="s">
        <v>177</v>
      </c>
    </row>
    <row r="27" spans="1:105" ht="12" customHeight="1" x14ac:dyDescent="0.25">
      <c r="A27" s="18" t="s">
        <v>36</v>
      </c>
      <c r="B27" s="230">
        <v>0</v>
      </c>
      <c r="C27" s="230">
        <v>0</v>
      </c>
      <c r="D27" s="230">
        <v>0</v>
      </c>
      <c r="E27" s="230">
        <v>0</v>
      </c>
      <c r="F27" s="230">
        <v>0</v>
      </c>
      <c r="G27" s="230">
        <v>0</v>
      </c>
      <c r="H27" s="230">
        <v>0</v>
      </c>
      <c r="I27" s="230">
        <v>0</v>
      </c>
      <c r="J27" s="230">
        <v>0</v>
      </c>
      <c r="K27" s="230">
        <v>0</v>
      </c>
      <c r="L27" s="230">
        <v>0</v>
      </c>
      <c r="M27" s="230">
        <v>0</v>
      </c>
      <c r="N27" s="230">
        <v>0</v>
      </c>
      <c r="O27" s="230">
        <v>0</v>
      </c>
      <c r="P27" s="230">
        <v>0</v>
      </c>
      <c r="Q27" s="230">
        <v>0</v>
      </c>
      <c r="R27" s="230">
        <v>0</v>
      </c>
      <c r="S27" s="230">
        <v>0</v>
      </c>
      <c r="T27" s="230">
        <v>0</v>
      </c>
      <c r="U27" s="230">
        <v>0</v>
      </c>
      <c r="V27" s="230">
        <v>0</v>
      </c>
      <c r="W27" s="230">
        <v>0</v>
      </c>
      <c r="X27" s="230">
        <v>0</v>
      </c>
      <c r="Y27" s="230">
        <v>0</v>
      </c>
      <c r="DA27" s="71" t="s">
        <v>178</v>
      </c>
    </row>
    <row r="28" spans="1:105" ht="12" customHeight="1" x14ac:dyDescent="0.25">
      <c r="A28" s="57" t="s">
        <v>179</v>
      </c>
      <c r="B28" s="261">
        <v>0</v>
      </c>
      <c r="C28" s="261">
        <v>0</v>
      </c>
      <c r="D28" s="261">
        <v>0</v>
      </c>
      <c r="E28" s="261">
        <v>0</v>
      </c>
      <c r="F28" s="261">
        <v>0</v>
      </c>
      <c r="G28" s="261">
        <v>0</v>
      </c>
      <c r="H28" s="261">
        <v>0</v>
      </c>
      <c r="I28" s="261">
        <v>0</v>
      </c>
      <c r="J28" s="261">
        <v>0</v>
      </c>
      <c r="K28" s="261">
        <v>0</v>
      </c>
      <c r="L28" s="261">
        <v>0</v>
      </c>
      <c r="M28" s="261">
        <v>0</v>
      </c>
      <c r="N28" s="261">
        <v>0</v>
      </c>
      <c r="O28" s="261">
        <v>0</v>
      </c>
      <c r="P28" s="261">
        <v>0</v>
      </c>
      <c r="Q28" s="261">
        <v>0</v>
      </c>
      <c r="R28" s="261">
        <v>0</v>
      </c>
      <c r="S28" s="261">
        <v>0</v>
      </c>
      <c r="T28" s="261">
        <v>0</v>
      </c>
      <c r="U28" s="261">
        <v>0</v>
      </c>
      <c r="V28" s="261">
        <v>0</v>
      </c>
      <c r="W28" s="261">
        <v>0</v>
      </c>
      <c r="X28" s="261">
        <v>0</v>
      </c>
      <c r="Y28" s="261">
        <v>0</v>
      </c>
      <c r="DA28" s="70" t="s">
        <v>180</v>
      </c>
    </row>
    <row r="29" spans="1:105" ht="12" customHeight="1" x14ac:dyDescent="0.25">
      <c r="A29" s="60" t="s">
        <v>181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182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183</v>
      </c>
    </row>
    <row r="31" spans="1:105" ht="12" customHeight="1" x14ac:dyDescent="0.25">
      <c r="A31" s="59" t="s">
        <v>159</v>
      </c>
      <c r="B31" s="230">
        <v>0</v>
      </c>
      <c r="C31" s="230">
        <v>0</v>
      </c>
      <c r="D31" s="230">
        <v>0</v>
      </c>
      <c r="E31" s="230">
        <v>0</v>
      </c>
      <c r="F31" s="230">
        <v>0</v>
      </c>
      <c r="G31" s="230">
        <v>0</v>
      </c>
      <c r="H31" s="230">
        <v>0</v>
      </c>
      <c r="I31" s="230">
        <v>0</v>
      </c>
      <c r="J31" s="230">
        <v>0</v>
      </c>
      <c r="K31" s="230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0</v>
      </c>
      <c r="T31" s="230">
        <v>0</v>
      </c>
      <c r="U31" s="230">
        <v>0</v>
      </c>
      <c r="V31" s="230">
        <v>0</v>
      </c>
      <c r="W31" s="230">
        <v>0</v>
      </c>
      <c r="X31" s="230">
        <v>0</v>
      </c>
      <c r="Y31" s="230">
        <v>0</v>
      </c>
      <c r="DA31" s="71" t="s">
        <v>184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185</v>
      </c>
    </row>
    <row r="33" spans="1:105" ht="12" customHeight="1" x14ac:dyDescent="0.25">
      <c r="A33" s="59" t="s">
        <v>35</v>
      </c>
      <c r="B33" s="230">
        <v>0</v>
      </c>
      <c r="C33" s="230">
        <v>0</v>
      </c>
      <c r="D33" s="230">
        <v>0</v>
      </c>
      <c r="E33" s="230">
        <v>0</v>
      </c>
      <c r="F33" s="230">
        <v>0</v>
      </c>
      <c r="G33" s="230">
        <v>0</v>
      </c>
      <c r="H33" s="230">
        <v>0</v>
      </c>
      <c r="I33" s="230">
        <v>0</v>
      </c>
      <c r="J33" s="230">
        <v>0</v>
      </c>
      <c r="K33" s="230">
        <v>0</v>
      </c>
      <c r="L33" s="230">
        <v>0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0</v>
      </c>
      <c r="DA33" s="71" t="s">
        <v>186</v>
      </c>
    </row>
    <row r="34" spans="1:105" ht="12" customHeight="1" x14ac:dyDescent="0.25">
      <c r="A34" s="60" t="s">
        <v>187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188</v>
      </c>
    </row>
    <row r="35" spans="1:105" ht="12" customHeight="1" x14ac:dyDescent="0.25">
      <c r="A35" s="57" t="s">
        <v>189</v>
      </c>
      <c r="B35" s="261">
        <f t="shared" ref="B35:Y35" si="0">B36+B40+B51</f>
        <v>0</v>
      </c>
      <c r="C35" s="261">
        <f t="shared" si="0"/>
        <v>0</v>
      </c>
      <c r="D35" s="261">
        <f t="shared" si="0"/>
        <v>0</v>
      </c>
      <c r="E35" s="261">
        <f t="shared" si="0"/>
        <v>0</v>
      </c>
      <c r="F35" s="261">
        <f t="shared" si="0"/>
        <v>0</v>
      </c>
      <c r="G35" s="261">
        <f t="shared" si="0"/>
        <v>0</v>
      </c>
      <c r="H35" s="261">
        <f t="shared" si="0"/>
        <v>0</v>
      </c>
      <c r="I35" s="261">
        <f t="shared" si="0"/>
        <v>0</v>
      </c>
      <c r="J35" s="261">
        <f t="shared" si="0"/>
        <v>0</v>
      </c>
      <c r="K35" s="261">
        <f t="shared" si="0"/>
        <v>0</v>
      </c>
      <c r="L35" s="261">
        <f t="shared" si="0"/>
        <v>0</v>
      </c>
      <c r="M35" s="261">
        <f t="shared" si="0"/>
        <v>0</v>
      </c>
      <c r="N35" s="261">
        <f t="shared" si="0"/>
        <v>0</v>
      </c>
      <c r="O35" s="261">
        <f t="shared" si="0"/>
        <v>0</v>
      </c>
      <c r="P35" s="261">
        <f t="shared" si="0"/>
        <v>0</v>
      </c>
      <c r="Q35" s="261">
        <f t="shared" si="0"/>
        <v>0</v>
      </c>
      <c r="R35" s="261">
        <f t="shared" si="0"/>
        <v>0</v>
      </c>
      <c r="S35" s="261">
        <f t="shared" si="0"/>
        <v>0</v>
      </c>
      <c r="T35" s="261">
        <f t="shared" si="0"/>
        <v>0</v>
      </c>
      <c r="U35" s="261">
        <f t="shared" si="0"/>
        <v>0</v>
      </c>
      <c r="V35" s="261">
        <f t="shared" si="0"/>
        <v>0</v>
      </c>
      <c r="W35" s="261">
        <f t="shared" si="0"/>
        <v>0</v>
      </c>
      <c r="X35" s="261">
        <f t="shared" si="0"/>
        <v>0</v>
      </c>
      <c r="Y35" s="261">
        <f t="shared" si="0"/>
        <v>0</v>
      </c>
      <c r="DA35" s="70"/>
    </row>
    <row r="36" spans="1:105" ht="12" customHeight="1" x14ac:dyDescent="0.25">
      <c r="A36" s="60" t="s">
        <v>190</v>
      </c>
      <c r="B36" s="262">
        <v>0</v>
      </c>
      <c r="C36" s="262">
        <v>0</v>
      </c>
      <c r="D36" s="262">
        <v>0</v>
      </c>
      <c r="E36" s="262">
        <v>0</v>
      </c>
      <c r="F36" s="262">
        <v>0</v>
      </c>
      <c r="G36" s="262">
        <v>0</v>
      </c>
      <c r="H36" s="262">
        <v>0</v>
      </c>
      <c r="I36" s="262">
        <v>0</v>
      </c>
      <c r="J36" s="262">
        <v>0</v>
      </c>
      <c r="K36" s="262">
        <v>0</v>
      </c>
      <c r="L36" s="262">
        <v>0</v>
      </c>
      <c r="M36" s="262">
        <v>0</v>
      </c>
      <c r="N36" s="262">
        <v>0</v>
      </c>
      <c r="O36" s="262">
        <v>0</v>
      </c>
      <c r="P36" s="262">
        <v>0</v>
      </c>
      <c r="Q36" s="262">
        <v>0</v>
      </c>
      <c r="R36" s="262">
        <v>0</v>
      </c>
      <c r="S36" s="262">
        <v>0</v>
      </c>
      <c r="T36" s="262">
        <v>0</v>
      </c>
      <c r="U36" s="262">
        <v>0</v>
      </c>
      <c r="V36" s="262">
        <v>0</v>
      </c>
      <c r="W36" s="262">
        <v>0</v>
      </c>
      <c r="X36" s="262">
        <v>0</v>
      </c>
      <c r="Y36" s="262">
        <v>0</v>
      </c>
      <c r="DA36" s="72" t="s">
        <v>191</v>
      </c>
    </row>
    <row r="37" spans="1:105" ht="12" customHeight="1" x14ac:dyDescent="0.25">
      <c r="A37" s="59" t="s">
        <v>31</v>
      </c>
      <c r="B37" s="230">
        <v>0</v>
      </c>
      <c r="C37" s="230">
        <v>0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192</v>
      </c>
    </row>
    <row r="38" spans="1:105" ht="12" customHeight="1" x14ac:dyDescent="0.25">
      <c r="A38" s="59" t="s">
        <v>159</v>
      </c>
      <c r="B38" s="230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193</v>
      </c>
    </row>
    <row r="39" spans="1:105" ht="12" customHeight="1" x14ac:dyDescent="0.25">
      <c r="A39" s="59" t="s">
        <v>35</v>
      </c>
      <c r="B39" s="230">
        <v>0</v>
      </c>
      <c r="C39" s="230">
        <v>0</v>
      </c>
      <c r="D39" s="230">
        <v>0</v>
      </c>
      <c r="E39" s="230">
        <v>0</v>
      </c>
      <c r="F39" s="230">
        <v>0</v>
      </c>
      <c r="G39" s="230">
        <v>0</v>
      </c>
      <c r="H39" s="230">
        <v>0</v>
      </c>
      <c r="I39" s="230">
        <v>0</v>
      </c>
      <c r="J39" s="230">
        <v>0</v>
      </c>
      <c r="K39" s="230">
        <v>0</v>
      </c>
      <c r="L39" s="230">
        <v>0</v>
      </c>
      <c r="M39" s="230">
        <v>0</v>
      </c>
      <c r="N39" s="230">
        <v>0</v>
      </c>
      <c r="O39" s="230">
        <v>0</v>
      </c>
      <c r="P39" s="230">
        <v>0</v>
      </c>
      <c r="Q39" s="230">
        <v>0</v>
      </c>
      <c r="R39" s="230">
        <v>0</v>
      </c>
      <c r="S39" s="230">
        <v>0</v>
      </c>
      <c r="T39" s="230">
        <v>0</v>
      </c>
      <c r="U39" s="230">
        <v>0</v>
      </c>
      <c r="V39" s="230">
        <v>0</v>
      </c>
      <c r="W39" s="230">
        <v>0</v>
      </c>
      <c r="X39" s="230">
        <v>0</v>
      </c>
      <c r="Y39" s="230">
        <v>0</v>
      </c>
      <c r="DA39" s="71" t="s">
        <v>194</v>
      </c>
    </row>
    <row r="40" spans="1:105" ht="12" customHeight="1" x14ac:dyDescent="0.25">
      <c r="A40" s="60" t="s">
        <v>195</v>
      </c>
      <c r="B40" s="262">
        <v>0</v>
      </c>
      <c r="C40" s="262">
        <v>0</v>
      </c>
      <c r="D40" s="262">
        <v>0</v>
      </c>
      <c r="E40" s="262">
        <v>0</v>
      </c>
      <c r="F40" s="262">
        <v>0</v>
      </c>
      <c r="G40" s="262">
        <v>0</v>
      </c>
      <c r="H40" s="262">
        <v>0</v>
      </c>
      <c r="I40" s="262">
        <v>0</v>
      </c>
      <c r="J40" s="262">
        <v>0</v>
      </c>
      <c r="K40" s="262">
        <v>0</v>
      </c>
      <c r="L40" s="262">
        <v>0</v>
      </c>
      <c r="M40" s="262">
        <v>0</v>
      </c>
      <c r="N40" s="262">
        <v>0</v>
      </c>
      <c r="O40" s="262">
        <v>0</v>
      </c>
      <c r="P40" s="262">
        <v>0</v>
      </c>
      <c r="Q40" s="262">
        <v>0</v>
      </c>
      <c r="R40" s="262">
        <v>0</v>
      </c>
      <c r="S40" s="262">
        <v>0</v>
      </c>
      <c r="T40" s="262">
        <v>0</v>
      </c>
      <c r="U40" s="262">
        <v>0</v>
      </c>
      <c r="V40" s="262">
        <v>0</v>
      </c>
      <c r="W40" s="262">
        <v>0</v>
      </c>
      <c r="X40" s="262">
        <v>0</v>
      </c>
      <c r="Y40" s="262">
        <v>0</v>
      </c>
      <c r="DA40" s="72" t="s">
        <v>196</v>
      </c>
    </row>
    <row r="41" spans="1:105" ht="12" customHeight="1" x14ac:dyDescent="0.25">
      <c r="A41" s="64" t="s">
        <v>28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197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198</v>
      </c>
    </row>
    <row r="43" spans="1:105" ht="12" customHeight="1" x14ac:dyDescent="0.25">
      <c r="A43" s="64" t="s">
        <v>31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199</v>
      </c>
    </row>
    <row r="44" spans="1:105" ht="12" customHeight="1" x14ac:dyDescent="0.25">
      <c r="A44" s="64" t="s">
        <v>159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200</v>
      </c>
    </row>
    <row r="45" spans="1:105" ht="12" customHeight="1" x14ac:dyDescent="0.25">
      <c r="A45" s="64" t="s">
        <v>32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201</v>
      </c>
    </row>
    <row r="46" spans="1:105" ht="12" customHeight="1" x14ac:dyDescent="0.25">
      <c r="A46" s="64" t="s">
        <v>33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202</v>
      </c>
    </row>
    <row r="47" spans="1:105" ht="12" customHeight="1" x14ac:dyDescent="0.25">
      <c r="A47" s="64" t="s">
        <v>35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203</v>
      </c>
    </row>
    <row r="48" spans="1:105" ht="12" customHeight="1" x14ac:dyDescent="0.25">
      <c r="A48" s="64" t="s">
        <v>36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204</v>
      </c>
    </row>
    <row r="49" spans="1:105" ht="12" customHeight="1" x14ac:dyDescent="0.25">
      <c r="A49" s="64" t="s">
        <v>38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205</v>
      </c>
    </row>
    <row r="50" spans="1:105" ht="12" customHeight="1" x14ac:dyDescent="0.25">
      <c r="A50" s="64" t="s">
        <v>39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206</v>
      </c>
    </row>
    <row r="51" spans="1:105" ht="12" customHeight="1" x14ac:dyDescent="0.25">
      <c r="A51" s="61" t="s">
        <v>207</v>
      </c>
      <c r="B51" s="263">
        <v>0</v>
      </c>
      <c r="C51" s="263">
        <v>0</v>
      </c>
      <c r="D51" s="263">
        <v>0</v>
      </c>
      <c r="E51" s="263">
        <v>0</v>
      </c>
      <c r="F51" s="263">
        <v>0</v>
      </c>
      <c r="G51" s="263">
        <v>0</v>
      </c>
      <c r="H51" s="263">
        <v>0</v>
      </c>
      <c r="I51" s="263">
        <v>0</v>
      </c>
      <c r="J51" s="263">
        <v>0</v>
      </c>
      <c r="K51" s="263">
        <v>0</v>
      </c>
      <c r="L51" s="263">
        <v>0</v>
      </c>
      <c r="M51" s="263">
        <v>0</v>
      </c>
      <c r="N51" s="263">
        <v>0</v>
      </c>
      <c r="O51" s="263">
        <v>0</v>
      </c>
      <c r="P51" s="263">
        <v>0</v>
      </c>
      <c r="Q51" s="263">
        <v>0</v>
      </c>
      <c r="R51" s="263">
        <v>0</v>
      </c>
      <c r="S51" s="263">
        <v>0</v>
      </c>
      <c r="T51" s="263">
        <v>0</v>
      </c>
      <c r="U51" s="263">
        <v>0</v>
      </c>
      <c r="V51" s="263">
        <v>0</v>
      </c>
      <c r="W51" s="263">
        <v>0</v>
      </c>
      <c r="X51" s="263">
        <v>0</v>
      </c>
      <c r="Y51" s="263">
        <v>0</v>
      </c>
      <c r="DA51" s="74" t="s">
        <v>208</v>
      </c>
    </row>
    <row r="52" spans="1:105" ht="12" hidden="1" customHeight="1" x14ac:dyDescent="0.25">
      <c r="A52" s="53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P52" s="264"/>
      <c r="Q52" s="264"/>
      <c r="R52" s="264"/>
      <c r="S52" s="264"/>
      <c r="T52" s="264"/>
      <c r="U52" s="264"/>
      <c r="V52" s="264"/>
      <c r="W52" s="264"/>
      <c r="X52" s="264"/>
      <c r="Y52" s="264"/>
      <c r="DA52" s="75"/>
    </row>
    <row r="54" spans="1:105" ht="15" customHeight="1" x14ac:dyDescent="0.25">
      <c r="A54" s="34" t="s">
        <v>44</v>
      </c>
      <c r="B54" s="223">
        <v>341.46337059329312</v>
      </c>
      <c r="C54" s="223">
        <v>356.26113499570067</v>
      </c>
      <c r="D54" s="223">
        <v>362.9402407566638</v>
      </c>
      <c r="E54" s="223">
        <v>330.9160791057609</v>
      </c>
      <c r="F54" s="223">
        <v>392.53542562338771</v>
      </c>
      <c r="G54" s="223">
        <v>347.76680997420459</v>
      </c>
      <c r="H54" s="223">
        <v>438.35709372312982</v>
      </c>
      <c r="I54" s="223">
        <v>418.6314703353396</v>
      </c>
      <c r="J54" s="223">
        <v>405.27850386930362</v>
      </c>
      <c r="K54" s="223">
        <v>333.7435081685295</v>
      </c>
      <c r="L54" s="223">
        <v>398.26509028374892</v>
      </c>
      <c r="M54" s="223">
        <v>346.58890799656069</v>
      </c>
      <c r="N54" s="223">
        <v>305.9472914875322</v>
      </c>
      <c r="O54" s="223">
        <v>284.91392949269141</v>
      </c>
      <c r="P54" s="223">
        <v>277.48237317282877</v>
      </c>
      <c r="Q54" s="223">
        <v>286.16259673258799</v>
      </c>
      <c r="R54" s="223">
        <v>301.60920034393803</v>
      </c>
      <c r="S54" s="223">
        <v>278.49879621668111</v>
      </c>
      <c r="T54" s="223">
        <v>355.00567497850398</v>
      </c>
      <c r="U54" s="223">
        <v>327.47377472055018</v>
      </c>
      <c r="V54" s="223">
        <v>299.62141014617367</v>
      </c>
      <c r="W54" s="223">
        <v>272.90128976784177</v>
      </c>
      <c r="X54" s="223">
        <v>242.40060189165951</v>
      </c>
      <c r="Y54" s="223">
        <v>240.60395528804801</v>
      </c>
      <c r="DA54" s="89" t="s">
        <v>209</v>
      </c>
    </row>
    <row r="55" spans="1:105" ht="12" customHeight="1" x14ac:dyDescent="0.25">
      <c r="A55" s="55" t="s">
        <v>91</v>
      </c>
      <c r="B55" s="259">
        <v>0.86102798905412115</v>
      </c>
      <c r="C55" s="259">
        <v>0.77677196661138848</v>
      </c>
      <c r="D55" s="259">
        <v>0.85986020744879821</v>
      </c>
      <c r="E55" s="259">
        <v>0.77178481465623738</v>
      </c>
      <c r="F55" s="259">
        <v>0.99788827201569441</v>
      </c>
      <c r="G55" s="259">
        <v>0.82074520774811965</v>
      </c>
      <c r="H55" s="259">
        <v>1.10227326476555</v>
      </c>
      <c r="I55" s="259">
        <v>1.0135368487763921</v>
      </c>
      <c r="J55" s="259">
        <v>1.00887067447863</v>
      </c>
      <c r="K55" s="259">
        <v>0.86039215330890939</v>
      </c>
      <c r="L55" s="259">
        <v>1.065523766586965</v>
      </c>
      <c r="M55" s="259">
        <v>0.93364657211261659</v>
      </c>
      <c r="N55" s="259">
        <v>0.8079950825654032</v>
      </c>
      <c r="O55" s="259">
        <v>0.74732088569503408</v>
      </c>
      <c r="P55" s="259">
        <v>0.72087239939420955</v>
      </c>
      <c r="Q55" s="259">
        <v>0.75726710654657103</v>
      </c>
      <c r="R55" s="259">
        <v>0.83664828877428732</v>
      </c>
      <c r="S55" s="259">
        <v>0.74809984879286318</v>
      </c>
      <c r="T55" s="259">
        <v>1.023111995882481</v>
      </c>
      <c r="U55" s="259">
        <v>0.92988397333989459</v>
      </c>
      <c r="V55" s="259">
        <v>0.85517236201875113</v>
      </c>
      <c r="W55" s="259">
        <v>0.73069291352181998</v>
      </c>
      <c r="X55" s="259">
        <v>0.66061667787697931</v>
      </c>
      <c r="Y55" s="259">
        <v>0.65897338352729773</v>
      </c>
      <c r="DA55" s="67" t="s">
        <v>210</v>
      </c>
    </row>
    <row r="56" spans="1:105" ht="12" customHeight="1" x14ac:dyDescent="0.25">
      <c r="A56" s="173" t="s">
        <v>92</v>
      </c>
      <c r="B56" s="224">
        <v>0.63620844670456767</v>
      </c>
      <c r="C56" s="224">
        <v>0.57395217414984723</v>
      </c>
      <c r="D56" s="224">
        <v>0.6353455798400085</v>
      </c>
      <c r="E56" s="224">
        <v>0.57026719730913888</v>
      </c>
      <c r="F56" s="224">
        <v>0.73733369367148927</v>
      </c>
      <c r="G56" s="224">
        <v>0.60644373980835542</v>
      </c>
      <c r="H56" s="224">
        <v>0.81446314235481132</v>
      </c>
      <c r="I56" s="224">
        <v>0.74889633372573139</v>
      </c>
      <c r="J56" s="224">
        <v>0.74544852536204098</v>
      </c>
      <c r="K56" s="224">
        <v>0.63573863146399123</v>
      </c>
      <c r="L56" s="224">
        <v>0.7873091572920784</v>
      </c>
      <c r="M56" s="224">
        <v>0.68986588469364551</v>
      </c>
      <c r="N56" s="224">
        <v>0.59702274834128843</v>
      </c>
      <c r="O56" s="224">
        <v>0.55219094608088759</v>
      </c>
      <c r="P56" s="224">
        <v>0.5326483172685309</v>
      </c>
      <c r="Q56" s="224">
        <v>0.55954014935764551</v>
      </c>
      <c r="R56" s="224">
        <v>0.61819443154671538</v>
      </c>
      <c r="S56" s="224">
        <v>0.55276651726882842</v>
      </c>
      <c r="T56" s="224">
        <v>0.75597135282473293</v>
      </c>
      <c r="U56" s="224">
        <v>0.68708572289728453</v>
      </c>
      <c r="V56" s="224">
        <v>0.6318817588059007</v>
      </c>
      <c r="W56" s="224">
        <v>0.53990463659658328</v>
      </c>
      <c r="X56" s="224">
        <v>0.48812572395114878</v>
      </c>
      <c r="Y56" s="224">
        <v>0.4869115035553197</v>
      </c>
      <c r="DA56" s="177" t="s">
        <v>211</v>
      </c>
    </row>
    <row r="57" spans="1:105" ht="12" customHeight="1" x14ac:dyDescent="0.25">
      <c r="A57" s="173" t="s">
        <v>93</v>
      </c>
      <c r="B57" s="224">
        <v>15.905211167614199</v>
      </c>
      <c r="C57" s="224">
        <v>14.34880435374618</v>
      </c>
      <c r="D57" s="224">
        <v>15.883639496000219</v>
      </c>
      <c r="E57" s="224">
        <v>14.256679932728471</v>
      </c>
      <c r="F57" s="224">
        <v>18.433342341787242</v>
      </c>
      <c r="G57" s="224">
        <v>15.161093495208879</v>
      </c>
      <c r="H57" s="224">
        <v>20.361578558870281</v>
      </c>
      <c r="I57" s="224">
        <v>18.722408343143289</v>
      </c>
      <c r="J57" s="224">
        <v>18.63621313405103</v>
      </c>
      <c r="K57" s="224">
        <v>15.893465786599791</v>
      </c>
      <c r="L57" s="224">
        <v>19.68272893230197</v>
      </c>
      <c r="M57" s="224">
        <v>17.246647117341141</v>
      </c>
      <c r="N57" s="224">
        <v>14.925568708532211</v>
      </c>
      <c r="O57" s="224">
        <v>13.80477365202219</v>
      </c>
      <c r="P57" s="224">
        <v>13.316207931713279</v>
      </c>
      <c r="Q57" s="224">
        <v>13.98850373394114</v>
      </c>
      <c r="R57" s="224">
        <v>15.45486078866789</v>
      </c>
      <c r="S57" s="224">
        <v>13.819162931720721</v>
      </c>
      <c r="T57" s="224">
        <v>18.899283820618319</v>
      </c>
      <c r="U57" s="224">
        <v>17.177143072432109</v>
      </c>
      <c r="V57" s="224">
        <v>15.79704397014752</v>
      </c>
      <c r="W57" s="224">
        <v>13.497615914914579</v>
      </c>
      <c r="X57" s="224">
        <v>12.203143098778719</v>
      </c>
      <c r="Y57" s="224">
        <v>12.17278758888299</v>
      </c>
      <c r="DA57" s="177" t="s">
        <v>212</v>
      </c>
    </row>
    <row r="58" spans="1:105" ht="12" customHeight="1" x14ac:dyDescent="0.25">
      <c r="A58" s="173" t="s">
        <v>94</v>
      </c>
      <c r="B58" s="224">
        <v>0.39763027919035498</v>
      </c>
      <c r="C58" s="224">
        <v>0.35872010884365457</v>
      </c>
      <c r="D58" s="224">
        <v>0.39709098740000548</v>
      </c>
      <c r="E58" s="224">
        <v>0.35641699831821178</v>
      </c>
      <c r="F58" s="224">
        <v>0.46083355854468111</v>
      </c>
      <c r="G58" s="224">
        <v>0.37902733738022232</v>
      </c>
      <c r="H58" s="224">
        <v>0.50903946397175726</v>
      </c>
      <c r="I58" s="224">
        <v>0.4680602085785821</v>
      </c>
      <c r="J58" s="224">
        <v>0.46590532835127579</v>
      </c>
      <c r="K58" s="224">
        <v>0.39733664466499458</v>
      </c>
      <c r="L58" s="224">
        <v>0.49206822330754918</v>
      </c>
      <c r="M58" s="224">
        <v>0.43116617793352863</v>
      </c>
      <c r="N58" s="224">
        <v>0.37313921771330538</v>
      </c>
      <c r="O58" s="224">
        <v>0.34511934130055488</v>
      </c>
      <c r="P58" s="224">
        <v>0.33290519829283199</v>
      </c>
      <c r="Q58" s="224">
        <v>0.34971259334852861</v>
      </c>
      <c r="R58" s="224">
        <v>0.38637151971669731</v>
      </c>
      <c r="S58" s="224">
        <v>0.34547907329301791</v>
      </c>
      <c r="T58" s="224">
        <v>0.47248209551545822</v>
      </c>
      <c r="U58" s="224">
        <v>0.42942857681080299</v>
      </c>
      <c r="V58" s="224">
        <v>0.39492609925368799</v>
      </c>
      <c r="W58" s="224">
        <v>0.33744039787286467</v>
      </c>
      <c r="X58" s="224">
        <v>0.30507857746946809</v>
      </c>
      <c r="Y58" s="224">
        <v>0.3043196897220749</v>
      </c>
      <c r="DA58" s="177" t="s">
        <v>213</v>
      </c>
    </row>
    <row r="59" spans="1:105" ht="12" customHeight="1" x14ac:dyDescent="0.25">
      <c r="A59" s="56" t="s">
        <v>95</v>
      </c>
      <c r="B59" s="260">
        <v>0.93238624262838543</v>
      </c>
      <c r="C59" s="260">
        <v>1.0528905236901751</v>
      </c>
      <c r="D59" s="260">
        <v>1.0277730280906909</v>
      </c>
      <c r="E59" s="260">
        <v>0.95811977304195028</v>
      </c>
      <c r="F59" s="260">
        <v>1.0776233011299381</v>
      </c>
      <c r="G59" s="260">
        <v>1.0094218240726891</v>
      </c>
      <c r="H59" s="260">
        <v>1.2153251313408211</v>
      </c>
      <c r="I59" s="260">
        <v>1.174547331538083</v>
      </c>
      <c r="J59" s="260">
        <v>1.123830414551406</v>
      </c>
      <c r="K59" s="260">
        <v>0.91403881740595661</v>
      </c>
      <c r="L59" s="260">
        <v>1.068635826625985</v>
      </c>
      <c r="M59" s="260">
        <v>0.93159115946966753</v>
      </c>
      <c r="N59" s="260">
        <v>0.8372459370175428</v>
      </c>
      <c r="O59" s="260">
        <v>0.78188818404574478</v>
      </c>
      <c r="P59" s="260">
        <v>0.76746207838446012</v>
      </c>
      <c r="Q59" s="260">
        <v>0.78172503119576764</v>
      </c>
      <c r="R59" s="260">
        <v>0.79571680978811499</v>
      </c>
      <c r="S59" s="260">
        <v>0.75913212031860633</v>
      </c>
      <c r="T59" s="260">
        <v>0.91856220831600521</v>
      </c>
      <c r="U59" s="260">
        <v>0.85664920401942046</v>
      </c>
      <c r="V59" s="260">
        <v>0.78072420649590446</v>
      </c>
      <c r="W59" s="260">
        <v>0.74737329967467203</v>
      </c>
      <c r="X59" s="260">
        <v>0.65503070860790313</v>
      </c>
      <c r="Y59" s="260">
        <v>0.64874011272811227</v>
      </c>
      <c r="DA59" s="68" t="s">
        <v>214</v>
      </c>
    </row>
    <row r="60" spans="1:105" ht="12" customHeight="1" x14ac:dyDescent="0.25">
      <c r="A60" s="37" t="s">
        <v>159</v>
      </c>
      <c r="B60" s="226">
        <v>6.0946047314066991E-2</v>
      </c>
      <c r="C60" s="226">
        <v>6.6606973291095398E-2</v>
      </c>
      <c r="D60" s="226">
        <v>5.794041006780086E-2</v>
      </c>
      <c r="E60" s="226">
        <v>1.549554034513979E-2</v>
      </c>
      <c r="F60" s="226">
        <v>2.5674312906776131E-2</v>
      </c>
      <c r="G60" s="226">
        <v>1.7448487720508631E-2</v>
      </c>
      <c r="H60" s="226">
        <v>1.332897314152804E-2</v>
      </c>
      <c r="I60" s="226">
        <v>1.097198705581417E-2</v>
      </c>
      <c r="J60" s="226">
        <v>7.2936161040158126E-3</v>
      </c>
      <c r="K60" s="226">
        <v>5.1522734168458206E-3</v>
      </c>
      <c r="L60" s="226">
        <v>1.2449266324237551E-2</v>
      </c>
      <c r="M60" s="226">
        <v>6.6513548664866159E-3</v>
      </c>
      <c r="N60" s="226">
        <v>2.0620170549226408E-3</v>
      </c>
      <c r="O60" s="226">
        <v>2.9544374584771602E-3</v>
      </c>
      <c r="P60" s="226">
        <v>2.000110614972391E-3</v>
      </c>
      <c r="Q60" s="226">
        <v>2.201618422097085E-3</v>
      </c>
      <c r="R60" s="226">
        <v>3.1751614305478701E-3</v>
      </c>
      <c r="S60" s="226">
        <v>8.0121060997942958E-3</v>
      </c>
      <c r="T60" s="226">
        <v>8.5536753656194585E-3</v>
      </c>
      <c r="U60" s="226">
        <v>7.7018895503154407E-3</v>
      </c>
      <c r="V60" s="226">
        <v>7.1041846112887752E-3</v>
      </c>
      <c r="W60" s="226">
        <v>6.6663452117267643E-3</v>
      </c>
      <c r="X60" s="226">
        <v>5.2083236216777474E-3</v>
      </c>
      <c r="Y60" s="226">
        <v>4.9226259356063102E-3</v>
      </c>
      <c r="DA60" s="69" t="s">
        <v>215</v>
      </c>
    </row>
    <row r="61" spans="1:105" ht="12" customHeight="1" x14ac:dyDescent="0.25">
      <c r="A61" s="37" t="s">
        <v>35</v>
      </c>
      <c r="B61" s="226">
        <v>0.69221195083160958</v>
      </c>
      <c r="C61" s="226">
        <v>0.876554984255422</v>
      </c>
      <c r="D61" s="226">
        <v>0.81936888770102145</v>
      </c>
      <c r="E61" s="226">
        <v>0.8185937885824911</v>
      </c>
      <c r="F61" s="226">
        <v>0.84703980412699353</v>
      </c>
      <c r="G61" s="226">
        <v>0.85940255918014485</v>
      </c>
      <c r="H61" s="226">
        <v>0.98486397957015037</v>
      </c>
      <c r="I61" s="226">
        <v>0.97842300198332421</v>
      </c>
      <c r="J61" s="226">
        <v>0.92016045758642251</v>
      </c>
      <c r="K61" s="226">
        <v>0.72877921743986585</v>
      </c>
      <c r="L61" s="226">
        <v>0.81000519666161297</v>
      </c>
      <c r="M61" s="226">
        <v>0.70907686337553166</v>
      </c>
      <c r="N61" s="226">
        <v>0.66167047174541138</v>
      </c>
      <c r="O61" s="226">
        <v>0.62080373890925145</v>
      </c>
      <c r="P61" s="226">
        <v>0.61785116120599159</v>
      </c>
      <c r="Q61" s="226">
        <v>0.61575049546313154</v>
      </c>
      <c r="R61" s="226">
        <v>0.58216684334214963</v>
      </c>
      <c r="S61" s="226">
        <v>0.58584487468668323</v>
      </c>
      <c r="T61" s="226">
        <v>0.62673299905879376</v>
      </c>
      <c r="U61" s="226">
        <v>0.60356466770780526</v>
      </c>
      <c r="V61" s="226">
        <v>0.54407706066622552</v>
      </c>
      <c r="W61" s="226">
        <v>0.5821062181445833</v>
      </c>
      <c r="X61" s="226">
        <v>0.49802896430195559</v>
      </c>
      <c r="Y61" s="226">
        <v>0.49071112035449188</v>
      </c>
      <c r="DA61" s="69" t="s">
        <v>216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217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X63" s="226">
        <v>0</v>
      </c>
      <c r="Y63" s="226">
        <v>0</v>
      </c>
      <c r="DA63" s="69" t="s">
        <v>218</v>
      </c>
    </row>
    <row r="64" spans="1:105" ht="12" customHeight="1" x14ac:dyDescent="0.25">
      <c r="A64" s="37" t="s">
        <v>40</v>
      </c>
      <c r="B64" s="226">
        <v>0.17922824448270891</v>
      </c>
      <c r="C64" s="226">
        <v>0.1097285661436575</v>
      </c>
      <c r="D64" s="226">
        <v>0.15046373032186849</v>
      </c>
      <c r="E64" s="226">
        <v>0.1240304441143194</v>
      </c>
      <c r="F64" s="226">
        <v>0.20490918409616801</v>
      </c>
      <c r="G64" s="226">
        <v>0.13257077717203511</v>
      </c>
      <c r="H64" s="226">
        <v>0.2171321786291423</v>
      </c>
      <c r="I64" s="226">
        <v>0.1851523424989443</v>
      </c>
      <c r="J64" s="226">
        <v>0.19637634086096789</v>
      </c>
      <c r="K64" s="226">
        <v>0.18010732654924491</v>
      </c>
      <c r="L64" s="226">
        <v>0.24618136364013399</v>
      </c>
      <c r="M64" s="226">
        <v>0.21586294122764929</v>
      </c>
      <c r="N64" s="226">
        <v>0.17351344821720879</v>
      </c>
      <c r="O64" s="226">
        <v>0.15813000767801619</v>
      </c>
      <c r="P64" s="226">
        <v>0.14761080656349609</v>
      </c>
      <c r="Q64" s="226">
        <v>0.163772917310539</v>
      </c>
      <c r="R64" s="226">
        <v>0.2103748050154175</v>
      </c>
      <c r="S64" s="226">
        <v>0.1652751395321288</v>
      </c>
      <c r="T64" s="226">
        <v>0.28327553389159188</v>
      </c>
      <c r="U64" s="226">
        <v>0.2453826467612997</v>
      </c>
      <c r="V64" s="226">
        <v>0.22954296121839021</v>
      </c>
      <c r="W64" s="226">
        <v>0.158600736318362</v>
      </c>
      <c r="X64" s="226">
        <v>0.15179342068426971</v>
      </c>
      <c r="Y64" s="226">
        <v>0.15310636643801401</v>
      </c>
      <c r="DA64" s="69" t="s">
        <v>219</v>
      </c>
    </row>
    <row r="65" spans="1:105" ht="12" customHeight="1" x14ac:dyDescent="0.25">
      <c r="A65" s="57" t="s">
        <v>220</v>
      </c>
      <c r="B65" s="261">
        <v>70.202275439678971</v>
      </c>
      <c r="C65" s="261">
        <v>80.543907159928068</v>
      </c>
      <c r="D65" s="261">
        <v>77.924075393941109</v>
      </c>
      <c r="E65" s="261">
        <v>70.618676094736145</v>
      </c>
      <c r="F65" s="261">
        <v>79.392772284117683</v>
      </c>
      <c r="G65" s="261">
        <v>72.86670988744433</v>
      </c>
      <c r="H65" s="261">
        <v>89.021364559120457</v>
      </c>
      <c r="I65" s="261">
        <v>88.515458495034551</v>
      </c>
      <c r="J65" s="261">
        <v>83.558547587363847</v>
      </c>
      <c r="K65" s="261">
        <v>66.257030331971407</v>
      </c>
      <c r="L65" s="261">
        <v>76.397886986502726</v>
      </c>
      <c r="M65" s="261">
        <v>65.546496544921155</v>
      </c>
      <c r="N65" s="261">
        <v>58.422649353387577</v>
      </c>
      <c r="O65" s="261">
        <v>54.824110449993327</v>
      </c>
      <c r="P65" s="261">
        <v>53.677090343705792</v>
      </c>
      <c r="Q65" s="261">
        <v>54.548937957778918</v>
      </c>
      <c r="R65" s="261">
        <v>55.471791097803987</v>
      </c>
      <c r="S65" s="261">
        <v>51.868669085662141</v>
      </c>
      <c r="T65" s="261">
        <v>62.296819821725137</v>
      </c>
      <c r="U65" s="261">
        <v>58.281933708531341</v>
      </c>
      <c r="V65" s="261">
        <v>53.082309854083483</v>
      </c>
      <c r="W65" s="261">
        <v>50.785481384799482</v>
      </c>
      <c r="X65" s="261">
        <v>44.533010125633787</v>
      </c>
      <c r="Y65" s="261">
        <v>43.940040331002848</v>
      </c>
      <c r="DA65" s="70" t="s">
        <v>221</v>
      </c>
    </row>
    <row r="66" spans="1:105" ht="12" customHeight="1" x14ac:dyDescent="0.25">
      <c r="A66" s="18" t="s">
        <v>28</v>
      </c>
      <c r="B66" s="230">
        <v>22.164443352275779</v>
      </c>
      <c r="C66" s="230">
        <v>30.310135627089849</v>
      </c>
      <c r="D66" s="230">
        <v>26.218540406574579</v>
      </c>
      <c r="E66" s="230">
        <v>19.150004353023121</v>
      </c>
      <c r="F66" s="230">
        <v>20.352519563520119</v>
      </c>
      <c r="G66" s="230">
        <v>16.587988223730051</v>
      </c>
      <c r="H66" s="230">
        <v>21.319448176817868</v>
      </c>
      <c r="I66" s="230">
        <v>27.082199477031999</v>
      </c>
      <c r="J66" s="230">
        <v>22.66922725387527</v>
      </c>
      <c r="K66" s="230">
        <v>13.836331081059869</v>
      </c>
      <c r="L66" s="230">
        <v>13.397996998324601</v>
      </c>
      <c r="M66" s="230">
        <v>8.6680317095093038</v>
      </c>
      <c r="N66" s="230">
        <v>6.4175353083918312</v>
      </c>
      <c r="O66" s="230">
        <v>6.8103820721916408</v>
      </c>
      <c r="P66" s="230">
        <v>6.3822642751877883</v>
      </c>
      <c r="Q66" s="230">
        <v>5.973775636834576</v>
      </c>
      <c r="R66" s="230">
        <v>5.916391684567091</v>
      </c>
      <c r="S66" s="230">
        <v>2.864697290699127</v>
      </c>
      <c r="T66" s="230">
        <v>2.61123660500532</v>
      </c>
      <c r="U66" s="230">
        <v>2.6554163858830568</v>
      </c>
      <c r="V66" s="230">
        <v>2.410392016704372</v>
      </c>
      <c r="W66" s="230">
        <v>1.9832277427732721</v>
      </c>
      <c r="X66" s="230">
        <v>1.700389335874773</v>
      </c>
      <c r="Y66" s="230">
        <v>1.178734713405591</v>
      </c>
      <c r="DA66" s="71" t="s">
        <v>222</v>
      </c>
    </row>
    <row r="67" spans="1:105" ht="12" customHeight="1" x14ac:dyDescent="0.25">
      <c r="A67" s="18" t="s">
        <v>32</v>
      </c>
      <c r="B67" s="230">
        <v>0.78734684830751323</v>
      </c>
      <c r="C67" s="230">
        <v>0.7150647115004386</v>
      </c>
      <c r="D67" s="230">
        <v>0.75109849613311563</v>
      </c>
      <c r="E67" s="230">
        <v>0.37429680389580688</v>
      </c>
      <c r="F67" s="230">
        <v>0</v>
      </c>
      <c r="G67" s="230">
        <v>0</v>
      </c>
      <c r="H67" s="230">
        <v>0</v>
      </c>
      <c r="I67" s="230">
        <v>0</v>
      </c>
      <c r="J67" s="230">
        <v>0</v>
      </c>
      <c r="K67" s="230">
        <v>0</v>
      </c>
      <c r="L67" s="230">
        <v>0</v>
      </c>
      <c r="M67" s="230">
        <v>0</v>
      </c>
      <c r="N67" s="230">
        <v>0</v>
      </c>
      <c r="O67" s="230">
        <v>0</v>
      </c>
      <c r="P67" s="230">
        <v>0</v>
      </c>
      <c r="Q67" s="230">
        <v>0</v>
      </c>
      <c r="R67" s="230">
        <v>0</v>
      </c>
      <c r="S67" s="230">
        <v>0</v>
      </c>
      <c r="T67" s="230">
        <v>0</v>
      </c>
      <c r="U67" s="230">
        <v>0</v>
      </c>
      <c r="V67" s="230">
        <v>0</v>
      </c>
      <c r="W67" s="230">
        <v>0</v>
      </c>
      <c r="X67" s="230">
        <v>0</v>
      </c>
      <c r="Y67" s="230">
        <v>0</v>
      </c>
      <c r="DA67" s="71" t="s">
        <v>223</v>
      </c>
    </row>
    <row r="68" spans="1:105" ht="12" customHeight="1" x14ac:dyDescent="0.25">
      <c r="A68" s="18" t="s">
        <v>35</v>
      </c>
      <c r="B68" s="230">
        <v>47.250485239095667</v>
      </c>
      <c r="C68" s="230">
        <v>49.518706821337773</v>
      </c>
      <c r="D68" s="230">
        <v>50.954436491233423</v>
      </c>
      <c r="E68" s="230">
        <v>51.094374937817207</v>
      </c>
      <c r="F68" s="230">
        <v>59.040252720597557</v>
      </c>
      <c r="G68" s="230">
        <v>56.278721663714293</v>
      </c>
      <c r="H68" s="230">
        <v>67.701916382302585</v>
      </c>
      <c r="I68" s="230">
        <v>61.433259018002552</v>
      </c>
      <c r="J68" s="230">
        <v>60.889320333488577</v>
      </c>
      <c r="K68" s="230">
        <v>52.420699250911532</v>
      </c>
      <c r="L68" s="230">
        <v>62.999889988178133</v>
      </c>
      <c r="M68" s="230">
        <v>56.878464835411847</v>
      </c>
      <c r="N68" s="230">
        <v>52.00511404499575</v>
      </c>
      <c r="O68" s="230">
        <v>48.013728377801691</v>
      </c>
      <c r="P68" s="230">
        <v>47.294826068518013</v>
      </c>
      <c r="Q68" s="230">
        <v>48.575162320944337</v>
      </c>
      <c r="R68" s="230">
        <v>49.555399413236898</v>
      </c>
      <c r="S68" s="230">
        <v>49.003971794963007</v>
      </c>
      <c r="T68" s="230">
        <v>59.685583216719827</v>
      </c>
      <c r="U68" s="230">
        <v>55.626517322648283</v>
      </c>
      <c r="V68" s="230">
        <v>50.671917837379112</v>
      </c>
      <c r="W68" s="230">
        <v>48.802253642026209</v>
      </c>
      <c r="X68" s="230">
        <v>42.832620789759019</v>
      </c>
      <c r="Y68" s="230">
        <v>42.761305617597259</v>
      </c>
      <c r="DA68" s="71" t="s">
        <v>224</v>
      </c>
    </row>
    <row r="69" spans="1:105" ht="12" customHeight="1" x14ac:dyDescent="0.25">
      <c r="A69" s="18" t="s">
        <v>36</v>
      </c>
      <c r="B69" s="230">
        <v>0</v>
      </c>
      <c r="C69" s="230">
        <v>0</v>
      </c>
      <c r="D69" s="230">
        <v>0</v>
      </c>
      <c r="E69" s="230">
        <v>0</v>
      </c>
      <c r="F69" s="230">
        <v>0</v>
      </c>
      <c r="G69" s="230">
        <v>0</v>
      </c>
      <c r="H69" s="230">
        <v>0</v>
      </c>
      <c r="I69" s="230">
        <v>0</v>
      </c>
      <c r="J69" s="230">
        <v>0</v>
      </c>
      <c r="K69" s="230">
        <v>0</v>
      </c>
      <c r="L69" s="230">
        <v>0</v>
      </c>
      <c r="M69" s="230">
        <v>0</v>
      </c>
      <c r="N69" s="230">
        <v>0</v>
      </c>
      <c r="O69" s="230">
        <v>0</v>
      </c>
      <c r="P69" s="230">
        <v>0</v>
      </c>
      <c r="Q69" s="230">
        <v>0</v>
      </c>
      <c r="R69" s="230">
        <v>0</v>
      </c>
      <c r="S69" s="230">
        <v>0</v>
      </c>
      <c r="T69" s="230">
        <v>0</v>
      </c>
      <c r="U69" s="230">
        <v>0</v>
      </c>
      <c r="V69" s="230">
        <v>0</v>
      </c>
      <c r="W69" s="230">
        <v>0</v>
      </c>
      <c r="X69" s="230">
        <v>0</v>
      </c>
      <c r="Y69" s="230">
        <v>0</v>
      </c>
      <c r="DA69" s="71" t="s">
        <v>225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118.12892129761001</v>
      </c>
      <c r="C71" s="261">
        <v>106.5693980643163</v>
      </c>
      <c r="D71" s="261">
        <v>117.9687072475423</v>
      </c>
      <c r="E71" s="261">
        <v>105.8851846725351</v>
      </c>
      <c r="F71" s="261">
        <v>136.90549743713439</v>
      </c>
      <c r="G71" s="261">
        <v>112.602316398537</v>
      </c>
      <c r="H71" s="261">
        <v>151.22661910792399</v>
      </c>
      <c r="I71" s="261">
        <v>139.0524073124042</v>
      </c>
      <c r="J71" s="261">
        <v>138.41223051979279</v>
      </c>
      <c r="K71" s="261">
        <v>118.0416876749412</v>
      </c>
      <c r="L71" s="261">
        <v>146.1847637521721</v>
      </c>
      <c r="M71" s="261">
        <v>128.09184351606731</v>
      </c>
      <c r="N71" s="261">
        <v>110.85306021477651</v>
      </c>
      <c r="O71" s="261">
        <v>102.5288506443428</v>
      </c>
      <c r="P71" s="261">
        <v>98.900244842453347</v>
      </c>
      <c r="Q71" s="261">
        <v>103.89342456658029</v>
      </c>
      <c r="R71" s="261">
        <v>114.7841430415865</v>
      </c>
      <c r="S71" s="261">
        <v>102.63572065512879</v>
      </c>
      <c r="T71" s="261">
        <v>140.36607169182909</v>
      </c>
      <c r="U71" s="261">
        <v>127.5756329631611</v>
      </c>
      <c r="V71" s="261">
        <v>117.32555727924721</v>
      </c>
      <c r="W71" s="261">
        <v>100.247572403497</v>
      </c>
      <c r="X71" s="261">
        <v>90.633448088657971</v>
      </c>
      <c r="Y71" s="261">
        <v>90.407995964719916</v>
      </c>
      <c r="DA71" s="70" t="s">
        <v>227</v>
      </c>
    </row>
    <row r="72" spans="1:105" ht="12" customHeight="1" x14ac:dyDescent="0.25">
      <c r="A72" s="57" t="s">
        <v>179</v>
      </c>
      <c r="B72" s="261">
        <v>75.086249656425124</v>
      </c>
      <c r="C72" s="261">
        <v>84.77963369453397</v>
      </c>
      <c r="D72" s="261">
        <v>82.75507816629127</v>
      </c>
      <c r="E72" s="261">
        <v>77.040500312547152</v>
      </c>
      <c r="F72" s="261">
        <v>86.514562306325018</v>
      </c>
      <c r="G72" s="261">
        <v>81.039160159706711</v>
      </c>
      <c r="H72" s="261">
        <v>97.569643944762902</v>
      </c>
      <c r="I72" s="261">
        <v>94.295890029039583</v>
      </c>
      <c r="J72" s="261">
        <v>90.224196451118843</v>
      </c>
      <c r="K72" s="261">
        <v>73.381550061093392</v>
      </c>
      <c r="L72" s="261">
        <v>85.793023135695037</v>
      </c>
      <c r="M72" s="261">
        <v>74.790700354614899</v>
      </c>
      <c r="N72" s="261">
        <v>67.216406426875963</v>
      </c>
      <c r="O72" s="261">
        <v>62.772133772790809</v>
      </c>
      <c r="P72" s="261">
        <v>61.613966335466301</v>
      </c>
      <c r="Q72" s="261">
        <v>62.759035413289851</v>
      </c>
      <c r="R72" s="261">
        <v>63.882333879028927</v>
      </c>
      <c r="S72" s="261">
        <v>60.945214392796053</v>
      </c>
      <c r="T72" s="261">
        <v>73.744700323632173</v>
      </c>
      <c r="U72" s="261">
        <v>68.774154064867872</v>
      </c>
      <c r="V72" s="261">
        <v>62.678686453905598</v>
      </c>
      <c r="W72" s="261">
        <v>60.001183932261412</v>
      </c>
      <c r="X72" s="261">
        <v>52.587666759798019</v>
      </c>
      <c r="Y72" s="261">
        <v>52.082640422101512</v>
      </c>
      <c r="DA72" s="70" t="s">
        <v>228</v>
      </c>
    </row>
    <row r="73" spans="1:105" ht="12" customHeight="1" x14ac:dyDescent="0.25">
      <c r="A73" s="60" t="s">
        <v>181</v>
      </c>
      <c r="B73" s="262">
        <v>60.829145166724047</v>
      </c>
      <c r="C73" s="262">
        <v>76.049153618087601</v>
      </c>
      <c r="D73" s="262">
        <v>70.780634087674343</v>
      </c>
      <c r="E73" s="262">
        <v>67.129490748857421</v>
      </c>
      <c r="F73" s="262">
        <v>70.063889463562688</v>
      </c>
      <c r="G73" s="262">
        <v>70.396013570706756</v>
      </c>
      <c r="H73" s="262">
        <v>80.137675485077608</v>
      </c>
      <c r="I73" s="262">
        <v>79.431350765188355</v>
      </c>
      <c r="J73" s="262">
        <v>74.45856373039895</v>
      </c>
      <c r="K73" s="262">
        <v>58.922038552543128</v>
      </c>
      <c r="L73" s="262">
        <v>66.028906211934952</v>
      </c>
      <c r="M73" s="262">
        <v>57.460629764192298</v>
      </c>
      <c r="N73" s="262">
        <v>53.286269605379232</v>
      </c>
      <c r="O73" s="262">
        <v>50.077021865490089</v>
      </c>
      <c r="P73" s="262">
        <v>49.763364823663409</v>
      </c>
      <c r="Q73" s="262">
        <v>49.610895201497243</v>
      </c>
      <c r="R73" s="262">
        <v>46.992865957257699</v>
      </c>
      <c r="S73" s="262">
        <v>47.676471649625903</v>
      </c>
      <c r="T73" s="262">
        <v>51.00256139528458</v>
      </c>
      <c r="U73" s="262">
        <v>49.074160328780657</v>
      </c>
      <c r="V73" s="262">
        <v>44.25034623568289</v>
      </c>
      <c r="W73" s="262">
        <v>47.268280635110571</v>
      </c>
      <c r="X73" s="262">
        <v>40.401273483307442</v>
      </c>
      <c r="Y73" s="262">
        <v>39.790840249622292</v>
      </c>
      <c r="DA73" s="72" t="s">
        <v>229</v>
      </c>
    </row>
    <row r="74" spans="1:105" ht="12" customHeight="1" x14ac:dyDescent="0.25">
      <c r="A74" s="59" t="s">
        <v>31</v>
      </c>
      <c r="B74" s="230">
        <v>0</v>
      </c>
      <c r="C74" s="230">
        <v>0</v>
      </c>
      <c r="D74" s="230">
        <v>0</v>
      </c>
      <c r="E74" s="230">
        <v>0</v>
      </c>
      <c r="F74" s="230">
        <v>0</v>
      </c>
      <c r="G74" s="230">
        <v>0</v>
      </c>
      <c r="H74" s="230">
        <v>0</v>
      </c>
      <c r="I74" s="230">
        <v>0</v>
      </c>
      <c r="J74" s="230">
        <v>0</v>
      </c>
      <c r="K74" s="230">
        <v>0</v>
      </c>
      <c r="L74" s="230">
        <v>0</v>
      </c>
      <c r="M74" s="230">
        <v>0</v>
      </c>
      <c r="N74" s="230">
        <v>0</v>
      </c>
      <c r="O74" s="230">
        <v>0</v>
      </c>
      <c r="P74" s="230">
        <v>0</v>
      </c>
      <c r="Q74" s="230">
        <v>0</v>
      </c>
      <c r="R74" s="230">
        <v>0</v>
      </c>
      <c r="S74" s="230">
        <v>0</v>
      </c>
      <c r="T74" s="230">
        <v>0</v>
      </c>
      <c r="U74" s="230">
        <v>0</v>
      </c>
      <c r="V74" s="230">
        <v>0</v>
      </c>
      <c r="W74" s="230">
        <v>0</v>
      </c>
      <c r="X74" s="230">
        <v>0</v>
      </c>
      <c r="Y74" s="230">
        <v>0</v>
      </c>
      <c r="DA74" s="71" t="s">
        <v>230</v>
      </c>
    </row>
    <row r="75" spans="1:105" ht="12" customHeight="1" x14ac:dyDescent="0.25">
      <c r="A75" s="59" t="s">
        <v>159</v>
      </c>
      <c r="B75" s="230">
        <v>4.8480872381403453</v>
      </c>
      <c r="C75" s="230">
        <v>5.2995393424624284</v>
      </c>
      <c r="D75" s="230">
        <v>4.6111059373899943</v>
      </c>
      <c r="E75" s="230">
        <v>1.2382157433353089</v>
      </c>
      <c r="F75" s="230">
        <v>2.061204449937502</v>
      </c>
      <c r="G75" s="230">
        <v>1.4008125812278369</v>
      </c>
      <c r="H75" s="230">
        <v>1.070086621292365</v>
      </c>
      <c r="I75" s="230">
        <v>0.88086129612185227</v>
      </c>
      <c r="J75" s="230">
        <v>0.58555155981469098</v>
      </c>
      <c r="K75" s="230">
        <v>0.41363867974415908</v>
      </c>
      <c r="L75" s="230">
        <v>0.99946133862079001</v>
      </c>
      <c r="M75" s="230">
        <v>0.53398906131183299</v>
      </c>
      <c r="N75" s="230">
        <v>0.16554440015147659</v>
      </c>
      <c r="O75" s="230">
        <v>0.23719036449337391</v>
      </c>
      <c r="P75" s="230">
        <v>0.1605743808964894</v>
      </c>
      <c r="Q75" s="230">
        <v>0.17675198184147689</v>
      </c>
      <c r="R75" s="230">
        <v>0.2549106920087385</v>
      </c>
      <c r="S75" s="230">
        <v>0.64323391267498176</v>
      </c>
      <c r="T75" s="230">
        <v>0.68671258276525671</v>
      </c>
      <c r="U75" s="230">
        <v>0.61832887492180733</v>
      </c>
      <c r="V75" s="230">
        <v>0.57034347860196166</v>
      </c>
      <c r="W75" s="230">
        <v>0.53519252745432655</v>
      </c>
      <c r="X75" s="230">
        <v>0.41813854433796399</v>
      </c>
      <c r="Y75" s="230">
        <v>0.3952019483711886</v>
      </c>
      <c r="DA75" s="71" t="s">
        <v>231</v>
      </c>
    </row>
    <row r="76" spans="1:105" ht="12" customHeight="1" x14ac:dyDescent="0.25">
      <c r="A76" s="59" t="s">
        <v>32</v>
      </c>
      <c r="B76" s="230">
        <v>0.91753744100680912</v>
      </c>
      <c r="C76" s="230">
        <v>1.0071024129194801</v>
      </c>
      <c r="D76" s="230">
        <v>0.96120914512652922</v>
      </c>
      <c r="E76" s="230">
        <v>0.4791826329413203</v>
      </c>
      <c r="F76" s="230">
        <v>0</v>
      </c>
      <c r="G76" s="230">
        <v>0</v>
      </c>
      <c r="H76" s="230">
        <v>0</v>
      </c>
      <c r="I76" s="230">
        <v>0</v>
      </c>
      <c r="J76" s="230">
        <v>0</v>
      </c>
      <c r="K76" s="230">
        <v>0</v>
      </c>
      <c r="L76" s="230">
        <v>0</v>
      </c>
      <c r="M76" s="230">
        <v>0</v>
      </c>
      <c r="N76" s="230">
        <v>0</v>
      </c>
      <c r="O76" s="230">
        <v>0</v>
      </c>
      <c r="P76" s="230">
        <v>0</v>
      </c>
      <c r="Q76" s="230">
        <v>0</v>
      </c>
      <c r="R76" s="230">
        <v>0</v>
      </c>
      <c r="S76" s="230">
        <v>0</v>
      </c>
      <c r="T76" s="230">
        <v>0</v>
      </c>
      <c r="U76" s="230">
        <v>0</v>
      </c>
      <c r="V76" s="230">
        <v>0</v>
      </c>
      <c r="W76" s="230">
        <v>0</v>
      </c>
      <c r="X76" s="230">
        <v>0</v>
      </c>
      <c r="Y76" s="230">
        <v>0</v>
      </c>
      <c r="DA76" s="71" t="s">
        <v>232</v>
      </c>
    </row>
    <row r="77" spans="1:105" ht="12" customHeight="1" x14ac:dyDescent="0.25">
      <c r="A77" s="59" t="s">
        <v>35</v>
      </c>
      <c r="B77" s="230">
        <v>55.063520487576888</v>
      </c>
      <c r="C77" s="230">
        <v>69.742511862705697</v>
      </c>
      <c r="D77" s="230">
        <v>65.208319005157819</v>
      </c>
      <c r="E77" s="230">
        <v>65.412092372580787</v>
      </c>
      <c r="F77" s="230">
        <v>68.002685013625182</v>
      </c>
      <c r="G77" s="230">
        <v>68.995200989478917</v>
      </c>
      <c r="H77" s="230">
        <v>79.067588863785247</v>
      </c>
      <c r="I77" s="230">
        <v>78.550489469066505</v>
      </c>
      <c r="J77" s="230">
        <v>73.873012170584261</v>
      </c>
      <c r="K77" s="230">
        <v>58.508399872798968</v>
      </c>
      <c r="L77" s="230">
        <v>65.029444873314162</v>
      </c>
      <c r="M77" s="230">
        <v>56.926640702880469</v>
      </c>
      <c r="N77" s="230">
        <v>53.120725205227757</v>
      </c>
      <c r="O77" s="230">
        <v>49.839831500996723</v>
      </c>
      <c r="P77" s="230">
        <v>49.602790442766917</v>
      </c>
      <c r="Q77" s="230">
        <v>49.434143219655759</v>
      </c>
      <c r="R77" s="230">
        <v>46.737955265248956</v>
      </c>
      <c r="S77" s="230">
        <v>47.033237736950923</v>
      </c>
      <c r="T77" s="230">
        <v>50.31584881251932</v>
      </c>
      <c r="U77" s="230">
        <v>48.455831453858863</v>
      </c>
      <c r="V77" s="230">
        <v>43.680002757080928</v>
      </c>
      <c r="W77" s="230">
        <v>46.733088107656243</v>
      </c>
      <c r="X77" s="230">
        <v>39.983134938969478</v>
      </c>
      <c r="Y77" s="230">
        <v>39.395638301251097</v>
      </c>
      <c r="DA77" s="71" t="s">
        <v>233</v>
      </c>
    </row>
    <row r="78" spans="1:105" ht="12" customHeight="1" x14ac:dyDescent="0.25">
      <c r="A78" s="60" t="s">
        <v>187</v>
      </c>
      <c r="B78" s="262">
        <v>14.257104489701071</v>
      </c>
      <c r="C78" s="262">
        <v>8.7304800764463675</v>
      </c>
      <c r="D78" s="262">
        <v>11.97444407861693</v>
      </c>
      <c r="E78" s="262">
        <v>9.9110095636897277</v>
      </c>
      <c r="F78" s="262">
        <v>16.450672842762319</v>
      </c>
      <c r="G78" s="262">
        <v>10.643146588999951</v>
      </c>
      <c r="H78" s="262">
        <v>17.43196845968529</v>
      </c>
      <c r="I78" s="262">
        <v>14.864539263851229</v>
      </c>
      <c r="J78" s="262">
        <v>15.765632720719889</v>
      </c>
      <c r="K78" s="262">
        <v>14.459511508550269</v>
      </c>
      <c r="L78" s="262">
        <v>19.764116923760081</v>
      </c>
      <c r="M78" s="262">
        <v>17.33007059042259</v>
      </c>
      <c r="N78" s="262">
        <v>13.930136821496729</v>
      </c>
      <c r="O78" s="262">
        <v>12.695111907300721</v>
      </c>
      <c r="P78" s="262">
        <v>11.850601511802889</v>
      </c>
      <c r="Q78" s="262">
        <v>13.14814021179261</v>
      </c>
      <c r="R78" s="262">
        <v>16.889467921771232</v>
      </c>
      <c r="S78" s="262">
        <v>13.26874274317014</v>
      </c>
      <c r="T78" s="262">
        <v>22.7421389283476</v>
      </c>
      <c r="U78" s="262">
        <v>19.699993736087212</v>
      </c>
      <c r="V78" s="262">
        <v>18.428340218222711</v>
      </c>
      <c r="W78" s="262">
        <v>12.73290329715083</v>
      </c>
      <c r="X78" s="262">
        <v>12.18639327649058</v>
      </c>
      <c r="Y78" s="262">
        <v>12.29180017247921</v>
      </c>
      <c r="DA78" s="72" t="s">
        <v>234</v>
      </c>
    </row>
    <row r="79" spans="1:105" ht="12" customHeight="1" x14ac:dyDescent="0.25">
      <c r="A79" s="57" t="s">
        <v>189</v>
      </c>
      <c r="B79" s="261">
        <f t="shared" ref="B79:Y79" si="1">B80+B84+B95</f>
        <v>59.313460074387422</v>
      </c>
      <c r="C79" s="261">
        <f t="shared" si="1"/>
        <v>67.257056949881076</v>
      </c>
      <c r="D79" s="261">
        <f t="shared" si="1"/>
        <v>65.488670650109398</v>
      </c>
      <c r="E79" s="261">
        <f t="shared" si="1"/>
        <v>60.458449309888493</v>
      </c>
      <c r="F79" s="261">
        <f t="shared" si="1"/>
        <v>68.015572428661642</v>
      </c>
      <c r="G79" s="261">
        <f t="shared" si="1"/>
        <v>63.2818919242983</v>
      </c>
      <c r="H79" s="261">
        <f t="shared" si="1"/>
        <v>76.536786550019258</v>
      </c>
      <c r="I79" s="261">
        <f t="shared" si="1"/>
        <v>74.640265433099145</v>
      </c>
      <c r="J79" s="261">
        <f t="shared" si="1"/>
        <v>71.103261234233614</v>
      </c>
      <c r="K79" s="261">
        <f t="shared" si="1"/>
        <v>57.36226806707986</v>
      </c>
      <c r="L79" s="261">
        <f t="shared" si="1"/>
        <v>66.793150503264513</v>
      </c>
      <c r="M79" s="261">
        <f t="shared" si="1"/>
        <v>57.926950669406722</v>
      </c>
      <c r="N79" s="261">
        <f t="shared" si="1"/>
        <v>51.91420379832239</v>
      </c>
      <c r="O79" s="261">
        <f t="shared" si="1"/>
        <v>48.55754161641994</v>
      </c>
      <c r="P79" s="261">
        <f t="shared" si="1"/>
        <v>47.620975726150064</v>
      </c>
      <c r="Q79" s="261">
        <f t="shared" si="1"/>
        <v>48.524450180549287</v>
      </c>
      <c r="R79" s="261">
        <f t="shared" si="1"/>
        <v>49.379140487024927</v>
      </c>
      <c r="S79" s="261">
        <f t="shared" si="1"/>
        <v>46.824551591700043</v>
      </c>
      <c r="T79" s="261">
        <f t="shared" si="1"/>
        <v>56.528671668160612</v>
      </c>
      <c r="U79" s="261">
        <f t="shared" si="1"/>
        <v>52.76186343449033</v>
      </c>
      <c r="V79" s="261">
        <f t="shared" si="1"/>
        <v>48.075108162215713</v>
      </c>
      <c r="W79" s="261">
        <f t="shared" si="1"/>
        <v>46.014024884703424</v>
      </c>
      <c r="X79" s="261">
        <f t="shared" si="1"/>
        <v>40.334482130885455</v>
      </c>
      <c r="Y79" s="261">
        <f t="shared" si="1"/>
        <v>39.901546291807954</v>
      </c>
      <c r="DA79" s="70"/>
    </row>
    <row r="80" spans="1:105" ht="12" customHeight="1" x14ac:dyDescent="0.25">
      <c r="A80" s="60" t="s">
        <v>190</v>
      </c>
      <c r="B80" s="262">
        <v>32.206191862054773</v>
      </c>
      <c r="C80" s="262">
        <v>40.331052762529403</v>
      </c>
      <c r="D80" s="262">
        <v>37.515091967253028</v>
      </c>
      <c r="E80" s="262">
        <v>35.666939770504783</v>
      </c>
      <c r="F80" s="262">
        <v>37.318594986860752</v>
      </c>
      <c r="G80" s="262">
        <v>37.495496456858753</v>
      </c>
      <c r="H80" s="262">
        <v>42.684262571112193</v>
      </c>
      <c r="I80" s="262">
        <v>42.308048142359077</v>
      </c>
      <c r="J80" s="262">
        <v>39.659359542167557</v>
      </c>
      <c r="K80" s="262">
        <v>31.38403690371916</v>
      </c>
      <c r="L80" s="262">
        <v>35.169415046963593</v>
      </c>
      <c r="M80" s="262">
        <v>30.605637030399741</v>
      </c>
      <c r="N80" s="262">
        <v>28.382219842333878</v>
      </c>
      <c r="O80" s="262">
        <v>26.672856894681569</v>
      </c>
      <c r="P80" s="262">
        <v>26.505791660388599</v>
      </c>
      <c r="Q80" s="262">
        <v>26.424580752444669</v>
      </c>
      <c r="R80" s="262">
        <v>25.03012244050149</v>
      </c>
      <c r="S80" s="262">
        <v>25.39423588266871</v>
      </c>
      <c r="T80" s="262">
        <v>27.1658331642147</v>
      </c>
      <c r="U80" s="262">
        <v>26.138696090836611</v>
      </c>
      <c r="V80" s="262">
        <v>23.56935593843404</v>
      </c>
      <c r="W80" s="262">
        <v>25.17681839036841</v>
      </c>
      <c r="X80" s="262">
        <v>21.519198743042221</v>
      </c>
      <c r="Y80" s="262">
        <v>21.194059633740231</v>
      </c>
      <c r="DA80" s="72" t="s">
        <v>235</v>
      </c>
    </row>
    <row r="81" spans="1:105" ht="12" customHeight="1" x14ac:dyDescent="0.25">
      <c r="A81" s="59" t="s">
        <v>31</v>
      </c>
      <c r="B81" s="230">
        <v>0</v>
      </c>
      <c r="C81" s="230">
        <v>0</v>
      </c>
      <c r="D81" s="230">
        <v>0</v>
      </c>
      <c r="E81" s="230">
        <v>0</v>
      </c>
      <c r="F81" s="230">
        <v>0</v>
      </c>
      <c r="G81" s="230">
        <v>0</v>
      </c>
      <c r="H81" s="230">
        <v>0</v>
      </c>
      <c r="I81" s="230">
        <v>0</v>
      </c>
      <c r="J81" s="230">
        <v>0</v>
      </c>
      <c r="K81" s="230">
        <v>0</v>
      </c>
      <c r="L81" s="230">
        <v>0</v>
      </c>
      <c r="M81" s="230">
        <v>0</v>
      </c>
      <c r="N81" s="230">
        <v>0</v>
      </c>
      <c r="O81" s="230">
        <v>0</v>
      </c>
      <c r="P81" s="230">
        <v>0</v>
      </c>
      <c r="Q81" s="230">
        <v>0</v>
      </c>
      <c r="R81" s="230">
        <v>0</v>
      </c>
      <c r="S81" s="230">
        <v>0</v>
      </c>
      <c r="T81" s="230">
        <v>0</v>
      </c>
      <c r="U81" s="230">
        <v>0</v>
      </c>
      <c r="V81" s="230">
        <v>0</v>
      </c>
      <c r="W81" s="230">
        <v>0</v>
      </c>
      <c r="X81" s="230">
        <v>0</v>
      </c>
      <c r="Y81" s="230">
        <v>0</v>
      </c>
      <c r="DA81" s="71" t="s">
        <v>236</v>
      </c>
    </row>
    <row r="82" spans="1:105" ht="12" customHeight="1" x14ac:dyDescent="0.25">
      <c r="A82" s="59" t="s">
        <v>159</v>
      </c>
      <c r="B82" s="230">
        <v>2.606146516220166</v>
      </c>
      <c r="C82" s="230">
        <v>2.8482163987440758</v>
      </c>
      <c r="D82" s="230">
        <v>2.477620854859186</v>
      </c>
      <c r="E82" s="230">
        <v>0.66261308595338775</v>
      </c>
      <c r="F82" s="230">
        <v>1.097873021912896</v>
      </c>
      <c r="G82" s="230">
        <v>0.74612411288595915</v>
      </c>
      <c r="H82" s="230">
        <v>0.56996734732570176</v>
      </c>
      <c r="I82" s="230">
        <v>0.46917900506605831</v>
      </c>
      <c r="J82" s="230">
        <v>0.3118862180212435</v>
      </c>
      <c r="K82" s="230">
        <v>0.2203191184283298</v>
      </c>
      <c r="L82" s="230">
        <v>0.53234973374426142</v>
      </c>
      <c r="M82" s="230">
        <v>0.284422141834901</v>
      </c>
      <c r="N82" s="230">
        <v>8.8175013818047113E-2</v>
      </c>
      <c r="O82" s="230">
        <v>0.1263362798595053</v>
      </c>
      <c r="P82" s="230">
        <v>8.5527799438802218E-2</v>
      </c>
      <c r="Q82" s="230">
        <v>9.4144582522747572E-2</v>
      </c>
      <c r="R82" s="230">
        <v>0.13577477564732951</v>
      </c>
      <c r="S82" s="230">
        <v>0.3426099528975648</v>
      </c>
      <c r="T82" s="230">
        <v>0.36576828584324189</v>
      </c>
      <c r="U82" s="230">
        <v>0.32934461715672581</v>
      </c>
      <c r="V82" s="230">
        <v>0.30378583667429748</v>
      </c>
      <c r="W82" s="230">
        <v>0.28506315200284887</v>
      </c>
      <c r="X82" s="230">
        <v>0.22271591120643061</v>
      </c>
      <c r="Y82" s="230">
        <v>0.2104990396936593</v>
      </c>
      <c r="DA82" s="71" t="s">
        <v>237</v>
      </c>
    </row>
    <row r="83" spans="1:105" ht="12" customHeight="1" x14ac:dyDescent="0.25">
      <c r="A83" s="59" t="s">
        <v>35</v>
      </c>
      <c r="B83" s="230">
        <v>29.600045345834609</v>
      </c>
      <c r="C83" s="230">
        <v>37.482836363785317</v>
      </c>
      <c r="D83" s="230">
        <v>35.037471112393838</v>
      </c>
      <c r="E83" s="230">
        <v>35.004326684551387</v>
      </c>
      <c r="F83" s="230">
        <v>36.220721964947849</v>
      </c>
      <c r="G83" s="230">
        <v>36.749372343972787</v>
      </c>
      <c r="H83" s="230">
        <v>42.114295223786492</v>
      </c>
      <c r="I83" s="230">
        <v>41.838869137293017</v>
      </c>
      <c r="J83" s="230">
        <v>39.347473324146321</v>
      </c>
      <c r="K83" s="230">
        <v>31.163717785290839</v>
      </c>
      <c r="L83" s="230">
        <v>34.637065313219317</v>
      </c>
      <c r="M83" s="230">
        <v>30.321214888564839</v>
      </c>
      <c r="N83" s="230">
        <v>28.29404482851583</v>
      </c>
      <c r="O83" s="230">
        <v>26.546520614822061</v>
      </c>
      <c r="P83" s="230">
        <v>26.420263860949792</v>
      </c>
      <c r="Q83" s="230">
        <v>26.330436169921921</v>
      </c>
      <c r="R83" s="230">
        <v>24.894347664854159</v>
      </c>
      <c r="S83" s="230">
        <v>25.051625929771141</v>
      </c>
      <c r="T83" s="230">
        <v>26.800064878371462</v>
      </c>
      <c r="U83" s="230">
        <v>25.809351473679889</v>
      </c>
      <c r="V83" s="230">
        <v>23.265570101759749</v>
      </c>
      <c r="W83" s="230">
        <v>24.891755238365558</v>
      </c>
      <c r="X83" s="230">
        <v>21.296482831835789</v>
      </c>
      <c r="Y83" s="230">
        <v>20.983560594046569</v>
      </c>
      <c r="DA83" s="71" t="s">
        <v>238</v>
      </c>
    </row>
    <row r="84" spans="1:105" ht="12" customHeight="1" x14ac:dyDescent="0.25">
      <c r="A84" s="60" t="s">
        <v>195</v>
      </c>
      <c r="B84" s="262">
        <v>19.443193419100609</v>
      </c>
      <c r="C84" s="262">
        <v>22.233842300109441</v>
      </c>
      <c r="D84" s="262">
        <v>21.539518659650881</v>
      </c>
      <c r="E84" s="262">
        <v>19.487777401218189</v>
      </c>
      <c r="F84" s="262">
        <v>21.934746258508259</v>
      </c>
      <c r="G84" s="262">
        <v>20.117465580993009</v>
      </c>
      <c r="H84" s="262">
        <v>24.567618790920839</v>
      </c>
      <c r="I84" s="262">
        <v>24.41481897470107</v>
      </c>
      <c r="J84" s="262">
        <v>23.04654798074916</v>
      </c>
      <c r="K84" s="262">
        <v>18.276565471848279</v>
      </c>
      <c r="L84" s="262">
        <v>21.096642535855189</v>
      </c>
      <c r="M84" s="262">
        <v>18.09068299018999</v>
      </c>
      <c r="N84" s="262">
        <v>16.112282621489431</v>
      </c>
      <c r="O84" s="262">
        <v>15.122802913452331</v>
      </c>
      <c r="P84" s="262">
        <v>14.803119440807309</v>
      </c>
      <c r="Q84" s="262">
        <v>15.09668814383517</v>
      </c>
      <c r="R84" s="262">
        <v>15.353068524709551</v>
      </c>
      <c r="S84" s="262">
        <v>14.36289709712667</v>
      </c>
      <c r="T84" s="262">
        <v>17.249541935628798</v>
      </c>
      <c r="U84" s="262">
        <v>16.130228782726881</v>
      </c>
      <c r="V84" s="262">
        <v>14.69014292561981</v>
      </c>
      <c r="W84" s="262">
        <v>14.055195606966929</v>
      </c>
      <c r="X84" s="262">
        <v>12.324363764083749</v>
      </c>
      <c r="Y84" s="262">
        <v>12.160423458918119</v>
      </c>
      <c r="DA84" s="72" t="s">
        <v>239</v>
      </c>
    </row>
    <row r="85" spans="1:105" ht="12" customHeight="1" x14ac:dyDescent="0.25">
      <c r="A85" s="64" t="s">
        <v>28</v>
      </c>
      <c r="B85" s="229">
        <v>5.7952299063743951</v>
      </c>
      <c r="C85" s="229">
        <v>7.9935617072621969</v>
      </c>
      <c r="D85" s="229">
        <v>6.9269454058935143</v>
      </c>
      <c r="E85" s="229">
        <v>5.2131942711377821</v>
      </c>
      <c r="F85" s="229">
        <v>5.4990711500148457</v>
      </c>
      <c r="G85" s="229">
        <v>4.5090023179051801</v>
      </c>
      <c r="H85" s="229">
        <v>5.8222543166628711</v>
      </c>
      <c r="I85" s="229">
        <v>7.4108357764650066</v>
      </c>
      <c r="J85" s="229">
        <v>6.2153815164600452</v>
      </c>
      <c r="K85" s="229">
        <v>3.7949672851592822</v>
      </c>
      <c r="L85" s="229">
        <v>3.6529058390709261</v>
      </c>
      <c r="M85" s="229">
        <v>2.3727249542366482</v>
      </c>
      <c r="N85" s="229">
        <v>1.7645799108069049</v>
      </c>
      <c r="O85" s="229">
        <v>1.8703573946303811</v>
      </c>
      <c r="P85" s="229">
        <v>1.7547950540998649</v>
      </c>
      <c r="Q85" s="229">
        <v>1.6350807689572571</v>
      </c>
      <c r="R85" s="229">
        <v>1.617572201879508</v>
      </c>
      <c r="S85" s="229">
        <v>0.77898284685545949</v>
      </c>
      <c r="T85" s="229">
        <v>0.71034551018517533</v>
      </c>
      <c r="U85" s="229">
        <v>0.72308748340555573</v>
      </c>
      <c r="V85" s="229">
        <v>0.65633197296545553</v>
      </c>
      <c r="W85" s="229">
        <v>0.54033201645448325</v>
      </c>
      <c r="X85" s="229">
        <v>0.4635831490540398</v>
      </c>
      <c r="Y85" s="229">
        <v>0.32143725562493031</v>
      </c>
      <c r="DA85" s="73" t="s">
        <v>240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241</v>
      </c>
    </row>
    <row r="87" spans="1:105" ht="12" customHeight="1" x14ac:dyDescent="0.25">
      <c r="A87" s="64" t="s">
        <v>31</v>
      </c>
      <c r="B87" s="229">
        <v>0</v>
      </c>
      <c r="C87" s="229">
        <v>0</v>
      </c>
      <c r="D87" s="229">
        <v>0</v>
      </c>
      <c r="E87" s="229">
        <v>0</v>
      </c>
      <c r="F87" s="229">
        <v>0</v>
      </c>
      <c r="G87" s="229">
        <v>0</v>
      </c>
      <c r="H87" s="229">
        <v>0</v>
      </c>
      <c r="I87" s="229">
        <v>0</v>
      </c>
      <c r="J87" s="229">
        <v>0</v>
      </c>
      <c r="K87" s="229">
        <v>0</v>
      </c>
      <c r="L87" s="229">
        <v>0</v>
      </c>
      <c r="M87" s="229">
        <v>0</v>
      </c>
      <c r="N87" s="229">
        <v>0</v>
      </c>
      <c r="O87" s="229">
        <v>0</v>
      </c>
      <c r="P87" s="229">
        <v>0</v>
      </c>
      <c r="Q87" s="229">
        <v>0</v>
      </c>
      <c r="R87" s="229">
        <v>0</v>
      </c>
      <c r="S87" s="229">
        <v>0</v>
      </c>
      <c r="T87" s="229">
        <v>0</v>
      </c>
      <c r="U87" s="229">
        <v>0</v>
      </c>
      <c r="V87" s="229">
        <v>0</v>
      </c>
      <c r="W87" s="229">
        <v>0</v>
      </c>
      <c r="X87" s="229">
        <v>0</v>
      </c>
      <c r="Y87" s="229">
        <v>0</v>
      </c>
      <c r="DA87" s="73" t="s">
        <v>242</v>
      </c>
    </row>
    <row r="88" spans="1:105" ht="12" customHeight="1" x14ac:dyDescent="0.25">
      <c r="A88" s="64" t="s">
        <v>159</v>
      </c>
      <c r="B88" s="229">
        <v>1.0877436720719971</v>
      </c>
      <c r="C88" s="229">
        <v>0.99234407825873594</v>
      </c>
      <c r="D88" s="229">
        <v>0.95195704530542369</v>
      </c>
      <c r="E88" s="229">
        <v>0.26329729846066219</v>
      </c>
      <c r="F88" s="229">
        <v>0.48351992632341401</v>
      </c>
      <c r="G88" s="229">
        <v>0.31059332202959028</v>
      </c>
      <c r="H88" s="229">
        <v>0.25022840819439129</v>
      </c>
      <c r="I88" s="229">
        <v>0.18851479687658329</v>
      </c>
      <c r="J88" s="229">
        <v>0.13232793537889981</v>
      </c>
      <c r="K88" s="229">
        <v>0.1016465922092978</v>
      </c>
      <c r="L88" s="229">
        <v>0.2639941754925067</v>
      </c>
      <c r="M88" s="229">
        <v>0.14604664232792711</v>
      </c>
      <c r="N88" s="229">
        <v>4.4562507065297151E-2</v>
      </c>
      <c r="O88" s="229">
        <v>6.2753655933586422E-2</v>
      </c>
      <c r="P88" s="229">
        <v>4.2095473451397351E-2</v>
      </c>
      <c r="Q88" s="229">
        <v>4.7538102680867528E-2</v>
      </c>
      <c r="R88" s="229">
        <v>7.3895174866820457E-2</v>
      </c>
      <c r="S88" s="229">
        <v>0.18224033098905221</v>
      </c>
      <c r="T88" s="229">
        <v>0.221596582417243</v>
      </c>
      <c r="U88" s="229">
        <v>0.1932918582651825</v>
      </c>
      <c r="V88" s="229">
        <v>0.1801594493793244</v>
      </c>
      <c r="W88" s="229">
        <v>0.15226972081310211</v>
      </c>
      <c r="X88" s="229">
        <v>0.12212294739798379</v>
      </c>
      <c r="Y88" s="229">
        <v>0.116977417809389</v>
      </c>
      <c r="DA88" s="73" t="s">
        <v>243</v>
      </c>
    </row>
    <row r="89" spans="1:105" ht="12" customHeight="1" x14ac:dyDescent="0.25">
      <c r="A89" s="64" t="s">
        <v>32</v>
      </c>
      <c r="B89" s="229">
        <v>0.20586377602543429</v>
      </c>
      <c r="C89" s="229">
        <v>0.18858094092313371</v>
      </c>
      <c r="D89" s="229">
        <v>0.1984404240847118</v>
      </c>
      <c r="E89" s="229">
        <v>0.1018945958342177</v>
      </c>
      <c r="F89" s="229">
        <v>0</v>
      </c>
      <c r="G89" s="229">
        <v>0</v>
      </c>
      <c r="H89" s="229">
        <v>0</v>
      </c>
      <c r="I89" s="229">
        <v>0</v>
      </c>
      <c r="J89" s="229">
        <v>0</v>
      </c>
      <c r="K89" s="229">
        <v>0</v>
      </c>
      <c r="L89" s="229">
        <v>0</v>
      </c>
      <c r="M89" s="229">
        <v>0</v>
      </c>
      <c r="N89" s="229">
        <v>0</v>
      </c>
      <c r="O89" s="229">
        <v>0</v>
      </c>
      <c r="P89" s="229">
        <v>0</v>
      </c>
      <c r="Q89" s="229">
        <v>0</v>
      </c>
      <c r="R89" s="229">
        <v>0</v>
      </c>
      <c r="S89" s="229">
        <v>0</v>
      </c>
      <c r="T89" s="229">
        <v>0</v>
      </c>
      <c r="U89" s="229">
        <v>0</v>
      </c>
      <c r="V89" s="229">
        <v>0</v>
      </c>
      <c r="W89" s="229">
        <v>0</v>
      </c>
      <c r="X89" s="229">
        <v>0</v>
      </c>
      <c r="Y89" s="229">
        <v>0</v>
      </c>
      <c r="DA89" s="73" t="s">
        <v>244</v>
      </c>
    </row>
    <row r="90" spans="1:105" ht="12" customHeight="1" x14ac:dyDescent="0.25">
      <c r="A90" s="64" t="s">
        <v>33</v>
      </c>
      <c r="B90" s="229">
        <v>0</v>
      </c>
      <c r="C90" s="229">
        <v>0</v>
      </c>
      <c r="D90" s="229">
        <v>0</v>
      </c>
      <c r="E90" s="229">
        <v>0</v>
      </c>
      <c r="F90" s="229">
        <v>0</v>
      </c>
      <c r="G90" s="229">
        <v>0</v>
      </c>
      <c r="H90" s="229">
        <v>0</v>
      </c>
      <c r="I90" s="229">
        <v>0</v>
      </c>
      <c r="J90" s="229">
        <v>0</v>
      </c>
      <c r="K90" s="229">
        <v>0</v>
      </c>
      <c r="L90" s="229">
        <v>0</v>
      </c>
      <c r="M90" s="229">
        <v>0</v>
      </c>
      <c r="N90" s="229">
        <v>0</v>
      </c>
      <c r="O90" s="229">
        <v>0</v>
      </c>
      <c r="P90" s="229">
        <v>0</v>
      </c>
      <c r="Q90" s="229">
        <v>0</v>
      </c>
      <c r="R90" s="229">
        <v>0</v>
      </c>
      <c r="S90" s="229">
        <v>0</v>
      </c>
      <c r="T90" s="229">
        <v>0</v>
      </c>
      <c r="U90" s="229">
        <v>0</v>
      </c>
      <c r="V90" s="229">
        <v>0</v>
      </c>
      <c r="W90" s="229">
        <v>0</v>
      </c>
      <c r="X90" s="229">
        <v>0</v>
      </c>
      <c r="Y90" s="229">
        <v>0</v>
      </c>
      <c r="DA90" s="73" t="s">
        <v>245</v>
      </c>
    </row>
    <row r="91" spans="1:105" ht="12" customHeight="1" x14ac:dyDescent="0.25">
      <c r="A91" s="64" t="s">
        <v>35</v>
      </c>
      <c r="B91" s="229">
        <v>12.35435606462878</v>
      </c>
      <c r="C91" s="229">
        <v>13.059355573665369</v>
      </c>
      <c r="D91" s="229">
        <v>13.462175784367229</v>
      </c>
      <c r="E91" s="229">
        <v>13.909391235785529</v>
      </c>
      <c r="F91" s="229">
        <v>15.952155182169999</v>
      </c>
      <c r="G91" s="229">
        <v>15.29786994105824</v>
      </c>
      <c r="H91" s="229">
        <v>18.48911714946858</v>
      </c>
      <c r="I91" s="229">
        <v>16.810739252606279</v>
      </c>
      <c r="J91" s="229">
        <v>16.694453318248151</v>
      </c>
      <c r="K91" s="229">
        <v>14.37771599688727</v>
      </c>
      <c r="L91" s="229">
        <v>17.176647078471479</v>
      </c>
      <c r="M91" s="229">
        <v>15.56950382698742</v>
      </c>
      <c r="N91" s="229">
        <v>14.29944286913747</v>
      </c>
      <c r="O91" s="229">
        <v>13.186166497454179</v>
      </c>
      <c r="P91" s="229">
        <v>13.003649377572479</v>
      </c>
      <c r="Q91" s="229">
        <v>13.29549661527615</v>
      </c>
      <c r="R91" s="229">
        <v>13.54870346954614</v>
      </c>
      <c r="S91" s="229">
        <v>13.3254056475715</v>
      </c>
      <c r="T91" s="229">
        <v>16.236516438039981</v>
      </c>
      <c r="U91" s="229">
        <v>15.147469389465719</v>
      </c>
      <c r="V91" s="229">
        <v>13.79758959441884</v>
      </c>
      <c r="W91" s="229">
        <v>13.29621381810904</v>
      </c>
      <c r="X91" s="229">
        <v>11.67760865645441</v>
      </c>
      <c r="Y91" s="229">
        <v>11.66087378978364</v>
      </c>
      <c r="DA91" s="73" t="s">
        <v>246</v>
      </c>
    </row>
    <row r="92" spans="1:105" ht="12" customHeight="1" x14ac:dyDescent="0.25">
      <c r="A92" s="64" t="s">
        <v>36</v>
      </c>
      <c r="B92" s="229">
        <v>0</v>
      </c>
      <c r="C92" s="229">
        <v>0</v>
      </c>
      <c r="D92" s="229">
        <v>0</v>
      </c>
      <c r="E92" s="229">
        <v>0</v>
      </c>
      <c r="F92" s="229">
        <v>0</v>
      </c>
      <c r="G92" s="229">
        <v>0</v>
      </c>
      <c r="H92" s="229">
        <v>0</v>
      </c>
      <c r="I92" s="229">
        <v>0</v>
      </c>
      <c r="J92" s="229">
        <v>0</v>
      </c>
      <c r="K92" s="229">
        <v>0</v>
      </c>
      <c r="L92" s="229">
        <v>0</v>
      </c>
      <c r="M92" s="229">
        <v>0</v>
      </c>
      <c r="N92" s="229">
        <v>0</v>
      </c>
      <c r="O92" s="229">
        <v>0</v>
      </c>
      <c r="P92" s="229">
        <v>0</v>
      </c>
      <c r="Q92" s="229">
        <v>0</v>
      </c>
      <c r="R92" s="229">
        <v>0</v>
      </c>
      <c r="S92" s="229">
        <v>0</v>
      </c>
      <c r="T92" s="229">
        <v>0</v>
      </c>
      <c r="U92" s="229">
        <v>0</v>
      </c>
      <c r="V92" s="229">
        <v>0</v>
      </c>
      <c r="W92" s="229">
        <v>0</v>
      </c>
      <c r="X92" s="229">
        <v>0</v>
      </c>
      <c r="Y92" s="229">
        <v>0</v>
      </c>
      <c r="DA92" s="73" t="s">
        <v>247</v>
      </c>
    </row>
    <row r="93" spans="1:105" ht="12" customHeight="1" x14ac:dyDescent="0.25">
      <c r="A93" s="64" t="s">
        <v>38</v>
      </c>
      <c r="B93" s="229">
        <v>0</v>
      </c>
      <c r="C93" s="229">
        <v>0</v>
      </c>
      <c r="D93" s="229">
        <v>0</v>
      </c>
      <c r="E93" s="229">
        <v>0</v>
      </c>
      <c r="F93" s="229">
        <v>0</v>
      </c>
      <c r="G93" s="229">
        <v>0</v>
      </c>
      <c r="H93" s="229">
        <v>0</v>
      </c>
      <c r="I93" s="229">
        <v>0</v>
      </c>
      <c r="J93" s="229">
        <v>0</v>
      </c>
      <c r="K93" s="229">
        <v>0</v>
      </c>
      <c r="L93" s="229">
        <v>0</v>
      </c>
      <c r="M93" s="229">
        <v>0</v>
      </c>
      <c r="N93" s="229">
        <v>0</v>
      </c>
      <c r="O93" s="229">
        <v>0</v>
      </c>
      <c r="P93" s="229">
        <v>0</v>
      </c>
      <c r="Q93" s="229">
        <v>0</v>
      </c>
      <c r="R93" s="229">
        <v>0</v>
      </c>
      <c r="S93" s="229">
        <v>0</v>
      </c>
      <c r="T93" s="229">
        <v>0</v>
      </c>
      <c r="U93" s="229">
        <v>0</v>
      </c>
      <c r="V93" s="229">
        <v>0</v>
      </c>
      <c r="W93" s="229">
        <v>0</v>
      </c>
      <c r="X93" s="229">
        <v>0</v>
      </c>
      <c r="Y93" s="229">
        <v>0</v>
      </c>
      <c r="DA93" s="73" t="s">
        <v>248</v>
      </c>
    </row>
    <row r="94" spans="1:105" ht="12" customHeight="1" x14ac:dyDescent="0.25">
      <c r="A94" s="64" t="s">
        <v>39</v>
      </c>
      <c r="B94" s="229">
        <v>0</v>
      </c>
      <c r="C94" s="229">
        <v>0</v>
      </c>
      <c r="D94" s="229">
        <v>0</v>
      </c>
      <c r="E94" s="229">
        <v>0</v>
      </c>
      <c r="F94" s="229">
        <v>0</v>
      </c>
      <c r="G94" s="229">
        <v>0</v>
      </c>
      <c r="H94" s="229">
        <v>6.0189165949973084E-3</v>
      </c>
      <c r="I94" s="229">
        <v>4.7291487532028784E-3</v>
      </c>
      <c r="J94" s="229">
        <v>4.385210662067783E-3</v>
      </c>
      <c r="K94" s="229">
        <v>2.2355975924238719E-3</v>
      </c>
      <c r="L94" s="229">
        <v>3.095442820275374E-3</v>
      </c>
      <c r="M94" s="229">
        <v>2.40756663799328E-3</v>
      </c>
      <c r="N94" s="229">
        <v>3.6973344797657241E-3</v>
      </c>
      <c r="O94" s="229">
        <v>3.5253654341918322E-3</v>
      </c>
      <c r="P94" s="229">
        <v>2.5795356835664768E-3</v>
      </c>
      <c r="Q94" s="229">
        <v>0.11857265692089421</v>
      </c>
      <c r="R94" s="229">
        <v>0.1128976784170774</v>
      </c>
      <c r="S94" s="229">
        <v>7.6268271710660085E-2</v>
      </c>
      <c r="T94" s="229">
        <v>8.1083404986401028E-2</v>
      </c>
      <c r="U94" s="229">
        <v>6.6380051590421069E-2</v>
      </c>
      <c r="V94" s="229">
        <v>5.6061908856186247E-2</v>
      </c>
      <c r="W94" s="229">
        <v>6.6380051590304051E-2</v>
      </c>
      <c r="X94" s="229">
        <v>6.1049011177314032E-2</v>
      </c>
      <c r="Y94" s="229">
        <v>6.1134995700160663E-2</v>
      </c>
      <c r="DA94" s="73" t="s">
        <v>249</v>
      </c>
    </row>
    <row r="95" spans="1:105" ht="12" customHeight="1" x14ac:dyDescent="0.25">
      <c r="A95" s="61" t="s">
        <v>207</v>
      </c>
      <c r="B95" s="263">
        <v>7.6640747932320377</v>
      </c>
      <c r="C95" s="263">
        <v>4.692161887242233</v>
      </c>
      <c r="D95" s="263">
        <v>6.4340600232054843</v>
      </c>
      <c r="E95" s="263">
        <v>5.30373213816552</v>
      </c>
      <c r="F95" s="263">
        <v>8.7622311832926219</v>
      </c>
      <c r="G95" s="263">
        <v>5.6689298864465432</v>
      </c>
      <c r="H95" s="263">
        <v>9.2849051879862188</v>
      </c>
      <c r="I95" s="263">
        <v>7.9173983160389936</v>
      </c>
      <c r="J95" s="263">
        <v>8.3973537113168959</v>
      </c>
      <c r="K95" s="263">
        <v>7.7016656915124218</v>
      </c>
      <c r="L95" s="263">
        <v>10.52709292044573</v>
      </c>
      <c r="M95" s="263">
        <v>9.2306306488169874</v>
      </c>
      <c r="N95" s="263">
        <v>7.4197013344990834</v>
      </c>
      <c r="O95" s="263">
        <v>6.7618818082860441</v>
      </c>
      <c r="P95" s="263">
        <v>6.3120646249541519</v>
      </c>
      <c r="Q95" s="263">
        <v>7.0031812842694547</v>
      </c>
      <c r="R95" s="263">
        <v>8.9959495218138805</v>
      </c>
      <c r="S95" s="263">
        <v>7.0674186119046656</v>
      </c>
      <c r="T95" s="263">
        <v>12.113296568317111</v>
      </c>
      <c r="U95" s="263">
        <v>10.49293856092684</v>
      </c>
      <c r="V95" s="263">
        <v>9.8156092981618563</v>
      </c>
      <c r="W95" s="263">
        <v>6.7820108873680818</v>
      </c>
      <c r="X95" s="263">
        <v>6.4909196237594893</v>
      </c>
      <c r="Y95" s="263">
        <v>6.5470631991496022</v>
      </c>
      <c r="DA95" s="74" t="s">
        <v>250</v>
      </c>
    </row>
    <row r="96" spans="1:105" ht="12" hidden="1" customHeight="1" x14ac:dyDescent="0.25"/>
    <row r="98" spans="1:105" ht="15" customHeight="1" x14ac:dyDescent="0.25">
      <c r="A98" s="32" t="s">
        <v>251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2">SUM(B$101:B$105,B$109:B$110,B$112:B$114,B$107,B$106)</f>
        <v>0</v>
      </c>
      <c r="C100" s="232">
        <f t="shared" si="2"/>
        <v>0</v>
      </c>
      <c r="D100" s="232">
        <f t="shared" si="2"/>
        <v>0</v>
      </c>
      <c r="E100" s="232">
        <f t="shared" si="2"/>
        <v>0</v>
      </c>
      <c r="F100" s="232">
        <f t="shared" si="2"/>
        <v>0</v>
      </c>
      <c r="G100" s="232">
        <f t="shared" si="2"/>
        <v>0</v>
      </c>
      <c r="H100" s="232">
        <f t="shared" si="2"/>
        <v>0</v>
      </c>
      <c r="I100" s="232">
        <f t="shared" si="2"/>
        <v>0</v>
      </c>
      <c r="J100" s="232">
        <f t="shared" si="2"/>
        <v>0</v>
      </c>
      <c r="K100" s="232">
        <f t="shared" si="2"/>
        <v>0</v>
      </c>
      <c r="L100" s="232">
        <f t="shared" si="2"/>
        <v>0</v>
      </c>
      <c r="M100" s="232">
        <f t="shared" si="2"/>
        <v>0</v>
      </c>
      <c r="N100" s="232">
        <f t="shared" si="2"/>
        <v>0</v>
      </c>
      <c r="O100" s="232">
        <f t="shared" si="2"/>
        <v>0</v>
      </c>
      <c r="P100" s="232">
        <f t="shared" si="2"/>
        <v>0</v>
      </c>
      <c r="Q100" s="232">
        <f t="shared" si="2"/>
        <v>0</v>
      </c>
      <c r="R100" s="232">
        <f t="shared" si="2"/>
        <v>0</v>
      </c>
      <c r="S100" s="232">
        <f t="shared" si="2"/>
        <v>0</v>
      </c>
      <c r="T100" s="232">
        <f t="shared" si="2"/>
        <v>0</v>
      </c>
      <c r="U100" s="232">
        <f t="shared" si="2"/>
        <v>0</v>
      </c>
      <c r="V100" s="232">
        <f t="shared" si="2"/>
        <v>0</v>
      </c>
      <c r="W100" s="232">
        <f t="shared" si="2"/>
        <v>0</v>
      </c>
      <c r="X100" s="232">
        <f t="shared" si="2"/>
        <v>0</v>
      </c>
      <c r="Y100" s="232">
        <f t="shared" si="2"/>
        <v>0</v>
      </c>
      <c r="DA100" s="95"/>
    </row>
    <row r="101" spans="1:105" ht="12" customHeight="1" x14ac:dyDescent="0.25">
      <c r="A101" s="55" t="s">
        <v>91</v>
      </c>
      <c r="B101" s="266">
        <f t="shared" ref="B101:Y101" si="3">IF(B$6=0,0,B$6/B$5)</f>
        <v>0</v>
      </c>
      <c r="C101" s="266">
        <f t="shared" si="3"/>
        <v>0</v>
      </c>
      <c r="D101" s="266">
        <f t="shared" si="3"/>
        <v>0</v>
      </c>
      <c r="E101" s="266">
        <f t="shared" si="3"/>
        <v>0</v>
      </c>
      <c r="F101" s="266">
        <f t="shared" si="3"/>
        <v>0</v>
      </c>
      <c r="G101" s="266">
        <f t="shared" si="3"/>
        <v>0</v>
      </c>
      <c r="H101" s="266">
        <f t="shared" si="3"/>
        <v>0</v>
      </c>
      <c r="I101" s="266">
        <f t="shared" si="3"/>
        <v>0</v>
      </c>
      <c r="J101" s="266">
        <f t="shared" si="3"/>
        <v>0</v>
      </c>
      <c r="K101" s="266">
        <f t="shared" si="3"/>
        <v>0</v>
      </c>
      <c r="L101" s="266">
        <f t="shared" si="3"/>
        <v>0</v>
      </c>
      <c r="M101" s="266">
        <f t="shared" si="3"/>
        <v>0</v>
      </c>
      <c r="N101" s="266">
        <f t="shared" si="3"/>
        <v>0</v>
      </c>
      <c r="O101" s="266">
        <f t="shared" si="3"/>
        <v>0</v>
      </c>
      <c r="P101" s="266">
        <f t="shared" si="3"/>
        <v>0</v>
      </c>
      <c r="Q101" s="266">
        <f t="shared" si="3"/>
        <v>0</v>
      </c>
      <c r="R101" s="266">
        <f t="shared" si="3"/>
        <v>0</v>
      </c>
      <c r="S101" s="266">
        <f t="shared" si="3"/>
        <v>0</v>
      </c>
      <c r="T101" s="266">
        <f t="shared" si="3"/>
        <v>0</v>
      </c>
      <c r="U101" s="266">
        <f t="shared" si="3"/>
        <v>0</v>
      </c>
      <c r="V101" s="266">
        <f t="shared" si="3"/>
        <v>0</v>
      </c>
      <c r="W101" s="266">
        <f t="shared" si="3"/>
        <v>0</v>
      </c>
      <c r="X101" s="266">
        <f t="shared" si="3"/>
        <v>0</v>
      </c>
      <c r="Y101" s="266">
        <f t="shared" si="3"/>
        <v>0</v>
      </c>
      <c r="DA101" s="76"/>
    </row>
    <row r="102" spans="1:105" ht="12" customHeight="1" x14ac:dyDescent="0.25">
      <c r="A102" s="173" t="s">
        <v>92</v>
      </c>
      <c r="B102" s="267">
        <f t="shared" ref="B102:Y102" si="4">IF(B$7=0,0,B$7/B$5)</f>
        <v>0</v>
      </c>
      <c r="C102" s="267">
        <f t="shared" si="4"/>
        <v>0</v>
      </c>
      <c r="D102" s="267">
        <f t="shared" si="4"/>
        <v>0</v>
      </c>
      <c r="E102" s="267">
        <f t="shared" si="4"/>
        <v>0</v>
      </c>
      <c r="F102" s="267">
        <f t="shared" si="4"/>
        <v>0</v>
      </c>
      <c r="G102" s="267">
        <f t="shared" si="4"/>
        <v>0</v>
      </c>
      <c r="H102" s="267">
        <f t="shared" si="4"/>
        <v>0</v>
      </c>
      <c r="I102" s="267">
        <f t="shared" si="4"/>
        <v>0</v>
      </c>
      <c r="J102" s="267">
        <f t="shared" si="4"/>
        <v>0</v>
      </c>
      <c r="K102" s="267">
        <f t="shared" si="4"/>
        <v>0</v>
      </c>
      <c r="L102" s="267">
        <f t="shared" si="4"/>
        <v>0</v>
      </c>
      <c r="M102" s="267">
        <f t="shared" si="4"/>
        <v>0</v>
      </c>
      <c r="N102" s="267">
        <f t="shared" si="4"/>
        <v>0</v>
      </c>
      <c r="O102" s="267">
        <f t="shared" si="4"/>
        <v>0</v>
      </c>
      <c r="P102" s="267">
        <f t="shared" si="4"/>
        <v>0</v>
      </c>
      <c r="Q102" s="267">
        <f t="shared" si="4"/>
        <v>0</v>
      </c>
      <c r="R102" s="267">
        <f t="shared" si="4"/>
        <v>0</v>
      </c>
      <c r="S102" s="267">
        <f t="shared" si="4"/>
        <v>0</v>
      </c>
      <c r="T102" s="267">
        <f t="shared" si="4"/>
        <v>0</v>
      </c>
      <c r="U102" s="267">
        <f t="shared" si="4"/>
        <v>0</v>
      </c>
      <c r="V102" s="267">
        <f t="shared" si="4"/>
        <v>0</v>
      </c>
      <c r="W102" s="267">
        <f t="shared" si="4"/>
        <v>0</v>
      </c>
      <c r="X102" s="267">
        <f t="shared" si="4"/>
        <v>0</v>
      </c>
      <c r="Y102" s="267">
        <f t="shared" si="4"/>
        <v>0</v>
      </c>
      <c r="DA102" s="77"/>
    </row>
    <row r="103" spans="1:105" ht="12" customHeight="1" x14ac:dyDescent="0.25">
      <c r="A103" s="173" t="s">
        <v>93</v>
      </c>
      <c r="B103" s="267">
        <f t="shared" ref="B103:Y103" si="5">IF(B$8=0,0,B$8/B$5)</f>
        <v>0</v>
      </c>
      <c r="C103" s="267">
        <f t="shared" si="5"/>
        <v>0</v>
      </c>
      <c r="D103" s="267">
        <f t="shared" si="5"/>
        <v>0</v>
      </c>
      <c r="E103" s="267">
        <f t="shared" si="5"/>
        <v>0</v>
      </c>
      <c r="F103" s="267">
        <f t="shared" si="5"/>
        <v>0</v>
      </c>
      <c r="G103" s="267">
        <f t="shared" si="5"/>
        <v>0</v>
      </c>
      <c r="H103" s="267">
        <f t="shared" si="5"/>
        <v>0</v>
      </c>
      <c r="I103" s="267">
        <f t="shared" si="5"/>
        <v>0</v>
      </c>
      <c r="J103" s="267">
        <f t="shared" si="5"/>
        <v>0</v>
      </c>
      <c r="K103" s="267">
        <f t="shared" si="5"/>
        <v>0</v>
      </c>
      <c r="L103" s="267">
        <f t="shared" si="5"/>
        <v>0</v>
      </c>
      <c r="M103" s="267">
        <f t="shared" si="5"/>
        <v>0</v>
      </c>
      <c r="N103" s="267">
        <f t="shared" si="5"/>
        <v>0</v>
      </c>
      <c r="O103" s="267">
        <f t="shared" si="5"/>
        <v>0</v>
      </c>
      <c r="P103" s="267">
        <f t="shared" si="5"/>
        <v>0</v>
      </c>
      <c r="Q103" s="267">
        <f t="shared" si="5"/>
        <v>0</v>
      </c>
      <c r="R103" s="267">
        <f t="shared" si="5"/>
        <v>0</v>
      </c>
      <c r="S103" s="267">
        <f t="shared" si="5"/>
        <v>0</v>
      </c>
      <c r="T103" s="267">
        <f t="shared" si="5"/>
        <v>0</v>
      </c>
      <c r="U103" s="267">
        <f t="shared" si="5"/>
        <v>0</v>
      </c>
      <c r="V103" s="267">
        <f t="shared" si="5"/>
        <v>0</v>
      </c>
      <c r="W103" s="267">
        <f t="shared" si="5"/>
        <v>0</v>
      </c>
      <c r="X103" s="267">
        <f t="shared" si="5"/>
        <v>0</v>
      </c>
      <c r="Y103" s="267">
        <f t="shared" si="5"/>
        <v>0</v>
      </c>
      <c r="DA103" s="77"/>
    </row>
    <row r="104" spans="1:105" ht="12" customHeight="1" x14ac:dyDescent="0.25">
      <c r="A104" s="173" t="s">
        <v>94</v>
      </c>
      <c r="B104" s="267">
        <f t="shared" ref="B104:Y104" si="6">IF(B$9=0,0,B$9/B$5)</f>
        <v>0</v>
      </c>
      <c r="C104" s="267">
        <f t="shared" si="6"/>
        <v>0</v>
      </c>
      <c r="D104" s="267">
        <f t="shared" si="6"/>
        <v>0</v>
      </c>
      <c r="E104" s="267">
        <f t="shared" si="6"/>
        <v>0</v>
      </c>
      <c r="F104" s="267">
        <f t="shared" si="6"/>
        <v>0</v>
      </c>
      <c r="G104" s="267">
        <f t="shared" si="6"/>
        <v>0</v>
      </c>
      <c r="H104" s="267">
        <f t="shared" si="6"/>
        <v>0</v>
      </c>
      <c r="I104" s="267">
        <f t="shared" si="6"/>
        <v>0</v>
      </c>
      <c r="J104" s="267">
        <f t="shared" si="6"/>
        <v>0</v>
      </c>
      <c r="K104" s="267">
        <f t="shared" si="6"/>
        <v>0</v>
      </c>
      <c r="L104" s="267">
        <f t="shared" si="6"/>
        <v>0</v>
      </c>
      <c r="M104" s="267">
        <f t="shared" si="6"/>
        <v>0</v>
      </c>
      <c r="N104" s="267">
        <f t="shared" si="6"/>
        <v>0</v>
      </c>
      <c r="O104" s="267">
        <f t="shared" si="6"/>
        <v>0</v>
      </c>
      <c r="P104" s="267">
        <f t="shared" si="6"/>
        <v>0</v>
      </c>
      <c r="Q104" s="267">
        <f t="shared" si="6"/>
        <v>0</v>
      </c>
      <c r="R104" s="267">
        <f t="shared" si="6"/>
        <v>0</v>
      </c>
      <c r="S104" s="267">
        <f t="shared" si="6"/>
        <v>0</v>
      </c>
      <c r="T104" s="267">
        <f t="shared" si="6"/>
        <v>0</v>
      </c>
      <c r="U104" s="267">
        <f t="shared" si="6"/>
        <v>0</v>
      </c>
      <c r="V104" s="267">
        <f t="shared" si="6"/>
        <v>0</v>
      </c>
      <c r="W104" s="267">
        <f t="shared" si="6"/>
        <v>0</v>
      </c>
      <c r="X104" s="267">
        <f t="shared" si="6"/>
        <v>0</v>
      </c>
      <c r="Y104" s="267">
        <f t="shared" si="6"/>
        <v>0</v>
      </c>
      <c r="DA104" s="77"/>
    </row>
    <row r="105" spans="1:105" ht="12" customHeight="1" x14ac:dyDescent="0.25">
      <c r="A105" s="56" t="s">
        <v>95</v>
      </c>
      <c r="B105" s="268">
        <f t="shared" ref="B105:Y105" si="7">IF(B$10=0,0,B$10/B$5)</f>
        <v>0</v>
      </c>
      <c r="C105" s="268">
        <f t="shared" si="7"/>
        <v>0</v>
      </c>
      <c r="D105" s="268">
        <f t="shared" si="7"/>
        <v>0</v>
      </c>
      <c r="E105" s="268">
        <f t="shared" si="7"/>
        <v>0</v>
      </c>
      <c r="F105" s="268">
        <f t="shared" si="7"/>
        <v>0</v>
      </c>
      <c r="G105" s="268">
        <f t="shared" si="7"/>
        <v>0</v>
      </c>
      <c r="H105" s="268">
        <f t="shared" si="7"/>
        <v>0</v>
      </c>
      <c r="I105" s="268">
        <f t="shared" si="7"/>
        <v>0</v>
      </c>
      <c r="J105" s="268">
        <f t="shared" si="7"/>
        <v>0</v>
      </c>
      <c r="K105" s="268">
        <f t="shared" si="7"/>
        <v>0</v>
      </c>
      <c r="L105" s="268">
        <f t="shared" si="7"/>
        <v>0</v>
      </c>
      <c r="M105" s="268">
        <f t="shared" si="7"/>
        <v>0</v>
      </c>
      <c r="N105" s="268">
        <f t="shared" si="7"/>
        <v>0</v>
      </c>
      <c r="O105" s="268">
        <f t="shared" si="7"/>
        <v>0</v>
      </c>
      <c r="P105" s="268">
        <f t="shared" si="7"/>
        <v>0</v>
      </c>
      <c r="Q105" s="268">
        <f t="shared" si="7"/>
        <v>0</v>
      </c>
      <c r="R105" s="268">
        <f t="shared" si="7"/>
        <v>0</v>
      </c>
      <c r="S105" s="268">
        <f t="shared" si="7"/>
        <v>0</v>
      </c>
      <c r="T105" s="268">
        <f t="shared" si="7"/>
        <v>0</v>
      </c>
      <c r="U105" s="268">
        <f t="shared" si="7"/>
        <v>0</v>
      </c>
      <c r="V105" s="268">
        <f t="shared" si="7"/>
        <v>0</v>
      </c>
      <c r="W105" s="268">
        <f t="shared" si="7"/>
        <v>0</v>
      </c>
      <c r="X105" s="268">
        <f t="shared" si="7"/>
        <v>0</v>
      </c>
      <c r="Y105" s="268">
        <f t="shared" si="7"/>
        <v>0</v>
      </c>
      <c r="DA105" s="78"/>
    </row>
    <row r="106" spans="1:105" ht="12" customHeight="1" x14ac:dyDescent="0.25">
      <c r="A106" s="174" t="s">
        <v>165</v>
      </c>
      <c r="B106" s="269">
        <f t="shared" ref="B106:Y106" si="8">IF(B$16=0,0,B$16/B$5)</f>
        <v>0</v>
      </c>
      <c r="C106" s="269">
        <f t="shared" si="8"/>
        <v>0</v>
      </c>
      <c r="D106" s="269">
        <f t="shared" si="8"/>
        <v>0</v>
      </c>
      <c r="E106" s="269">
        <f t="shared" si="8"/>
        <v>0</v>
      </c>
      <c r="F106" s="269">
        <f t="shared" si="8"/>
        <v>0</v>
      </c>
      <c r="G106" s="269">
        <f t="shared" si="8"/>
        <v>0</v>
      </c>
      <c r="H106" s="269">
        <f t="shared" si="8"/>
        <v>0</v>
      </c>
      <c r="I106" s="269">
        <f t="shared" si="8"/>
        <v>0</v>
      </c>
      <c r="J106" s="269">
        <f t="shared" si="8"/>
        <v>0</v>
      </c>
      <c r="K106" s="269">
        <f t="shared" si="8"/>
        <v>0</v>
      </c>
      <c r="L106" s="269">
        <f t="shared" si="8"/>
        <v>0</v>
      </c>
      <c r="M106" s="269">
        <f t="shared" si="8"/>
        <v>0</v>
      </c>
      <c r="N106" s="269">
        <f t="shared" si="8"/>
        <v>0</v>
      </c>
      <c r="O106" s="269">
        <f t="shared" si="8"/>
        <v>0</v>
      </c>
      <c r="P106" s="269">
        <f t="shared" si="8"/>
        <v>0</v>
      </c>
      <c r="Q106" s="269">
        <f t="shared" si="8"/>
        <v>0</v>
      </c>
      <c r="R106" s="269">
        <f t="shared" si="8"/>
        <v>0</v>
      </c>
      <c r="S106" s="269">
        <f t="shared" si="8"/>
        <v>0</v>
      </c>
      <c r="T106" s="269">
        <f t="shared" si="8"/>
        <v>0</v>
      </c>
      <c r="U106" s="269">
        <f t="shared" si="8"/>
        <v>0</v>
      </c>
      <c r="V106" s="269">
        <f t="shared" si="8"/>
        <v>0</v>
      </c>
      <c r="W106" s="269">
        <f t="shared" si="8"/>
        <v>0</v>
      </c>
      <c r="X106" s="269">
        <f t="shared" si="8"/>
        <v>0</v>
      </c>
      <c r="Y106" s="269">
        <f t="shared" si="8"/>
        <v>0</v>
      </c>
      <c r="DA106" s="79"/>
    </row>
    <row r="107" spans="1:105" ht="12" customHeight="1" x14ac:dyDescent="0.25">
      <c r="A107" s="174" t="s">
        <v>172</v>
      </c>
      <c r="B107" s="269">
        <f t="shared" ref="B107:Y107" si="9">IF(B$22=0,0,B$22/B$5)</f>
        <v>0</v>
      </c>
      <c r="C107" s="269">
        <f t="shared" si="9"/>
        <v>0</v>
      </c>
      <c r="D107" s="269">
        <f t="shared" si="9"/>
        <v>0</v>
      </c>
      <c r="E107" s="269">
        <f t="shared" si="9"/>
        <v>0</v>
      </c>
      <c r="F107" s="269">
        <f t="shared" si="9"/>
        <v>0</v>
      </c>
      <c r="G107" s="269">
        <f t="shared" si="9"/>
        <v>0</v>
      </c>
      <c r="H107" s="269">
        <f t="shared" si="9"/>
        <v>0</v>
      </c>
      <c r="I107" s="269">
        <f t="shared" si="9"/>
        <v>0</v>
      </c>
      <c r="J107" s="269">
        <f t="shared" si="9"/>
        <v>0</v>
      </c>
      <c r="K107" s="269">
        <f t="shared" si="9"/>
        <v>0</v>
      </c>
      <c r="L107" s="269">
        <f t="shared" si="9"/>
        <v>0</v>
      </c>
      <c r="M107" s="269">
        <f t="shared" si="9"/>
        <v>0</v>
      </c>
      <c r="N107" s="269">
        <f t="shared" si="9"/>
        <v>0</v>
      </c>
      <c r="O107" s="269">
        <f t="shared" si="9"/>
        <v>0</v>
      </c>
      <c r="P107" s="269">
        <f t="shared" si="9"/>
        <v>0</v>
      </c>
      <c r="Q107" s="269">
        <f t="shared" si="9"/>
        <v>0</v>
      </c>
      <c r="R107" s="269">
        <f t="shared" si="9"/>
        <v>0</v>
      </c>
      <c r="S107" s="269">
        <f t="shared" si="9"/>
        <v>0</v>
      </c>
      <c r="T107" s="269">
        <f t="shared" si="9"/>
        <v>0</v>
      </c>
      <c r="U107" s="269">
        <f t="shared" si="9"/>
        <v>0</v>
      </c>
      <c r="V107" s="269">
        <f t="shared" si="9"/>
        <v>0</v>
      </c>
      <c r="W107" s="269">
        <f t="shared" si="9"/>
        <v>0</v>
      </c>
      <c r="X107" s="269">
        <f t="shared" si="9"/>
        <v>0</v>
      </c>
      <c r="Y107" s="269">
        <f t="shared" si="9"/>
        <v>0</v>
      </c>
      <c r="DA107" s="79"/>
    </row>
    <row r="108" spans="1:105" ht="12" customHeight="1" x14ac:dyDescent="0.25">
      <c r="A108" s="174" t="s">
        <v>179</v>
      </c>
      <c r="B108" s="269">
        <f t="shared" ref="B108:Y108" si="10">IF(B$28=0,0,B$28/B$5)</f>
        <v>0</v>
      </c>
      <c r="C108" s="269">
        <f t="shared" si="10"/>
        <v>0</v>
      </c>
      <c r="D108" s="269">
        <f t="shared" si="10"/>
        <v>0</v>
      </c>
      <c r="E108" s="269">
        <f t="shared" si="10"/>
        <v>0</v>
      </c>
      <c r="F108" s="269">
        <f t="shared" si="10"/>
        <v>0</v>
      </c>
      <c r="G108" s="269">
        <f t="shared" si="10"/>
        <v>0</v>
      </c>
      <c r="H108" s="269">
        <f t="shared" si="10"/>
        <v>0</v>
      </c>
      <c r="I108" s="269">
        <f t="shared" si="10"/>
        <v>0</v>
      </c>
      <c r="J108" s="269">
        <f t="shared" si="10"/>
        <v>0</v>
      </c>
      <c r="K108" s="269">
        <f t="shared" si="10"/>
        <v>0</v>
      </c>
      <c r="L108" s="269">
        <f t="shared" si="10"/>
        <v>0</v>
      </c>
      <c r="M108" s="269">
        <f t="shared" si="10"/>
        <v>0</v>
      </c>
      <c r="N108" s="269">
        <f t="shared" si="10"/>
        <v>0</v>
      </c>
      <c r="O108" s="269">
        <f t="shared" si="10"/>
        <v>0</v>
      </c>
      <c r="P108" s="269">
        <f t="shared" si="10"/>
        <v>0</v>
      </c>
      <c r="Q108" s="269">
        <f t="shared" si="10"/>
        <v>0</v>
      </c>
      <c r="R108" s="269">
        <f t="shared" si="10"/>
        <v>0</v>
      </c>
      <c r="S108" s="269">
        <f t="shared" si="10"/>
        <v>0</v>
      </c>
      <c r="T108" s="269">
        <f t="shared" si="10"/>
        <v>0</v>
      </c>
      <c r="U108" s="269">
        <f t="shared" si="10"/>
        <v>0</v>
      </c>
      <c r="V108" s="269">
        <f t="shared" si="10"/>
        <v>0</v>
      </c>
      <c r="W108" s="269">
        <f t="shared" si="10"/>
        <v>0</v>
      </c>
      <c r="X108" s="269">
        <f t="shared" si="10"/>
        <v>0</v>
      </c>
      <c r="Y108" s="269">
        <f t="shared" si="10"/>
        <v>0</v>
      </c>
      <c r="DA108" s="79"/>
    </row>
    <row r="109" spans="1:105" ht="12" customHeight="1" x14ac:dyDescent="0.25">
      <c r="A109" s="62" t="s">
        <v>181</v>
      </c>
      <c r="B109" s="270">
        <f t="shared" ref="B109:Y109" si="11">IF(B$29=0,0,B$29/B$5)</f>
        <v>0</v>
      </c>
      <c r="C109" s="270">
        <f t="shared" si="11"/>
        <v>0</v>
      </c>
      <c r="D109" s="270">
        <f t="shared" si="11"/>
        <v>0</v>
      </c>
      <c r="E109" s="270">
        <f t="shared" si="11"/>
        <v>0</v>
      </c>
      <c r="F109" s="270">
        <f t="shared" si="11"/>
        <v>0</v>
      </c>
      <c r="G109" s="270">
        <f t="shared" si="11"/>
        <v>0</v>
      </c>
      <c r="H109" s="270">
        <f t="shared" si="11"/>
        <v>0</v>
      </c>
      <c r="I109" s="270">
        <f t="shared" si="11"/>
        <v>0</v>
      </c>
      <c r="J109" s="270">
        <f t="shared" si="11"/>
        <v>0</v>
      </c>
      <c r="K109" s="270">
        <f t="shared" si="11"/>
        <v>0</v>
      </c>
      <c r="L109" s="270">
        <f t="shared" si="11"/>
        <v>0</v>
      </c>
      <c r="M109" s="270">
        <f t="shared" si="11"/>
        <v>0</v>
      </c>
      <c r="N109" s="270">
        <f t="shared" si="11"/>
        <v>0</v>
      </c>
      <c r="O109" s="270">
        <f t="shared" si="11"/>
        <v>0</v>
      </c>
      <c r="P109" s="270">
        <f t="shared" si="11"/>
        <v>0</v>
      </c>
      <c r="Q109" s="270">
        <f t="shared" si="11"/>
        <v>0</v>
      </c>
      <c r="R109" s="270">
        <f t="shared" si="11"/>
        <v>0</v>
      </c>
      <c r="S109" s="270">
        <f t="shared" si="11"/>
        <v>0</v>
      </c>
      <c r="T109" s="270">
        <f t="shared" si="11"/>
        <v>0</v>
      </c>
      <c r="U109" s="270">
        <f t="shared" si="11"/>
        <v>0</v>
      </c>
      <c r="V109" s="270">
        <f t="shared" si="11"/>
        <v>0</v>
      </c>
      <c r="W109" s="270">
        <f t="shared" si="11"/>
        <v>0</v>
      </c>
      <c r="X109" s="270">
        <f t="shared" si="11"/>
        <v>0</v>
      </c>
      <c r="Y109" s="270">
        <f t="shared" si="11"/>
        <v>0</v>
      </c>
      <c r="DA109" s="80"/>
    </row>
    <row r="110" spans="1:105" ht="12" customHeight="1" x14ac:dyDescent="0.25">
      <c r="A110" s="62" t="s">
        <v>187</v>
      </c>
      <c r="B110" s="270">
        <f t="shared" ref="B110:Y110" si="12">IF(B$34=0,0,B$34/B$5)</f>
        <v>0</v>
      </c>
      <c r="C110" s="270">
        <f t="shared" si="12"/>
        <v>0</v>
      </c>
      <c r="D110" s="270">
        <f t="shared" si="12"/>
        <v>0</v>
      </c>
      <c r="E110" s="270">
        <f t="shared" si="12"/>
        <v>0</v>
      </c>
      <c r="F110" s="270">
        <f t="shared" si="12"/>
        <v>0</v>
      </c>
      <c r="G110" s="270">
        <f t="shared" si="12"/>
        <v>0</v>
      </c>
      <c r="H110" s="270">
        <f t="shared" si="12"/>
        <v>0</v>
      </c>
      <c r="I110" s="270">
        <f t="shared" si="12"/>
        <v>0</v>
      </c>
      <c r="J110" s="270">
        <f t="shared" si="12"/>
        <v>0</v>
      </c>
      <c r="K110" s="270">
        <f t="shared" si="12"/>
        <v>0</v>
      </c>
      <c r="L110" s="270">
        <f t="shared" si="12"/>
        <v>0</v>
      </c>
      <c r="M110" s="270">
        <f t="shared" si="12"/>
        <v>0</v>
      </c>
      <c r="N110" s="270">
        <f t="shared" si="12"/>
        <v>0</v>
      </c>
      <c r="O110" s="270">
        <f t="shared" si="12"/>
        <v>0</v>
      </c>
      <c r="P110" s="270">
        <f t="shared" si="12"/>
        <v>0</v>
      </c>
      <c r="Q110" s="270">
        <f t="shared" si="12"/>
        <v>0</v>
      </c>
      <c r="R110" s="270">
        <f t="shared" si="12"/>
        <v>0</v>
      </c>
      <c r="S110" s="270">
        <f t="shared" si="12"/>
        <v>0</v>
      </c>
      <c r="T110" s="270">
        <f t="shared" si="12"/>
        <v>0</v>
      </c>
      <c r="U110" s="270">
        <f t="shared" si="12"/>
        <v>0</v>
      </c>
      <c r="V110" s="270">
        <f t="shared" si="12"/>
        <v>0</v>
      </c>
      <c r="W110" s="270">
        <f t="shared" si="12"/>
        <v>0</v>
      </c>
      <c r="X110" s="270">
        <f t="shared" si="12"/>
        <v>0</v>
      </c>
      <c r="Y110" s="270">
        <f t="shared" si="12"/>
        <v>0</v>
      </c>
      <c r="DA110" s="80"/>
    </row>
    <row r="111" spans="1:105" ht="12" customHeight="1" x14ac:dyDescent="0.25">
      <c r="A111" s="174" t="s">
        <v>189</v>
      </c>
      <c r="B111" s="269">
        <f t="shared" ref="B111:Y111" si="13">IF(B$35=0,0,B$35/B$5)</f>
        <v>0</v>
      </c>
      <c r="C111" s="269">
        <f t="shared" si="13"/>
        <v>0</v>
      </c>
      <c r="D111" s="269">
        <f t="shared" si="13"/>
        <v>0</v>
      </c>
      <c r="E111" s="269">
        <f t="shared" si="13"/>
        <v>0</v>
      </c>
      <c r="F111" s="269">
        <f t="shared" si="13"/>
        <v>0</v>
      </c>
      <c r="G111" s="269">
        <f t="shared" si="13"/>
        <v>0</v>
      </c>
      <c r="H111" s="269">
        <f t="shared" si="13"/>
        <v>0</v>
      </c>
      <c r="I111" s="269">
        <f t="shared" si="13"/>
        <v>0</v>
      </c>
      <c r="J111" s="269">
        <f t="shared" si="13"/>
        <v>0</v>
      </c>
      <c r="K111" s="269">
        <f t="shared" si="13"/>
        <v>0</v>
      </c>
      <c r="L111" s="269">
        <f t="shared" si="13"/>
        <v>0</v>
      </c>
      <c r="M111" s="269">
        <f t="shared" si="13"/>
        <v>0</v>
      </c>
      <c r="N111" s="269">
        <f t="shared" si="13"/>
        <v>0</v>
      </c>
      <c r="O111" s="269">
        <f t="shared" si="13"/>
        <v>0</v>
      </c>
      <c r="P111" s="269">
        <f t="shared" si="13"/>
        <v>0</v>
      </c>
      <c r="Q111" s="269">
        <f t="shared" si="13"/>
        <v>0</v>
      </c>
      <c r="R111" s="269">
        <f t="shared" si="13"/>
        <v>0</v>
      </c>
      <c r="S111" s="269">
        <f t="shared" si="13"/>
        <v>0</v>
      </c>
      <c r="T111" s="269">
        <f t="shared" si="13"/>
        <v>0</v>
      </c>
      <c r="U111" s="269">
        <f t="shared" si="13"/>
        <v>0</v>
      </c>
      <c r="V111" s="269">
        <f t="shared" si="13"/>
        <v>0</v>
      </c>
      <c r="W111" s="269">
        <f t="shared" si="13"/>
        <v>0</v>
      </c>
      <c r="X111" s="269">
        <f t="shared" si="13"/>
        <v>0</v>
      </c>
      <c r="Y111" s="269">
        <f t="shared" si="13"/>
        <v>0</v>
      </c>
      <c r="DA111" s="79"/>
    </row>
    <row r="112" spans="1:105" ht="12" customHeight="1" x14ac:dyDescent="0.25">
      <c r="A112" s="62" t="s">
        <v>190</v>
      </c>
      <c r="B112" s="270">
        <f t="shared" ref="B112:Y112" si="14">IF(B$36=0,0,B$36/B$5)</f>
        <v>0</v>
      </c>
      <c r="C112" s="270">
        <f t="shared" si="14"/>
        <v>0</v>
      </c>
      <c r="D112" s="270">
        <f t="shared" si="14"/>
        <v>0</v>
      </c>
      <c r="E112" s="270">
        <f t="shared" si="14"/>
        <v>0</v>
      </c>
      <c r="F112" s="270">
        <f t="shared" si="14"/>
        <v>0</v>
      </c>
      <c r="G112" s="270">
        <f t="shared" si="14"/>
        <v>0</v>
      </c>
      <c r="H112" s="270">
        <f t="shared" si="14"/>
        <v>0</v>
      </c>
      <c r="I112" s="270">
        <f t="shared" si="14"/>
        <v>0</v>
      </c>
      <c r="J112" s="270">
        <f t="shared" si="14"/>
        <v>0</v>
      </c>
      <c r="K112" s="270">
        <f t="shared" si="14"/>
        <v>0</v>
      </c>
      <c r="L112" s="270">
        <f t="shared" si="14"/>
        <v>0</v>
      </c>
      <c r="M112" s="270">
        <f t="shared" si="14"/>
        <v>0</v>
      </c>
      <c r="N112" s="270">
        <f t="shared" si="14"/>
        <v>0</v>
      </c>
      <c r="O112" s="270">
        <f t="shared" si="14"/>
        <v>0</v>
      </c>
      <c r="P112" s="270">
        <f t="shared" si="14"/>
        <v>0</v>
      </c>
      <c r="Q112" s="270">
        <f t="shared" si="14"/>
        <v>0</v>
      </c>
      <c r="R112" s="270">
        <f t="shared" si="14"/>
        <v>0</v>
      </c>
      <c r="S112" s="270">
        <f t="shared" si="14"/>
        <v>0</v>
      </c>
      <c r="T112" s="270">
        <f t="shared" si="14"/>
        <v>0</v>
      </c>
      <c r="U112" s="270">
        <f t="shared" si="14"/>
        <v>0</v>
      </c>
      <c r="V112" s="270">
        <f t="shared" si="14"/>
        <v>0</v>
      </c>
      <c r="W112" s="270">
        <f t="shared" si="14"/>
        <v>0</v>
      </c>
      <c r="X112" s="270">
        <f t="shared" si="14"/>
        <v>0</v>
      </c>
      <c r="Y112" s="270">
        <f t="shared" si="14"/>
        <v>0</v>
      </c>
      <c r="DA112" s="80"/>
    </row>
    <row r="113" spans="1:105" ht="12" customHeight="1" x14ac:dyDescent="0.25">
      <c r="A113" s="62" t="s">
        <v>195</v>
      </c>
      <c r="B113" s="270">
        <f t="shared" ref="B113:Y113" si="15">IF(B$40=0,0,B$40/B$5)</f>
        <v>0</v>
      </c>
      <c r="C113" s="270">
        <f t="shared" si="15"/>
        <v>0</v>
      </c>
      <c r="D113" s="270">
        <f t="shared" si="15"/>
        <v>0</v>
      </c>
      <c r="E113" s="270">
        <f t="shared" si="15"/>
        <v>0</v>
      </c>
      <c r="F113" s="270">
        <f t="shared" si="15"/>
        <v>0</v>
      </c>
      <c r="G113" s="270">
        <f t="shared" si="15"/>
        <v>0</v>
      </c>
      <c r="H113" s="270">
        <f t="shared" si="15"/>
        <v>0</v>
      </c>
      <c r="I113" s="270">
        <f t="shared" si="15"/>
        <v>0</v>
      </c>
      <c r="J113" s="270">
        <f t="shared" si="15"/>
        <v>0</v>
      </c>
      <c r="K113" s="270">
        <f t="shared" si="15"/>
        <v>0</v>
      </c>
      <c r="L113" s="270">
        <f t="shared" si="15"/>
        <v>0</v>
      </c>
      <c r="M113" s="270">
        <f t="shared" si="15"/>
        <v>0</v>
      </c>
      <c r="N113" s="270">
        <f t="shared" si="15"/>
        <v>0</v>
      </c>
      <c r="O113" s="270">
        <f t="shared" si="15"/>
        <v>0</v>
      </c>
      <c r="P113" s="270">
        <f t="shared" si="15"/>
        <v>0</v>
      </c>
      <c r="Q113" s="270">
        <f t="shared" si="15"/>
        <v>0</v>
      </c>
      <c r="R113" s="270">
        <f t="shared" si="15"/>
        <v>0</v>
      </c>
      <c r="S113" s="270">
        <f t="shared" si="15"/>
        <v>0</v>
      </c>
      <c r="T113" s="270">
        <f t="shared" si="15"/>
        <v>0</v>
      </c>
      <c r="U113" s="270">
        <f t="shared" si="15"/>
        <v>0</v>
      </c>
      <c r="V113" s="270">
        <f t="shared" si="15"/>
        <v>0</v>
      </c>
      <c r="W113" s="270">
        <f t="shared" si="15"/>
        <v>0</v>
      </c>
      <c r="X113" s="270">
        <f t="shared" si="15"/>
        <v>0</v>
      </c>
      <c r="Y113" s="270">
        <f t="shared" si="15"/>
        <v>0</v>
      </c>
      <c r="DA113" s="80"/>
    </row>
    <row r="114" spans="1:105" ht="12" customHeight="1" x14ac:dyDescent="0.25">
      <c r="A114" s="63" t="s">
        <v>207</v>
      </c>
      <c r="B114" s="271">
        <f t="shared" ref="B114:Y114" si="16">IF(B$51=0,0,B$51/B$5)</f>
        <v>0</v>
      </c>
      <c r="C114" s="271">
        <f t="shared" si="16"/>
        <v>0</v>
      </c>
      <c r="D114" s="271">
        <f t="shared" si="16"/>
        <v>0</v>
      </c>
      <c r="E114" s="271">
        <f t="shared" si="16"/>
        <v>0</v>
      </c>
      <c r="F114" s="271">
        <f t="shared" si="16"/>
        <v>0</v>
      </c>
      <c r="G114" s="271">
        <f t="shared" si="16"/>
        <v>0</v>
      </c>
      <c r="H114" s="271">
        <f t="shared" si="16"/>
        <v>0</v>
      </c>
      <c r="I114" s="271">
        <f t="shared" si="16"/>
        <v>0</v>
      </c>
      <c r="J114" s="271">
        <f t="shared" si="16"/>
        <v>0</v>
      </c>
      <c r="K114" s="271">
        <f t="shared" si="16"/>
        <v>0</v>
      </c>
      <c r="L114" s="271">
        <f t="shared" si="16"/>
        <v>0</v>
      </c>
      <c r="M114" s="271">
        <f t="shared" si="16"/>
        <v>0</v>
      </c>
      <c r="N114" s="271">
        <f t="shared" si="16"/>
        <v>0</v>
      </c>
      <c r="O114" s="271">
        <f t="shared" si="16"/>
        <v>0</v>
      </c>
      <c r="P114" s="271">
        <f t="shared" si="16"/>
        <v>0</v>
      </c>
      <c r="Q114" s="271">
        <f t="shared" si="16"/>
        <v>0</v>
      </c>
      <c r="R114" s="271">
        <f t="shared" si="16"/>
        <v>0</v>
      </c>
      <c r="S114" s="271">
        <f t="shared" si="16"/>
        <v>0</v>
      </c>
      <c r="T114" s="271">
        <f t="shared" si="16"/>
        <v>0</v>
      </c>
      <c r="U114" s="271">
        <f t="shared" si="16"/>
        <v>0</v>
      </c>
      <c r="V114" s="271">
        <f t="shared" si="16"/>
        <v>0</v>
      </c>
      <c r="W114" s="271">
        <f t="shared" si="16"/>
        <v>0</v>
      </c>
      <c r="X114" s="271">
        <f t="shared" si="16"/>
        <v>0</v>
      </c>
      <c r="Y114" s="271">
        <f t="shared" si="16"/>
        <v>0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17">SUM(B$118:B$122,B$126:B$127,B$129:B$131,B$124,B$123)</f>
        <v>1</v>
      </c>
      <c r="C117" s="232">
        <f t="shared" si="17"/>
        <v>1</v>
      </c>
      <c r="D117" s="232">
        <f t="shared" si="17"/>
        <v>1</v>
      </c>
      <c r="E117" s="232">
        <f t="shared" si="17"/>
        <v>1</v>
      </c>
      <c r="F117" s="232">
        <f t="shared" si="17"/>
        <v>1</v>
      </c>
      <c r="G117" s="232">
        <f t="shared" si="17"/>
        <v>1</v>
      </c>
      <c r="H117" s="232">
        <f t="shared" si="17"/>
        <v>1</v>
      </c>
      <c r="I117" s="232">
        <f t="shared" si="17"/>
        <v>1</v>
      </c>
      <c r="J117" s="232">
        <f t="shared" si="17"/>
        <v>0.99999999999999956</v>
      </c>
      <c r="K117" s="232">
        <f t="shared" si="17"/>
        <v>1</v>
      </c>
      <c r="L117" s="232">
        <f t="shared" si="17"/>
        <v>1</v>
      </c>
      <c r="M117" s="232">
        <f t="shared" si="17"/>
        <v>0.99999999999999989</v>
      </c>
      <c r="N117" s="232">
        <f t="shared" si="17"/>
        <v>1</v>
      </c>
      <c r="O117" s="232">
        <f t="shared" si="17"/>
        <v>0.99999999999999956</v>
      </c>
      <c r="P117" s="232">
        <f t="shared" si="17"/>
        <v>1</v>
      </c>
      <c r="Q117" s="232">
        <f t="shared" si="17"/>
        <v>1</v>
      </c>
      <c r="R117" s="232">
        <f t="shared" si="17"/>
        <v>1</v>
      </c>
      <c r="S117" s="232">
        <f t="shared" si="17"/>
        <v>0.99999999999999978</v>
      </c>
      <c r="T117" s="232">
        <f t="shared" si="17"/>
        <v>1</v>
      </c>
      <c r="U117" s="232">
        <f t="shared" si="17"/>
        <v>0.99999999999999989</v>
      </c>
      <c r="V117" s="232">
        <f t="shared" si="17"/>
        <v>1.0000000000000002</v>
      </c>
      <c r="W117" s="232">
        <f t="shared" si="17"/>
        <v>1.0000000000000002</v>
      </c>
      <c r="X117" s="232">
        <f t="shared" si="17"/>
        <v>0.99999999999999978</v>
      </c>
      <c r="Y117" s="232">
        <f t="shared" si="17"/>
        <v>1</v>
      </c>
      <c r="DA117" s="95"/>
    </row>
    <row r="118" spans="1:105" ht="12" customHeight="1" x14ac:dyDescent="0.25">
      <c r="A118" s="55" t="s">
        <v>91</v>
      </c>
      <c r="B118" s="266">
        <f t="shared" ref="B118:Y118" si="18">IF(B$55=0,0,B$55/B$54)</f>
        <v>2.5215822931697876E-3</v>
      </c>
      <c r="C118" s="266">
        <f t="shared" si="18"/>
        <v>2.1803443887326145E-3</v>
      </c>
      <c r="D118" s="266">
        <f t="shared" si="18"/>
        <v>2.3691509259379656E-3</v>
      </c>
      <c r="E118" s="266">
        <f t="shared" si="18"/>
        <v>2.3322674943503565E-3</v>
      </c>
      <c r="F118" s="266">
        <f t="shared" si="18"/>
        <v>2.5421610557338679E-3</v>
      </c>
      <c r="G118" s="266">
        <f t="shared" si="18"/>
        <v>2.3600446742143046E-3</v>
      </c>
      <c r="H118" s="266">
        <f t="shared" si="18"/>
        <v>2.5145555542480974E-3</v>
      </c>
      <c r="I118" s="266">
        <f t="shared" si="18"/>
        <v>2.4210718032366529E-3</v>
      </c>
      <c r="J118" s="266">
        <f t="shared" si="18"/>
        <v>2.4893268822468216E-3</v>
      </c>
      <c r="K118" s="266">
        <f t="shared" si="18"/>
        <v>2.5780041626291038E-3</v>
      </c>
      <c r="L118" s="266">
        <f t="shared" si="18"/>
        <v>2.6754134183034203E-3</v>
      </c>
      <c r="M118" s="266">
        <f t="shared" si="18"/>
        <v>2.6938154989134314E-3</v>
      </c>
      <c r="N118" s="266">
        <f t="shared" si="18"/>
        <v>2.6409617115317075E-3</v>
      </c>
      <c r="O118" s="266">
        <f t="shared" si="18"/>
        <v>2.6229706881151426E-3</v>
      </c>
      <c r="P118" s="266">
        <f t="shared" si="18"/>
        <v>2.5979033952733895E-3</v>
      </c>
      <c r="Q118" s="266">
        <f t="shared" si="18"/>
        <v>2.6462826211149418E-3</v>
      </c>
      <c r="R118" s="266">
        <f t="shared" si="18"/>
        <v>2.7739481680937486E-3</v>
      </c>
      <c r="S118" s="266">
        <f t="shared" si="18"/>
        <v>2.6861870103410328E-3</v>
      </c>
      <c r="T118" s="266">
        <f t="shared" si="18"/>
        <v>2.8819595516168346E-3</v>
      </c>
      <c r="U118" s="266">
        <f t="shared" si="18"/>
        <v>2.8395677612151121E-3</v>
      </c>
      <c r="V118" s="266">
        <f t="shared" si="18"/>
        <v>2.8541764141672842E-3</v>
      </c>
      <c r="W118" s="266">
        <f t="shared" si="18"/>
        <v>2.6774989379618665E-3</v>
      </c>
      <c r="X118" s="266">
        <f t="shared" si="18"/>
        <v>2.725309560791605E-3</v>
      </c>
      <c r="Y118" s="266">
        <f t="shared" si="18"/>
        <v>2.7388302188897234E-3</v>
      </c>
      <c r="DA118" s="76"/>
    </row>
    <row r="119" spans="1:105" ht="12" customHeight="1" x14ac:dyDescent="0.25">
      <c r="A119" s="173" t="s">
        <v>92</v>
      </c>
      <c r="B119" s="267">
        <f t="shared" ref="B119:Y119" si="19">IF(B$56=0,0,B$56/B$54)</f>
        <v>1.863182119942044E-3</v>
      </c>
      <c r="C119" s="267">
        <f t="shared" si="19"/>
        <v>1.6110434671937303E-3</v>
      </c>
      <c r="D119" s="267">
        <f t="shared" si="19"/>
        <v>1.7505514916599757E-3</v>
      </c>
      <c r="E119" s="267">
        <f t="shared" si="19"/>
        <v>1.7232985439999766E-3</v>
      </c>
      <c r="F119" s="267">
        <f t="shared" si="19"/>
        <v>1.8783876448871474E-3</v>
      </c>
      <c r="G119" s="267">
        <f t="shared" si="19"/>
        <v>1.7438229365629747E-3</v>
      </c>
      <c r="H119" s="267">
        <f t="shared" si="19"/>
        <v>1.857990104454049E-3</v>
      </c>
      <c r="I119" s="267">
        <f t="shared" si="19"/>
        <v>1.7889155182858976E-3</v>
      </c>
      <c r="J119" s="267">
        <f t="shared" si="19"/>
        <v>1.8393487891537352E-3</v>
      </c>
      <c r="K119" s="267">
        <f t="shared" si="19"/>
        <v>1.9048719028355275E-3</v>
      </c>
      <c r="L119" s="267">
        <f t="shared" si="19"/>
        <v>1.9768470209908435E-3</v>
      </c>
      <c r="M119" s="267">
        <f t="shared" si="19"/>
        <v>1.9904442086198884E-3</v>
      </c>
      <c r="N119" s="267">
        <f t="shared" si="19"/>
        <v>1.95139086029666E-3</v>
      </c>
      <c r="O119" s="267">
        <f t="shared" si="19"/>
        <v>1.9380974003766719E-3</v>
      </c>
      <c r="P119" s="267">
        <f t="shared" si="19"/>
        <v>1.9195753271750097E-3</v>
      </c>
      <c r="Q119" s="267">
        <f t="shared" si="19"/>
        <v>1.9553224486585233E-3</v>
      </c>
      <c r="R119" s="267">
        <f t="shared" si="19"/>
        <v>2.0496537600370331E-3</v>
      </c>
      <c r="S119" s="267">
        <f t="shared" si="19"/>
        <v>1.9848075639032855E-3</v>
      </c>
      <c r="T119" s="267">
        <f t="shared" si="19"/>
        <v>2.1294627272381151E-3</v>
      </c>
      <c r="U119" s="267">
        <f t="shared" si="19"/>
        <v>2.0981396860973349E-3</v>
      </c>
      <c r="V119" s="267">
        <f t="shared" si="19"/>
        <v>2.1089339326506411E-3</v>
      </c>
      <c r="W119" s="267">
        <f t="shared" si="19"/>
        <v>1.9783879990302807E-3</v>
      </c>
      <c r="X119" s="267">
        <f t="shared" si="19"/>
        <v>2.0137149831390092E-3</v>
      </c>
      <c r="Y119" s="267">
        <f t="shared" si="19"/>
        <v>2.0237053167824919E-3</v>
      </c>
      <c r="DA119" s="77"/>
    </row>
    <row r="120" spans="1:105" ht="12" customHeight="1" x14ac:dyDescent="0.25">
      <c r="A120" s="173" t="s">
        <v>93</v>
      </c>
      <c r="B120" s="267">
        <f t="shared" ref="B120:Y120" si="20">IF(B$57=0,0,B$57/B$54)</f>
        <v>4.657955299855112E-2</v>
      </c>
      <c r="C120" s="267">
        <f t="shared" si="20"/>
        <v>4.0276086679843254E-2</v>
      </c>
      <c r="D120" s="267">
        <f t="shared" si="20"/>
        <v>4.3763787291499406E-2</v>
      </c>
      <c r="E120" s="267">
        <f t="shared" si="20"/>
        <v>4.3082463599999413E-2</v>
      </c>
      <c r="F120" s="267">
        <f t="shared" si="20"/>
        <v>4.6959691122178709E-2</v>
      </c>
      <c r="G120" s="267">
        <f t="shared" si="20"/>
        <v>4.359557341407435E-2</v>
      </c>
      <c r="H120" s="267">
        <f t="shared" si="20"/>
        <v>4.6449752611351224E-2</v>
      </c>
      <c r="I120" s="267">
        <f t="shared" si="20"/>
        <v>4.4722887957147447E-2</v>
      </c>
      <c r="J120" s="267">
        <f t="shared" si="20"/>
        <v>4.5983719728843395E-2</v>
      </c>
      <c r="K120" s="267">
        <f t="shared" si="20"/>
        <v>4.7621797570888219E-2</v>
      </c>
      <c r="L120" s="267">
        <f t="shared" si="20"/>
        <v>4.9421175524771113E-2</v>
      </c>
      <c r="M120" s="267">
        <f t="shared" si="20"/>
        <v>4.9761105215497217E-2</v>
      </c>
      <c r="N120" s="267">
        <f t="shared" si="20"/>
        <v>4.8784771507416495E-2</v>
      </c>
      <c r="O120" s="267">
        <f t="shared" si="20"/>
        <v>4.8452435009416796E-2</v>
      </c>
      <c r="P120" s="267">
        <f t="shared" si="20"/>
        <v>4.7989383179375268E-2</v>
      </c>
      <c r="Q120" s="267">
        <f t="shared" si="20"/>
        <v>4.8883061216463096E-2</v>
      </c>
      <c r="R120" s="267">
        <f t="shared" si="20"/>
        <v>5.1241344000925844E-2</v>
      </c>
      <c r="S120" s="267">
        <f t="shared" si="20"/>
        <v>4.9620189097582174E-2</v>
      </c>
      <c r="T120" s="267">
        <f t="shared" si="20"/>
        <v>5.3236568180952862E-2</v>
      </c>
      <c r="U120" s="267">
        <f t="shared" si="20"/>
        <v>5.2453492152433362E-2</v>
      </c>
      <c r="V120" s="267">
        <f t="shared" si="20"/>
        <v>5.272334831626603E-2</v>
      </c>
      <c r="W120" s="267">
        <f t="shared" si="20"/>
        <v>4.9459699975757006E-2</v>
      </c>
      <c r="X120" s="267">
        <f t="shared" si="20"/>
        <v>5.0342874578475229E-2</v>
      </c>
      <c r="Y120" s="267">
        <f t="shared" si="20"/>
        <v>5.0592632919562286E-2</v>
      </c>
      <c r="DA120" s="77"/>
    </row>
    <row r="121" spans="1:105" ht="12" customHeight="1" x14ac:dyDescent="0.25">
      <c r="A121" s="173" t="s">
        <v>94</v>
      </c>
      <c r="B121" s="267">
        <f t="shared" ref="B121:Y121" si="21">IF(B$58=0,0,B$58/B$54)</f>
        <v>1.164488824963778E-3</v>
      </c>
      <c r="C121" s="267">
        <f t="shared" si="21"/>
        <v>1.0069021669960815E-3</v>
      </c>
      <c r="D121" s="267">
        <f t="shared" si="21"/>
        <v>1.0940946822874853E-3</v>
      </c>
      <c r="E121" s="267">
        <f t="shared" si="21"/>
        <v>1.0770615899999853E-3</v>
      </c>
      <c r="F121" s="267">
        <f t="shared" si="21"/>
        <v>1.1739922780544679E-3</v>
      </c>
      <c r="G121" s="267">
        <f t="shared" si="21"/>
        <v>1.0898893353518597E-3</v>
      </c>
      <c r="H121" s="267">
        <f t="shared" si="21"/>
        <v>1.161243815283781E-3</v>
      </c>
      <c r="I121" s="267">
        <f t="shared" si="21"/>
        <v>1.1180721989286859E-3</v>
      </c>
      <c r="J121" s="267">
        <f t="shared" si="21"/>
        <v>1.1495929932210849E-3</v>
      </c>
      <c r="K121" s="267">
        <f t="shared" si="21"/>
        <v>1.1905449392722049E-3</v>
      </c>
      <c r="L121" s="267">
        <f t="shared" si="21"/>
        <v>1.2355293881192776E-3</v>
      </c>
      <c r="M121" s="267">
        <f t="shared" si="21"/>
        <v>1.2440276303874306E-3</v>
      </c>
      <c r="N121" s="267">
        <f t="shared" si="21"/>
        <v>1.2196192876854127E-3</v>
      </c>
      <c r="O121" s="267">
        <f t="shared" si="21"/>
        <v>1.2113108752354203E-3</v>
      </c>
      <c r="P121" s="267">
        <f t="shared" si="21"/>
        <v>1.1997345794843817E-3</v>
      </c>
      <c r="Q121" s="267">
        <f t="shared" si="21"/>
        <v>1.2220765304115776E-3</v>
      </c>
      <c r="R121" s="267">
        <f t="shared" si="21"/>
        <v>1.2810336000231464E-3</v>
      </c>
      <c r="S121" s="267">
        <f t="shared" si="21"/>
        <v>1.240504727439554E-3</v>
      </c>
      <c r="T121" s="267">
        <f t="shared" si="21"/>
        <v>1.3309142045238222E-3</v>
      </c>
      <c r="U121" s="267">
        <f t="shared" si="21"/>
        <v>1.3113373038108349E-3</v>
      </c>
      <c r="V121" s="267">
        <f t="shared" si="21"/>
        <v>1.3180837079066507E-3</v>
      </c>
      <c r="W121" s="267">
        <f t="shared" si="21"/>
        <v>1.2364924993939258E-3</v>
      </c>
      <c r="X121" s="267">
        <f t="shared" si="21"/>
        <v>1.2585718644618812E-3</v>
      </c>
      <c r="Y121" s="267">
        <f t="shared" si="21"/>
        <v>1.2648158229890578E-3</v>
      </c>
      <c r="DA121" s="77"/>
    </row>
    <row r="122" spans="1:105" ht="12" customHeight="1" x14ac:dyDescent="0.25">
      <c r="A122" s="56" t="s">
        <v>95</v>
      </c>
      <c r="B122" s="268">
        <f t="shared" ref="B122:Y122" si="22">IF(B$59=0,0,B$59/B$54)</f>
        <v>2.7305600627334139E-3</v>
      </c>
      <c r="C122" s="268">
        <f t="shared" si="22"/>
        <v>2.9553897977192523E-3</v>
      </c>
      <c r="D122" s="268">
        <f t="shared" si="22"/>
        <v>2.8317968433259778E-3</v>
      </c>
      <c r="E122" s="268">
        <f t="shared" si="22"/>
        <v>2.8953557519208212E-3</v>
      </c>
      <c r="F122" s="268">
        <f t="shared" si="22"/>
        <v>2.7452892931091721E-3</v>
      </c>
      <c r="G122" s="268">
        <f t="shared" si="22"/>
        <v>2.9025824061461253E-3</v>
      </c>
      <c r="H122" s="268">
        <f t="shared" si="22"/>
        <v>2.7724545781125905E-3</v>
      </c>
      <c r="I122" s="268">
        <f t="shared" si="22"/>
        <v>2.8056833152013782E-3</v>
      </c>
      <c r="J122" s="268">
        <f t="shared" si="22"/>
        <v>2.7729830322158534E-3</v>
      </c>
      <c r="K122" s="268">
        <f t="shared" si="22"/>
        <v>2.7387463577101161E-3</v>
      </c>
      <c r="L122" s="268">
        <f t="shared" si="22"/>
        <v>2.6832274600433145E-3</v>
      </c>
      <c r="M122" s="268">
        <f t="shared" si="22"/>
        <v>2.6878850937691059E-3</v>
      </c>
      <c r="N122" s="268">
        <f t="shared" si="22"/>
        <v>2.736569207548163E-3</v>
      </c>
      <c r="O122" s="268">
        <f t="shared" si="22"/>
        <v>2.7442960947467532E-3</v>
      </c>
      <c r="P122" s="268">
        <f t="shared" si="22"/>
        <v>2.765804795486773E-3</v>
      </c>
      <c r="Q122" s="268">
        <f t="shared" si="22"/>
        <v>2.7317512495396829E-3</v>
      </c>
      <c r="R122" s="268">
        <f t="shared" si="22"/>
        <v>2.6382378550810939E-3</v>
      </c>
      <c r="S122" s="268">
        <f t="shared" si="22"/>
        <v>2.7258003647813861E-3</v>
      </c>
      <c r="T122" s="268">
        <f t="shared" si="22"/>
        <v>2.5874578156296381E-3</v>
      </c>
      <c r="U122" s="268">
        <f t="shared" si="22"/>
        <v>2.6159322368652033E-3</v>
      </c>
      <c r="V122" s="268">
        <f t="shared" si="22"/>
        <v>2.6057023298669455E-3</v>
      </c>
      <c r="W122" s="268">
        <f t="shared" si="22"/>
        <v>2.7386213539352102E-3</v>
      </c>
      <c r="X122" s="268">
        <f t="shared" si="22"/>
        <v>2.7022651903342546E-3</v>
      </c>
      <c r="Y122" s="268">
        <f t="shared" si="22"/>
        <v>2.6962986204921227E-3</v>
      </c>
      <c r="DA122" s="78"/>
    </row>
    <row r="123" spans="1:105" ht="12" customHeight="1" x14ac:dyDescent="0.25">
      <c r="A123" s="174" t="s">
        <v>220</v>
      </c>
      <c r="B123" s="269">
        <f t="shared" ref="B123:Y123" si="23">IF(B$65=0,0,B$65/B$54)</f>
        <v>0.20559240458999281</v>
      </c>
      <c r="C123" s="269">
        <f t="shared" si="23"/>
        <v>0.22608109402924365</v>
      </c>
      <c r="D123" s="269">
        <f t="shared" si="23"/>
        <v>0.21470221993428923</v>
      </c>
      <c r="E123" s="269">
        <f t="shared" si="23"/>
        <v>0.21340358040494728</v>
      </c>
      <c r="F123" s="269">
        <f t="shared" si="23"/>
        <v>0.20225632414713546</v>
      </c>
      <c r="G123" s="269">
        <f t="shared" si="23"/>
        <v>0.20952749888020991</v>
      </c>
      <c r="H123" s="269">
        <f t="shared" si="23"/>
        <v>0.20307955736048183</v>
      </c>
      <c r="I123" s="269">
        <f t="shared" si="23"/>
        <v>0.21144004874772154</v>
      </c>
      <c r="J123" s="269">
        <f t="shared" si="23"/>
        <v>0.2061756219232152</v>
      </c>
      <c r="K123" s="269">
        <f t="shared" si="23"/>
        <v>0.19852679890484576</v>
      </c>
      <c r="L123" s="269">
        <f t="shared" si="23"/>
        <v>0.19182672257835126</v>
      </c>
      <c r="M123" s="269">
        <f t="shared" si="23"/>
        <v>0.189118852428975</v>
      </c>
      <c r="N123" s="269">
        <f t="shared" si="23"/>
        <v>0.19095658297654317</v>
      </c>
      <c r="O123" s="269">
        <f t="shared" si="23"/>
        <v>0.19242341203749277</v>
      </c>
      <c r="P123" s="269">
        <f t="shared" si="23"/>
        <v>0.1934432437273168</v>
      </c>
      <c r="Q123" s="269">
        <f t="shared" si="23"/>
        <v>0.19062217976989349</v>
      </c>
      <c r="R123" s="269">
        <f t="shared" si="23"/>
        <v>0.1839194263124172</v>
      </c>
      <c r="S123" s="269">
        <f t="shared" si="23"/>
        <v>0.18624378198499153</v>
      </c>
      <c r="T123" s="269">
        <f t="shared" si="23"/>
        <v>0.17548119428090067</v>
      </c>
      <c r="U123" s="269">
        <f t="shared" si="23"/>
        <v>0.17797435461287317</v>
      </c>
      <c r="V123" s="269">
        <f t="shared" si="23"/>
        <v>0.17716460859117739</v>
      </c>
      <c r="W123" s="269">
        <f t="shared" si="23"/>
        <v>0.18609469170337339</v>
      </c>
      <c r="X123" s="269">
        <f t="shared" si="23"/>
        <v>0.1837165822943696</v>
      </c>
      <c r="Y123" s="269">
        <f t="shared" si="23"/>
        <v>0.18262393184018272</v>
      </c>
      <c r="DA123" s="79"/>
    </row>
    <row r="124" spans="1:105" ht="12" customHeight="1" x14ac:dyDescent="0.25">
      <c r="A124" s="174" t="s">
        <v>226</v>
      </c>
      <c r="B124" s="269">
        <f t="shared" ref="B124:Y124" si="24">IF(B$71=0,0,B$71/B$54)</f>
        <v>0.34594902841953684</v>
      </c>
      <c r="C124" s="269">
        <f t="shared" si="24"/>
        <v>0.29913282027129445</v>
      </c>
      <c r="D124" s="269">
        <f t="shared" si="24"/>
        <v>0.32503617400374007</v>
      </c>
      <c r="E124" s="269">
        <f t="shared" si="24"/>
        <v>0.31997594362495202</v>
      </c>
      <c r="F124" s="269">
        <f t="shared" si="24"/>
        <v>0.34877233620306752</v>
      </c>
      <c r="G124" s="269">
        <f t="shared" si="24"/>
        <v>0.3237868398277835</v>
      </c>
      <c r="H124" s="269">
        <f t="shared" si="24"/>
        <v>0.34498499345248429</v>
      </c>
      <c r="I124" s="269">
        <f t="shared" si="24"/>
        <v>0.3321594700011874</v>
      </c>
      <c r="J124" s="269">
        <f t="shared" si="24"/>
        <v>0.34152374033740684</v>
      </c>
      <c r="K124" s="269">
        <f t="shared" si="24"/>
        <v>0.35368983901054346</v>
      </c>
      <c r="L124" s="269">
        <f t="shared" si="24"/>
        <v>0.36705392292360084</v>
      </c>
      <c r="M124" s="269">
        <f t="shared" si="24"/>
        <v>0.36957860035537665</v>
      </c>
      <c r="N124" s="269">
        <f t="shared" si="24"/>
        <v>0.36232731355719139</v>
      </c>
      <c r="O124" s="269">
        <f t="shared" si="24"/>
        <v>0.35985903120602902</v>
      </c>
      <c r="P124" s="269">
        <f t="shared" si="24"/>
        <v>0.35641991853966787</v>
      </c>
      <c r="Q124" s="269">
        <f t="shared" si="24"/>
        <v>0.36305731689898724</v>
      </c>
      <c r="R124" s="269">
        <f t="shared" si="24"/>
        <v>0.38057241924547786</v>
      </c>
      <c r="S124" s="269">
        <f t="shared" si="24"/>
        <v>0.3685320082147675</v>
      </c>
      <c r="T124" s="269">
        <f t="shared" si="24"/>
        <v>0.39539106438320576</v>
      </c>
      <c r="U124" s="269">
        <f t="shared" si="24"/>
        <v>0.38957511352482438</v>
      </c>
      <c r="V124" s="269">
        <f t="shared" si="24"/>
        <v>0.39157935082812878</v>
      </c>
      <c r="W124" s="269">
        <f t="shared" si="24"/>
        <v>0.36734004624447913</v>
      </c>
      <c r="X124" s="269">
        <f t="shared" si="24"/>
        <v>0.37389943499053863</v>
      </c>
      <c r="Y124" s="269">
        <f t="shared" si="24"/>
        <v>0.37575440460438236</v>
      </c>
      <c r="DA124" s="79"/>
    </row>
    <row r="125" spans="1:105" ht="12" customHeight="1" x14ac:dyDescent="0.25">
      <c r="A125" s="174" t="s">
        <v>179</v>
      </c>
      <c r="B125" s="269">
        <f t="shared" ref="B125:Y125" si="25">IF(B$72=0,0,B$72/B$54)</f>
        <v>0.21989547378379898</v>
      </c>
      <c r="C125" s="269">
        <f t="shared" si="25"/>
        <v>0.23797048110666655</v>
      </c>
      <c r="D125" s="269">
        <f t="shared" si="25"/>
        <v>0.22801295881041495</v>
      </c>
      <c r="E125" s="269">
        <f t="shared" si="25"/>
        <v>0.2328097822285782</v>
      </c>
      <c r="F125" s="269">
        <f t="shared" si="25"/>
        <v>0.2203993745760163</v>
      </c>
      <c r="G125" s="269">
        <f t="shared" si="25"/>
        <v>0.23302729827989549</v>
      </c>
      <c r="H125" s="269">
        <f t="shared" si="25"/>
        <v>0.22258027836636024</v>
      </c>
      <c r="I125" s="269">
        <f t="shared" si="25"/>
        <v>0.22524797276589126</v>
      </c>
      <c r="J125" s="269">
        <f t="shared" si="25"/>
        <v>0.22262270411513072</v>
      </c>
      <c r="K125" s="269">
        <f t="shared" si="25"/>
        <v>0.21987408972772624</v>
      </c>
      <c r="L125" s="269">
        <f t="shared" si="25"/>
        <v>0.21541687993434405</v>
      </c>
      <c r="M125" s="269">
        <f t="shared" si="25"/>
        <v>0.215790807579327</v>
      </c>
      <c r="N125" s="269">
        <f t="shared" si="25"/>
        <v>0.21969930212510194</v>
      </c>
      <c r="O125" s="269">
        <f t="shared" si="25"/>
        <v>0.22031963787997608</v>
      </c>
      <c r="P125" s="269">
        <f t="shared" si="25"/>
        <v>0.2220464155288534</v>
      </c>
      <c r="Q125" s="269">
        <f t="shared" si="25"/>
        <v>0.21931250320577936</v>
      </c>
      <c r="R125" s="269">
        <f t="shared" si="25"/>
        <v>0.21180499071706413</v>
      </c>
      <c r="S125" s="269">
        <f t="shared" si="25"/>
        <v>0.21883474981119377</v>
      </c>
      <c r="T125" s="269">
        <f t="shared" si="25"/>
        <v>0.20772822949407077</v>
      </c>
      <c r="U125" s="269">
        <f t="shared" si="25"/>
        <v>0.21001423434153257</v>
      </c>
      <c r="V125" s="269">
        <f t="shared" si="25"/>
        <v>0.20919294927330825</v>
      </c>
      <c r="W125" s="269">
        <f t="shared" si="25"/>
        <v>0.21986405408089005</v>
      </c>
      <c r="X125" s="269">
        <f t="shared" si="25"/>
        <v>0.21694528127987892</v>
      </c>
      <c r="Y125" s="269">
        <f t="shared" si="25"/>
        <v>0.21646626864362573</v>
      </c>
      <c r="DA125" s="79"/>
    </row>
    <row r="126" spans="1:105" ht="12" customHeight="1" x14ac:dyDescent="0.25">
      <c r="A126" s="62" t="s">
        <v>181</v>
      </c>
      <c r="B126" s="270">
        <f t="shared" ref="B126:Y126" si="26">IF(B$73=0,0,B$73/B$54)</f>
        <v>0.17814251953594118</v>
      </c>
      <c r="C126" s="270">
        <f t="shared" si="26"/>
        <v>0.21346463632359269</v>
      </c>
      <c r="D126" s="270">
        <f t="shared" si="26"/>
        <v>0.19502007807155722</v>
      </c>
      <c r="E126" s="270">
        <f t="shared" si="26"/>
        <v>0.20285956164554583</v>
      </c>
      <c r="F126" s="270">
        <f t="shared" si="26"/>
        <v>0.17849061483379197</v>
      </c>
      <c r="G126" s="270">
        <f t="shared" si="26"/>
        <v>0.20242303621765498</v>
      </c>
      <c r="H126" s="270">
        <f t="shared" si="26"/>
        <v>0.18281368462510444</v>
      </c>
      <c r="I126" s="270">
        <f t="shared" si="26"/>
        <v>0.18974051497265804</v>
      </c>
      <c r="J126" s="270">
        <f t="shared" si="26"/>
        <v>0.18372196654775144</v>
      </c>
      <c r="K126" s="270">
        <f t="shared" si="26"/>
        <v>0.17654886794918401</v>
      </c>
      <c r="L126" s="270">
        <f t="shared" si="26"/>
        <v>0.16579134808147969</v>
      </c>
      <c r="M126" s="270">
        <f t="shared" si="26"/>
        <v>0.16578900374031155</v>
      </c>
      <c r="N126" s="270">
        <f t="shared" si="26"/>
        <v>0.17416813643388873</v>
      </c>
      <c r="O126" s="270">
        <f t="shared" si="26"/>
        <v>0.17576192906628196</v>
      </c>
      <c r="P126" s="270">
        <f t="shared" si="26"/>
        <v>0.17933883242618981</v>
      </c>
      <c r="Q126" s="270">
        <f t="shared" si="26"/>
        <v>0.17336610643024539</v>
      </c>
      <c r="R126" s="270">
        <f t="shared" si="26"/>
        <v>0.15580713686343023</v>
      </c>
      <c r="S126" s="270">
        <f t="shared" si="26"/>
        <v>0.1711909433623981</v>
      </c>
      <c r="T126" s="270">
        <f t="shared" si="26"/>
        <v>0.14366689039090108</v>
      </c>
      <c r="U126" s="270">
        <f t="shared" si="26"/>
        <v>0.14985676447116444</v>
      </c>
      <c r="V126" s="270">
        <f t="shared" si="26"/>
        <v>0.14768753078791955</v>
      </c>
      <c r="W126" s="270">
        <f t="shared" si="26"/>
        <v>0.17320651241817833</v>
      </c>
      <c r="X126" s="270">
        <f t="shared" si="26"/>
        <v>0.16667150645675671</v>
      </c>
      <c r="Y126" s="270">
        <f t="shared" si="26"/>
        <v>0.16537899471347095</v>
      </c>
      <c r="DA126" s="80"/>
    </row>
    <row r="127" spans="1:105" ht="12" customHeight="1" x14ac:dyDescent="0.25">
      <c r="A127" s="62" t="s">
        <v>187</v>
      </c>
      <c r="B127" s="270">
        <f t="shared" ref="B127:Y127" si="27">IF(B$78=0,0,B$78/B$54)</f>
        <v>4.1752954247857771E-2</v>
      </c>
      <c r="C127" s="270">
        <f t="shared" si="27"/>
        <v>2.4505844783073872E-2</v>
      </c>
      <c r="D127" s="270">
        <f t="shared" si="27"/>
        <v>3.2992880738857755E-2</v>
      </c>
      <c r="E127" s="270">
        <f t="shared" si="27"/>
        <v>2.9950220583032369E-2</v>
      </c>
      <c r="F127" s="270">
        <f t="shared" si="27"/>
        <v>4.190875974222432E-2</v>
      </c>
      <c r="G127" s="270">
        <f t="shared" si="27"/>
        <v>3.0604262062240501E-2</v>
      </c>
      <c r="H127" s="270">
        <f t="shared" si="27"/>
        <v>3.9766593741255789E-2</v>
      </c>
      <c r="I127" s="270">
        <f t="shared" si="27"/>
        <v>3.5507457793233207E-2</v>
      </c>
      <c r="J127" s="270">
        <f t="shared" si="27"/>
        <v>3.890073756737928E-2</v>
      </c>
      <c r="K127" s="270">
        <f t="shared" si="27"/>
        <v>4.3325221778542256E-2</v>
      </c>
      <c r="L127" s="270">
        <f t="shared" si="27"/>
        <v>4.9625531852864356E-2</v>
      </c>
      <c r="M127" s="270">
        <f t="shared" si="27"/>
        <v>5.0001803839015417E-2</v>
      </c>
      <c r="N127" s="270">
        <f t="shared" si="27"/>
        <v>4.5531165691213196E-2</v>
      </c>
      <c r="O127" s="270">
        <f t="shared" si="27"/>
        <v>4.455770881369412E-2</v>
      </c>
      <c r="P127" s="270">
        <f t="shared" si="27"/>
        <v>4.2707583102663572E-2</v>
      </c>
      <c r="Q127" s="270">
        <f t="shared" si="27"/>
        <v>4.5946396775533978E-2</v>
      </c>
      <c r="R127" s="270">
        <f t="shared" si="27"/>
        <v>5.5997853853633907E-2</v>
      </c>
      <c r="S127" s="270">
        <f t="shared" si="27"/>
        <v>4.7643806448795657E-2</v>
      </c>
      <c r="T127" s="270">
        <f t="shared" si="27"/>
        <v>6.4061339103169732E-2</v>
      </c>
      <c r="U127" s="270">
        <f t="shared" si="27"/>
        <v>6.0157469870368109E-2</v>
      </c>
      <c r="V127" s="270">
        <f t="shared" si="27"/>
        <v>6.1505418485388742E-2</v>
      </c>
      <c r="W127" s="270">
        <f t="shared" si="27"/>
        <v>4.6657541662711681E-2</v>
      </c>
      <c r="X127" s="270">
        <f t="shared" si="27"/>
        <v>5.0273774823122203E-2</v>
      </c>
      <c r="Y127" s="270">
        <f t="shared" si="27"/>
        <v>5.1087273930154734E-2</v>
      </c>
      <c r="DA127" s="80"/>
    </row>
    <row r="128" spans="1:105" ht="12" customHeight="1" x14ac:dyDescent="0.25">
      <c r="A128" s="174" t="s">
        <v>189</v>
      </c>
      <c r="B128" s="269">
        <f t="shared" ref="B128:Y128" si="28">IF(B$79=0,0,B$79/B$54)</f>
        <v>0.17370372690731131</v>
      </c>
      <c r="C128" s="269">
        <f t="shared" si="28"/>
        <v>0.18878583809231037</v>
      </c>
      <c r="D128" s="269">
        <f t="shared" si="28"/>
        <v>0.18043926601684493</v>
      </c>
      <c r="E128" s="269">
        <f t="shared" si="28"/>
        <v>0.18270024676125196</v>
      </c>
      <c r="F128" s="269">
        <f t="shared" si="28"/>
        <v>0.17327244367981751</v>
      </c>
      <c r="G128" s="269">
        <f t="shared" si="28"/>
        <v>0.18196645024576152</v>
      </c>
      <c r="H128" s="269">
        <f t="shared" si="28"/>
        <v>0.1745991741572239</v>
      </c>
      <c r="I128" s="269">
        <f t="shared" si="28"/>
        <v>0.17829587769239966</v>
      </c>
      <c r="J128" s="269">
        <f t="shared" si="28"/>
        <v>0.17544296219856598</v>
      </c>
      <c r="K128" s="269">
        <f t="shared" si="28"/>
        <v>0.17187530742354934</v>
      </c>
      <c r="L128" s="269">
        <f t="shared" si="28"/>
        <v>0.1677102817514759</v>
      </c>
      <c r="M128" s="269">
        <f t="shared" si="28"/>
        <v>0.16713446198913426</v>
      </c>
      <c r="N128" s="269">
        <f t="shared" si="28"/>
        <v>0.16968348876668507</v>
      </c>
      <c r="O128" s="269">
        <f t="shared" si="28"/>
        <v>0.17042880880861086</v>
      </c>
      <c r="P128" s="269">
        <f t="shared" si="28"/>
        <v>0.17161802092736728</v>
      </c>
      <c r="Q128" s="269">
        <f t="shared" si="28"/>
        <v>0.16956950605915214</v>
      </c>
      <c r="R128" s="269">
        <f t="shared" si="28"/>
        <v>0.16371894634088002</v>
      </c>
      <c r="S128" s="269">
        <f t="shared" si="28"/>
        <v>0.16813197122499957</v>
      </c>
      <c r="T128" s="269">
        <f t="shared" si="28"/>
        <v>0.15923314936186159</v>
      </c>
      <c r="U128" s="269">
        <f t="shared" si="28"/>
        <v>0.16111782838034794</v>
      </c>
      <c r="V128" s="269">
        <f t="shared" si="28"/>
        <v>0.16045284660652831</v>
      </c>
      <c r="W128" s="269">
        <f t="shared" si="28"/>
        <v>0.16861050720517937</v>
      </c>
      <c r="X128" s="269">
        <f t="shared" si="28"/>
        <v>0.16639596525801068</v>
      </c>
      <c r="Y128" s="269">
        <f t="shared" si="28"/>
        <v>0.16583911201309359</v>
      </c>
      <c r="DA128" s="79"/>
    </row>
    <row r="129" spans="1:105" ht="12" customHeight="1" x14ac:dyDescent="0.25">
      <c r="A129" s="62" t="s">
        <v>190</v>
      </c>
      <c r="B129" s="270">
        <f t="shared" ref="B129:Y129" si="29">IF(B$80=0,0,B$80/B$54)</f>
        <v>9.431814547515438E-2</v>
      </c>
      <c r="C129" s="270">
        <f t="shared" si="29"/>
        <v>0.11320643427191718</v>
      </c>
      <c r="D129" s="270">
        <f t="shared" si="29"/>
        <v>0.10336437725682042</v>
      </c>
      <c r="E129" s="270">
        <f t="shared" si="29"/>
        <v>0.10778243192923126</v>
      </c>
      <c r="F129" s="270">
        <f t="shared" si="29"/>
        <v>9.5070642165850081E-2</v>
      </c>
      <c r="G129" s="270">
        <f t="shared" si="29"/>
        <v>0.10781792678732038</v>
      </c>
      <c r="H129" s="270">
        <f t="shared" si="29"/>
        <v>9.7373267553580292E-2</v>
      </c>
      <c r="I129" s="270">
        <f t="shared" si="29"/>
        <v>0.10106275122715627</v>
      </c>
      <c r="J129" s="270">
        <f t="shared" si="29"/>
        <v>9.7857051789149718E-2</v>
      </c>
      <c r="K129" s="270">
        <f t="shared" si="29"/>
        <v>9.4036396620698473E-2</v>
      </c>
      <c r="L129" s="270">
        <f t="shared" si="29"/>
        <v>8.8306547334858557E-2</v>
      </c>
      <c r="M129" s="270">
        <f t="shared" si="29"/>
        <v>8.8305298652845088E-2</v>
      </c>
      <c r="N129" s="270">
        <f t="shared" si="29"/>
        <v>9.2768331774855717E-2</v>
      </c>
      <c r="O129" s="270">
        <f t="shared" si="29"/>
        <v>9.3617244134656386E-2</v>
      </c>
      <c r="P129" s="270">
        <f t="shared" si="29"/>
        <v>9.5522433938099463E-2</v>
      </c>
      <c r="Q129" s="270">
        <f t="shared" si="29"/>
        <v>9.2341141204899668E-2</v>
      </c>
      <c r="R129" s="270">
        <f t="shared" si="29"/>
        <v>8.2988590573359694E-2</v>
      </c>
      <c r="S129" s="270">
        <f t="shared" si="29"/>
        <v>9.1182569647127551E-2</v>
      </c>
      <c r="T129" s="270">
        <f t="shared" si="29"/>
        <v>7.6522250428418148E-2</v>
      </c>
      <c r="U129" s="270">
        <f t="shared" si="29"/>
        <v>7.9819204188616544E-2</v>
      </c>
      <c r="V129" s="270">
        <f t="shared" si="29"/>
        <v>7.8663790838363196E-2</v>
      </c>
      <c r="W129" s="270">
        <f t="shared" si="29"/>
        <v>9.2256135585824572E-2</v>
      </c>
      <c r="X129" s="270">
        <f t="shared" si="29"/>
        <v>8.8775351938524413E-2</v>
      </c>
      <c r="Y129" s="270">
        <f t="shared" si="29"/>
        <v>8.8086912820560123E-2</v>
      </c>
      <c r="DA129" s="80"/>
    </row>
    <row r="130" spans="1:105" ht="12" customHeight="1" x14ac:dyDescent="0.25">
      <c r="A130" s="62" t="s">
        <v>195</v>
      </c>
      <c r="B130" s="270">
        <f t="shared" ref="B130:Y130" si="30">IF(B$84=0,0,B$84/B$54)</f>
        <v>5.6940788071405818E-2</v>
      </c>
      <c r="C130" s="270">
        <f t="shared" si="30"/>
        <v>6.2408834745271209E-2</v>
      </c>
      <c r="D130" s="270">
        <f t="shared" si="30"/>
        <v>5.9347287076089821E-2</v>
      </c>
      <c r="E130" s="270">
        <f t="shared" si="30"/>
        <v>5.8890391345988023E-2</v>
      </c>
      <c r="F130" s="270">
        <f t="shared" si="30"/>
        <v>5.5879660348294849E-2</v>
      </c>
      <c r="G130" s="270">
        <f t="shared" si="30"/>
        <v>5.7847572005175568E-2</v>
      </c>
      <c r="H130" s="270">
        <f t="shared" si="30"/>
        <v>5.6044761548761347E-2</v>
      </c>
      <c r="I130" s="270">
        <f t="shared" si="30"/>
        <v>5.8320553290329272E-2</v>
      </c>
      <c r="J130" s="270">
        <f t="shared" si="30"/>
        <v>5.6865952081636521E-2</v>
      </c>
      <c r="K130" s="270">
        <f t="shared" si="30"/>
        <v>5.4762310051044392E-2</v>
      </c>
      <c r="L130" s="270">
        <f t="shared" si="30"/>
        <v>5.2971357647301258E-2</v>
      </c>
      <c r="M130" s="270">
        <f t="shared" si="30"/>
        <v>5.2196370318837525E-2</v>
      </c>
      <c r="N130" s="270">
        <f t="shared" si="30"/>
        <v>5.2663589676347995E-2</v>
      </c>
      <c r="O130" s="270">
        <f t="shared" si="30"/>
        <v>5.3078496163313275E-2</v>
      </c>
      <c r="P130" s="270">
        <f t="shared" si="30"/>
        <v>5.3347963229315641E-2</v>
      </c>
      <c r="Q130" s="270">
        <f t="shared" si="30"/>
        <v>5.275563024731237E-2</v>
      </c>
      <c r="R130" s="270">
        <f t="shared" si="30"/>
        <v>5.0903846789825319E-2</v>
      </c>
      <c r="S130" s="270">
        <f t="shared" si="30"/>
        <v>5.1572564378166534E-2</v>
      </c>
      <c r="T130" s="270">
        <f t="shared" si="30"/>
        <v>4.8589482229187686E-2</v>
      </c>
      <c r="U130" s="270">
        <f t="shared" si="30"/>
        <v>4.9256551296333932E-2</v>
      </c>
      <c r="V130" s="270">
        <f t="shared" si="30"/>
        <v>4.9029016045459027E-2</v>
      </c>
      <c r="W130" s="270">
        <f t="shared" si="30"/>
        <v>5.1502855185930931E-2</v>
      </c>
      <c r="X130" s="270">
        <f t="shared" si="30"/>
        <v>5.0842958589649462E-2</v>
      </c>
      <c r="Y130" s="270">
        <f t="shared" si="30"/>
        <v>5.0541245027995549E-2</v>
      </c>
      <c r="DA130" s="80"/>
    </row>
    <row r="131" spans="1:105" ht="12" customHeight="1" x14ac:dyDescent="0.25">
      <c r="A131" s="63" t="s">
        <v>207</v>
      </c>
      <c r="B131" s="271">
        <f t="shared" ref="B131:Y131" si="31">IF(B$95=0,0,B$95/B$54)</f>
        <v>2.24447933607511E-2</v>
      </c>
      <c r="C131" s="271">
        <f t="shared" si="31"/>
        <v>1.3170569075121982E-2</v>
      </c>
      <c r="D131" s="271">
        <f t="shared" si="31"/>
        <v>1.7727601683934661E-2</v>
      </c>
      <c r="E131" s="271">
        <f t="shared" si="31"/>
        <v>1.6027423486032678E-2</v>
      </c>
      <c r="F131" s="271">
        <f t="shared" si="31"/>
        <v>2.2322141165672559E-2</v>
      </c>
      <c r="G131" s="271">
        <f t="shared" si="31"/>
        <v>1.6300951453265575E-2</v>
      </c>
      <c r="H131" s="271">
        <f t="shared" si="31"/>
        <v>2.1181145054882233E-2</v>
      </c>
      <c r="I131" s="271">
        <f t="shared" si="31"/>
        <v>1.8912573174914106E-2</v>
      </c>
      <c r="J131" s="271">
        <f t="shared" si="31"/>
        <v>2.0719958327779751E-2</v>
      </c>
      <c r="K131" s="271">
        <f t="shared" si="31"/>
        <v>2.3076600751806484E-2</v>
      </c>
      <c r="L131" s="271">
        <f t="shared" si="31"/>
        <v>2.6432376769316066E-2</v>
      </c>
      <c r="M131" s="271">
        <f t="shared" si="31"/>
        <v>2.6632793017451632E-2</v>
      </c>
      <c r="N131" s="271">
        <f t="shared" si="31"/>
        <v>2.4251567315481358E-2</v>
      </c>
      <c r="O131" s="271">
        <f t="shared" si="31"/>
        <v>2.3733068510641209E-2</v>
      </c>
      <c r="P131" s="271">
        <f t="shared" si="31"/>
        <v>2.2747623759952162E-2</v>
      </c>
      <c r="Q131" s="271">
        <f t="shared" si="31"/>
        <v>2.4472734606940116E-2</v>
      </c>
      <c r="R131" s="271">
        <f t="shared" si="31"/>
        <v>2.982650897769501E-2</v>
      </c>
      <c r="S131" s="271">
        <f t="shared" si="31"/>
        <v>2.5376837199705467E-2</v>
      </c>
      <c r="T131" s="271">
        <f t="shared" si="31"/>
        <v>3.4121416704255746E-2</v>
      </c>
      <c r="U131" s="271">
        <f t="shared" si="31"/>
        <v>3.2042072895397476E-2</v>
      </c>
      <c r="V131" s="271">
        <f t="shared" si="31"/>
        <v>3.2760039722706066E-2</v>
      </c>
      <c r="W131" s="271">
        <f t="shared" si="31"/>
        <v>2.4851516433423843E-2</v>
      </c>
      <c r="X131" s="271">
        <f t="shared" si="31"/>
        <v>2.6777654729836824E-2</v>
      </c>
      <c r="Y131" s="271">
        <f t="shared" si="31"/>
        <v>2.7210954164537907E-2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252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</v>
      </c>
      <c r="B136" s="272">
        <f t="shared" ref="B136:Y136" si="32">SUM(B$137:B$145)</f>
        <v>0</v>
      </c>
      <c r="C136" s="272">
        <f t="shared" si="32"/>
        <v>0</v>
      </c>
      <c r="D136" s="272">
        <f t="shared" si="32"/>
        <v>0</v>
      </c>
      <c r="E136" s="272">
        <f t="shared" si="32"/>
        <v>0</v>
      </c>
      <c r="F136" s="272">
        <f t="shared" si="32"/>
        <v>0</v>
      </c>
      <c r="G136" s="272">
        <f t="shared" si="32"/>
        <v>0</v>
      </c>
      <c r="H136" s="272">
        <f t="shared" si="32"/>
        <v>0</v>
      </c>
      <c r="I136" s="272">
        <f t="shared" si="32"/>
        <v>0</v>
      </c>
      <c r="J136" s="272">
        <f t="shared" si="32"/>
        <v>0</v>
      </c>
      <c r="K136" s="272">
        <f t="shared" si="32"/>
        <v>0</v>
      </c>
      <c r="L136" s="272">
        <f t="shared" si="32"/>
        <v>0</v>
      </c>
      <c r="M136" s="272">
        <f t="shared" si="32"/>
        <v>0</v>
      </c>
      <c r="N136" s="272">
        <f t="shared" si="32"/>
        <v>0</v>
      </c>
      <c r="O136" s="272">
        <f t="shared" si="32"/>
        <v>0</v>
      </c>
      <c r="P136" s="272">
        <f t="shared" si="32"/>
        <v>0</v>
      </c>
      <c r="Q136" s="272">
        <f t="shared" si="32"/>
        <v>0</v>
      </c>
      <c r="R136" s="272">
        <f t="shared" si="32"/>
        <v>0</v>
      </c>
      <c r="S136" s="272">
        <f t="shared" si="32"/>
        <v>0</v>
      </c>
      <c r="T136" s="272">
        <f t="shared" si="32"/>
        <v>0</v>
      </c>
      <c r="U136" s="272">
        <f t="shared" si="32"/>
        <v>0</v>
      </c>
      <c r="V136" s="272">
        <f t="shared" si="32"/>
        <v>0</v>
      </c>
      <c r="W136" s="272">
        <f t="shared" si="32"/>
        <v>0</v>
      </c>
      <c r="X136" s="272">
        <f t="shared" si="32"/>
        <v>0</v>
      </c>
      <c r="Y136" s="272">
        <f t="shared" si="32"/>
        <v>0</v>
      </c>
      <c r="DA136" s="111"/>
    </row>
    <row r="137" spans="1:105" ht="12" customHeight="1" x14ac:dyDescent="0.25">
      <c r="A137" s="55" t="s">
        <v>91</v>
      </c>
      <c r="B137" s="273">
        <f>IF(B$6=0,0,B$6/ISI!B$8*1000)</f>
        <v>0</v>
      </c>
      <c r="C137" s="273">
        <f>IF(C$6=0,0,C$6/ISI!C$8*1000)</f>
        <v>0</v>
      </c>
      <c r="D137" s="273">
        <f>IF(D$6=0,0,D$6/ISI!D$8*1000)</f>
        <v>0</v>
      </c>
      <c r="E137" s="273">
        <f>IF(E$6=0,0,E$6/ISI!E$8*1000)</f>
        <v>0</v>
      </c>
      <c r="F137" s="273">
        <f>IF(F$6=0,0,F$6/ISI!F$8*1000)</f>
        <v>0</v>
      </c>
      <c r="G137" s="273">
        <f>IF(G$6=0,0,G$6/ISI!G$8*1000)</f>
        <v>0</v>
      </c>
      <c r="H137" s="273">
        <f>IF(H$6=0,0,H$6/ISI!H$8*1000)</f>
        <v>0</v>
      </c>
      <c r="I137" s="273">
        <f>IF(I$6=0,0,I$6/ISI!I$8*1000)</f>
        <v>0</v>
      </c>
      <c r="J137" s="273">
        <f>IF(J$6=0,0,J$6/ISI!J$8*1000)</f>
        <v>0</v>
      </c>
      <c r="K137" s="273">
        <f>IF(K$6=0,0,K$6/ISI!K$8*1000)</f>
        <v>0</v>
      </c>
      <c r="L137" s="273">
        <f>IF(L$6=0,0,L$6/ISI!L$8*1000)</f>
        <v>0</v>
      </c>
      <c r="M137" s="273">
        <f>IF(M$6=0,0,M$6/ISI!M$8*1000)</f>
        <v>0</v>
      </c>
      <c r="N137" s="273">
        <f>IF(N$6=0,0,N$6/ISI!N$8*1000)</f>
        <v>0</v>
      </c>
      <c r="O137" s="273">
        <f>IF(O$6=0,0,O$6/ISI!O$8*1000)</f>
        <v>0</v>
      </c>
      <c r="P137" s="273">
        <f>IF(P$6=0,0,P$6/ISI!P$8*1000)</f>
        <v>0</v>
      </c>
      <c r="Q137" s="273">
        <f>IF(Q$6=0,0,Q$6/ISI!Q$8*1000)</f>
        <v>0</v>
      </c>
      <c r="R137" s="273">
        <f>IF(R$6=0,0,R$6/ISI!R$8*1000)</f>
        <v>0</v>
      </c>
      <c r="S137" s="273">
        <f>IF(S$6=0,0,S$6/ISI!S$8*1000)</f>
        <v>0</v>
      </c>
      <c r="T137" s="273">
        <f>IF(T$6=0,0,T$6/ISI!T$8*1000)</f>
        <v>0</v>
      </c>
      <c r="U137" s="273">
        <f>IF(U$6=0,0,U$6/ISI!U$8*1000)</f>
        <v>0</v>
      </c>
      <c r="V137" s="273">
        <f>IF(V$6=0,0,V$6/ISI!V$8*1000)</f>
        <v>0</v>
      </c>
      <c r="W137" s="273">
        <f>IF(W$6=0,0,W$6/ISI!W$8*1000)</f>
        <v>0</v>
      </c>
      <c r="X137" s="273">
        <f>IF(X$6=0,0,X$6/ISI!X$8*1000)</f>
        <v>0</v>
      </c>
      <c r="Y137" s="273">
        <f>IF(Y$6=0,0,Y$6/ISI!Y$8*1000)</f>
        <v>0</v>
      </c>
      <c r="DA137" s="76"/>
    </row>
    <row r="138" spans="1:105" ht="12" customHeight="1" x14ac:dyDescent="0.25">
      <c r="A138" s="173" t="s">
        <v>92</v>
      </c>
      <c r="B138" s="274">
        <f>IF(B$7=0,0,B$7/ISI!B$8*1000)</f>
        <v>0</v>
      </c>
      <c r="C138" s="274">
        <f>IF(C$7=0,0,C$7/ISI!C$8*1000)</f>
        <v>0</v>
      </c>
      <c r="D138" s="274">
        <f>IF(D$7=0,0,D$7/ISI!D$8*1000)</f>
        <v>0</v>
      </c>
      <c r="E138" s="274">
        <f>IF(E$7=0,0,E$7/ISI!E$8*1000)</f>
        <v>0</v>
      </c>
      <c r="F138" s="274">
        <f>IF(F$7=0,0,F$7/ISI!F$8*1000)</f>
        <v>0</v>
      </c>
      <c r="G138" s="274">
        <f>IF(G$7=0,0,G$7/ISI!G$8*1000)</f>
        <v>0</v>
      </c>
      <c r="H138" s="274">
        <f>IF(H$7=0,0,H$7/ISI!H$8*1000)</f>
        <v>0</v>
      </c>
      <c r="I138" s="274">
        <f>IF(I$7=0,0,I$7/ISI!I$8*1000)</f>
        <v>0</v>
      </c>
      <c r="J138" s="274">
        <f>IF(J$7=0,0,J$7/ISI!J$8*1000)</f>
        <v>0</v>
      </c>
      <c r="K138" s="274">
        <f>IF(K$7=0,0,K$7/ISI!K$8*1000)</f>
        <v>0</v>
      </c>
      <c r="L138" s="274">
        <f>IF(L$7=0,0,L$7/ISI!L$8*1000)</f>
        <v>0</v>
      </c>
      <c r="M138" s="274">
        <f>IF(M$7=0,0,M$7/ISI!M$8*1000)</f>
        <v>0</v>
      </c>
      <c r="N138" s="274">
        <f>IF(N$7=0,0,N$7/ISI!N$8*1000)</f>
        <v>0</v>
      </c>
      <c r="O138" s="274">
        <f>IF(O$7=0,0,O$7/ISI!O$8*1000)</f>
        <v>0</v>
      </c>
      <c r="P138" s="274">
        <f>IF(P$7=0,0,P$7/ISI!P$8*1000)</f>
        <v>0</v>
      </c>
      <c r="Q138" s="274">
        <f>IF(Q$7=0,0,Q$7/ISI!Q$8*1000)</f>
        <v>0</v>
      </c>
      <c r="R138" s="274">
        <f>IF(R$7=0,0,R$7/ISI!R$8*1000)</f>
        <v>0</v>
      </c>
      <c r="S138" s="274">
        <f>IF(S$7=0,0,S$7/ISI!S$8*1000)</f>
        <v>0</v>
      </c>
      <c r="T138" s="274">
        <f>IF(T$7=0,0,T$7/ISI!T$8*1000)</f>
        <v>0</v>
      </c>
      <c r="U138" s="274">
        <f>IF(U$7=0,0,U$7/ISI!U$8*1000)</f>
        <v>0</v>
      </c>
      <c r="V138" s="274">
        <f>IF(V$7=0,0,V$7/ISI!V$8*1000)</f>
        <v>0</v>
      </c>
      <c r="W138" s="274">
        <f>IF(W$7=0,0,W$7/ISI!W$8*1000)</f>
        <v>0</v>
      </c>
      <c r="X138" s="274">
        <f>IF(X$7=0,0,X$7/ISI!X$8*1000)</f>
        <v>0</v>
      </c>
      <c r="Y138" s="274">
        <f>IF(Y$7=0,0,Y$7/ISI!Y$8*1000)</f>
        <v>0</v>
      </c>
      <c r="DA138" s="77"/>
    </row>
    <row r="139" spans="1:105" ht="12" customHeight="1" x14ac:dyDescent="0.25">
      <c r="A139" s="173" t="s">
        <v>93</v>
      </c>
      <c r="B139" s="274">
        <f>IF(B$8=0,0,B$8/ISI!B$8*1000)</f>
        <v>0</v>
      </c>
      <c r="C139" s="274">
        <f>IF(C$8=0,0,C$8/ISI!C$8*1000)</f>
        <v>0</v>
      </c>
      <c r="D139" s="274">
        <f>IF(D$8=0,0,D$8/ISI!D$8*1000)</f>
        <v>0</v>
      </c>
      <c r="E139" s="274">
        <f>IF(E$8=0,0,E$8/ISI!E$8*1000)</f>
        <v>0</v>
      </c>
      <c r="F139" s="274">
        <f>IF(F$8=0,0,F$8/ISI!F$8*1000)</f>
        <v>0</v>
      </c>
      <c r="G139" s="274">
        <f>IF(G$8=0,0,G$8/ISI!G$8*1000)</f>
        <v>0</v>
      </c>
      <c r="H139" s="274">
        <f>IF(H$8=0,0,H$8/ISI!H$8*1000)</f>
        <v>0</v>
      </c>
      <c r="I139" s="274">
        <f>IF(I$8=0,0,I$8/ISI!I$8*1000)</f>
        <v>0</v>
      </c>
      <c r="J139" s="274">
        <f>IF(J$8=0,0,J$8/ISI!J$8*1000)</f>
        <v>0</v>
      </c>
      <c r="K139" s="274">
        <f>IF(K$8=0,0,K$8/ISI!K$8*1000)</f>
        <v>0</v>
      </c>
      <c r="L139" s="274">
        <f>IF(L$8=0,0,L$8/ISI!L$8*1000)</f>
        <v>0</v>
      </c>
      <c r="M139" s="274">
        <f>IF(M$8=0,0,M$8/ISI!M$8*1000)</f>
        <v>0</v>
      </c>
      <c r="N139" s="274">
        <f>IF(N$8=0,0,N$8/ISI!N$8*1000)</f>
        <v>0</v>
      </c>
      <c r="O139" s="274">
        <f>IF(O$8=0,0,O$8/ISI!O$8*1000)</f>
        <v>0</v>
      </c>
      <c r="P139" s="274">
        <f>IF(P$8=0,0,P$8/ISI!P$8*1000)</f>
        <v>0</v>
      </c>
      <c r="Q139" s="274">
        <f>IF(Q$8=0,0,Q$8/ISI!Q$8*1000)</f>
        <v>0</v>
      </c>
      <c r="R139" s="274">
        <f>IF(R$8=0,0,R$8/ISI!R$8*1000)</f>
        <v>0</v>
      </c>
      <c r="S139" s="274">
        <f>IF(S$8=0,0,S$8/ISI!S$8*1000)</f>
        <v>0</v>
      </c>
      <c r="T139" s="274">
        <f>IF(T$8=0,0,T$8/ISI!T$8*1000)</f>
        <v>0</v>
      </c>
      <c r="U139" s="274">
        <f>IF(U$8=0,0,U$8/ISI!U$8*1000)</f>
        <v>0</v>
      </c>
      <c r="V139" s="274">
        <f>IF(V$8=0,0,V$8/ISI!V$8*1000)</f>
        <v>0</v>
      </c>
      <c r="W139" s="274">
        <f>IF(W$8=0,0,W$8/ISI!W$8*1000)</f>
        <v>0</v>
      </c>
      <c r="X139" s="274">
        <f>IF(X$8=0,0,X$8/ISI!X$8*1000)</f>
        <v>0</v>
      </c>
      <c r="Y139" s="274">
        <f>IF(Y$8=0,0,Y$8/ISI!Y$8*1000)</f>
        <v>0</v>
      </c>
      <c r="DA139" s="77"/>
    </row>
    <row r="140" spans="1:105" ht="12" customHeight="1" x14ac:dyDescent="0.25">
      <c r="A140" s="173" t="s">
        <v>94</v>
      </c>
      <c r="B140" s="274">
        <f>IF(B$9=0,0,B$9/ISI!B$8*1000)</f>
        <v>0</v>
      </c>
      <c r="C140" s="274">
        <f>IF(C$9=0,0,C$9/ISI!C$8*1000)</f>
        <v>0</v>
      </c>
      <c r="D140" s="274">
        <f>IF(D$9=0,0,D$9/ISI!D$8*1000)</f>
        <v>0</v>
      </c>
      <c r="E140" s="274">
        <f>IF(E$9=0,0,E$9/ISI!E$8*1000)</f>
        <v>0</v>
      </c>
      <c r="F140" s="274">
        <f>IF(F$9=0,0,F$9/ISI!F$8*1000)</f>
        <v>0</v>
      </c>
      <c r="G140" s="274">
        <f>IF(G$9=0,0,G$9/ISI!G$8*1000)</f>
        <v>0</v>
      </c>
      <c r="H140" s="274">
        <f>IF(H$9=0,0,H$9/ISI!H$8*1000)</f>
        <v>0</v>
      </c>
      <c r="I140" s="274">
        <f>IF(I$9=0,0,I$9/ISI!I$8*1000)</f>
        <v>0</v>
      </c>
      <c r="J140" s="274">
        <f>IF(J$9=0,0,J$9/ISI!J$8*1000)</f>
        <v>0</v>
      </c>
      <c r="K140" s="274">
        <f>IF(K$9=0,0,K$9/ISI!K$8*1000)</f>
        <v>0</v>
      </c>
      <c r="L140" s="274">
        <f>IF(L$9=0,0,L$9/ISI!L$8*1000)</f>
        <v>0</v>
      </c>
      <c r="M140" s="274">
        <f>IF(M$9=0,0,M$9/ISI!M$8*1000)</f>
        <v>0</v>
      </c>
      <c r="N140" s="274">
        <f>IF(N$9=0,0,N$9/ISI!N$8*1000)</f>
        <v>0</v>
      </c>
      <c r="O140" s="274">
        <f>IF(O$9=0,0,O$9/ISI!O$8*1000)</f>
        <v>0</v>
      </c>
      <c r="P140" s="274">
        <f>IF(P$9=0,0,P$9/ISI!P$8*1000)</f>
        <v>0</v>
      </c>
      <c r="Q140" s="274">
        <f>IF(Q$9=0,0,Q$9/ISI!Q$8*1000)</f>
        <v>0</v>
      </c>
      <c r="R140" s="274">
        <f>IF(R$9=0,0,R$9/ISI!R$8*1000)</f>
        <v>0</v>
      </c>
      <c r="S140" s="274">
        <f>IF(S$9=0,0,S$9/ISI!S$8*1000)</f>
        <v>0</v>
      </c>
      <c r="T140" s="274">
        <f>IF(T$9=0,0,T$9/ISI!T$8*1000)</f>
        <v>0</v>
      </c>
      <c r="U140" s="274">
        <f>IF(U$9=0,0,U$9/ISI!U$8*1000)</f>
        <v>0</v>
      </c>
      <c r="V140" s="274">
        <f>IF(V$9=0,0,V$9/ISI!V$8*1000)</f>
        <v>0</v>
      </c>
      <c r="W140" s="274">
        <f>IF(W$9=0,0,W$9/ISI!W$8*1000)</f>
        <v>0</v>
      </c>
      <c r="X140" s="274">
        <f>IF(X$9=0,0,X$9/ISI!X$8*1000)</f>
        <v>0</v>
      </c>
      <c r="Y140" s="274">
        <f>IF(Y$9=0,0,Y$9/ISI!Y$8*1000)</f>
        <v>0</v>
      </c>
      <c r="DA140" s="77"/>
    </row>
    <row r="141" spans="1:105" ht="12" customHeight="1" x14ac:dyDescent="0.25">
      <c r="A141" s="56" t="s">
        <v>95</v>
      </c>
      <c r="B141" s="275">
        <f>IF(B$10=0,0,B$10/ISI!B$8*1000)</f>
        <v>0</v>
      </c>
      <c r="C141" s="275">
        <f>IF(C$10=0,0,C$10/ISI!C$8*1000)</f>
        <v>0</v>
      </c>
      <c r="D141" s="275">
        <f>IF(D$10=0,0,D$10/ISI!D$8*1000)</f>
        <v>0</v>
      </c>
      <c r="E141" s="275">
        <f>IF(E$10=0,0,E$10/ISI!E$8*1000)</f>
        <v>0</v>
      </c>
      <c r="F141" s="275">
        <f>IF(F$10=0,0,F$10/ISI!F$8*1000)</f>
        <v>0</v>
      </c>
      <c r="G141" s="275">
        <f>IF(G$10=0,0,G$10/ISI!G$8*1000)</f>
        <v>0</v>
      </c>
      <c r="H141" s="275">
        <f>IF(H$10=0,0,H$10/ISI!H$8*1000)</f>
        <v>0</v>
      </c>
      <c r="I141" s="275">
        <f>IF(I$10=0,0,I$10/ISI!I$8*1000)</f>
        <v>0</v>
      </c>
      <c r="J141" s="275">
        <f>IF(J$10=0,0,J$10/ISI!J$8*1000)</f>
        <v>0</v>
      </c>
      <c r="K141" s="275">
        <f>IF(K$10=0,0,K$10/ISI!K$8*1000)</f>
        <v>0</v>
      </c>
      <c r="L141" s="275">
        <f>IF(L$10=0,0,L$10/ISI!L$8*1000)</f>
        <v>0</v>
      </c>
      <c r="M141" s="275">
        <f>IF(M$10=0,0,M$10/ISI!M$8*1000)</f>
        <v>0</v>
      </c>
      <c r="N141" s="275">
        <f>IF(N$10=0,0,N$10/ISI!N$8*1000)</f>
        <v>0</v>
      </c>
      <c r="O141" s="275">
        <f>IF(O$10=0,0,O$10/ISI!O$8*1000)</f>
        <v>0</v>
      </c>
      <c r="P141" s="275">
        <f>IF(P$10=0,0,P$10/ISI!P$8*1000)</f>
        <v>0</v>
      </c>
      <c r="Q141" s="275">
        <f>IF(Q$10=0,0,Q$10/ISI!Q$8*1000)</f>
        <v>0</v>
      </c>
      <c r="R141" s="275">
        <f>IF(R$10=0,0,R$10/ISI!R$8*1000)</f>
        <v>0</v>
      </c>
      <c r="S141" s="275">
        <f>IF(S$10=0,0,S$10/ISI!S$8*1000)</f>
        <v>0</v>
      </c>
      <c r="T141" s="275">
        <f>IF(T$10=0,0,T$10/ISI!T$8*1000)</f>
        <v>0</v>
      </c>
      <c r="U141" s="275">
        <f>IF(U$10=0,0,U$10/ISI!U$8*1000)</f>
        <v>0</v>
      </c>
      <c r="V141" s="275">
        <f>IF(V$10=0,0,V$10/ISI!V$8*1000)</f>
        <v>0</v>
      </c>
      <c r="W141" s="275">
        <f>IF(W$10=0,0,W$10/ISI!W$8*1000)</f>
        <v>0</v>
      </c>
      <c r="X141" s="275">
        <f>IF(X$10=0,0,X$10/ISI!X$8*1000)</f>
        <v>0</v>
      </c>
      <c r="Y141" s="275">
        <f>IF(Y$10=0,0,Y$10/ISI!Y$8*1000)</f>
        <v>0</v>
      </c>
      <c r="DA141" s="78"/>
    </row>
    <row r="142" spans="1:105" ht="12" customHeight="1" x14ac:dyDescent="0.25">
      <c r="A142" s="174" t="s">
        <v>165</v>
      </c>
      <c r="B142" s="276">
        <f>IF(B$16=0,0,B$16/ISI!B$8*1000)</f>
        <v>0</v>
      </c>
      <c r="C142" s="276">
        <f>IF(C$16=0,0,C$16/ISI!C$8*1000)</f>
        <v>0</v>
      </c>
      <c r="D142" s="276">
        <f>IF(D$16=0,0,D$16/ISI!D$8*1000)</f>
        <v>0</v>
      </c>
      <c r="E142" s="276">
        <f>IF(E$16=0,0,E$16/ISI!E$8*1000)</f>
        <v>0</v>
      </c>
      <c r="F142" s="276">
        <f>IF(F$16=0,0,F$16/ISI!F$8*1000)</f>
        <v>0</v>
      </c>
      <c r="G142" s="276">
        <f>IF(G$16=0,0,G$16/ISI!G$8*1000)</f>
        <v>0</v>
      </c>
      <c r="H142" s="276">
        <f>IF(H$16=0,0,H$16/ISI!H$8*1000)</f>
        <v>0</v>
      </c>
      <c r="I142" s="276">
        <f>IF(I$16=0,0,I$16/ISI!I$8*1000)</f>
        <v>0</v>
      </c>
      <c r="J142" s="276">
        <f>IF(J$16=0,0,J$16/ISI!J$8*1000)</f>
        <v>0</v>
      </c>
      <c r="K142" s="276">
        <f>IF(K$16=0,0,K$16/ISI!K$8*1000)</f>
        <v>0</v>
      </c>
      <c r="L142" s="276">
        <f>IF(L$16=0,0,L$16/ISI!L$8*1000)</f>
        <v>0</v>
      </c>
      <c r="M142" s="276">
        <f>IF(M$16=0,0,M$16/ISI!M$8*1000)</f>
        <v>0</v>
      </c>
      <c r="N142" s="276">
        <f>IF(N$16=0,0,N$16/ISI!N$8*1000)</f>
        <v>0</v>
      </c>
      <c r="O142" s="276">
        <f>IF(O$16=0,0,O$16/ISI!O$8*1000)</f>
        <v>0</v>
      </c>
      <c r="P142" s="276">
        <f>IF(P$16=0,0,P$16/ISI!P$8*1000)</f>
        <v>0</v>
      </c>
      <c r="Q142" s="276">
        <f>IF(Q$16=0,0,Q$16/ISI!Q$8*1000)</f>
        <v>0</v>
      </c>
      <c r="R142" s="276">
        <f>IF(R$16=0,0,R$16/ISI!R$8*1000)</f>
        <v>0</v>
      </c>
      <c r="S142" s="276">
        <f>IF(S$16=0,0,S$16/ISI!S$8*1000)</f>
        <v>0</v>
      </c>
      <c r="T142" s="276">
        <f>IF(T$16=0,0,T$16/ISI!T$8*1000)</f>
        <v>0</v>
      </c>
      <c r="U142" s="276">
        <f>IF(U$16=0,0,U$16/ISI!U$8*1000)</f>
        <v>0</v>
      </c>
      <c r="V142" s="276">
        <f>IF(V$16=0,0,V$16/ISI!V$8*1000)</f>
        <v>0</v>
      </c>
      <c r="W142" s="276">
        <f>IF(W$16=0,0,W$16/ISI!W$8*1000)</f>
        <v>0</v>
      </c>
      <c r="X142" s="276">
        <f>IF(X$16=0,0,X$16/ISI!X$8*1000)</f>
        <v>0</v>
      </c>
      <c r="Y142" s="276">
        <f>IF(Y$16=0,0,Y$16/ISI!Y$8*1000)</f>
        <v>0</v>
      </c>
      <c r="DA142" s="79"/>
    </row>
    <row r="143" spans="1:105" ht="12" customHeight="1" x14ac:dyDescent="0.25">
      <c r="A143" s="174" t="s">
        <v>172</v>
      </c>
      <c r="B143" s="276">
        <f>IF(B$22=0,0,B$22/ISI!B$8*1000)</f>
        <v>0</v>
      </c>
      <c r="C143" s="276">
        <f>IF(C$22=0,0,C$22/ISI!C$8*1000)</f>
        <v>0</v>
      </c>
      <c r="D143" s="276">
        <f>IF(D$22=0,0,D$22/ISI!D$8*1000)</f>
        <v>0</v>
      </c>
      <c r="E143" s="276">
        <f>IF(E$22=0,0,E$22/ISI!E$8*1000)</f>
        <v>0</v>
      </c>
      <c r="F143" s="276">
        <f>IF(F$22=0,0,F$22/ISI!F$8*1000)</f>
        <v>0</v>
      </c>
      <c r="G143" s="276">
        <f>IF(G$22=0,0,G$22/ISI!G$8*1000)</f>
        <v>0</v>
      </c>
      <c r="H143" s="276">
        <f>IF(H$22=0,0,H$22/ISI!H$8*1000)</f>
        <v>0</v>
      </c>
      <c r="I143" s="276">
        <f>IF(I$22=0,0,I$22/ISI!I$8*1000)</f>
        <v>0</v>
      </c>
      <c r="J143" s="276">
        <f>IF(J$22=0,0,J$22/ISI!J$8*1000)</f>
        <v>0</v>
      </c>
      <c r="K143" s="276">
        <f>IF(K$22=0,0,K$22/ISI!K$8*1000)</f>
        <v>0</v>
      </c>
      <c r="L143" s="276">
        <f>IF(L$22=0,0,L$22/ISI!L$8*1000)</f>
        <v>0</v>
      </c>
      <c r="M143" s="276">
        <f>IF(M$22=0,0,M$22/ISI!M$8*1000)</f>
        <v>0</v>
      </c>
      <c r="N143" s="276">
        <f>IF(N$22=0,0,N$22/ISI!N$8*1000)</f>
        <v>0</v>
      </c>
      <c r="O143" s="276">
        <f>IF(O$22=0,0,O$22/ISI!O$8*1000)</f>
        <v>0</v>
      </c>
      <c r="P143" s="276">
        <f>IF(P$22=0,0,P$22/ISI!P$8*1000)</f>
        <v>0</v>
      </c>
      <c r="Q143" s="276">
        <f>IF(Q$22=0,0,Q$22/ISI!Q$8*1000)</f>
        <v>0</v>
      </c>
      <c r="R143" s="276">
        <f>IF(R$22=0,0,R$22/ISI!R$8*1000)</f>
        <v>0</v>
      </c>
      <c r="S143" s="276">
        <f>IF(S$22=0,0,S$22/ISI!S$8*1000)</f>
        <v>0</v>
      </c>
      <c r="T143" s="276">
        <f>IF(T$22=0,0,T$22/ISI!T$8*1000)</f>
        <v>0</v>
      </c>
      <c r="U143" s="276">
        <f>IF(U$22=0,0,U$22/ISI!U$8*1000)</f>
        <v>0</v>
      </c>
      <c r="V143" s="276">
        <f>IF(V$22=0,0,V$22/ISI!V$8*1000)</f>
        <v>0</v>
      </c>
      <c r="W143" s="276">
        <f>IF(W$22=0,0,W$22/ISI!W$8*1000)</f>
        <v>0</v>
      </c>
      <c r="X143" s="276">
        <f>IF(X$22=0,0,X$22/ISI!X$8*1000)</f>
        <v>0</v>
      </c>
      <c r="Y143" s="276">
        <f>IF(Y$22=0,0,Y$22/ISI!Y$8*1000)</f>
        <v>0</v>
      </c>
      <c r="DA143" s="79"/>
    </row>
    <row r="144" spans="1:105" ht="12" customHeight="1" x14ac:dyDescent="0.25">
      <c r="A144" s="174" t="s">
        <v>179</v>
      </c>
      <c r="B144" s="276">
        <f>IF(B$28=0,0,B$28/ISI!B$8*1000)</f>
        <v>0</v>
      </c>
      <c r="C144" s="276">
        <f>IF(C$28=0,0,C$28/ISI!C$8*1000)</f>
        <v>0</v>
      </c>
      <c r="D144" s="276">
        <f>IF(D$28=0,0,D$28/ISI!D$8*1000)</f>
        <v>0</v>
      </c>
      <c r="E144" s="276">
        <f>IF(E$28=0,0,E$28/ISI!E$8*1000)</f>
        <v>0</v>
      </c>
      <c r="F144" s="276">
        <f>IF(F$28=0,0,F$28/ISI!F$8*1000)</f>
        <v>0</v>
      </c>
      <c r="G144" s="276">
        <f>IF(G$28=0,0,G$28/ISI!G$8*1000)</f>
        <v>0</v>
      </c>
      <c r="H144" s="276">
        <f>IF(H$28=0,0,H$28/ISI!H$8*1000)</f>
        <v>0</v>
      </c>
      <c r="I144" s="276">
        <f>IF(I$28=0,0,I$28/ISI!I$8*1000)</f>
        <v>0</v>
      </c>
      <c r="J144" s="276">
        <f>IF(J$28=0,0,J$28/ISI!J$8*1000)</f>
        <v>0</v>
      </c>
      <c r="K144" s="276">
        <f>IF(K$28=0,0,K$28/ISI!K$8*1000)</f>
        <v>0</v>
      </c>
      <c r="L144" s="276">
        <f>IF(L$28=0,0,L$28/ISI!L$8*1000)</f>
        <v>0</v>
      </c>
      <c r="M144" s="276">
        <f>IF(M$28=0,0,M$28/ISI!M$8*1000)</f>
        <v>0</v>
      </c>
      <c r="N144" s="276">
        <f>IF(N$28=0,0,N$28/ISI!N$8*1000)</f>
        <v>0</v>
      </c>
      <c r="O144" s="276">
        <f>IF(O$28=0,0,O$28/ISI!O$8*1000)</f>
        <v>0</v>
      </c>
      <c r="P144" s="276">
        <f>IF(P$28=0,0,P$28/ISI!P$8*1000)</f>
        <v>0</v>
      </c>
      <c r="Q144" s="276">
        <f>IF(Q$28=0,0,Q$28/ISI!Q$8*1000)</f>
        <v>0</v>
      </c>
      <c r="R144" s="276">
        <f>IF(R$28=0,0,R$28/ISI!R$8*1000)</f>
        <v>0</v>
      </c>
      <c r="S144" s="276">
        <f>IF(S$28=0,0,S$28/ISI!S$8*1000)</f>
        <v>0</v>
      </c>
      <c r="T144" s="276">
        <f>IF(T$28=0,0,T$28/ISI!T$8*1000)</f>
        <v>0</v>
      </c>
      <c r="U144" s="276">
        <f>IF(U$28=0,0,U$28/ISI!U$8*1000)</f>
        <v>0</v>
      </c>
      <c r="V144" s="276">
        <f>IF(V$28=0,0,V$28/ISI!V$8*1000)</f>
        <v>0</v>
      </c>
      <c r="W144" s="276">
        <f>IF(W$28=0,0,W$28/ISI!W$8*1000)</f>
        <v>0</v>
      </c>
      <c r="X144" s="276">
        <f>IF(X$28=0,0,X$28/ISI!X$8*1000)</f>
        <v>0</v>
      </c>
      <c r="Y144" s="276">
        <f>IF(Y$28=0,0,Y$28/ISI!Y$8*1000)</f>
        <v>0</v>
      </c>
      <c r="DA144" s="79"/>
    </row>
    <row r="145" spans="1:105" ht="12" customHeight="1" x14ac:dyDescent="0.25">
      <c r="A145" s="41" t="s">
        <v>189</v>
      </c>
      <c r="B145" s="277">
        <f>IF(B$35=0,0,B$35/ISI!B$8*1000)</f>
        <v>0</v>
      </c>
      <c r="C145" s="277">
        <f>IF(C$35=0,0,C$35/ISI!C$8*1000)</f>
        <v>0</v>
      </c>
      <c r="D145" s="277">
        <f>IF(D$35=0,0,D$35/ISI!D$8*1000)</f>
        <v>0</v>
      </c>
      <c r="E145" s="277">
        <f>IF(E$35=0,0,E$35/ISI!E$8*1000)</f>
        <v>0</v>
      </c>
      <c r="F145" s="277">
        <f>IF(F$35=0,0,F$35/ISI!F$8*1000)</f>
        <v>0</v>
      </c>
      <c r="G145" s="277">
        <f>IF(G$35=0,0,G$35/ISI!G$8*1000)</f>
        <v>0</v>
      </c>
      <c r="H145" s="277">
        <f>IF(H$35=0,0,H$35/ISI!H$8*1000)</f>
        <v>0</v>
      </c>
      <c r="I145" s="277">
        <f>IF(I$35=0,0,I$35/ISI!I$8*1000)</f>
        <v>0</v>
      </c>
      <c r="J145" s="277">
        <f>IF(J$35=0,0,J$35/ISI!J$8*1000)</f>
        <v>0</v>
      </c>
      <c r="K145" s="277">
        <f>IF(K$35=0,0,K$35/ISI!K$8*1000)</f>
        <v>0</v>
      </c>
      <c r="L145" s="277">
        <f>IF(L$35=0,0,L$35/ISI!L$8*1000)</f>
        <v>0</v>
      </c>
      <c r="M145" s="277">
        <f>IF(M$35=0,0,M$35/ISI!M$8*1000)</f>
        <v>0</v>
      </c>
      <c r="N145" s="277">
        <f>IF(N$35=0,0,N$35/ISI!N$8*1000)</f>
        <v>0</v>
      </c>
      <c r="O145" s="277">
        <f>IF(O$35=0,0,O$35/ISI!O$8*1000)</f>
        <v>0</v>
      </c>
      <c r="P145" s="277">
        <f>IF(P$35=0,0,P$35/ISI!P$8*1000)</f>
        <v>0</v>
      </c>
      <c r="Q145" s="277">
        <f>IF(Q$35=0,0,Q$35/ISI!Q$8*1000)</f>
        <v>0</v>
      </c>
      <c r="R145" s="277">
        <f>IF(R$35=0,0,R$35/ISI!R$8*1000)</f>
        <v>0</v>
      </c>
      <c r="S145" s="277">
        <f>IF(S$35=0,0,S$35/ISI!S$8*1000)</f>
        <v>0</v>
      </c>
      <c r="T145" s="277">
        <f>IF(T$35=0,0,T$35/ISI!T$8*1000)</f>
        <v>0</v>
      </c>
      <c r="U145" s="277">
        <f>IF(U$35=0,0,U$35/ISI!U$8*1000)</f>
        <v>0</v>
      </c>
      <c r="V145" s="277">
        <f>IF(V$35=0,0,V$35/ISI!V$8*1000)</f>
        <v>0</v>
      </c>
      <c r="W145" s="277">
        <f>IF(W$35=0,0,W$35/ISI!W$8*1000)</f>
        <v>0</v>
      </c>
      <c r="X145" s="277">
        <f>IF(X$35=0,0,X$35/ISI!X$8*1000)</f>
        <v>0</v>
      </c>
      <c r="Y145" s="277">
        <f>IF(Y$35=0,0,Y$35/ISI!Y$8*1000)</f>
        <v>0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44</v>
      </c>
      <c r="B147" s="272">
        <f t="shared" ref="B147:Y147" si="33">SUM(B$148:B$152,B$155,B$156,B$154,B$153)</f>
        <v>132.80089458417316</v>
      </c>
      <c r="C147" s="272">
        <f t="shared" si="33"/>
        <v>130.75343370565878</v>
      </c>
      <c r="D147" s="272">
        <f t="shared" si="33"/>
        <v>133.49963116279073</v>
      </c>
      <c r="E147" s="272">
        <f t="shared" si="33"/>
        <v>123.71314267920744</v>
      </c>
      <c r="F147" s="272">
        <f t="shared" si="33"/>
        <v>146.27026801500944</v>
      </c>
      <c r="G147" s="272">
        <f t="shared" si="33"/>
        <v>158.47308592868239</v>
      </c>
      <c r="H147" s="272">
        <f t="shared" si="33"/>
        <v>156.42766661342341</v>
      </c>
      <c r="I147" s="272">
        <f t="shared" si="33"/>
        <v>146.49147461151341</v>
      </c>
      <c r="J147" s="272">
        <f t="shared" si="33"/>
        <v>156.98484176122997</v>
      </c>
      <c r="K147" s="272">
        <f t="shared" si="33"/>
        <v>155.8469099070735</v>
      </c>
      <c r="L147" s="272">
        <f t="shared" si="33"/>
        <v>156.30031846920929</v>
      </c>
      <c r="M147" s="272">
        <f t="shared" si="33"/>
        <v>137.4693284041746</v>
      </c>
      <c r="N147" s="272">
        <f t="shared" si="33"/>
        <v>138.55229189009378</v>
      </c>
      <c r="O147" s="272">
        <f t="shared" si="33"/>
        <v>136.33850180102124</v>
      </c>
      <c r="P147" s="272">
        <f t="shared" si="33"/>
        <v>126.54462574059704</v>
      </c>
      <c r="Q147" s="272">
        <f t="shared" si="33"/>
        <v>134.52996820248703</v>
      </c>
      <c r="R147" s="272">
        <f t="shared" si="33"/>
        <v>138.6448251082615</v>
      </c>
      <c r="S147" s="272">
        <f t="shared" si="33"/>
        <v>128.24023077662855</v>
      </c>
      <c r="T147" s="272">
        <f t="shared" si="33"/>
        <v>159.33963304826386</v>
      </c>
      <c r="U147" s="272">
        <f t="shared" si="33"/>
        <v>154.5209489245189</v>
      </c>
      <c r="V147" s="272">
        <f t="shared" si="33"/>
        <v>158.83213191782124</v>
      </c>
      <c r="W147" s="272">
        <f t="shared" si="33"/>
        <v>131.64126298213171</v>
      </c>
      <c r="X147" s="272">
        <f t="shared" si="33"/>
        <v>129.29466409695553</v>
      </c>
      <c r="Y147" s="272">
        <f t="shared" si="33"/>
        <v>126.65252523825814</v>
      </c>
      <c r="DA147" s="111"/>
    </row>
    <row r="148" spans="1:105" ht="12" customHeight="1" x14ac:dyDescent="0.25">
      <c r="A148" s="55" t="s">
        <v>91</v>
      </c>
      <c r="B148" s="273">
        <f>IF(B$55=0,0,B$55/ISI!B$9*1000)</f>
        <v>0.3348683843005586</v>
      </c>
      <c r="C148" s="273">
        <f>IF(C$55=0,0,C$55/ISI!C$9*1000)</f>
        <v>0.28508751548765504</v>
      </c>
      <c r="D148" s="273">
        <f>IF(D$55=0,0,D$55/ISI!D$9*1000)</f>
        <v>0.31628077478170258</v>
      </c>
      <c r="E148" s="273">
        <f>IF(E$55=0,0,E$55/ISI!E$9*1000)</f>
        <v>0.28853214129464333</v>
      </c>
      <c r="F148" s="273">
        <f>IF(F$55=0,0,F$55/ISI!F$9*1000)</f>
        <v>0.37184257895951212</v>
      </c>
      <c r="G148" s="273">
        <f>IF(G$55=0,0,G$55/ISI!G$9*1000)</f>
        <v>0.37400356245229271</v>
      </c>
      <c r="H148" s="273">
        <f>IF(H$55=0,0,H$55/ISI!H$9*1000)</f>
        <v>0.39334605792085353</v>
      </c>
      <c r="I148" s="273">
        <f>IF(I$55=0,0,I$55/ISI!I$9*1000)</f>
        <v>0.35466637859649325</v>
      </c>
      <c r="J148" s="273">
        <f>IF(J$55=0,0,J$55/ISI!J$9*1000)</f>
        <v>0.39078658670149335</v>
      </c>
      <c r="K148" s="273">
        <f>IF(K$55=0,0,K$55/ISI!K$9*1000)</f>
        <v>0.40177398247331841</v>
      </c>
      <c r="L148" s="273">
        <f>IF(L$55=0,0,L$55/ISI!L$9*1000)</f>
        <v>0.4181679693176204</v>
      </c>
      <c r="M148" s="273">
        <f>IF(M$55=0,0,M$55/ISI!M$9*1000)</f>
        <v>0.37031700748038604</v>
      </c>
      <c r="N148" s="273">
        <f>IF(N$55=0,0,N$55/ISI!N$9*1000)</f>
        <v>0.36591129792670279</v>
      </c>
      <c r="O148" s="273">
        <f>IF(O$55=0,0,O$55/ISI!O$9*1000)</f>
        <v>0.35761189388561243</v>
      </c>
      <c r="P148" s="273">
        <f>IF(P$55=0,0,P$55/ISI!P$9*1000)</f>
        <v>0.32875071286509738</v>
      </c>
      <c r="Q148" s="273">
        <f>IF(Q$55=0,0,Q$55/ISI!Q$9*1000)</f>
        <v>0.35600431687338713</v>
      </c>
      <c r="R148" s="273">
        <f>IF(R$55=0,0,R$55/ISI!R$9*1000)</f>
        <v>0.38459355862474015</v>
      </c>
      <c r="S148" s="273">
        <f>IF(S$55=0,0,S$55/ISI!S$9*1000)</f>
        <v>0.34447724211531594</v>
      </c>
      <c r="T148" s="273">
        <f>IF(T$55=0,0,T$55/ISI!T$9*1000)</f>
        <v>0.45921037741456544</v>
      </c>
      <c r="U148" s="273">
        <f>IF(U$55=0,0,U$55/ISI!U$9*1000)</f>
        <v>0.43877270499843085</v>
      </c>
      <c r="V148" s="273">
        <f>IF(V$55=0,0,V$55/ISI!V$9*1000)</f>
        <v>0.45333492473175196</v>
      </c>
      <c r="W148" s="273">
        <f>IF(W$55=0,0,W$55/ISI!W$9*1000)</f>
        <v>0.35246934182661632</v>
      </c>
      <c r="X148" s="273">
        <f>IF(X$55=0,0,X$55/ISI!X$9*1000)</f>
        <v>0.3523679842227721</v>
      </c>
      <c r="Y148" s="273">
        <f>IF(Y$55=0,0,Y$55/ISI!Y$9*1000)</f>
        <v>0.34687976342123467</v>
      </c>
      <c r="DA148" s="76"/>
    </row>
    <row r="149" spans="1:105" ht="12" customHeight="1" x14ac:dyDescent="0.25">
      <c r="A149" s="173" t="s">
        <v>92</v>
      </c>
      <c r="B149" s="274">
        <f>IF(B$56=0,0,B$56/ISI!B$9*1000)</f>
        <v>0.24743225230153965</v>
      </c>
      <c r="C149" s="274">
        <f>IF(C$56=0,0,C$56/ISI!C$9*1000)</f>
        <v>0.21064946518465008</v>
      </c>
      <c r="D149" s="274">
        <f>IF(D$56=0,0,D$56/ISI!D$9*1000)</f>
        <v>0.23369797846807985</v>
      </c>
      <c r="E149" s="274">
        <f>IF(E$56=0,0,E$56/ISI!E$9*1000)</f>
        <v>0.21319467865273958</v>
      </c>
      <c r="F149" s="274">
        <f>IF(F$56=0,0,F$56/ISI!F$9*1000)</f>
        <v>0.27475226425372534</v>
      </c>
      <c r="G149" s="274">
        <f>IF(G$56=0,0,G$56/ISI!G$9*1000)</f>
        <v>0.27634900207035157</v>
      </c>
      <c r="H149" s="274">
        <f>IF(H$56=0,0,H$56/ISI!H$9*1000)</f>
        <v>0.29064105663057771</v>
      </c>
      <c r="I149" s="274">
        <f>IF(I$56=0,0,I$56/ISI!I$9*1000)</f>
        <v>0.26206087222912094</v>
      </c>
      <c r="J149" s="274">
        <f>IF(J$56=0,0,J$56/ISI!J$9*1000)</f>
        <v>0.28874987860900914</v>
      </c>
      <c r="K149" s="274">
        <f>IF(K$56=0,0,K$56/ISI!K$9*1000)</f>
        <v>0.29686839982572411</v>
      </c>
      <c r="L149" s="274">
        <f>IF(L$56=0,0,L$56/ISI!L$9*1000)</f>
        <v>0.30898181894577648</v>
      </c>
      <c r="M149" s="274">
        <f>IF(M$56=0,0,M$56/ISI!M$9*1000)</f>
        <v>0.27362502858495485</v>
      </c>
      <c r="N149" s="274">
        <f>IF(N$56=0,0,N$56/ISI!N$9*1000)</f>
        <v>0.27036967606748408</v>
      </c>
      <c r="O149" s="274">
        <f>IF(O$56=0,0,O$56/ISI!O$9*1000)</f>
        <v>0.26423729591180956</v>
      </c>
      <c r="P149" s="274">
        <f>IF(P$56=0,0,P$56/ISI!P$9*1000)</f>
        <v>0.2429119413582457</v>
      </c>
      <c r="Q149" s="274">
        <f>IF(Q$56=0,0,Q$56/ISI!Q$9*1000)</f>
        <v>0.26304946684364022</v>
      </c>
      <c r="R149" s="274">
        <f>IF(R$56=0,0,R$56/ISI!R$9*1000)</f>
        <v>0.28417388709282498</v>
      </c>
      <c r="S149" s="274">
        <f>IF(S$56=0,0,S$56/ISI!S$9*1000)</f>
        <v>0.25453218004215528</v>
      </c>
      <c r="T149" s="274">
        <f>IF(T$56=0,0,T$56/ISI!T$9*1000)</f>
        <v>0.33930780954807643</v>
      </c>
      <c r="U149" s="274">
        <f>IF(U$56=0,0,U$56/ISI!U$9*1000)</f>
        <v>0.32420653527195248</v>
      </c>
      <c r="V149" s="274">
        <f>IF(V$56=0,0,V$56/ISI!V$9*1000)</f>
        <v>0.33496647259673606</v>
      </c>
      <c r="W149" s="274">
        <f>IF(W$56=0,0,W$56/ISI!W$9*1000)</f>
        <v>0.26043749486103845</v>
      </c>
      <c r="X149" s="274">
        <f>IF(X$56=0,0,X$56/ISI!X$9*1000)</f>
        <v>0.26036260233196473</v>
      </c>
      <c r="Y149" s="274">
        <f>IF(Y$56=0,0,Y$56/ISI!Y$9*1000)</f>
        <v>0.25630738870859165</v>
      </c>
      <c r="DA149" s="77"/>
    </row>
    <row r="150" spans="1:105" ht="12" customHeight="1" x14ac:dyDescent="0.25">
      <c r="A150" s="173" t="s">
        <v>93</v>
      </c>
      <c r="B150" s="274">
        <f>IF(B$57=0,0,B$57/ISI!B$9*1000)</f>
        <v>6.1858063075384937</v>
      </c>
      <c r="C150" s="274">
        <f>IF(C$57=0,0,C$57/ISI!C$9*1000)</f>
        <v>5.2662366296162517</v>
      </c>
      <c r="D150" s="274">
        <f>IF(D$57=0,0,D$57/ISI!D$9*1000)</f>
        <v>5.8424494617019995</v>
      </c>
      <c r="E150" s="274">
        <f>IF(E$57=0,0,E$57/ISI!E$9*1000)</f>
        <v>5.3298669663184883</v>
      </c>
      <c r="F150" s="274">
        <f>IF(F$57=0,0,F$57/ISI!F$9*1000)</f>
        <v>6.8688066063431386</v>
      </c>
      <c r="G150" s="274">
        <f>IF(G$57=0,0,G$57/ISI!G$9*1000)</f>
        <v>6.9087250517587862</v>
      </c>
      <c r="H150" s="274">
        <f>IF(H$57=0,0,H$57/ISI!H$9*1000)</f>
        <v>7.2660264157644425</v>
      </c>
      <c r="I150" s="274">
        <f>IF(I$57=0,0,I$57/ISI!I$9*1000)</f>
        <v>6.5515218057280258</v>
      </c>
      <c r="J150" s="274">
        <f>IF(J$57=0,0,J$57/ISI!J$9*1000)</f>
        <v>7.2187469652252307</v>
      </c>
      <c r="K150" s="274">
        <f>IF(K$57=0,0,K$57/ISI!K$9*1000)</f>
        <v>7.4217099956431074</v>
      </c>
      <c r="L150" s="274">
        <f>IF(L$57=0,0,L$57/ISI!L$9*1000)</f>
        <v>7.7245454736444161</v>
      </c>
      <c r="M150" s="274">
        <f>IF(M$57=0,0,M$57/ISI!M$9*1000)</f>
        <v>6.8406257146238731</v>
      </c>
      <c r="N150" s="274">
        <f>IF(N$57=0,0,N$57/ISI!N$9*1000)</f>
        <v>6.7592419016871021</v>
      </c>
      <c r="O150" s="274">
        <f>IF(O$57=0,0,O$57/ISI!O$9*1000)</f>
        <v>6.6059323977952387</v>
      </c>
      <c r="P150" s="274">
        <f>IF(P$57=0,0,P$57/ISI!P$9*1000)</f>
        <v>6.0727985339561457</v>
      </c>
      <c r="Q150" s="274">
        <f>IF(Q$57=0,0,Q$57/ISI!Q$9*1000)</f>
        <v>6.5762366710910065</v>
      </c>
      <c r="R150" s="274">
        <f>IF(R$57=0,0,R$57/ISI!R$9*1000)</f>
        <v>7.1043471773206273</v>
      </c>
      <c r="S150" s="274">
        <f>IF(S$57=0,0,S$57/ISI!S$9*1000)</f>
        <v>6.3633045010538858</v>
      </c>
      <c r="T150" s="274">
        <f>IF(T$57=0,0,T$57/ISI!T$9*1000)</f>
        <v>8.4826952387019094</v>
      </c>
      <c r="U150" s="274">
        <f>IF(U$57=0,0,U$57/ISI!U$9*1000)</f>
        <v>8.1051633817988105</v>
      </c>
      <c r="V150" s="274">
        <f>IF(V$57=0,0,V$57/ISI!V$9*1000)</f>
        <v>8.3741618149184038</v>
      </c>
      <c r="W150" s="274">
        <f>IF(W$57=0,0,W$57/ISI!W$9*1000)</f>
        <v>6.5109373715259595</v>
      </c>
      <c r="X150" s="274">
        <f>IF(X$57=0,0,X$57/ISI!X$9*1000)</f>
        <v>6.5090650582991181</v>
      </c>
      <c r="Y150" s="274">
        <f>IF(Y$57=0,0,Y$57/ISI!Y$9*1000)</f>
        <v>6.4076847177147904</v>
      </c>
      <c r="DA150" s="77"/>
    </row>
    <row r="151" spans="1:105" ht="12" customHeight="1" x14ac:dyDescent="0.25">
      <c r="A151" s="173" t="s">
        <v>94</v>
      </c>
      <c r="B151" s="274">
        <f>IF(B$58=0,0,B$58/ISI!B$9*1000)</f>
        <v>0.15464515768846235</v>
      </c>
      <c r="C151" s="274">
        <f>IF(C$58=0,0,C$58/ISI!C$9*1000)</f>
        <v>0.13165591574040633</v>
      </c>
      <c r="D151" s="274">
        <f>IF(D$58=0,0,D$58/ISI!D$9*1000)</f>
        <v>0.14606123654254999</v>
      </c>
      <c r="E151" s="274">
        <f>IF(E$58=0,0,E$58/ISI!E$9*1000)</f>
        <v>0.13324667415796224</v>
      </c>
      <c r="F151" s="274">
        <f>IF(F$58=0,0,F$58/ISI!F$9*1000)</f>
        <v>0.17172016515857849</v>
      </c>
      <c r="G151" s="274">
        <f>IF(G$58=0,0,G$58/ISI!G$9*1000)</f>
        <v>0.17271812629396979</v>
      </c>
      <c r="H151" s="274">
        <f>IF(H$58=0,0,H$58/ISI!H$9*1000)</f>
        <v>0.18165066039411115</v>
      </c>
      <c r="I151" s="274">
        <f>IF(I$58=0,0,I$58/ISI!I$9*1000)</f>
        <v>0.16378804514320061</v>
      </c>
      <c r="J151" s="274">
        <f>IF(J$58=0,0,J$58/ISI!J$9*1000)</f>
        <v>0.18046867413063078</v>
      </c>
      <c r="K151" s="274">
        <f>IF(K$58=0,0,K$58/ISI!K$9*1000)</f>
        <v>0.18554274989107761</v>
      </c>
      <c r="L151" s="274">
        <f>IF(L$58=0,0,L$58/ISI!L$9*1000)</f>
        <v>0.19311363684111038</v>
      </c>
      <c r="M151" s="274">
        <f>IF(M$58=0,0,M$58/ISI!M$9*1000)</f>
        <v>0.1710156428655969</v>
      </c>
      <c r="N151" s="274">
        <f>IF(N$58=0,0,N$58/ISI!N$9*1000)</f>
        <v>0.1689810475421776</v>
      </c>
      <c r="O151" s="274">
        <f>IF(O$58=0,0,O$58/ISI!O$9*1000)</f>
        <v>0.165148309944881</v>
      </c>
      <c r="P151" s="274">
        <f>IF(P$58=0,0,P$58/ISI!P$9*1000)</f>
        <v>0.15181996334890363</v>
      </c>
      <c r="Q151" s="274">
        <f>IF(Q$58=0,0,Q$58/ISI!Q$9*1000)</f>
        <v>0.1644059167772752</v>
      </c>
      <c r="R151" s="274">
        <f>IF(R$58=0,0,R$58/ISI!R$9*1000)</f>
        <v>0.1776086794330157</v>
      </c>
      <c r="S151" s="274">
        <f>IF(S$58=0,0,S$58/ISI!S$9*1000)</f>
        <v>0.15908261252634712</v>
      </c>
      <c r="T151" s="274">
        <f>IF(T$58=0,0,T$58/ISI!T$9*1000)</f>
        <v>0.21206738096754782</v>
      </c>
      <c r="U151" s="274">
        <f>IF(U$58=0,0,U$58/ISI!U$9*1000)</f>
        <v>0.20262908454497036</v>
      </c>
      <c r="V151" s="274">
        <f>IF(V$58=0,0,V$58/ISI!V$9*1000)</f>
        <v>0.20935404537296007</v>
      </c>
      <c r="W151" s="274">
        <f>IF(W$58=0,0,W$58/ISI!W$9*1000)</f>
        <v>0.16277343428814908</v>
      </c>
      <c r="X151" s="274">
        <f>IF(X$58=0,0,X$58/ISI!X$9*1000)</f>
        <v>0.16272662645747801</v>
      </c>
      <c r="Y151" s="274">
        <f>IF(Y$58=0,0,Y$58/ISI!Y$9*1000)</f>
        <v>0.16019211794286986</v>
      </c>
      <c r="DA151" s="77"/>
    </row>
    <row r="152" spans="1:105" ht="12" customHeight="1" x14ac:dyDescent="0.25">
      <c r="A152" s="56" t="s">
        <v>95</v>
      </c>
      <c r="B152" s="275">
        <f>IF(B$59=0,0,B$59/ISI!B$9*1000)</f>
        <v>0.36262081904681337</v>
      </c>
      <c r="C152" s="275">
        <f>IF(C$59=0,0,C$59/ISI!C$9*1000)</f>
        <v>0.38642736399046457</v>
      </c>
      <c r="D152" s="275">
        <f>IF(D$59=0,0,D$59/ISI!D$9*1000)</f>
        <v>0.37804383411197312</v>
      </c>
      <c r="E152" s="275">
        <f>IF(E$59=0,0,E$59/ISI!E$9*1000)</f>
        <v>0.35819355924444451</v>
      </c>
      <c r="F152" s="275">
        <f>IF(F$59=0,0,F$59/ISI!F$9*1000)</f>
        <v>0.40155420068181436</v>
      </c>
      <c r="G152" s="275">
        <f>IF(G$59=0,0,G$59/ISI!G$9*1000)</f>
        <v>0.4599811910642766</v>
      </c>
      <c r="H152" s="275">
        <f>IF(H$59=0,0,H$59/ISI!H$9*1000)</f>
        <v>0.43368860044585572</v>
      </c>
      <c r="I152" s="275">
        <f>IF(I$59=0,0,I$59/ISI!I$9*1000)</f>
        <v>0.41100868613676955</v>
      </c>
      <c r="J152" s="275">
        <f>IF(J$59=0,0,J$59/ISI!J$9*1000)</f>
        <v>0.43531630251898151</v>
      </c>
      <c r="K152" s="275">
        <f>IF(K$59=0,0,K$59/ISI!K$9*1000)</f>
        <v>0.42682515686837419</v>
      </c>
      <c r="L152" s="275">
        <f>IF(L$59=0,0,L$59/ISI!L$9*1000)</f>
        <v>0.41938930653009765</v>
      </c>
      <c r="M152" s="275">
        <f>IF(M$59=0,0,M$59/ISI!M$9*1000)</f>
        <v>0.36950175866803092</v>
      </c>
      <c r="N152" s="275">
        <f>IF(N$59=0,0,N$59/ISI!N$9*1000)</f>
        <v>0.37915793562165573</v>
      </c>
      <c r="O152" s="275">
        <f>IF(O$59=0,0,O$59/ISI!O$9*1000)</f>
        <v>0.37415321805616586</v>
      </c>
      <c r="P152" s="275">
        <f>IF(P$59=0,0,P$59/ISI!P$9*1000)</f>
        <v>0.34999773271642221</v>
      </c>
      <c r="Q152" s="275">
        <f>IF(Q$59=0,0,Q$59/ISI!Q$9*1000)</f>
        <v>0.36750240873767775</v>
      </c>
      <c r="R152" s="275">
        <f>IF(R$59=0,0,R$59/ISI!R$9*1000)</f>
        <v>0.36577802601171316</v>
      </c>
      <c r="S152" s="275">
        <f>IF(S$59=0,0,S$59/ISI!S$9*1000)</f>
        <v>0.34955726783058327</v>
      </c>
      <c r="T152" s="275">
        <f>IF(T$59=0,0,T$59/ISI!T$9*1000)</f>
        <v>0.41228457887028891</v>
      </c>
      <c r="U152" s="275">
        <f>IF(U$59=0,0,U$59/ISI!U$9*1000)</f>
        <v>0.40421633156265058</v>
      </c>
      <c r="V152" s="275">
        <f>IF(V$59=0,0,V$59/ISI!V$9*1000)</f>
        <v>0.41386925619600073</v>
      </c>
      <c r="W152" s="275">
        <f>IF(W$59=0,0,W$59/ISI!W$9*1000)</f>
        <v>0.36051557386186656</v>
      </c>
      <c r="X152" s="275">
        <f>IF(X$59=0,0,X$59/ISI!X$9*1000)</f>
        <v>0.34938847008516316</v>
      </c>
      <c r="Y152" s="275">
        <f>IF(Y$59=0,0,Y$59/ISI!Y$9*1000)</f>
        <v>0.34149302908175916</v>
      </c>
      <c r="DA152" s="78"/>
    </row>
    <row r="153" spans="1:105" ht="12" customHeight="1" x14ac:dyDescent="0.25">
      <c r="A153" s="174" t="s">
        <v>220</v>
      </c>
      <c r="B153" s="276">
        <f>IF(B$65=0,0,B$65/ISI!B$9*1000)</f>
        <v>27.302855249262311</v>
      </c>
      <c r="C153" s="276">
        <f>IF(C$65=0,0,C$65/ISI!C$9*1000)</f>
        <v>29.560879340255521</v>
      </c>
      <c r="D153" s="276">
        <f>IF(D$65=0,0,D$65/ISI!D$9*1000)</f>
        <v>28.662667171059987</v>
      </c>
      <c r="E153" s="276">
        <f>IF(E$65=0,0,E$65/ISI!E$9*1000)</f>
        <v>26.400827590890962</v>
      </c>
      <c r="F153" s="276">
        <f>IF(F$65=0,0,F$65/ISI!F$9*1000)</f>
        <v>29.584086740732126</v>
      </c>
      <c r="G153" s="276">
        <f>IF(G$65=0,0,G$65/ISI!G$9*1000)</f>
        <v>33.204469334465408</v>
      </c>
      <c r="H153" s="276">
        <f>IF(H$65=0,0,H$65/ISI!H$9*1000)</f>
        <v>31.767261294787055</v>
      </c>
      <c r="I153" s="276">
        <f>IF(I$65=0,0,I$65/ISI!I$9*1000)</f>
        <v>30.974164532984016</v>
      </c>
      <c r="J153" s="276">
        <f>IF(J$65=0,0,J$65/ISI!J$9*1000)</f>
        <v>32.366447382639123</v>
      </c>
      <c r="K153" s="276">
        <f>IF(K$65=0,0,K$65/ISI!K$9*1000)</f>
        <v>30.939788143063197</v>
      </c>
      <c r="L153" s="276">
        <f>IF(L$65=0,0,L$65/ISI!L$9*1000)</f>
        <v>29.982577829900965</v>
      </c>
      <c r="M153" s="276">
        <f>IF(M$65=0,0,M$65/ISI!M$9*1000)</f>
        <v>25.998041631979401</v>
      </c>
      <c r="N153" s="276">
        <f>IF(N$65=0,0,N$65/ISI!N$9*1000)</f>
        <v>26.457472222900922</v>
      </c>
      <c r="O153" s="276">
        <f>IF(O$65=0,0,O$65/ISI!O$9*1000)</f>
        <v>26.234719708632372</v>
      </c>
      <c r="P153" s="276">
        <f>IF(P$65=0,0,P$65/ISI!P$9*1000)</f>
        <v>24.479202879520404</v>
      </c>
      <c r="Q153" s="276">
        <f>IF(Q$65=0,0,Q$65/ISI!Q$9*1000)</f>
        <v>25.644395783132531</v>
      </c>
      <c r="R153" s="276">
        <f>IF(R$65=0,0,R$65/ISI!R$9*1000)</f>
        <v>25.49947669509687</v>
      </c>
      <c r="S153" s="276">
        <f>IF(S$65=0,0,S$65/ISI!S$9*1000)</f>
        <v>23.883945582467408</v>
      </c>
      <c r="T153" s="276">
        <f>IF(T$65=0,0,T$65/ISI!T$9*1000)</f>
        <v>27.961109103589813</v>
      </c>
      <c r="U153" s="276">
        <f>IF(U$65=0,0,U$65/ISI!U$9*1000)</f>
        <v>27.500766159009995</v>
      </c>
      <c r="V153" s="276">
        <f>IF(V$65=0,0,V$65/ISI!V$9*1000)</f>
        <v>28.139432482923048</v>
      </c>
      <c r="W153" s="276">
        <f>IF(W$65=0,0,W$65/ISI!W$9*1000)</f>
        <v>24.497740250102495</v>
      </c>
      <c r="X153" s="276">
        <f>IF(X$65=0,0,X$65/ISI!X$9*1000)</f>
        <v>23.753573796791212</v>
      </c>
      <c r="Y153" s="276">
        <f>IF(Y$65=0,0,Y$65/ISI!Y$9*1000)</f>
        <v>23.129782136498672</v>
      </c>
      <c r="DA153" s="79"/>
    </row>
    <row r="154" spans="1:105" ht="12" customHeight="1" x14ac:dyDescent="0.25">
      <c r="A154" s="174" t="s">
        <v>226</v>
      </c>
      <c r="B154" s="276">
        <f>IF(B$71=0,0,B$71/ISI!B$9*1000)</f>
        <v>45.942340454640032</v>
      </c>
      <c r="C154" s="276">
        <f>IF(C$71=0,0,C$71/ISI!C$9*1000)</f>
        <v>39.112643384529449</v>
      </c>
      <c r="D154" s="276">
        <f>IF(D$71=0,0,D$71/ISI!D$9*1000)</f>
        <v>43.392209344063971</v>
      </c>
      <c r="E154" s="276">
        <f>IF(E$71=0,0,E$71/ISI!E$9*1000)</f>
        <v>39.585229567587724</v>
      </c>
      <c r="F154" s="276">
        <f>IF(F$71=0,0,F$71/ISI!F$9*1000)</f>
        <v>51.015023092643659</v>
      </c>
      <c r="G154" s="276">
        <f>IF(G$71=0,0,G$71/ISI!G$9*1000)</f>
        <v>51.311499690604855</v>
      </c>
      <c r="H154" s="276">
        <f>IF(H$71=0,0,H$71/ISI!H$9*1000)</f>
        <v>53.965197542419276</v>
      </c>
      <c r="I154" s="276">
        <f>IF(I$71=0,0,I$71/ISI!I$9*1000)</f>
        <v>48.658530566652701</v>
      </c>
      <c r="J154" s="276">
        <f>IF(J$71=0,0,J$71/ISI!J$9*1000)</f>
        <v>53.614050334571225</v>
      </c>
      <c r="K154" s="276">
        <f>IF(K$71=0,0,K$71/ISI!K$9*1000)</f>
        <v>55.121468475323496</v>
      </c>
      <c r="L154" s="276">
        <f>IF(L$71=0,0,L$71/ISI!L$9*1000)</f>
        <v>57.370645048331404</v>
      </c>
      <c r="M154" s="276">
        <f>IF(M$71=0,0,M$71/ISI!M$9*1000)</f>
        <v>50.805721983408482</v>
      </c>
      <c r="N154" s="276">
        <f>IF(N$71=0,0,N$71/ISI!N$9*1000)</f>
        <v>50.201279707729512</v>
      </c>
      <c r="O154" s="276">
        <f>IF(O$71=0,0,O$71/ISI!O$9*1000)</f>
        <v>49.062641174196969</v>
      </c>
      <c r="P154" s="276">
        <f>IF(P$71=0,0,P$71/ISI!P$9*1000)</f>
        <v>45.103025198096347</v>
      </c>
      <c r="Q154" s="276">
        <f>IF(Q$71=0,0,Q$71/ISI!Q$9*1000)</f>
        <v>48.842089298101008</v>
      </c>
      <c r="R154" s="276">
        <f>IF(R$71=0,0,R$71/ISI!R$9*1000)</f>
        <v>52.764396507317244</v>
      </c>
      <c r="S154" s="276">
        <f>IF(S$71=0,0,S$71/ISI!S$9*1000)</f>
        <v>47.260629782036155</v>
      </c>
      <c r="T154" s="276">
        <f>IF(T$71=0,0,T$71/ISI!T$9*1000)</f>
        <v>63.001467109382482</v>
      </c>
      <c r="U154" s="276">
        <f>IF(U$71=0,0,U$71/ISI!U$9*1000)</f>
        <v>60.197516219233044</v>
      </c>
      <c r="V154" s="276">
        <f>IF(V$71=0,0,V$71/ISI!V$9*1000)</f>
        <v>62.195383107028142</v>
      </c>
      <c r="W154" s="276">
        <f>IF(W$71=0,0,W$71/ISI!W$9*1000)</f>
        <v>48.357107631537886</v>
      </c>
      <c r="X154" s="276">
        <f>IF(X$71=0,0,X$71/ISI!X$9*1000)</f>
        <v>48.343201853143164</v>
      </c>
      <c r="Y154" s="276">
        <f>IF(Y$71=0,0,Y$71/ISI!Y$9*1000)</f>
        <v>47.59024421254319</v>
      </c>
      <c r="DA154" s="79"/>
    </row>
    <row r="155" spans="1:105" ht="12" customHeight="1" x14ac:dyDescent="0.25">
      <c r="A155" s="174" t="s">
        <v>179</v>
      </c>
      <c r="B155" s="276">
        <f>IF(B$72=0,0,B$72/ISI!B$9*1000)</f>
        <v>29.202315633499101</v>
      </c>
      <c r="C155" s="276">
        <f>IF(C$72=0,0,C$72/ISI!C$9*1000)</f>
        <v>31.115457525284249</v>
      </c>
      <c r="D155" s="276">
        <f>IF(D$72=0,0,D$72/ISI!D$9*1000)</f>
        <v>30.43964590152699</v>
      </c>
      <c r="E155" s="276">
        <f>IF(E$72=0,0,E$72/ISI!E$9*1000)</f>
        <v>28.801629805959308</v>
      </c>
      <c r="F155" s="276">
        <f>IF(F$72=0,0,F$72/ISI!F$9*1000)</f>
        <v>32.237875589574358</v>
      </c>
      <c r="G155" s="276">
        <f>IF(G$72=0,0,G$72/ISI!G$9*1000)</f>
        <v>36.928555064038584</v>
      </c>
      <c r="H155" s="276">
        <f>IF(H$72=0,0,H$72/ISI!H$9*1000)</f>
        <v>34.81771357901598</v>
      </c>
      <c r="I155" s="276">
        <f>IF(I$72=0,0,I$72/ISI!I$9*1000)</f>
        <v>32.996907683729425</v>
      </c>
      <c r="J155" s="276">
        <f>IF(J$72=0,0,J$72/ISI!J$9*1000)</f>
        <v>34.948389977970926</v>
      </c>
      <c r="K155" s="276">
        <f>IF(K$72=0,0,K$72/ISI!K$9*1000)</f>
        <v>34.266697452696746</v>
      </c>
      <c r="L155" s="276">
        <f>IF(L$72=0,0,L$72/ISI!L$9*1000)</f>
        <v>33.669726937381398</v>
      </c>
      <c r="M155" s="276">
        <f>IF(M$72=0,0,M$72/ISI!M$9*1000)</f>
        <v>29.664617393724562</v>
      </c>
      <c r="N155" s="276">
        <f>IF(N$72=0,0,N$72/ISI!N$9*1000)</f>
        <v>30.439841836087027</v>
      </c>
      <c r="O155" s="276">
        <f>IF(O$72=0,0,O$72/ISI!O$9*1000)</f>
        <v>30.038049345899477</v>
      </c>
      <c r="P155" s="276">
        <f>IF(P$72=0,0,P$72/ISI!P$9*1000)</f>
        <v>28.098780550139846</v>
      </c>
      <c r="Q155" s="276">
        <f>IF(Q$72=0,0,Q$72/ISI!Q$9*1000)</f>
        <v>29.50410408268133</v>
      </c>
      <c r="R155" s="276">
        <f>IF(R$72=0,0,R$72/ISI!R$9*1000)</f>
        <v>29.365665895024303</v>
      </c>
      <c r="S155" s="276">
        <f>IF(S$72=0,0,S$72/ISI!S$9*1000)</f>
        <v>28.063418817733261</v>
      </c>
      <c r="T155" s="276">
        <f>IF(T$72=0,0,T$72/ISI!T$9*1000)</f>
        <v>33.099339861350771</v>
      </c>
      <c r="U155" s="276">
        <f>IF(U$72=0,0,U$72/ISI!U$9*1000)</f>
        <v>32.451598778109904</v>
      </c>
      <c r="V155" s="276">
        <f>IF(V$72=0,0,V$72/ISI!V$9*1000)</f>
        <v>33.226562115256172</v>
      </c>
      <c r="W155" s="276">
        <f>IF(W$72=0,0,W$72/ISI!W$9*1000)</f>
        <v>28.943181763580068</v>
      </c>
      <c r="X155" s="276">
        <f>IF(X$72=0,0,X$72/ISI!X$9*1000)</f>
        <v>28.049867270501483</v>
      </c>
      <c r="Y155" s="276">
        <f>IF(Y$72=0,0,Y$72/ISI!Y$9*1000)</f>
        <v>27.415999552618366</v>
      </c>
      <c r="DA155" s="79"/>
    </row>
    <row r="156" spans="1:105" ht="12" customHeight="1" x14ac:dyDescent="0.25">
      <c r="A156" s="41" t="s">
        <v>189</v>
      </c>
      <c r="B156" s="277">
        <f>IF(B$79=0,0,B$79/ISI!B$9*1000)</f>
        <v>23.068010325895848</v>
      </c>
      <c r="C156" s="277">
        <f>IF(C$79=0,0,C$79/ISI!C$9*1000)</f>
        <v>24.684396565570136</v>
      </c>
      <c r="D156" s="277">
        <f>IF(D$79=0,0,D$79/ISI!D$9*1000)</f>
        <v>24.088575460533473</v>
      </c>
      <c r="E156" s="277">
        <f>IF(E$79=0,0,E$79/ISI!E$9*1000)</f>
        <v>22.602421695101171</v>
      </c>
      <c r="F156" s="277">
        <f>IF(F$79=0,0,F$79/ISI!F$9*1000)</f>
        <v>25.34460677666253</v>
      </c>
      <c r="G156" s="277">
        <f>IF(G$79=0,0,G$79/ISI!G$9*1000)</f>
        <v>28.836784905933875</v>
      </c>
      <c r="H156" s="277">
        <f>IF(H$79=0,0,H$79/ISI!H$9*1000)</f>
        <v>27.312141406045271</v>
      </c>
      <c r="I156" s="277">
        <f>IF(I$79=0,0,I$79/ISI!I$9*1000)</f>
        <v>26.118826040313671</v>
      </c>
      <c r="J156" s="277">
        <f>IF(J$79=0,0,J$79/ISI!J$9*1000)</f>
        <v>27.54188565886334</v>
      </c>
      <c r="K156" s="277">
        <f>IF(K$79=0,0,K$79/ISI!K$9*1000)</f>
        <v>26.786235551288453</v>
      </c>
      <c r="L156" s="277">
        <f>IF(L$79=0,0,L$79/ISI!L$9*1000)</f>
        <v>26.2131704483165</v>
      </c>
      <c r="M156" s="277">
        <f>IF(M$79=0,0,M$79/ISI!M$9*1000)</f>
        <v>22.975862242839337</v>
      </c>
      <c r="N156" s="277">
        <f>IF(N$79=0,0,N$79/ISI!N$9*1000)</f>
        <v>23.510036264531202</v>
      </c>
      <c r="O156" s="277">
        <f>IF(O$79=0,0,O$79/ISI!O$9*1000)</f>
        <v>23.236008456698702</v>
      </c>
      <c r="P156" s="277">
        <f>IF(P$79=0,0,P$79/ISI!P$9*1000)</f>
        <v>21.71733822859564</v>
      </c>
      <c r="Q156" s="277">
        <f>IF(Q$79=0,0,Q$79/ISI!Q$9*1000)</f>
        <v>22.812180258249168</v>
      </c>
      <c r="R156" s="277">
        <f>IF(R$79=0,0,R$79/ISI!R$9*1000)</f>
        <v>22.698784682340161</v>
      </c>
      <c r="S156" s="277">
        <f>IF(S$79=0,0,S$79/ISI!S$9*1000)</f>
        <v>21.561282790823416</v>
      </c>
      <c r="T156" s="277">
        <f>IF(T$79=0,0,T$79/ISI!T$9*1000)</f>
        <v>25.372151588438417</v>
      </c>
      <c r="U156" s="277">
        <f>IF(U$79=0,0,U$79/ISI!U$9*1000)</f>
        <v>24.89607972998915</v>
      </c>
      <c r="V156" s="277">
        <f>IF(V$79=0,0,V$79/ISI!V$9*1000)</f>
        <v>25.485067698798037</v>
      </c>
      <c r="W156" s="277">
        <f>IF(W$79=0,0,W$79/ISI!W$9*1000)</f>
        <v>22.196100120547623</v>
      </c>
      <c r="X156" s="277">
        <f>IF(X$79=0,0,X$79/ISI!X$9*1000)</f>
        <v>21.514110435123179</v>
      </c>
      <c r="Y156" s="277">
        <f>IF(Y$79=0,0,Y$79/ISI!Y$9*1000)</f>
        <v>21.003942319728651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useful energy demand"</f>
        <v>LU: Iron and steel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253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254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255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256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257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258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259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260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261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262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263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264</v>
      </c>
    </row>
    <row r="16" spans="1:105" ht="12" customHeight="1" x14ac:dyDescent="0.25">
      <c r="A16" s="57" t="s">
        <v>165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265</v>
      </c>
    </row>
    <row r="17" spans="1:105" ht="12" customHeight="1" x14ac:dyDescent="0.25">
      <c r="A17" s="18" t="s">
        <v>28</v>
      </c>
      <c r="B17" s="230">
        <v>0</v>
      </c>
      <c r="C17" s="230">
        <v>0</v>
      </c>
      <c r="D17" s="230">
        <v>0</v>
      </c>
      <c r="E17" s="230">
        <v>0</v>
      </c>
      <c r="F17" s="230">
        <v>0</v>
      </c>
      <c r="G17" s="230">
        <v>0</v>
      </c>
      <c r="H17" s="230">
        <v>0</v>
      </c>
      <c r="I17" s="230">
        <v>0</v>
      </c>
      <c r="J17" s="230">
        <v>0</v>
      </c>
      <c r="K17" s="230">
        <v>0</v>
      </c>
      <c r="L17" s="230">
        <v>0</v>
      </c>
      <c r="M17" s="230">
        <v>0</v>
      </c>
      <c r="N17" s="230">
        <v>0</v>
      </c>
      <c r="O17" s="230">
        <v>0</v>
      </c>
      <c r="P17" s="230">
        <v>0</v>
      </c>
      <c r="Q17" s="230">
        <v>0</v>
      </c>
      <c r="R17" s="230">
        <v>0</v>
      </c>
      <c r="S17" s="230">
        <v>0</v>
      </c>
      <c r="T17" s="230">
        <v>0</v>
      </c>
      <c r="U17" s="230">
        <v>0</v>
      </c>
      <c r="V17" s="230">
        <v>0</v>
      </c>
      <c r="W17" s="230">
        <v>0</v>
      </c>
      <c r="X17" s="230">
        <v>0</v>
      </c>
      <c r="Y17" s="230">
        <v>0</v>
      </c>
      <c r="DA17" s="71" t="s">
        <v>266</v>
      </c>
    </row>
    <row r="18" spans="1:105" ht="12" customHeight="1" x14ac:dyDescent="0.25">
      <c r="A18" s="18" t="s">
        <v>32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267</v>
      </c>
    </row>
    <row r="19" spans="1:105" ht="12" customHeight="1" x14ac:dyDescent="0.25">
      <c r="A19" s="18" t="s">
        <v>35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</v>
      </c>
      <c r="DA19" s="71" t="s">
        <v>268</v>
      </c>
    </row>
    <row r="20" spans="1:105" ht="12" customHeight="1" x14ac:dyDescent="0.25">
      <c r="A20" s="18" t="s">
        <v>36</v>
      </c>
      <c r="B20" s="230">
        <v>0</v>
      </c>
      <c r="C20" s="230">
        <v>0</v>
      </c>
      <c r="D20" s="230">
        <v>0</v>
      </c>
      <c r="E20" s="230">
        <v>0</v>
      </c>
      <c r="F20" s="230">
        <v>0</v>
      </c>
      <c r="G20" s="230">
        <v>0</v>
      </c>
      <c r="H20" s="230">
        <v>0</v>
      </c>
      <c r="I20" s="230">
        <v>0</v>
      </c>
      <c r="J20" s="230">
        <v>0</v>
      </c>
      <c r="K20" s="230">
        <v>0</v>
      </c>
      <c r="L20" s="230">
        <v>0</v>
      </c>
      <c r="M20" s="230">
        <v>0</v>
      </c>
      <c r="N20" s="230">
        <v>0</v>
      </c>
      <c r="O20" s="230">
        <v>0</v>
      </c>
      <c r="P20" s="230">
        <v>0</v>
      </c>
      <c r="Q20" s="230">
        <v>0</v>
      </c>
      <c r="R20" s="230">
        <v>0</v>
      </c>
      <c r="S20" s="230">
        <v>0</v>
      </c>
      <c r="T20" s="230">
        <v>0</v>
      </c>
      <c r="U20" s="230">
        <v>0</v>
      </c>
      <c r="V20" s="230">
        <v>0</v>
      </c>
      <c r="W20" s="230">
        <v>0</v>
      </c>
      <c r="X20" s="230">
        <v>0</v>
      </c>
      <c r="Y20" s="230">
        <v>0</v>
      </c>
      <c r="DA20" s="71" t="s">
        <v>269</v>
      </c>
    </row>
    <row r="21" spans="1:105" ht="12" customHeight="1" x14ac:dyDescent="0.25">
      <c r="A21" s="18" t="s">
        <v>40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270</v>
      </c>
    </row>
    <row r="22" spans="1:105" ht="12" customHeight="1" x14ac:dyDescent="0.25">
      <c r="A22" s="57" t="s">
        <v>172</v>
      </c>
      <c r="B22" s="261">
        <v>0</v>
      </c>
      <c r="C22" s="261">
        <v>0</v>
      </c>
      <c r="D22" s="261">
        <v>0</v>
      </c>
      <c r="E22" s="261">
        <v>0</v>
      </c>
      <c r="F22" s="261">
        <v>0</v>
      </c>
      <c r="G22" s="261">
        <v>0</v>
      </c>
      <c r="H22" s="261">
        <v>0</v>
      </c>
      <c r="I22" s="261">
        <v>0</v>
      </c>
      <c r="J22" s="261">
        <v>0</v>
      </c>
      <c r="K22" s="261">
        <v>0</v>
      </c>
      <c r="L22" s="261">
        <v>0</v>
      </c>
      <c r="M22" s="261">
        <v>0</v>
      </c>
      <c r="N22" s="261">
        <v>0</v>
      </c>
      <c r="O22" s="261">
        <v>0</v>
      </c>
      <c r="P22" s="261">
        <v>0</v>
      </c>
      <c r="Q22" s="261">
        <v>0</v>
      </c>
      <c r="R22" s="261">
        <v>0</v>
      </c>
      <c r="S22" s="261">
        <v>0</v>
      </c>
      <c r="T22" s="261">
        <v>0</v>
      </c>
      <c r="U22" s="261">
        <v>0</v>
      </c>
      <c r="V22" s="261">
        <v>0</v>
      </c>
      <c r="W22" s="261">
        <v>0</v>
      </c>
      <c r="X22" s="261">
        <v>0</v>
      </c>
      <c r="Y22" s="261">
        <v>0</v>
      </c>
      <c r="DA22" s="70" t="s">
        <v>271</v>
      </c>
    </row>
    <row r="23" spans="1:105" ht="12" customHeight="1" x14ac:dyDescent="0.25">
      <c r="A23" s="18" t="s">
        <v>28</v>
      </c>
      <c r="B23" s="230">
        <v>0</v>
      </c>
      <c r="C23" s="230">
        <v>0</v>
      </c>
      <c r="D23" s="230">
        <v>0</v>
      </c>
      <c r="E23" s="230">
        <v>0</v>
      </c>
      <c r="F23" s="230">
        <v>0</v>
      </c>
      <c r="G23" s="230">
        <v>0</v>
      </c>
      <c r="H23" s="230">
        <v>0</v>
      </c>
      <c r="I23" s="230">
        <v>0</v>
      </c>
      <c r="J23" s="230">
        <v>0</v>
      </c>
      <c r="K23" s="230">
        <v>0</v>
      </c>
      <c r="L23" s="230">
        <v>0</v>
      </c>
      <c r="M23" s="230">
        <v>0</v>
      </c>
      <c r="N23" s="230">
        <v>0</v>
      </c>
      <c r="O23" s="230">
        <v>0</v>
      </c>
      <c r="P23" s="230">
        <v>0</v>
      </c>
      <c r="Q23" s="230">
        <v>0</v>
      </c>
      <c r="R23" s="230">
        <v>0</v>
      </c>
      <c r="S23" s="230">
        <v>0</v>
      </c>
      <c r="T23" s="230">
        <v>0</v>
      </c>
      <c r="U23" s="230">
        <v>0</v>
      </c>
      <c r="V23" s="230">
        <v>0</v>
      </c>
      <c r="W23" s="230">
        <v>0</v>
      </c>
      <c r="X23" s="230">
        <v>0</v>
      </c>
      <c r="Y23" s="230">
        <v>0</v>
      </c>
      <c r="DA23" s="71" t="s">
        <v>272</v>
      </c>
    </row>
    <row r="24" spans="1:105" ht="12" customHeight="1" x14ac:dyDescent="0.25">
      <c r="A24" s="18" t="s">
        <v>42</v>
      </c>
      <c r="B24" s="230">
        <v>0</v>
      </c>
      <c r="C24" s="230">
        <v>0</v>
      </c>
      <c r="D24" s="230">
        <v>0</v>
      </c>
      <c r="E24" s="230">
        <v>0</v>
      </c>
      <c r="F24" s="230">
        <v>0</v>
      </c>
      <c r="G24" s="230">
        <v>0</v>
      </c>
      <c r="H24" s="230">
        <v>0</v>
      </c>
      <c r="I24" s="230">
        <v>0</v>
      </c>
      <c r="J24" s="230">
        <v>0</v>
      </c>
      <c r="K24" s="230">
        <v>0</v>
      </c>
      <c r="L24" s="230">
        <v>0</v>
      </c>
      <c r="M24" s="230">
        <v>0</v>
      </c>
      <c r="N24" s="230">
        <v>0</v>
      </c>
      <c r="O24" s="230">
        <v>0</v>
      </c>
      <c r="P24" s="230">
        <v>0</v>
      </c>
      <c r="Q24" s="230">
        <v>0</v>
      </c>
      <c r="R24" s="230">
        <v>0</v>
      </c>
      <c r="S24" s="230">
        <v>0</v>
      </c>
      <c r="T24" s="230">
        <v>0</v>
      </c>
      <c r="U24" s="230">
        <v>0</v>
      </c>
      <c r="V24" s="230">
        <v>0</v>
      </c>
      <c r="W24" s="230">
        <v>0</v>
      </c>
      <c r="X24" s="230">
        <v>0</v>
      </c>
      <c r="Y24" s="230">
        <v>0</v>
      </c>
      <c r="DA24" s="71" t="s">
        <v>273</v>
      </c>
    </row>
    <row r="25" spans="1:105" ht="12" customHeight="1" x14ac:dyDescent="0.25">
      <c r="A25" s="18" t="s">
        <v>32</v>
      </c>
      <c r="B25" s="230">
        <v>0</v>
      </c>
      <c r="C25" s="230">
        <v>0</v>
      </c>
      <c r="D25" s="230">
        <v>0</v>
      </c>
      <c r="E25" s="230">
        <v>0</v>
      </c>
      <c r="F25" s="230">
        <v>0</v>
      </c>
      <c r="G25" s="230">
        <v>0</v>
      </c>
      <c r="H25" s="230">
        <v>0</v>
      </c>
      <c r="I25" s="230">
        <v>0</v>
      </c>
      <c r="J25" s="230">
        <v>0</v>
      </c>
      <c r="K25" s="230">
        <v>0</v>
      </c>
      <c r="L25" s="230">
        <v>0</v>
      </c>
      <c r="M25" s="230">
        <v>0</v>
      </c>
      <c r="N25" s="230">
        <v>0</v>
      </c>
      <c r="O25" s="230">
        <v>0</v>
      </c>
      <c r="P25" s="230">
        <v>0</v>
      </c>
      <c r="Q25" s="230">
        <v>0</v>
      </c>
      <c r="R25" s="230">
        <v>0</v>
      </c>
      <c r="S25" s="230">
        <v>0</v>
      </c>
      <c r="T25" s="230">
        <v>0</v>
      </c>
      <c r="U25" s="230">
        <v>0</v>
      </c>
      <c r="V25" s="230">
        <v>0</v>
      </c>
      <c r="W25" s="230">
        <v>0</v>
      </c>
      <c r="X25" s="230">
        <v>0</v>
      </c>
      <c r="Y25" s="230">
        <v>0</v>
      </c>
      <c r="DA25" s="71" t="s">
        <v>274</v>
      </c>
    </row>
    <row r="26" spans="1:105" ht="12" customHeight="1" x14ac:dyDescent="0.25">
      <c r="A26" s="18" t="s">
        <v>35</v>
      </c>
      <c r="B26" s="230">
        <v>0</v>
      </c>
      <c r="C26" s="230">
        <v>0</v>
      </c>
      <c r="D26" s="230">
        <v>0</v>
      </c>
      <c r="E26" s="230">
        <v>0</v>
      </c>
      <c r="F26" s="230">
        <v>0</v>
      </c>
      <c r="G26" s="230">
        <v>0</v>
      </c>
      <c r="H26" s="230">
        <v>0</v>
      </c>
      <c r="I26" s="230">
        <v>0</v>
      </c>
      <c r="J26" s="230">
        <v>0</v>
      </c>
      <c r="K26" s="230">
        <v>0</v>
      </c>
      <c r="L26" s="230">
        <v>0</v>
      </c>
      <c r="M26" s="230">
        <v>0</v>
      </c>
      <c r="N26" s="230">
        <v>0</v>
      </c>
      <c r="O26" s="230">
        <v>0</v>
      </c>
      <c r="P26" s="230">
        <v>0</v>
      </c>
      <c r="Q26" s="230">
        <v>0</v>
      </c>
      <c r="R26" s="230">
        <v>0</v>
      </c>
      <c r="S26" s="230">
        <v>0</v>
      </c>
      <c r="T26" s="230">
        <v>0</v>
      </c>
      <c r="U26" s="230">
        <v>0</v>
      </c>
      <c r="V26" s="230">
        <v>0</v>
      </c>
      <c r="W26" s="230">
        <v>0</v>
      </c>
      <c r="X26" s="230">
        <v>0</v>
      </c>
      <c r="Y26" s="230">
        <v>0</v>
      </c>
      <c r="DA26" s="71" t="s">
        <v>275</v>
      </c>
    </row>
    <row r="27" spans="1:105" ht="12" customHeight="1" x14ac:dyDescent="0.25">
      <c r="A27" s="18" t="s">
        <v>36</v>
      </c>
      <c r="B27" s="230">
        <v>0</v>
      </c>
      <c r="C27" s="230">
        <v>0</v>
      </c>
      <c r="D27" s="230">
        <v>0</v>
      </c>
      <c r="E27" s="230">
        <v>0</v>
      </c>
      <c r="F27" s="230">
        <v>0</v>
      </c>
      <c r="G27" s="230">
        <v>0</v>
      </c>
      <c r="H27" s="230">
        <v>0</v>
      </c>
      <c r="I27" s="230">
        <v>0</v>
      </c>
      <c r="J27" s="230">
        <v>0</v>
      </c>
      <c r="K27" s="230">
        <v>0</v>
      </c>
      <c r="L27" s="230">
        <v>0</v>
      </c>
      <c r="M27" s="230">
        <v>0</v>
      </c>
      <c r="N27" s="230">
        <v>0</v>
      </c>
      <c r="O27" s="230">
        <v>0</v>
      </c>
      <c r="P27" s="230">
        <v>0</v>
      </c>
      <c r="Q27" s="230">
        <v>0</v>
      </c>
      <c r="R27" s="230">
        <v>0</v>
      </c>
      <c r="S27" s="230">
        <v>0</v>
      </c>
      <c r="T27" s="230">
        <v>0</v>
      </c>
      <c r="U27" s="230">
        <v>0</v>
      </c>
      <c r="V27" s="230">
        <v>0</v>
      </c>
      <c r="W27" s="230">
        <v>0</v>
      </c>
      <c r="X27" s="230">
        <v>0</v>
      </c>
      <c r="Y27" s="230">
        <v>0</v>
      </c>
      <c r="DA27" s="71" t="s">
        <v>276</v>
      </c>
    </row>
    <row r="28" spans="1:105" ht="12" customHeight="1" x14ac:dyDescent="0.25">
      <c r="A28" s="57" t="s">
        <v>179</v>
      </c>
      <c r="B28" s="261">
        <v>0</v>
      </c>
      <c r="C28" s="261">
        <v>0</v>
      </c>
      <c r="D28" s="261">
        <v>0</v>
      </c>
      <c r="E28" s="261">
        <v>0</v>
      </c>
      <c r="F28" s="261">
        <v>0</v>
      </c>
      <c r="G28" s="261">
        <v>0</v>
      </c>
      <c r="H28" s="261">
        <v>0</v>
      </c>
      <c r="I28" s="261">
        <v>0</v>
      </c>
      <c r="J28" s="261">
        <v>0</v>
      </c>
      <c r="K28" s="261">
        <v>0</v>
      </c>
      <c r="L28" s="261">
        <v>0</v>
      </c>
      <c r="M28" s="261">
        <v>0</v>
      </c>
      <c r="N28" s="261">
        <v>0</v>
      </c>
      <c r="O28" s="261">
        <v>0</v>
      </c>
      <c r="P28" s="261">
        <v>0</v>
      </c>
      <c r="Q28" s="261">
        <v>0</v>
      </c>
      <c r="R28" s="261">
        <v>0</v>
      </c>
      <c r="S28" s="261">
        <v>0</v>
      </c>
      <c r="T28" s="261">
        <v>0</v>
      </c>
      <c r="U28" s="261">
        <v>0</v>
      </c>
      <c r="V28" s="261">
        <v>0</v>
      </c>
      <c r="W28" s="261">
        <v>0</v>
      </c>
      <c r="X28" s="261">
        <v>0</v>
      </c>
      <c r="Y28" s="261">
        <v>0</v>
      </c>
      <c r="DA28" s="70" t="s">
        <v>277</v>
      </c>
    </row>
    <row r="29" spans="1:105" ht="12" customHeight="1" x14ac:dyDescent="0.25">
      <c r="A29" s="60" t="s">
        <v>181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278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279</v>
      </c>
    </row>
    <row r="31" spans="1:105" ht="12" customHeight="1" x14ac:dyDescent="0.25">
      <c r="A31" s="59" t="s">
        <v>159</v>
      </c>
      <c r="B31" s="230">
        <v>0</v>
      </c>
      <c r="C31" s="230">
        <v>0</v>
      </c>
      <c r="D31" s="230">
        <v>0</v>
      </c>
      <c r="E31" s="230">
        <v>0</v>
      </c>
      <c r="F31" s="230">
        <v>0</v>
      </c>
      <c r="G31" s="230">
        <v>0</v>
      </c>
      <c r="H31" s="230">
        <v>0</v>
      </c>
      <c r="I31" s="230">
        <v>0</v>
      </c>
      <c r="J31" s="230">
        <v>0</v>
      </c>
      <c r="K31" s="230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0</v>
      </c>
      <c r="T31" s="230">
        <v>0</v>
      </c>
      <c r="U31" s="230">
        <v>0</v>
      </c>
      <c r="V31" s="230">
        <v>0</v>
      </c>
      <c r="W31" s="230">
        <v>0</v>
      </c>
      <c r="X31" s="230">
        <v>0</v>
      </c>
      <c r="Y31" s="230">
        <v>0</v>
      </c>
      <c r="DA31" s="71" t="s">
        <v>280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281</v>
      </c>
    </row>
    <row r="33" spans="1:105" ht="12" customHeight="1" x14ac:dyDescent="0.25">
      <c r="A33" s="59" t="s">
        <v>35</v>
      </c>
      <c r="B33" s="230">
        <v>0</v>
      </c>
      <c r="C33" s="230">
        <v>0</v>
      </c>
      <c r="D33" s="230">
        <v>0</v>
      </c>
      <c r="E33" s="230">
        <v>0</v>
      </c>
      <c r="F33" s="230">
        <v>0</v>
      </c>
      <c r="G33" s="230">
        <v>0</v>
      </c>
      <c r="H33" s="230">
        <v>0</v>
      </c>
      <c r="I33" s="230">
        <v>0</v>
      </c>
      <c r="J33" s="230">
        <v>0</v>
      </c>
      <c r="K33" s="230">
        <v>0</v>
      </c>
      <c r="L33" s="230">
        <v>0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0</v>
      </c>
      <c r="DA33" s="71" t="s">
        <v>282</v>
      </c>
    </row>
    <row r="34" spans="1:105" ht="12" customHeight="1" x14ac:dyDescent="0.25">
      <c r="A34" s="60" t="s">
        <v>187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283</v>
      </c>
    </row>
    <row r="35" spans="1:105" ht="12" customHeight="1" x14ac:dyDescent="0.25">
      <c r="A35" s="57" t="s">
        <v>189</v>
      </c>
      <c r="B35" s="261">
        <f t="shared" ref="B35:Y35" si="0">B36+B40+B51</f>
        <v>0</v>
      </c>
      <c r="C35" s="261">
        <f t="shared" si="0"/>
        <v>0</v>
      </c>
      <c r="D35" s="261">
        <f t="shared" si="0"/>
        <v>0</v>
      </c>
      <c r="E35" s="261">
        <f t="shared" si="0"/>
        <v>0</v>
      </c>
      <c r="F35" s="261">
        <f t="shared" si="0"/>
        <v>0</v>
      </c>
      <c r="G35" s="261">
        <f t="shared" si="0"/>
        <v>0</v>
      </c>
      <c r="H35" s="261">
        <f t="shared" si="0"/>
        <v>0</v>
      </c>
      <c r="I35" s="261">
        <f t="shared" si="0"/>
        <v>0</v>
      </c>
      <c r="J35" s="261">
        <f t="shared" si="0"/>
        <v>0</v>
      </c>
      <c r="K35" s="261">
        <f t="shared" si="0"/>
        <v>0</v>
      </c>
      <c r="L35" s="261">
        <f t="shared" si="0"/>
        <v>0</v>
      </c>
      <c r="M35" s="261">
        <f t="shared" si="0"/>
        <v>0</v>
      </c>
      <c r="N35" s="261">
        <f t="shared" si="0"/>
        <v>0</v>
      </c>
      <c r="O35" s="261">
        <f t="shared" si="0"/>
        <v>0</v>
      </c>
      <c r="P35" s="261">
        <f t="shared" si="0"/>
        <v>0</v>
      </c>
      <c r="Q35" s="261">
        <f t="shared" si="0"/>
        <v>0</v>
      </c>
      <c r="R35" s="261">
        <f t="shared" si="0"/>
        <v>0</v>
      </c>
      <c r="S35" s="261">
        <f t="shared" si="0"/>
        <v>0</v>
      </c>
      <c r="T35" s="261">
        <f t="shared" si="0"/>
        <v>0</v>
      </c>
      <c r="U35" s="261">
        <f t="shared" si="0"/>
        <v>0</v>
      </c>
      <c r="V35" s="261">
        <f t="shared" si="0"/>
        <v>0</v>
      </c>
      <c r="W35" s="261">
        <f t="shared" si="0"/>
        <v>0</v>
      </c>
      <c r="X35" s="261">
        <f t="shared" si="0"/>
        <v>0</v>
      </c>
      <c r="Y35" s="261">
        <f t="shared" si="0"/>
        <v>0</v>
      </c>
      <c r="DA35" s="70"/>
    </row>
    <row r="36" spans="1:105" ht="12" customHeight="1" x14ac:dyDescent="0.25">
      <c r="A36" s="60" t="s">
        <v>190</v>
      </c>
      <c r="B36" s="262">
        <v>0</v>
      </c>
      <c r="C36" s="262">
        <v>0</v>
      </c>
      <c r="D36" s="262">
        <v>0</v>
      </c>
      <c r="E36" s="262">
        <v>0</v>
      </c>
      <c r="F36" s="262">
        <v>0</v>
      </c>
      <c r="G36" s="262">
        <v>0</v>
      </c>
      <c r="H36" s="262">
        <v>0</v>
      </c>
      <c r="I36" s="262">
        <v>0</v>
      </c>
      <c r="J36" s="262">
        <v>0</v>
      </c>
      <c r="K36" s="262">
        <v>0</v>
      </c>
      <c r="L36" s="262">
        <v>0</v>
      </c>
      <c r="M36" s="262">
        <v>0</v>
      </c>
      <c r="N36" s="262">
        <v>0</v>
      </c>
      <c r="O36" s="262">
        <v>0</v>
      </c>
      <c r="P36" s="262">
        <v>0</v>
      </c>
      <c r="Q36" s="262">
        <v>0</v>
      </c>
      <c r="R36" s="262">
        <v>0</v>
      </c>
      <c r="S36" s="262">
        <v>0</v>
      </c>
      <c r="T36" s="262">
        <v>0</v>
      </c>
      <c r="U36" s="262">
        <v>0</v>
      </c>
      <c r="V36" s="262">
        <v>0</v>
      </c>
      <c r="W36" s="262">
        <v>0</v>
      </c>
      <c r="X36" s="262">
        <v>0</v>
      </c>
      <c r="Y36" s="262">
        <v>0</v>
      </c>
      <c r="DA36" s="72" t="s">
        <v>284</v>
      </c>
    </row>
    <row r="37" spans="1:105" ht="12" customHeight="1" x14ac:dyDescent="0.25">
      <c r="A37" s="59" t="s">
        <v>31</v>
      </c>
      <c r="B37" s="230">
        <v>0</v>
      </c>
      <c r="C37" s="230">
        <v>0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285</v>
      </c>
    </row>
    <row r="38" spans="1:105" ht="12" customHeight="1" x14ac:dyDescent="0.25">
      <c r="A38" s="59" t="s">
        <v>159</v>
      </c>
      <c r="B38" s="230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286</v>
      </c>
    </row>
    <row r="39" spans="1:105" ht="12" customHeight="1" x14ac:dyDescent="0.25">
      <c r="A39" s="59" t="s">
        <v>35</v>
      </c>
      <c r="B39" s="230">
        <v>0</v>
      </c>
      <c r="C39" s="230">
        <v>0</v>
      </c>
      <c r="D39" s="230">
        <v>0</v>
      </c>
      <c r="E39" s="230">
        <v>0</v>
      </c>
      <c r="F39" s="230">
        <v>0</v>
      </c>
      <c r="G39" s="230">
        <v>0</v>
      </c>
      <c r="H39" s="230">
        <v>0</v>
      </c>
      <c r="I39" s="230">
        <v>0</v>
      </c>
      <c r="J39" s="230">
        <v>0</v>
      </c>
      <c r="K39" s="230">
        <v>0</v>
      </c>
      <c r="L39" s="230">
        <v>0</v>
      </c>
      <c r="M39" s="230">
        <v>0</v>
      </c>
      <c r="N39" s="230">
        <v>0</v>
      </c>
      <c r="O39" s="230">
        <v>0</v>
      </c>
      <c r="P39" s="230">
        <v>0</v>
      </c>
      <c r="Q39" s="230">
        <v>0</v>
      </c>
      <c r="R39" s="230">
        <v>0</v>
      </c>
      <c r="S39" s="230">
        <v>0</v>
      </c>
      <c r="T39" s="230">
        <v>0</v>
      </c>
      <c r="U39" s="230">
        <v>0</v>
      </c>
      <c r="V39" s="230">
        <v>0</v>
      </c>
      <c r="W39" s="230">
        <v>0</v>
      </c>
      <c r="X39" s="230">
        <v>0</v>
      </c>
      <c r="Y39" s="230">
        <v>0</v>
      </c>
      <c r="DA39" s="71" t="s">
        <v>287</v>
      </c>
    </row>
    <row r="40" spans="1:105" ht="12" customHeight="1" x14ac:dyDescent="0.25">
      <c r="A40" s="60" t="s">
        <v>195</v>
      </c>
      <c r="B40" s="262">
        <v>0</v>
      </c>
      <c r="C40" s="262">
        <v>0</v>
      </c>
      <c r="D40" s="262">
        <v>0</v>
      </c>
      <c r="E40" s="262">
        <v>0</v>
      </c>
      <c r="F40" s="262">
        <v>0</v>
      </c>
      <c r="G40" s="262">
        <v>0</v>
      </c>
      <c r="H40" s="262">
        <v>0</v>
      </c>
      <c r="I40" s="262">
        <v>0</v>
      </c>
      <c r="J40" s="262">
        <v>0</v>
      </c>
      <c r="K40" s="262">
        <v>0</v>
      </c>
      <c r="L40" s="262">
        <v>0</v>
      </c>
      <c r="M40" s="262">
        <v>0</v>
      </c>
      <c r="N40" s="262">
        <v>0</v>
      </c>
      <c r="O40" s="262">
        <v>0</v>
      </c>
      <c r="P40" s="262">
        <v>0</v>
      </c>
      <c r="Q40" s="262">
        <v>0</v>
      </c>
      <c r="R40" s="262">
        <v>0</v>
      </c>
      <c r="S40" s="262">
        <v>0</v>
      </c>
      <c r="T40" s="262">
        <v>0</v>
      </c>
      <c r="U40" s="262">
        <v>0</v>
      </c>
      <c r="V40" s="262">
        <v>0</v>
      </c>
      <c r="W40" s="262">
        <v>0</v>
      </c>
      <c r="X40" s="262">
        <v>0</v>
      </c>
      <c r="Y40" s="262">
        <v>0</v>
      </c>
      <c r="DA40" s="72" t="s">
        <v>288</v>
      </c>
    </row>
    <row r="41" spans="1:105" ht="12" customHeight="1" x14ac:dyDescent="0.25">
      <c r="A41" s="64" t="s">
        <v>28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289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290</v>
      </c>
    </row>
    <row r="43" spans="1:105" ht="12" customHeight="1" x14ac:dyDescent="0.25">
      <c r="A43" s="64" t="s">
        <v>31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291</v>
      </c>
    </row>
    <row r="44" spans="1:105" ht="12" customHeight="1" x14ac:dyDescent="0.25">
      <c r="A44" s="64" t="s">
        <v>159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292</v>
      </c>
    </row>
    <row r="45" spans="1:105" ht="12" customHeight="1" x14ac:dyDescent="0.25">
      <c r="A45" s="64" t="s">
        <v>32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293</v>
      </c>
    </row>
    <row r="46" spans="1:105" ht="12" customHeight="1" x14ac:dyDescent="0.25">
      <c r="A46" s="64" t="s">
        <v>33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294</v>
      </c>
    </row>
    <row r="47" spans="1:105" ht="12" customHeight="1" x14ac:dyDescent="0.25">
      <c r="A47" s="64" t="s">
        <v>35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295</v>
      </c>
    </row>
    <row r="48" spans="1:105" ht="12" customHeight="1" x14ac:dyDescent="0.25">
      <c r="A48" s="64" t="s">
        <v>36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296</v>
      </c>
    </row>
    <row r="49" spans="1:105" ht="12" customHeight="1" x14ac:dyDescent="0.25">
      <c r="A49" s="64" t="s">
        <v>38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297</v>
      </c>
    </row>
    <row r="50" spans="1:105" ht="12" customHeight="1" x14ac:dyDescent="0.25">
      <c r="A50" s="64" t="s">
        <v>39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298</v>
      </c>
    </row>
    <row r="51" spans="1:105" ht="12" customHeight="1" x14ac:dyDescent="0.25">
      <c r="A51" s="61" t="s">
        <v>207</v>
      </c>
      <c r="B51" s="263">
        <v>0</v>
      </c>
      <c r="C51" s="263">
        <v>0</v>
      </c>
      <c r="D51" s="263">
        <v>0</v>
      </c>
      <c r="E51" s="263">
        <v>0</v>
      </c>
      <c r="F51" s="263">
        <v>0</v>
      </c>
      <c r="G51" s="263">
        <v>0</v>
      </c>
      <c r="H51" s="263">
        <v>0</v>
      </c>
      <c r="I51" s="263">
        <v>0</v>
      </c>
      <c r="J51" s="263">
        <v>0</v>
      </c>
      <c r="K51" s="263">
        <v>0</v>
      </c>
      <c r="L51" s="263">
        <v>0</v>
      </c>
      <c r="M51" s="263">
        <v>0</v>
      </c>
      <c r="N51" s="263">
        <v>0</v>
      </c>
      <c r="O51" s="263">
        <v>0</v>
      </c>
      <c r="P51" s="263">
        <v>0</v>
      </c>
      <c r="Q51" s="263">
        <v>0</v>
      </c>
      <c r="R51" s="263">
        <v>0</v>
      </c>
      <c r="S51" s="263">
        <v>0</v>
      </c>
      <c r="T51" s="263">
        <v>0</v>
      </c>
      <c r="U51" s="263">
        <v>0</v>
      </c>
      <c r="V51" s="263">
        <v>0</v>
      </c>
      <c r="W51" s="263">
        <v>0</v>
      </c>
      <c r="X51" s="263">
        <v>0</v>
      </c>
      <c r="Y51" s="263">
        <v>0</v>
      </c>
      <c r="DA51" s="74" t="s">
        <v>299</v>
      </c>
    </row>
    <row r="52" spans="1:105" ht="12" hidden="1" customHeight="1" x14ac:dyDescent="0.25">
      <c r="A52" s="53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P52" s="264"/>
      <c r="Q52" s="264"/>
      <c r="R52" s="264"/>
      <c r="S52" s="264"/>
      <c r="T52" s="264"/>
      <c r="U52" s="264"/>
      <c r="V52" s="264"/>
      <c r="W52" s="264"/>
      <c r="X52" s="264"/>
      <c r="Y52" s="264"/>
      <c r="DA52" s="75"/>
    </row>
    <row r="54" spans="1:105" ht="15" customHeight="1" x14ac:dyDescent="0.25">
      <c r="A54" s="34" t="s">
        <v>44</v>
      </c>
      <c r="B54" s="223">
        <v>206.93953411789809</v>
      </c>
      <c r="C54" s="223">
        <v>210.03247585135799</v>
      </c>
      <c r="D54" s="223">
        <v>217.90762529009629</v>
      </c>
      <c r="E54" s="223">
        <v>198.8703044125418</v>
      </c>
      <c r="F54" s="223">
        <v>239.7512739299668</v>
      </c>
      <c r="G54" s="223">
        <v>209.8112626413195</v>
      </c>
      <c r="H54" s="223">
        <v>269.51022765683228</v>
      </c>
      <c r="I54" s="223">
        <v>255.07578360005499</v>
      </c>
      <c r="J54" s="223">
        <v>248.51900866746411</v>
      </c>
      <c r="K54" s="223">
        <v>206.44767934114469</v>
      </c>
      <c r="L54" s="223">
        <v>248.4192961527834</v>
      </c>
      <c r="M54" s="223">
        <v>220.1233676568279</v>
      </c>
      <c r="N54" s="223">
        <v>193.71335942758091</v>
      </c>
      <c r="O54" s="223">
        <v>180.1013530834343</v>
      </c>
      <c r="P54" s="223">
        <v>175.13295599207029</v>
      </c>
      <c r="Q54" s="223">
        <v>181.34937787285429</v>
      </c>
      <c r="R54" s="223">
        <v>193.0610573364244</v>
      </c>
      <c r="S54" s="223">
        <v>180.97843878386959</v>
      </c>
      <c r="T54" s="223">
        <v>235.50869680436969</v>
      </c>
      <c r="U54" s="223">
        <v>216.51332657686771</v>
      </c>
      <c r="V54" s="223">
        <v>198.3453732370827</v>
      </c>
      <c r="W54" s="223">
        <v>178.26136325999761</v>
      </c>
      <c r="X54" s="223">
        <v>158.91932063099739</v>
      </c>
      <c r="Y54" s="223">
        <v>161.80563668886111</v>
      </c>
      <c r="DA54" s="89" t="s">
        <v>300</v>
      </c>
    </row>
    <row r="55" spans="1:105" ht="12" customHeight="1" x14ac:dyDescent="0.25">
      <c r="A55" s="55" t="s">
        <v>91</v>
      </c>
      <c r="B55" s="259">
        <v>0.4395039431155342</v>
      </c>
      <c r="C55" s="259">
        <v>0.39649621913261002</v>
      </c>
      <c r="D55" s="259">
        <v>0.44009105683810579</v>
      </c>
      <c r="E55" s="259">
        <v>0.39501257505731291</v>
      </c>
      <c r="F55" s="259">
        <v>0.51073616435947089</v>
      </c>
      <c r="G55" s="259">
        <v>0.42007133571672928</v>
      </c>
      <c r="H55" s="259">
        <v>0.56837098830220878</v>
      </c>
      <c r="I55" s="259">
        <v>0.52293656085841078</v>
      </c>
      <c r="J55" s="259">
        <v>0.52052903799174477</v>
      </c>
      <c r="K55" s="259">
        <v>0.44392121922760802</v>
      </c>
      <c r="L55" s="259">
        <v>0.5497593251637346</v>
      </c>
      <c r="M55" s="259">
        <v>0.48489585906491861</v>
      </c>
      <c r="N55" s="259">
        <v>0.42211382297756989</v>
      </c>
      <c r="O55" s="259">
        <v>0.39182952268245758</v>
      </c>
      <c r="P55" s="259">
        <v>0.37796225634306257</v>
      </c>
      <c r="Q55" s="259">
        <v>0.39704444848387888</v>
      </c>
      <c r="R55" s="259">
        <v>0.43866497768042018</v>
      </c>
      <c r="S55" s="259">
        <v>0.39415964002878162</v>
      </c>
      <c r="T55" s="259">
        <v>0.54142365778726498</v>
      </c>
      <c r="U55" s="259">
        <v>0.49402285929195028</v>
      </c>
      <c r="V55" s="259">
        <v>0.45593197338979768</v>
      </c>
      <c r="W55" s="259">
        <v>0.39079770559563148</v>
      </c>
      <c r="X55" s="259">
        <v>0.35432076167917342</v>
      </c>
      <c r="Y55" s="259">
        <v>0.35433898099746342</v>
      </c>
      <c r="DA55" s="67" t="s">
        <v>301</v>
      </c>
    </row>
    <row r="56" spans="1:105" ht="12" customHeight="1" x14ac:dyDescent="0.25">
      <c r="A56" s="173" t="s">
        <v>92</v>
      </c>
      <c r="B56" s="224">
        <v>8.4272993234621535E-2</v>
      </c>
      <c r="C56" s="224">
        <v>7.6026446897500988E-2</v>
      </c>
      <c r="D56" s="224">
        <v>8.4385569769019592E-2</v>
      </c>
      <c r="E56" s="224">
        <v>7.5741964518949947E-2</v>
      </c>
      <c r="F56" s="224">
        <v>9.7931465685230049E-2</v>
      </c>
      <c r="G56" s="224">
        <v>8.054687423727723E-2</v>
      </c>
      <c r="H56" s="224">
        <v>0.1090496764258868</v>
      </c>
      <c r="I56" s="224">
        <v>0.1002708393079704</v>
      </c>
      <c r="J56" s="224">
        <v>9.9809207139629652E-2</v>
      </c>
      <c r="K56" s="224">
        <v>8.5119986955017782E-2</v>
      </c>
      <c r="L56" s="224">
        <v>0.1054139891482489</v>
      </c>
      <c r="M56" s="224">
        <v>9.3863811633703206E-2</v>
      </c>
      <c r="N56" s="224">
        <v>8.1231485763683053E-2</v>
      </c>
      <c r="O56" s="224">
        <v>7.5131627898645387E-2</v>
      </c>
      <c r="P56" s="224">
        <v>7.2472639143918063E-2</v>
      </c>
      <c r="Q56" s="224">
        <v>7.6131567520726792E-2</v>
      </c>
      <c r="R56" s="224">
        <v>8.4112125216154507E-2</v>
      </c>
      <c r="S56" s="224">
        <v>7.6961818379019539E-2</v>
      </c>
      <c r="T56" s="224">
        <v>0.1056943452859932</v>
      </c>
      <c r="U56" s="224">
        <v>9.6063263992251499E-2</v>
      </c>
      <c r="V56" s="224">
        <v>8.8345052422423603E-2</v>
      </c>
      <c r="W56" s="224">
        <v>7.5485488793618438E-2</v>
      </c>
      <c r="X56" s="224">
        <v>6.8246142684495886E-2</v>
      </c>
      <c r="Y56" s="224">
        <v>6.9436869896135067E-2</v>
      </c>
      <c r="DA56" s="177" t="s">
        <v>302</v>
      </c>
    </row>
    <row r="57" spans="1:105" ht="12" customHeight="1" x14ac:dyDescent="0.25">
      <c r="A57" s="173" t="s">
        <v>93</v>
      </c>
      <c r="B57" s="224">
        <v>11.65795445194343</v>
      </c>
      <c r="C57" s="224">
        <v>10.51716357821312</v>
      </c>
      <c r="D57" s="224">
        <v>11.673527793532431</v>
      </c>
      <c r="E57" s="224">
        <v>10.477809539816789</v>
      </c>
      <c r="F57" s="224">
        <v>13.547407331218899</v>
      </c>
      <c r="G57" s="224">
        <v>11.14249957267238</v>
      </c>
      <c r="H57" s="224">
        <v>15.02811410458184</v>
      </c>
      <c r="I57" s="224">
        <v>13.870909958447729</v>
      </c>
      <c r="J57" s="224">
        <v>13.807165807899221</v>
      </c>
      <c r="K57" s="224">
        <v>11.775123830109109</v>
      </c>
      <c r="L57" s="224">
        <v>14.582506647966969</v>
      </c>
      <c r="M57" s="224">
        <v>12.821269004842531</v>
      </c>
      <c r="N57" s="224">
        <v>11.129725275100711</v>
      </c>
      <c r="O57" s="224">
        <v>10.32223846190124</v>
      </c>
      <c r="P57" s="224">
        <v>9.9814656640538058</v>
      </c>
      <c r="Q57" s="224">
        <v>10.50860343600681</v>
      </c>
      <c r="R57" s="224">
        <v>11.63324887112703</v>
      </c>
      <c r="S57" s="224">
        <v>10.42058646359571</v>
      </c>
      <c r="T57" s="224">
        <v>14.274195629764231</v>
      </c>
      <c r="U57" s="224">
        <v>12.99219602326535</v>
      </c>
      <c r="V57" s="224">
        <v>11.963809531705859</v>
      </c>
      <c r="W57" s="224">
        <v>10.23424799703777</v>
      </c>
      <c r="X57" s="224">
        <v>9.2560647468365502</v>
      </c>
      <c r="Y57" s="224">
        <v>9.2330401405737383</v>
      </c>
      <c r="DA57" s="177" t="s">
        <v>303</v>
      </c>
    </row>
    <row r="58" spans="1:105" ht="12" customHeight="1" x14ac:dyDescent="0.25">
      <c r="A58" s="173" t="s">
        <v>94</v>
      </c>
      <c r="B58" s="224">
        <v>0.20100411424951489</v>
      </c>
      <c r="C58" s="224">
        <v>0.18133482663449371</v>
      </c>
      <c r="D58" s="224">
        <v>0.2012726266840853</v>
      </c>
      <c r="E58" s="224">
        <v>0.180656292191543</v>
      </c>
      <c r="F58" s="224">
        <v>0.23358168212220889</v>
      </c>
      <c r="G58" s="224">
        <v>0.19211674452521521</v>
      </c>
      <c r="H58" s="224">
        <v>0.26010033318926312</v>
      </c>
      <c r="I58" s="224">
        <v>0.23916144979022641</v>
      </c>
      <c r="J58" s="224">
        <v>0.238060385718038</v>
      </c>
      <c r="K58" s="224">
        <v>0.20302432518552799</v>
      </c>
      <c r="L58" s="224">
        <v>0.25142865709375201</v>
      </c>
      <c r="M58" s="224">
        <v>0.2238796985054135</v>
      </c>
      <c r="N58" s="224">
        <v>0.19374964883047821</v>
      </c>
      <c r="O58" s="224">
        <v>0.17920054501739421</v>
      </c>
      <c r="P58" s="224">
        <v>0.17285844585929991</v>
      </c>
      <c r="Q58" s="224">
        <v>0.18158555556851941</v>
      </c>
      <c r="R58" s="224">
        <v>0.20062041916142159</v>
      </c>
      <c r="S58" s="224">
        <v>0.1839573276333101</v>
      </c>
      <c r="T58" s="224">
        <v>0.25209734981461951</v>
      </c>
      <c r="U58" s="224">
        <v>0.22912573233185149</v>
      </c>
      <c r="V58" s="224">
        <v>0.2107166047971924</v>
      </c>
      <c r="W58" s="224">
        <v>0.1800445579452794</v>
      </c>
      <c r="X58" s="224">
        <v>0.1627775985487068</v>
      </c>
      <c r="Y58" s="224">
        <v>0.165962520790571</v>
      </c>
      <c r="DA58" s="177" t="s">
        <v>304</v>
      </c>
    </row>
    <row r="59" spans="1:105" ht="12" customHeight="1" x14ac:dyDescent="0.25">
      <c r="A59" s="56" t="s">
        <v>95</v>
      </c>
      <c r="B59" s="260">
        <v>0.70313366406353883</v>
      </c>
      <c r="C59" s="260">
        <v>0.77765035186937492</v>
      </c>
      <c r="D59" s="260">
        <v>0.76940057303153619</v>
      </c>
      <c r="E59" s="260">
        <v>0.71711554075836248</v>
      </c>
      <c r="F59" s="260">
        <v>0.81765857456168378</v>
      </c>
      <c r="G59" s="260">
        <v>0.75577208721454725</v>
      </c>
      <c r="H59" s="260">
        <v>0.92820513238542757</v>
      </c>
      <c r="I59" s="260">
        <v>0.89274987382482507</v>
      </c>
      <c r="J59" s="260">
        <v>0.85789505010752232</v>
      </c>
      <c r="K59" s="260">
        <v>0.70147694879985467</v>
      </c>
      <c r="L59" s="260">
        <v>0.82607397056216425</v>
      </c>
      <c r="M59" s="260">
        <v>0.7323423062362886</v>
      </c>
      <c r="N59" s="260">
        <v>0.65471191298281395</v>
      </c>
      <c r="O59" s="260">
        <v>0.61063155189012353</v>
      </c>
      <c r="P59" s="260">
        <v>0.59803947253689405</v>
      </c>
      <c r="Q59" s="260">
        <v>0.61159853091534899</v>
      </c>
      <c r="R59" s="260">
        <v>0.63047223919308548</v>
      </c>
      <c r="S59" s="260">
        <v>0.61102909797167948</v>
      </c>
      <c r="T59" s="260">
        <v>0.75511099729872255</v>
      </c>
      <c r="U59" s="260">
        <v>0.70069884774959112</v>
      </c>
      <c r="V59" s="260">
        <v>0.63970098088031624</v>
      </c>
      <c r="W59" s="260">
        <v>0.60088245864069845</v>
      </c>
      <c r="X59" s="260">
        <v>0.52909358567743037</v>
      </c>
      <c r="Y59" s="260">
        <v>0.5459019110519121</v>
      </c>
      <c r="DA59" s="68" t="s">
        <v>305</v>
      </c>
    </row>
    <row r="60" spans="1:105" ht="12" customHeight="1" x14ac:dyDescent="0.25">
      <c r="A60" s="37" t="s">
        <v>159</v>
      </c>
      <c r="B60" s="226">
        <v>3.9802212452514342E-2</v>
      </c>
      <c r="C60" s="226">
        <v>4.3499209851780241E-2</v>
      </c>
      <c r="D60" s="226">
        <v>3.7941318500193152E-2</v>
      </c>
      <c r="E60" s="226">
        <v>1.01469981120183E-2</v>
      </c>
      <c r="F60" s="226">
        <v>1.6812398844428571E-2</v>
      </c>
      <c r="G60" s="226">
        <v>1.14258533754912E-2</v>
      </c>
      <c r="H60" s="226">
        <v>8.7987771590909824E-3</v>
      </c>
      <c r="I60" s="226">
        <v>7.2428737061339893E-3</v>
      </c>
      <c r="J60" s="226">
        <v>4.8146921823443217E-3</v>
      </c>
      <c r="K60" s="226">
        <v>3.4011401460696151E-3</v>
      </c>
      <c r="L60" s="226">
        <v>8.2180614378959075E-3</v>
      </c>
      <c r="M60" s="226">
        <v>4.4618638781821858E-3</v>
      </c>
      <c r="N60" s="226">
        <v>1.3832429028726311E-3</v>
      </c>
      <c r="O60" s="226">
        <v>1.981896627219168E-3</v>
      </c>
      <c r="P60" s="226">
        <v>1.3417148061486649E-3</v>
      </c>
      <c r="Q60" s="226">
        <v>1.4768903341168941E-3</v>
      </c>
      <c r="R60" s="226">
        <v>2.1299627487538029E-3</v>
      </c>
      <c r="S60" s="226">
        <v>5.5228822811848339E-3</v>
      </c>
      <c r="T60" s="226">
        <v>5.8961952734250212E-3</v>
      </c>
      <c r="U60" s="226">
        <v>5.3090446880342569E-3</v>
      </c>
      <c r="V60" s="226">
        <v>4.8970364125557548E-3</v>
      </c>
      <c r="W60" s="226">
        <v>4.5952261978972498E-3</v>
      </c>
      <c r="X60" s="226">
        <v>3.5901868855155289E-3</v>
      </c>
      <c r="Y60" s="226">
        <v>3.531363598796976E-3</v>
      </c>
      <c r="DA60" s="69" t="s">
        <v>306</v>
      </c>
    </row>
    <row r="61" spans="1:105" ht="12" customHeight="1" x14ac:dyDescent="0.25">
      <c r="A61" s="37" t="s">
        <v>35</v>
      </c>
      <c r="B61" s="226">
        <v>0.50152884399258768</v>
      </c>
      <c r="C61" s="226">
        <v>0.63509104028240881</v>
      </c>
      <c r="D61" s="226">
        <v>0.59525832371293186</v>
      </c>
      <c r="E61" s="226">
        <v>0.59469522666478503</v>
      </c>
      <c r="F61" s="226">
        <v>0.61536079962404411</v>
      </c>
      <c r="G61" s="226">
        <v>0.6243421424110035</v>
      </c>
      <c r="H61" s="226">
        <v>0.72126861190282043</v>
      </c>
      <c r="I61" s="226">
        <v>0.71655153923114567</v>
      </c>
      <c r="J61" s="226">
        <v>0.67388275918151785</v>
      </c>
      <c r="K61" s="226">
        <v>0.53372403240485733</v>
      </c>
      <c r="L61" s="226">
        <v>0.59321016500693202</v>
      </c>
      <c r="M61" s="226">
        <v>0.52770920015096479</v>
      </c>
      <c r="N61" s="226">
        <v>0.49242841424281553</v>
      </c>
      <c r="O61" s="226">
        <v>0.46201457335807672</v>
      </c>
      <c r="P61" s="226">
        <v>0.45981720590942871</v>
      </c>
      <c r="Q61" s="226">
        <v>0.45825384840024119</v>
      </c>
      <c r="R61" s="226">
        <v>0.43326022201882908</v>
      </c>
      <c r="S61" s="226">
        <v>0.44801946463400683</v>
      </c>
      <c r="T61" s="226">
        <v>0.47928828063393958</v>
      </c>
      <c r="U61" s="226">
        <v>0.4615705129161895</v>
      </c>
      <c r="V61" s="226">
        <v>0.41607791408893108</v>
      </c>
      <c r="W61" s="226">
        <v>0.44516036152529082</v>
      </c>
      <c r="X61" s="226">
        <v>0.38086305709872748</v>
      </c>
      <c r="Y61" s="226">
        <v>0.39054101775512989</v>
      </c>
      <c r="DA61" s="69" t="s">
        <v>307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308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X63" s="226">
        <v>0</v>
      </c>
      <c r="Y63" s="226">
        <v>0</v>
      </c>
      <c r="DA63" s="69" t="s">
        <v>309</v>
      </c>
    </row>
    <row r="64" spans="1:105" ht="12" customHeight="1" x14ac:dyDescent="0.25">
      <c r="A64" s="37" t="s">
        <v>40</v>
      </c>
      <c r="B64" s="226">
        <v>0.16180260761843679</v>
      </c>
      <c r="C64" s="226">
        <v>9.9060101735185813E-2</v>
      </c>
      <c r="D64" s="226">
        <v>0.1362009308184112</v>
      </c>
      <c r="E64" s="226">
        <v>0.112273315981559</v>
      </c>
      <c r="F64" s="226">
        <v>0.18548537609321111</v>
      </c>
      <c r="G64" s="226">
        <v>0.1200040914280526</v>
      </c>
      <c r="H64" s="226">
        <v>0.19813774332351619</v>
      </c>
      <c r="I64" s="226">
        <v>0.1689554608875454</v>
      </c>
      <c r="J64" s="226">
        <v>0.1791975987436602</v>
      </c>
      <c r="K64" s="226">
        <v>0.16435177624892769</v>
      </c>
      <c r="L64" s="226">
        <v>0.22464574411733629</v>
      </c>
      <c r="M64" s="226">
        <v>0.20017124220714169</v>
      </c>
      <c r="N64" s="226">
        <v>0.16090025583712581</v>
      </c>
      <c r="O64" s="226">
        <v>0.1466350819048276</v>
      </c>
      <c r="P64" s="226">
        <v>0.13688055182131681</v>
      </c>
      <c r="Q64" s="226">
        <v>0.15186779218099081</v>
      </c>
      <c r="R64" s="226">
        <v>0.1950820544255025</v>
      </c>
      <c r="S64" s="226">
        <v>0.15748675105648779</v>
      </c>
      <c r="T64" s="226">
        <v>0.26992652139135792</v>
      </c>
      <c r="U64" s="226">
        <v>0.2338192901453674</v>
      </c>
      <c r="V64" s="226">
        <v>0.21872603037882929</v>
      </c>
      <c r="W64" s="226">
        <v>0.1511268709175104</v>
      </c>
      <c r="X64" s="226">
        <v>0.14464034169318729</v>
      </c>
      <c r="Y64" s="226">
        <v>0.15182952969798519</v>
      </c>
      <c r="DA64" s="69" t="s">
        <v>310</v>
      </c>
    </row>
    <row r="65" spans="1:105" ht="12" customHeight="1" x14ac:dyDescent="0.25">
      <c r="A65" s="57" t="s">
        <v>220</v>
      </c>
      <c r="B65" s="261">
        <v>34.423505866013457</v>
      </c>
      <c r="C65" s="261">
        <v>39.083751311097977</v>
      </c>
      <c r="D65" s="261">
        <v>38.180873479348072</v>
      </c>
      <c r="E65" s="261">
        <v>35.025508130692053</v>
      </c>
      <c r="F65" s="261">
        <v>39.510326586523547</v>
      </c>
      <c r="G65" s="261">
        <v>36.444925076055483</v>
      </c>
      <c r="H65" s="261">
        <v>44.791938428367978</v>
      </c>
      <c r="I65" s="261">
        <v>44.020302031412029</v>
      </c>
      <c r="J65" s="261">
        <v>41.809677792738597</v>
      </c>
      <c r="K65" s="261">
        <v>33.516367320597539</v>
      </c>
      <c r="L65" s="261">
        <v>38.870784688972968</v>
      </c>
      <c r="M65" s="261">
        <v>34.142495485501883</v>
      </c>
      <c r="N65" s="261">
        <v>30.54860555465293</v>
      </c>
      <c r="O65" s="261">
        <v>28.59658191609708</v>
      </c>
      <c r="P65" s="261">
        <v>28.023797840614019</v>
      </c>
      <c r="Q65" s="261">
        <v>28.52471089771613</v>
      </c>
      <c r="R65" s="261">
        <v>29.02143912065814</v>
      </c>
      <c r="S65" s="261">
        <v>28.12940268053233</v>
      </c>
      <c r="T65" s="261">
        <v>33.860907157315722</v>
      </c>
      <c r="U65" s="261">
        <v>31.65915224311798</v>
      </c>
      <c r="V65" s="261">
        <v>28.835425633638032</v>
      </c>
      <c r="W65" s="261">
        <v>27.617369045732431</v>
      </c>
      <c r="X65" s="261">
        <v>24.220796462813169</v>
      </c>
      <c r="Y65" s="261">
        <v>24.90930782073961</v>
      </c>
      <c r="DA65" s="70" t="s">
        <v>311</v>
      </c>
    </row>
    <row r="66" spans="1:105" ht="12" customHeight="1" x14ac:dyDescent="0.25">
      <c r="A66" s="18" t="s">
        <v>28</v>
      </c>
      <c r="B66" s="230">
        <v>9.5675907057785778</v>
      </c>
      <c r="C66" s="230">
        <v>13.083792239107019</v>
      </c>
      <c r="D66" s="230">
        <v>11.34810787904132</v>
      </c>
      <c r="E66" s="230">
        <v>8.2886503944255772</v>
      </c>
      <c r="F66" s="230">
        <v>8.8091321650845575</v>
      </c>
      <c r="G66" s="230">
        <v>7.1797391059935514</v>
      </c>
      <c r="H66" s="230">
        <v>9.3022000666016975</v>
      </c>
      <c r="I66" s="230">
        <v>11.816630322209839</v>
      </c>
      <c r="J66" s="230">
        <v>9.8911419058259327</v>
      </c>
      <c r="K66" s="230">
        <v>6.0371318636526334</v>
      </c>
      <c r="L66" s="230">
        <v>5.8458759127576396</v>
      </c>
      <c r="M66" s="230">
        <v>3.843357465840306</v>
      </c>
      <c r="N66" s="230">
        <v>2.8454997704660911</v>
      </c>
      <c r="O66" s="230">
        <v>3.0196858594399929</v>
      </c>
      <c r="P66" s="230">
        <v>2.8298607888223168</v>
      </c>
      <c r="Q66" s="230">
        <v>2.6487391789182571</v>
      </c>
      <c r="R66" s="230">
        <v>2.623295450888893</v>
      </c>
      <c r="S66" s="230">
        <v>1.3052145981983809</v>
      </c>
      <c r="T66" s="230">
        <v>1.1897327327632401</v>
      </c>
      <c r="U66" s="230">
        <v>1.209861943320337</v>
      </c>
      <c r="V66" s="230">
        <v>1.0982238360045311</v>
      </c>
      <c r="W66" s="230">
        <v>0.90359906780515986</v>
      </c>
      <c r="X66" s="230">
        <v>0.77473211253778496</v>
      </c>
      <c r="Y66" s="230">
        <v>0.55891499915314091</v>
      </c>
      <c r="DA66" s="71" t="s">
        <v>312</v>
      </c>
    </row>
    <row r="67" spans="1:105" ht="12" customHeight="1" x14ac:dyDescent="0.25">
      <c r="A67" s="18" t="s">
        <v>32</v>
      </c>
      <c r="B67" s="230">
        <v>0.35151073433297131</v>
      </c>
      <c r="C67" s="230">
        <v>0.31924039878412358</v>
      </c>
      <c r="D67" s="230">
        <v>0.33623163803834089</v>
      </c>
      <c r="E67" s="230">
        <v>0.1675551583904365</v>
      </c>
      <c r="F67" s="230">
        <v>0</v>
      </c>
      <c r="G67" s="230">
        <v>0</v>
      </c>
      <c r="H67" s="230">
        <v>0</v>
      </c>
      <c r="I67" s="230">
        <v>0</v>
      </c>
      <c r="J67" s="230">
        <v>0</v>
      </c>
      <c r="K67" s="230">
        <v>0</v>
      </c>
      <c r="L67" s="230">
        <v>0</v>
      </c>
      <c r="M67" s="230">
        <v>0</v>
      </c>
      <c r="N67" s="230">
        <v>0</v>
      </c>
      <c r="O67" s="230">
        <v>0</v>
      </c>
      <c r="P67" s="230">
        <v>0</v>
      </c>
      <c r="Q67" s="230">
        <v>0</v>
      </c>
      <c r="R67" s="230">
        <v>0</v>
      </c>
      <c r="S67" s="230">
        <v>0</v>
      </c>
      <c r="T67" s="230">
        <v>0</v>
      </c>
      <c r="U67" s="230">
        <v>0</v>
      </c>
      <c r="V67" s="230">
        <v>0</v>
      </c>
      <c r="W67" s="230">
        <v>0</v>
      </c>
      <c r="X67" s="230">
        <v>0</v>
      </c>
      <c r="Y67" s="230">
        <v>0</v>
      </c>
      <c r="DA67" s="71" t="s">
        <v>313</v>
      </c>
    </row>
    <row r="68" spans="1:105" ht="12" customHeight="1" x14ac:dyDescent="0.25">
      <c r="A68" s="18" t="s">
        <v>35</v>
      </c>
      <c r="B68" s="230">
        <v>24.504404425901921</v>
      </c>
      <c r="C68" s="230">
        <v>25.680718673206851</v>
      </c>
      <c r="D68" s="230">
        <v>26.496533962268401</v>
      </c>
      <c r="E68" s="230">
        <v>26.569302577876041</v>
      </c>
      <c r="F68" s="230">
        <v>30.701194421438991</v>
      </c>
      <c r="G68" s="230">
        <v>29.265185970061928</v>
      </c>
      <c r="H68" s="230">
        <v>35.489738361766278</v>
      </c>
      <c r="I68" s="230">
        <v>32.203671709202183</v>
      </c>
      <c r="J68" s="230">
        <v>31.918535886912672</v>
      </c>
      <c r="K68" s="230">
        <v>27.479235456944899</v>
      </c>
      <c r="L68" s="230">
        <v>33.024908776215327</v>
      </c>
      <c r="M68" s="230">
        <v>30.299138019661569</v>
      </c>
      <c r="N68" s="230">
        <v>27.703105784186839</v>
      </c>
      <c r="O68" s="230">
        <v>25.576896056657091</v>
      </c>
      <c r="P68" s="230">
        <v>25.193937051791711</v>
      </c>
      <c r="Q68" s="230">
        <v>25.875971718797871</v>
      </c>
      <c r="R68" s="230">
        <v>26.398143669769251</v>
      </c>
      <c r="S68" s="230">
        <v>26.82418808233394</v>
      </c>
      <c r="T68" s="230">
        <v>32.671174424552483</v>
      </c>
      <c r="U68" s="230">
        <v>30.449290299797649</v>
      </c>
      <c r="V68" s="230">
        <v>27.737201797633499</v>
      </c>
      <c r="W68" s="230">
        <v>26.713769977927271</v>
      </c>
      <c r="X68" s="230">
        <v>23.446064350275378</v>
      </c>
      <c r="Y68" s="230">
        <v>24.350392821586471</v>
      </c>
      <c r="DA68" s="71" t="s">
        <v>314</v>
      </c>
    </row>
    <row r="69" spans="1:105" ht="12" customHeight="1" x14ac:dyDescent="0.25">
      <c r="A69" s="18" t="s">
        <v>36</v>
      </c>
      <c r="B69" s="230">
        <v>0</v>
      </c>
      <c r="C69" s="230">
        <v>0</v>
      </c>
      <c r="D69" s="230">
        <v>0</v>
      </c>
      <c r="E69" s="230">
        <v>0</v>
      </c>
      <c r="F69" s="230">
        <v>0</v>
      </c>
      <c r="G69" s="230">
        <v>0</v>
      </c>
      <c r="H69" s="230">
        <v>0</v>
      </c>
      <c r="I69" s="230">
        <v>0</v>
      </c>
      <c r="J69" s="230">
        <v>0</v>
      </c>
      <c r="K69" s="230">
        <v>0</v>
      </c>
      <c r="L69" s="230">
        <v>0</v>
      </c>
      <c r="M69" s="230">
        <v>0</v>
      </c>
      <c r="N69" s="230">
        <v>0</v>
      </c>
      <c r="O69" s="230">
        <v>0</v>
      </c>
      <c r="P69" s="230">
        <v>0</v>
      </c>
      <c r="Q69" s="230">
        <v>0</v>
      </c>
      <c r="R69" s="230">
        <v>0</v>
      </c>
      <c r="S69" s="230">
        <v>0</v>
      </c>
      <c r="T69" s="230">
        <v>0</v>
      </c>
      <c r="U69" s="230">
        <v>0</v>
      </c>
      <c r="V69" s="230">
        <v>0</v>
      </c>
      <c r="W69" s="230">
        <v>0</v>
      </c>
      <c r="X69" s="230">
        <v>0</v>
      </c>
      <c r="Y69" s="230">
        <v>0</v>
      </c>
      <c r="DA69" s="71" t="s">
        <v>315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86.477208089758747</v>
      </c>
      <c r="C71" s="261">
        <v>78.014967978842222</v>
      </c>
      <c r="D71" s="261">
        <v>86.592729136508098</v>
      </c>
      <c r="E71" s="261">
        <v>77.723044778970348</v>
      </c>
      <c r="F71" s="261">
        <v>100.4929267555372</v>
      </c>
      <c r="G71" s="261">
        <v>82.653630030730326</v>
      </c>
      <c r="H71" s="261">
        <v>111.9019415169895</v>
      </c>
      <c r="I71" s="261">
        <v>102.8934882142977</v>
      </c>
      <c r="J71" s="261">
        <v>102.4197817568637</v>
      </c>
      <c r="K71" s="261">
        <v>87.346355480851201</v>
      </c>
      <c r="L71" s="261">
        <v>108.1711604780123</v>
      </c>
      <c r="M71" s="261">
        <v>96.318880571230977</v>
      </c>
      <c r="N71" s="261">
        <v>83.35614801611645</v>
      </c>
      <c r="O71" s="261">
        <v>77.096744408080127</v>
      </c>
      <c r="P71" s="261">
        <v>74.368208076034662</v>
      </c>
      <c r="Q71" s="261">
        <v>78.122838100221585</v>
      </c>
      <c r="R71" s="261">
        <v>86.312132463819694</v>
      </c>
      <c r="S71" s="261">
        <v>78.440020503069789</v>
      </c>
      <c r="T71" s="261">
        <v>108.4588495125699</v>
      </c>
      <c r="U71" s="261">
        <v>98.575861034285808</v>
      </c>
      <c r="V71" s="261">
        <v>90.655774629539692</v>
      </c>
      <c r="W71" s="261">
        <v>77.459860764517288</v>
      </c>
      <c r="X71" s="261">
        <v>70.031164857520821</v>
      </c>
      <c r="Y71" s="261">
        <v>70.781964759600768</v>
      </c>
      <c r="DA71" s="70" t="s">
        <v>316</v>
      </c>
    </row>
    <row r="72" spans="1:105" ht="12" customHeight="1" x14ac:dyDescent="0.25">
      <c r="A72" s="57" t="s">
        <v>179</v>
      </c>
      <c r="B72" s="261">
        <v>41.520157658738682</v>
      </c>
      <c r="C72" s="261">
        <v>45.943266309124688</v>
      </c>
      <c r="D72" s="261">
        <v>45.43621666385603</v>
      </c>
      <c r="E72" s="261">
        <v>42.294957948025043</v>
      </c>
      <c r="F72" s="261">
        <v>48.194006939486222</v>
      </c>
      <c r="G72" s="261">
        <v>44.551652171268628</v>
      </c>
      <c r="H72" s="261">
        <v>54.697629205071152</v>
      </c>
      <c r="I72" s="261">
        <v>52.61128190001287</v>
      </c>
      <c r="J72" s="261">
        <v>50.550432686114767</v>
      </c>
      <c r="K72" s="261">
        <v>41.329001516363142</v>
      </c>
      <c r="L72" s="261">
        <v>48.66917474358803</v>
      </c>
      <c r="M72" s="261">
        <v>43.142550226789893</v>
      </c>
      <c r="N72" s="261">
        <v>38.569504118043263</v>
      </c>
      <c r="O72" s="261">
        <v>35.974454450991651</v>
      </c>
      <c r="P72" s="261">
        <v>35.233219355375297</v>
      </c>
      <c r="Q72" s="261">
        <v>36.029591350688833</v>
      </c>
      <c r="R72" s="261">
        <v>37.13388405130118</v>
      </c>
      <c r="S72" s="261">
        <v>36.000637373182663</v>
      </c>
      <c r="T72" s="261">
        <v>44.47180853012302</v>
      </c>
      <c r="U72" s="261">
        <v>41.270654462175031</v>
      </c>
      <c r="V72" s="261">
        <v>37.676843440118247</v>
      </c>
      <c r="W72" s="261">
        <v>35.402429007405253</v>
      </c>
      <c r="X72" s="261">
        <v>31.16961982464591</v>
      </c>
      <c r="Y72" s="261">
        <v>32.094548375054018</v>
      </c>
      <c r="DA72" s="70" t="s">
        <v>317</v>
      </c>
    </row>
    <row r="73" spans="1:105" ht="12" customHeight="1" x14ac:dyDescent="0.25">
      <c r="A73" s="60" t="s">
        <v>181</v>
      </c>
      <c r="B73" s="262">
        <v>32.102590811834247</v>
      </c>
      <c r="C73" s="262">
        <v>40.176325358043471</v>
      </c>
      <c r="D73" s="262">
        <v>37.505144078285127</v>
      </c>
      <c r="E73" s="262">
        <v>35.730566671917501</v>
      </c>
      <c r="F73" s="262">
        <v>37.298179163196039</v>
      </c>
      <c r="G73" s="262">
        <v>37.50234219228048</v>
      </c>
      <c r="H73" s="262">
        <v>43.058572947876343</v>
      </c>
      <c r="I73" s="262">
        <v>42.686458485528043</v>
      </c>
      <c r="J73" s="262">
        <v>40.023963079936813</v>
      </c>
      <c r="K73" s="262">
        <v>31.67460888200366</v>
      </c>
      <c r="L73" s="262">
        <v>35.472978956438659</v>
      </c>
      <c r="M73" s="262">
        <v>31.384041675910598</v>
      </c>
      <c r="N73" s="262">
        <v>29.117861548219569</v>
      </c>
      <c r="O73" s="262">
        <v>27.36078025171506</v>
      </c>
      <c r="P73" s="262">
        <v>27.192548171577219</v>
      </c>
      <c r="Q73" s="262">
        <v>27.108535991920469</v>
      </c>
      <c r="R73" s="262">
        <v>25.674325826091099</v>
      </c>
      <c r="S73" s="262">
        <v>26.74951174429928</v>
      </c>
      <c r="T73" s="262">
        <v>28.615718140251101</v>
      </c>
      <c r="U73" s="262">
        <v>27.535583968433869</v>
      </c>
      <c r="V73" s="262">
        <v>24.82838493953156</v>
      </c>
      <c r="W73" s="262">
        <v>26.524897028499559</v>
      </c>
      <c r="X73" s="262">
        <v>22.673121147570871</v>
      </c>
      <c r="Y73" s="262">
        <v>23.231352514468369</v>
      </c>
      <c r="DA73" s="72" t="s">
        <v>318</v>
      </c>
    </row>
    <row r="74" spans="1:105" ht="12" customHeight="1" x14ac:dyDescent="0.25">
      <c r="A74" s="59" t="s">
        <v>31</v>
      </c>
      <c r="B74" s="230">
        <v>0</v>
      </c>
      <c r="C74" s="230">
        <v>0</v>
      </c>
      <c r="D74" s="230">
        <v>0</v>
      </c>
      <c r="E74" s="230">
        <v>0</v>
      </c>
      <c r="F74" s="230">
        <v>0</v>
      </c>
      <c r="G74" s="230">
        <v>0</v>
      </c>
      <c r="H74" s="230">
        <v>0</v>
      </c>
      <c r="I74" s="230">
        <v>0</v>
      </c>
      <c r="J74" s="230">
        <v>0</v>
      </c>
      <c r="K74" s="230">
        <v>0</v>
      </c>
      <c r="L74" s="230">
        <v>0</v>
      </c>
      <c r="M74" s="230">
        <v>0</v>
      </c>
      <c r="N74" s="230">
        <v>0</v>
      </c>
      <c r="O74" s="230">
        <v>0</v>
      </c>
      <c r="P74" s="230">
        <v>0</v>
      </c>
      <c r="Q74" s="230">
        <v>0</v>
      </c>
      <c r="R74" s="230">
        <v>0</v>
      </c>
      <c r="S74" s="230">
        <v>0</v>
      </c>
      <c r="T74" s="230">
        <v>0</v>
      </c>
      <c r="U74" s="230">
        <v>0</v>
      </c>
      <c r="V74" s="230">
        <v>0</v>
      </c>
      <c r="W74" s="230">
        <v>0</v>
      </c>
      <c r="X74" s="230">
        <v>0</v>
      </c>
      <c r="Y74" s="230">
        <v>0</v>
      </c>
      <c r="DA74" s="71" t="s">
        <v>319</v>
      </c>
    </row>
    <row r="75" spans="1:105" ht="12" customHeight="1" x14ac:dyDescent="0.25">
      <c r="A75" s="59" t="s">
        <v>159</v>
      </c>
      <c r="B75" s="230">
        <v>2.382340895872693</v>
      </c>
      <c r="C75" s="230">
        <v>2.604183605754876</v>
      </c>
      <c r="D75" s="230">
        <v>2.2719970615275962</v>
      </c>
      <c r="E75" s="230">
        <v>0.61009713691101797</v>
      </c>
      <c r="F75" s="230">
        <v>1.0156024426791499</v>
      </c>
      <c r="G75" s="230">
        <v>0.69021230731081218</v>
      </c>
      <c r="H75" s="230">
        <v>0.53151603516256152</v>
      </c>
      <c r="I75" s="230">
        <v>0.43752710699008401</v>
      </c>
      <c r="J75" s="230">
        <v>0.29084565423318659</v>
      </c>
      <c r="K75" s="230">
        <v>0.20545588242376869</v>
      </c>
      <c r="L75" s="230">
        <v>0.49643619257701949</v>
      </c>
      <c r="M75" s="230">
        <v>0.2695320219033091</v>
      </c>
      <c r="N75" s="230">
        <v>8.3558859385588727E-2</v>
      </c>
      <c r="O75" s="230">
        <v>0.11972229985540581</v>
      </c>
      <c r="P75" s="230">
        <v>8.1050232457156535E-2</v>
      </c>
      <c r="Q75" s="230">
        <v>8.9215908138855646E-2</v>
      </c>
      <c r="R75" s="230">
        <v>0.12866666978738819</v>
      </c>
      <c r="S75" s="230">
        <v>0.33362596184538418</v>
      </c>
      <c r="T75" s="230">
        <v>0.356177032059177</v>
      </c>
      <c r="U75" s="230">
        <v>0.32070847255965251</v>
      </c>
      <c r="V75" s="230">
        <v>0.29581989985495161</v>
      </c>
      <c r="W75" s="230">
        <v>0.27758816540295372</v>
      </c>
      <c r="X75" s="230">
        <v>0.21687580721489519</v>
      </c>
      <c r="Y75" s="230">
        <v>0.21332241342317149</v>
      </c>
      <c r="DA75" s="71" t="s">
        <v>320</v>
      </c>
    </row>
    <row r="76" spans="1:105" ht="12" customHeight="1" x14ac:dyDescent="0.25">
      <c r="A76" s="59" t="s">
        <v>32</v>
      </c>
      <c r="B76" s="230">
        <v>0.42030183983056169</v>
      </c>
      <c r="C76" s="230">
        <v>0.46132939990261851</v>
      </c>
      <c r="D76" s="230">
        <v>0.44149376591113088</v>
      </c>
      <c r="E76" s="230">
        <v>0.22009377069402139</v>
      </c>
      <c r="F76" s="230">
        <v>0</v>
      </c>
      <c r="G76" s="230">
        <v>0</v>
      </c>
      <c r="H76" s="230">
        <v>0</v>
      </c>
      <c r="I76" s="230">
        <v>0</v>
      </c>
      <c r="J76" s="230">
        <v>0</v>
      </c>
      <c r="K76" s="230">
        <v>0</v>
      </c>
      <c r="L76" s="230">
        <v>0</v>
      </c>
      <c r="M76" s="230">
        <v>0</v>
      </c>
      <c r="N76" s="230">
        <v>0</v>
      </c>
      <c r="O76" s="230">
        <v>0</v>
      </c>
      <c r="P76" s="230">
        <v>0</v>
      </c>
      <c r="Q76" s="230">
        <v>0</v>
      </c>
      <c r="R76" s="230">
        <v>0</v>
      </c>
      <c r="S76" s="230">
        <v>0</v>
      </c>
      <c r="T76" s="230">
        <v>0</v>
      </c>
      <c r="U76" s="230">
        <v>0</v>
      </c>
      <c r="V76" s="230">
        <v>0</v>
      </c>
      <c r="W76" s="230">
        <v>0</v>
      </c>
      <c r="X76" s="230">
        <v>0</v>
      </c>
      <c r="Y76" s="230">
        <v>0</v>
      </c>
      <c r="DA76" s="71" t="s">
        <v>321</v>
      </c>
    </row>
    <row r="77" spans="1:105" ht="12" customHeight="1" x14ac:dyDescent="0.25">
      <c r="A77" s="59" t="s">
        <v>35</v>
      </c>
      <c r="B77" s="230">
        <v>29.299948076130999</v>
      </c>
      <c r="C77" s="230">
        <v>37.110812352385977</v>
      </c>
      <c r="D77" s="230">
        <v>34.791653250846409</v>
      </c>
      <c r="E77" s="230">
        <v>34.900375764312457</v>
      </c>
      <c r="F77" s="230">
        <v>36.282576720516893</v>
      </c>
      <c r="G77" s="230">
        <v>36.812129884969657</v>
      </c>
      <c r="H77" s="230">
        <v>42.527056912713768</v>
      </c>
      <c r="I77" s="230">
        <v>42.248931378537947</v>
      </c>
      <c r="J77" s="230">
        <v>39.733117425703618</v>
      </c>
      <c r="K77" s="230">
        <v>31.46915299957989</v>
      </c>
      <c r="L77" s="230">
        <v>34.976542763861637</v>
      </c>
      <c r="M77" s="230">
        <v>31.114509654007289</v>
      </c>
      <c r="N77" s="230">
        <v>29.034302688833979</v>
      </c>
      <c r="O77" s="230">
        <v>27.241057951859659</v>
      </c>
      <c r="P77" s="230">
        <v>27.111497939120071</v>
      </c>
      <c r="Q77" s="230">
        <v>27.019320083781619</v>
      </c>
      <c r="R77" s="230">
        <v>25.54565915630371</v>
      </c>
      <c r="S77" s="230">
        <v>26.415885782453891</v>
      </c>
      <c r="T77" s="230">
        <v>28.259541108191929</v>
      </c>
      <c r="U77" s="230">
        <v>27.214875495874221</v>
      </c>
      <c r="V77" s="230">
        <v>24.532565039676609</v>
      </c>
      <c r="W77" s="230">
        <v>26.247308863096599</v>
      </c>
      <c r="X77" s="230">
        <v>22.456245340355981</v>
      </c>
      <c r="Y77" s="230">
        <v>23.018030101045191</v>
      </c>
      <c r="DA77" s="71" t="s">
        <v>322</v>
      </c>
    </row>
    <row r="78" spans="1:105" ht="12" customHeight="1" x14ac:dyDescent="0.25">
      <c r="A78" s="60" t="s">
        <v>187</v>
      </c>
      <c r="B78" s="262">
        <v>9.4175668469044282</v>
      </c>
      <c r="C78" s="262">
        <v>5.7669409510812146</v>
      </c>
      <c r="D78" s="262">
        <v>7.9310725855708926</v>
      </c>
      <c r="E78" s="262">
        <v>6.5643912761075347</v>
      </c>
      <c r="F78" s="262">
        <v>10.895827776290179</v>
      </c>
      <c r="G78" s="262">
        <v>7.0493099789881466</v>
      </c>
      <c r="H78" s="262">
        <v>11.63905625719481</v>
      </c>
      <c r="I78" s="262">
        <v>9.9248234144848322</v>
      </c>
      <c r="J78" s="262">
        <v>10.52646960617796</v>
      </c>
      <c r="K78" s="262">
        <v>9.6543926343594766</v>
      </c>
      <c r="L78" s="262">
        <v>13.196195787149369</v>
      </c>
      <c r="M78" s="262">
        <v>11.75850855087929</v>
      </c>
      <c r="N78" s="262">
        <v>9.4516425698236937</v>
      </c>
      <c r="O78" s="262">
        <v>8.6136741992765877</v>
      </c>
      <c r="P78" s="262">
        <v>8.0406711837980751</v>
      </c>
      <c r="Q78" s="262">
        <v>8.9210553587683528</v>
      </c>
      <c r="R78" s="262">
        <v>11.459558225210079</v>
      </c>
      <c r="S78" s="262">
        <v>9.2511256288833756</v>
      </c>
      <c r="T78" s="262">
        <v>15.85609038987192</v>
      </c>
      <c r="U78" s="262">
        <v>13.73507049374116</v>
      </c>
      <c r="V78" s="262">
        <v>12.848458500586689</v>
      </c>
      <c r="W78" s="262">
        <v>8.8775319789056883</v>
      </c>
      <c r="X78" s="262">
        <v>8.4964986770750333</v>
      </c>
      <c r="Y78" s="262">
        <v>8.8631958605856536</v>
      </c>
      <c r="DA78" s="72" t="s">
        <v>323</v>
      </c>
    </row>
    <row r="79" spans="1:105" ht="12" customHeight="1" x14ac:dyDescent="0.25">
      <c r="A79" s="57" t="s">
        <v>189</v>
      </c>
      <c r="B79" s="261">
        <f t="shared" ref="B79:Y79" si="1">B80+B84+B95</f>
        <v>31.432793336780602</v>
      </c>
      <c r="C79" s="261">
        <f t="shared" si="1"/>
        <v>35.041818829546003</v>
      </c>
      <c r="D79" s="261">
        <f t="shared" si="1"/>
        <v>34.529128390528903</v>
      </c>
      <c r="E79" s="261">
        <f t="shared" si="1"/>
        <v>31.980457642511375</v>
      </c>
      <c r="F79" s="261">
        <f t="shared" si="1"/>
        <v>36.346698430472273</v>
      </c>
      <c r="G79" s="261">
        <f t="shared" si="1"/>
        <v>33.570048748898934</v>
      </c>
      <c r="H79" s="261">
        <f t="shared" si="1"/>
        <v>41.224878271519074</v>
      </c>
      <c r="I79" s="261">
        <f t="shared" si="1"/>
        <v>39.924682772103267</v>
      </c>
      <c r="J79" s="261">
        <f t="shared" si="1"/>
        <v>38.215656942890902</v>
      </c>
      <c r="K79" s="261">
        <f t="shared" si="1"/>
        <v>31.047288713055707</v>
      </c>
      <c r="L79" s="261">
        <f t="shared" si="1"/>
        <v>36.392993652275315</v>
      </c>
      <c r="M79" s="261">
        <f t="shared" si="1"/>
        <v>32.163190693022308</v>
      </c>
      <c r="N79" s="261">
        <f t="shared" si="1"/>
        <v>28.757569593113022</v>
      </c>
      <c r="O79" s="261">
        <f t="shared" si="1"/>
        <v>26.854540598875552</v>
      </c>
      <c r="P79" s="261">
        <f t="shared" si="1"/>
        <v>26.304932242109338</v>
      </c>
      <c r="Q79" s="261">
        <f t="shared" si="1"/>
        <v>26.897273985732529</v>
      </c>
      <c r="R79" s="261">
        <f t="shared" si="1"/>
        <v>27.606483068267302</v>
      </c>
      <c r="S79" s="261">
        <f t="shared" si="1"/>
        <v>26.721683879476366</v>
      </c>
      <c r="T79" s="261">
        <f t="shared" si="1"/>
        <v>32.788609624410284</v>
      </c>
      <c r="U79" s="261">
        <f t="shared" si="1"/>
        <v>30.495552110657918</v>
      </c>
      <c r="V79" s="261">
        <f t="shared" si="1"/>
        <v>27.818825390591087</v>
      </c>
      <c r="W79" s="261">
        <f t="shared" si="1"/>
        <v>26.300246234329631</v>
      </c>
      <c r="X79" s="261">
        <f t="shared" si="1"/>
        <v>23.12723665059119</v>
      </c>
      <c r="Y79" s="261">
        <f t="shared" si="1"/>
        <v>23.651135310156867</v>
      </c>
      <c r="DA79" s="70"/>
    </row>
    <row r="80" spans="1:105" ht="12" customHeight="1" x14ac:dyDescent="0.25">
      <c r="A80" s="60" t="s">
        <v>190</v>
      </c>
      <c r="B80" s="262">
        <v>16.166661050052909</v>
      </c>
      <c r="C80" s="262">
        <v>20.261181409504221</v>
      </c>
      <c r="D80" s="262">
        <v>18.903983000038821</v>
      </c>
      <c r="E80" s="262">
        <v>18.03829658363437</v>
      </c>
      <c r="F80" s="262">
        <v>18.85793146387838</v>
      </c>
      <c r="G80" s="262">
        <v>18.961156138549139</v>
      </c>
      <c r="H80" s="262">
        <v>21.77038224924118</v>
      </c>
      <c r="I80" s="262">
        <v>21.58224145563894</v>
      </c>
      <c r="J80" s="262">
        <v>20.23608577168871</v>
      </c>
      <c r="K80" s="262">
        <v>16.014658539454441</v>
      </c>
      <c r="L80" s="262">
        <v>17.935111605667981</v>
      </c>
      <c r="M80" s="262">
        <v>15.86774797756941</v>
      </c>
      <c r="N80" s="262">
        <v>14.72196900144797</v>
      </c>
      <c r="O80" s="262">
        <v>13.833590013268291</v>
      </c>
      <c r="P80" s="262">
        <v>13.74853199948741</v>
      </c>
      <c r="Q80" s="262">
        <v>13.70605550434361</v>
      </c>
      <c r="R80" s="262">
        <v>12.98091991813526</v>
      </c>
      <c r="S80" s="262">
        <v>13.524533113508189</v>
      </c>
      <c r="T80" s="262">
        <v>14.46808567027851</v>
      </c>
      <c r="U80" s="262">
        <v>13.92197064158505</v>
      </c>
      <c r="V80" s="262">
        <v>12.55321283915341</v>
      </c>
      <c r="W80" s="262">
        <v>13.410968081344119</v>
      </c>
      <c r="X80" s="262">
        <v>11.463513079346409</v>
      </c>
      <c r="Y80" s="262">
        <v>11.74575444056352</v>
      </c>
      <c r="DA80" s="72" t="s">
        <v>324</v>
      </c>
    </row>
    <row r="81" spans="1:105" ht="12" customHeight="1" x14ac:dyDescent="0.25">
      <c r="A81" s="59" t="s">
        <v>31</v>
      </c>
      <c r="B81" s="230">
        <v>0</v>
      </c>
      <c r="C81" s="230">
        <v>0</v>
      </c>
      <c r="D81" s="230">
        <v>0</v>
      </c>
      <c r="E81" s="230">
        <v>0</v>
      </c>
      <c r="F81" s="230">
        <v>0</v>
      </c>
      <c r="G81" s="230">
        <v>0</v>
      </c>
      <c r="H81" s="230">
        <v>0</v>
      </c>
      <c r="I81" s="230">
        <v>0</v>
      </c>
      <c r="J81" s="230">
        <v>0</v>
      </c>
      <c r="K81" s="230">
        <v>0</v>
      </c>
      <c r="L81" s="230">
        <v>0</v>
      </c>
      <c r="M81" s="230">
        <v>0</v>
      </c>
      <c r="N81" s="230">
        <v>0</v>
      </c>
      <c r="O81" s="230">
        <v>0</v>
      </c>
      <c r="P81" s="230">
        <v>0</v>
      </c>
      <c r="Q81" s="230">
        <v>0</v>
      </c>
      <c r="R81" s="230">
        <v>0</v>
      </c>
      <c r="S81" s="230">
        <v>0</v>
      </c>
      <c r="T81" s="230">
        <v>0</v>
      </c>
      <c r="U81" s="230">
        <v>0</v>
      </c>
      <c r="V81" s="230">
        <v>0</v>
      </c>
      <c r="W81" s="230">
        <v>0</v>
      </c>
      <c r="X81" s="230">
        <v>0</v>
      </c>
      <c r="Y81" s="230">
        <v>0</v>
      </c>
      <c r="DA81" s="71" t="s">
        <v>325</v>
      </c>
    </row>
    <row r="82" spans="1:105" ht="12" customHeight="1" x14ac:dyDescent="0.25">
      <c r="A82" s="59" t="s">
        <v>159</v>
      </c>
      <c r="B82" s="230">
        <v>1.2156475753152449</v>
      </c>
      <c r="C82" s="230">
        <v>1.328562050351682</v>
      </c>
      <c r="D82" s="230">
        <v>1.1588117593726781</v>
      </c>
      <c r="E82" s="230">
        <v>0.30991175845613589</v>
      </c>
      <c r="F82" s="230">
        <v>0.51348783474902915</v>
      </c>
      <c r="G82" s="230">
        <v>0.34897082589050821</v>
      </c>
      <c r="H82" s="230">
        <v>0.26873410949075083</v>
      </c>
      <c r="I82" s="230">
        <v>0.2212133777658917</v>
      </c>
      <c r="J82" s="230">
        <v>0.1470513450562321</v>
      </c>
      <c r="K82" s="230">
        <v>0.1038783403512958</v>
      </c>
      <c r="L82" s="230">
        <v>0.25099776733991042</v>
      </c>
      <c r="M82" s="230">
        <v>0.13627518850541209</v>
      </c>
      <c r="N82" s="230">
        <v>4.2247296754050451E-2</v>
      </c>
      <c r="O82" s="230">
        <v>6.0531505184010147E-2</v>
      </c>
      <c r="P82" s="230">
        <v>4.0978936856967463E-2</v>
      </c>
      <c r="Q82" s="230">
        <v>4.5107496368893649E-2</v>
      </c>
      <c r="R82" s="230">
        <v>6.5053771925957071E-2</v>
      </c>
      <c r="S82" s="230">
        <v>0.1686810365600607</v>
      </c>
      <c r="T82" s="230">
        <v>0.18008284077865491</v>
      </c>
      <c r="U82" s="230">
        <v>0.16214996364709439</v>
      </c>
      <c r="V82" s="230">
        <v>0.14956631991892741</v>
      </c>
      <c r="W82" s="230">
        <v>0.1403483686280862</v>
      </c>
      <c r="X82" s="230">
        <v>0.10965224577685111</v>
      </c>
      <c r="Y82" s="230">
        <v>0.1078556525357896</v>
      </c>
      <c r="DA82" s="71" t="s">
        <v>326</v>
      </c>
    </row>
    <row r="83" spans="1:105" ht="12" customHeight="1" x14ac:dyDescent="0.25">
      <c r="A83" s="59" t="s">
        <v>35</v>
      </c>
      <c r="B83" s="230">
        <v>14.951013474737669</v>
      </c>
      <c r="C83" s="230">
        <v>18.93261935915254</v>
      </c>
      <c r="D83" s="230">
        <v>17.745171240666149</v>
      </c>
      <c r="E83" s="230">
        <v>17.728384825178239</v>
      </c>
      <c r="F83" s="230">
        <v>18.344443629129351</v>
      </c>
      <c r="G83" s="230">
        <v>18.612185312658639</v>
      </c>
      <c r="H83" s="230">
        <v>21.501648139750429</v>
      </c>
      <c r="I83" s="230">
        <v>21.361028077873051</v>
      </c>
      <c r="J83" s="230">
        <v>20.08903442663247</v>
      </c>
      <c r="K83" s="230">
        <v>15.91078019910314</v>
      </c>
      <c r="L83" s="230">
        <v>17.68411383832807</v>
      </c>
      <c r="M83" s="230">
        <v>15.731472789064</v>
      </c>
      <c r="N83" s="230">
        <v>14.67972170469392</v>
      </c>
      <c r="O83" s="230">
        <v>13.773058508084279</v>
      </c>
      <c r="P83" s="230">
        <v>13.70755306263044</v>
      </c>
      <c r="Q83" s="230">
        <v>13.660948007974721</v>
      </c>
      <c r="R83" s="230">
        <v>12.9158661462093</v>
      </c>
      <c r="S83" s="230">
        <v>13.35585207694813</v>
      </c>
      <c r="T83" s="230">
        <v>14.288002829499851</v>
      </c>
      <c r="U83" s="230">
        <v>13.759820677937959</v>
      </c>
      <c r="V83" s="230">
        <v>12.40364651923448</v>
      </c>
      <c r="W83" s="230">
        <v>13.27061971271603</v>
      </c>
      <c r="X83" s="230">
        <v>11.353860833569559</v>
      </c>
      <c r="Y83" s="230">
        <v>11.63789878802773</v>
      </c>
      <c r="DA83" s="71" t="s">
        <v>327</v>
      </c>
    </row>
    <row r="84" spans="1:105" ht="12" customHeight="1" x14ac:dyDescent="0.25">
      <c r="A84" s="60" t="s">
        <v>195</v>
      </c>
      <c r="B84" s="262">
        <v>10.460588998341651</v>
      </c>
      <c r="C84" s="262">
        <v>11.838548821797721</v>
      </c>
      <c r="D84" s="262">
        <v>11.57997282745057</v>
      </c>
      <c r="E84" s="262">
        <v>10.60763952043334</v>
      </c>
      <c r="F84" s="262">
        <v>11.979844599406251</v>
      </c>
      <c r="G84" s="262">
        <v>11.044766762014371</v>
      </c>
      <c r="H84" s="262">
        <v>13.569797891518069</v>
      </c>
      <c r="I84" s="262">
        <v>13.32445802772159</v>
      </c>
      <c r="J84" s="262">
        <v>12.65739601832556</v>
      </c>
      <c r="K84" s="262">
        <v>10.1513764848482</v>
      </c>
      <c r="L84" s="262">
        <v>11.785895335161131</v>
      </c>
      <c r="M84" s="262">
        <v>10.350349594426961</v>
      </c>
      <c r="N84" s="262">
        <v>9.2568571837646605</v>
      </c>
      <c r="O84" s="262">
        <v>8.6658833585609862</v>
      </c>
      <c r="P84" s="262">
        <v>8.4910429112574199</v>
      </c>
      <c r="Q84" s="262">
        <v>8.6807395702059758</v>
      </c>
      <c r="R84" s="262">
        <v>8.831619089973314</v>
      </c>
      <c r="S84" s="262">
        <v>8.5197885733022929</v>
      </c>
      <c r="T84" s="262">
        <v>10.303696522718811</v>
      </c>
      <c r="U84" s="262">
        <v>9.6291401093699225</v>
      </c>
      <c r="V84" s="262">
        <v>8.769441551765004</v>
      </c>
      <c r="W84" s="262">
        <v>8.4008046300799801</v>
      </c>
      <c r="X84" s="262">
        <v>7.3679002005072141</v>
      </c>
      <c r="Y84" s="262">
        <v>7.4241556773785549</v>
      </c>
      <c r="DA84" s="72" t="s">
        <v>328</v>
      </c>
    </row>
    <row r="85" spans="1:105" ht="12" customHeight="1" x14ac:dyDescent="0.25">
      <c r="A85" s="64" t="s">
        <v>28</v>
      </c>
      <c r="B85" s="229">
        <v>2.7301670923095851</v>
      </c>
      <c r="C85" s="229">
        <v>3.7658142085973991</v>
      </c>
      <c r="D85" s="229">
        <v>3.2721221522278232</v>
      </c>
      <c r="E85" s="229">
        <v>2.4625873973171242</v>
      </c>
      <c r="F85" s="229">
        <v>2.5976287486445822</v>
      </c>
      <c r="G85" s="229">
        <v>2.1299440813134289</v>
      </c>
      <c r="H85" s="229">
        <v>2.7725136068727299</v>
      </c>
      <c r="I85" s="229">
        <v>3.5289841204197239</v>
      </c>
      <c r="J85" s="229">
        <v>2.9597178153096722</v>
      </c>
      <c r="K85" s="229">
        <v>1.8071348078404821</v>
      </c>
      <c r="L85" s="229">
        <v>1.73948621833027</v>
      </c>
      <c r="M85" s="229">
        <v>1.148181339184049</v>
      </c>
      <c r="N85" s="229">
        <v>0.8538948947579823</v>
      </c>
      <c r="O85" s="229">
        <v>0.90508149892594458</v>
      </c>
      <c r="P85" s="229">
        <v>0.84915992121730588</v>
      </c>
      <c r="Q85" s="229">
        <v>0.79122918297937039</v>
      </c>
      <c r="R85" s="229">
        <v>0.78275664175261428</v>
      </c>
      <c r="S85" s="229">
        <v>0.387350283455763</v>
      </c>
      <c r="T85" s="229">
        <v>0.35322027414656387</v>
      </c>
      <c r="U85" s="229">
        <v>0.3595562377157539</v>
      </c>
      <c r="V85" s="229">
        <v>0.32636196906710813</v>
      </c>
      <c r="W85" s="229">
        <v>0.26868083241979701</v>
      </c>
      <c r="X85" s="229">
        <v>0.23051735338752161</v>
      </c>
      <c r="Y85" s="229">
        <v>0.16379286271736021</v>
      </c>
      <c r="DA85" s="73" t="s">
        <v>329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330</v>
      </c>
    </row>
    <row r="87" spans="1:105" ht="12" customHeight="1" x14ac:dyDescent="0.25">
      <c r="A87" s="64" t="s">
        <v>31</v>
      </c>
      <c r="B87" s="229">
        <v>0</v>
      </c>
      <c r="C87" s="229">
        <v>0</v>
      </c>
      <c r="D87" s="229">
        <v>0</v>
      </c>
      <c r="E87" s="229">
        <v>0</v>
      </c>
      <c r="F87" s="229">
        <v>0</v>
      </c>
      <c r="G87" s="229">
        <v>0</v>
      </c>
      <c r="H87" s="229">
        <v>0</v>
      </c>
      <c r="I87" s="229">
        <v>0</v>
      </c>
      <c r="J87" s="229">
        <v>0</v>
      </c>
      <c r="K87" s="229">
        <v>0</v>
      </c>
      <c r="L87" s="229">
        <v>0</v>
      </c>
      <c r="M87" s="229">
        <v>0</v>
      </c>
      <c r="N87" s="229">
        <v>0</v>
      </c>
      <c r="O87" s="229">
        <v>0</v>
      </c>
      <c r="P87" s="229">
        <v>0</v>
      </c>
      <c r="Q87" s="229">
        <v>0</v>
      </c>
      <c r="R87" s="229">
        <v>0</v>
      </c>
      <c r="S87" s="229">
        <v>0</v>
      </c>
      <c r="T87" s="229">
        <v>0</v>
      </c>
      <c r="U87" s="229">
        <v>0</v>
      </c>
      <c r="V87" s="229">
        <v>0</v>
      </c>
      <c r="W87" s="229">
        <v>0</v>
      </c>
      <c r="X87" s="229">
        <v>0</v>
      </c>
      <c r="Y87" s="229">
        <v>0</v>
      </c>
      <c r="DA87" s="73" t="s">
        <v>331</v>
      </c>
    </row>
    <row r="88" spans="1:105" ht="12" customHeight="1" x14ac:dyDescent="0.25">
      <c r="A88" s="64" t="s">
        <v>159</v>
      </c>
      <c r="B88" s="229">
        <v>0.58513578111531128</v>
      </c>
      <c r="C88" s="229">
        <v>0.53381696651106403</v>
      </c>
      <c r="D88" s="229">
        <v>0.5134718370792567</v>
      </c>
      <c r="E88" s="229">
        <v>0.14201874780518661</v>
      </c>
      <c r="F88" s="229">
        <v>0.26080364241020421</v>
      </c>
      <c r="G88" s="229">
        <v>0.16752953763361811</v>
      </c>
      <c r="H88" s="229">
        <v>0.13606006079648059</v>
      </c>
      <c r="I88" s="229">
        <v>0.1025036881669258</v>
      </c>
      <c r="J88" s="229">
        <v>7.1952449614509473E-2</v>
      </c>
      <c r="K88" s="229">
        <v>5.5269669881000003E-2</v>
      </c>
      <c r="L88" s="229">
        <v>0.14354510675511831</v>
      </c>
      <c r="M88" s="229">
        <v>8.0698636341362914E-2</v>
      </c>
      <c r="N88" s="229">
        <v>2.4623185407078519E-2</v>
      </c>
      <c r="O88" s="229">
        <v>3.4674774979795167E-2</v>
      </c>
      <c r="P88" s="229">
        <v>2.3260016454498291E-2</v>
      </c>
      <c r="Q88" s="229">
        <v>2.6267362258064919E-2</v>
      </c>
      <c r="R88" s="229">
        <v>4.0831064301836889E-2</v>
      </c>
      <c r="S88" s="229">
        <v>0.10324065579195189</v>
      </c>
      <c r="T88" s="229">
        <v>0.12582025888135531</v>
      </c>
      <c r="U88" s="229">
        <v>0.1097491278127722</v>
      </c>
      <c r="V88" s="229">
        <v>0.1022926812027638</v>
      </c>
      <c r="W88" s="229">
        <v>8.6457180356791549E-2</v>
      </c>
      <c r="X88" s="229">
        <v>6.9340152674542466E-2</v>
      </c>
      <c r="Y88" s="229">
        <v>6.7872700228651744E-2</v>
      </c>
      <c r="DA88" s="73" t="s">
        <v>332</v>
      </c>
    </row>
    <row r="89" spans="1:105" ht="12" customHeight="1" x14ac:dyDescent="0.25">
      <c r="A89" s="64" t="s">
        <v>32</v>
      </c>
      <c r="B89" s="229">
        <v>0.1000809527118481</v>
      </c>
      <c r="C89" s="229">
        <v>9.1678879088238338E-2</v>
      </c>
      <c r="D89" s="229">
        <v>9.6732147259383006E-2</v>
      </c>
      <c r="E89" s="229">
        <v>4.9669733849002723E-2</v>
      </c>
      <c r="F89" s="229">
        <v>0</v>
      </c>
      <c r="G89" s="229">
        <v>0</v>
      </c>
      <c r="H89" s="229">
        <v>0</v>
      </c>
      <c r="I89" s="229">
        <v>0</v>
      </c>
      <c r="J89" s="229">
        <v>0</v>
      </c>
      <c r="K89" s="229">
        <v>0</v>
      </c>
      <c r="L89" s="229">
        <v>0</v>
      </c>
      <c r="M89" s="229">
        <v>0</v>
      </c>
      <c r="N89" s="229">
        <v>0</v>
      </c>
      <c r="O89" s="229">
        <v>0</v>
      </c>
      <c r="P89" s="229">
        <v>0</v>
      </c>
      <c r="Q89" s="229">
        <v>0</v>
      </c>
      <c r="R89" s="229">
        <v>0</v>
      </c>
      <c r="S89" s="229">
        <v>0</v>
      </c>
      <c r="T89" s="229">
        <v>0</v>
      </c>
      <c r="U89" s="229">
        <v>0</v>
      </c>
      <c r="V89" s="229">
        <v>0</v>
      </c>
      <c r="W89" s="229">
        <v>0</v>
      </c>
      <c r="X89" s="229">
        <v>0</v>
      </c>
      <c r="Y89" s="229">
        <v>0</v>
      </c>
      <c r="DA89" s="73" t="s">
        <v>333</v>
      </c>
    </row>
    <row r="90" spans="1:105" ht="12" customHeight="1" x14ac:dyDescent="0.25">
      <c r="A90" s="64" t="s">
        <v>33</v>
      </c>
      <c r="B90" s="229">
        <v>0</v>
      </c>
      <c r="C90" s="229">
        <v>0</v>
      </c>
      <c r="D90" s="229">
        <v>0</v>
      </c>
      <c r="E90" s="229">
        <v>0</v>
      </c>
      <c r="F90" s="229">
        <v>0</v>
      </c>
      <c r="G90" s="229">
        <v>0</v>
      </c>
      <c r="H90" s="229">
        <v>0</v>
      </c>
      <c r="I90" s="229">
        <v>0</v>
      </c>
      <c r="J90" s="229">
        <v>0</v>
      </c>
      <c r="K90" s="229">
        <v>0</v>
      </c>
      <c r="L90" s="229">
        <v>0</v>
      </c>
      <c r="M90" s="229">
        <v>0</v>
      </c>
      <c r="N90" s="229">
        <v>0</v>
      </c>
      <c r="O90" s="229">
        <v>0</v>
      </c>
      <c r="P90" s="229">
        <v>0</v>
      </c>
      <c r="Q90" s="229">
        <v>0</v>
      </c>
      <c r="R90" s="229">
        <v>0</v>
      </c>
      <c r="S90" s="229">
        <v>0</v>
      </c>
      <c r="T90" s="229">
        <v>0</v>
      </c>
      <c r="U90" s="229">
        <v>0</v>
      </c>
      <c r="V90" s="229">
        <v>0</v>
      </c>
      <c r="W90" s="229">
        <v>0</v>
      </c>
      <c r="X90" s="229">
        <v>0</v>
      </c>
      <c r="Y90" s="229">
        <v>0</v>
      </c>
      <c r="DA90" s="73" t="s">
        <v>334</v>
      </c>
    </row>
    <row r="91" spans="1:105" ht="12" customHeight="1" x14ac:dyDescent="0.25">
      <c r="A91" s="64" t="s">
        <v>35</v>
      </c>
      <c r="B91" s="229">
        <v>7.0452051722049003</v>
      </c>
      <c r="C91" s="229">
        <v>7.447238767601017</v>
      </c>
      <c r="D91" s="229">
        <v>7.697646690884107</v>
      </c>
      <c r="E91" s="229">
        <v>7.9533636414620279</v>
      </c>
      <c r="F91" s="229">
        <v>9.1214122083514617</v>
      </c>
      <c r="G91" s="229">
        <v>8.7472931430673242</v>
      </c>
      <c r="H91" s="229">
        <v>10.65745879907972</v>
      </c>
      <c r="I91" s="229">
        <v>9.6900116711020488</v>
      </c>
      <c r="J91" s="229">
        <v>9.6229823724981465</v>
      </c>
      <c r="K91" s="229">
        <v>8.2875734207838949</v>
      </c>
      <c r="L91" s="229">
        <v>9.900927505908756</v>
      </c>
      <c r="M91" s="229">
        <v>9.1199578775065842</v>
      </c>
      <c r="N91" s="229">
        <v>8.3760098001516727</v>
      </c>
      <c r="O91" s="229">
        <v>7.7238995127206627</v>
      </c>
      <c r="P91" s="229">
        <v>7.6169886911722147</v>
      </c>
      <c r="Q91" s="229">
        <v>7.7879404789813176</v>
      </c>
      <c r="R91" s="229">
        <v>7.9362583618695046</v>
      </c>
      <c r="S91" s="229">
        <v>7.9806120274430787</v>
      </c>
      <c r="T91" s="229">
        <v>9.7729080686062932</v>
      </c>
      <c r="U91" s="229">
        <v>9.1174006678212507</v>
      </c>
      <c r="V91" s="229">
        <v>8.3048956461310919</v>
      </c>
      <c r="W91" s="229">
        <v>8.0031129707400819</v>
      </c>
      <c r="X91" s="229">
        <v>7.0288596877414147</v>
      </c>
      <c r="Y91" s="229">
        <v>7.153226004493126</v>
      </c>
      <c r="DA91" s="73" t="s">
        <v>335</v>
      </c>
    </row>
    <row r="92" spans="1:105" ht="12" customHeight="1" x14ac:dyDescent="0.25">
      <c r="A92" s="64" t="s">
        <v>36</v>
      </c>
      <c r="B92" s="229">
        <v>0</v>
      </c>
      <c r="C92" s="229">
        <v>0</v>
      </c>
      <c r="D92" s="229">
        <v>0</v>
      </c>
      <c r="E92" s="229">
        <v>0</v>
      </c>
      <c r="F92" s="229">
        <v>0</v>
      </c>
      <c r="G92" s="229">
        <v>0</v>
      </c>
      <c r="H92" s="229">
        <v>0</v>
      </c>
      <c r="I92" s="229">
        <v>0</v>
      </c>
      <c r="J92" s="229">
        <v>0</v>
      </c>
      <c r="K92" s="229">
        <v>0</v>
      </c>
      <c r="L92" s="229">
        <v>0</v>
      </c>
      <c r="M92" s="229">
        <v>0</v>
      </c>
      <c r="N92" s="229">
        <v>0</v>
      </c>
      <c r="O92" s="229">
        <v>0</v>
      </c>
      <c r="P92" s="229">
        <v>0</v>
      </c>
      <c r="Q92" s="229">
        <v>0</v>
      </c>
      <c r="R92" s="229">
        <v>0</v>
      </c>
      <c r="S92" s="229">
        <v>0</v>
      </c>
      <c r="T92" s="229">
        <v>0</v>
      </c>
      <c r="U92" s="229">
        <v>0</v>
      </c>
      <c r="V92" s="229">
        <v>0</v>
      </c>
      <c r="W92" s="229">
        <v>0</v>
      </c>
      <c r="X92" s="229">
        <v>0</v>
      </c>
      <c r="Y92" s="229">
        <v>0</v>
      </c>
      <c r="DA92" s="73" t="s">
        <v>336</v>
      </c>
    </row>
    <row r="93" spans="1:105" ht="12" customHeight="1" x14ac:dyDescent="0.25">
      <c r="A93" s="64" t="s">
        <v>38</v>
      </c>
      <c r="B93" s="229">
        <v>0</v>
      </c>
      <c r="C93" s="229">
        <v>0</v>
      </c>
      <c r="D93" s="229">
        <v>0</v>
      </c>
      <c r="E93" s="229">
        <v>0</v>
      </c>
      <c r="F93" s="229">
        <v>0</v>
      </c>
      <c r="G93" s="229">
        <v>0</v>
      </c>
      <c r="H93" s="229">
        <v>0</v>
      </c>
      <c r="I93" s="229">
        <v>0</v>
      </c>
      <c r="J93" s="229">
        <v>0</v>
      </c>
      <c r="K93" s="229">
        <v>0</v>
      </c>
      <c r="L93" s="229">
        <v>0</v>
      </c>
      <c r="M93" s="229">
        <v>0</v>
      </c>
      <c r="N93" s="229">
        <v>0</v>
      </c>
      <c r="O93" s="229">
        <v>0</v>
      </c>
      <c r="P93" s="229">
        <v>0</v>
      </c>
      <c r="Q93" s="229">
        <v>0</v>
      </c>
      <c r="R93" s="229">
        <v>0</v>
      </c>
      <c r="S93" s="229">
        <v>0</v>
      </c>
      <c r="T93" s="229">
        <v>0</v>
      </c>
      <c r="U93" s="229">
        <v>0</v>
      </c>
      <c r="V93" s="229">
        <v>0</v>
      </c>
      <c r="W93" s="229">
        <v>0</v>
      </c>
      <c r="X93" s="229">
        <v>0</v>
      </c>
      <c r="Y93" s="229">
        <v>0</v>
      </c>
      <c r="DA93" s="73" t="s">
        <v>337</v>
      </c>
    </row>
    <row r="94" spans="1:105" ht="12" customHeight="1" x14ac:dyDescent="0.25">
      <c r="A94" s="64" t="s">
        <v>39</v>
      </c>
      <c r="B94" s="229">
        <v>0</v>
      </c>
      <c r="C94" s="229">
        <v>0</v>
      </c>
      <c r="D94" s="229">
        <v>0</v>
      </c>
      <c r="E94" s="229">
        <v>0</v>
      </c>
      <c r="F94" s="229">
        <v>0</v>
      </c>
      <c r="G94" s="229">
        <v>0</v>
      </c>
      <c r="H94" s="229">
        <v>3.765424769142899E-3</v>
      </c>
      <c r="I94" s="229">
        <v>2.9585480328921782E-3</v>
      </c>
      <c r="J94" s="229">
        <v>2.7433809032316298E-3</v>
      </c>
      <c r="K94" s="229">
        <v>1.398586342822191E-3</v>
      </c>
      <c r="L94" s="229">
        <v>1.9365041669821741E-3</v>
      </c>
      <c r="M94" s="229">
        <v>1.5117413949614421E-3</v>
      </c>
      <c r="N94" s="229">
        <v>2.3293034479279929E-3</v>
      </c>
      <c r="O94" s="229">
        <v>2.2275719345838121E-3</v>
      </c>
      <c r="P94" s="229">
        <v>1.634282413399852E-3</v>
      </c>
      <c r="Q94" s="229">
        <v>7.5302545987222289E-2</v>
      </c>
      <c r="R94" s="229">
        <v>7.1773022049358023E-2</v>
      </c>
      <c r="S94" s="229">
        <v>4.8585606611499473E-2</v>
      </c>
      <c r="T94" s="229">
        <v>5.1747921084599018E-2</v>
      </c>
      <c r="U94" s="229">
        <v>4.2434076020145137E-2</v>
      </c>
      <c r="V94" s="229">
        <v>3.5891255364039587E-2</v>
      </c>
      <c r="W94" s="229">
        <v>4.2553646563308803E-2</v>
      </c>
      <c r="X94" s="229">
        <v>3.9183006703736173E-2</v>
      </c>
      <c r="Y94" s="229">
        <v>3.9264109939417001E-2</v>
      </c>
      <c r="DA94" s="73" t="s">
        <v>338</v>
      </c>
    </row>
    <row r="95" spans="1:105" ht="12" customHeight="1" x14ac:dyDescent="0.25">
      <c r="A95" s="61" t="s">
        <v>207</v>
      </c>
      <c r="B95" s="263">
        <v>4.8055432883860432</v>
      </c>
      <c r="C95" s="263">
        <v>2.9420885982440632</v>
      </c>
      <c r="D95" s="263">
        <v>4.0451725630395119</v>
      </c>
      <c r="E95" s="263">
        <v>3.3345215384436671</v>
      </c>
      <c r="F95" s="263">
        <v>5.5089223671876448</v>
      </c>
      <c r="G95" s="263">
        <v>3.564125848335419</v>
      </c>
      <c r="H95" s="263">
        <v>5.8846981307598236</v>
      </c>
      <c r="I95" s="263">
        <v>5.0179832887427436</v>
      </c>
      <c r="J95" s="263">
        <v>5.3221751528766337</v>
      </c>
      <c r="K95" s="263">
        <v>4.8812536887530662</v>
      </c>
      <c r="L95" s="263">
        <v>6.6719867114462037</v>
      </c>
      <c r="M95" s="263">
        <v>5.9450931210259377</v>
      </c>
      <c r="N95" s="263">
        <v>4.7787434079003903</v>
      </c>
      <c r="O95" s="263">
        <v>4.3550672270462787</v>
      </c>
      <c r="P95" s="263">
        <v>4.0653573313645106</v>
      </c>
      <c r="Q95" s="263">
        <v>4.5104789111829424</v>
      </c>
      <c r="R95" s="263">
        <v>5.7939440601587284</v>
      </c>
      <c r="S95" s="263">
        <v>4.6773621926658837</v>
      </c>
      <c r="T95" s="263">
        <v>8.0168274314129633</v>
      </c>
      <c r="U95" s="263">
        <v>6.9444413597029468</v>
      </c>
      <c r="V95" s="263">
        <v>6.496170999672672</v>
      </c>
      <c r="W95" s="263">
        <v>4.488473522905533</v>
      </c>
      <c r="X95" s="263">
        <v>4.2958233707375646</v>
      </c>
      <c r="Y95" s="263">
        <v>4.4812251922147919</v>
      </c>
      <c r="DA95" s="74" t="s">
        <v>339</v>
      </c>
    </row>
    <row r="96" spans="1:105" ht="12" hidden="1" customHeight="1" x14ac:dyDescent="0.25"/>
    <row r="98" spans="1:105" ht="15" customHeight="1" x14ac:dyDescent="0.25">
      <c r="A98" s="32" t="s">
        <v>340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2">SUM(B$101:B$105,B$109:B$110,B$112:B$114,B$107,B$106)</f>
        <v>0</v>
      </c>
      <c r="C100" s="232">
        <f t="shared" si="2"/>
        <v>0</v>
      </c>
      <c r="D100" s="232">
        <f t="shared" si="2"/>
        <v>0</v>
      </c>
      <c r="E100" s="232">
        <f t="shared" si="2"/>
        <v>0</v>
      </c>
      <c r="F100" s="232">
        <f t="shared" si="2"/>
        <v>0</v>
      </c>
      <c r="G100" s="232">
        <f t="shared" si="2"/>
        <v>0</v>
      </c>
      <c r="H100" s="232">
        <f t="shared" si="2"/>
        <v>0</v>
      </c>
      <c r="I100" s="232">
        <f t="shared" si="2"/>
        <v>0</v>
      </c>
      <c r="J100" s="232">
        <f t="shared" si="2"/>
        <v>0</v>
      </c>
      <c r="K100" s="232">
        <f t="shared" si="2"/>
        <v>0</v>
      </c>
      <c r="L100" s="232">
        <f t="shared" si="2"/>
        <v>0</v>
      </c>
      <c r="M100" s="232">
        <f t="shared" si="2"/>
        <v>0</v>
      </c>
      <c r="N100" s="232">
        <f t="shared" si="2"/>
        <v>0</v>
      </c>
      <c r="O100" s="232">
        <f t="shared" si="2"/>
        <v>0</v>
      </c>
      <c r="P100" s="232">
        <f t="shared" si="2"/>
        <v>0</v>
      </c>
      <c r="Q100" s="232">
        <f t="shared" si="2"/>
        <v>0</v>
      </c>
      <c r="R100" s="232">
        <f t="shared" si="2"/>
        <v>0</v>
      </c>
      <c r="S100" s="232">
        <f t="shared" si="2"/>
        <v>0</v>
      </c>
      <c r="T100" s="232">
        <f t="shared" si="2"/>
        <v>0</v>
      </c>
      <c r="U100" s="232">
        <f t="shared" si="2"/>
        <v>0</v>
      </c>
      <c r="V100" s="232">
        <f t="shared" si="2"/>
        <v>0</v>
      </c>
      <c r="W100" s="232">
        <f t="shared" si="2"/>
        <v>0</v>
      </c>
      <c r="X100" s="232">
        <f t="shared" si="2"/>
        <v>0</v>
      </c>
      <c r="Y100" s="232">
        <f t="shared" si="2"/>
        <v>0</v>
      </c>
      <c r="DA100" s="95"/>
    </row>
    <row r="101" spans="1:105" ht="12" customHeight="1" x14ac:dyDescent="0.25">
      <c r="A101" s="55" t="s">
        <v>91</v>
      </c>
      <c r="B101" s="266">
        <f t="shared" ref="B101:Y101" si="3">IF(B$6=0,0,B$6/B$5)</f>
        <v>0</v>
      </c>
      <c r="C101" s="266">
        <f t="shared" si="3"/>
        <v>0</v>
      </c>
      <c r="D101" s="266">
        <f t="shared" si="3"/>
        <v>0</v>
      </c>
      <c r="E101" s="266">
        <f t="shared" si="3"/>
        <v>0</v>
      </c>
      <c r="F101" s="266">
        <f t="shared" si="3"/>
        <v>0</v>
      </c>
      <c r="G101" s="266">
        <f t="shared" si="3"/>
        <v>0</v>
      </c>
      <c r="H101" s="266">
        <f t="shared" si="3"/>
        <v>0</v>
      </c>
      <c r="I101" s="266">
        <f t="shared" si="3"/>
        <v>0</v>
      </c>
      <c r="J101" s="266">
        <f t="shared" si="3"/>
        <v>0</v>
      </c>
      <c r="K101" s="266">
        <f t="shared" si="3"/>
        <v>0</v>
      </c>
      <c r="L101" s="266">
        <f t="shared" si="3"/>
        <v>0</v>
      </c>
      <c r="M101" s="266">
        <f t="shared" si="3"/>
        <v>0</v>
      </c>
      <c r="N101" s="266">
        <f t="shared" si="3"/>
        <v>0</v>
      </c>
      <c r="O101" s="266">
        <f t="shared" si="3"/>
        <v>0</v>
      </c>
      <c r="P101" s="266">
        <f t="shared" si="3"/>
        <v>0</v>
      </c>
      <c r="Q101" s="266">
        <f t="shared" si="3"/>
        <v>0</v>
      </c>
      <c r="R101" s="266">
        <f t="shared" si="3"/>
        <v>0</v>
      </c>
      <c r="S101" s="266">
        <f t="shared" si="3"/>
        <v>0</v>
      </c>
      <c r="T101" s="266">
        <f t="shared" si="3"/>
        <v>0</v>
      </c>
      <c r="U101" s="266">
        <f t="shared" si="3"/>
        <v>0</v>
      </c>
      <c r="V101" s="266">
        <f t="shared" si="3"/>
        <v>0</v>
      </c>
      <c r="W101" s="266">
        <f t="shared" si="3"/>
        <v>0</v>
      </c>
      <c r="X101" s="266">
        <f t="shared" si="3"/>
        <v>0</v>
      </c>
      <c r="Y101" s="266">
        <f t="shared" si="3"/>
        <v>0</v>
      </c>
      <c r="DA101" s="76"/>
    </row>
    <row r="102" spans="1:105" ht="12" customHeight="1" x14ac:dyDescent="0.25">
      <c r="A102" s="173" t="s">
        <v>92</v>
      </c>
      <c r="B102" s="267">
        <f t="shared" ref="B102:Y102" si="4">IF(B$7=0,0,B$7/B$5)</f>
        <v>0</v>
      </c>
      <c r="C102" s="267">
        <f t="shared" si="4"/>
        <v>0</v>
      </c>
      <c r="D102" s="267">
        <f t="shared" si="4"/>
        <v>0</v>
      </c>
      <c r="E102" s="267">
        <f t="shared" si="4"/>
        <v>0</v>
      </c>
      <c r="F102" s="267">
        <f t="shared" si="4"/>
        <v>0</v>
      </c>
      <c r="G102" s="267">
        <f t="shared" si="4"/>
        <v>0</v>
      </c>
      <c r="H102" s="267">
        <f t="shared" si="4"/>
        <v>0</v>
      </c>
      <c r="I102" s="267">
        <f t="shared" si="4"/>
        <v>0</v>
      </c>
      <c r="J102" s="267">
        <f t="shared" si="4"/>
        <v>0</v>
      </c>
      <c r="K102" s="267">
        <f t="shared" si="4"/>
        <v>0</v>
      </c>
      <c r="L102" s="267">
        <f t="shared" si="4"/>
        <v>0</v>
      </c>
      <c r="M102" s="267">
        <f t="shared" si="4"/>
        <v>0</v>
      </c>
      <c r="N102" s="267">
        <f t="shared" si="4"/>
        <v>0</v>
      </c>
      <c r="O102" s="267">
        <f t="shared" si="4"/>
        <v>0</v>
      </c>
      <c r="P102" s="267">
        <f t="shared" si="4"/>
        <v>0</v>
      </c>
      <c r="Q102" s="267">
        <f t="shared" si="4"/>
        <v>0</v>
      </c>
      <c r="R102" s="267">
        <f t="shared" si="4"/>
        <v>0</v>
      </c>
      <c r="S102" s="267">
        <f t="shared" si="4"/>
        <v>0</v>
      </c>
      <c r="T102" s="267">
        <f t="shared" si="4"/>
        <v>0</v>
      </c>
      <c r="U102" s="267">
        <f t="shared" si="4"/>
        <v>0</v>
      </c>
      <c r="V102" s="267">
        <f t="shared" si="4"/>
        <v>0</v>
      </c>
      <c r="W102" s="267">
        <f t="shared" si="4"/>
        <v>0</v>
      </c>
      <c r="X102" s="267">
        <f t="shared" si="4"/>
        <v>0</v>
      </c>
      <c r="Y102" s="267">
        <f t="shared" si="4"/>
        <v>0</v>
      </c>
      <c r="DA102" s="77"/>
    </row>
    <row r="103" spans="1:105" ht="12" customHeight="1" x14ac:dyDescent="0.25">
      <c r="A103" s="173" t="s">
        <v>93</v>
      </c>
      <c r="B103" s="267">
        <f t="shared" ref="B103:Y103" si="5">IF(B$8=0,0,B$8/B$5)</f>
        <v>0</v>
      </c>
      <c r="C103" s="267">
        <f t="shared" si="5"/>
        <v>0</v>
      </c>
      <c r="D103" s="267">
        <f t="shared" si="5"/>
        <v>0</v>
      </c>
      <c r="E103" s="267">
        <f t="shared" si="5"/>
        <v>0</v>
      </c>
      <c r="F103" s="267">
        <f t="shared" si="5"/>
        <v>0</v>
      </c>
      <c r="G103" s="267">
        <f t="shared" si="5"/>
        <v>0</v>
      </c>
      <c r="H103" s="267">
        <f t="shared" si="5"/>
        <v>0</v>
      </c>
      <c r="I103" s="267">
        <f t="shared" si="5"/>
        <v>0</v>
      </c>
      <c r="J103" s="267">
        <f t="shared" si="5"/>
        <v>0</v>
      </c>
      <c r="K103" s="267">
        <f t="shared" si="5"/>
        <v>0</v>
      </c>
      <c r="L103" s="267">
        <f t="shared" si="5"/>
        <v>0</v>
      </c>
      <c r="M103" s="267">
        <f t="shared" si="5"/>
        <v>0</v>
      </c>
      <c r="N103" s="267">
        <f t="shared" si="5"/>
        <v>0</v>
      </c>
      <c r="O103" s="267">
        <f t="shared" si="5"/>
        <v>0</v>
      </c>
      <c r="P103" s="267">
        <f t="shared" si="5"/>
        <v>0</v>
      </c>
      <c r="Q103" s="267">
        <f t="shared" si="5"/>
        <v>0</v>
      </c>
      <c r="R103" s="267">
        <f t="shared" si="5"/>
        <v>0</v>
      </c>
      <c r="S103" s="267">
        <f t="shared" si="5"/>
        <v>0</v>
      </c>
      <c r="T103" s="267">
        <f t="shared" si="5"/>
        <v>0</v>
      </c>
      <c r="U103" s="267">
        <f t="shared" si="5"/>
        <v>0</v>
      </c>
      <c r="V103" s="267">
        <f t="shared" si="5"/>
        <v>0</v>
      </c>
      <c r="W103" s="267">
        <f t="shared" si="5"/>
        <v>0</v>
      </c>
      <c r="X103" s="267">
        <f t="shared" si="5"/>
        <v>0</v>
      </c>
      <c r="Y103" s="267">
        <f t="shared" si="5"/>
        <v>0</v>
      </c>
      <c r="DA103" s="77"/>
    </row>
    <row r="104" spans="1:105" ht="12" customHeight="1" x14ac:dyDescent="0.25">
      <c r="A104" s="173" t="s">
        <v>94</v>
      </c>
      <c r="B104" s="267">
        <f t="shared" ref="B104:Y104" si="6">IF(B$9=0,0,B$9/B$5)</f>
        <v>0</v>
      </c>
      <c r="C104" s="267">
        <f t="shared" si="6"/>
        <v>0</v>
      </c>
      <c r="D104" s="267">
        <f t="shared" si="6"/>
        <v>0</v>
      </c>
      <c r="E104" s="267">
        <f t="shared" si="6"/>
        <v>0</v>
      </c>
      <c r="F104" s="267">
        <f t="shared" si="6"/>
        <v>0</v>
      </c>
      <c r="G104" s="267">
        <f t="shared" si="6"/>
        <v>0</v>
      </c>
      <c r="H104" s="267">
        <f t="shared" si="6"/>
        <v>0</v>
      </c>
      <c r="I104" s="267">
        <f t="shared" si="6"/>
        <v>0</v>
      </c>
      <c r="J104" s="267">
        <f t="shared" si="6"/>
        <v>0</v>
      </c>
      <c r="K104" s="267">
        <f t="shared" si="6"/>
        <v>0</v>
      </c>
      <c r="L104" s="267">
        <f t="shared" si="6"/>
        <v>0</v>
      </c>
      <c r="M104" s="267">
        <f t="shared" si="6"/>
        <v>0</v>
      </c>
      <c r="N104" s="267">
        <f t="shared" si="6"/>
        <v>0</v>
      </c>
      <c r="O104" s="267">
        <f t="shared" si="6"/>
        <v>0</v>
      </c>
      <c r="P104" s="267">
        <f t="shared" si="6"/>
        <v>0</v>
      </c>
      <c r="Q104" s="267">
        <f t="shared" si="6"/>
        <v>0</v>
      </c>
      <c r="R104" s="267">
        <f t="shared" si="6"/>
        <v>0</v>
      </c>
      <c r="S104" s="267">
        <f t="shared" si="6"/>
        <v>0</v>
      </c>
      <c r="T104" s="267">
        <f t="shared" si="6"/>
        <v>0</v>
      </c>
      <c r="U104" s="267">
        <f t="shared" si="6"/>
        <v>0</v>
      </c>
      <c r="V104" s="267">
        <f t="shared" si="6"/>
        <v>0</v>
      </c>
      <c r="W104" s="267">
        <f t="shared" si="6"/>
        <v>0</v>
      </c>
      <c r="X104" s="267">
        <f t="shared" si="6"/>
        <v>0</v>
      </c>
      <c r="Y104" s="267">
        <f t="shared" si="6"/>
        <v>0</v>
      </c>
      <c r="DA104" s="77"/>
    </row>
    <row r="105" spans="1:105" ht="12" customHeight="1" x14ac:dyDescent="0.25">
      <c r="A105" s="56" t="s">
        <v>95</v>
      </c>
      <c r="B105" s="268">
        <f t="shared" ref="B105:Y105" si="7">IF(B$10=0,0,B$10/B$5)</f>
        <v>0</v>
      </c>
      <c r="C105" s="268">
        <f t="shared" si="7"/>
        <v>0</v>
      </c>
      <c r="D105" s="268">
        <f t="shared" si="7"/>
        <v>0</v>
      </c>
      <c r="E105" s="268">
        <f t="shared" si="7"/>
        <v>0</v>
      </c>
      <c r="F105" s="268">
        <f t="shared" si="7"/>
        <v>0</v>
      </c>
      <c r="G105" s="268">
        <f t="shared" si="7"/>
        <v>0</v>
      </c>
      <c r="H105" s="268">
        <f t="shared" si="7"/>
        <v>0</v>
      </c>
      <c r="I105" s="268">
        <f t="shared" si="7"/>
        <v>0</v>
      </c>
      <c r="J105" s="268">
        <f t="shared" si="7"/>
        <v>0</v>
      </c>
      <c r="K105" s="268">
        <f t="shared" si="7"/>
        <v>0</v>
      </c>
      <c r="L105" s="268">
        <f t="shared" si="7"/>
        <v>0</v>
      </c>
      <c r="M105" s="268">
        <f t="shared" si="7"/>
        <v>0</v>
      </c>
      <c r="N105" s="268">
        <f t="shared" si="7"/>
        <v>0</v>
      </c>
      <c r="O105" s="268">
        <f t="shared" si="7"/>
        <v>0</v>
      </c>
      <c r="P105" s="268">
        <f t="shared" si="7"/>
        <v>0</v>
      </c>
      <c r="Q105" s="268">
        <f t="shared" si="7"/>
        <v>0</v>
      </c>
      <c r="R105" s="268">
        <f t="shared" si="7"/>
        <v>0</v>
      </c>
      <c r="S105" s="268">
        <f t="shared" si="7"/>
        <v>0</v>
      </c>
      <c r="T105" s="268">
        <f t="shared" si="7"/>
        <v>0</v>
      </c>
      <c r="U105" s="268">
        <f t="shared" si="7"/>
        <v>0</v>
      </c>
      <c r="V105" s="268">
        <f t="shared" si="7"/>
        <v>0</v>
      </c>
      <c r="W105" s="268">
        <f t="shared" si="7"/>
        <v>0</v>
      </c>
      <c r="X105" s="268">
        <f t="shared" si="7"/>
        <v>0</v>
      </c>
      <c r="Y105" s="268">
        <f t="shared" si="7"/>
        <v>0</v>
      </c>
      <c r="DA105" s="78"/>
    </row>
    <row r="106" spans="1:105" ht="12" customHeight="1" x14ac:dyDescent="0.25">
      <c r="A106" s="174" t="s">
        <v>165</v>
      </c>
      <c r="B106" s="269">
        <f t="shared" ref="B106:Y106" si="8">IF(B$16=0,0,B$16/B$5)</f>
        <v>0</v>
      </c>
      <c r="C106" s="269">
        <f t="shared" si="8"/>
        <v>0</v>
      </c>
      <c r="D106" s="269">
        <f t="shared" si="8"/>
        <v>0</v>
      </c>
      <c r="E106" s="269">
        <f t="shared" si="8"/>
        <v>0</v>
      </c>
      <c r="F106" s="269">
        <f t="shared" si="8"/>
        <v>0</v>
      </c>
      <c r="G106" s="269">
        <f t="shared" si="8"/>
        <v>0</v>
      </c>
      <c r="H106" s="269">
        <f t="shared" si="8"/>
        <v>0</v>
      </c>
      <c r="I106" s="269">
        <f t="shared" si="8"/>
        <v>0</v>
      </c>
      <c r="J106" s="269">
        <f t="shared" si="8"/>
        <v>0</v>
      </c>
      <c r="K106" s="269">
        <f t="shared" si="8"/>
        <v>0</v>
      </c>
      <c r="L106" s="269">
        <f t="shared" si="8"/>
        <v>0</v>
      </c>
      <c r="M106" s="269">
        <f t="shared" si="8"/>
        <v>0</v>
      </c>
      <c r="N106" s="269">
        <f t="shared" si="8"/>
        <v>0</v>
      </c>
      <c r="O106" s="269">
        <f t="shared" si="8"/>
        <v>0</v>
      </c>
      <c r="P106" s="269">
        <f t="shared" si="8"/>
        <v>0</v>
      </c>
      <c r="Q106" s="269">
        <f t="shared" si="8"/>
        <v>0</v>
      </c>
      <c r="R106" s="269">
        <f t="shared" si="8"/>
        <v>0</v>
      </c>
      <c r="S106" s="269">
        <f t="shared" si="8"/>
        <v>0</v>
      </c>
      <c r="T106" s="269">
        <f t="shared" si="8"/>
        <v>0</v>
      </c>
      <c r="U106" s="269">
        <f t="shared" si="8"/>
        <v>0</v>
      </c>
      <c r="V106" s="269">
        <f t="shared" si="8"/>
        <v>0</v>
      </c>
      <c r="W106" s="269">
        <f t="shared" si="8"/>
        <v>0</v>
      </c>
      <c r="X106" s="269">
        <f t="shared" si="8"/>
        <v>0</v>
      </c>
      <c r="Y106" s="269">
        <f t="shared" si="8"/>
        <v>0</v>
      </c>
      <c r="DA106" s="79"/>
    </row>
    <row r="107" spans="1:105" ht="12" customHeight="1" x14ac:dyDescent="0.25">
      <c r="A107" s="174" t="s">
        <v>172</v>
      </c>
      <c r="B107" s="269">
        <f t="shared" ref="B107:Y107" si="9">IF(B$22=0,0,B$22/B$5)</f>
        <v>0</v>
      </c>
      <c r="C107" s="269">
        <f t="shared" si="9"/>
        <v>0</v>
      </c>
      <c r="D107" s="269">
        <f t="shared" si="9"/>
        <v>0</v>
      </c>
      <c r="E107" s="269">
        <f t="shared" si="9"/>
        <v>0</v>
      </c>
      <c r="F107" s="269">
        <f t="shared" si="9"/>
        <v>0</v>
      </c>
      <c r="G107" s="269">
        <f t="shared" si="9"/>
        <v>0</v>
      </c>
      <c r="H107" s="269">
        <f t="shared" si="9"/>
        <v>0</v>
      </c>
      <c r="I107" s="269">
        <f t="shared" si="9"/>
        <v>0</v>
      </c>
      <c r="J107" s="269">
        <f t="shared" si="9"/>
        <v>0</v>
      </c>
      <c r="K107" s="269">
        <f t="shared" si="9"/>
        <v>0</v>
      </c>
      <c r="L107" s="269">
        <f t="shared" si="9"/>
        <v>0</v>
      </c>
      <c r="M107" s="269">
        <f t="shared" si="9"/>
        <v>0</v>
      </c>
      <c r="N107" s="269">
        <f t="shared" si="9"/>
        <v>0</v>
      </c>
      <c r="O107" s="269">
        <f t="shared" si="9"/>
        <v>0</v>
      </c>
      <c r="P107" s="269">
        <f t="shared" si="9"/>
        <v>0</v>
      </c>
      <c r="Q107" s="269">
        <f t="shared" si="9"/>
        <v>0</v>
      </c>
      <c r="R107" s="269">
        <f t="shared" si="9"/>
        <v>0</v>
      </c>
      <c r="S107" s="269">
        <f t="shared" si="9"/>
        <v>0</v>
      </c>
      <c r="T107" s="269">
        <f t="shared" si="9"/>
        <v>0</v>
      </c>
      <c r="U107" s="269">
        <f t="shared" si="9"/>
        <v>0</v>
      </c>
      <c r="V107" s="269">
        <f t="shared" si="9"/>
        <v>0</v>
      </c>
      <c r="W107" s="269">
        <f t="shared" si="9"/>
        <v>0</v>
      </c>
      <c r="X107" s="269">
        <f t="shared" si="9"/>
        <v>0</v>
      </c>
      <c r="Y107" s="269">
        <f t="shared" si="9"/>
        <v>0</v>
      </c>
      <c r="DA107" s="79"/>
    </row>
    <row r="108" spans="1:105" ht="12" customHeight="1" x14ac:dyDescent="0.25">
      <c r="A108" s="174" t="s">
        <v>179</v>
      </c>
      <c r="B108" s="269">
        <f t="shared" ref="B108:Y108" si="10">IF(B$28=0,0,B$28/B$5)</f>
        <v>0</v>
      </c>
      <c r="C108" s="269">
        <f t="shared" si="10"/>
        <v>0</v>
      </c>
      <c r="D108" s="269">
        <f t="shared" si="10"/>
        <v>0</v>
      </c>
      <c r="E108" s="269">
        <f t="shared" si="10"/>
        <v>0</v>
      </c>
      <c r="F108" s="269">
        <f t="shared" si="10"/>
        <v>0</v>
      </c>
      <c r="G108" s="269">
        <f t="shared" si="10"/>
        <v>0</v>
      </c>
      <c r="H108" s="269">
        <f t="shared" si="10"/>
        <v>0</v>
      </c>
      <c r="I108" s="269">
        <f t="shared" si="10"/>
        <v>0</v>
      </c>
      <c r="J108" s="269">
        <f t="shared" si="10"/>
        <v>0</v>
      </c>
      <c r="K108" s="269">
        <f t="shared" si="10"/>
        <v>0</v>
      </c>
      <c r="L108" s="269">
        <f t="shared" si="10"/>
        <v>0</v>
      </c>
      <c r="M108" s="269">
        <f t="shared" si="10"/>
        <v>0</v>
      </c>
      <c r="N108" s="269">
        <f t="shared" si="10"/>
        <v>0</v>
      </c>
      <c r="O108" s="269">
        <f t="shared" si="10"/>
        <v>0</v>
      </c>
      <c r="P108" s="269">
        <f t="shared" si="10"/>
        <v>0</v>
      </c>
      <c r="Q108" s="269">
        <f t="shared" si="10"/>
        <v>0</v>
      </c>
      <c r="R108" s="269">
        <f t="shared" si="10"/>
        <v>0</v>
      </c>
      <c r="S108" s="269">
        <f t="shared" si="10"/>
        <v>0</v>
      </c>
      <c r="T108" s="269">
        <f t="shared" si="10"/>
        <v>0</v>
      </c>
      <c r="U108" s="269">
        <f t="shared" si="10"/>
        <v>0</v>
      </c>
      <c r="V108" s="269">
        <f t="shared" si="10"/>
        <v>0</v>
      </c>
      <c r="W108" s="269">
        <f t="shared" si="10"/>
        <v>0</v>
      </c>
      <c r="X108" s="269">
        <f t="shared" si="10"/>
        <v>0</v>
      </c>
      <c r="Y108" s="269">
        <f t="shared" si="10"/>
        <v>0</v>
      </c>
      <c r="DA108" s="79"/>
    </row>
    <row r="109" spans="1:105" ht="12" customHeight="1" x14ac:dyDescent="0.25">
      <c r="A109" s="62" t="s">
        <v>181</v>
      </c>
      <c r="B109" s="270">
        <f t="shared" ref="B109:Y109" si="11">IF(B$29=0,0,B$29/B$5)</f>
        <v>0</v>
      </c>
      <c r="C109" s="270">
        <f t="shared" si="11"/>
        <v>0</v>
      </c>
      <c r="D109" s="270">
        <f t="shared" si="11"/>
        <v>0</v>
      </c>
      <c r="E109" s="270">
        <f t="shared" si="11"/>
        <v>0</v>
      </c>
      <c r="F109" s="270">
        <f t="shared" si="11"/>
        <v>0</v>
      </c>
      <c r="G109" s="270">
        <f t="shared" si="11"/>
        <v>0</v>
      </c>
      <c r="H109" s="270">
        <f t="shared" si="11"/>
        <v>0</v>
      </c>
      <c r="I109" s="270">
        <f t="shared" si="11"/>
        <v>0</v>
      </c>
      <c r="J109" s="270">
        <f t="shared" si="11"/>
        <v>0</v>
      </c>
      <c r="K109" s="270">
        <f t="shared" si="11"/>
        <v>0</v>
      </c>
      <c r="L109" s="270">
        <f t="shared" si="11"/>
        <v>0</v>
      </c>
      <c r="M109" s="270">
        <f t="shared" si="11"/>
        <v>0</v>
      </c>
      <c r="N109" s="270">
        <f t="shared" si="11"/>
        <v>0</v>
      </c>
      <c r="O109" s="270">
        <f t="shared" si="11"/>
        <v>0</v>
      </c>
      <c r="P109" s="270">
        <f t="shared" si="11"/>
        <v>0</v>
      </c>
      <c r="Q109" s="270">
        <f t="shared" si="11"/>
        <v>0</v>
      </c>
      <c r="R109" s="270">
        <f t="shared" si="11"/>
        <v>0</v>
      </c>
      <c r="S109" s="270">
        <f t="shared" si="11"/>
        <v>0</v>
      </c>
      <c r="T109" s="270">
        <f t="shared" si="11"/>
        <v>0</v>
      </c>
      <c r="U109" s="270">
        <f t="shared" si="11"/>
        <v>0</v>
      </c>
      <c r="V109" s="270">
        <f t="shared" si="11"/>
        <v>0</v>
      </c>
      <c r="W109" s="270">
        <f t="shared" si="11"/>
        <v>0</v>
      </c>
      <c r="X109" s="270">
        <f t="shared" si="11"/>
        <v>0</v>
      </c>
      <c r="Y109" s="270">
        <f t="shared" si="11"/>
        <v>0</v>
      </c>
      <c r="DA109" s="80"/>
    </row>
    <row r="110" spans="1:105" ht="12" customHeight="1" x14ac:dyDescent="0.25">
      <c r="A110" s="62" t="s">
        <v>187</v>
      </c>
      <c r="B110" s="270">
        <f t="shared" ref="B110:Y110" si="12">IF(B$34=0,0,B$34/B$5)</f>
        <v>0</v>
      </c>
      <c r="C110" s="270">
        <f t="shared" si="12"/>
        <v>0</v>
      </c>
      <c r="D110" s="270">
        <f t="shared" si="12"/>
        <v>0</v>
      </c>
      <c r="E110" s="270">
        <f t="shared" si="12"/>
        <v>0</v>
      </c>
      <c r="F110" s="270">
        <f t="shared" si="12"/>
        <v>0</v>
      </c>
      <c r="G110" s="270">
        <f t="shared" si="12"/>
        <v>0</v>
      </c>
      <c r="H110" s="270">
        <f t="shared" si="12"/>
        <v>0</v>
      </c>
      <c r="I110" s="270">
        <f t="shared" si="12"/>
        <v>0</v>
      </c>
      <c r="J110" s="270">
        <f t="shared" si="12"/>
        <v>0</v>
      </c>
      <c r="K110" s="270">
        <f t="shared" si="12"/>
        <v>0</v>
      </c>
      <c r="L110" s="270">
        <f t="shared" si="12"/>
        <v>0</v>
      </c>
      <c r="M110" s="270">
        <f t="shared" si="12"/>
        <v>0</v>
      </c>
      <c r="N110" s="270">
        <f t="shared" si="12"/>
        <v>0</v>
      </c>
      <c r="O110" s="270">
        <f t="shared" si="12"/>
        <v>0</v>
      </c>
      <c r="P110" s="270">
        <f t="shared" si="12"/>
        <v>0</v>
      </c>
      <c r="Q110" s="270">
        <f t="shared" si="12"/>
        <v>0</v>
      </c>
      <c r="R110" s="270">
        <f t="shared" si="12"/>
        <v>0</v>
      </c>
      <c r="S110" s="270">
        <f t="shared" si="12"/>
        <v>0</v>
      </c>
      <c r="T110" s="270">
        <f t="shared" si="12"/>
        <v>0</v>
      </c>
      <c r="U110" s="270">
        <f t="shared" si="12"/>
        <v>0</v>
      </c>
      <c r="V110" s="270">
        <f t="shared" si="12"/>
        <v>0</v>
      </c>
      <c r="W110" s="270">
        <f t="shared" si="12"/>
        <v>0</v>
      </c>
      <c r="X110" s="270">
        <f t="shared" si="12"/>
        <v>0</v>
      </c>
      <c r="Y110" s="270">
        <f t="shared" si="12"/>
        <v>0</v>
      </c>
      <c r="DA110" s="80"/>
    </row>
    <row r="111" spans="1:105" ht="12" customHeight="1" x14ac:dyDescent="0.25">
      <c r="A111" s="174" t="s">
        <v>189</v>
      </c>
      <c r="B111" s="269">
        <f t="shared" ref="B111:Y111" si="13">IF(B$35=0,0,B$35/B$5)</f>
        <v>0</v>
      </c>
      <c r="C111" s="269">
        <f t="shared" si="13"/>
        <v>0</v>
      </c>
      <c r="D111" s="269">
        <f t="shared" si="13"/>
        <v>0</v>
      </c>
      <c r="E111" s="269">
        <f t="shared" si="13"/>
        <v>0</v>
      </c>
      <c r="F111" s="269">
        <f t="shared" si="13"/>
        <v>0</v>
      </c>
      <c r="G111" s="269">
        <f t="shared" si="13"/>
        <v>0</v>
      </c>
      <c r="H111" s="269">
        <f t="shared" si="13"/>
        <v>0</v>
      </c>
      <c r="I111" s="269">
        <f t="shared" si="13"/>
        <v>0</v>
      </c>
      <c r="J111" s="269">
        <f t="shared" si="13"/>
        <v>0</v>
      </c>
      <c r="K111" s="269">
        <f t="shared" si="13"/>
        <v>0</v>
      </c>
      <c r="L111" s="269">
        <f t="shared" si="13"/>
        <v>0</v>
      </c>
      <c r="M111" s="269">
        <f t="shared" si="13"/>
        <v>0</v>
      </c>
      <c r="N111" s="269">
        <f t="shared" si="13"/>
        <v>0</v>
      </c>
      <c r="O111" s="269">
        <f t="shared" si="13"/>
        <v>0</v>
      </c>
      <c r="P111" s="269">
        <f t="shared" si="13"/>
        <v>0</v>
      </c>
      <c r="Q111" s="269">
        <f t="shared" si="13"/>
        <v>0</v>
      </c>
      <c r="R111" s="269">
        <f t="shared" si="13"/>
        <v>0</v>
      </c>
      <c r="S111" s="269">
        <f t="shared" si="13"/>
        <v>0</v>
      </c>
      <c r="T111" s="269">
        <f t="shared" si="13"/>
        <v>0</v>
      </c>
      <c r="U111" s="269">
        <f t="shared" si="13"/>
        <v>0</v>
      </c>
      <c r="V111" s="269">
        <f t="shared" si="13"/>
        <v>0</v>
      </c>
      <c r="W111" s="269">
        <f t="shared" si="13"/>
        <v>0</v>
      </c>
      <c r="X111" s="269">
        <f t="shared" si="13"/>
        <v>0</v>
      </c>
      <c r="Y111" s="269">
        <f t="shared" si="13"/>
        <v>0</v>
      </c>
      <c r="DA111" s="79"/>
    </row>
    <row r="112" spans="1:105" ht="12" customHeight="1" x14ac:dyDescent="0.25">
      <c r="A112" s="62" t="s">
        <v>190</v>
      </c>
      <c r="B112" s="270">
        <f t="shared" ref="B112:Y112" si="14">IF(B$36=0,0,B$36/B$5)</f>
        <v>0</v>
      </c>
      <c r="C112" s="270">
        <f t="shared" si="14"/>
        <v>0</v>
      </c>
      <c r="D112" s="270">
        <f t="shared" si="14"/>
        <v>0</v>
      </c>
      <c r="E112" s="270">
        <f t="shared" si="14"/>
        <v>0</v>
      </c>
      <c r="F112" s="270">
        <f t="shared" si="14"/>
        <v>0</v>
      </c>
      <c r="G112" s="270">
        <f t="shared" si="14"/>
        <v>0</v>
      </c>
      <c r="H112" s="270">
        <f t="shared" si="14"/>
        <v>0</v>
      </c>
      <c r="I112" s="270">
        <f t="shared" si="14"/>
        <v>0</v>
      </c>
      <c r="J112" s="270">
        <f t="shared" si="14"/>
        <v>0</v>
      </c>
      <c r="K112" s="270">
        <f t="shared" si="14"/>
        <v>0</v>
      </c>
      <c r="L112" s="270">
        <f t="shared" si="14"/>
        <v>0</v>
      </c>
      <c r="M112" s="270">
        <f t="shared" si="14"/>
        <v>0</v>
      </c>
      <c r="N112" s="270">
        <f t="shared" si="14"/>
        <v>0</v>
      </c>
      <c r="O112" s="270">
        <f t="shared" si="14"/>
        <v>0</v>
      </c>
      <c r="P112" s="270">
        <f t="shared" si="14"/>
        <v>0</v>
      </c>
      <c r="Q112" s="270">
        <f t="shared" si="14"/>
        <v>0</v>
      </c>
      <c r="R112" s="270">
        <f t="shared" si="14"/>
        <v>0</v>
      </c>
      <c r="S112" s="270">
        <f t="shared" si="14"/>
        <v>0</v>
      </c>
      <c r="T112" s="270">
        <f t="shared" si="14"/>
        <v>0</v>
      </c>
      <c r="U112" s="270">
        <f t="shared" si="14"/>
        <v>0</v>
      </c>
      <c r="V112" s="270">
        <f t="shared" si="14"/>
        <v>0</v>
      </c>
      <c r="W112" s="270">
        <f t="shared" si="14"/>
        <v>0</v>
      </c>
      <c r="X112" s="270">
        <f t="shared" si="14"/>
        <v>0</v>
      </c>
      <c r="Y112" s="270">
        <f t="shared" si="14"/>
        <v>0</v>
      </c>
      <c r="DA112" s="80"/>
    </row>
    <row r="113" spans="1:105" ht="12" customHeight="1" x14ac:dyDescent="0.25">
      <c r="A113" s="62" t="s">
        <v>195</v>
      </c>
      <c r="B113" s="270">
        <f t="shared" ref="B113:Y113" si="15">IF(B$40=0,0,B$40/B$5)</f>
        <v>0</v>
      </c>
      <c r="C113" s="270">
        <f t="shared" si="15"/>
        <v>0</v>
      </c>
      <c r="D113" s="270">
        <f t="shared" si="15"/>
        <v>0</v>
      </c>
      <c r="E113" s="270">
        <f t="shared" si="15"/>
        <v>0</v>
      </c>
      <c r="F113" s="270">
        <f t="shared" si="15"/>
        <v>0</v>
      </c>
      <c r="G113" s="270">
        <f t="shared" si="15"/>
        <v>0</v>
      </c>
      <c r="H113" s="270">
        <f t="shared" si="15"/>
        <v>0</v>
      </c>
      <c r="I113" s="270">
        <f t="shared" si="15"/>
        <v>0</v>
      </c>
      <c r="J113" s="270">
        <f t="shared" si="15"/>
        <v>0</v>
      </c>
      <c r="K113" s="270">
        <f t="shared" si="15"/>
        <v>0</v>
      </c>
      <c r="L113" s="270">
        <f t="shared" si="15"/>
        <v>0</v>
      </c>
      <c r="M113" s="270">
        <f t="shared" si="15"/>
        <v>0</v>
      </c>
      <c r="N113" s="270">
        <f t="shared" si="15"/>
        <v>0</v>
      </c>
      <c r="O113" s="270">
        <f t="shared" si="15"/>
        <v>0</v>
      </c>
      <c r="P113" s="270">
        <f t="shared" si="15"/>
        <v>0</v>
      </c>
      <c r="Q113" s="270">
        <f t="shared" si="15"/>
        <v>0</v>
      </c>
      <c r="R113" s="270">
        <f t="shared" si="15"/>
        <v>0</v>
      </c>
      <c r="S113" s="270">
        <f t="shared" si="15"/>
        <v>0</v>
      </c>
      <c r="T113" s="270">
        <f t="shared" si="15"/>
        <v>0</v>
      </c>
      <c r="U113" s="270">
        <f t="shared" si="15"/>
        <v>0</v>
      </c>
      <c r="V113" s="270">
        <f t="shared" si="15"/>
        <v>0</v>
      </c>
      <c r="W113" s="270">
        <f t="shared" si="15"/>
        <v>0</v>
      </c>
      <c r="X113" s="270">
        <f t="shared" si="15"/>
        <v>0</v>
      </c>
      <c r="Y113" s="270">
        <f t="shared" si="15"/>
        <v>0</v>
      </c>
      <c r="DA113" s="80"/>
    </row>
    <row r="114" spans="1:105" ht="12" customHeight="1" x14ac:dyDescent="0.25">
      <c r="A114" s="63" t="s">
        <v>207</v>
      </c>
      <c r="B114" s="271">
        <f t="shared" ref="B114:Y114" si="16">IF(B$51=0,0,B$51/B$5)</f>
        <v>0</v>
      </c>
      <c r="C114" s="271">
        <f t="shared" si="16"/>
        <v>0</v>
      </c>
      <c r="D114" s="271">
        <f t="shared" si="16"/>
        <v>0</v>
      </c>
      <c r="E114" s="271">
        <f t="shared" si="16"/>
        <v>0</v>
      </c>
      <c r="F114" s="271">
        <f t="shared" si="16"/>
        <v>0</v>
      </c>
      <c r="G114" s="271">
        <f t="shared" si="16"/>
        <v>0</v>
      </c>
      <c r="H114" s="271">
        <f t="shared" si="16"/>
        <v>0</v>
      </c>
      <c r="I114" s="271">
        <f t="shared" si="16"/>
        <v>0</v>
      </c>
      <c r="J114" s="271">
        <f t="shared" si="16"/>
        <v>0</v>
      </c>
      <c r="K114" s="271">
        <f t="shared" si="16"/>
        <v>0</v>
      </c>
      <c r="L114" s="271">
        <f t="shared" si="16"/>
        <v>0</v>
      </c>
      <c r="M114" s="271">
        <f t="shared" si="16"/>
        <v>0</v>
      </c>
      <c r="N114" s="271">
        <f t="shared" si="16"/>
        <v>0</v>
      </c>
      <c r="O114" s="271">
        <f t="shared" si="16"/>
        <v>0</v>
      </c>
      <c r="P114" s="271">
        <f t="shared" si="16"/>
        <v>0</v>
      </c>
      <c r="Q114" s="271">
        <f t="shared" si="16"/>
        <v>0</v>
      </c>
      <c r="R114" s="271">
        <f t="shared" si="16"/>
        <v>0</v>
      </c>
      <c r="S114" s="271">
        <f t="shared" si="16"/>
        <v>0</v>
      </c>
      <c r="T114" s="271">
        <f t="shared" si="16"/>
        <v>0</v>
      </c>
      <c r="U114" s="271">
        <f t="shared" si="16"/>
        <v>0</v>
      </c>
      <c r="V114" s="271">
        <f t="shared" si="16"/>
        <v>0</v>
      </c>
      <c r="W114" s="271">
        <f t="shared" si="16"/>
        <v>0</v>
      </c>
      <c r="X114" s="271">
        <f t="shared" si="16"/>
        <v>0</v>
      </c>
      <c r="Y114" s="271">
        <f t="shared" si="16"/>
        <v>0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17">SUM(B$118:B$122,B$126:B$127,B$129:B$131,B$124,B$123)</f>
        <v>1.0000000000000002</v>
      </c>
      <c r="C117" s="232">
        <f t="shared" si="17"/>
        <v>1</v>
      </c>
      <c r="D117" s="232">
        <f t="shared" si="17"/>
        <v>0.99999999999999989</v>
      </c>
      <c r="E117" s="232">
        <f t="shared" si="17"/>
        <v>0.99999999999999978</v>
      </c>
      <c r="F117" s="232">
        <f t="shared" si="17"/>
        <v>0.99999999999999967</v>
      </c>
      <c r="G117" s="232">
        <f t="shared" si="17"/>
        <v>1</v>
      </c>
      <c r="H117" s="232">
        <f t="shared" si="17"/>
        <v>1.0000000000000002</v>
      </c>
      <c r="I117" s="232">
        <f t="shared" si="17"/>
        <v>1.0000000000000002</v>
      </c>
      <c r="J117" s="232">
        <f t="shared" si="17"/>
        <v>1.0000000000000002</v>
      </c>
      <c r="K117" s="232">
        <f t="shared" si="17"/>
        <v>1</v>
      </c>
      <c r="L117" s="232">
        <f t="shared" si="17"/>
        <v>1.0000000000000004</v>
      </c>
      <c r="M117" s="232">
        <f t="shared" si="17"/>
        <v>1</v>
      </c>
      <c r="N117" s="232">
        <f t="shared" si="17"/>
        <v>1.0000000000000002</v>
      </c>
      <c r="O117" s="232">
        <f t="shared" si="17"/>
        <v>0.99999999999999989</v>
      </c>
      <c r="P117" s="232">
        <f t="shared" si="17"/>
        <v>1</v>
      </c>
      <c r="Q117" s="232">
        <f t="shared" si="17"/>
        <v>1.0000000000000004</v>
      </c>
      <c r="R117" s="232">
        <f t="shared" si="17"/>
        <v>1.0000000000000002</v>
      </c>
      <c r="S117" s="232">
        <f t="shared" si="17"/>
        <v>1.0000000000000002</v>
      </c>
      <c r="T117" s="232">
        <f t="shared" si="17"/>
        <v>1.0000000000000002</v>
      </c>
      <c r="U117" s="232">
        <f t="shared" si="17"/>
        <v>1.0000000000000002</v>
      </c>
      <c r="V117" s="232">
        <f t="shared" si="17"/>
        <v>0.99999999999999978</v>
      </c>
      <c r="W117" s="232">
        <f t="shared" si="17"/>
        <v>1</v>
      </c>
      <c r="X117" s="232">
        <f t="shared" si="17"/>
        <v>1.0000000000000002</v>
      </c>
      <c r="Y117" s="232">
        <f t="shared" si="17"/>
        <v>0.99999999999999978</v>
      </c>
      <c r="DA117" s="95"/>
    </row>
    <row r="118" spans="1:105" ht="12" customHeight="1" x14ac:dyDescent="0.25">
      <c r="A118" s="55" t="s">
        <v>91</v>
      </c>
      <c r="B118" s="266">
        <f t="shared" ref="B118:Y118" si="18">IF(B$55=0,0,B$55/B$54)</f>
        <v>2.1238278369039862E-3</v>
      </c>
      <c r="C118" s="266">
        <f t="shared" si="18"/>
        <v>1.8877852938000608E-3</v>
      </c>
      <c r="D118" s="266">
        <f t="shared" si="18"/>
        <v>2.019622104789683E-3</v>
      </c>
      <c r="E118" s="266">
        <f t="shared" si="18"/>
        <v>1.9862823473025333E-3</v>
      </c>
      <c r="F118" s="266">
        <f t="shared" si="18"/>
        <v>2.1302750804513384E-3</v>
      </c>
      <c r="G118" s="266">
        <f t="shared" si="18"/>
        <v>2.0021391150715179E-3</v>
      </c>
      <c r="H118" s="266">
        <f t="shared" si="18"/>
        <v>2.1089032250973284E-3</v>
      </c>
      <c r="I118" s="266">
        <f t="shared" si="18"/>
        <v>2.0501223341465725E-3</v>
      </c>
      <c r="J118" s="266">
        <f t="shared" si="18"/>
        <v>2.0945240397616796E-3</v>
      </c>
      <c r="K118" s="266">
        <f t="shared" si="18"/>
        <v>2.1502843754133459E-3</v>
      </c>
      <c r="L118" s="266">
        <f t="shared" si="18"/>
        <v>2.2130298800364539E-3</v>
      </c>
      <c r="M118" s="266">
        <f t="shared" si="18"/>
        <v>2.2028368193097551E-3</v>
      </c>
      <c r="N118" s="266">
        <f t="shared" si="18"/>
        <v>2.1790640781044102E-3</v>
      </c>
      <c r="O118" s="266">
        <f t="shared" si="18"/>
        <v>2.1756056574485446E-3</v>
      </c>
      <c r="P118" s="266">
        <f t="shared" si="18"/>
        <v>2.1581446747245907E-3</v>
      </c>
      <c r="Q118" s="266">
        <f t="shared" si="18"/>
        <v>2.1893896364080742E-3</v>
      </c>
      <c r="R118" s="266">
        <f t="shared" si="18"/>
        <v>2.2721567142150851E-3</v>
      </c>
      <c r="S118" s="266">
        <f t="shared" si="18"/>
        <v>2.1779370110463826E-3</v>
      </c>
      <c r="T118" s="266">
        <f t="shared" si="18"/>
        <v>2.2989539882555168E-3</v>
      </c>
      <c r="U118" s="266">
        <f t="shared" si="18"/>
        <v>2.2817203315037499E-3</v>
      </c>
      <c r="V118" s="266">
        <f t="shared" si="18"/>
        <v>2.2986771304456953E-3</v>
      </c>
      <c r="W118" s="266">
        <f t="shared" si="18"/>
        <v>2.1922737403597971E-3</v>
      </c>
      <c r="X118" s="266">
        <f t="shared" si="18"/>
        <v>2.2295637828825625E-3</v>
      </c>
      <c r="Y118" s="266">
        <f t="shared" si="18"/>
        <v>2.1899050505813219E-3</v>
      </c>
      <c r="DA118" s="76"/>
    </row>
    <row r="119" spans="1:105" ht="12" customHeight="1" x14ac:dyDescent="0.25">
      <c r="A119" s="173" t="s">
        <v>92</v>
      </c>
      <c r="B119" s="267">
        <f t="shared" ref="B119:Y119" si="19">IF(B$56=0,0,B$56/B$54)</f>
        <v>4.0723486497562772E-4</v>
      </c>
      <c r="C119" s="267">
        <f t="shared" si="19"/>
        <v>3.6197472123932698E-4</v>
      </c>
      <c r="D119" s="267">
        <f t="shared" si="19"/>
        <v>3.8725386345098611E-4</v>
      </c>
      <c r="E119" s="267">
        <f t="shared" si="19"/>
        <v>3.8086110816137143E-4</v>
      </c>
      <c r="F119" s="267">
        <f t="shared" si="19"/>
        <v>4.0847109623215846E-4</v>
      </c>
      <c r="G119" s="267">
        <f t="shared" si="19"/>
        <v>3.8390157526946127E-4</v>
      </c>
      <c r="H119" s="267">
        <f t="shared" si="19"/>
        <v>4.0462166268784386E-4</v>
      </c>
      <c r="I119" s="267">
        <f t="shared" si="19"/>
        <v>3.9310215141861386E-4</v>
      </c>
      <c r="J119" s="267">
        <f t="shared" si="19"/>
        <v>4.0161598774595704E-4</v>
      </c>
      <c r="K119" s="267">
        <f t="shared" si="19"/>
        <v>4.1230779259262667E-4</v>
      </c>
      <c r="L119" s="267">
        <f t="shared" si="19"/>
        <v>4.2433897358527632E-4</v>
      </c>
      <c r="M119" s="267">
        <f t="shared" si="19"/>
        <v>4.2641457212319589E-4</v>
      </c>
      <c r="N119" s="267">
        <f t="shared" si="19"/>
        <v>4.1933858358411864E-4</v>
      </c>
      <c r="O119" s="267">
        <f t="shared" si="19"/>
        <v>4.1716303965711837E-4</v>
      </c>
      <c r="P119" s="267">
        <f t="shared" si="19"/>
        <v>4.1381497122220388E-4</v>
      </c>
      <c r="Q119" s="267">
        <f t="shared" si="19"/>
        <v>4.1980605841451151E-4</v>
      </c>
      <c r="R119" s="267">
        <f t="shared" si="19"/>
        <v>4.3567629006393752E-4</v>
      </c>
      <c r="S119" s="267">
        <f t="shared" si="19"/>
        <v>4.2525407388959672E-4</v>
      </c>
      <c r="T119" s="267">
        <f t="shared" si="19"/>
        <v>4.4879168676216849E-4</v>
      </c>
      <c r="U119" s="267">
        <f t="shared" si="19"/>
        <v>4.4368291555553101E-4</v>
      </c>
      <c r="V119" s="267">
        <f t="shared" si="19"/>
        <v>4.454102003015949E-4</v>
      </c>
      <c r="W119" s="267">
        <f t="shared" si="19"/>
        <v>4.2345400827840306E-4</v>
      </c>
      <c r="X119" s="267">
        <f t="shared" si="19"/>
        <v>4.2943892796370537E-4</v>
      </c>
      <c r="Y119" s="267">
        <f t="shared" si="19"/>
        <v>4.2913752151698173E-4</v>
      </c>
      <c r="DA119" s="77"/>
    </row>
    <row r="120" spans="1:105" ht="12" customHeight="1" x14ac:dyDescent="0.25">
      <c r="A120" s="173" t="s">
        <v>93</v>
      </c>
      <c r="B120" s="267">
        <f t="shared" ref="B120:Y120" si="20">IF(B$57=0,0,B$57/B$54)</f>
        <v>5.6335076338297117E-2</v>
      </c>
      <c r="C120" s="267">
        <f t="shared" si="20"/>
        <v>5.0073987537318843E-2</v>
      </c>
      <c r="D120" s="267">
        <f t="shared" si="20"/>
        <v>5.357099265338551E-2</v>
      </c>
      <c r="E120" s="267">
        <f t="shared" si="20"/>
        <v>5.2686647062606916E-2</v>
      </c>
      <c r="F120" s="267">
        <f t="shared" si="20"/>
        <v>5.650609112165219E-2</v>
      </c>
      <c r="G120" s="267">
        <f t="shared" si="20"/>
        <v>5.3107251881520372E-2</v>
      </c>
      <c r="H120" s="267">
        <f t="shared" si="20"/>
        <v>5.5760830433927565E-2</v>
      </c>
      <c r="I120" s="267">
        <f t="shared" si="20"/>
        <v>5.4379564232552018E-2</v>
      </c>
      <c r="J120" s="267">
        <f t="shared" si="20"/>
        <v>5.5557785627473585E-2</v>
      </c>
      <c r="K120" s="267">
        <f t="shared" si="20"/>
        <v>5.7036842785969481E-2</v>
      </c>
      <c r="L120" s="267">
        <f t="shared" si="20"/>
        <v>5.8701183337217099E-2</v>
      </c>
      <c r="M120" s="267">
        <f t="shared" si="20"/>
        <v>5.8245833422060286E-2</v>
      </c>
      <c r="N120" s="267">
        <f t="shared" si="20"/>
        <v>5.7454608747630136E-2</v>
      </c>
      <c r="O120" s="267">
        <f t="shared" si="20"/>
        <v>5.7313497567779668E-2</v>
      </c>
      <c r="P120" s="267">
        <f t="shared" si="20"/>
        <v>5.6993645813331377E-2</v>
      </c>
      <c r="Q120" s="267">
        <f t="shared" si="20"/>
        <v>5.7946730004083541E-2</v>
      </c>
      <c r="R120" s="267">
        <f t="shared" si="20"/>
        <v>6.0256838078200099E-2</v>
      </c>
      <c r="S120" s="267">
        <f t="shared" si="20"/>
        <v>5.7579159891197405E-2</v>
      </c>
      <c r="T120" s="267">
        <f t="shared" si="20"/>
        <v>6.0610057392578562E-2</v>
      </c>
      <c r="U120" s="267">
        <f t="shared" si="20"/>
        <v>6.000644961987036E-2</v>
      </c>
      <c r="V120" s="267">
        <f t="shared" si="20"/>
        <v>6.0318067099077173E-2</v>
      </c>
      <c r="W120" s="267">
        <f t="shared" si="20"/>
        <v>5.7411476103831446E-2</v>
      </c>
      <c r="X120" s="267">
        <f t="shared" si="20"/>
        <v>5.8243797608024409E-2</v>
      </c>
      <c r="Y120" s="267">
        <f t="shared" si="20"/>
        <v>5.7062537063082126E-2</v>
      </c>
      <c r="DA120" s="77"/>
    </row>
    <row r="121" spans="1:105" ht="12" customHeight="1" x14ac:dyDescent="0.25">
      <c r="A121" s="173" t="s">
        <v>94</v>
      </c>
      <c r="B121" s="267">
        <f t="shared" ref="B121:Y121" si="21">IF(B$58=0,0,B$58/B$54)</f>
        <v>9.7131809591780732E-4</v>
      </c>
      <c r="C121" s="267">
        <f t="shared" si="21"/>
        <v>8.6336565761775869E-4</v>
      </c>
      <c r="D121" s="267">
        <f t="shared" si="21"/>
        <v>9.2366031898211392E-4</v>
      </c>
      <c r="E121" s="267">
        <f t="shared" si="21"/>
        <v>9.0841260954066234E-4</v>
      </c>
      <c r="F121" s="267">
        <f t="shared" si="21"/>
        <v>9.7426669853875277E-4</v>
      </c>
      <c r="G121" s="267">
        <f t="shared" si="21"/>
        <v>9.1566459353350463E-4</v>
      </c>
      <c r="H121" s="267">
        <f t="shared" si="21"/>
        <v>9.650852045602114E-4</v>
      </c>
      <c r="I121" s="267">
        <f t="shared" si="21"/>
        <v>9.3760938970678068E-4</v>
      </c>
      <c r="J121" s="267">
        <f t="shared" si="21"/>
        <v>9.579162052613027E-4</v>
      </c>
      <c r="K121" s="267">
        <f t="shared" si="21"/>
        <v>9.8341781236513793E-4</v>
      </c>
      <c r="L121" s="267">
        <f t="shared" si="21"/>
        <v>1.0121140385935148E-3</v>
      </c>
      <c r="M121" s="267">
        <f t="shared" si="21"/>
        <v>1.0170646619146848E-3</v>
      </c>
      <c r="N121" s="267">
        <f t="shared" si="21"/>
        <v>1.000187335571509E-3</v>
      </c>
      <c r="O121" s="267">
        <f t="shared" si="21"/>
        <v>9.949983270496432E-4</v>
      </c>
      <c r="P121" s="267">
        <f t="shared" si="21"/>
        <v>9.870126663489116E-4</v>
      </c>
      <c r="Q121" s="267">
        <f t="shared" si="21"/>
        <v>1.0013023352957444E-3</v>
      </c>
      <c r="R121" s="267">
        <f t="shared" si="21"/>
        <v>1.0391552907110854E-3</v>
      </c>
      <c r="S121" s="267">
        <f t="shared" si="21"/>
        <v>1.0164599101940425E-3</v>
      </c>
      <c r="T121" s="267">
        <f t="shared" si="21"/>
        <v>1.0704375389755968E-3</v>
      </c>
      <c r="U121" s="267">
        <f t="shared" si="21"/>
        <v>1.0582523300269281E-3</v>
      </c>
      <c r="V121" s="267">
        <f t="shared" si="21"/>
        <v>1.0623721711185182E-3</v>
      </c>
      <c r="W121" s="267">
        <f t="shared" si="21"/>
        <v>1.0100032595547976E-3</v>
      </c>
      <c r="X121" s="267">
        <f t="shared" si="21"/>
        <v>1.0242782180441617E-3</v>
      </c>
      <c r="Y121" s="267">
        <f t="shared" si="21"/>
        <v>1.0256906013089225E-3</v>
      </c>
      <c r="DA121" s="77"/>
    </row>
    <row r="122" spans="1:105" ht="12" customHeight="1" x14ac:dyDescent="0.25">
      <c r="A122" s="56" t="s">
        <v>95</v>
      </c>
      <c r="B122" s="268">
        <f t="shared" ref="B122:Y122" si="22">IF(B$59=0,0,B$59/B$54)</f>
        <v>3.3977734948554962E-3</v>
      </c>
      <c r="C122" s="268">
        <f t="shared" si="22"/>
        <v>3.7025243297123516E-3</v>
      </c>
      <c r="D122" s="268">
        <f t="shared" si="22"/>
        <v>3.5308565820367588E-3</v>
      </c>
      <c r="E122" s="268">
        <f t="shared" si="22"/>
        <v>3.6059458091377943E-3</v>
      </c>
      <c r="F122" s="268">
        <f t="shared" si="22"/>
        <v>3.4104451716095081E-3</v>
      </c>
      <c r="G122" s="268">
        <f t="shared" si="22"/>
        <v>3.6021521328269634E-3</v>
      </c>
      <c r="H122" s="268">
        <f t="shared" si="22"/>
        <v>3.4440441850960564E-3</v>
      </c>
      <c r="I122" s="268">
        <f t="shared" si="22"/>
        <v>3.4999397481989452E-3</v>
      </c>
      <c r="J122" s="268">
        <f t="shared" si="22"/>
        <v>3.4520299059113265E-3</v>
      </c>
      <c r="K122" s="268">
        <f t="shared" si="22"/>
        <v>3.3978437105156231E-3</v>
      </c>
      <c r="L122" s="268">
        <f t="shared" si="22"/>
        <v>3.3253212747777466E-3</v>
      </c>
      <c r="M122" s="268">
        <f t="shared" si="22"/>
        <v>3.3269630300132857E-3</v>
      </c>
      <c r="N122" s="268">
        <f t="shared" si="22"/>
        <v>3.3797974229421994E-3</v>
      </c>
      <c r="O122" s="268">
        <f t="shared" si="22"/>
        <v>3.3904884190805633E-3</v>
      </c>
      <c r="P122" s="268">
        <f t="shared" si="22"/>
        <v>3.4147740449488686E-3</v>
      </c>
      <c r="Q122" s="268">
        <f t="shared" si="22"/>
        <v>3.3724876152822886E-3</v>
      </c>
      <c r="R122" s="268">
        <f t="shared" si="22"/>
        <v>3.265662417327576E-3</v>
      </c>
      <c r="S122" s="268">
        <f t="shared" si="22"/>
        <v>3.3762535585876645E-3</v>
      </c>
      <c r="T122" s="268">
        <f t="shared" si="22"/>
        <v>3.2062977187036603E-3</v>
      </c>
      <c r="U122" s="268">
        <f t="shared" si="22"/>
        <v>3.2362850768949103E-3</v>
      </c>
      <c r="V122" s="268">
        <f t="shared" si="22"/>
        <v>3.2251873105992755E-3</v>
      </c>
      <c r="W122" s="268">
        <f t="shared" si="22"/>
        <v>3.3707947008365458E-3</v>
      </c>
      <c r="X122" s="268">
        <f t="shared" si="22"/>
        <v>3.3293219702716882E-3</v>
      </c>
      <c r="Y122" s="268">
        <f t="shared" si="22"/>
        <v>3.3738126941871404E-3</v>
      </c>
      <c r="DA122" s="78"/>
    </row>
    <row r="123" spans="1:105" ht="12" customHeight="1" x14ac:dyDescent="0.25">
      <c r="A123" s="174" t="s">
        <v>220</v>
      </c>
      <c r="B123" s="269">
        <f t="shared" ref="B123:Y123" si="23">IF(B$65=0,0,B$65/B$54)</f>
        <v>0.16634572032235084</v>
      </c>
      <c r="C123" s="269">
        <f t="shared" si="23"/>
        <v>0.18608432411546644</v>
      </c>
      <c r="D123" s="269">
        <f t="shared" si="23"/>
        <v>0.17521586694599878</v>
      </c>
      <c r="E123" s="269">
        <f t="shared" si="23"/>
        <v>0.1761223639404414</v>
      </c>
      <c r="F123" s="269">
        <f t="shared" si="23"/>
        <v>0.16479714972469686</v>
      </c>
      <c r="G123" s="269">
        <f t="shared" si="23"/>
        <v>0.17370337806106956</v>
      </c>
      <c r="H123" s="269">
        <f t="shared" si="23"/>
        <v>0.16619754588832009</v>
      </c>
      <c r="I123" s="269">
        <f t="shared" si="23"/>
        <v>0.17257734705397781</v>
      </c>
      <c r="J123" s="269">
        <f t="shared" si="23"/>
        <v>0.16823533144172034</v>
      </c>
      <c r="K123" s="269">
        <f t="shared" si="23"/>
        <v>0.16234799745660197</v>
      </c>
      <c r="L123" s="269">
        <f t="shared" si="23"/>
        <v>0.15647248539447825</v>
      </c>
      <c r="M123" s="269">
        <f t="shared" si="23"/>
        <v>0.15510618363212578</v>
      </c>
      <c r="N123" s="269">
        <f t="shared" si="23"/>
        <v>0.1577000452881693</v>
      </c>
      <c r="O123" s="269">
        <f t="shared" si="23"/>
        <v>0.15878049457434859</v>
      </c>
      <c r="P123" s="269">
        <f t="shared" si="23"/>
        <v>0.16001441694322163</v>
      </c>
      <c r="Q123" s="269">
        <f t="shared" si="23"/>
        <v>0.15729147368630658</v>
      </c>
      <c r="R123" s="269">
        <f t="shared" si="23"/>
        <v>0.15032259493993111</v>
      </c>
      <c r="S123" s="269">
        <f t="shared" si="23"/>
        <v>0.1554295797309059</v>
      </c>
      <c r="T123" s="269">
        <f t="shared" si="23"/>
        <v>0.14377773567081051</v>
      </c>
      <c r="U123" s="269">
        <f t="shared" si="23"/>
        <v>0.14622264940296031</v>
      </c>
      <c r="V123" s="269">
        <f t="shared" si="23"/>
        <v>0.14537987533074936</v>
      </c>
      <c r="W123" s="269">
        <f t="shared" si="23"/>
        <v>0.1549262753334382</v>
      </c>
      <c r="X123" s="269">
        <f t="shared" si="23"/>
        <v>0.15240938840314219</v>
      </c>
      <c r="Y123" s="269">
        <f t="shared" si="23"/>
        <v>0.15394585955394219</v>
      </c>
      <c r="DA123" s="79"/>
    </row>
    <row r="124" spans="1:105" ht="12" customHeight="1" x14ac:dyDescent="0.25">
      <c r="A124" s="174" t="s">
        <v>226</v>
      </c>
      <c r="B124" s="269">
        <f t="shared" ref="B124:Y124" si="24">IF(B$71=0,0,B$71/B$54)</f>
        <v>0.41788635728004847</v>
      </c>
      <c r="C124" s="269">
        <f t="shared" si="24"/>
        <v>0.37144240509764864</v>
      </c>
      <c r="D124" s="269">
        <f t="shared" si="24"/>
        <v>0.39738273968719012</v>
      </c>
      <c r="E124" s="269">
        <f t="shared" si="24"/>
        <v>0.3908227777322632</v>
      </c>
      <c r="F124" s="269">
        <f t="shared" si="24"/>
        <v>0.41915492296775847</v>
      </c>
      <c r="G124" s="269">
        <f t="shared" si="24"/>
        <v>0.39394277023169111</v>
      </c>
      <c r="H124" s="269">
        <f t="shared" si="24"/>
        <v>0.41520480498971779</v>
      </c>
      <c r="I124" s="269">
        <f t="shared" si="24"/>
        <v>0.40338399342380976</v>
      </c>
      <c r="J124" s="269">
        <f t="shared" si="24"/>
        <v>0.41212051466819011</v>
      </c>
      <c r="K124" s="269">
        <f t="shared" si="24"/>
        <v>0.42309197061263942</v>
      </c>
      <c r="L124" s="269">
        <f t="shared" si="24"/>
        <v>0.43543783495580241</v>
      </c>
      <c r="M124" s="269">
        <f t="shared" si="24"/>
        <v>0.43756772212113354</v>
      </c>
      <c r="N124" s="269">
        <f t="shared" si="24"/>
        <v>0.43030665650749228</v>
      </c>
      <c r="O124" s="269">
        <f t="shared" si="24"/>
        <v>0.42807420981653621</v>
      </c>
      <c r="P124" s="269">
        <f t="shared" si="24"/>
        <v>0.4246385704778598</v>
      </c>
      <c r="Q124" s="269">
        <f t="shared" si="24"/>
        <v>0.43078635844559787</v>
      </c>
      <c r="R124" s="269">
        <f t="shared" si="24"/>
        <v>0.44707168630809824</v>
      </c>
      <c r="S124" s="269">
        <f t="shared" si="24"/>
        <v>0.43342190942836811</v>
      </c>
      <c r="T124" s="269">
        <f t="shared" si="24"/>
        <v>0.46053012472258531</v>
      </c>
      <c r="U124" s="269">
        <f t="shared" si="24"/>
        <v>0.4552877302879963</v>
      </c>
      <c r="V124" s="269">
        <f t="shared" si="24"/>
        <v>0.45706019328809161</v>
      </c>
      <c r="W124" s="269">
        <f t="shared" si="24"/>
        <v>0.43452972280673408</v>
      </c>
      <c r="X124" s="269">
        <f t="shared" si="24"/>
        <v>0.4406711819523168</v>
      </c>
      <c r="Y124" s="269">
        <f t="shared" si="24"/>
        <v>0.43745054998120148</v>
      </c>
      <c r="DA124" s="79"/>
    </row>
    <row r="125" spans="1:105" ht="12" customHeight="1" x14ac:dyDescent="0.25">
      <c r="A125" s="174" t="s">
        <v>179</v>
      </c>
      <c r="B125" s="269">
        <f t="shared" ref="B125:Y125" si="25">IF(B$72=0,0,B$72/B$54)</f>
        <v>0.20063907960227512</v>
      </c>
      <c r="C125" s="269">
        <f t="shared" si="25"/>
        <v>0.21874363058805812</v>
      </c>
      <c r="D125" s="269">
        <f t="shared" si="25"/>
        <v>0.20851136624231326</v>
      </c>
      <c r="E125" s="269">
        <f t="shared" si="25"/>
        <v>0.2126760859192294</v>
      </c>
      <c r="F125" s="269">
        <f t="shared" si="25"/>
        <v>0.20101668762587707</v>
      </c>
      <c r="G125" s="269">
        <f t="shared" si="25"/>
        <v>0.21234156646505392</v>
      </c>
      <c r="H125" s="269">
        <f t="shared" si="25"/>
        <v>0.20295196097239662</v>
      </c>
      <c r="I125" s="269">
        <f t="shared" si="25"/>
        <v>0.20625745477471319</v>
      </c>
      <c r="J125" s="269">
        <f t="shared" si="25"/>
        <v>0.20340670501287408</v>
      </c>
      <c r="K125" s="269">
        <f t="shared" si="25"/>
        <v>0.20019116537546053</v>
      </c>
      <c r="L125" s="269">
        <f t="shared" si="25"/>
        <v>0.19591543610869666</v>
      </c>
      <c r="M125" s="269">
        <f t="shared" si="25"/>
        <v>0.19599259581585671</v>
      </c>
      <c r="N125" s="269">
        <f t="shared" si="25"/>
        <v>0.19910606182255769</v>
      </c>
      <c r="O125" s="269">
        <f t="shared" si="25"/>
        <v>0.19974560898676877</v>
      </c>
      <c r="P125" s="269">
        <f t="shared" si="25"/>
        <v>0.20117983594687111</v>
      </c>
      <c r="Q125" s="269">
        <f t="shared" si="25"/>
        <v>0.19867502041252941</v>
      </c>
      <c r="R125" s="269">
        <f t="shared" si="25"/>
        <v>0.19234269491538319</v>
      </c>
      <c r="S125" s="269">
        <f t="shared" si="25"/>
        <v>0.19892224518621143</v>
      </c>
      <c r="T125" s="269">
        <f t="shared" si="25"/>
        <v>0.18883297786265818</v>
      </c>
      <c r="U125" s="269">
        <f t="shared" si="25"/>
        <v>0.1906148462760924</v>
      </c>
      <c r="V125" s="269">
        <f t="shared" si="25"/>
        <v>0.18995574651032079</v>
      </c>
      <c r="W125" s="269">
        <f t="shared" si="25"/>
        <v>0.19859844197292564</v>
      </c>
      <c r="X125" s="269">
        <f t="shared" si="25"/>
        <v>0.19613486705634858</v>
      </c>
      <c r="Y125" s="269">
        <f t="shared" si="25"/>
        <v>0.19835247418956847</v>
      </c>
      <c r="DA125" s="79"/>
    </row>
    <row r="126" spans="1:105" ht="12" customHeight="1" x14ac:dyDescent="0.25">
      <c r="A126" s="62" t="s">
        <v>181</v>
      </c>
      <c r="B126" s="270">
        <f t="shared" ref="B126:Y126" si="26">IF(B$73=0,0,B$73/B$54)</f>
        <v>0.15513029421214741</v>
      </c>
      <c r="C126" s="270">
        <f t="shared" si="26"/>
        <v>0.19128625321008283</v>
      </c>
      <c r="D126" s="270">
        <f t="shared" si="26"/>
        <v>0.17211487678944343</v>
      </c>
      <c r="E126" s="270">
        <f t="shared" si="26"/>
        <v>0.17966768229909816</v>
      </c>
      <c r="F126" s="270">
        <f t="shared" si="26"/>
        <v>0.15557030647558154</v>
      </c>
      <c r="G126" s="270">
        <f t="shared" si="26"/>
        <v>0.17874322722318386</v>
      </c>
      <c r="H126" s="270">
        <f t="shared" si="26"/>
        <v>0.15976600710939579</v>
      </c>
      <c r="I126" s="270">
        <f t="shared" si="26"/>
        <v>0.16734814212100235</v>
      </c>
      <c r="J126" s="270">
        <f t="shared" si="26"/>
        <v>0.16104990638157457</v>
      </c>
      <c r="K126" s="270">
        <f t="shared" si="26"/>
        <v>0.15342681004257219</v>
      </c>
      <c r="L126" s="270">
        <f t="shared" si="26"/>
        <v>0.14279478086364913</v>
      </c>
      <c r="M126" s="270">
        <f t="shared" si="26"/>
        <v>0.14257478435837073</v>
      </c>
      <c r="N126" s="270">
        <f t="shared" si="26"/>
        <v>0.150314163330099</v>
      </c>
      <c r="O126" s="270">
        <f t="shared" si="26"/>
        <v>0.15191879340873035</v>
      </c>
      <c r="P126" s="270">
        <f t="shared" si="26"/>
        <v>0.15526802489880001</v>
      </c>
      <c r="Q126" s="270">
        <f t="shared" si="26"/>
        <v>0.14948237655894531</v>
      </c>
      <c r="R126" s="270">
        <f t="shared" si="26"/>
        <v>0.13298552375247549</v>
      </c>
      <c r="S126" s="270">
        <f t="shared" si="26"/>
        <v>0.14780496463583945</v>
      </c>
      <c r="T126" s="270">
        <f t="shared" si="26"/>
        <v>0.12150599331803597</v>
      </c>
      <c r="U126" s="270">
        <f t="shared" si="26"/>
        <v>0.12717731699835133</v>
      </c>
      <c r="V126" s="270">
        <f t="shared" si="26"/>
        <v>0.12517753519692204</v>
      </c>
      <c r="W126" s="270">
        <f t="shared" si="26"/>
        <v>0.14879779074623417</v>
      </c>
      <c r="X126" s="270">
        <f t="shared" si="26"/>
        <v>0.14267063977838609</v>
      </c>
      <c r="Y126" s="270">
        <f t="shared" si="26"/>
        <v>0.14357566886956072</v>
      </c>
      <c r="DA126" s="80"/>
    </row>
    <row r="127" spans="1:105" ht="12" customHeight="1" x14ac:dyDescent="0.25">
      <c r="A127" s="62" t="s">
        <v>187</v>
      </c>
      <c r="B127" s="270">
        <f t="shared" ref="B127:Y127" si="27">IF(B$78=0,0,B$78/B$54)</f>
        <v>4.5508785390127676E-2</v>
      </c>
      <c r="C127" s="270">
        <f t="shared" si="27"/>
        <v>2.7457377377975274E-2</v>
      </c>
      <c r="D127" s="270">
        <f t="shared" si="27"/>
        <v>3.6396489452869794E-2</v>
      </c>
      <c r="E127" s="270">
        <f t="shared" si="27"/>
        <v>3.3008403620131181E-2</v>
      </c>
      <c r="F127" s="270">
        <f t="shared" si="27"/>
        <v>4.5446381150295513E-2</v>
      </c>
      <c r="G127" s="270">
        <f t="shared" si="27"/>
        <v>3.3598339241870043E-2</v>
      </c>
      <c r="H127" s="270">
        <f t="shared" si="27"/>
        <v>4.318595386300083E-2</v>
      </c>
      <c r="I127" s="270">
        <f t="shared" si="27"/>
        <v>3.8909312653710858E-2</v>
      </c>
      <c r="J127" s="270">
        <f t="shared" si="27"/>
        <v>4.2356798631299528E-2</v>
      </c>
      <c r="K127" s="270">
        <f t="shared" si="27"/>
        <v>4.6764355332888315E-2</v>
      </c>
      <c r="L127" s="270">
        <f t="shared" si="27"/>
        <v>5.3120655245047527E-2</v>
      </c>
      <c r="M127" s="270">
        <f t="shared" si="27"/>
        <v>5.3417811457485934E-2</v>
      </c>
      <c r="N127" s="270">
        <f t="shared" si="27"/>
        <v>4.8791898492458692E-2</v>
      </c>
      <c r="O127" s="270">
        <f t="shared" si="27"/>
        <v>4.782681557803839E-2</v>
      </c>
      <c r="P127" s="270">
        <f t="shared" si="27"/>
        <v>4.5911811048071058E-2</v>
      </c>
      <c r="Q127" s="270">
        <f t="shared" si="27"/>
        <v>4.9192643853584024E-2</v>
      </c>
      <c r="R127" s="270">
        <f t="shared" si="27"/>
        <v>5.9357171162907695E-2</v>
      </c>
      <c r="S127" s="270">
        <f t="shared" si="27"/>
        <v>5.1117280550371937E-2</v>
      </c>
      <c r="T127" s="270">
        <f t="shared" si="27"/>
        <v>6.7326984544622229E-2</v>
      </c>
      <c r="U127" s="270">
        <f t="shared" si="27"/>
        <v>6.3437529277741073E-2</v>
      </c>
      <c r="V127" s="270">
        <f t="shared" si="27"/>
        <v>6.4778211313398754E-2</v>
      </c>
      <c r="W127" s="270">
        <f t="shared" si="27"/>
        <v>4.9800651226691438E-2</v>
      </c>
      <c r="X127" s="270">
        <f t="shared" si="27"/>
        <v>5.3464227277962462E-2</v>
      </c>
      <c r="Y127" s="270">
        <f t="shared" si="27"/>
        <v>5.4776805320007782E-2</v>
      </c>
      <c r="DA127" s="80"/>
    </row>
    <row r="128" spans="1:105" ht="12" customHeight="1" x14ac:dyDescent="0.25">
      <c r="A128" s="174" t="s">
        <v>189</v>
      </c>
      <c r="B128" s="269">
        <f t="shared" ref="B128:Y128" si="28">IF(B$79=0,0,B$79/B$54)</f>
        <v>0.15189361216437569</v>
      </c>
      <c r="C128" s="269">
        <f t="shared" si="28"/>
        <v>0.16684000265913848</v>
      </c>
      <c r="D128" s="269">
        <f t="shared" si="28"/>
        <v>0.15845764160185274</v>
      </c>
      <c r="E128" s="269">
        <f t="shared" si="28"/>
        <v>0.16081062347131661</v>
      </c>
      <c r="F128" s="269">
        <f t="shared" si="28"/>
        <v>0.15160169051318337</v>
      </c>
      <c r="G128" s="269">
        <f t="shared" si="28"/>
        <v>0.16000117594396368</v>
      </c>
      <c r="H128" s="269">
        <f t="shared" si="28"/>
        <v>0.15296220343819666</v>
      </c>
      <c r="I128" s="269">
        <f t="shared" si="28"/>
        <v>0.15652086689147648</v>
      </c>
      <c r="J128" s="269">
        <f t="shared" si="28"/>
        <v>0.15377357711106171</v>
      </c>
      <c r="K128" s="269">
        <f t="shared" si="28"/>
        <v>0.15038817007844191</v>
      </c>
      <c r="L128" s="269">
        <f t="shared" si="28"/>
        <v>0.14649825603681291</v>
      </c>
      <c r="M128" s="269">
        <f t="shared" si="28"/>
        <v>0.14611438592546289</v>
      </c>
      <c r="N128" s="269">
        <f t="shared" si="28"/>
        <v>0.1484542402139484</v>
      </c>
      <c r="O128" s="269">
        <f t="shared" si="28"/>
        <v>0.14910793361133071</v>
      </c>
      <c r="P128" s="269">
        <f t="shared" si="28"/>
        <v>0.15019978446147153</v>
      </c>
      <c r="Q128" s="269">
        <f t="shared" si="28"/>
        <v>0.14831743180608237</v>
      </c>
      <c r="R128" s="269">
        <f t="shared" si="28"/>
        <v>0.14299353504606985</v>
      </c>
      <c r="S128" s="269">
        <f t="shared" si="28"/>
        <v>0.14765120120959979</v>
      </c>
      <c r="T128" s="269">
        <f t="shared" si="28"/>
        <v>0.13922462341867078</v>
      </c>
      <c r="U128" s="269">
        <f t="shared" si="28"/>
        <v>0.14084838375909958</v>
      </c>
      <c r="V128" s="269">
        <f t="shared" si="28"/>
        <v>0.14025447095929572</v>
      </c>
      <c r="W128" s="269">
        <f t="shared" si="28"/>
        <v>0.14753755807404109</v>
      </c>
      <c r="X128" s="269">
        <f t="shared" si="28"/>
        <v>0.14552816208100625</v>
      </c>
      <c r="Y128" s="269">
        <f t="shared" si="28"/>
        <v>0.14617003334461115</v>
      </c>
      <c r="DA128" s="79"/>
    </row>
    <row r="129" spans="1:105" ht="12" customHeight="1" x14ac:dyDescent="0.25">
      <c r="A129" s="62" t="s">
        <v>190</v>
      </c>
      <c r="B129" s="270">
        <f t="shared" ref="B129:Y129" si="29">IF(B$80=0,0,B$80/B$54)</f>
        <v>7.8122631902913242E-2</v>
      </c>
      <c r="C129" s="270">
        <f t="shared" si="29"/>
        <v>9.6466897927934031E-2</v>
      </c>
      <c r="D129" s="270">
        <f t="shared" si="29"/>
        <v>8.6752278516515E-2</v>
      </c>
      <c r="E129" s="270">
        <f t="shared" si="29"/>
        <v>9.0703821452474132E-2</v>
      </c>
      <c r="F129" s="270">
        <f t="shared" si="29"/>
        <v>7.8656230495721693E-2</v>
      </c>
      <c r="G129" s="270">
        <f t="shared" si="29"/>
        <v>9.0372441878699195E-2</v>
      </c>
      <c r="H129" s="270">
        <f t="shared" si="29"/>
        <v>8.0777573595319868E-2</v>
      </c>
      <c r="I129" s="270">
        <f t="shared" si="29"/>
        <v>8.4611095381279811E-2</v>
      </c>
      <c r="J129" s="270">
        <f t="shared" si="29"/>
        <v>8.142671210621967E-2</v>
      </c>
      <c r="K129" s="270">
        <f t="shared" si="29"/>
        <v>7.7572480303791644E-2</v>
      </c>
      <c r="L129" s="270">
        <f t="shared" si="29"/>
        <v>7.2196934309955885E-2</v>
      </c>
      <c r="M129" s="270">
        <f t="shared" si="29"/>
        <v>7.2085704241574261E-2</v>
      </c>
      <c r="N129" s="270">
        <f t="shared" si="29"/>
        <v>7.599872845606051E-2</v>
      </c>
      <c r="O129" s="270">
        <f t="shared" si="29"/>
        <v>7.6810028222606963E-2</v>
      </c>
      <c r="P129" s="270">
        <f t="shared" si="29"/>
        <v>7.8503397156785948E-2</v>
      </c>
      <c r="Q129" s="270">
        <f t="shared" si="29"/>
        <v>7.5578177687232267E-2</v>
      </c>
      <c r="R129" s="270">
        <f t="shared" si="29"/>
        <v>6.7237381257655521E-2</v>
      </c>
      <c r="S129" s="270">
        <f t="shared" si="29"/>
        <v>7.4730079474603223E-2</v>
      </c>
      <c r="T129" s="270">
        <f t="shared" si="29"/>
        <v>6.1433339263461395E-2</v>
      </c>
      <c r="U129" s="270">
        <f t="shared" si="29"/>
        <v>6.4300756270734213E-2</v>
      </c>
      <c r="V129" s="270">
        <f t="shared" si="29"/>
        <v>6.3289668088947676E-2</v>
      </c>
      <c r="W129" s="270">
        <f t="shared" si="29"/>
        <v>7.5232051612799375E-2</v>
      </c>
      <c r="X129" s="270">
        <f t="shared" si="29"/>
        <v>7.2134168670177648E-2</v>
      </c>
      <c r="Y129" s="270">
        <f t="shared" si="29"/>
        <v>7.2591750701180055E-2</v>
      </c>
      <c r="DA129" s="80"/>
    </row>
    <row r="130" spans="1:105" ht="12" customHeight="1" x14ac:dyDescent="0.25">
      <c r="A130" s="62" t="s">
        <v>195</v>
      </c>
      <c r="B130" s="270">
        <f t="shared" ref="B130:Y130" si="30">IF(B$84=0,0,B$84/B$54)</f>
        <v>5.0549012023879493E-2</v>
      </c>
      <c r="C130" s="270">
        <f t="shared" si="30"/>
        <v>5.6365325285104843E-2</v>
      </c>
      <c r="D130" s="270">
        <f t="shared" si="30"/>
        <v>5.3141659508401197E-2</v>
      </c>
      <c r="E130" s="270">
        <f t="shared" si="30"/>
        <v>5.3339484503571601E-2</v>
      </c>
      <c r="F130" s="270">
        <f t="shared" si="30"/>
        <v>4.9967803728566032E-2</v>
      </c>
      <c r="G130" s="270">
        <f t="shared" si="30"/>
        <v>5.2641438895946344E-2</v>
      </c>
      <c r="H130" s="270">
        <f t="shared" si="30"/>
        <v>5.0349843898304707E-2</v>
      </c>
      <c r="I130" s="270">
        <f t="shared" si="30"/>
        <v>5.2237252159591983E-2</v>
      </c>
      <c r="J130" s="270">
        <f t="shared" si="30"/>
        <v>5.0931299324721055E-2</v>
      </c>
      <c r="K130" s="270">
        <f t="shared" si="30"/>
        <v>4.9171666725657627E-2</v>
      </c>
      <c r="L130" s="270">
        <f t="shared" si="30"/>
        <v>4.7443558200537458E-2</v>
      </c>
      <c r="M130" s="270">
        <f t="shared" si="30"/>
        <v>4.70206761990083E-2</v>
      </c>
      <c r="N130" s="270">
        <f t="shared" si="30"/>
        <v>4.7786364405214422E-2</v>
      </c>
      <c r="O130" s="270">
        <f t="shared" si="30"/>
        <v>4.8116703235130072E-2</v>
      </c>
      <c r="P130" s="270">
        <f t="shared" si="30"/>
        <v>4.8483410007890686E-2</v>
      </c>
      <c r="Q130" s="270">
        <f t="shared" si="30"/>
        <v>4.7867490211585519E-2</v>
      </c>
      <c r="R130" s="270">
        <f t="shared" si="30"/>
        <v>4.5745212482616357E-2</v>
      </c>
      <c r="S130" s="270">
        <f t="shared" si="30"/>
        <v>4.7076262954599275E-2</v>
      </c>
      <c r="T130" s="270">
        <f t="shared" si="30"/>
        <v>4.3750811169736954E-2</v>
      </c>
      <c r="U130" s="270">
        <f t="shared" si="30"/>
        <v>4.4473660174221809E-2</v>
      </c>
      <c r="V130" s="270">
        <f t="shared" si="30"/>
        <v>4.4212987722596735E-2</v>
      </c>
      <c r="W130" s="270">
        <f t="shared" si="30"/>
        <v>4.7126334481282103E-2</v>
      </c>
      <c r="X130" s="270">
        <f t="shared" si="30"/>
        <v>4.636252012186174E-2</v>
      </c>
      <c r="Y130" s="270">
        <f t="shared" si="30"/>
        <v>4.5883170878988556E-2</v>
      </c>
      <c r="DA130" s="80"/>
    </row>
    <row r="131" spans="1:105" ht="12" customHeight="1" x14ac:dyDescent="0.25">
      <c r="A131" s="63" t="s">
        <v>207</v>
      </c>
      <c r="B131" s="271">
        <f t="shared" ref="B131:Y131" si="31">IF(B$95=0,0,B$95/B$54)</f>
        <v>2.3221968237582952E-2</v>
      </c>
      <c r="C131" s="271">
        <f t="shared" si="31"/>
        <v>1.4007779446099601E-2</v>
      </c>
      <c r="D131" s="271">
        <f t="shared" si="31"/>
        <v>1.8563703576936558E-2</v>
      </c>
      <c r="E131" s="271">
        <f t="shared" si="31"/>
        <v>1.6767317515270896E-2</v>
      </c>
      <c r="F131" s="271">
        <f t="shared" si="31"/>
        <v>2.297765628889565E-2</v>
      </c>
      <c r="G131" s="271">
        <f t="shared" si="31"/>
        <v>1.6987295169318104E-2</v>
      </c>
      <c r="H131" s="271">
        <f t="shared" si="31"/>
        <v>2.1834785944572083E-2</v>
      </c>
      <c r="I131" s="271">
        <f t="shared" si="31"/>
        <v>1.9672519350604718E-2</v>
      </c>
      <c r="J131" s="271">
        <f t="shared" si="31"/>
        <v>2.1415565680120985E-2</v>
      </c>
      <c r="K131" s="271">
        <f t="shared" si="31"/>
        <v>2.3644023048992636E-2</v>
      </c>
      <c r="L131" s="271">
        <f t="shared" si="31"/>
        <v>2.6857763526319564E-2</v>
      </c>
      <c r="M131" s="271">
        <f t="shared" si="31"/>
        <v>2.7008005484880332E-2</v>
      </c>
      <c r="N131" s="271">
        <f t="shared" si="31"/>
        <v>2.4669147352673462E-2</v>
      </c>
      <c r="O131" s="271">
        <f t="shared" si="31"/>
        <v>2.4181202153593689E-2</v>
      </c>
      <c r="P131" s="271">
        <f t="shared" si="31"/>
        <v>2.3212977296794914E-2</v>
      </c>
      <c r="Q131" s="271">
        <f t="shared" si="31"/>
        <v>2.4871763907264574E-2</v>
      </c>
      <c r="R131" s="271">
        <f t="shared" si="31"/>
        <v>3.0010941305797966E-2</v>
      </c>
      <c r="S131" s="271">
        <f t="shared" si="31"/>
        <v>2.584485878039728E-2</v>
      </c>
      <c r="T131" s="271">
        <f t="shared" si="31"/>
        <v>3.4040472985472428E-2</v>
      </c>
      <c r="U131" s="271">
        <f t="shared" si="31"/>
        <v>3.2073967314143567E-2</v>
      </c>
      <c r="V131" s="271">
        <f t="shared" si="31"/>
        <v>3.2751815147751308E-2</v>
      </c>
      <c r="W131" s="271">
        <f t="shared" si="31"/>
        <v>2.517917197995961E-2</v>
      </c>
      <c r="X131" s="271">
        <f t="shared" si="31"/>
        <v>2.7031473288966851E-2</v>
      </c>
      <c r="Y131" s="271">
        <f t="shared" si="31"/>
        <v>2.7695111764442535E-2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341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</v>
      </c>
      <c r="B136" s="272">
        <f>IF(B$5=0,0,B$5/ISI_fec!B$5)</f>
        <v>0</v>
      </c>
      <c r="C136" s="272">
        <f>IF(C$5=0,0,C$5/ISI_fec!C$5)</f>
        <v>0</v>
      </c>
      <c r="D136" s="272">
        <f>IF(D$5=0,0,D$5/ISI_fec!D$5)</f>
        <v>0</v>
      </c>
      <c r="E136" s="272">
        <f>IF(E$5=0,0,E$5/ISI_fec!E$5)</f>
        <v>0</v>
      </c>
      <c r="F136" s="272">
        <f>IF(F$5=0,0,F$5/ISI_fec!F$5)</f>
        <v>0</v>
      </c>
      <c r="G136" s="272">
        <f>IF(G$5=0,0,G$5/ISI_fec!G$5)</f>
        <v>0</v>
      </c>
      <c r="H136" s="272">
        <f>IF(H$5=0,0,H$5/ISI_fec!H$5)</f>
        <v>0</v>
      </c>
      <c r="I136" s="272">
        <f>IF(I$5=0,0,I$5/ISI_fec!I$5)</f>
        <v>0</v>
      </c>
      <c r="J136" s="272">
        <f>IF(J$5=0,0,J$5/ISI_fec!J$5)</f>
        <v>0</v>
      </c>
      <c r="K136" s="272">
        <f>IF(K$5=0,0,K$5/ISI_fec!K$5)</f>
        <v>0</v>
      </c>
      <c r="L136" s="272">
        <f>IF(L$5=0,0,L$5/ISI_fec!L$5)</f>
        <v>0</v>
      </c>
      <c r="M136" s="272">
        <f>IF(M$5=0,0,M$5/ISI_fec!M$5)</f>
        <v>0</v>
      </c>
      <c r="N136" s="272">
        <f>IF(N$5=0,0,N$5/ISI_fec!N$5)</f>
        <v>0</v>
      </c>
      <c r="O136" s="272">
        <f>IF(O$5=0,0,O$5/ISI_fec!O$5)</f>
        <v>0</v>
      </c>
      <c r="P136" s="272">
        <f>IF(P$5=0,0,P$5/ISI_fec!P$5)</f>
        <v>0</v>
      </c>
      <c r="Q136" s="272">
        <f>IF(Q$5=0,0,Q$5/ISI_fec!Q$5)</f>
        <v>0</v>
      </c>
      <c r="R136" s="272">
        <f>IF(R$5=0,0,R$5/ISI_fec!R$5)</f>
        <v>0</v>
      </c>
      <c r="S136" s="272">
        <f>IF(S$5=0,0,S$5/ISI_fec!S$5)</f>
        <v>0</v>
      </c>
      <c r="T136" s="272">
        <f>IF(T$5=0,0,T$5/ISI_fec!T$5)</f>
        <v>0</v>
      </c>
      <c r="U136" s="272">
        <f>IF(U$5=0,0,U$5/ISI_fec!U$5)</f>
        <v>0</v>
      </c>
      <c r="V136" s="272">
        <f>IF(V$5=0,0,V$5/ISI_fec!V$5)</f>
        <v>0</v>
      </c>
      <c r="W136" s="272">
        <f>IF(W$5=0,0,W$5/ISI_fec!W$5)</f>
        <v>0</v>
      </c>
      <c r="X136" s="272">
        <f>IF(X$5=0,0,X$5/ISI_fec!X$5)</f>
        <v>0</v>
      </c>
      <c r="Y136" s="272">
        <f>IF(Y$5=0,0,Y$5/ISI_fec!Y$5)</f>
        <v>0</v>
      </c>
      <c r="DA136" s="111"/>
    </row>
    <row r="137" spans="1:105" ht="12" customHeight="1" x14ac:dyDescent="0.25">
      <c r="A137" s="55" t="s">
        <v>91</v>
      </c>
      <c r="B137" s="273">
        <f>IF(B$6=0,0,B$6/ISI_fec!B$6)</f>
        <v>0</v>
      </c>
      <c r="C137" s="273">
        <f>IF(C$6=0,0,C$6/ISI_fec!C$6)</f>
        <v>0</v>
      </c>
      <c r="D137" s="273">
        <f>IF(D$6=0,0,D$6/ISI_fec!D$6)</f>
        <v>0</v>
      </c>
      <c r="E137" s="273">
        <f>IF(E$6=0,0,E$6/ISI_fec!E$6)</f>
        <v>0</v>
      </c>
      <c r="F137" s="273">
        <f>IF(F$6=0,0,F$6/ISI_fec!F$6)</f>
        <v>0</v>
      </c>
      <c r="G137" s="273">
        <f>IF(G$6=0,0,G$6/ISI_fec!G$6)</f>
        <v>0</v>
      </c>
      <c r="H137" s="273">
        <f>IF(H$6=0,0,H$6/ISI_fec!H$6)</f>
        <v>0</v>
      </c>
      <c r="I137" s="273">
        <f>IF(I$6=0,0,I$6/ISI_fec!I$6)</f>
        <v>0</v>
      </c>
      <c r="J137" s="273">
        <f>IF(J$6=0,0,J$6/ISI_fec!J$6)</f>
        <v>0</v>
      </c>
      <c r="K137" s="273">
        <f>IF(K$6=0,0,K$6/ISI_fec!K$6)</f>
        <v>0</v>
      </c>
      <c r="L137" s="273">
        <f>IF(L$6=0,0,L$6/ISI_fec!L$6)</f>
        <v>0</v>
      </c>
      <c r="M137" s="273">
        <f>IF(M$6=0,0,M$6/ISI_fec!M$6)</f>
        <v>0</v>
      </c>
      <c r="N137" s="273">
        <f>IF(N$6=0,0,N$6/ISI_fec!N$6)</f>
        <v>0</v>
      </c>
      <c r="O137" s="273">
        <f>IF(O$6=0,0,O$6/ISI_fec!O$6)</f>
        <v>0</v>
      </c>
      <c r="P137" s="273">
        <f>IF(P$6=0,0,P$6/ISI_fec!P$6)</f>
        <v>0</v>
      </c>
      <c r="Q137" s="273">
        <f>IF(Q$6=0,0,Q$6/ISI_fec!Q$6)</f>
        <v>0</v>
      </c>
      <c r="R137" s="273">
        <f>IF(R$6=0,0,R$6/ISI_fec!R$6)</f>
        <v>0</v>
      </c>
      <c r="S137" s="273">
        <f>IF(S$6=0,0,S$6/ISI_fec!S$6)</f>
        <v>0</v>
      </c>
      <c r="T137" s="273">
        <f>IF(T$6=0,0,T$6/ISI_fec!T$6)</f>
        <v>0</v>
      </c>
      <c r="U137" s="273">
        <f>IF(U$6=0,0,U$6/ISI_fec!U$6)</f>
        <v>0</v>
      </c>
      <c r="V137" s="273">
        <f>IF(V$6=0,0,V$6/ISI_fec!V$6)</f>
        <v>0</v>
      </c>
      <c r="W137" s="273">
        <f>IF(W$6=0,0,W$6/ISI_fec!W$6)</f>
        <v>0</v>
      </c>
      <c r="X137" s="273">
        <f>IF(X$6=0,0,X$6/ISI_fec!X$6)</f>
        <v>0</v>
      </c>
      <c r="Y137" s="273">
        <f>IF(Y$6=0,0,Y$6/ISI_fec!Y$6)</f>
        <v>0</v>
      </c>
      <c r="DA137" s="76"/>
    </row>
    <row r="138" spans="1:105" ht="12" customHeight="1" x14ac:dyDescent="0.25">
      <c r="A138" s="173" t="s">
        <v>92</v>
      </c>
      <c r="B138" s="274">
        <f>IF(B$7=0,0,B$7/ISI_fec!B$7)</f>
        <v>0</v>
      </c>
      <c r="C138" s="274">
        <f>IF(C$7=0,0,C$7/ISI_fec!C$7)</f>
        <v>0</v>
      </c>
      <c r="D138" s="274">
        <f>IF(D$7=0,0,D$7/ISI_fec!D$7)</f>
        <v>0</v>
      </c>
      <c r="E138" s="274">
        <f>IF(E$7=0,0,E$7/ISI_fec!E$7)</f>
        <v>0</v>
      </c>
      <c r="F138" s="274">
        <f>IF(F$7=0,0,F$7/ISI_fec!F$7)</f>
        <v>0</v>
      </c>
      <c r="G138" s="274">
        <f>IF(G$7=0,0,G$7/ISI_fec!G$7)</f>
        <v>0</v>
      </c>
      <c r="H138" s="274">
        <f>IF(H$7=0,0,H$7/ISI_fec!H$7)</f>
        <v>0</v>
      </c>
      <c r="I138" s="274">
        <f>IF(I$7=0,0,I$7/ISI_fec!I$7)</f>
        <v>0</v>
      </c>
      <c r="J138" s="274">
        <f>IF(J$7=0,0,J$7/ISI_fec!J$7)</f>
        <v>0</v>
      </c>
      <c r="K138" s="274">
        <f>IF(K$7=0,0,K$7/ISI_fec!K$7)</f>
        <v>0</v>
      </c>
      <c r="L138" s="274">
        <f>IF(L$7=0,0,L$7/ISI_fec!L$7)</f>
        <v>0</v>
      </c>
      <c r="M138" s="274">
        <f>IF(M$7=0,0,M$7/ISI_fec!M$7)</f>
        <v>0</v>
      </c>
      <c r="N138" s="274">
        <f>IF(N$7=0,0,N$7/ISI_fec!N$7)</f>
        <v>0</v>
      </c>
      <c r="O138" s="274">
        <f>IF(O$7=0,0,O$7/ISI_fec!O$7)</f>
        <v>0</v>
      </c>
      <c r="P138" s="274">
        <f>IF(P$7=0,0,P$7/ISI_fec!P$7)</f>
        <v>0</v>
      </c>
      <c r="Q138" s="274">
        <f>IF(Q$7=0,0,Q$7/ISI_fec!Q$7)</f>
        <v>0</v>
      </c>
      <c r="R138" s="274">
        <f>IF(R$7=0,0,R$7/ISI_fec!R$7)</f>
        <v>0</v>
      </c>
      <c r="S138" s="274">
        <f>IF(S$7=0,0,S$7/ISI_fec!S$7)</f>
        <v>0</v>
      </c>
      <c r="T138" s="274">
        <f>IF(T$7=0,0,T$7/ISI_fec!T$7)</f>
        <v>0</v>
      </c>
      <c r="U138" s="274">
        <f>IF(U$7=0,0,U$7/ISI_fec!U$7)</f>
        <v>0</v>
      </c>
      <c r="V138" s="274">
        <f>IF(V$7=0,0,V$7/ISI_fec!V$7)</f>
        <v>0</v>
      </c>
      <c r="W138" s="274">
        <f>IF(W$7=0,0,W$7/ISI_fec!W$7)</f>
        <v>0</v>
      </c>
      <c r="X138" s="274">
        <f>IF(X$7=0,0,X$7/ISI_fec!X$7)</f>
        <v>0</v>
      </c>
      <c r="Y138" s="274">
        <f>IF(Y$7=0,0,Y$7/ISI_fec!Y$7)</f>
        <v>0</v>
      </c>
      <c r="DA138" s="77"/>
    </row>
    <row r="139" spans="1:105" ht="12" customHeight="1" x14ac:dyDescent="0.25">
      <c r="A139" s="173" t="s">
        <v>93</v>
      </c>
      <c r="B139" s="274">
        <f>IF(B$8=0,0,B$8/ISI_fec!B$8)</f>
        <v>0</v>
      </c>
      <c r="C139" s="274">
        <f>IF(C$8=0,0,C$8/ISI_fec!C$8)</f>
        <v>0</v>
      </c>
      <c r="D139" s="274">
        <f>IF(D$8=0,0,D$8/ISI_fec!D$8)</f>
        <v>0</v>
      </c>
      <c r="E139" s="274">
        <f>IF(E$8=0,0,E$8/ISI_fec!E$8)</f>
        <v>0</v>
      </c>
      <c r="F139" s="274">
        <f>IF(F$8=0,0,F$8/ISI_fec!F$8)</f>
        <v>0</v>
      </c>
      <c r="G139" s="274">
        <f>IF(G$8=0,0,G$8/ISI_fec!G$8)</f>
        <v>0</v>
      </c>
      <c r="H139" s="274">
        <f>IF(H$8=0,0,H$8/ISI_fec!H$8)</f>
        <v>0</v>
      </c>
      <c r="I139" s="274">
        <f>IF(I$8=0,0,I$8/ISI_fec!I$8)</f>
        <v>0</v>
      </c>
      <c r="J139" s="274">
        <f>IF(J$8=0,0,J$8/ISI_fec!J$8)</f>
        <v>0</v>
      </c>
      <c r="K139" s="274">
        <f>IF(K$8=0,0,K$8/ISI_fec!K$8)</f>
        <v>0</v>
      </c>
      <c r="L139" s="274">
        <f>IF(L$8=0,0,L$8/ISI_fec!L$8)</f>
        <v>0</v>
      </c>
      <c r="M139" s="274">
        <f>IF(M$8=0,0,M$8/ISI_fec!M$8)</f>
        <v>0</v>
      </c>
      <c r="N139" s="274">
        <f>IF(N$8=0,0,N$8/ISI_fec!N$8)</f>
        <v>0</v>
      </c>
      <c r="O139" s="274">
        <f>IF(O$8=0,0,O$8/ISI_fec!O$8)</f>
        <v>0</v>
      </c>
      <c r="P139" s="274">
        <f>IF(P$8=0,0,P$8/ISI_fec!P$8)</f>
        <v>0</v>
      </c>
      <c r="Q139" s="274">
        <f>IF(Q$8=0,0,Q$8/ISI_fec!Q$8)</f>
        <v>0</v>
      </c>
      <c r="R139" s="274">
        <f>IF(R$8=0,0,R$8/ISI_fec!R$8)</f>
        <v>0</v>
      </c>
      <c r="S139" s="274">
        <f>IF(S$8=0,0,S$8/ISI_fec!S$8)</f>
        <v>0</v>
      </c>
      <c r="T139" s="274">
        <f>IF(T$8=0,0,T$8/ISI_fec!T$8)</f>
        <v>0</v>
      </c>
      <c r="U139" s="274">
        <f>IF(U$8=0,0,U$8/ISI_fec!U$8)</f>
        <v>0</v>
      </c>
      <c r="V139" s="274">
        <f>IF(V$8=0,0,V$8/ISI_fec!V$8)</f>
        <v>0</v>
      </c>
      <c r="W139" s="274">
        <f>IF(W$8=0,0,W$8/ISI_fec!W$8)</f>
        <v>0</v>
      </c>
      <c r="X139" s="274">
        <f>IF(X$8=0,0,X$8/ISI_fec!X$8)</f>
        <v>0</v>
      </c>
      <c r="Y139" s="274">
        <f>IF(Y$8=0,0,Y$8/ISI_fec!Y$8)</f>
        <v>0</v>
      </c>
      <c r="DA139" s="77"/>
    </row>
    <row r="140" spans="1:105" ht="12" customHeight="1" x14ac:dyDescent="0.25">
      <c r="A140" s="173" t="s">
        <v>94</v>
      </c>
      <c r="B140" s="274">
        <f>IF(B$9=0,0,B$9/ISI_fec!B$9)</f>
        <v>0</v>
      </c>
      <c r="C140" s="274">
        <f>IF(C$9=0,0,C$9/ISI_fec!C$9)</f>
        <v>0</v>
      </c>
      <c r="D140" s="274">
        <f>IF(D$9=0,0,D$9/ISI_fec!D$9)</f>
        <v>0</v>
      </c>
      <c r="E140" s="274">
        <f>IF(E$9=0,0,E$9/ISI_fec!E$9)</f>
        <v>0</v>
      </c>
      <c r="F140" s="274">
        <f>IF(F$9=0,0,F$9/ISI_fec!F$9)</f>
        <v>0</v>
      </c>
      <c r="G140" s="274">
        <f>IF(G$9=0,0,G$9/ISI_fec!G$9)</f>
        <v>0</v>
      </c>
      <c r="H140" s="274">
        <f>IF(H$9=0,0,H$9/ISI_fec!H$9)</f>
        <v>0</v>
      </c>
      <c r="I140" s="274">
        <f>IF(I$9=0,0,I$9/ISI_fec!I$9)</f>
        <v>0</v>
      </c>
      <c r="J140" s="274">
        <f>IF(J$9=0,0,J$9/ISI_fec!J$9)</f>
        <v>0</v>
      </c>
      <c r="K140" s="274">
        <f>IF(K$9=0,0,K$9/ISI_fec!K$9)</f>
        <v>0</v>
      </c>
      <c r="L140" s="274">
        <f>IF(L$9=0,0,L$9/ISI_fec!L$9)</f>
        <v>0</v>
      </c>
      <c r="M140" s="274">
        <f>IF(M$9=0,0,M$9/ISI_fec!M$9)</f>
        <v>0</v>
      </c>
      <c r="N140" s="274">
        <f>IF(N$9=0,0,N$9/ISI_fec!N$9)</f>
        <v>0</v>
      </c>
      <c r="O140" s="274">
        <f>IF(O$9=0,0,O$9/ISI_fec!O$9)</f>
        <v>0</v>
      </c>
      <c r="P140" s="274">
        <f>IF(P$9=0,0,P$9/ISI_fec!P$9)</f>
        <v>0</v>
      </c>
      <c r="Q140" s="274">
        <f>IF(Q$9=0,0,Q$9/ISI_fec!Q$9)</f>
        <v>0</v>
      </c>
      <c r="R140" s="274">
        <f>IF(R$9=0,0,R$9/ISI_fec!R$9)</f>
        <v>0</v>
      </c>
      <c r="S140" s="274">
        <f>IF(S$9=0,0,S$9/ISI_fec!S$9)</f>
        <v>0</v>
      </c>
      <c r="T140" s="274">
        <f>IF(T$9=0,0,T$9/ISI_fec!T$9)</f>
        <v>0</v>
      </c>
      <c r="U140" s="274">
        <f>IF(U$9=0,0,U$9/ISI_fec!U$9)</f>
        <v>0</v>
      </c>
      <c r="V140" s="274">
        <f>IF(V$9=0,0,V$9/ISI_fec!V$9)</f>
        <v>0</v>
      </c>
      <c r="W140" s="274">
        <f>IF(W$9=0,0,W$9/ISI_fec!W$9)</f>
        <v>0</v>
      </c>
      <c r="X140" s="274">
        <f>IF(X$9=0,0,X$9/ISI_fec!X$9)</f>
        <v>0</v>
      </c>
      <c r="Y140" s="274">
        <f>IF(Y$9=0,0,Y$9/ISI_fec!Y$9)</f>
        <v>0</v>
      </c>
      <c r="DA140" s="77"/>
    </row>
    <row r="141" spans="1:105" ht="12" customHeight="1" x14ac:dyDescent="0.25">
      <c r="A141" s="56" t="s">
        <v>95</v>
      </c>
      <c r="B141" s="275">
        <f>IF(B$10=0,0,B$10/ISI_fec!B$10)</f>
        <v>0</v>
      </c>
      <c r="C141" s="275">
        <f>IF(C$10=0,0,C$10/ISI_fec!C$10)</f>
        <v>0</v>
      </c>
      <c r="D141" s="275">
        <f>IF(D$10=0,0,D$10/ISI_fec!D$10)</f>
        <v>0</v>
      </c>
      <c r="E141" s="275">
        <f>IF(E$10=0,0,E$10/ISI_fec!E$10)</f>
        <v>0</v>
      </c>
      <c r="F141" s="275">
        <f>IF(F$10=0,0,F$10/ISI_fec!F$10)</f>
        <v>0</v>
      </c>
      <c r="G141" s="275">
        <f>IF(G$10=0,0,G$10/ISI_fec!G$10)</f>
        <v>0</v>
      </c>
      <c r="H141" s="275">
        <f>IF(H$10=0,0,H$10/ISI_fec!H$10)</f>
        <v>0</v>
      </c>
      <c r="I141" s="275">
        <f>IF(I$10=0,0,I$10/ISI_fec!I$10)</f>
        <v>0</v>
      </c>
      <c r="J141" s="275">
        <f>IF(J$10=0,0,J$10/ISI_fec!J$10)</f>
        <v>0</v>
      </c>
      <c r="K141" s="275">
        <f>IF(K$10=0,0,K$10/ISI_fec!K$10)</f>
        <v>0</v>
      </c>
      <c r="L141" s="275">
        <f>IF(L$10=0,0,L$10/ISI_fec!L$10)</f>
        <v>0</v>
      </c>
      <c r="M141" s="275">
        <f>IF(M$10=0,0,M$10/ISI_fec!M$10)</f>
        <v>0</v>
      </c>
      <c r="N141" s="275">
        <f>IF(N$10=0,0,N$10/ISI_fec!N$10)</f>
        <v>0</v>
      </c>
      <c r="O141" s="275">
        <f>IF(O$10=0,0,O$10/ISI_fec!O$10)</f>
        <v>0</v>
      </c>
      <c r="P141" s="275">
        <f>IF(P$10=0,0,P$10/ISI_fec!P$10)</f>
        <v>0</v>
      </c>
      <c r="Q141" s="275">
        <f>IF(Q$10=0,0,Q$10/ISI_fec!Q$10)</f>
        <v>0</v>
      </c>
      <c r="R141" s="275">
        <f>IF(R$10=0,0,R$10/ISI_fec!R$10)</f>
        <v>0</v>
      </c>
      <c r="S141" s="275">
        <f>IF(S$10=0,0,S$10/ISI_fec!S$10)</f>
        <v>0</v>
      </c>
      <c r="T141" s="275">
        <f>IF(T$10=0,0,T$10/ISI_fec!T$10)</f>
        <v>0</v>
      </c>
      <c r="U141" s="275">
        <f>IF(U$10=0,0,U$10/ISI_fec!U$10)</f>
        <v>0</v>
      </c>
      <c r="V141" s="275">
        <f>IF(V$10=0,0,V$10/ISI_fec!V$10)</f>
        <v>0</v>
      </c>
      <c r="W141" s="275">
        <f>IF(W$10=0,0,W$10/ISI_fec!W$10)</f>
        <v>0</v>
      </c>
      <c r="X141" s="275">
        <f>IF(X$10=0,0,X$10/ISI_fec!X$10)</f>
        <v>0</v>
      </c>
      <c r="Y141" s="275">
        <f>IF(Y$10=0,0,Y$10/ISI_fec!Y$10)</f>
        <v>0</v>
      </c>
      <c r="DA141" s="78"/>
    </row>
    <row r="142" spans="1:105" ht="12" customHeight="1" x14ac:dyDescent="0.25">
      <c r="A142" s="174" t="s">
        <v>165</v>
      </c>
      <c r="B142" s="276">
        <f>IF(B$16=0,0,B$16/ISI_fec!B$16)</f>
        <v>0</v>
      </c>
      <c r="C142" s="276">
        <f>IF(C$16=0,0,C$16/ISI_fec!C$16)</f>
        <v>0</v>
      </c>
      <c r="D142" s="276">
        <f>IF(D$16=0,0,D$16/ISI_fec!D$16)</f>
        <v>0</v>
      </c>
      <c r="E142" s="276">
        <f>IF(E$16=0,0,E$16/ISI_fec!E$16)</f>
        <v>0</v>
      </c>
      <c r="F142" s="276">
        <f>IF(F$16=0,0,F$16/ISI_fec!F$16)</f>
        <v>0</v>
      </c>
      <c r="G142" s="276">
        <f>IF(G$16=0,0,G$16/ISI_fec!G$16)</f>
        <v>0</v>
      </c>
      <c r="H142" s="276">
        <f>IF(H$16=0,0,H$16/ISI_fec!H$16)</f>
        <v>0</v>
      </c>
      <c r="I142" s="276">
        <f>IF(I$16=0,0,I$16/ISI_fec!I$16)</f>
        <v>0</v>
      </c>
      <c r="J142" s="276">
        <f>IF(J$16=0,0,J$16/ISI_fec!J$16)</f>
        <v>0</v>
      </c>
      <c r="K142" s="276">
        <f>IF(K$16=0,0,K$16/ISI_fec!K$16)</f>
        <v>0</v>
      </c>
      <c r="L142" s="276">
        <f>IF(L$16=0,0,L$16/ISI_fec!L$16)</f>
        <v>0</v>
      </c>
      <c r="M142" s="276">
        <f>IF(M$16=0,0,M$16/ISI_fec!M$16)</f>
        <v>0</v>
      </c>
      <c r="N142" s="276">
        <f>IF(N$16=0,0,N$16/ISI_fec!N$16)</f>
        <v>0</v>
      </c>
      <c r="O142" s="276">
        <f>IF(O$16=0,0,O$16/ISI_fec!O$16)</f>
        <v>0</v>
      </c>
      <c r="P142" s="276">
        <f>IF(P$16=0,0,P$16/ISI_fec!P$16)</f>
        <v>0</v>
      </c>
      <c r="Q142" s="276">
        <f>IF(Q$16=0,0,Q$16/ISI_fec!Q$16)</f>
        <v>0</v>
      </c>
      <c r="R142" s="276">
        <f>IF(R$16=0,0,R$16/ISI_fec!R$16)</f>
        <v>0</v>
      </c>
      <c r="S142" s="276">
        <f>IF(S$16=0,0,S$16/ISI_fec!S$16)</f>
        <v>0</v>
      </c>
      <c r="T142" s="276">
        <f>IF(T$16=0,0,T$16/ISI_fec!T$16)</f>
        <v>0</v>
      </c>
      <c r="U142" s="276">
        <f>IF(U$16=0,0,U$16/ISI_fec!U$16)</f>
        <v>0</v>
      </c>
      <c r="V142" s="276">
        <f>IF(V$16=0,0,V$16/ISI_fec!V$16)</f>
        <v>0</v>
      </c>
      <c r="W142" s="276">
        <f>IF(W$16=0,0,W$16/ISI_fec!W$16)</f>
        <v>0</v>
      </c>
      <c r="X142" s="276">
        <f>IF(X$16=0,0,X$16/ISI_fec!X$16)</f>
        <v>0</v>
      </c>
      <c r="Y142" s="276">
        <f>IF(Y$16=0,0,Y$16/ISI_fec!Y$16)</f>
        <v>0</v>
      </c>
      <c r="DA142" s="79"/>
    </row>
    <row r="143" spans="1:105" ht="12" customHeight="1" x14ac:dyDescent="0.25">
      <c r="A143" s="174" t="s">
        <v>172</v>
      </c>
      <c r="B143" s="276">
        <f>IF(B$22=0,0,B$22/ISI_fec!B$22)</f>
        <v>0</v>
      </c>
      <c r="C143" s="276">
        <f>IF(C$22=0,0,C$22/ISI_fec!C$22)</f>
        <v>0</v>
      </c>
      <c r="D143" s="276">
        <f>IF(D$22=0,0,D$22/ISI_fec!D$22)</f>
        <v>0</v>
      </c>
      <c r="E143" s="276">
        <f>IF(E$22=0,0,E$22/ISI_fec!E$22)</f>
        <v>0</v>
      </c>
      <c r="F143" s="276">
        <f>IF(F$22=0,0,F$22/ISI_fec!F$22)</f>
        <v>0</v>
      </c>
      <c r="G143" s="276">
        <f>IF(G$22=0,0,G$22/ISI_fec!G$22)</f>
        <v>0</v>
      </c>
      <c r="H143" s="276">
        <f>IF(H$22=0,0,H$22/ISI_fec!H$22)</f>
        <v>0</v>
      </c>
      <c r="I143" s="276">
        <f>IF(I$22=0,0,I$22/ISI_fec!I$22)</f>
        <v>0</v>
      </c>
      <c r="J143" s="276">
        <f>IF(J$22=0,0,J$22/ISI_fec!J$22)</f>
        <v>0</v>
      </c>
      <c r="K143" s="276">
        <f>IF(K$22=0,0,K$22/ISI_fec!K$22)</f>
        <v>0</v>
      </c>
      <c r="L143" s="276">
        <f>IF(L$22=0,0,L$22/ISI_fec!L$22)</f>
        <v>0</v>
      </c>
      <c r="M143" s="276">
        <f>IF(M$22=0,0,M$22/ISI_fec!M$22)</f>
        <v>0</v>
      </c>
      <c r="N143" s="276">
        <f>IF(N$22=0,0,N$22/ISI_fec!N$22)</f>
        <v>0</v>
      </c>
      <c r="O143" s="276">
        <f>IF(O$22=0,0,O$22/ISI_fec!O$22)</f>
        <v>0</v>
      </c>
      <c r="P143" s="276">
        <f>IF(P$22=0,0,P$22/ISI_fec!P$22)</f>
        <v>0</v>
      </c>
      <c r="Q143" s="276">
        <f>IF(Q$22=0,0,Q$22/ISI_fec!Q$22)</f>
        <v>0</v>
      </c>
      <c r="R143" s="276">
        <f>IF(R$22=0,0,R$22/ISI_fec!R$22)</f>
        <v>0</v>
      </c>
      <c r="S143" s="276">
        <f>IF(S$22=0,0,S$22/ISI_fec!S$22)</f>
        <v>0</v>
      </c>
      <c r="T143" s="276">
        <f>IF(T$22=0,0,T$22/ISI_fec!T$22)</f>
        <v>0</v>
      </c>
      <c r="U143" s="276">
        <f>IF(U$22=0,0,U$22/ISI_fec!U$22)</f>
        <v>0</v>
      </c>
      <c r="V143" s="276">
        <f>IF(V$22=0,0,V$22/ISI_fec!V$22)</f>
        <v>0</v>
      </c>
      <c r="W143" s="276">
        <f>IF(W$22=0,0,W$22/ISI_fec!W$22)</f>
        <v>0</v>
      </c>
      <c r="X143" s="276">
        <f>IF(X$22=0,0,X$22/ISI_fec!X$22)</f>
        <v>0</v>
      </c>
      <c r="Y143" s="276">
        <f>IF(Y$22=0,0,Y$22/ISI_fec!Y$22)</f>
        <v>0</v>
      </c>
      <c r="DA143" s="79"/>
    </row>
    <row r="144" spans="1:105" ht="12" customHeight="1" x14ac:dyDescent="0.25">
      <c r="A144" s="174" t="s">
        <v>179</v>
      </c>
      <c r="B144" s="276">
        <f>IF(B$28=0,0,B$28/ISI_fec!B$28)</f>
        <v>0</v>
      </c>
      <c r="C144" s="276">
        <f>IF(C$28=0,0,C$28/ISI_fec!C$28)</f>
        <v>0</v>
      </c>
      <c r="D144" s="276">
        <f>IF(D$28=0,0,D$28/ISI_fec!D$28)</f>
        <v>0</v>
      </c>
      <c r="E144" s="276">
        <f>IF(E$28=0,0,E$28/ISI_fec!E$28)</f>
        <v>0</v>
      </c>
      <c r="F144" s="276">
        <f>IF(F$28=0,0,F$28/ISI_fec!F$28)</f>
        <v>0</v>
      </c>
      <c r="G144" s="276">
        <f>IF(G$28=0,0,G$28/ISI_fec!G$28)</f>
        <v>0</v>
      </c>
      <c r="H144" s="276">
        <f>IF(H$28=0,0,H$28/ISI_fec!H$28)</f>
        <v>0</v>
      </c>
      <c r="I144" s="276">
        <f>IF(I$28=0,0,I$28/ISI_fec!I$28)</f>
        <v>0</v>
      </c>
      <c r="J144" s="276">
        <f>IF(J$28=0,0,J$28/ISI_fec!J$28)</f>
        <v>0</v>
      </c>
      <c r="K144" s="276">
        <f>IF(K$28=0,0,K$28/ISI_fec!K$28)</f>
        <v>0</v>
      </c>
      <c r="L144" s="276">
        <f>IF(L$28=0,0,L$28/ISI_fec!L$28)</f>
        <v>0</v>
      </c>
      <c r="M144" s="276">
        <f>IF(M$28=0,0,M$28/ISI_fec!M$28)</f>
        <v>0</v>
      </c>
      <c r="N144" s="276">
        <f>IF(N$28=0,0,N$28/ISI_fec!N$28)</f>
        <v>0</v>
      </c>
      <c r="O144" s="276">
        <f>IF(O$28=0,0,O$28/ISI_fec!O$28)</f>
        <v>0</v>
      </c>
      <c r="P144" s="276">
        <f>IF(P$28=0,0,P$28/ISI_fec!P$28)</f>
        <v>0</v>
      </c>
      <c r="Q144" s="276">
        <f>IF(Q$28=0,0,Q$28/ISI_fec!Q$28)</f>
        <v>0</v>
      </c>
      <c r="R144" s="276">
        <f>IF(R$28=0,0,R$28/ISI_fec!R$28)</f>
        <v>0</v>
      </c>
      <c r="S144" s="276">
        <f>IF(S$28=0,0,S$28/ISI_fec!S$28)</f>
        <v>0</v>
      </c>
      <c r="T144" s="276">
        <f>IF(T$28=0,0,T$28/ISI_fec!T$28)</f>
        <v>0</v>
      </c>
      <c r="U144" s="276">
        <f>IF(U$28=0,0,U$28/ISI_fec!U$28)</f>
        <v>0</v>
      </c>
      <c r="V144" s="276">
        <f>IF(V$28=0,0,V$28/ISI_fec!V$28)</f>
        <v>0</v>
      </c>
      <c r="W144" s="276">
        <f>IF(W$28=0,0,W$28/ISI_fec!W$28)</f>
        <v>0</v>
      </c>
      <c r="X144" s="276">
        <f>IF(X$28=0,0,X$28/ISI_fec!X$28)</f>
        <v>0</v>
      </c>
      <c r="Y144" s="276">
        <f>IF(Y$28=0,0,Y$28/ISI_fec!Y$28)</f>
        <v>0</v>
      </c>
      <c r="DA144" s="79"/>
    </row>
    <row r="145" spans="1:105" ht="12" customHeight="1" x14ac:dyDescent="0.25">
      <c r="A145" s="41" t="s">
        <v>189</v>
      </c>
      <c r="B145" s="277">
        <f>IF(B$35=0,0,B$35/ISI_fec!B$35)</f>
        <v>0</v>
      </c>
      <c r="C145" s="277">
        <f>IF(C$35=0,0,C$35/ISI_fec!C$35)</f>
        <v>0</v>
      </c>
      <c r="D145" s="277">
        <f>IF(D$35=0,0,D$35/ISI_fec!D$35)</f>
        <v>0</v>
      </c>
      <c r="E145" s="277">
        <f>IF(E$35=0,0,E$35/ISI_fec!E$35)</f>
        <v>0</v>
      </c>
      <c r="F145" s="277">
        <f>IF(F$35=0,0,F$35/ISI_fec!F$35)</f>
        <v>0</v>
      </c>
      <c r="G145" s="277">
        <f>IF(G$35=0,0,G$35/ISI_fec!G$35)</f>
        <v>0</v>
      </c>
      <c r="H145" s="277">
        <f>IF(H$35=0,0,H$35/ISI_fec!H$35)</f>
        <v>0</v>
      </c>
      <c r="I145" s="277">
        <f>IF(I$35=0,0,I$35/ISI_fec!I$35)</f>
        <v>0</v>
      </c>
      <c r="J145" s="277">
        <f>IF(J$35=0,0,J$35/ISI_fec!J$35)</f>
        <v>0</v>
      </c>
      <c r="K145" s="277">
        <f>IF(K$35=0,0,K$35/ISI_fec!K$35)</f>
        <v>0</v>
      </c>
      <c r="L145" s="277">
        <f>IF(L$35=0,0,L$35/ISI_fec!L$35)</f>
        <v>0</v>
      </c>
      <c r="M145" s="277">
        <f>IF(M$35=0,0,M$35/ISI_fec!M$35)</f>
        <v>0</v>
      </c>
      <c r="N145" s="277">
        <f>IF(N$35=0,0,N$35/ISI_fec!N$35)</f>
        <v>0</v>
      </c>
      <c r="O145" s="277">
        <f>IF(O$35=0,0,O$35/ISI_fec!O$35)</f>
        <v>0</v>
      </c>
      <c r="P145" s="277">
        <f>IF(P$35=0,0,P$35/ISI_fec!P$35)</f>
        <v>0</v>
      </c>
      <c r="Q145" s="277">
        <f>IF(Q$35=0,0,Q$35/ISI_fec!Q$35)</f>
        <v>0</v>
      </c>
      <c r="R145" s="277">
        <f>IF(R$35=0,0,R$35/ISI_fec!R$35)</f>
        <v>0</v>
      </c>
      <c r="S145" s="277">
        <f>IF(S$35=0,0,S$35/ISI_fec!S$35)</f>
        <v>0</v>
      </c>
      <c r="T145" s="277">
        <f>IF(T$35=0,0,T$35/ISI_fec!T$35)</f>
        <v>0</v>
      </c>
      <c r="U145" s="277">
        <f>IF(U$35=0,0,U$35/ISI_fec!U$35)</f>
        <v>0</v>
      </c>
      <c r="V145" s="277">
        <f>IF(V$35=0,0,V$35/ISI_fec!V$35)</f>
        <v>0</v>
      </c>
      <c r="W145" s="277">
        <f>IF(W$35=0,0,W$35/ISI_fec!W$35)</f>
        <v>0</v>
      </c>
      <c r="X145" s="277">
        <f>IF(X$35=0,0,X$35/ISI_fec!X$35)</f>
        <v>0</v>
      </c>
      <c r="Y145" s="277">
        <f>IF(Y$35=0,0,Y$35/ISI_fec!Y$35)</f>
        <v>0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44</v>
      </c>
      <c r="B147" s="272">
        <f>IF(B$54=0,0,B$54/ISI_fec!B$54)</f>
        <v>0.606037285224299</v>
      </c>
      <c r="C147" s="272">
        <f>IF(C$54=0,0,C$54/ISI_fec!C$54)</f>
        <v>0.58954641755658432</v>
      </c>
      <c r="D147" s="272">
        <f>IF(D$54=0,0,D$54/ISI_fec!D$54)</f>
        <v>0.60039532909274229</v>
      </c>
      <c r="E147" s="272">
        <f>IF(E$54=0,0,E$54/ISI_fec!E$54)</f>
        <v>0.6009689977892636</v>
      </c>
      <c r="F147" s="272">
        <f>IF(F$54=0,0,F$54/ISI_fec!F$54)</f>
        <v>0.61077614472430475</v>
      </c>
      <c r="G147" s="272">
        <f>IF(G$54=0,0,G$54/ISI_fec!G$54)</f>
        <v>0.60331019701644939</v>
      </c>
      <c r="H147" s="272">
        <f>IF(H$54=0,0,H$54/ISI_fec!H$54)</f>
        <v>0.6148189033917113</v>
      </c>
      <c r="I147" s="272">
        <f>IF(I$54=0,0,I$54/ISI_fec!I$54)</f>
        <v>0.60930866806484874</v>
      </c>
      <c r="J147" s="272">
        <f>IF(J$54=0,0,J$54/ISI_fec!J$54)</f>
        <v>0.61320550262297613</v>
      </c>
      <c r="K147" s="272">
        <f>IF(K$54=0,0,K$54/ISI_fec!K$54)</f>
        <v>0.61858185788858966</v>
      </c>
      <c r="L147" s="272">
        <f>IF(L$54=0,0,L$54/ISI_fec!L$54)</f>
        <v>0.62375363096924707</v>
      </c>
      <c r="M147" s="272">
        <f>IF(M$54=0,0,M$54/ISI_fec!M$54)</f>
        <v>0.63511371131072736</v>
      </c>
      <c r="N147" s="272">
        <f>IF(N$54=0,0,N$54/ISI_fec!N$54)</f>
        <v>0.63315925591540989</v>
      </c>
      <c r="O147" s="272">
        <f>IF(O$54=0,0,O$54/ISI_fec!O$54)</f>
        <v>0.6321254752413018</v>
      </c>
      <c r="P147" s="272">
        <f>IF(P$54=0,0,P$54/ISI_fec!P$54)</f>
        <v>0.63114984202253976</v>
      </c>
      <c r="Q147" s="272">
        <f>IF(Q$54=0,0,Q$54/ISI_fec!Q$54)</f>
        <v>0.63372844649687354</v>
      </c>
      <c r="R147" s="272">
        <f>IF(R$54=0,0,R$54/ISI_fec!R$54)</f>
        <v>0.6401033427238576</v>
      </c>
      <c r="S147" s="272">
        <f>IF(S$54=0,0,S$54/ISI_fec!S$54)</f>
        <v>0.64983562314237975</v>
      </c>
      <c r="T147" s="272">
        <f>IF(T$54=0,0,T$54/ISI_fec!T$54)</f>
        <v>0.66339417480757179</v>
      </c>
      <c r="U147" s="272">
        <f>IF(U$54=0,0,U$54/ISI_fec!U$54)</f>
        <v>0.66116233814945768</v>
      </c>
      <c r="V147" s="272">
        <f>IF(V$54=0,0,V$54/ISI_fec!V$54)</f>
        <v>0.66198664888573111</v>
      </c>
      <c r="W147" s="272">
        <f>IF(W$54=0,0,W$54/ISI_fec!W$54)</f>
        <v>0.65320821096758197</v>
      </c>
      <c r="X147" s="272">
        <f>IF(X$54=0,0,X$54/ISI_fec!X$54)</f>
        <v>0.65560613047498162</v>
      </c>
      <c r="Y147" s="272">
        <f>IF(Y$54=0,0,Y$54/ISI_fec!Y$54)</f>
        <v>0.67249782529613633</v>
      </c>
      <c r="DA147" s="111"/>
    </row>
    <row r="148" spans="1:105" ht="12" customHeight="1" x14ac:dyDescent="0.25">
      <c r="A148" s="55" t="s">
        <v>91</v>
      </c>
      <c r="B148" s="273">
        <f>IF(B$55=0,0,B$55/ISI_fec!B$55)</f>
        <v>0.51044094814890917</v>
      </c>
      <c r="C148" s="273">
        <f>IF(C$55=0,0,C$55/ISI_fec!C$55)</f>
        <v>0.51044094814890928</v>
      </c>
      <c r="D148" s="273">
        <f>IF(D$55=0,0,D$55/ISI_fec!D$55)</f>
        <v>0.51181698260447961</v>
      </c>
      <c r="E148" s="273">
        <f>IF(E$55=0,0,E$55/ISI_fec!E$55)</f>
        <v>0.5118169826044795</v>
      </c>
      <c r="F148" s="273">
        <f>IF(F$55=0,0,F$55/ISI_fec!F$55)</f>
        <v>0.51181698260447961</v>
      </c>
      <c r="G148" s="273">
        <f>IF(G$55=0,0,G$55/ISI_fec!G$55)</f>
        <v>0.5118169826044795</v>
      </c>
      <c r="H148" s="273">
        <f>IF(H$55=0,0,H$55/ISI_fec!H$55)</f>
        <v>0.51563528434403194</v>
      </c>
      <c r="I148" s="273">
        <f>IF(I$55=0,0,I$55/ISI_fec!I$55)</f>
        <v>0.51595219403195258</v>
      </c>
      <c r="J148" s="273">
        <f>IF(J$55=0,0,J$55/ISI_fec!J$55)</f>
        <v>0.51595219403195236</v>
      </c>
      <c r="K148" s="273">
        <f>IF(K$55=0,0,K$55/ISI_fec!K$55)</f>
        <v>0.51595219403195269</v>
      </c>
      <c r="L148" s="273">
        <f>IF(L$55=0,0,L$55/ISI_fec!L$55)</f>
        <v>0.51595219403195247</v>
      </c>
      <c r="M148" s="273">
        <f>IF(M$55=0,0,M$55/ISI_fec!M$55)</f>
        <v>0.51935697462875752</v>
      </c>
      <c r="N148" s="273">
        <f>IF(N$55=0,0,N$55/ISI_fec!N$55)</f>
        <v>0.5224212771658816</v>
      </c>
      <c r="O148" s="273">
        <f>IF(O$55=0,0,O$55/ISI_fec!O$55)</f>
        <v>0.52431228697434662</v>
      </c>
      <c r="P148" s="273">
        <f>IF(P$55=0,0,P$55/ISI_fec!P$55)</f>
        <v>0.52431228697434662</v>
      </c>
      <c r="Q148" s="273">
        <f>IF(Q$55=0,0,Q$55/ISI_fec!Q$55)</f>
        <v>0.52431228697434662</v>
      </c>
      <c r="R148" s="273">
        <f>IF(R$55=0,0,R$55/ISI_fec!R$55)</f>
        <v>0.52431228697434662</v>
      </c>
      <c r="S148" s="273">
        <f>IF(S$55=0,0,S$55/ISI_fec!S$55)</f>
        <v>0.52688105827691201</v>
      </c>
      <c r="T148" s="273">
        <f>IF(T$55=0,0,T$55/ISI_fec!T$55)</f>
        <v>0.5291929524492206</v>
      </c>
      <c r="U148" s="273">
        <f>IF(U$55=0,0,U$55/ISI_fec!U$55)</f>
        <v>0.53127365720429853</v>
      </c>
      <c r="V148" s="273">
        <f>IF(V$55=0,0,V$55/ISI_fec!V$55)</f>
        <v>0.53314629148386883</v>
      </c>
      <c r="W148" s="273">
        <f>IF(W$55=0,0,W$55/ISI_fec!W$55)</f>
        <v>0.53483166233548185</v>
      </c>
      <c r="X148" s="273">
        <f>IF(X$55=0,0,X$55/ISI_fec!X$55)</f>
        <v>0.53634849610193369</v>
      </c>
      <c r="Y148" s="273">
        <f>IF(Y$55=0,0,Y$55/ISI_fec!Y$55)</f>
        <v>0.53771364649174036</v>
      </c>
      <c r="DA148" s="76"/>
    </row>
    <row r="149" spans="1:105" ht="12" customHeight="1" x14ac:dyDescent="0.25">
      <c r="A149" s="173" t="s">
        <v>92</v>
      </c>
      <c r="B149" s="274">
        <f>IF(B$56=0,0,B$56/ISI_fec!B$56)</f>
        <v>0.13246129263315939</v>
      </c>
      <c r="C149" s="274">
        <f>IF(C$56=0,0,C$56/ISI_fec!C$56)</f>
        <v>0.13246129263315942</v>
      </c>
      <c r="D149" s="274">
        <f>IF(D$56=0,0,D$56/ISI_fec!D$56)</f>
        <v>0.13281837860628448</v>
      </c>
      <c r="E149" s="274">
        <f>IF(E$56=0,0,E$56/ISI_fec!E$56)</f>
        <v>0.13281837860628448</v>
      </c>
      <c r="F149" s="274">
        <f>IF(F$56=0,0,F$56/ISI_fec!F$56)</f>
        <v>0.13281837860628448</v>
      </c>
      <c r="G149" s="274">
        <f>IF(G$56=0,0,G$56/ISI_fec!G$56)</f>
        <v>0.13281837860628448</v>
      </c>
      <c r="H149" s="274">
        <f>IF(H$56=0,0,H$56/ISI_fec!H$56)</f>
        <v>0.13389148109342017</v>
      </c>
      <c r="I149" s="274">
        <f>IF(I$56=0,0,I$56/ISI_fec!I$56)</f>
        <v>0.13389148109342011</v>
      </c>
      <c r="J149" s="274">
        <f>IF(J$56=0,0,J$56/ISI_fec!J$56)</f>
        <v>0.13389148109342017</v>
      </c>
      <c r="K149" s="274">
        <f>IF(K$56=0,0,K$56/ISI_fec!K$56)</f>
        <v>0.13389148109342014</v>
      </c>
      <c r="L149" s="274">
        <f>IF(L$56=0,0,L$56/ISI_fec!L$56)</f>
        <v>0.13389148109342019</v>
      </c>
      <c r="M149" s="274">
        <f>IF(M$56=0,0,M$56/ISI_fec!M$56)</f>
        <v>0.13606095578329125</v>
      </c>
      <c r="N149" s="274">
        <f>IF(N$56=0,0,N$56/ISI_fec!N$56)</f>
        <v>0.13606095578329122</v>
      </c>
      <c r="O149" s="274">
        <f>IF(O$56=0,0,O$56/ISI_fec!O$56)</f>
        <v>0.13606095578329122</v>
      </c>
      <c r="P149" s="274">
        <f>IF(P$56=0,0,P$56/ISI_fec!P$56)</f>
        <v>0.13606095578329122</v>
      </c>
      <c r="Q149" s="274">
        <f>IF(Q$56=0,0,Q$56/ISI_fec!Q$56)</f>
        <v>0.13606095578329125</v>
      </c>
      <c r="R149" s="274">
        <f>IF(R$56=0,0,R$56/ISI_fec!R$56)</f>
        <v>0.13606095578329125</v>
      </c>
      <c r="S149" s="274">
        <f>IF(S$56=0,0,S$56/ISI_fec!S$56)</f>
        <v>0.13923024636021955</v>
      </c>
      <c r="T149" s="274">
        <f>IF(T$56=0,0,T$56/ISI_fec!T$56)</f>
        <v>0.13981263296692376</v>
      </c>
      <c r="U149" s="274">
        <f>IF(U$56=0,0,U$56/ISI_fec!U$56)</f>
        <v>0.13981263296692373</v>
      </c>
      <c r="V149" s="274">
        <f>IF(V$56=0,0,V$56/ISI_fec!V$56)</f>
        <v>0.1398126329669237</v>
      </c>
      <c r="W149" s="274">
        <f>IF(W$56=0,0,W$56/ISI_fec!W$56)</f>
        <v>0.13981263296692373</v>
      </c>
      <c r="X149" s="274">
        <f>IF(X$56=0,0,X$56/ISI_fec!X$56)</f>
        <v>0.1398126329669237</v>
      </c>
      <c r="Y149" s="274">
        <f>IF(Y$56=0,0,Y$56/ISI_fec!Y$56)</f>
        <v>0.14260675582548873</v>
      </c>
      <c r="DA149" s="77"/>
    </row>
    <row r="150" spans="1:105" ht="12" customHeight="1" x14ac:dyDescent="0.25">
      <c r="A150" s="173" t="s">
        <v>93</v>
      </c>
      <c r="B150" s="274">
        <f>IF(B$57=0,0,B$57/ISI_fec!B$57)</f>
        <v>0.73296445605708593</v>
      </c>
      <c r="C150" s="274">
        <f>IF(C$57=0,0,C$57/ISI_fec!C$57)</f>
        <v>0.73296445605708627</v>
      </c>
      <c r="D150" s="274">
        <f>IF(D$57=0,0,D$57/ISI_fec!D$57)</f>
        <v>0.73494036404389762</v>
      </c>
      <c r="E150" s="274">
        <f>IF(E$57=0,0,E$57/ISI_fec!E$57)</f>
        <v>0.7349403640438974</v>
      </c>
      <c r="F150" s="274">
        <f>IF(F$57=0,0,F$57/ISI_fec!F$57)</f>
        <v>0.73494036404389718</v>
      </c>
      <c r="G150" s="274">
        <f>IF(G$57=0,0,G$57/ISI_fec!G$57)</f>
        <v>0.73494036404389751</v>
      </c>
      <c r="H150" s="274">
        <f>IF(H$57=0,0,H$57/ISI_fec!H$57)</f>
        <v>0.73806232955524065</v>
      </c>
      <c r="I150" s="274">
        <f>IF(I$57=0,0,I$57/ISI_fec!I$57)</f>
        <v>0.74087209851544955</v>
      </c>
      <c r="J150" s="274">
        <f>IF(J$57=0,0,J$57/ISI_fec!J$57)</f>
        <v>0.74087829477929468</v>
      </c>
      <c r="K150" s="274">
        <f>IF(K$57=0,0,K$57/ISI_fec!K$57)</f>
        <v>0.74087829477929434</v>
      </c>
      <c r="L150" s="274">
        <f>IF(L$57=0,0,L$57/ISI_fec!L$57)</f>
        <v>0.74087829477929457</v>
      </c>
      <c r="M150" s="274">
        <f>IF(M$57=0,0,M$57/ISI_fec!M$57)</f>
        <v>0.74340646721709835</v>
      </c>
      <c r="N150" s="274">
        <f>IF(N$57=0,0,N$57/ISI_fec!N$57)</f>
        <v>0.74568182241112169</v>
      </c>
      <c r="O150" s="274">
        <f>IF(O$57=0,0,O$57/ISI_fec!O$57)</f>
        <v>0.74772964208574244</v>
      </c>
      <c r="P150" s="274">
        <f>IF(P$57=0,0,P$57/ISI_fec!P$57)</f>
        <v>0.74957267979290099</v>
      </c>
      <c r="Q150" s="274">
        <f>IF(Q$57=0,0,Q$57/ISI_fec!Q$57)</f>
        <v>0.75123141372934399</v>
      </c>
      <c r="R150" s="274">
        <f>IF(R$57=0,0,R$57/ISI_fec!R$57)</f>
        <v>0.7527242742721425</v>
      </c>
      <c r="S150" s="274">
        <f>IF(S$57=0,0,S$57/ISI_fec!S$57)</f>
        <v>0.7540678487606608</v>
      </c>
      <c r="T150" s="274">
        <f>IF(T$57=0,0,T$57/ISI_fec!T$57)</f>
        <v>0.75527706580032872</v>
      </c>
      <c r="U150" s="274">
        <f>IF(U$57=0,0,U$57/ISI_fec!U$57)</f>
        <v>0.75636536113602892</v>
      </c>
      <c r="V150" s="274">
        <f>IF(V$57=0,0,V$57/ISI_fec!V$57)</f>
        <v>0.75734482693815885</v>
      </c>
      <c r="W150" s="274">
        <f>IF(W$57=0,0,W$57/ISI_fec!W$57)</f>
        <v>0.75822634616007578</v>
      </c>
      <c r="X150" s="274">
        <f>IF(X$57=0,0,X$57/ISI_fec!X$57)</f>
        <v>0.7584984189657572</v>
      </c>
      <c r="Y150" s="274">
        <f>IF(Y$57=0,0,Y$57/ISI_fec!Y$57)</f>
        <v>0.75849841896575709</v>
      </c>
      <c r="DA150" s="77"/>
    </row>
    <row r="151" spans="1:105" ht="12" customHeight="1" x14ac:dyDescent="0.25">
      <c r="A151" s="173" t="s">
        <v>94</v>
      </c>
      <c r="B151" s="274">
        <f>IF(B$58=0,0,B$58/ISI_fec!B$58)</f>
        <v>0.50550505021598091</v>
      </c>
      <c r="C151" s="274">
        <f>IF(C$58=0,0,C$58/ISI_fec!C$58)</f>
        <v>0.5055050502159808</v>
      </c>
      <c r="D151" s="274">
        <f>IF(D$58=0,0,D$58/ISI_fec!D$58)</f>
        <v>0.50686777859638354</v>
      </c>
      <c r="E151" s="274">
        <f>IF(E$58=0,0,E$58/ISI_fec!E$58)</f>
        <v>0.50686777859638366</v>
      </c>
      <c r="F151" s="274">
        <f>IF(F$58=0,0,F$58/ISI_fec!F$58)</f>
        <v>0.50686777859638332</v>
      </c>
      <c r="G151" s="274">
        <f>IF(G$58=0,0,G$58/ISI_fec!G$58)</f>
        <v>0.50686777859638332</v>
      </c>
      <c r="H151" s="274">
        <f>IF(H$58=0,0,H$58/ISI_fec!H$58)</f>
        <v>0.51096300306432452</v>
      </c>
      <c r="I151" s="274">
        <f>IF(I$58=0,0,I$58/ISI_fec!I$58)</f>
        <v>0.51096300306432452</v>
      </c>
      <c r="J151" s="274">
        <f>IF(J$58=0,0,J$58/ISI_fec!J$58)</f>
        <v>0.51096300306432441</v>
      </c>
      <c r="K151" s="274">
        <f>IF(K$58=0,0,K$58/ISI_fec!K$58)</f>
        <v>0.51096300306432441</v>
      </c>
      <c r="L151" s="274">
        <f>IF(L$58=0,0,L$58/ISI_fec!L$58)</f>
        <v>0.51096300306432463</v>
      </c>
      <c r="M151" s="274">
        <f>IF(M$58=0,0,M$58/ISI_fec!M$58)</f>
        <v>0.51924225498950949</v>
      </c>
      <c r="N151" s="274">
        <f>IF(N$58=0,0,N$58/ISI_fec!N$58)</f>
        <v>0.51924225498950949</v>
      </c>
      <c r="O151" s="274">
        <f>IF(O$58=0,0,O$58/ISI_fec!O$58)</f>
        <v>0.51924225498950927</v>
      </c>
      <c r="P151" s="274">
        <f>IF(P$58=0,0,P$58/ISI_fec!P$58)</f>
        <v>0.5192422549895096</v>
      </c>
      <c r="Q151" s="274">
        <f>IF(Q$58=0,0,Q$58/ISI_fec!Q$58)</f>
        <v>0.51924225498950971</v>
      </c>
      <c r="R151" s="274">
        <f>IF(R$58=0,0,R$58/ISI_fec!R$58)</f>
        <v>0.51924225498950938</v>
      </c>
      <c r="S151" s="274">
        <f>IF(S$58=0,0,S$58/ISI_fec!S$58)</f>
        <v>0.53247024741578708</v>
      </c>
      <c r="T151" s="274">
        <f>IF(T$58=0,0,T$58/ISI_fec!T$58)</f>
        <v>0.53355958290777528</v>
      </c>
      <c r="U151" s="274">
        <f>IF(U$58=0,0,U$58/ISI_fec!U$58)</f>
        <v>0.53355958290777505</v>
      </c>
      <c r="V151" s="274">
        <f>IF(V$58=0,0,V$58/ISI_fec!V$58)</f>
        <v>0.53355958290777517</v>
      </c>
      <c r="W151" s="274">
        <f>IF(W$58=0,0,W$58/ISI_fec!W$58)</f>
        <v>0.53355958290777528</v>
      </c>
      <c r="X151" s="274">
        <f>IF(X$58=0,0,X$58/ISI_fec!X$58)</f>
        <v>0.53355958290777528</v>
      </c>
      <c r="Y151" s="274">
        <f>IF(Y$58=0,0,Y$58/ISI_fec!Y$58)</f>
        <v>0.54535584254222613</v>
      </c>
      <c r="DA151" s="77"/>
    </row>
    <row r="152" spans="1:105" ht="12" customHeight="1" x14ac:dyDescent="0.25">
      <c r="A152" s="56" t="s">
        <v>95</v>
      </c>
      <c r="B152" s="275">
        <f>IF(B$59=0,0,B$59/ISI_fec!B$59)</f>
        <v>0.75412273574673694</v>
      </c>
      <c r="C152" s="275">
        <f>IF(C$59=0,0,C$59/ISI_fec!C$59)</f>
        <v>0.73858614392678046</v>
      </c>
      <c r="D152" s="275">
        <f>IF(D$59=0,0,D$59/ISI_fec!D$59)</f>
        <v>0.74860942251117735</v>
      </c>
      <c r="E152" s="275">
        <f>IF(E$59=0,0,E$59/ISI_fec!E$59)</f>
        <v>0.74846126855474504</v>
      </c>
      <c r="F152" s="275">
        <f>IF(F$59=0,0,F$59/ISI_fec!F$59)</f>
        <v>0.75876103802166373</v>
      </c>
      <c r="G152" s="275">
        <f>IF(G$59=0,0,G$59/ISI_fec!G$59)</f>
        <v>0.74871779982450981</v>
      </c>
      <c r="H152" s="275">
        <f>IF(H$59=0,0,H$59/ISI_fec!H$59)</f>
        <v>0.76375046351701359</v>
      </c>
      <c r="I152" s="275">
        <f>IF(I$59=0,0,I$59/ISI_fec!I$59)</f>
        <v>0.76007994727275829</v>
      </c>
      <c r="J152" s="275">
        <f>IF(J$59=0,0,J$59/ISI_fec!J$59)</f>
        <v>0.76336699825833076</v>
      </c>
      <c r="K152" s="275">
        <f>IF(K$59=0,0,K$59/ISI_fec!K$59)</f>
        <v>0.76744765697221395</v>
      </c>
      <c r="L152" s="275">
        <f>IF(L$59=0,0,L$59/ISI_fec!L$59)</f>
        <v>0.77301728987538831</v>
      </c>
      <c r="M152" s="275">
        <f>IF(M$59=0,0,M$59/ISI_fec!M$59)</f>
        <v>0.78611985396382833</v>
      </c>
      <c r="N152" s="275">
        <f>IF(N$59=0,0,N$59/ISI_fec!N$59)</f>
        <v>0.78198278908948082</v>
      </c>
      <c r="O152" s="275">
        <f>IF(O$59=0,0,O$59/ISI_fec!O$59)</f>
        <v>0.78097043074690864</v>
      </c>
      <c r="P152" s="275">
        <f>IF(P$59=0,0,P$59/ISI_fec!P$59)</f>
        <v>0.77924302630794762</v>
      </c>
      <c r="Q152" s="275">
        <f>IF(Q$59=0,0,Q$59/ISI_fec!Q$59)</f>
        <v>0.78237040712360939</v>
      </c>
      <c r="R152" s="275">
        <f>IF(R$59=0,0,R$59/ISI_fec!R$59)</f>
        <v>0.79233243716564039</v>
      </c>
      <c r="S152" s="275">
        <f>IF(S$59=0,0,S$59/ISI_fec!S$59)</f>
        <v>0.80490481382243673</v>
      </c>
      <c r="T152" s="275">
        <f>IF(T$59=0,0,T$59/ISI_fec!T$59)</f>
        <v>0.82205754870218661</v>
      </c>
      <c r="U152" s="275">
        <f>IF(U$59=0,0,U$59/ISI_fec!U$59)</f>
        <v>0.81795307164460529</v>
      </c>
      <c r="V152" s="275">
        <f>IF(V$59=0,0,V$59/ISI_fec!V$59)</f>
        <v>0.81936870351626789</v>
      </c>
      <c r="W152" s="275">
        <f>IF(W$59=0,0,W$59/ISI_fec!W$59)</f>
        <v>0.80399240767934799</v>
      </c>
      <c r="X152" s="275">
        <f>IF(X$59=0,0,X$59/ISI_fec!X$59)</f>
        <v>0.80773859717490304</v>
      </c>
      <c r="Y152" s="275">
        <f>IF(Y$59=0,0,Y$59/ISI_fec!Y$59)</f>
        <v>0.84148012484731338</v>
      </c>
      <c r="DA152" s="78"/>
    </row>
    <row r="153" spans="1:105" ht="12" customHeight="1" x14ac:dyDescent="0.25">
      <c r="A153" s="174" t="s">
        <v>220</v>
      </c>
      <c r="B153" s="276">
        <f>IF(B$65=0,0,B$65/ISI_fec!B$65)</f>
        <v>0.49034743746435566</v>
      </c>
      <c r="C153" s="276">
        <f>IF(C$65=0,0,C$65/ISI_fec!C$65)</f>
        <v>0.48524776968533745</v>
      </c>
      <c r="D153" s="276">
        <f>IF(D$65=0,0,D$65/ISI_fec!D$65)</f>
        <v>0.48997531618215107</v>
      </c>
      <c r="E153" s="276">
        <f>IF(E$65=0,0,E$65/ISI_fec!E$65)</f>
        <v>0.49598080943495376</v>
      </c>
      <c r="F153" s="276">
        <f>IF(F$65=0,0,F$65/ISI_fec!F$65)</f>
        <v>0.49765646733093721</v>
      </c>
      <c r="G153" s="276">
        <f>IF(G$65=0,0,G$65/ISI_fec!G$65)</f>
        <v>0.50015878488751842</v>
      </c>
      <c r="H153" s="276">
        <f>IF(H$65=0,0,H$65/ISI_fec!H$65)</f>
        <v>0.50315942302390748</v>
      </c>
      <c r="I153" s="276">
        <f>IF(I$65=0,0,I$65/ISI_fec!I$65)</f>
        <v>0.49731767512542946</v>
      </c>
      <c r="J153" s="276">
        <f>IF(J$65=0,0,J$65/ISI_fec!J$65)</f>
        <v>0.50036386461869609</v>
      </c>
      <c r="K153" s="276">
        <f>IF(K$65=0,0,K$65/ISI_fec!K$65)</f>
        <v>0.5058537509554617</v>
      </c>
      <c r="L153" s="276">
        <f>IF(L$65=0,0,L$65/ISI_fec!L$65)</f>
        <v>0.50879397614544364</v>
      </c>
      <c r="M153" s="276">
        <f>IF(M$65=0,0,M$65/ISI_fec!M$65)</f>
        <v>0.52088970860712469</v>
      </c>
      <c r="N153" s="276">
        <f>IF(N$65=0,0,N$65/ISI_fec!N$65)</f>
        <v>0.52288976779998764</v>
      </c>
      <c r="O153" s="276">
        <f>IF(O$65=0,0,O$65/ISI_fec!O$65)</f>
        <v>0.52160594456303777</v>
      </c>
      <c r="P153" s="276">
        <f>IF(P$65=0,0,P$65/ISI_fec!P$65)</f>
        <v>0.52208116463041676</v>
      </c>
      <c r="Q153" s="276">
        <f>IF(Q$65=0,0,Q$65/ISI_fec!Q$65)</f>
        <v>0.52291963813840636</v>
      </c>
      <c r="R153" s="276">
        <f>IF(R$65=0,0,R$65/ISI_fec!R$65)</f>
        <v>0.52317472622237071</v>
      </c>
      <c r="S153" s="276">
        <f>IF(S$65=0,0,S$65/ISI_fec!S$65)</f>
        <v>0.54231973128279154</v>
      </c>
      <c r="T153" s="276">
        <f>IF(T$65=0,0,T$65/ISI_fec!T$65)</f>
        <v>0.54354150427285874</v>
      </c>
      <c r="U153" s="276">
        <f>IF(U$65=0,0,U$65/ISI_fec!U$65)</f>
        <v>0.54320696360978316</v>
      </c>
      <c r="V153" s="276">
        <f>IF(V$65=0,0,V$65/ISI_fec!V$65)</f>
        <v>0.54322100362442682</v>
      </c>
      <c r="W153" s="276">
        <f>IF(W$65=0,0,W$65/ISI_fec!W$65)</f>
        <v>0.54380441599985585</v>
      </c>
      <c r="X153" s="276">
        <f>IF(X$65=0,0,X$65/ISI_fec!X$65)</f>
        <v>0.54388410741791204</v>
      </c>
      <c r="Y153" s="276">
        <f>IF(Y$65=0,0,Y$65/ISI_fec!Y$65)</f>
        <v>0.56689314877948138</v>
      </c>
      <c r="DA153" s="79"/>
    </row>
    <row r="154" spans="1:105" ht="12" customHeight="1" x14ac:dyDescent="0.25">
      <c r="A154" s="174" t="s">
        <v>226</v>
      </c>
      <c r="B154" s="276">
        <f>IF(B$71=0,0,B$71/ISI_fec!B$71)</f>
        <v>0.73205788336872213</v>
      </c>
      <c r="C154" s="276">
        <f>IF(C$71=0,0,C$71/ISI_fec!C$71)</f>
        <v>0.73205788336872246</v>
      </c>
      <c r="D154" s="276">
        <f>IF(D$71=0,0,D$71/ISI_fec!D$71)</f>
        <v>0.7340313474386414</v>
      </c>
      <c r="E154" s="276">
        <f>IF(E$71=0,0,E$71/ISI_fec!E$71)</f>
        <v>0.73403134743864162</v>
      </c>
      <c r="F154" s="276">
        <f>IF(F$71=0,0,F$71/ISI_fec!F$71)</f>
        <v>0.73403134743864129</v>
      </c>
      <c r="G154" s="276">
        <f>IF(G$71=0,0,G$71/ISI_fec!G$71)</f>
        <v>0.73403134743864129</v>
      </c>
      <c r="H154" s="276">
        <f>IF(H$71=0,0,H$71/ISI_fec!H$71)</f>
        <v>0.73996193379903474</v>
      </c>
      <c r="I154" s="276">
        <f>IF(I$71=0,0,I$71/ISI_fec!I$71)</f>
        <v>0.73996193379903508</v>
      </c>
      <c r="J154" s="276">
        <f>IF(J$71=0,0,J$71/ISI_fec!J$71)</f>
        <v>0.73996193379903508</v>
      </c>
      <c r="K154" s="276">
        <f>IF(K$71=0,0,K$71/ISI_fec!K$71)</f>
        <v>0.73996193379903497</v>
      </c>
      <c r="L154" s="276">
        <f>IF(L$71=0,0,L$71/ISI_fec!L$71)</f>
        <v>0.73996193379903463</v>
      </c>
      <c r="M154" s="276">
        <f>IF(M$71=0,0,M$71/ISI_fec!M$71)</f>
        <v>0.75195170845635562</v>
      </c>
      <c r="N154" s="276">
        <f>IF(N$71=0,0,N$71/ISI_fec!N$71)</f>
        <v>0.75195170845635551</v>
      </c>
      <c r="O154" s="276">
        <f>IF(O$71=0,0,O$71/ISI_fec!O$71)</f>
        <v>0.75195170845635606</v>
      </c>
      <c r="P154" s="276">
        <f>IF(P$71=0,0,P$71/ISI_fec!P$71)</f>
        <v>0.75195170845635562</v>
      </c>
      <c r="Q154" s="276">
        <f>IF(Q$71=0,0,Q$71/ISI_fec!Q$71)</f>
        <v>0.75195170845635584</v>
      </c>
      <c r="R154" s="276">
        <f>IF(R$71=0,0,R$71/ISI_fec!R$71)</f>
        <v>0.75195170845635584</v>
      </c>
      <c r="S154" s="276">
        <f>IF(S$71=0,0,S$71/ISI_fec!S$71)</f>
        <v>0.76425653761071999</v>
      </c>
      <c r="T154" s="276">
        <f>IF(T$71=0,0,T$71/ISI_fec!T$71)</f>
        <v>0.7726856512070035</v>
      </c>
      <c r="U154" s="276">
        <f>IF(U$71=0,0,U$71/ISI_fec!U$71)</f>
        <v>0.77268565120700361</v>
      </c>
      <c r="V154" s="276">
        <f>IF(V$71=0,0,V$71/ISI_fec!V$71)</f>
        <v>0.77268565120700328</v>
      </c>
      <c r="W154" s="276">
        <f>IF(W$71=0,0,W$71/ISI_fec!W$71)</f>
        <v>0.77268565120700328</v>
      </c>
      <c r="X154" s="276">
        <f>IF(X$71=0,0,X$71/ISI_fec!X$71)</f>
        <v>0.77268565120700339</v>
      </c>
      <c r="Y154" s="276">
        <f>IF(Y$71=0,0,Y$71/ISI_fec!Y$71)</f>
        <v>0.78291708608630317</v>
      </c>
      <c r="DA154" s="79"/>
    </row>
    <row r="155" spans="1:105" ht="12" customHeight="1" x14ac:dyDescent="0.25">
      <c r="A155" s="174" t="s">
        <v>179</v>
      </c>
      <c r="B155" s="276">
        <f>IF(B$72=0,0,B$72/ISI_fec!B$72)</f>
        <v>0.55296619352709686</v>
      </c>
      <c r="C155" s="276">
        <f>IF(C$72=0,0,C$72/ISI_fec!C$72)</f>
        <v>0.54191395158253441</v>
      </c>
      <c r="D155" s="276">
        <f>IF(D$72=0,0,D$72/ISI_fec!D$72)</f>
        <v>0.54904445347214503</v>
      </c>
      <c r="E155" s="276">
        <f>IF(E$72=0,0,E$72/ISI_fec!E$72)</f>
        <v>0.54899640807676198</v>
      </c>
      <c r="F155" s="276">
        <f>IF(F$72=0,0,F$72/ISI_fec!F$72)</f>
        <v>0.55706236793805974</v>
      </c>
      <c r="G155" s="276">
        <f>IF(G$72=0,0,G$72/ISI_fec!G$72)</f>
        <v>0.5497546134914173</v>
      </c>
      <c r="H155" s="276">
        <f>IF(H$72=0,0,H$72/ISI_fec!H$72)</f>
        <v>0.56060088971972799</v>
      </c>
      <c r="I155" s="276">
        <f>IF(I$72=0,0,I$72/ISI_fec!I$72)</f>
        <v>0.55793822916153157</v>
      </c>
      <c r="J155" s="276">
        <f>IF(J$72=0,0,J$72/ISI_fec!J$72)</f>
        <v>0.56027578714432436</v>
      </c>
      <c r="K155" s="276">
        <f>IF(K$72=0,0,K$72/ISI_fec!K$72)</f>
        <v>0.56320698434354299</v>
      </c>
      <c r="L155" s="276">
        <f>IF(L$72=0,0,L$72/ISI_fec!L$72)</f>
        <v>0.56728592797820099</v>
      </c>
      <c r="M155" s="276">
        <f>IF(M$72=0,0,M$72/ISI_fec!M$72)</f>
        <v>0.57684377900236916</v>
      </c>
      <c r="N155" s="276">
        <f>IF(N$72=0,0,N$72/ISI_fec!N$72)</f>
        <v>0.57381086208472976</v>
      </c>
      <c r="O155" s="276">
        <f>IF(O$72=0,0,O$72/ISI_fec!O$72)</f>
        <v>0.57309593108949131</v>
      </c>
      <c r="P155" s="276">
        <f>IF(P$72=0,0,P$72/ISI_fec!P$72)</f>
        <v>0.57183819596263052</v>
      </c>
      <c r="Q155" s="276">
        <f>IF(Q$72=0,0,Q$72/ISI_fec!Q$72)</f>
        <v>0.5740940904113897</v>
      </c>
      <c r="R155" s="276">
        <f>IF(R$72=0,0,R$72/ISI_fec!R$72)</f>
        <v>0.58128565123528408</v>
      </c>
      <c r="S155" s="276">
        <f>IF(S$72=0,0,S$72/ISI_fec!S$72)</f>
        <v>0.59070490984174906</v>
      </c>
      <c r="T155" s="276">
        <f>IF(T$72=0,0,T$72/ISI_fec!T$72)</f>
        <v>0.60305090853927601</v>
      </c>
      <c r="U155" s="276">
        <f>IF(U$72=0,0,U$72/ISI_fec!U$72)</f>
        <v>0.60008959795053962</v>
      </c>
      <c r="V155" s="276">
        <f>IF(V$72=0,0,V$72/ISI_fec!V$72)</f>
        <v>0.60111092895710405</v>
      </c>
      <c r="W155" s="276">
        <f>IF(W$72=0,0,W$72/ISI_fec!W$72)</f>
        <v>0.5900288408870894</v>
      </c>
      <c r="X155" s="276">
        <f>IF(X$72=0,0,X$72/ISI_fec!X$72)</f>
        <v>0.59271729941961071</v>
      </c>
      <c r="Y155" s="276">
        <f>IF(Y$72=0,0,Y$72/ISI_fec!Y$72)</f>
        <v>0.61622352697453764</v>
      </c>
      <c r="DA155" s="79"/>
    </row>
    <row r="156" spans="1:105" ht="12" customHeight="1" x14ac:dyDescent="0.25">
      <c r="A156" s="41" t="s">
        <v>189</v>
      </c>
      <c r="B156" s="277">
        <f>IF(B$79=0,0,B$79/ISI_fec!B$79)</f>
        <v>0.5299436805298402</v>
      </c>
      <c r="C156" s="277">
        <f>IF(C$79=0,0,C$79/ISI_fec!C$79)</f>
        <v>0.52101326490777955</v>
      </c>
      <c r="D156" s="277">
        <f>IF(D$79=0,0,D$79/ISI_fec!D$79)</f>
        <v>0.52725346304569132</v>
      </c>
      <c r="E156" s="277">
        <f>IF(E$79=0,0,E$79/ISI_fec!E$79)</f>
        <v>0.52896589323009147</v>
      </c>
      <c r="F156" s="277">
        <f>IF(F$79=0,0,F$79/ISI_fec!F$79)</f>
        <v>0.53438789284019672</v>
      </c>
      <c r="G156" s="277">
        <f>IF(G$79=0,0,G$79/ISI_fec!G$79)</f>
        <v>0.5304842780152258</v>
      </c>
      <c r="H156" s="277">
        <f>IF(H$79=0,0,H$79/ISI_fec!H$79)</f>
        <v>0.53862828751736636</v>
      </c>
      <c r="I156" s="277">
        <f>IF(I$79=0,0,I$79/ISI_fec!I$79)</f>
        <v>0.53489470516270043</v>
      </c>
      <c r="J156" s="277">
        <f>IF(J$79=0,0,J$79/ISI_fec!J$79)</f>
        <v>0.53746700614755294</v>
      </c>
      <c r="K156" s="277">
        <f>IF(K$79=0,0,K$79/ISI_fec!K$79)</f>
        <v>0.54124932223301869</v>
      </c>
      <c r="L156" s="277">
        <f>IF(L$79=0,0,L$79/ISI_fec!L$79)</f>
        <v>0.54486116282981156</v>
      </c>
      <c r="M156" s="277">
        <f>IF(M$79=0,0,M$79/ISI_fec!M$79)</f>
        <v>0.55523707568485614</v>
      </c>
      <c r="N156" s="277">
        <f>IF(N$79=0,0,N$79/ISI_fec!N$79)</f>
        <v>0.55394415187086665</v>
      </c>
      <c r="O156" s="277">
        <f>IF(O$79=0,0,O$79/ISI_fec!O$79)</f>
        <v>0.55304572070416713</v>
      </c>
      <c r="P156" s="277">
        <f>IF(P$79=0,0,P$79/ISI_fec!P$79)</f>
        <v>0.55238121103143489</v>
      </c>
      <c r="Q156" s="277">
        <f>IF(Q$79=0,0,Q$79/ISI_fec!Q$79)</f>
        <v>0.55430352916217329</v>
      </c>
      <c r="R156" s="277">
        <f>IF(R$79=0,0,R$79/ISI_fec!R$79)</f>
        <v>0.55907176180033546</v>
      </c>
      <c r="S156" s="277">
        <f>IF(S$79=0,0,S$79/ISI_fec!S$79)</f>
        <v>0.57067677043623755</v>
      </c>
      <c r="T156" s="277">
        <f>IF(T$79=0,0,T$79/ISI_fec!T$79)</f>
        <v>0.58003502747930735</v>
      </c>
      <c r="U156" s="277">
        <f>IF(U$79=0,0,U$79/ISI_fec!U$79)</f>
        <v>0.57798474363062458</v>
      </c>
      <c r="V156" s="277">
        <f>IF(V$79=0,0,V$79/ISI_fec!V$79)</f>
        <v>0.57865341242133894</v>
      </c>
      <c r="W156" s="277">
        <f>IF(W$79=0,0,W$79/ISI_fec!W$79)</f>
        <v>0.57157021799831076</v>
      </c>
      <c r="X156" s="277">
        <f>IF(X$79=0,0,X$79/ISI_fec!X$79)</f>
        <v>0.57338623006347944</v>
      </c>
      <c r="Y156" s="277">
        <f>IF(Y$79=0,0,Y$79/ISI_fec!Y$79)</f>
        <v>0.59273731241369454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CO2 emissions"</f>
        <v>LU: Iron and steel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342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f t="shared" ref="B5:Y5" si="0">SUM(B6:B10)+B16+B22+B28+B35+B52</f>
        <v>0</v>
      </c>
      <c r="C5" s="223">
        <f t="shared" si="0"/>
        <v>0</v>
      </c>
      <c r="D5" s="223">
        <f t="shared" si="0"/>
        <v>0</v>
      </c>
      <c r="E5" s="223">
        <f t="shared" si="0"/>
        <v>0</v>
      </c>
      <c r="F5" s="223">
        <f t="shared" si="0"/>
        <v>0</v>
      </c>
      <c r="G5" s="223">
        <f t="shared" si="0"/>
        <v>0</v>
      </c>
      <c r="H5" s="223">
        <f t="shared" si="0"/>
        <v>0</v>
      </c>
      <c r="I5" s="223">
        <f t="shared" si="0"/>
        <v>0</v>
      </c>
      <c r="J5" s="223">
        <f t="shared" si="0"/>
        <v>0</v>
      </c>
      <c r="K5" s="223">
        <f t="shared" si="0"/>
        <v>0</v>
      </c>
      <c r="L5" s="223">
        <f t="shared" si="0"/>
        <v>0</v>
      </c>
      <c r="M5" s="223">
        <f t="shared" si="0"/>
        <v>0</v>
      </c>
      <c r="N5" s="223">
        <f t="shared" si="0"/>
        <v>0</v>
      </c>
      <c r="O5" s="223">
        <f t="shared" si="0"/>
        <v>0</v>
      </c>
      <c r="P5" s="223">
        <f t="shared" si="0"/>
        <v>0</v>
      </c>
      <c r="Q5" s="223">
        <f t="shared" si="0"/>
        <v>0</v>
      </c>
      <c r="R5" s="223">
        <f t="shared" si="0"/>
        <v>0</v>
      </c>
      <c r="S5" s="223">
        <f t="shared" si="0"/>
        <v>0</v>
      </c>
      <c r="T5" s="223">
        <f t="shared" si="0"/>
        <v>0</v>
      </c>
      <c r="U5" s="223">
        <f t="shared" si="0"/>
        <v>0</v>
      </c>
      <c r="V5" s="223">
        <f t="shared" si="0"/>
        <v>0</v>
      </c>
      <c r="W5" s="223">
        <f t="shared" si="0"/>
        <v>0</v>
      </c>
      <c r="X5" s="223">
        <f t="shared" si="0"/>
        <v>0</v>
      </c>
      <c r="Y5" s="223">
        <f t="shared" si="0"/>
        <v>0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343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344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345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346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347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348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349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350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351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352</v>
      </c>
    </row>
    <row r="16" spans="1:105" ht="12" customHeight="1" x14ac:dyDescent="0.25">
      <c r="A16" s="57" t="s">
        <v>165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353</v>
      </c>
    </row>
    <row r="17" spans="1:105" ht="12" customHeight="1" x14ac:dyDescent="0.25">
      <c r="A17" s="18" t="s">
        <v>28</v>
      </c>
      <c r="B17" s="230">
        <v>0</v>
      </c>
      <c r="C17" s="230">
        <v>0</v>
      </c>
      <c r="D17" s="230">
        <v>0</v>
      </c>
      <c r="E17" s="230">
        <v>0</v>
      </c>
      <c r="F17" s="230">
        <v>0</v>
      </c>
      <c r="G17" s="230">
        <v>0</v>
      </c>
      <c r="H17" s="230">
        <v>0</v>
      </c>
      <c r="I17" s="230">
        <v>0</v>
      </c>
      <c r="J17" s="230">
        <v>0</v>
      </c>
      <c r="K17" s="230">
        <v>0</v>
      </c>
      <c r="L17" s="230">
        <v>0</v>
      </c>
      <c r="M17" s="230">
        <v>0</v>
      </c>
      <c r="N17" s="230">
        <v>0</v>
      </c>
      <c r="O17" s="230">
        <v>0</v>
      </c>
      <c r="P17" s="230">
        <v>0</v>
      </c>
      <c r="Q17" s="230">
        <v>0</v>
      </c>
      <c r="R17" s="230">
        <v>0</v>
      </c>
      <c r="S17" s="230">
        <v>0</v>
      </c>
      <c r="T17" s="230">
        <v>0</v>
      </c>
      <c r="U17" s="230">
        <v>0</v>
      </c>
      <c r="V17" s="230">
        <v>0</v>
      </c>
      <c r="W17" s="230">
        <v>0</v>
      </c>
      <c r="X17" s="230">
        <v>0</v>
      </c>
      <c r="Y17" s="230">
        <v>0</v>
      </c>
      <c r="DA17" s="71" t="s">
        <v>354</v>
      </c>
    </row>
    <row r="18" spans="1:105" ht="12" customHeight="1" x14ac:dyDescent="0.25">
      <c r="A18" s="18" t="s">
        <v>32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355</v>
      </c>
    </row>
    <row r="19" spans="1:105" ht="12" customHeight="1" x14ac:dyDescent="0.25">
      <c r="A19" s="18" t="s">
        <v>35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</v>
      </c>
      <c r="DA19" s="71" t="s">
        <v>356</v>
      </c>
    </row>
    <row r="20" spans="1:105" ht="12" customHeight="1" x14ac:dyDescent="0.25">
      <c r="A20" s="18" t="s">
        <v>36</v>
      </c>
      <c r="B20" s="230">
        <v>0</v>
      </c>
      <c r="C20" s="230">
        <v>0</v>
      </c>
      <c r="D20" s="230">
        <v>0</v>
      </c>
      <c r="E20" s="230">
        <v>0</v>
      </c>
      <c r="F20" s="230">
        <v>0</v>
      </c>
      <c r="G20" s="230">
        <v>0</v>
      </c>
      <c r="H20" s="230">
        <v>0</v>
      </c>
      <c r="I20" s="230">
        <v>0</v>
      </c>
      <c r="J20" s="230">
        <v>0</v>
      </c>
      <c r="K20" s="230">
        <v>0</v>
      </c>
      <c r="L20" s="230">
        <v>0</v>
      </c>
      <c r="M20" s="230">
        <v>0</v>
      </c>
      <c r="N20" s="230">
        <v>0</v>
      </c>
      <c r="O20" s="230">
        <v>0</v>
      </c>
      <c r="P20" s="230">
        <v>0</v>
      </c>
      <c r="Q20" s="230">
        <v>0</v>
      </c>
      <c r="R20" s="230">
        <v>0</v>
      </c>
      <c r="S20" s="230">
        <v>0</v>
      </c>
      <c r="T20" s="230">
        <v>0</v>
      </c>
      <c r="U20" s="230">
        <v>0</v>
      </c>
      <c r="V20" s="230">
        <v>0</v>
      </c>
      <c r="W20" s="230">
        <v>0</v>
      </c>
      <c r="X20" s="230">
        <v>0</v>
      </c>
      <c r="Y20" s="230">
        <v>0</v>
      </c>
      <c r="DA20" s="71" t="s">
        <v>357</v>
      </c>
    </row>
    <row r="21" spans="1:105" ht="12" customHeight="1" x14ac:dyDescent="0.25">
      <c r="A21" s="18" t="s">
        <v>40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358</v>
      </c>
    </row>
    <row r="22" spans="1:105" ht="12" customHeight="1" x14ac:dyDescent="0.25">
      <c r="A22" s="57" t="s">
        <v>172</v>
      </c>
      <c r="B22" s="261">
        <v>0</v>
      </c>
      <c r="C22" s="261">
        <v>0</v>
      </c>
      <c r="D22" s="261">
        <v>0</v>
      </c>
      <c r="E22" s="261">
        <v>0</v>
      </c>
      <c r="F22" s="261">
        <v>0</v>
      </c>
      <c r="G22" s="261">
        <v>0</v>
      </c>
      <c r="H22" s="261">
        <v>0</v>
      </c>
      <c r="I22" s="261">
        <v>0</v>
      </c>
      <c r="J22" s="261">
        <v>0</v>
      </c>
      <c r="K22" s="261">
        <v>0</v>
      </c>
      <c r="L22" s="261">
        <v>0</v>
      </c>
      <c r="M22" s="261">
        <v>0</v>
      </c>
      <c r="N22" s="261">
        <v>0</v>
      </c>
      <c r="O22" s="261">
        <v>0</v>
      </c>
      <c r="P22" s="261">
        <v>0</v>
      </c>
      <c r="Q22" s="261">
        <v>0</v>
      </c>
      <c r="R22" s="261">
        <v>0</v>
      </c>
      <c r="S22" s="261">
        <v>0</v>
      </c>
      <c r="T22" s="261">
        <v>0</v>
      </c>
      <c r="U22" s="261">
        <v>0</v>
      </c>
      <c r="V22" s="261">
        <v>0</v>
      </c>
      <c r="W22" s="261">
        <v>0</v>
      </c>
      <c r="X22" s="261">
        <v>0</v>
      </c>
      <c r="Y22" s="261">
        <v>0</v>
      </c>
      <c r="DA22" s="70" t="s">
        <v>359</v>
      </c>
    </row>
    <row r="23" spans="1:105" ht="12" customHeight="1" x14ac:dyDescent="0.25">
      <c r="A23" s="18" t="s">
        <v>28</v>
      </c>
      <c r="B23" s="230">
        <v>0</v>
      </c>
      <c r="C23" s="230">
        <v>0</v>
      </c>
      <c r="D23" s="230">
        <v>0</v>
      </c>
      <c r="E23" s="230">
        <v>0</v>
      </c>
      <c r="F23" s="230">
        <v>0</v>
      </c>
      <c r="G23" s="230">
        <v>0</v>
      </c>
      <c r="H23" s="230">
        <v>0</v>
      </c>
      <c r="I23" s="230">
        <v>0</v>
      </c>
      <c r="J23" s="230">
        <v>0</v>
      </c>
      <c r="K23" s="230">
        <v>0</v>
      </c>
      <c r="L23" s="230">
        <v>0</v>
      </c>
      <c r="M23" s="230">
        <v>0</v>
      </c>
      <c r="N23" s="230">
        <v>0</v>
      </c>
      <c r="O23" s="230">
        <v>0</v>
      </c>
      <c r="P23" s="230">
        <v>0</v>
      </c>
      <c r="Q23" s="230">
        <v>0</v>
      </c>
      <c r="R23" s="230">
        <v>0</v>
      </c>
      <c r="S23" s="230">
        <v>0</v>
      </c>
      <c r="T23" s="230">
        <v>0</v>
      </c>
      <c r="U23" s="230">
        <v>0</v>
      </c>
      <c r="V23" s="230">
        <v>0</v>
      </c>
      <c r="W23" s="230">
        <v>0</v>
      </c>
      <c r="X23" s="230">
        <v>0</v>
      </c>
      <c r="Y23" s="230">
        <v>0</v>
      </c>
      <c r="DA23" s="71" t="s">
        <v>360</v>
      </c>
    </row>
    <row r="24" spans="1:105" ht="12" customHeight="1" x14ac:dyDescent="0.25">
      <c r="A24" s="18" t="s">
        <v>42</v>
      </c>
      <c r="B24" s="230">
        <v>0</v>
      </c>
      <c r="C24" s="230">
        <v>0</v>
      </c>
      <c r="D24" s="230">
        <v>0</v>
      </c>
      <c r="E24" s="230">
        <v>0</v>
      </c>
      <c r="F24" s="230">
        <v>0</v>
      </c>
      <c r="G24" s="230">
        <v>0</v>
      </c>
      <c r="H24" s="230">
        <v>0</v>
      </c>
      <c r="I24" s="230">
        <v>0</v>
      </c>
      <c r="J24" s="230">
        <v>0</v>
      </c>
      <c r="K24" s="230">
        <v>0</v>
      </c>
      <c r="L24" s="230">
        <v>0</v>
      </c>
      <c r="M24" s="230">
        <v>0</v>
      </c>
      <c r="N24" s="230">
        <v>0</v>
      </c>
      <c r="O24" s="230">
        <v>0</v>
      </c>
      <c r="P24" s="230">
        <v>0</v>
      </c>
      <c r="Q24" s="230">
        <v>0</v>
      </c>
      <c r="R24" s="230">
        <v>0</v>
      </c>
      <c r="S24" s="230">
        <v>0</v>
      </c>
      <c r="T24" s="230">
        <v>0</v>
      </c>
      <c r="U24" s="230">
        <v>0</v>
      </c>
      <c r="V24" s="230">
        <v>0</v>
      </c>
      <c r="W24" s="230">
        <v>0</v>
      </c>
      <c r="X24" s="230">
        <v>0</v>
      </c>
      <c r="Y24" s="230">
        <v>0</v>
      </c>
      <c r="DA24" s="71" t="s">
        <v>361</v>
      </c>
    </row>
    <row r="25" spans="1:105" ht="12" customHeight="1" x14ac:dyDescent="0.25">
      <c r="A25" s="18" t="s">
        <v>32</v>
      </c>
      <c r="B25" s="230">
        <v>0</v>
      </c>
      <c r="C25" s="230">
        <v>0</v>
      </c>
      <c r="D25" s="230">
        <v>0</v>
      </c>
      <c r="E25" s="230">
        <v>0</v>
      </c>
      <c r="F25" s="230">
        <v>0</v>
      </c>
      <c r="G25" s="230">
        <v>0</v>
      </c>
      <c r="H25" s="230">
        <v>0</v>
      </c>
      <c r="I25" s="230">
        <v>0</v>
      </c>
      <c r="J25" s="230">
        <v>0</v>
      </c>
      <c r="K25" s="230">
        <v>0</v>
      </c>
      <c r="L25" s="230">
        <v>0</v>
      </c>
      <c r="M25" s="230">
        <v>0</v>
      </c>
      <c r="N25" s="230">
        <v>0</v>
      </c>
      <c r="O25" s="230">
        <v>0</v>
      </c>
      <c r="P25" s="230">
        <v>0</v>
      </c>
      <c r="Q25" s="230">
        <v>0</v>
      </c>
      <c r="R25" s="230">
        <v>0</v>
      </c>
      <c r="S25" s="230">
        <v>0</v>
      </c>
      <c r="T25" s="230">
        <v>0</v>
      </c>
      <c r="U25" s="230">
        <v>0</v>
      </c>
      <c r="V25" s="230">
        <v>0</v>
      </c>
      <c r="W25" s="230">
        <v>0</v>
      </c>
      <c r="X25" s="230">
        <v>0</v>
      </c>
      <c r="Y25" s="230">
        <v>0</v>
      </c>
      <c r="DA25" s="71" t="s">
        <v>362</v>
      </c>
    </row>
    <row r="26" spans="1:105" ht="12" customHeight="1" x14ac:dyDescent="0.25">
      <c r="A26" s="18" t="s">
        <v>35</v>
      </c>
      <c r="B26" s="230">
        <v>0</v>
      </c>
      <c r="C26" s="230">
        <v>0</v>
      </c>
      <c r="D26" s="230">
        <v>0</v>
      </c>
      <c r="E26" s="230">
        <v>0</v>
      </c>
      <c r="F26" s="230">
        <v>0</v>
      </c>
      <c r="G26" s="230">
        <v>0</v>
      </c>
      <c r="H26" s="230">
        <v>0</v>
      </c>
      <c r="I26" s="230">
        <v>0</v>
      </c>
      <c r="J26" s="230">
        <v>0</v>
      </c>
      <c r="K26" s="230">
        <v>0</v>
      </c>
      <c r="L26" s="230">
        <v>0</v>
      </c>
      <c r="M26" s="230">
        <v>0</v>
      </c>
      <c r="N26" s="230">
        <v>0</v>
      </c>
      <c r="O26" s="230">
        <v>0</v>
      </c>
      <c r="P26" s="230">
        <v>0</v>
      </c>
      <c r="Q26" s="230">
        <v>0</v>
      </c>
      <c r="R26" s="230">
        <v>0</v>
      </c>
      <c r="S26" s="230">
        <v>0</v>
      </c>
      <c r="T26" s="230">
        <v>0</v>
      </c>
      <c r="U26" s="230">
        <v>0</v>
      </c>
      <c r="V26" s="230">
        <v>0</v>
      </c>
      <c r="W26" s="230">
        <v>0</v>
      </c>
      <c r="X26" s="230">
        <v>0</v>
      </c>
      <c r="Y26" s="230">
        <v>0</v>
      </c>
      <c r="DA26" s="71" t="s">
        <v>363</v>
      </c>
    </row>
    <row r="27" spans="1:105" ht="12" customHeight="1" x14ac:dyDescent="0.25">
      <c r="A27" s="18" t="s">
        <v>36</v>
      </c>
      <c r="B27" s="230">
        <v>0</v>
      </c>
      <c r="C27" s="230">
        <v>0</v>
      </c>
      <c r="D27" s="230">
        <v>0</v>
      </c>
      <c r="E27" s="230">
        <v>0</v>
      </c>
      <c r="F27" s="230">
        <v>0</v>
      </c>
      <c r="G27" s="230">
        <v>0</v>
      </c>
      <c r="H27" s="230">
        <v>0</v>
      </c>
      <c r="I27" s="230">
        <v>0</v>
      </c>
      <c r="J27" s="230">
        <v>0</v>
      </c>
      <c r="K27" s="230">
        <v>0</v>
      </c>
      <c r="L27" s="230">
        <v>0</v>
      </c>
      <c r="M27" s="230">
        <v>0</v>
      </c>
      <c r="N27" s="230">
        <v>0</v>
      </c>
      <c r="O27" s="230">
        <v>0</v>
      </c>
      <c r="P27" s="230">
        <v>0</v>
      </c>
      <c r="Q27" s="230">
        <v>0</v>
      </c>
      <c r="R27" s="230">
        <v>0</v>
      </c>
      <c r="S27" s="230">
        <v>0</v>
      </c>
      <c r="T27" s="230">
        <v>0</v>
      </c>
      <c r="U27" s="230">
        <v>0</v>
      </c>
      <c r="V27" s="230">
        <v>0</v>
      </c>
      <c r="W27" s="230">
        <v>0</v>
      </c>
      <c r="X27" s="230">
        <v>0</v>
      </c>
      <c r="Y27" s="230">
        <v>0</v>
      </c>
      <c r="DA27" s="71" t="s">
        <v>364</v>
      </c>
    </row>
    <row r="28" spans="1:105" ht="12" customHeight="1" x14ac:dyDescent="0.25">
      <c r="A28" s="57" t="s">
        <v>179</v>
      </c>
      <c r="B28" s="261">
        <v>0</v>
      </c>
      <c r="C28" s="261">
        <v>0</v>
      </c>
      <c r="D28" s="261">
        <v>0</v>
      </c>
      <c r="E28" s="261">
        <v>0</v>
      </c>
      <c r="F28" s="261">
        <v>0</v>
      </c>
      <c r="G28" s="261">
        <v>0</v>
      </c>
      <c r="H28" s="261">
        <v>0</v>
      </c>
      <c r="I28" s="261">
        <v>0</v>
      </c>
      <c r="J28" s="261">
        <v>0</v>
      </c>
      <c r="K28" s="261">
        <v>0</v>
      </c>
      <c r="L28" s="261">
        <v>0</v>
      </c>
      <c r="M28" s="261">
        <v>0</v>
      </c>
      <c r="N28" s="261">
        <v>0</v>
      </c>
      <c r="O28" s="261">
        <v>0</v>
      </c>
      <c r="P28" s="261">
        <v>0</v>
      </c>
      <c r="Q28" s="261">
        <v>0</v>
      </c>
      <c r="R28" s="261">
        <v>0</v>
      </c>
      <c r="S28" s="261">
        <v>0</v>
      </c>
      <c r="T28" s="261">
        <v>0</v>
      </c>
      <c r="U28" s="261">
        <v>0</v>
      </c>
      <c r="V28" s="261">
        <v>0</v>
      </c>
      <c r="W28" s="261">
        <v>0</v>
      </c>
      <c r="X28" s="261">
        <v>0</v>
      </c>
      <c r="Y28" s="261">
        <v>0</v>
      </c>
      <c r="DA28" s="70" t="s">
        <v>365</v>
      </c>
    </row>
    <row r="29" spans="1:105" ht="12" customHeight="1" x14ac:dyDescent="0.25">
      <c r="A29" s="60" t="s">
        <v>181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366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367</v>
      </c>
    </row>
    <row r="31" spans="1:105" ht="12" customHeight="1" x14ac:dyDescent="0.25">
      <c r="A31" s="59" t="s">
        <v>159</v>
      </c>
      <c r="B31" s="230">
        <v>0</v>
      </c>
      <c r="C31" s="230">
        <v>0</v>
      </c>
      <c r="D31" s="230">
        <v>0</v>
      </c>
      <c r="E31" s="230">
        <v>0</v>
      </c>
      <c r="F31" s="230">
        <v>0</v>
      </c>
      <c r="G31" s="230">
        <v>0</v>
      </c>
      <c r="H31" s="230">
        <v>0</v>
      </c>
      <c r="I31" s="230">
        <v>0</v>
      </c>
      <c r="J31" s="230">
        <v>0</v>
      </c>
      <c r="K31" s="230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0</v>
      </c>
      <c r="T31" s="230">
        <v>0</v>
      </c>
      <c r="U31" s="230">
        <v>0</v>
      </c>
      <c r="V31" s="230">
        <v>0</v>
      </c>
      <c r="W31" s="230">
        <v>0</v>
      </c>
      <c r="X31" s="230">
        <v>0</v>
      </c>
      <c r="Y31" s="230">
        <v>0</v>
      </c>
      <c r="DA31" s="71" t="s">
        <v>368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369</v>
      </c>
    </row>
    <row r="33" spans="1:105" ht="12" customHeight="1" x14ac:dyDescent="0.25">
      <c r="A33" s="59" t="s">
        <v>35</v>
      </c>
      <c r="B33" s="230">
        <v>0</v>
      </c>
      <c r="C33" s="230">
        <v>0</v>
      </c>
      <c r="D33" s="230">
        <v>0</v>
      </c>
      <c r="E33" s="230">
        <v>0</v>
      </c>
      <c r="F33" s="230">
        <v>0</v>
      </c>
      <c r="G33" s="230">
        <v>0</v>
      </c>
      <c r="H33" s="230">
        <v>0</v>
      </c>
      <c r="I33" s="230">
        <v>0</v>
      </c>
      <c r="J33" s="230">
        <v>0</v>
      </c>
      <c r="K33" s="230">
        <v>0</v>
      </c>
      <c r="L33" s="230">
        <v>0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0</v>
      </c>
      <c r="DA33" s="71" t="s">
        <v>370</v>
      </c>
    </row>
    <row r="34" spans="1:105" ht="12" customHeight="1" x14ac:dyDescent="0.25">
      <c r="A34" s="60" t="s">
        <v>187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371</v>
      </c>
    </row>
    <row r="35" spans="1:105" ht="12" customHeight="1" x14ac:dyDescent="0.25">
      <c r="A35" s="57" t="s">
        <v>189</v>
      </c>
      <c r="B35" s="261">
        <f t="shared" ref="B35:Y35" si="1">B36+B40+B51</f>
        <v>0</v>
      </c>
      <c r="C35" s="261">
        <f t="shared" si="1"/>
        <v>0</v>
      </c>
      <c r="D35" s="261">
        <f t="shared" si="1"/>
        <v>0</v>
      </c>
      <c r="E35" s="261">
        <f t="shared" si="1"/>
        <v>0</v>
      </c>
      <c r="F35" s="261">
        <f t="shared" si="1"/>
        <v>0</v>
      </c>
      <c r="G35" s="261">
        <f t="shared" si="1"/>
        <v>0</v>
      </c>
      <c r="H35" s="261">
        <f t="shared" si="1"/>
        <v>0</v>
      </c>
      <c r="I35" s="261">
        <f t="shared" si="1"/>
        <v>0</v>
      </c>
      <c r="J35" s="261">
        <f t="shared" si="1"/>
        <v>0</v>
      </c>
      <c r="K35" s="261">
        <f t="shared" si="1"/>
        <v>0</v>
      </c>
      <c r="L35" s="261">
        <f t="shared" si="1"/>
        <v>0</v>
      </c>
      <c r="M35" s="261">
        <f t="shared" si="1"/>
        <v>0</v>
      </c>
      <c r="N35" s="261">
        <f t="shared" si="1"/>
        <v>0</v>
      </c>
      <c r="O35" s="261">
        <f t="shared" si="1"/>
        <v>0</v>
      </c>
      <c r="P35" s="261">
        <f t="shared" si="1"/>
        <v>0</v>
      </c>
      <c r="Q35" s="261">
        <f t="shared" si="1"/>
        <v>0</v>
      </c>
      <c r="R35" s="261">
        <f t="shared" si="1"/>
        <v>0</v>
      </c>
      <c r="S35" s="261">
        <f t="shared" si="1"/>
        <v>0</v>
      </c>
      <c r="T35" s="261">
        <f t="shared" si="1"/>
        <v>0</v>
      </c>
      <c r="U35" s="261">
        <f t="shared" si="1"/>
        <v>0</v>
      </c>
      <c r="V35" s="261">
        <f t="shared" si="1"/>
        <v>0</v>
      </c>
      <c r="W35" s="261">
        <f t="shared" si="1"/>
        <v>0</v>
      </c>
      <c r="X35" s="261">
        <f t="shared" si="1"/>
        <v>0</v>
      </c>
      <c r="Y35" s="261">
        <f t="shared" si="1"/>
        <v>0</v>
      </c>
      <c r="DA35" s="70"/>
    </row>
    <row r="36" spans="1:105" ht="12" customHeight="1" x14ac:dyDescent="0.25">
      <c r="A36" s="60" t="s">
        <v>190</v>
      </c>
      <c r="B36" s="262">
        <v>0</v>
      </c>
      <c r="C36" s="262">
        <v>0</v>
      </c>
      <c r="D36" s="262">
        <v>0</v>
      </c>
      <c r="E36" s="262">
        <v>0</v>
      </c>
      <c r="F36" s="262">
        <v>0</v>
      </c>
      <c r="G36" s="262">
        <v>0</v>
      </c>
      <c r="H36" s="262">
        <v>0</v>
      </c>
      <c r="I36" s="262">
        <v>0</v>
      </c>
      <c r="J36" s="262">
        <v>0</v>
      </c>
      <c r="K36" s="262">
        <v>0</v>
      </c>
      <c r="L36" s="262">
        <v>0</v>
      </c>
      <c r="M36" s="262">
        <v>0</v>
      </c>
      <c r="N36" s="262">
        <v>0</v>
      </c>
      <c r="O36" s="262">
        <v>0</v>
      </c>
      <c r="P36" s="262">
        <v>0</v>
      </c>
      <c r="Q36" s="262">
        <v>0</v>
      </c>
      <c r="R36" s="262">
        <v>0</v>
      </c>
      <c r="S36" s="262">
        <v>0</v>
      </c>
      <c r="T36" s="262">
        <v>0</v>
      </c>
      <c r="U36" s="262">
        <v>0</v>
      </c>
      <c r="V36" s="262">
        <v>0</v>
      </c>
      <c r="W36" s="262">
        <v>0</v>
      </c>
      <c r="X36" s="262">
        <v>0</v>
      </c>
      <c r="Y36" s="262">
        <v>0</v>
      </c>
      <c r="DA36" s="72" t="s">
        <v>372</v>
      </c>
    </row>
    <row r="37" spans="1:105" ht="12" customHeight="1" x14ac:dyDescent="0.25">
      <c r="A37" s="59" t="s">
        <v>31</v>
      </c>
      <c r="B37" s="230">
        <v>0</v>
      </c>
      <c r="C37" s="230">
        <v>0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373</v>
      </c>
    </row>
    <row r="38" spans="1:105" ht="12" customHeight="1" x14ac:dyDescent="0.25">
      <c r="A38" s="59" t="s">
        <v>159</v>
      </c>
      <c r="B38" s="230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374</v>
      </c>
    </row>
    <row r="39" spans="1:105" ht="12" customHeight="1" x14ac:dyDescent="0.25">
      <c r="A39" s="59" t="s">
        <v>35</v>
      </c>
      <c r="B39" s="230">
        <v>0</v>
      </c>
      <c r="C39" s="230">
        <v>0</v>
      </c>
      <c r="D39" s="230">
        <v>0</v>
      </c>
      <c r="E39" s="230">
        <v>0</v>
      </c>
      <c r="F39" s="230">
        <v>0</v>
      </c>
      <c r="G39" s="230">
        <v>0</v>
      </c>
      <c r="H39" s="230">
        <v>0</v>
      </c>
      <c r="I39" s="230">
        <v>0</v>
      </c>
      <c r="J39" s="230">
        <v>0</v>
      </c>
      <c r="K39" s="230">
        <v>0</v>
      </c>
      <c r="L39" s="230">
        <v>0</v>
      </c>
      <c r="M39" s="230">
        <v>0</v>
      </c>
      <c r="N39" s="230">
        <v>0</v>
      </c>
      <c r="O39" s="230">
        <v>0</v>
      </c>
      <c r="P39" s="230">
        <v>0</v>
      </c>
      <c r="Q39" s="230">
        <v>0</v>
      </c>
      <c r="R39" s="230">
        <v>0</v>
      </c>
      <c r="S39" s="230">
        <v>0</v>
      </c>
      <c r="T39" s="230">
        <v>0</v>
      </c>
      <c r="U39" s="230">
        <v>0</v>
      </c>
      <c r="V39" s="230">
        <v>0</v>
      </c>
      <c r="W39" s="230">
        <v>0</v>
      </c>
      <c r="X39" s="230">
        <v>0</v>
      </c>
      <c r="Y39" s="230">
        <v>0</v>
      </c>
      <c r="DA39" s="71" t="s">
        <v>375</v>
      </c>
    </row>
    <row r="40" spans="1:105" ht="12" customHeight="1" x14ac:dyDescent="0.25">
      <c r="A40" s="60" t="s">
        <v>195</v>
      </c>
      <c r="B40" s="262">
        <v>0</v>
      </c>
      <c r="C40" s="262">
        <v>0</v>
      </c>
      <c r="D40" s="262">
        <v>0</v>
      </c>
      <c r="E40" s="262">
        <v>0</v>
      </c>
      <c r="F40" s="262">
        <v>0</v>
      </c>
      <c r="G40" s="262">
        <v>0</v>
      </c>
      <c r="H40" s="262">
        <v>0</v>
      </c>
      <c r="I40" s="262">
        <v>0</v>
      </c>
      <c r="J40" s="262">
        <v>0</v>
      </c>
      <c r="K40" s="262">
        <v>0</v>
      </c>
      <c r="L40" s="262">
        <v>0</v>
      </c>
      <c r="M40" s="262">
        <v>0</v>
      </c>
      <c r="N40" s="262">
        <v>0</v>
      </c>
      <c r="O40" s="262">
        <v>0</v>
      </c>
      <c r="P40" s="262">
        <v>0</v>
      </c>
      <c r="Q40" s="262">
        <v>0</v>
      </c>
      <c r="R40" s="262">
        <v>0</v>
      </c>
      <c r="S40" s="262">
        <v>0</v>
      </c>
      <c r="T40" s="262">
        <v>0</v>
      </c>
      <c r="U40" s="262">
        <v>0</v>
      </c>
      <c r="V40" s="262">
        <v>0</v>
      </c>
      <c r="W40" s="262">
        <v>0</v>
      </c>
      <c r="X40" s="262">
        <v>0</v>
      </c>
      <c r="Y40" s="262">
        <v>0</v>
      </c>
      <c r="DA40" s="72" t="s">
        <v>376</v>
      </c>
    </row>
    <row r="41" spans="1:105" ht="12" customHeight="1" x14ac:dyDescent="0.25">
      <c r="A41" s="64" t="s">
        <v>28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377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378</v>
      </c>
    </row>
    <row r="43" spans="1:105" ht="12" customHeight="1" x14ac:dyDescent="0.25">
      <c r="A43" s="64" t="s">
        <v>31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379</v>
      </c>
    </row>
    <row r="44" spans="1:105" ht="12" customHeight="1" x14ac:dyDescent="0.25">
      <c r="A44" s="64" t="s">
        <v>159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380</v>
      </c>
    </row>
    <row r="45" spans="1:105" ht="12" customHeight="1" x14ac:dyDescent="0.25">
      <c r="A45" s="64" t="s">
        <v>32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381</v>
      </c>
    </row>
    <row r="46" spans="1:105" ht="12" customHeight="1" x14ac:dyDescent="0.25">
      <c r="A46" s="64" t="s">
        <v>33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382</v>
      </c>
    </row>
    <row r="47" spans="1:105" ht="12" customHeight="1" x14ac:dyDescent="0.25">
      <c r="A47" s="64" t="s">
        <v>35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383</v>
      </c>
    </row>
    <row r="48" spans="1:105" ht="12" customHeight="1" x14ac:dyDescent="0.25">
      <c r="A48" s="64" t="s">
        <v>36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384</v>
      </c>
    </row>
    <row r="49" spans="1:105" ht="12" customHeight="1" x14ac:dyDescent="0.25">
      <c r="A49" s="64" t="s">
        <v>38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385</v>
      </c>
    </row>
    <row r="50" spans="1:105" ht="12" customHeight="1" x14ac:dyDescent="0.25">
      <c r="A50" s="64" t="s">
        <v>39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386</v>
      </c>
    </row>
    <row r="51" spans="1:105" ht="12" customHeight="1" x14ac:dyDescent="0.25">
      <c r="A51" s="101" t="s">
        <v>207</v>
      </c>
      <c r="B51" s="278">
        <v>0</v>
      </c>
      <c r="C51" s="278">
        <v>0</v>
      </c>
      <c r="D51" s="278">
        <v>0</v>
      </c>
      <c r="E51" s="278">
        <v>0</v>
      </c>
      <c r="F51" s="278">
        <v>0</v>
      </c>
      <c r="G51" s="278">
        <v>0</v>
      </c>
      <c r="H51" s="278">
        <v>0</v>
      </c>
      <c r="I51" s="278">
        <v>0</v>
      </c>
      <c r="J51" s="278">
        <v>0</v>
      </c>
      <c r="K51" s="278">
        <v>0</v>
      </c>
      <c r="L51" s="278">
        <v>0</v>
      </c>
      <c r="M51" s="278">
        <v>0</v>
      </c>
      <c r="N51" s="278">
        <v>0</v>
      </c>
      <c r="O51" s="278">
        <v>0</v>
      </c>
      <c r="P51" s="278">
        <v>0</v>
      </c>
      <c r="Q51" s="278">
        <v>0</v>
      </c>
      <c r="R51" s="278">
        <v>0</v>
      </c>
      <c r="S51" s="278">
        <v>0</v>
      </c>
      <c r="T51" s="278">
        <v>0</v>
      </c>
      <c r="U51" s="278">
        <v>0</v>
      </c>
      <c r="V51" s="278">
        <v>0</v>
      </c>
      <c r="W51" s="278">
        <v>0</v>
      </c>
      <c r="X51" s="278">
        <v>0</v>
      </c>
      <c r="Y51" s="278">
        <v>0</v>
      </c>
      <c r="DA51" s="102" t="s">
        <v>387</v>
      </c>
    </row>
    <row r="52" spans="1:105" ht="12" customHeight="1" x14ac:dyDescent="0.25">
      <c r="A52" s="100" t="s">
        <v>105</v>
      </c>
      <c r="B52" s="279">
        <v>0</v>
      </c>
      <c r="C52" s="279">
        <v>0</v>
      </c>
      <c r="D52" s="279">
        <v>0</v>
      </c>
      <c r="E52" s="279">
        <v>0</v>
      </c>
      <c r="F52" s="279">
        <v>0</v>
      </c>
      <c r="G52" s="279">
        <v>0</v>
      </c>
      <c r="H52" s="279">
        <v>0</v>
      </c>
      <c r="I52" s="279">
        <v>0</v>
      </c>
      <c r="J52" s="279">
        <v>0</v>
      </c>
      <c r="K52" s="279">
        <v>0</v>
      </c>
      <c r="L52" s="279">
        <v>0</v>
      </c>
      <c r="M52" s="279">
        <v>0</v>
      </c>
      <c r="N52" s="279">
        <v>0</v>
      </c>
      <c r="O52" s="279">
        <v>0</v>
      </c>
      <c r="P52" s="279">
        <v>0</v>
      </c>
      <c r="Q52" s="279">
        <v>0</v>
      </c>
      <c r="R52" s="279">
        <v>0</v>
      </c>
      <c r="S52" s="279">
        <v>0</v>
      </c>
      <c r="T52" s="279">
        <v>0</v>
      </c>
      <c r="U52" s="279">
        <v>0</v>
      </c>
      <c r="V52" s="279">
        <v>0</v>
      </c>
      <c r="W52" s="279">
        <v>0</v>
      </c>
      <c r="X52" s="279">
        <v>0</v>
      </c>
      <c r="Y52" s="279">
        <v>0</v>
      </c>
      <c r="DA52" s="105" t="s">
        <v>388</v>
      </c>
    </row>
    <row r="54" spans="1:105" ht="15" customHeight="1" x14ac:dyDescent="0.25">
      <c r="A54" s="34" t="s">
        <v>44</v>
      </c>
      <c r="B54" s="223">
        <f t="shared" ref="B54:Y54" si="2">SUM(B55:B59)+B65+B71+B72+B79+B96</f>
        <v>632.6146853578233</v>
      </c>
      <c r="C54" s="223">
        <f t="shared" si="2"/>
        <v>744.78611623836684</v>
      </c>
      <c r="D54" s="223">
        <f t="shared" si="2"/>
        <v>709.89869439885717</v>
      </c>
      <c r="E54" s="223">
        <f t="shared" si="2"/>
        <v>658.35423975854383</v>
      </c>
      <c r="F54" s="223">
        <f t="shared" si="2"/>
        <v>711.64830043779239</v>
      </c>
      <c r="G54" s="223">
        <f t="shared" si="2"/>
        <v>666.2086021586581</v>
      </c>
      <c r="H54" s="223">
        <f t="shared" si="2"/>
        <v>817.10907183876282</v>
      </c>
      <c r="I54" s="223">
        <f t="shared" si="2"/>
        <v>818.49597855776801</v>
      </c>
      <c r="J54" s="223">
        <f t="shared" si="2"/>
        <v>741.26848911866114</v>
      </c>
      <c r="K54" s="223">
        <f t="shared" si="2"/>
        <v>572.42615419853803</v>
      </c>
      <c r="L54" s="223">
        <f t="shared" si="2"/>
        <v>633.93698347791815</v>
      </c>
      <c r="M54" s="223">
        <f t="shared" si="2"/>
        <v>549.04640149870579</v>
      </c>
      <c r="N54" s="223">
        <f t="shared" si="2"/>
        <v>482.36875633691795</v>
      </c>
      <c r="O54" s="223">
        <f t="shared" si="2"/>
        <v>462.24831983283229</v>
      </c>
      <c r="P54" s="223">
        <f t="shared" si="2"/>
        <v>457.24623048587074</v>
      </c>
      <c r="Q54" s="223">
        <f t="shared" si="2"/>
        <v>478.05552826489895</v>
      </c>
      <c r="R54" s="223">
        <f t="shared" si="2"/>
        <v>467.74412718041901</v>
      </c>
      <c r="S54" s="223">
        <f t="shared" si="2"/>
        <v>440.93880148133178</v>
      </c>
      <c r="T54" s="223">
        <f t="shared" si="2"/>
        <v>488.20290087818574</v>
      </c>
      <c r="U54" s="223">
        <f t="shared" si="2"/>
        <v>461.83322993461036</v>
      </c>
      <c r="V54" s="223">
        <f t="shared" si="2"/>
        <v>419.62662886247711</v>
      </c>
      <c r="W54" s="223">
        <f t="shared" si="2"/>
        <v>416.84744903552831</v>
      </c>
      <c r="X54" s="223">
        <f t="shared" si="2"/>
        <v>362.12721524297166</v>
      </c>
      <c r="Y54" s="223">
        <f t="shared" si="2"/>
        <v>364.25165676608043</v>
      </c>
      <c r="DA54" s="89"/>
    </row>
    <row r="55" spans="1:105" ht="12" customHeight="1" x14ac:dyDescent="0.25">
      <c r="A55" s="55" t="s">
        <v>91</v>
      </c>
      <c r="B55" s="259">
        <v>0</v>
      </c>
      <c r="C55" s="259">
        <v>0</v>
      </c>
      <c r="D55" s="259">
        <v>0</v>
      </c>
      <c r="E55" s="259">
        <v>0</v>
      </c>
      <c r="F55" s="259">
        <v>0</v>
      </c>
      <c r="G55" s="259">
        <v>0</v>
      </c>
      <c r="H55" s="259">
        <v>0</v>
      </c>
      <c r="I55" s="259">
        <v>0</v>
      </c>
      <c r="J55" s="259">
        <v>0</v>
      </c>
      <c r="K55" s="259">
        <v>0</v>
      </c>
      <c r="L55" s="259">
        <v>0</v>
      </c>
      <c r="M55" s="259">
        <v>0</v>
      </c>
      <c r="N55" s="259">
        <v>0</v>
      </c>
      <c r="O55" s="259">
        <v>0</v>
      </c>
      <c r="P55" s="259">
        <v>0</v>
      </c>
      <c r="Q55" s="259">
        <v>0</v>
      </c>
      <c r="R55" s="259">
        <v>0</v>
      </c>
      <c r="S55" s="259">
        <v>0</v>
      </c>
      <c r="T55" s="259">
        <v>0</v>
      </c>
      <c r="U55" s="259">
        <v>0</v>
      </c>
      <c r="V55" s="259">
        <v>0</v>
      </c>
      <c r="W55" s="259">
        <v>0</v>
      </c>
      <c r="X55" s="259">
        <v>0</v>
      </c>
      <c r="Y55" s="259">
        <v>0</v>
      </c>
      <c r="DA55" s="67" t="s">
        <v>389</v>
      </c>
    </row>
    <row r="56" spans="1:105" ht="12" customHeight="1" x14ac:dyDescent="0.25">
      <c r="A56" s="173" t="s">
        <v>92</v>
      </c>
      <c r="B56" s="224">
        <v>0</v>
      </c>
      <c r="C56" s="224">
        <v>0</v>
      </c>
      <c r="D56" s="224">
        <v>0</v>
      </c>
      <c r="E56" s="224">
        <v>0</v>
      </c>
      <c r="F56" s="224">
        <v>0</v>
      </c>
      <c r="G56" s="224">
        <v>0</v>
      </c>
      <c r="H56" s="224">
        <v>0</v>
      </c>
      <c r="I56" s="224">
        <v>0</v>
      </c>
      <c r="J56" s="224">
        <v>0</v>
      </c>
      <c r="K56" s="224">
        <v>0</v>
      </c>
      <c r="L56" s="224">
        <v>0</v>
      </c>
      <c r="M56" s="224">
        <v>0</v>
      </c>
      <c r="N56" s="224">
        <v>0</v>
      </c>
      <c r="O56" s="224">
        <v>0</v>
      </c>
      <c r="P56" s="224">
        <v>0</v>
      </c>
      <c r="Q56" s="224">
        <v>0</v>
      </c>
      <c r="R56" s="224">
        <v>0</v>
      </c>
      <c r="S56" s="224">
        <v>0</v>
      </c>
      <c r="T56" s="224">
        <v>0</v>
      </c>
      <c r="U56" s="224">
        <v>0</v>
      </c>
      <c r="V56" s="224">
        <v>0</v>
      </c>
      <c r="W56" s="224">
        <v>0</v>
      </c>
      <c r="X56" s="224">
        <v>0</v>
      </c>
      <c r="Y56" s="224">
        <v>0</v>
      </c>
      <c r="DA56" s="177" t="s">
        <v>390</v>
      </c>
    </row>
    <row r="57" spans="1:105" ht="12" customHeight="1" x14ac:dyDescent="0.25">
      <c r="A57" s="173" t="s">
        <v>93</v>
      </c>
      <c r="B57" s="224">
        <v>0</v>
      </c>
      <c r="C57" s="224">
        <v>0</v>
      </c>
      <c r="D57" s="224">
        <v>0</v>
      </c>
      <c r="E57" s="224">
        <v>0</v>
      </c>
      <c r="F57" s="224">
        <v>0</v>
      </c>
      <c r="G57" s="224">
        <v>0</v>
      </c>
      <c r="H57" s="224">
        <v>0</v>
      </c>
      <c r="I57" s="224">
        <v>0</v>
      </c>
      <c r="J57" s="224">
        <v>0</v>
      </c>
      <c r="K57" s="224">
        <v>0</v>
      </c>
      <c r="L57" s="224">
        <v>0</v>
      </c>
      <c r="M57" s="224">
        <v>0</v>
      </c>
      <c r="N57" s="224">
        <v>0</v>
      </c>
      <c r="O57" s="224">
        <v>0</v>
      </c>
      <c r="P57" s="224">
        <v>0</v>
      </c>
      <c r="Q57" s="224">
        <v>0</v>
      </c>
      <c r="R57" s="224">
        <v>0</v>
      </c>
      <c r="S57" s="224">
        <v>0</v>
      </c>
      <c r="T57" s="224">
        <v>0</v>
      </c>
      <c r="U57" s="224">
        <v>0</v>
      </c>
      <c r="V57" s="224">
        <v>0</v>
      </c>
      <c r="W57" s="224">
        <v>0</v>
      </c>
      <c r="X57" s="224">
        <v>0</v>
      </c>
      <c r="Y57" s="224">
        <v>0</v>
      </c>
      <c r="DA57" s="177" t="s">
        <v>391</v>
      </c>
    </row>
    <row r="58" spans="1:105" ht="12" customHeight="1" x14ac:dyDescent="0.25">
      <c r="A58" s="173" t="s">
        <v>94</v>
      </c>
      <c r="B58" s="224">
        <v>0</v>
      </c>
      <c r="C58" s="224">
        <v>0</v>
      </c>
      <c r="D58" s="224">
        <v>0</v>
      </c>
      <c r="E58" s="224">
        <v>0</v>
      </c>
      <c r="F58" s="224">
        <v>0</v>
      </c>
      <c r="G58" s="224">
        <v>0</v>
      </c>
      <c r="H58" s="224">
        <v>0</v>
      </c>
      <c r="I58" s="224">
        <v>0</v>
      </c>
      <c r="J58" s="224">
        <v>0</v>
      </c>
      <c r="K58" s="224">
        <v>0</v>
      </c>
      <c r="L58" s="224">
        <v>0</v>
      </c>
      <c r="M58" s="224">
        <v>0</v>
      </c>
      <c r="N58" s="224">
        <v>0</v>
      </c>
      <c r="O58" s="224">
        <v>0</v>
      </c>
      <c r="P58" s="224">
        <v>0</v>
      </c>
      <c r="Q58" s="224">
        <v>0</v>
      </c>
      <c r="R58" s="224">
        <v>0</v>
      </c>
      <c r="S58" s="224">
        <v>0</v>
      </c>
      <c r="T58" s="224">
        <v>0</v>
      </c>
      <c r="U58" s="224">
        <v>0</v>
      </c>
      <c r="V58" s="224">
        <v>0</v>
      </c>
      <c r="W58" s="224">
        <v>0</v>
      </c>
      <c r="X58" s="224">
        <v>0</v>
      </c>
      <c r="Y58" s="224">
        <v>0</v>
      </c>
      <c r="DA58" s="177" t="s">
        <v>392</v>
      </c>
    </row>
    <row r="59" spans="1:105" ht="12" customHeight="1" x14ac:dyDescent="0.25">
      <c r="A59" s="56" t="s">
        <v>95</v>
      </c>
      <c r="B59" s="260">
        <v>1.8149439935839911</v>
      </c>
      <c r="C59" s="260">
        <v>2.2654905150826101</v>
      </c>
      <c r="D59" s="260">
        <v>2.1042848001879979</v>
      </c>
      <c r="E59" s="260">
        <v>1.970782489617775</v>
      </c>
      <c r="F59" s="260">
        <v>2.069175158365566</v>
      </c>
      <c r="G59" s="260">
        <v>2.0726927784446918</v>
      </c>
      <c r="H59" s="260">
        <v>2.3545954507806468</v>
      </c>
      <c r="I59" s="260">
        <v>2.3321545581741359</v>
      </c>
      <c r="J59" s="260">
        <v>2.183895949665692</v>
      </c>
      <c r="K59" s="260">
        <v>1.7277373461819889</v>
      </c>
      <c r="L59" s="260">
        <v>1.9411588317822961</v>
      </c>
      <c r="M59" s="260">
        <v>1.6850870492085721</v>
      </c>
      <c r="N59" s="260">
        <v>1.555187637162996</v>
      </c>
      <c r="O59" s="260">
        <v>1.4611250770723601</v>
      </c>
      <c r="P59" s="260">
        <v>1.450402401797096</v>
      </c>
      <c r="Q59" s="260">
        <v>1.4441757126478569</v>
      </c>
      <c r="R59" s="260">
        <v>1.36826113959412</v>
      </c>
      <c r="S59" s="260">
        <v>1.390395522679994</v>
      </c>
      <c r="T59" s="260">
        <v>1.4879920612070361</v>
      </c>
      <c r="U59" s="260">
        <v>1.4351595715605401</v>
      </c>
      <c r="V59" s="260">
        <v>1.2901155423571711</v>
      </c>
      <c r="W59" s="260">
        <v>1.3795392239379261</v>
      </c>
      <c r="X59" s="260">
        <v>1.1778010513723041</v>
      </c>
      <c r="Y59" s="260">
        <v>1.1594202957371671</v>
      </c>
      <c r="DA59" s="68" t="s">
        <v>393</v>
      </c>
    </row>
    <row r="60" spans="1:105" ht="12" customHeight="1" x14ac:dyDescent="0.25">
      <c r="A60" s="37" t="s">
        <v>159</v>
      </c>
      <c r="B60" s="226">
        <v>0.18908016297285091</v>
      </c>
      <c r="C60" s="226">
        <v>0.20664272614939219</v>
      </c>
      <c r="D60" s="226">
        <v>0.17975541747405471</v>
      </c>
      <c r="E60" s="226">
        <v>4.8073655682920179E-2</v>
      </c>
      <c r="F60" s="226">
        <v>7.965247103906492E-2</v>
      </c>
      <c r="G60" s="226">
        <v>5.4132516335675111E-2</v>
      </c>
      <c r="H60" s="226">
        <v>4.1352056858971663E-2</v>
      </c>
      <c r="I60" s="226">
        <v>3.4039698915314533E-2</v>
      </c>
      <c r="J60" s="226">
        <v>2.2627851721081421E-2</v>
      </c>
      <c r="K60" s="226">
        <v>1.5984509911162719E-2</v>
      </c>
      <c r="L60" s="226">
        <v>3.8622837890521462E-2</v>
      </c>
      <c r="M60" s="226">
        <v>2.0635288383259572E-2</v>
      </c>
      <c r="N60" s="226">
        <v>6.3972404771126352E-3</v>
      </c>
      <c r="O60" s="226">
        <v>9.1659023146037615E-3</v>
      </c>
      <c r="P60" s="226">
        <v>6.2051807739699084E-3</v>
      </c>
      <c r="Q60" s="226">
        <v>6.8303423831403316E-3</v>
      </c>
      <c r="R60" s="226">
        <v>9.8506805151666061E-3</v>
      </c>
      <c r="S60" s="226">
        <v>2.4856908591596501E-2</v>
      </c>
      <c r="T60" s="226">
        <v>2.6537083263394681E-2</v>
      </c>
      <c r="U60" s="226">
        <v>2.3894486936422168E-2</v>
      </c>
      <c r="V60" s="226">
        <v>2.2040155896732989E-2</v>
      </c>
      <c r="W60" s="226">
        <v>2.0681794712151091E-2</v>
      </c>
      <c r="X60" s="226">
        <v>1.6158401120377131E-2</v>
      </c>
      <c r="Y60" s="226">
        <v>1.5272047247992609E-2</v>
      </c>
      <c r="DA60" s="69" t="s">
        <v>394</v>
      </c>
    </row>
    <row r="61" spans="1:105" ht="12" customHeight="1" x14ac:dyDescent="0.25">
      <c r="A61" s="37" t="s">
        <v>35</v>
      </c>
      <c r="B61" s="226">
        <v>1.6258638306111399</v>
      </c>
      <c r="C61" s="226">
        <v>2.058847788933218</v>
      </c>
      <c r="D61" s="226">
        <v>1.9245293827139429</v>
      </c>
      <c r="E61" s="226">
        <v>1.922708833934855</v>
      </c>
      <c r="F61" s="226">
        <v>1.9895226873265011</v>
      </c>
      <c r="G61" s="226">
        <v>2.0185602621090171</v>
      </c>
      <c r="H61" s="226">
        <v>2.3132433939216761</v>
      </c>
      <c r="I61" s="226">
        <v>2.2981148592588219</v>
      </c>
      <c r="J61" s="226">
        <v>2.1612680979446099</v>
      </c>
      <c r="K61" s="226">
        <v>1.711752836270827</v>
      </c>
      <c r="L61" s="226">
        <v>1.9025359938917741</v>
      </c>
      <c r="M61" s="226">
        <v>1.664451760825312</v>
      </c>
      <c r="N61" s="226">
        <v>1.548790396685884</v>
      </c>
      <c r="O61" s="226">
        <v>1.451959174757756</v>
      </c>
      <c r="P61" s="226">
        <v>1.4441972210231271</v>
      </c>
      <c r="Q61" s="226">
        <v>1.437345370264717</v>
      </c>
      <c r="R61" s="226">
        <v>1.358410459078953</v>
      </c>
      <c r="S61" s="226">
        <v>1.3655386140883969</v>
      </c>
      <c r="T61" s="226">
        <v>1.461454977943641</v>
      </c>
      <c r="U61" s="226">
        <v>1.4112650846241179</v>
      </c>
      <c r="V61" s="226">
        <v>1.2680753864604379</v>
      </c>
      <c r="W61" s="226">
        <v>1.3588574292257749</v>
      </c>
      <c r="X61" s="226">
        <v>1.161642650251927</v>
      </c>
      <c r="Y61" s="226">
        <v>1.144148248489175</v>
      </c>
      <c r="DA61" s="69" t="s">
        <v>395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396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X63" s="226">
        <v>0</v>
      </c>
      <c r="Y63" s="226">
        <v>0</v>
      </c>
      <c r="DA63" s="69" t="s">
        <v>397</v>
      </c>
    </row>
    <row r="64" spans="1:105" ht="12" customHeight="1" x14ac:dyDescent="0.25">
      <c r="A64" s="37" t="s">
        <v>40</v>
      </c>
      <c r="B64" s="226">
        <v>0</v>
      </c>
      <c r="C64" s="226">
        <v>0</v>
      </c>
      <c r="D64" s="226">
        <v>0</v>
      </c>
      <c r="E64" s="226">
        <v>0</v>
      </c>
      <c r="F64" s="226">
        <v>0</v>
      </c>
      <c r="G64" s="226">
        <v>0</v>
      </c>
      <c r="H64" s="226">
        <v>0</v>
      </c>
      <c r="I64" s="226">
        <v>0</v>
      </c>
      <c r="J64" s="226">
        <v>0</v>
      </c>
      <c r="K64" s="226">
        <v>0</v>
      </c>
      <c r="L64" s="226">
        <v>0</v>
      </c>
      <c r="M64" s="226">
        <v>0</v>
      </c>
      <c r="N64" s="226">
        <v>0</v>
      </c>
      <c r="O64" s="226">
        <v>0</v>
      </c>
      <c r="P64" s="226">
        <v>0</v>
      </c>
      <c r="Q64" s="226">
        <v>0</v>
      </c>
      <c r="R64" s="226">
        <v>0</v>
      </c>
      <c r="S64" s="226">
        <v>0</v>
      </c>
      <c r="T64" s="226">
        <v>0</v>
      </c>
      <c r="U64" s="226">
        <v>0</v>
      </c>
      <c r="V64" s="226">
        <v>0</v>
      </c>
      <c r="W64" s="226">
        <v>0</v>
      </c>
      <c r="X64" s="226">
        <v>0</v>
      </c>
      <c r="Y64" s="226">
        <v>0</v>
      </c>
      <c r="DA64" s="69" t="s">
        <v>398</v>
      </c>
    </row>
    <row r="65" spans="1:105" ht="12" customHeight="1" x14ac:dyDescent="0.25">
      <c r="A65" s="57" t="s">
        <v>220</v>
      </c>
      <c r="B65" s="261">
        <v>203.27302481374539</v>
      </c>
      <c r="C65" s="261">
        <v>240.78699114061479</v>
      </c>
      <c r="D65" s="261">
        <v>228.5022234347027</v>
      </c>
      <c r="E65" s="261">
        <v>199.11443391194729</v>
      </c>
      <c r="F65" s="261">
        <v>221.24847982304871</v>
      </c>
      <c r="G65" s="261">
        <v>200.67111571211629</v>
      </c>
      <c r="H65" s="261">
        <v>247.00782135245501</v>
      </c>
      <c r="I65" s="261">
        <v>255.27785806577211</v>
      </c>
      <c r="J65" s="261">
        <v>235.96261178399729</v>
      </c>
      <c r="K65" s="261">
        <v>179.81814115391651</v>
      </c>
      <c r="L65" s="261">
        <v>203.28934468205131</v>
      </c>
      <c r="M65" s="261">
        <v>169.34939457551991</v>
      </c>
      <c r="N65" s="261">
        <v>148.3082085762731</v>
      </c>
      <c r="O65" s="261">
        <v>140.6013970768517</v>
      </c>
      <c r="P65" s="261">
        <v>137.05744277647941</v>
      </c>
      <c r="Q65" s="261">
        <v>138.15243115427671</v>
      </c>
      <c r="R65" s="261">
        <v>140.14156685477531</v>
      </c>
      <c r="S65" s="261">
        <v>126.1618379445997</v>
      </c>
      <c r="T65" s="261">
        <v>149.99338301109901</v>
      </c>
      <c r="U65" s="261">
        <v>141.08659881599101</v>
      </c>
      <c r="V65" s="261">
        <v>128.02553086334069</v>
      </c>
      <c r="W65" s="261">
        <v>122.10662772899261</v>
      </c>
      <c r="X65" s="261">
        <v>107.0327680409025</v>
      </c>
      <c r="Y65" s="261">
        <v>104.94533026536369</v>
      </c>
      <c r="DA65" s="70" t="s">
        <v>399</v>
      </c>
    </row>
    <row r="66" spans="1:105" ht="12" customHeight="1" x14ac:dyDescent="0.25">
      <c r="A66" s="18" t="s">
        <v>28</v>
      </c>
      <c r="B66" s="230">
        <v>89.739867817482448</v>
      </c>
      <c r="C66" s="230">
        <v>122.1604833649309</v>
      </c>
      <c r="D66" s="230">
        <v>106.3867107990491</v>
      </c>
      <c r="E66" s="230">
        <v>77.891291814233426</v>
      </c>
      <c r="F66" s="230">
        <v>82.575041242223278</v>
      </c>
      <c r="G66" s="230">
        <v>68.483946917736773</v>
      </c>
      <c r="H66" s="230">
        <v>87.989912203667828</v>
      </c>
      <c r="I66" s="230">
        <v>110.9837387372346</v>
      </c>
      <c r="J66" s="230">
        <v>92.946092809164995</v>
      </c>
      <c r="K66" s="230">
        <v>56.692675341011608</v>
      </c>
      <c r="L66" s="230">
        <v>55.31553067724645</v>
      </c>
      <c r="M66" s="230">
        <v>35.835715257790937</v>
      </c>
      <c r="N66" s="230">
        <v>26.578397966809209</v>
      </c>
      <c r="O66" s="230">
        <v>28.305080120122302</v>
      </c>
      <c r="P66" s="230">
        <v>26.50807317813765</v>
      </c>
      <c r="Q66" s="230">
        <v>24.763509527258812</v>
      </c>
      <c r="R66" s="230">
        <v>24.510500543407129</v>
      </c>
      <c r="S66" s="230">
        <v>11.93908270498342</v>
      </c>
      <c r="T66" s="230">
        <v>10.81482877103123</v>
      </c>
      <c r="U66" s="230">
        <v>11.019737919658629</v>
      </c>
      <c r="V66" s="230">
        <v>9.9249593824470992</v>
      </c>
      <c r="W66" s="230">
        <v>8.1835964035369102</v>
      </c>
      <c r="X66" s="230">
        <v>7.1265322636512378</v>
      </c>
      <c r="Y66" s="230">
        <v>5.2425297864580038</v>
      </c>
      <c r="DA66" s="71" t="s">
        <v>400</v>
      </c>
    </row>
    <row r="67" spans="1:105" ht="12" customHeight="1" x14ac:dyDescent="0.25">
      <c r="A67" s="18" t="s">
        <v>32</v>
      </c>
      <c r="B67" s="230">
        <v>2.5514629691982762</v>
      </c>
      <c r="C67" s="230">
        <v>2.317226691001169</v>
      </c>
      <c r="D67" s="230">
        <v>2.4339971681142401</v>
      </c>
      <c r="E67" s="230">
        <v>1.2129399345184471</v>
      </c>
      <c r="F67" s="230">
        <v>0</v>
      </c>
      <c r="G67" s="230">
        <v>0</v>
      </c>
      <c r="H67" s="230">
        <v>0</v>
      </c>
      <c r="I67" s="230">
        <v>0</v>
      </c>
      <c r="J67" s="230">
        <v>0</v>
      </c>
      <c r="K67" s="230">
        <v>0</v>
      </c>
      <c r="L67" s="230">
        <v>0</v>
      </c>
      <c r="M67" s="230">
        <v>0</v>
      </c>
      <c r="N67" s="230">
        <v>0</v>
      </c>
      <c r="O67" s="230">
        <v>0</v>
      </c>
      <c r="P67" s="230">
        <v>0</v>
      </c>
      <c r="Q67" s="230">
        <v>0</v>
      </c>
      <c r="R67" s="230">
        <v>0</v>
      </c>
      <c r="S67" s="230">
        <v>0</v>
      </c>
      <c r="T67" s="230">
        <v>0</v>
      </c>
      <c r="U67" s="230">
        <v>0</v>
      </c>
      <c r="V67" s="230">
        <v>0</v>
      </c>
      <c r="W67" s="230">
        <v>0</v>
      </c>
      <c r="X67" s="230">
        <v>0</v>
      </c>
      <c r="Y67" s="230">
        <v>0</v>
      </c>
      <c r="DA67" s="71" t="s">
        <v>401</v>
      </c>
    </row>
    <row r="68" spans="1:105" ht="12" customHeight="1" x14ac:dyDescent="0.25">
      <c r="A68" s="18" t="s">
        <v>35</v>
      </c>
      <c r="B68" s="230">
        <v>110.98169402706471</v>
      </c>
      <c r="C68" s="230">
        <v>116.30928108468269</v>
      </c>
      <c r="D68" s="230">
        <v>119.6815154675393</v>
      </c>
      <c r="E68" s="230">
        <v>120.0102021631954</v>
      </c>
      <c r="F68" s="230">
        <v>138.6734385808254</v>
      </c>
      <c r="G68" s="230">
        <v>132.18716879437949</v>
      </c>
      <c r="H68" s="230">
        <v>159.01790914878711</v>
      </c>
      <c r="I68" s="230">
        <v>144.2941193285375</v>
      </c>
      <c r="J68" s="230">
        <v>143.01651897483231</v>
      </c>
      <c r="K68" s="230">
        <v>123.12546581290491</v>
      </c>
      <c r="L68" s="230">
        <v>147.97381400480489</v>
      </c>
      <c r="M68" s="230">
        <v>133.51367931772899</v>
      </c>
      <c r="N68" s="230">
        <v>121.7298106094639</v>
      </c>
      <c r="O68" s="230">
        <v>112.2963169567294</v>
      </c>
      <c r="P68" s="230">
        <v>110.5493695983418</v>
      </c>
      <c r="Q68" s="230">
        <v>113.38892162701789</v>
      </c>
      <c r="R68" s="230">
        <v>115.6310663113682</v>
      </c>
      <c r="S68" s="230">
        <v>114.2227552396163</v>
      </c>
      <c r="T68" s="230">
        <v>139.17855424006771</v>
      </c>
      <c r="U68" s="230">
        <v>130.0668608963324</v>
      </c>
      <c r="V68" s="230">
        <v>118.10057148089361</v>
      </c>
      <c r="W68" s="230">
        <v>113.9230313254557</v>
      </c>
      <c r="X68" s="230">
        <v>99.906235777251297</v>
      </c>
      <c r="Y68" s="230">
        <v>99.702800478905729</v>
      </c>
      <c r="DA68" s="71" t="s">
        <v>402</v>
      </c>
    </row>
    <row r="69" spans="1:105" ht="12" customHeight="1" x14ac:dyDescent="0.25">
      <c r="A69" s="18" t="s">
        <v>36</v>
      </c>
      <c r="B69" s="230">
        <v>0</v>
      </c>
      <c r="C69" s="230">
        <v>0</v>
      </c>
      <c r="D69" s="230">
        <v>0</v>
      </c>
      <c r="E69" s="230">
        <v>0</v>
      </c>
      <c r="F69" s="230">
        <v>0</v>
      </c>
      <c r="G69" s="230">
        <v>0</v>
      </c>
      <c r="H69" s="230">
        <v>0</v>
      </c>
      <c r="I69" s="230">
        <v>0</v>
      </c>
      <c r="J69" s="230">
        <v>0</v>
      </c>
      <c r="K69" s="230">
        <v>0</v>
      </c>
      <c r="L69" s="230">
        <v>0</v>
      </c>
      <c r="M69" s="230">
        <v>0</v>
      </c>
      <c r="N69" s="230">
        <v>0</v>
      </c>
      <c r="O69" s="230">
        <v>0</v>
      </c>
      <c r="P69" s="230">
        <v>0</v>
      </c>
      <c r="Q69" s="230">
        <v>0</v>
      </c>
      <c r="R69" s="230">
        <v>0</v>
      </c>
      <c r="S69" s="230">
        <v>0</v>
      </c>
      <c r="T69" s="230">
        <v>0</v>
      </c>
      <c r="U69" s="230">
        <v>0</v>
      </c>
      <c r="V69" s="230">
        <v>0</v>
      </c>
      <c r="W69" s="230">
        <v>0</v>
      </c>
      <c r="X69" s="230">
        <v>0</v>
      </c>
      <c r="Y69" s="230">
        <v>0</v>
      </c>
      <c r="DA69" s="71" t="s">
        <v>403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0</v>
      </c>
      <c r="C71" s="261">
        <v>0</v>
      </c>
      <c r="D71" s="261">
        <v>0</v>
      </c>
      <c r="E71" s="261">
        <v>0</v>
      </c>
      <c r="F71" s="261">
        <v>0</v>
      </c>
      <c r="G71" s="261">
        <v>0</v>
      </c>
      <c r="H71" s="261">
        <v>0</v>
      </c>
      <c r="I71" s="261">
        <v>0</v>
      </c>
      <c r="J71" s="261">
        <v>0</v>
      </c>
      <c r="K71" s="261">
        <v>0</v>
      </c>
      <c r="L71" s="261">
        <v>0</v>
      </c>
      <c r="M71" s="261">
        <v>0</v>
      </c>
      <c r="N71" s="261">
        <v>0</v>
      </c>
      <c r="O71" s="261">
        <v>0</v>
      </c>
      <c r="P71" s="261">
        <v>0</v>
      </c>
      <c r="Q71" s="261">
        <v>0</v>
      </c>
      <c r="R71" s="261">
        <v>0</v>
      </c>
      <c r="S71" s="261">
        <v>0</v>
      </c>
      <c r="T71" s="261">
        <v>0</v>
      </c>
      <c r="U71" s="261">
        <v>0</v>
      </c>
      <c r="V71" s="261">
        <v>0</v>
      </c>
      <c r="W71" s="261">
        <v>0</v>
      </c>
      <c r="X71" s="261">
        <v>0</v>
      </c>
      <c r="Y71" s="261">
        <v>0</v>
      </c>
      <c r="DA71" s="70" t="s">
        <v>404</v>
      </c>
    </row>
    <row r="72" spans="1:105" ht="12" customHeight="1" x14ac:dyDescent="0.25">
      <c r="A72" s="57" t="s">
        <v>179</v>
      </c>
      <c r="B72" s="261">
        <v>147.34706399925841</v>
      </c>
      <c r="C72" s="261">
        <v>183.5158388494429</v>
      </c>
      <c r="D72" s="261">
        <v>170.5814205523896</v>
      </c>
      <c r="E72" s="261">
        <v>159.03387741245831</v>
      </c>
      <c r="F72" s="261">
        <v>166.11907238217049</v>
      </c>
      <c r="G72" s="261">
        <v>166.40147659632069</v>
      </c>
      <c r="H72" s="261">
        <v>189.03339842332261</v>
      </c>
      <c r="I72" s="261">
        <v>187.231781847679</v>
      </c>
      <c r="J72" s="261">
        <v>175.32917301414349</v>
      </c>
      <c r="K72" s="261">
        <v>138.70750579399629</v>
      </c>
      <c r="L72" s="261">
        <v>155.84156961213731</v>
      </c>
      <c r="M72" s="261">
        <v>135.28342265564831</v>
      </c>
      <c r="N72" s="261">
        <v>124.85474060581861</v>
      </c>
      <c r="O72" s="261">
        <v>117.30313958984119</v>
      </c>
      <c r="P72" s="261">
        <v>116.442293729122</v>
      </c>
      <c r="Q72" s="261">
        <v>115.9423979995112</v>
      </c>
      <c r="R72" s="261">
        <v>109.8477672936522</v>
      </c>
      <c r="S72" s="261">
        <v>111.6247764420132</v>
      </c>
      <c r="T72" s="261">
        <v>119.4600949660522</v>
      </c>
      <c r="U72" s="261">
        <v>115.21855739672959</v>
      </c>
      <c r="V72" s="261">
        <v>103.5740238305775</v>
      </c>
      <c r="W72" s="261">
        <v>110.7532029218862</v>
      </c>
      <c r="X72" s="261">
        <v>94.557107605747419</v>
      </c>
      <c r="Y72" s="261">
        <v>93.081449992399612</v>
      </c>
      <c r="DA72" s="70" t="s">
        <v>405</v>
      </c>
    </row>
    <row r="73" spans="1:105" ht="12" customHeight="1" x14ac:dyDescent="0.25">
      <c r="A73" s="60" t="s">
        <v>181</v>
      </c>
      <c r="B73" s="262">
        <v>147.34706399925841</v>
      </c>
      <c r="C73" s="262">
        <v>183.5158388494429</v>
      </c>
      <c r="D73" s="262">
        <v>170.5814205523896</v>
      </c>
      <c r="E73" s="262">
        <v>159.03387741245831</v>
      </c>
      <c r="F73" s="262">
        <v>166.11907238217049</v>
      </c>
      <c r="G73" s="262">
        <v>166.40147659632069</v>
      </c>
      <c r="H73" s="262">
        <v>189.03339842332261</v>
      </c>
      <c r="I73" s="262">
        <v>187.231781847679</v>
      </c>
      <c r="J73" s="262">
        <v>175.32917301414349</v>
      </c>
      <c r="K73" s="262">
        <v>138.70750579399629</v>
      </c>
      <c r="L73" s="262">
        <v>155.84156961213731</v>
      </c>
      <c r="M73" s="262">
        <v>135.28342265564831</v>
      </c>
      <c r="N73" s="262">
        <v>124.85474060581861</v>
      </c>
      <c r="O73" s="262">
        <v>117.30313958984119</v>
      </c>
      <c r="P73" s="262">
        <v>116.442293729122</v>
      </c>
      <c r="Q73" s="262">
        <v>115.9423979995112</v>
      </c>
      <c r="R73" s="262">
        <v>109.8477672936522</v>
      </c>
      <c r="S73" s="262">
        <v>111.6247764420132</v>
      </c>
      <c r="T73" s="262">
        <v>119.4600949660522</v>
      </c>
      <c r="U73" s="262">
        <v>115.21855739672959</v>
      </c>
      <c r="V73" s="262">
        <v>103.5740238305775</v>
      </c>
      <c r="W73" s="262">
        <v>110.7532029218862</v>
      </c>
      <c r="X73" s="262">
        <v>94.557107605747419</v>
      </c>
      <c r="Y73" s="262">
        <v>93.081449992399612</v>
      </c>
      <c r="DA73" s="72" t="s">
        <v>406</v>
      </c>
    </row>
    <row r="74" spans="1:105" ht="12" customHeight="1" x14ac:dyDescent="0.25">
      <c r="A74" s="59" t="s">
        <v>31</v>
      </c>
      <c r="B74" s="230">
        <v>0</v>
      </c>
      <c r="C74" s="230">
        <v>0</v>
      </c>
      <c r="D74" s="230">
        <v>0</v>
      </c>
      <c r="E74" s="230">
        <v>0</v>
      </c>
      <c r="F74" s="230">
        <v>0</v>
      </c>
      <c r="G74" s="230">
        <v>0</v>
      </c>
      <c r="H74" s="230">
        <v>0</v>
      </c>
      <c r="I74" s="230">
        <v>0</v>
      </c>
      <c r="J74" s="230">
        <v>0</v>
      </c>
      <c r="K74" s="230">
        <v>0</v>
      </c>
      <c r="L74" s="230">
        <v>0</v>
      </c>
      <c r="M74" s="230">
        <v>0</v>
      </c>
      <c r="N74" s="230">
        <v>0</v>
      </c>
      <c r="O74" s="230">
        <v>0</v>
      </c>
      <c r="P74" s="230">
        <v>0</v>
      </c>
      <c r="Q74" s="230">
        <v>0</v>
      </c>
      <c r="R74" s="230">
        <v>0</v>
      </c>
      <c r="S74" s="230">
        <v>0</v>
      </c>
      <c r="T74" s="230">
        <v>0</v>
      </c>
      <c r="U74" s="230">
        <v>0</v>
      </c>
      <c r="V74" s="230">
        <v>0</v>
      </c>
      <c r="W74" s="230">
        <v>0</v>
      </c>
      <c r="X74" s="230">
        <v>0</v>
      </c>
      <c r="Y74" s="230">
        <v>0</v>
      </c>
      <c r="DA74" s="71" t="s">
        <v>407</v>
      </c>
    </row>
    <row r="75" spans="1:105" ht="12" customHeight="1" x14ac:dyDescent="0.25">
      <c r="A75" s="59" t="s">
        <v>159</v>
      </c>
      <c r="B75" s="230">
        <v>15.04079699164669</v>
      </c>
      <c r="C75" s="230">
        <v>16.441390487395079</v>
      </c>
      <c r="D75" s="230">
        <v>14.30558174895034</v>
      </c>
      <c r="E75" s="230">
        <v>3.8414638005794388</v>
      </c>
      <c r="F75" s="230">
        <v>6.3947194361297637</v>
      </c>
      <c r="G75" s="230">
        <v>4.3459072872777691</v>
      </c>
      <c r="H75" s="230">
        <v>3.319856851525913</v>
      </c>
      <c r="I75" s="230">
        <v>2.7328006452808018</v>
      </c>
      <c r="J75" s="230">
        <v>1.8166261675384221</v>
      </c>
      <c r="K75" s="230">
        <v>1.2832804164454581</v>
      </c>
      <c r="L75" s="230">
        <v>3.100747646810305</v>
      </c>
      <c r="M75" s="230">
        <v>1.656657702808183</v>
      </c>
      <c r="N75" s="230">
        <v>0.51358805926466389</v>
      </c>
      <c r="O75" s="230">
        <v>0.73586384598309584</v>
      </c>
      <c r="P75" s="230">
        <v>0.49816897809162958</v>
      </c>
      <c r="Q75" s="230">
        <v>0.54835867140225647</v>
      </c>
      <c r="R75" s="230">
        <v>0.79083972320892015</v>
      </c>
      <c r="S75" s="230">
        <v>1.9955809834804219</v>
      </c>
      <c r="T75" s="230">
        <v>2.130470026967489</v>
      </c>
      <c r="U75" s="230">
        <v>1.918315126140264</v>
      </c>
      <c r="V75" s="230">
        <v>1.7694443304721239</v>
      </c>
      <c r="W75" s="230">
        <v>1.660391358793819</v>
      </c>
      <c r="X75" s="230">
        <v>1.297240880958733</v>
      </c>
      <c r="Y75" s="230">
        <v>1.226081954423405</v>
      </c>
      <c r="DA75" s="71" t="s">
        <v>408</v>
      </c>
    </row>
    <row r="76" spans="1:105" ht="12" customHeight="1" x14ac:dyDescent="0.25">
      <c r="A76" s="59" t="s">
        <v>32</v>
      </c>
      <c r="B76" s="230">
        <v>2.9733564166976572</v>
      </c>
      <c r="C76" s="230">
        <v>3.2635991599863292</v>
      </c>
      <c r="D76" s="230">
        <v>3.1148782073833932</v>
      </c>
      <c r="E76" s="230">
        <v>1.5528311900414089</v>
      </c>
      <c r="F76" s="230">
        <v>0</v>
      </c>
      <c r="G76" s="230">
        <v>0</v>
      </c>
      <c r="H76" s="230">
        <v>0</v>
      </c>
      <c r="I76" s="230">
        <v>0</v>
      </c>
      <c r="J76" s="230">
        <v>0</v>
      </c>
      <c r="K76" s="230">
        <v>0</v>
      </c>
      <c r="L76" s="230">
        <v>0</v>
      </c>
      <c r="M76" s="230">
        <v>0</v>
      </c>
      <c r="N76" s="230">
        <v>0</v>
      </c>
      <c r="O76" s="230">
        <v>0</v>
      </c>
      <c r="P76" s="230">
        <v>0</v>
      </c>
      <c r="Q76" s="230">
        <v>0</v>
      </c>
      <c r="R76" s="230">
        <v>0</v>
      </c>
      <c r="S76" s="230">
        <v>0</v>
      </c>
      <c r="T76" s="230">
        <v>0</v>
      </c>
      <c r="U76" s="230">
        <v>0</v>
      </c>
      <c r="V76" s="230">
        <v>0</v>
      </c>
      <c r="W76" s="230">
        <v>0</v>
      </c>
      <c r="X76" s="230">
        <v>0</v>
      </c>
      <c r="Y76" s="230">
        <v>0</v>
      </c>
      <c r="DA76" s="71" t="s">
        <v>409</v>
      </c>
    </row>
    <row r="77" spans="1:105" ht="12" customHeight="1" x14ac:dyDescent="0.25">
      <c r="A77" s="59" t="s">
        <v>35</v>
      </c>
      <c r="B77" s="230">
        <v>129.33291059091411</v>
      </c>
      <c r="C77" s="230">
        <v>163.81084920206149</v>
      </c>
      <c r="D77" s="230">
        <v>153.1609605960559</v>
      </c>
      <c r="E77" s="230">
        <v>153.63958242183739</v>
      </c>
      <c r="F77" s="230">
        <v>159.7243529460408</v>
      </c>
      <c r="G77" s="230">
        <v>162.05556930904299</v>
      </c>
      <c r="H77" s="230">
        <v>185.7135415717967</v>
      </c>
      <c r="I77" s="230">
        <v>184.4989812023982</v>
      </c>
      <c r="J77" s="230">
        <v>173.51254684660501</v>
      </c>
      <c r="K77" s="230">
        <v>137.4242253775509</v>
      </c>
      <c r="L77" s="230">
        <v>152.740821965327</v>
      </c>
      <c r="M77" s="230">
        <v>133.62676495284009</v>
      </c>
      <c r="N77" s="230">
        <v>124.3411525465539</v>
      </c>
      <c r="O77" s="230">
        <v>116.5672757438581</v>
      </c>
      <c r="P77" s="230">
        <v>115.9441247510304</v>
      </c>
      <c r="Q77" s="230">
        <v>115.3940393281089</v>
      </c>
      <c r="R77" s="230">
        <v>109.05692757044331</v>
      </c>
      <c r="S77" s="230">
        <v>109.62919545853281</v>
      </c>
      <c r="T77" s="230">
        <v>117.3296249390847</v>
      </c>
      <c r="U77" s="230">
        <v>113.30024227058939</v>
      </c>
      <c r="V77" s="230">
        <v>101.80457950010531</v>
      </c>
      <c r="W77" s="230">
        <v>109.0928115630924</v>
      </c>
      <c r="X77" s="230">
        <v>93.259866724788679</v>
      </c>
      <c r="Y77" s="230">
        <v>91.855368037976206</v>
      </c>
      <c r="DA77" s="71" t="s">
        <v>410</v>
      </c>
    </row>
    <row r="78" spans="1:105" ht="12" customHeight="1" x14ac:dyDescent="0.25">
      <c r="A78" s="60" t="s">
        <v>187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411</v>
      </c>
    </row>
    <row r="79" spans="1:105" ht="12" customHeight="1" x14ac:dyDescent="0.25">
      <c r="A79" s="57" t="s">
        <v>189</v>
      </c>
      <c r="B79" s="261">
        <f t="shared" ref="B79:Y79" si="3">B80+B84+B95</f>
        <v>134.13324255123547</v>
      </c>
      <c r="C79" s="261">
        <f t="shared" si="3"/>
        <v>163.45623573322655</v>
      </c>
      <c r="D79" s="261">
        <f t="shared" si="3"/>
        <v>153.30616561157697</v>
      </c>
      <c r="E79" s="261">
        <f t="shared" si="3"/>
        <v>139.29534594452053</v>
      </c>
      <c r="F79" s="261">
        <f t="shared" si="3"/>
        <v>149.7605730742076</v>
      </c>
      <c r="G79" s="261">
        <f t="shared" si="3"/>
        <v>144.14220707177634</v>
      </c>
      <c r="H79" s="261">
        <f t="shared" si="3"/>
        <v>168.91925661220455</v>
      </c>
      <c r="I79" s="261">
        <f t="shared" si="3"/>
        <v>170.16618408614278</v>
      </c>
      <c r="J79" s="261">
        <f t="shared" si="3"/>
        <v>158.49280837085468</v>
      </c>
      <c r="K79" s="261">
        <f t="shared" si="3"/>
        <v>123.51576990444326</v>
      </c>
      <c r="L79" s="261">
        <f t="shared" si="3"/>
        <v>139.25191035194717</v>
      </c>
      <c r="M79" s="261">
        <f t="shared" si="3"/>
        <v>118.866497218329</v>
      </c>
      <c r="N79" s="261">
        <f t="shared" si="3"/>
        <v>107.41961951766325</v>
      </c>
      <c r="O79" s="261">
        <f t="shared" si="3"/>
        <v>101.28845808906701</v>
      </c>
      <c r="P79" s="261">
        <f t="shared" si="3"/>
        <v>99.835791578472225</v>
      </c>
      <c r="Q79" s="261">
        <f t="shared" si="3"/>
        <v>99.716323398463146</v>
      </c>
      <c r="R79" s="261">
        <f t="shared" si="3"/>
        <v>97.053631892397405</v>
      </c>
      <c r="S79" s="261">
        <f t="shared" si="3"/>
        <v>94.327391572038891</v>
      </c>
      <c r="T79" s="261">
        <f t="shared" si="3"/>
        <v>105.11963083982749</v>
      </c>
      <c r="U79" s="261">
        <f t="shared" si="3"/>
        <v>100.38811415032924</v>
      </c>
      <c r="V79" s="261">
        <f t="shared" si="3"/>
        <v>90.586658626201682</v>
      </c>
      <c r="W79" s="261">
        <f t="shared" si="3"/>
        <v>92.731669160711562</v>
      </c>
      <c r="X79" s="261">
        <f t="shared" si="3"/>
        <v>79.924178544949399</v>
      </c>
      <c r="Y79" s="261">
        <f t="shared" si="3"/>
        <v>78.559766212579973</v>
      </c>
      <c r="DA79" s="70"/>
    </row>
    <row r="80" spans="1:105" ht="12" customHeight="1" x14ac:dyDescent="0.25">
      <c r="A80" s="60" t="s">
        <v>190</v>
      </c>
      <c r="B80" s="262">
        <v>77.60979053553649</v>
      </c>
      <c r="C80" s="262">
        <v>96.875851242441783</v>
      </c>
      <c r="D80" s="262">
        <v>89.982447473328079</v>
      </c>
      <c r="E80" s="262">
        <v>84.273683789163357</v>
      </c>
      <c r="F80" s="262">
        <v>88.481105306710674</v>
      </c>
      <c r="G80" s="262">
        <v>88.631524139737834</v>
      </c>
      <c r="H80" s="262">
        <v>100.686115041024</v>
      </c>
      <c r="I80" s="262">
        <v>99.726508033436588</v>
      </c>
      <c r="J80" s="262">
        <v>93.386742403143614</v>
      </c>
      <c r="K80" s="262">
        <v>73.880700457770118</v>
      </c>
      <c r="L80" s="262">
        <v>83.006930717093127</v>
      </c>
      <c r="M80" s="262">
        <v>72.056908304355545</v>
      </c>
      <c r="N80" s="262">
        <v>66.502210090424171</v>
      </c>
      <c r="O80" s="262">
        <v>62.47995066441576</v>
      </c>
      <c r="P80" s="262">
        <v>62.021432613701457</v>
      </c>
      <c r="Q80" s="262">
        <v>61.755169829664752</v>
      </c>
      <c r="R80" s="262">
        <v>58.508946180823202</v>
      </c>
      <c r="S80" s="262">
        <v>59.455446370912128</v>
      </c>
      <c r="T80" s="262">
        <v>63.628824138409939</v>
      </c>
      <c r="U80" s="262">
        <v>61.369625799821833</v>
      </c>
      <c r="V80" s="262">
        <v>55.167320513985047</v>
      </c>
      <c r="W80" s="262">
        <v>58.991214375687157</v>
      </c>
      <c r="X80" s="262">
        <v>50.364580511949008</v>
      </c>
      <c r="Y80" s="262">
        <v>49.578591192294617</v>
      </c>
      <c r="DA80" s="72" t="s">
        <v>412</v>
      </c>
    </row>
    <row r="81" spans="1:105" ht="12" customHeight="1" x14ac:dyDescent="0.25">
      <c r="A81" s="59" t="s">
        <v>31</v>
      </c>
      <c r="B81" s="230">
        <v>0</v>
      </c>
      <c r="C81" s="230">
        <v>0</v>
      </c>
      <c r="D81" s="230">
        <v>0</v>
      </c>
      <c r="E81" s="230">
        <v>0</v>
      </c>
      <c r="F81" s="230">
        <v>0</v>
      </c>
      <c r="G81" s="230">
        <v>0</v>
      </c>
      <c r="H81" s="230">
        <v>0</v>
      </c>
      <c r="I81" s="230">
        <v>0</v>
      </c>
      <c r="J81" s="230">
        <v>0</v>
      </c>
      <c r="K81" s="230">
        <v>0</v>
      </c>
      <c r="L81" s="230">
        <v>0</v>
      </c>
      <c r="M81" s="230">
        <v>0</v>
      </c>
      <c r="N81" s="230">
        <v>0</v>
      </c>
      <c r="O81" s="230">
        <v>0</v>
      </c>
      <c r="P81" s="230">
        <v>0</v>
      </c>
      <c r="Q81" s="230">
        <v>0</v>
      </c>
      <c r="R81" s="230">
        <v>0</v>
      </c>
      <c r="S81" s="230">
        <v>0</v>
      </c>
      <c r="T81" s="230">
        <v>0</v>
      </c>
      <c r="U81" s="230">
        <v>0</v>
      </c>
      <c r="V81" s="230">
        <v>0</v>
      </c>
      <c r="W81" s="230">
        <v>0</v>
      </c>
      <c r="X81" s="230">
        <v>0</v>
      </c>
      <c r="Y81" s="230">
        <v>0</v>
      </c>
      <c r="DA81" s="71" t="s">
        <v>413</v>
      </c>
    </row>
    <row r="82" spans="1:105" ht="12" customHeight="1" x14ac:dyDescent="0.25">
      <c r="A82" s="59" t="s">
        <v>159</v>
      </c>
      <c r="B82" s="230">
        <v>8.0853579474759485</v>
      </c>
      <c r="C82" s="230">
        <v>8.836360101931918</v>
      </c>
      <c r="D82" s="230">
        <v>7.6866175193872106</v>
      </c>
      <c r="E82" s="230">
        <v>2.055703294987806</v>
      </c>
      <c r="F82" s="230">
        <v>3.4060619031953818</v>
      </c>
      <c r="G82" s="230">
        <v>2.3147894749507221</v>
      </c>
      <c r="H82" s="230">
        <v>1.7682774137293871</v>
      </c>
      <c r="I82" s="230">
        <v>1.4555897658822341</v>
      </c>
      <c r="J82" s="230">
        <v>0.96760166625000466</v>
      </c>
      <c r="K82" s="230">
        <v>0.68352217501147672</v>
      </c>
      <c r="L82" s="230">
        <v>1.651571822143191</v>
      </c>
      <c r="M82" s="230">
        <v>0.88239659996486342</v>
      </c>
      <c r="N82" s="230">
        <v>0.27355582055936922</v>
      </c>
      <c r="O82" s="230">
        <v>0.39194804975819048</v>
      </c>
      <c r="P82" s="230">
        <v>0.26534305290156951</v>
      </c>
      <c r="Q82" s="230">
        <v>0.2920759227367235</v>
      </c>
      <c r="R82" s="230">
        <v>0.42123021653405712</v>
      </c>
      <c r="S82" s="230">
        <v>1.062919558936519</v>
      </c>
      <c r="T82" s="230">
        <v>1.1347664064438481</v>
      </c>
      <c r="U82" s="230">
        <v>1.0217649319458291</v>
      </c>
      <c r="V82" s="230">
        <v>0.94247089087207025</v>
      </c>
      <c r="W82" s="230">
        <v>0.88438528196089605</v>
      </c>
      <c r="X82" s="230">
        <v>0.69095802998596112</v>
      </c>
      <c r="Y82" s="230">
        <v>0.6530561781275549</v>
      </c>
      <c r="DA82" s="71" t="s">
        <v>414</v>
      </c>
    </row>
    <row r="83" spans="1:105" ht="12" customHeight="1" x14ac:dyDescent="0.25">
      <c r="A83" s="59" t="s">
        <v>35</v>
      </c>
      <c r="B83" s="230">
        <v>69.524432588060534</v>
      </c>
      <c r="C83" s="230">
        <v>88.039491140509867</v>
      </c>
      <c r="D83" s="230">
        <v>82.295829953940867</v>
      </c>
      <c r="E83" s="230">
        <v>82.217980494175549</v>
      </c>
      <c r="F83" s="230">
        <v>85.075043403515295</v>
      </c>
      <c r="G83" s="230">
        <v>86.316734664787106</v>
      </c>
      <c r="H83" s="230">
        <v>98.91783762729456</v>
      </c>
      <c r="I83" s="230">
        <v>98.27091826755435</v>
      </c>
      <c r="J83" s="230">
        <v>92.41914073689361</v>
      </c>
      <c r="K83" s="230">
        <v>73.197178282758642</v>
      </c>
      <c r="L83" s="230">
        <v>81.35535889494993</v>
      </c>
      <c r="M83" s="230">
        <v>71.174511704390682</v>
      </c>
      <c r="N83" s="230">
        <v>66.228654269864805</v>
      </c>
      <c r="O83" s="230">
        <v>62.088002614657569</v>
      </c>
      <c r="P83" s="230">
        <v>61.756089560799893</v>
      </c>
      <c r="Q83" s="230">
        <v>61.46309390692803</v>
      </c>
      <c r="R83" s="230">
        <v>58.087715964289153</v>
      </c>
      <c r="S83" s="230">
        <v>58.392526811975607</v>
      </c>
      <c r="T83" s="230">
        <v>62.494057731966087</v>
      </c>
      <c r="U83" s="230">
        <v>60.347860867876001</v>
      </c>
      <c r="V83" s="230">
        <v>54.224849623112981</v>
      </c>
      <c r="W83" s="230">
        <v>58.106829093726262</v>
      </c>
      <c r="X83" s="230">
        <v>49.673622481963037</v>
      </c>
      <c r="Y83" s="230">
        <v>48.925535014167068</v>
      </c>
      <c r="DA83" s="71" t="s">
        <v>415</v>
      </c>
    </row>
    <row r="84" spans="1:105" ht="12" customHeight="1" x14ac:dyDescent="0.25">
      <c r="A84" s="60" t="s">
        <v>195</v>
      </c>
      <c r="B84" s="262">
        <v>56.523452015698979</v>
      </c>
      <c r="C84" s="262">
        <v>66.58038449078478</v>
      </c>
      <c r="D84" s="262">
        <v>63.323718138248893</v>
      </c>
      <c r="E84" s="262">
        <v>55.021662155357177</v>
      </c>
      <c r="F84" s="262">
        <v>61.279467767496932</v>
      </c>
      <c r="G84" s="262">
        <v>55.510682932038492</v>
      </c>
      <c r="H84" s="262">
        <v>68.233141571180539</v>
      </c>
      <c r="I84" s="262">
        <v>70.439676052706204</v>
      </c>
      <c r="J84" s="262">
        <v>65.106065967711046</v>
      </c>
      <c r="K84" s="262">
        <v>49.63506944667315</v>
      </c>
      <c r="L84" s="262">
        <v>56.244979634854047</v>
      </c>
      <c r="M84" s="262">
        <v>46.809588913973457</v>
      </c>
      <c r="N84" s="262">
        <v>40.917409427239072</v>
      </c>
      <c r="O84" s="262">
        <v>38.808507424651253</v>
      </c>
      <c r="P84" s="262">
        <v>37.814358964770761</v>
      </c>
      <c r="Q84" s="262">
        <v>37.961153568798387</v>
      </c>
      <c r="R84" s="262">
        <v>38.544685711574203</v>
      </c>
      <c r="S84" s="262">
        <v>34.871945201126763</v>
      </c>
      <c r="T84" s="262">
        <v>41.490806701417561</v>
      </c>
      <c r="U84" s="262">
        <v>39.018488350507411</v>
      </c>
      <c r="V84" s="262">
        <v>35.419338112216643</v>
      </c>
      <c r="W84" s="262">
        <v>33.740454785024411</v>
      </c>
      <c r="X84" s="262">
        <v>29.559598033000391</v>
      </c>
      <c r="Y84" s="262">
        <v>28.981175020285349</v>
      </c>
      <c r="DA84" s="72" t="s">
        <v>416</v>
      </c>
    </row>
    <row r="85" spans="1:105" ht="12" customHeight="1" x14ac:dyDescent="0.25">
      <c r="A85" s="64" t="s">
        <v>28</v>
      </c>
      <c r="B85" s="229">
        <v>23.46384962185666</v>
      </c>
      <c r="C85" s="229">
        <v>32.216858874554248</v>
      </c>
      <c r="D85" s="229">
        <v>28.107397520603431</v>
      </c>
      <c r="E85" s="229">
        <v>21.20429994541383</v>
      </c>
      <c r="F85" s="229">
        <v>22.311047317222599</v>
      </c>
      <c r="G85" s="229">
        <v>18.615535001985531</v>
      </c>
      <c r="H85" s="229">
        <v>24.029686036041561</v>
      </c>
      <c r="I85" s="229">
        <v>30.36984726212058</v>
      </c>
      <c r="J85" s="229">
        <v>25.483684150482361</v>
      </c>
      <c r="K85" s="229">
        <v>15.549414578681439</v>
      </c>
      <c r="L85" s="229">
        <v>15.08153980236659</v>
      </c>
      <c r="M85" s="229">
        <v>9.8094121819834701</v>
      </c>
      <c r="N85" s="229">
        <v>7.3080559529348648</v>
      </c>
      <c r="O85" s="229">
        <v>7.7735162795704031</v>
      </c>
      <c r="P85" s="229">
        <v>7.2883593817250016</v>
      </c>
      <c r="Q85" s="229">
        <v>6.7780145525127189</v>
      </c>
      <c r="R85" s="229">
        <v>6.7012980963698663</v>
      </c>
      <c r="S85" s="229">
        <v>3.246535214930518</v>
      </c>
      <c r="T85" s="229">
        <v>2.942002668849629</v>
      </c>
      <c r="U85" s="229">
        <v>3.0007476802794901</v>
      </c>
      <c r="V85" s="229">
        <v>2.7024932575033689</v>
      </c>
      <c r="W85" s="229">
        <v>2.2296275163987942</v>
      </c>
      <c r="X85" s="229">
        <v>1.942931656248615</v>
      </c>
      <c r="Y85" s="229">
        <v>1.429621413475054</v>
      </c>
      <c r="DA85" s="73" t="s">
        <v>417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418</v>
      </c>
    </row>
    <row r="87" spans="1:105" ht="12" customHeight="1" x14ac:dyDescent="0.25">
      <c r="A87" s="64" t="s">
        <v>31</v>
      </c>
      <c r="B87" s="229">
        <v>0</v>
      </c>
      <c r="C87" s="229">
        <v>0</v>
      </c>
      <c r="D87" s="229">
        <v>0</v>
      </c>
      <c r="E87" s="229">
        <v>0</v>
      </c>
      <c r="F87" s="229">
        <v>0</v>
      </c>
      <c r="G87" s="229">
        <v>0</v>
      </c>
      <c r="H87" s="229">
        <v>0</v>
      </c>
      <c r="I87" s="229">
        <v>0</v>
      </c>
      <c r="J87" s="229">
        <v>0</v>
      </c>
      <c r="K87" s="229">
        <v>0</v>
      </c>
      <c r="L87" s="229">
        <v>0</v>
      </c>
      <c r="M87" s="229">
        <v>0</v>
      </c>
      <c r="N87" s="229">
        <v>0</v>
      </c>
      <c r="O87" s="229">
        <v>0</v>
      </c>
      <c r="P87" s="229">
        <v>0</v>
      </c>
      <c r="Q87" s="229">
        <v>0</v>
      </c>
      <c r="R87" s="229">
        <v>0</v>
      </c>
      <c r="S87" s="229">
        <v>0</v>
      </c>
      <c r="T87" s="229">
        <v>0</v>
      </c>
      <c r="U87" s="229">
        <v>0</v>
      </c>
      <c r="V87" s="229">
        <v>0</v>
      </c>
      <c r="W87" s="229">
        <v>0</v>
      </c>
      <c r="X87" s="229">
        <v>0</v>
      </c>
      <c r="Y87" s="229">
        <v>0</v>
      </c>
      <c r="DA87" s="73" t="s">
        <v>419</v>
      </c>
    </row>
    <row r="88" spans="1:105" ht="12" customHeight="1" x14ac:dyDescent="0.25">
      <c r="A88" s="64" t="s">
        <v>159</v>
      </c>
      <c r="B88" s="229">
        <v>3.3746364178172001</v>
      </c>
      <c r="C88" s="229">
        <v>3.0786669244585738</v>
      </c>
      <c r="D88" s="229">
        <v>2.9533694341479979</v>
      </c>
      <c r="E88" s="229">
        <v>0.81685848873356959</v>
      </c>
      <c r="F88" s="229">
        <v>1.5000813096003749</v>
      </c>
      <c r="G88" s="229">
        <v>0.96359056141905508</v>
      </c>
      <c r="H88" s="229">
        <v>0.77631331787635394</v>
      </c>
      <c r="I88" s="229">
        <v>0.58485184990809336</v>
      </c>
      <c r="J88" s="229">
        <v>0.41053667448468378</v>
      </c>
      <c r="K88" s="229">
        <v>0.31535029862605901</v>
      </c>
      <c r="L88" s="229">
        <v>0.81902049313845204</v>
      </c>
      <c r="M88" s="229">
        <v>0.45309784883503679</v>
      </c>
      <c r="N88" s="229">
        <v>0.1382515596945107</v>
      </c>
      <c r="O88" s="229">
        <v>0.19468812193709009</v>
      </c>
      <c r="P88" s="229">
        <v>0.13059778823051599</v>
      </c>
      <c r="Q88" s="229">
        <v>0.14748310347345381</v>
      </c>
      <c r="R88" s="229">
        <v>0.2292537797361113</v>
      </c>
      <c r="S88" s="229">
        <v>0.56538582897865808</v>
      </c>
      <c r="T88" s="229">
        <v>0.68748540330700414</v>
      </c>
      <c r="U88" s="229">
        <v>0.59967229496883756</v>
      </c>
      <c r="V88" s="229">
        <v>0.55893006275206425</v>
      </c>
      <c r="W88" s="229">
        <v>0.47240444452131908</v>
      </c>
      <c r="X88" s="229">
        <v>0.37887652791891602</v>
      </c>
      <c r="Y88" s="229">
        <v>0.36291294018730341</v>
      </c>
      <c r="DA88" s="73" t="s">
        <v>420</v>
      </c>
    </row>
    <row r="89" spans="1:105" ht="12" customHeight="1" x14ac:dyDescent="0.25">
      <c r="A89" s="64" t="s">
        <v>32</v>
      </c>
      <c r="B89" s="229">
        <v>0.66711869407658531</v>
      </c>
      <c r="C89" s="229">
        <v>0.61111222899569961</v>
      </c>
      <c r="D89" s="229">
        <v>0.64306270448979241</v>
      </c>
      <c r="E89" s="229">
        <v>0.33019791543115601</v>
      </c>
      <c r="F89" s="229">
        <v>0</v>
      </c>
      <c r="G89" s="229">
        <v>0</v>
      </c>
      <c r="H89" s="229">
        <v>0</v>
      </c>
      <c r="I89" s="229">
        <v>0</v>
      </c>
      <c r="J89" s="229">
        <v>0</v>
      </c>
      <c r="K89" s="229">
        <v>0</v>
      </c>
      <c r="L89" s="229">
        <v>0</v>
      </c>
      <c r="M89" s="229">
        <v>0</v>
      </c>
      <c r="N89" s="229">
        <v>0</v>
      </c>
      <c r="O89" s="229">
        <v>0</v>
      </c>
      <c r="P89" s="229">
        <v>0</v>
      </c>
      <c r="Q89" s="229">
        <v>0</v>
      </c>
      <c r="R89" s="229">
        <v>0</v>
      </c>
      <c r="S89" s="229">
        <v>0</v>
      </c>
      <c r="T89" s="229">
        <v>0</v>
      </c>
      <c r="U89" s="229">
        <v>0</v>
      </c>
      <c r="V89" s="229">
        <v>0</v>
      </c>
      <c r="W89" s="229">
        <v>0</v>
      </c>
      <c r="X89" s="229">
        <v>0</v>
      </c>
      <c r="Y89" s="229">
        <v>0</v>
      </c>
      <c r="DA89" s="73" t="s">
        <v>421</v>
      </c>
    </row>
    <row r="90" spans="1:105" ht="12" customHeight="1" x14ac:dyDescent="0.25">
      <c r="A90" s="64" t="s">
        <v>33</v>
      </c>
      <c r="B90" s="229">
        <v>0</v>
      </c>
      <c r="C90" s="229">
        <v>0</v>
      </c>
      <c r="D90" s="229">
        <v>0</v>
      </c>
      <c r="E90" s="229">
        <v>0</v>
      </c>
      <c r="F90" s="229">
        <v>0</v>
      </c>
      <c r="G90" s="229">
        <v>0</v>
      </c>
      <c r="H90" s="229">
        <v>0</v>
      </c>
      <c r="I90" s="229">
        <v>0</v>
      </c>
      <c r="J90" s="229">
        <v>0</v>
      </c>
      <c r="K90" s="229">
        <v>0</v>
      </c>
      <c r="L90" s="229">
        <v>0</v>
      </c>
      <c r="M90" s="229">
        <v>0</v>
      </c>
      <c r="N90" s="229">
        <v>0</v>
      </c>
      <c r="O90" s="229">
        <v>0</v>
      </c>
      <c r="P90" s="229">
        <v>0</v>
      </c>
      <c r="Q90" s="229">
        <v>0</v>
      </c>
      <c r="R90" s="229">
        <v>0</v>
      </c>
      <c r="S90" s="229">
        <v>0</v>
      </c>
      <c r="T90" s="229">
        <v>0</v>
      </c>
      <c r="U90" s="229">
        <v>0</v>
      </c>
      <c r="V90" s="229">
        <v>0</v>
      </c>
      <c r="W90" s="229">
        <v>0</v>
      </c>
      <c r="X90" s="229">
        <v>0</v>
      </c>
      <c r="Y90" s="229">
        <v>0</v>
      </c>
      <c r="DA90" s="73" t="s">
        <v>422</v>
      </c>
    </row>
    <row r="91" spans="1:105" ht="12" customHeight="1" x14ac:dyDescent="0.25">
      <c r="A91" s="64" t="s">
        <v>35</v>
      </c>
      <c r="B91" s="229">
        <v>29.017847281948541</v>
      </c>
      <c r="C91" s="229">
        <v>30.673746462776251</v>
      </c>
      <c r="D91" s="229">
        <v>31.61988847900767</v>
      </c>
      <c r="E91" s="229">
        <v>32.670305805778632</v>
      </c>
      <c r="F91" s="229">
        <v>37.468339140673947</v>
      </c>
      <c r="G91" s="229">
        <v>35.931557368633911</v>
      </c>
      <c r="H91" s="229">
        <v>43.427142217262627</v>
      </c>
      <c r="I91" s="229">
        <v>39.48497694067752</v>
      </c>
      <c r="J91" s="229">
        <v>39.211845142743996</v>
      </c>
      <c r="K91" s="229">
        <v>33.770304569365649</v>
      </c>
      <c r="L91" s="229">
        <v>40.34441933934901</v>
      </c>
      <c r="M91" s="229">
        <v>36.547078883154953</v>
      </c>
      <c r="N91" s="229">
        <v>33.471101914609697</v>
      </c>
      <c r="O91" s="229">
        <v>30.840303023143761</v>
      </c>
      <c r="P91" s="229">
        <v>30.39540179481525</v>
      </c>
      <c r="Q91" s="229">
        <v>31.035655912812221</v>
      </c>
      <c r="R91" s="229">
        <v>31.61413383546823</v>
      </c>
      <c r="S91" s="229">
        <v>31.06002415721758</v>
      </c>
      <c r="T91" s="229">
        <v>37.861318629260929</v>
      </c>
      <c r="U91" s="229">
        <v>35.418068375259082</v>
      </c>
      <c r="V91" s="229">
        <v>32.157914791961197</v>
      </c>
      <c r="W91" s="229">
        <v>31.038422824104291</v>
      </c>
      <c r="X91" s="229">
        <v>27.237789848832861</v>
      </c>
      <c r="Y91" s="229">
        <v>27.188640666622991</v>
      </c>
      <c r="DA91" s="73" t="s">
        <v>423</v>
      </c>
    </row>
    <row r="92" spans="1:105" ht="12" customHeight="1" x14ac:dyDescent="0.25">
      <c r="A92" s="64" t="s">
        <v>36</v>
      </c>
      <c r="B92" s="229">
        <v>0</v>
      </c>
      <c r="C92" s="229">
        <v>0</v>
      </c>
      <c r="D92" s="229">
        <v>0</v>
      </c>
      <c r="E92" s="229">
        <v>0</v>
      </c>
      <c r="F92" s="229">
        <v>0</v>
      </c>
      <c r="G92" s="229">
        <v>0</v>
      </c>
      <c r="H92" s="229">
        <v>0</v>
      </c>
      <c r="I92" s="229">
        <v>0</v>
      </c>
      <c r="J92" s="229">
        <v>0</v>
      </c>
      <c r="K92" s="229">
        <v>0</v>
      </c>
      <c r="L92" s="229">
        <v>0</v>
      </c>
      <c r="M92" s="229">
        <v>0</v>
      </c>
      <c r="N92" s="229">
        <v>0</v>
      </c>
      <c r="O92" s="229">
        <v>0</v>
      </c>
      <c r="P92" s="229">
        <v>0</v>
      </c>
      <c r="Q92" s="229">
        <v>0</v>
      </c>
      <c r="R92" s="229">
        <v>0</v>
      </c>
      <c r="S92" s="229">
        <v>0</v>
      </c>
      <c r="T92" s="229">
        <v>0</v>
      </c>
      <c r="U92" s="229">
        <v>0</v>
      </c>
      <c r="V92" s="229">
        <v>0</v>
      </c>
      <c r="W92" s="229">
        <v>0</v>
      </c>
      <c r="X92" s="229">
        <v>0</v>
      </c>
      <c r="Y92" s="229">
        <v>0</v>
      </c>
      <c r="DA92" s="73" t="s">
        <v>424</v>
      </c>
    </row>
    <row r="93" spans="1:105" ht="12" customHeight="1" x14ac:dyDescent="0.25">
      <c r="A93" s="64" t="s">
        <v>38</v>
      </c>
      <c r="B93" s="229">
        <v>0</v>
      </c>
      <c r="C93" s="229">
        <v>0</v>
      </c>
      <c r="D93" s="229">
        <v>0</v>
      </c>
      <c r="E93" s="229">
        <v>0</v>
      </c>
      <c r="F93" s="229">
        <v>0</v>
      </c>
      <c r="G93" s="229">
        <v>0</v>
      </c>
      <c r="H93" s="229">
        <v>0</v>
      </c>
      <c r="I93" s="229">
        <v>0</v>
      </c>
      <c r="J93" s="229">
        <v>0</v>
      </c>
      <c r="K93" s="229">
        <v>0</v>
      </c>
      <c r="L93" s="229">
        <v>0</v>
      </c>
      <c r="M93" s="229">
        <v>0</v>
      </c>
      <c r="N93" s="229">
        <v>0</v>
      </c>
      <c r="O93" s="229">
        <v>0</v>
      </c>
      <c r="P93" s="229">
        <v>0</v>
      </c>
      <c r="Q93" s="229">
        <v>0</v>
      </c>
      <c r="R93" s="229">
        <v>0</v>
      </c>
      <c r="S93" s="229">
        <v>0</v>
      </c>
      <c r="T93" s="229">
        <v>0</v>
      </c>
      <c r="U93" s="229">
        <v>0</v>
      </c>
      <c r="V93" s="229">
        <v>0</v>
      </c>
      <c r="W93" s="229">
        <v>0</v>
      </c>
      <c r="X93" s="229">
        <v>0</v>
      </c>
      <c r="Y93" s="229">
        <v>0</v>
      </c>
      <c r="DA93" s="73" t="s">
        <v>425</v>
      </c>
    </row>
    <row r="94" spans="1:105" ht="12" customHeight="1" x14ac:dyDescent="0.25">
      <c r="A94" s="64" t="s">
        <v>39</v>
      </c>
      <c r="B94" s="229">
        <v>0</v>
      </c>
      <c r="C94" s="229">
        <v>0</v>
      </c>
      <c r="D94" s="229">
        <v>0</v>
      </c>
      <c r="E94" s="229">
        <v>0</v>
      </c>
      <c r="F94" s="229">
        <v>0</v>
      </c>
      <c r="G94" s="229">
        <v>0</v>
      </c>
      <c r="H94" s="229">
        <v>0</v>
      </c>
      <c r="I94" s="229">
        <v>0</v>
      </c>
      <c r="J94" s="229">
        <v>0</v>
      </c>
      <c r="K94" s="229">
        <v>0</v>
      </c>
      <c r="L94" s="229">
        <v>0</v>
      </c>
      <c r="M94" s="229">
        <v>0</v>
      </c>
      <c r="N94" s="229">
        <v>0</v>
      </c>
      <c r="O94" s="229">
        <v>0</v>
      </c>
      <c r="P94" s="229">
        <v>0</v>
      </c>
      <c r="Q94" s="229">
        <v>0</v>
      </c>
      <c r="R94" s="229">
        <v>0</v>
      </c>
      <c r="S94" s="229">
        <v>0</v>
      </c>
      <c r="T94" s="229">
        <v>0</v>
      </c>
      <c r="U94" s="229">
        <v>0</v>
      </c>
      <c r="V94" s="229">
        <v>0</v>
      </c>
      <c r="W94" s="229">
        <v>0</v>
      </c>
      <c r="X94" s="229">
        <v>0</v>
      </c>
      <c r="Y94" s="229">
        <v>0</v>
      </c>
      <c r="DA94" s="73" t="s">
        <v>426</v>
      </c>
    </row>
    <row r="95" spans="1:105" ht="12" customHeight="1" x14ac:dyDescent="0.25">
      <c r="A95" s="101" t="s">
        <v>207</v>
      </c>
      <c r="B95" s="278">
        <v>0</v>
      </c>
      <c r="C95" s="278">
        <v>0</v>
      </c>
      <c r="D95" s="278">
        <v>0</v>
      </c>
      <c r="E95" s="278">
        <v>0</v>
      </c>
      <c r="F95" s="278">
        <v>0</v>
      </c>
      <c r="G95" s="278">
        <v>0</v>
      </c>
      <c r="H95" s="278">
        <v>0</v>
      </c>
      <c r="I95" s="278">
        <v>0</v>
      </c>
      <c r="J95" s="278">
        <v>0</v>
      </c>
      <c r="K95" s="278">
        <v>0</v>
      </c>
      <c r="L95" s="278">
        <v>0</v>
      </c>
      <c r="M95" s="278">
        <v>0</v>
      </c>
      <c r="N95" s="278">
        <v>0</v>
      </c>
      <c r="O95" s="278">
        <v>0</v>
      </c>
      <c r="P95" s="278">
        <v>0</v>
      </c>
      <c r="Q95" s="278">
        <v>0</v>
      </c>
      <c r="R95" s="278">
        <v>0</v>
      </c>
      <c r="S95" s="278">
        <v>0</v>
      </c>
      <c r="T95" s="278">
        <v>0</v>
      </c>
      <c r="U95" s="278">
        <v>0</v>
      </c>
      <c r="V95" s="278">
        <v>0</v>
      </c>
      <c r="W95" s="278">
        <v>0</v>
      </c>
      <c r="X95" s="278">
        <v>0</v>
      </c>
      <c r="Y95" s="278">
        <v>0</v>
      </c>
      <c r="DA95" s="102" t="s">
        <v>427</v>
      </c>
    </row>
    <row r="96" spans="1:105" ht="12" customHeight="1" x14ac:dyDescent="0.25">
      <c r="A96" s="100" t="s">
        <v>105</v>
      </c>
      <c r="B96" s="279">
        <v>146.04641000000001</v>
      </c>
      <c r="C96" s="279">
        <v>154.76156</v>
      </c>
      <c r="D96" s="279">
        <v>155.40459999999999</v>
      </c>
      <c r="E96" s="279">
        <v>158.93979999999999</v>
      </c>
      <c r="F96" s="279">
        <v>172.45099999999999</v>
      </c>
      <c r="G96" s="279">
        <v>152.92111</v>
      </c>
      <c r="H96" s="279">
        <v>209.79400000000001</v>
      </c>
      <c r="I96" s="279">
        <v>203.488</v>
      </c>
      <c r="J96" s="279">
        <v>169.3</v>
      </c>
      <c r="K96" s="279">
        <v>128.65700000000001</v>
      </c>
      <c r="L96" s="279">
        <v>133.613</v>
      </c>
      <c r="M96" s="279">
        <v>123.86199999999999</v>
      </c>
      <c r="N96" s="279">
        <v>100.23099999999999</v>
      </c>
      <c r="O96" s="279">
        <v>101.5942</v>
      </c>
      <c r="P96" s="279">
        <v>102.4603</v>
      </c>
      <c r="Q96" s="279">
        <v>122.8002</v>
      </c>
      <c r="R96" s="279">
        <v>119.3329</v>
      </c>
      <c r="S96" s="279">
        <v>107.4344</v>
      </c>
      <c r="T96" s="279">
        <v>112.1418</v>
      </c>
      <c r="U96" s="279">
        <v>103.70480000000001</v>
      </c>
      <c r="V96" s="279">
        <v>96.150300000000001</v>
      </c>
      <c r="W96" s="279">
        <v>89.876410000000007</v>
      </c>
      <c r="X96" s="279">
        <v>79.435360000000003</v>
      </c>
      <c r="Y96" s="279">
        <v>86.505690000000001</v>
      </c>
      <c r="DA96" s="105" t="s">
        <v>428</v>
      </c>
    </row>
    <row r="98" spans="1:105" ht="15" customHeight="1" x14ac:dyDescent="0.25">
      <c r="A98" s="32" t="s">
        <v>429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4">SUM(B$101:B$105,B$109:B$110,B$112:B$114,B$107,B$106,B115)</f>
        <v>0</v>
      </c>
      <c r="C100" s="232">
        <f t="shared" si="4"/>
        <v>0</v>
      </c>
      <c r="D100" s="232">
        <f t="shared" si="4"/>
        <v>0</v>
      </c>
      <c r="E100" s="232">
        <f t="shared" si="4"/>
        <v>0</v>
      </c>
      <c r="F100" s="232">
        <f t="shared" si="4"/>
        <v>0</v>
      </c>
      <c r="G100" s="232">
        <f t="shared" si="4"/>
        <v>0</v>
      </c>
      <c r="H100" s="232">
        <f t="shared" si="4"/>
        <v>0</v>
      </c>
      <c r="I100" s="232">
        <f t="shared" si="4"/>
        <v>0</v>
      </c>
      <c r="J100" s="232">
        <f t="shared" si="4"/>
        <v>0</v>
      </c>
      <c r="K100" s="232">
        <f t="shared" si="4"/>
        <v>0</v>
      </c>
      <c r="L100" s="232">
        <f t="shared" si="4"/>
        <v>0</v>
      </c>
      <c r="M100" s="232">
        <f t="shared" si="4"/>
        <v>0</v>
      </c>
      <c r="N100" s="232">
        <f t="shared" si="4"/>
        <v>0</v>
      </c>
      <c r="O100" s="232">
        <f t="shared" si="4"/>
        <v>0</v>
      </c>
      <c r="P100" s="232">
        <f t="shared" si="4"/>
        <v>0</v>
      </c>
      <c r="Q100" s="232">
        <f t="shared" si="4"/>
        <v>0</v>
      </c>
      <c r="R100" s="232">
        <f t="shared" si="4"/>
        <v>0</v>
      </c>
      <c r="S100" s="232">
        <f t="shared" si="4"/>
        <v>0</v>
      </c>
      <c r="T100" s="232">
        <f t="shared" si="4"/>
        <v>0</v>
      </c>
      <c r="U100" s="232">
        <f t="shared" si="4"/>
        <v>0</v>
      </c>
      <c r="V100" s="232">
        <f t="shared" si="4"/>
        <v>0</v>
      </c>
      <c r="W100" s="232">
        <f t="shared" si="4"/>
        <v>0</v>
      </c>
      <c r="X100" s="232">
        <f t="shared" si="4"/>
        <v>0</v>
      </c>
      <c r="Y100" s="232">
        <f t="shared" si="4"/>
        <v>0</v>
      </c>
      <c r="DA100" s="95"/>
    </row>
    <row r="101" spans="1:105" ht="12" customHeight="1" x14ac:dyDescent="0.25">
      <c r="A101" s="55" t="s">
        <v>91</v>
      </c>
      <c r="B101" s="266">
        <f t="shared" ref="B101:Y101" si="5">IF(B$6=0,0,B$6/B$5)</f>
        <v>0</v>
      </c>
      <c r="C101" s="266">
        <f t="shared" si="5"/>
        <v>0</v>
      </c>
      <c r="D101" s="266">
        <f t="shared" si="5"/>
        <v>0</v>
      </c>
      <c r="E101" s="266">
        <f t="shared" si="5"/>
        <v>0</v>
      </c>
      <c r="F101" s="266">
        <f t="shared" si="5"/>
        <v>0</v>
      </c>
      <c r="G101" s="266">
        <f t="shared" si="5"/>
        <v>0</v>
      </c>
      <c r="H101" s="266">
        <f t="shared" si="5"/>
        <v>0</v>
      </c>
      <c r="I101" s="266">
        <f t="shared" si="5"/>
        <v>0</v>
      </c>
      <c r="J101" s="266">
        <f t="shared" si="5"/>
        <v>0</v>
      </c>
      <c r="K101" s="266">
        <f t="shared" si="5"/>
        <v>0</v>
      </c>
      <c r="L101" s="266">
        <f t="shared" si="5"/>
        <v>0</v>
      </c>
      <c r="M101" s="266">
        <f t="shared" si="5"/>
        <v>0</v>
      </c>
      <c r="N101" s="266">
        <f t="shared" si="5"/>
        <v>0</v>
      </c>
      <c r="O101" s="266">
        <f t="shared" si="5"/>
        <v>0</v>
      </c>
      <c r="P101" s="266">
        <f t="shared" si="5"/>
        <v>0</v>
      </c>
      <c r="Q101" s="266">
        <f t="shared" si="5"/>
        <v>0</v>
      </c>
      <c r="R101" s="266">
        <f t="shared" si="5"/>
        <v>0</v>
      </c>
      <c r="S101" s="266">
        <f t="shared" si="5"/>
        <v>0</v>
      </c>
      <c r="T101" s="266">
        <f t="shared" si="5"/>
        <v>0</v>
      </c>
      <c r="U101" s="266">
        <f t="shared" si="5"/>
        <v>0</v>
      </c>
      <c r="V101" s="266">
        <f t="shared" si="5"/>
        <v>0</v>
      </c>
      <c r="W101" s="266">
        <f t="shared" si="5"/>
        <v>0</v>
      </c>
      <c r="X101" s="266">
        <f t="shared" si="5"/>
        <v>0</v>
      </c>
      <c r="Y101" s="266">
        <f t="shared" si="5"/>
        <v>0</v>
      </c>
      <c r="DA101" s="76"/>
    </row>
    <row r="102" spans="1:105" ht="12" customHeight="1" x14ac:dyDescent="0.25">
      <c r="A102" s="173" t="s">
        <v>92</v>
      </c>
      <c r="B102" s="267">
        <f t="shared" ref="B102:Y102" si="6">IF(B$7=0,0,B$7/B$5)</f>
        <v>0</v>
      </c>
      <c r="C102" s="267">
        <f t="shared" si="6"/>
        <v>0</v>
      </c>
      <c r="D102" s="267">
        <f t="shared" si="6"/>
        <v>0</v>
      </c>
      <c r="E102" s="267">
        <f t="shared" si="6"/>
        <v>0</v>
      </c>
      <c r="F102" s="267">
        <f t="shared" si="6"/>
        <v>0</v>
      </c>
      <c r="G102" s="267">
        <f t="shared" si="6"/>
        <v>0</v>
      </c>
      <c r="H102" s="267">
        <f t="shared" si="6"/>
        <v>0</v>
      </c>
      <c r="I102" s="267">
        <f t="shared" si="6"/>
        <v>0</v>
      </c>
      <c r="J102" s="267">
        <f t="shared" si="6"/>
        <v>0</v>
      </c>
      <c r="K102" s="267">
        <f t="shared" si="6"/>
        <v>0</v>
      </c>
      <c r="L102" s="267">
        <f t="shared" si="6"/>
        <v>0</v>
      </c>
      <c r="M102" s="267">
        <f t="shared" si="6"/>
        <v>0</v>
      </c>
      <c r="N102" s="267">
        <f t="shared" si="6"/>
        <v>0</v>
      </c>
      <c r="O102" s="267">
        <f t="shared" si="6"/>
        <v>0</v>
      </c>
      <c r="P102" s="267">
        <f t="shared" si="6"/>
        <v>0</v>
      </c>
      <c r="Q102" s="267">
        <f t="shared" si="6"/>
        <v>0</v>
      </c>
      <c r="R102" s="267">
        <f t="shared" si="6"/>
        <v>0</v>
      </c>
      <c r="S102" s="267">
        <f t="shared" si="6"/>
        <v>0</v>
      </c>
      <c r="T102" s="267">
        <f t="shared" si="6"/>
        <v>0</v>
      </c>
      <c r="U102" s="267">
        <f t="shared" si="6"/>
        <v>0</v>
      </c>
      <c r="V102" s="267">
        <f t="shared" si="6"/>
        <v>0</v>
      </c>
      <c r="W102" s="267">
        <f t="shared" si="6"/>
        <v>0</v>
      </c>
      <c r="X102" s="267">
        <f t="shared" si="6"/>
        <v>0</v>
      </c>
      <c r="Y102" s="267">
        <f t="shared" si="6"/>
        <v>0</v>
      </c>
      <c r="DA102" s="77"/>
    </row>
    <row r="103" spans="1:105" ht="12" customHeight="1" x14ac:dyDescent="0.25">
      <c r="A103" s="173" t="s">
        <v>93</v>
      </c>
      <c r="B103" s="267">
        <f t="shared" ref="B103:Y103" si="7">IF(B$8=0,0,B$8/B$5)</f>
        <v>0</v>
      </c>
      <c r="C103" s="267">
        <f t="shared" si="7"/>
        <v>0</v>
      </c>
      <c r="D103" s="267">
        <f t="shared" si="7"/>
        <v>0</v>
      </c>
      <c r="E103" s="267">
        <f t="shared" si="7"/>
        <v>0</v>
      </c>
      <c r="F103" s="267">
        <f t="shared" si="7"/>
        <v>0</v>
      </c>
      <c r="G103" s="267">
        <f t="shared" si="7"/>
        <v>0</v>
      </c>
      <c r="H103" s="267">
        <f t="shared" si="7"/>
        <v>0</v>
      </c>
      <c r="I103" s="267">
        <f t="shared" si="7"/>
        <v>0</v>
      </c>
      <c r="J103" s="267">
        <f t="shared" si="7"/>
        <v>0</v>
      </c>
      <c r="K103" s="267">
        <f t="shared" si="7"/>
        <v>0</v>
      </c>
      <c r="L103" s="267">
        <f t="shared" si="7"/>
        <v>0</v>
      </c>
      <c r="M103" s="267">
        <f t="shared" si="7"/>
        <v>0</v>
      </c>
      <c r="N103" s="267">
        <f t="shared" si="7"/>
        <v>0</v>
      </c>
      <c r="O103" s="267">
        <f t="shared" si="7"/>
        <v>0</v>
      </c>
      <c r="P103" s="267">
        <f t="shared" si="7"/>
        <v>0</v>
      </c>
      <c r="Q103" s="267">
        <f t="shared" si="7"/>
        <v>0</v>
      </c>
      <c r="R103" s="267">
        <f t="shared" si="7"/>
        <v>0</v>
      </c>
      <c r="S103" s="267">
        <f t="shared" si="7"/>
        <v>0</v>
      </c>
      <c r="T103" s="267">
        <f t="shared" si="7"/>
        <v>0</v>
      </c>
      <c r="U103" s="267">
        <f t="shared" si="7"/>
        <v>0</v>
      </c>
      <c r="V103" s="267">
        <f t="shared" si="7"/>
        <v>0</v>
      </c>
      <c r="W103" s="267">
        <f t="shared" si="7"/>
        <v>0</v>
      </c>
      <c r="X103" s="267">
        <f t="shared" si="7"/>
        <v>0</v>
      </c>
      <c r="Y103" s="267">
        <f t="shared" si="7"/>
        <v>0</v>
      </c>
      <c r="DA103" s="77"/>
    </row>
    <row r="104" spans="1:105" ht="12" customHeight="1" x14ac:dyDescent="0.25">
      <c r="A104" s="173" t="s">
        <v>94</v>
      </c>
      <c r="B104" s="267">
        <f t="shared" ref="B104:Y104" si="8">IF(B$9=0,0,B$9/B$5)</f>
        <v>0</v>
      </c>
      <c r="C104" s="267">
        <f t="shared" si="8"/>
        <v>0</v>
      </c>
      <c r="D104" s="267">
        <f t="shared" si="8"/>
        <v>0</v>
      </c>
      <c r="E104" s="267">
        <f t="shared" si="8"/>
        <v>0</v>
      </c>
      <c r="F104" s="267">
        <f t="shared" si="8"/>
        <v>0</v>
      </c>
      <c r="G104" s="267">
        <f t="shared" si="8"/>
        <v>0</v>
      </c>
      <c r="H104" s="267">
        <f t="shared" si="8"/>
        <v>0</v>
      </c>
      <c r="I104" s="267">
        <f t="shared" si="8"/>
        <v>0</v>
      </c>
      <c r="J104" s="267">
        <f t="shared" si="8"/>
        <v>0</v>
      </c>
      <c r="K104" s="267">
        <f t="shared" si="8"/>
        <v>0</v>
      </c>
      <c r="L104" s="267">
        <f t="shared" si="8"/>
        <v>0</v>
      </c>
      <c r="M104" s="267">
        <f t="shared" si="8"/>
        <v>0</v>
      </c>
      <c r="N104" s="267">
        <f t="shared" si="8"/>
        <v>0</v>
      </c>
      <c r="O104" s="267">
        <f t="shared" si="8"/>
        <v>0</v>
      </c>
      <c r="P104" s="267">
        <f t="shared" si="8"/>
        <v>0</v>
      </c>
      <c r="Q104" s="267">
        <f t="shared" si="8"/>
        <v>0</v>
      </c>
      <c r="R104" s="267">
        <f t="shared" si="8"/>
        <v>0</v>
      </c>
      <c r="S104" s="267">
        <f t="shared" si="8"/>
        <v>0</v>
      </c>
      <c r="T104" s="267">
        <f t="shared" si="8"/>
        <v>0</v>
      </c>
      <c r="U104" s="267">
        <f t="shared" si="8"/>
        <v>0</v>
      </c>
      <c r="V104" s="267">
        <f t="shared" si="8"/>
        <v>0</v>
      </c>
      <c r="W104" s="267">
        <f t="shared" si="8"/>
        <v>0</v>
      </c>
      <c r="X104" s="267">
        <f t="shared" si="8"/>
        <v>0</v>
      </c>
      <c r="Y104" s="267">
        <f t="shared" si="8"/>
        <v>0</v>
      </c>
      <c r="DA104" s="77"/>
    </row>
    <row r="105" spans="1:105" ht="12" customHeight="1" x14ac:dyDescent="0.25">
      <c r="A105" s="56" t="s">
        <v>95</v>
      </c>
      <c r="B105" s="268">
        <f t="shared" ref="B105:Y105" si="9">IF(B$10=0,0,B$10/B$5)</f>
        <v>0</v>
      </c>
      <c r="C105" s="268">
        <f t="shared" si="9"/>
        <v>0</v>
      </c>
      <c r="D105" s="268">
        <f t="shared" si="9"/>
        <v>0</v>
      </c>
      <c r="E105" s="268">
        <f t="shared" si="9"/>
        <v>0</v>
      </c>
      <c r="F105" s="268">
        <f t="shared" si="9"/>
        <v>0</v>
      </c>
      <c r="G105" s="268">
        <f t="shared" si="9"/>
        <v>0</v>
      </c>
      <c r="H105" s="268">
        <f t="shared" si="9"/>
        <v>0</v>
      </c>
      <c r="I105" s="268">
        <f t="shared" si="9"/>
        <v>0</v>
      </c>
      <c r="J105" s="268">
        <f t="shared" si="9"/>
        <v>0</v>
      </c>
      <c r="K105" s="268">
        <f t="shared" si="9"/>
        <v>0</v>
      </c>
      <c r="L105" s="268">
        <f t="shared" si="9"/>
        <v>0</v>
      </c>
      <c r="M105" s="268">
        <f t="shared" si="9"/>
        <v>0</v>
      </c>
      <c r="N105" s="268">
        <f t="shared" si="9"/>
        <v>0</v>
      </c>
      <c r="O105" s="268">
        <f t="shared" si="9"/>
        <v>0</v>
      </c>
      <c r="P105" s="268">
        <f t="shared" si="9"/>
        <v>0</v>
      </c>
      <c r="Q105" s="268">
        <f t="shared" si="9"/>
        <v>0</v>
      </c>
      <c r="R105" s="268">
        <f t="shared" si="9"/>
        <v>0</v>
      </c>
      <c r="S105" s="268">
        <f t="shared" si="9"/>
        <v>0</v>
      </c>
      <c r="T105" s="268">
        <f t="shared" si="9"/>
        <v>0</v>
      </c>
      <c r="U105" s="268">
        <f t="shared" si="9"/>
        <v>0</v>
      </c>
      <c r="V105" s="268">
        <f t="shared" si="9"/>
        <v>0</v>
      </c>
      <c r="W105" s="268">
        <f t="shared" si="9"/>
        <v>0</v>
      </c>
      <c r="X105" s="268">
        <f t="shared" si="9"/>
        <v>0</v>
      </c>
      <c r="Y105" s="268">
        <f t="shared" si="9"/>
        <v>0</v>
      </c>
      <c r="DA105" s="78"/>
    </row>
    <row r="106" spans="1:105" ht="12" customHeight="1" x14ac:dyDescent="0.25">
      <c r="A106" s="174" t="s">
        <v>165</v>
      </c>
      <c r="B106" s="269">
        <f t="shared" ref="B106:Y106" si="10">IF(B$16=0,0,B$16/B$5)</f>
        <v>0</v>
      </c>
      <c r="C106" s="269">
        <f t="shared" si="10"/>
        <v>0</v>
      </c>
      <c r="D106" s="269">
        <f t="shared" si="10"/>
        <v>0</v>
      </c>
      <c r="E106" s="269">
        <f t="shared" si="10"/>
        <v>0</v>
      </c>
      <c r="F106" s="269">
        <f t="shared" si="10"/>
        <v>0</v>
      </c>
      <c r="G106" s="269">
        <f t="shared" si="10"/>
        <v>0</v>
      </c>
      <c r="H106" s="269">
        <f t="shared" si="10"/>
        <v>0</v>
      </c>
      <c r="I106" s="269">
        <f t="shared" si="10"/>
        <v>0</v>
      </c>
      <c r="J106" s="269">
        <f t="shared" si="10"/>
        <v>0</v>
      </c>
      <c r="K106" s="269">
        <f t="shared" si="10"/>
        <v>0</v>
      </c>
      <c r="L106" s="269">
        <f t="shared" si="10"/>
        <v>0</v>
      </c>
      <c r="M106" s="269">
        <f t="shared" si="10"/>
        <v>0</v>
      </c>
      <c r="N106" s="269">
        <f t="shared" si="10"/>
        <v>0</v>
      </c>
      <c r="O106" s="269">
        <f t="shared" si="10"/>
        <v>0</v>
      </c>
      <c r="P106" s="269">
        <f t="shared" si="10"/>
        <v>0</v>
      </c>
      <c r="Q106" s="269">
        <f t="shared" si="10"/>
        <v>0</v>
      </c>
      <c r="R106" s="269">
        <f t="shared" si="10"/>
        <v>0</v>
      </c>
      <c r="S106" s="269">
        <f t="shared" si="10"/>
        <v>0</v>
      </c>
      <c r="T106" s="269">
        <f t="shared" si="10"/>
        <v>0</v>
      </c>
      <c r="U106" s="269">
        <f t="shared" si="10"/>
        <v>0</v>
      </c>
      <c r="V106" s="269">
        <f t="shared" si="10"/>
        <v>0</v>
      </c>
      <c r="W106" s="269">
        <f t="shared" si="10"/>
        <v>0</v>
      </c>
      <c r="X106" s="269">
        <f t="shared" si="10"/>
        <v>0</v>
      </c>
      <c r="Y106" s="269">
        <f t="shared" si="10"/>
        <v>0</v>
      </c>
      <c r="DA106" s="79"/>
    </row>
    <row r="107" spans="1:105" ht="12" customHeight="1" x14ac:dyDescent="0.25">
      <c r="A107" s="174" t="s">
        <v>172</v>
      </c>
      <c r="B107" s="269">
        <f t="shared" ref="B107:Y107" si="11">IF(B$22=0,0,B$22/B$5)</f>
        <v>0</v>
      </c>
      <c r="C107" s="269">
        <f t="shared" si="11"/>
        <v>0</v>
      </c>
      <c r="D107" s="269">
        <f t="shared" si="11"/>
        <v>0</v>
      </c>
      <c r="E107" s="269">
        <f t="shared" si="11"/>
        <v>0</v>
      </c>
      <c r="F107" s="269">
        <f t="shared" si="11"/>
        <v>0</v>
      </c>
      <c r="G107" s="269">
        <f t="shared" si="11"/>
        <v>0</v>
      </c>
      <c r="H107" s="269">
        <f t="shared" si="11"/>
        <v>0</v>
      </c>
      <c r="I107" s="269">
        <f t="shared" si="11"/>
        <v>0</v>
      </c>
      <c r="J107" s="269">
        <f t="shared" si="11"/>
        <v>0</v>
      </c>
      <c r="K107" s="269">
        <f t="shared" si="11"/>
        <v>0</v>
      </c>
      <c r="L107" s="269">
        <f t="shared" si="11"/>
        <v>0</v>
      </c>
      <c r="M107" s="269">
        <f t="shared" si="11"/>
        <v>0</v>
      </c>
      <c r="N107" s="269">
        <f t="shared" si="11"/>
        <v>0</v>
      </c>
      <c r="O107" s="269">
        <f t="shared" si="11"/>
        <v>0</v>
      </c>
      <c r="P107" s="269">
        <f t="shared" si="11"/>
        <v>0</v>
      </c>
      <c r="Q107" s="269">
        <f t="shared" si="11"/>
        <v>0</v>
      </c>
      <c r="R107" s="269">
        <f t="shared" si="11"/>
        <v>0</v>
      </c>
      <c r="S107" s="269">
        <f t="shared" si="11"/>
        <v>0</v>
      </c>
      <c r="T107" s="269">
        <f t="shared" si="11"/>
        <v>0</v>
      </c>
      <c r="U107" s="269">
        <f t="shared" si="11"/>
        <v>0</v>
      </c>
      <c r="V107" s="269">
        <f t="shared" si="11"/>
        <v>0</v>
      </c>
      <c r="W107" s="269">
        <f t="shared" si="11"/>
        <v>0</v>
      </c>
      <c r="X107" s="269">
        <f t="shared" si="11"/>
        <v>0</v>
      </c>
      <c r="Y107" s="269">
        <f t="shared" si="11"/>
        <v>0</v>
      </c>
      <c r="DA107" s="79"/>
    </row>
    <row r="108" spans="1:105" ht="12" customHeight="1" x14ac:dyDescent="0.25">
      <c r="A108" s="174" t="s">
        <v>179</v>
      </c>
      <c r="B108" s="269">
        <f t="shared" ref="B108:Y108" si="12">IF(B$28=0,0,B$28/B$5)</f>
        <v>0</v>
      </c>
      <c r="C108" s="269">
        <f t="shared" si="12"/>
        <v>0</v>
      </c>
      <c r="D108" s="269">
        <f t="shared" si="12"/>
        <v>0</v>
      </c>
      <c r="E108" s="269">
        <f t="shared" si="12"/>
        <v>0</v>
      </c>
      <c r="F108" s="269">
        <f t="shared" si="12"/>
        <v>0</v>
      </c>
      <c r="G108" s="269">
        <f t="shared" si="12"/>
        <v>0</v>
      </c>
      <c r="H108" s="269">
        <f t="shared" si="12"/>
        <v>0</v>
      </c>
      <c r="I108" s="269">
        <f t="shared" si="12"/>
        <v>0</v>
      </c>
      <c r="J108" s="269">
        <f t="shared" si="12"/>
        <v>0</v>
      </c>
      <c r="K108" s="269">
        <f t="shared" si="12"/>
        <v>0</v>
      </c>
      <c r="L108" s="269">
        <f t="shared" si="12"/>
        <v>0</v>
      </c>
      <c r="M108" s="269">
        <f t="shared" si="12"/>
        <v>0</v>
      </c>
      <c r="N108" s="269">
        <f t="shared" si="12"/>
        <v>0</v>
      </c>
      <c r="O108" s="269">
        <f t="shared" si="12"/>
        <v>0</v>
      </c>
      <c r="P108" s="269">
        <f t="shared" si="12"/>
        <v>0</v>
      </c>
      <c r="Q108" s="269">
        <f t="shared" si="12"/>
        <v>0</v>
      </c>
      <c r="R108" s="269">
        <f t="shared" si="12"/>
        <v>0</v>
      </c>
      <c r="S108" s="269">
        <f t="shared" si="12"/>
        <v>0</v>
      </c>
      <c r="T108" s="269">
        <f t="shared" si="12"/>
        <v>0</v>
      </c>
      <c r="U108" s="269">
        <f t="shared" si="12"/>
        <v>0</v>
      </c>
      <c r="V108" s="269">
        <f t="shared" si="12"/>
        <v>0</v>
      </c>
      <c r="W108" s="269">
        <f t="shared" si="12"/>
        <v>0</v>
      </c>
      <c r="X108" s="269">
        <f t="shared" si="12"/>
        <v>0</v>
      </c>
      <c r="Y108" s="269">
        <f t="shared" si="12"/>
        <v>0</v>
      </c>
      <c r="DA108" s="79"/>
    </row>
    <row r="109" spans="1:105" ht="12" customHeight="1" x14ac:dyDescent="0.25">
      <c r="A109" s="62" t="s">
        <v>181</v>
      </c>
      <c r="B109" s="270">
        <f t="shared" ref="B109:Y109" si="13">IF(B$29=0,0,B$29/B$5)</f>
        <v>0</v>
      </c>
      <c r="C109" s="270">
        <f t="shared" si="13"/>
        <v>0</v>
      </c>
      <c r="D109" s="270">
        <f t="shared" si="13"/>
        <v>0</v>
      </c>
      <c r="E109" s="270">
        <f t="shared" si="13"/>
        <v>0</v>
      </c>
      <c r="F109" s="270">
        <f t="shared" si="13"/>
        <v>0</v>
      </c>
      <c r="G109" s="270">
        <f t="shared" si="13"/>
        <v>0</v>
      </c>
      <c r="H109" s="270">
        <f t="shared" si="13"/>
        <v>0</v>
      </c>
      <c r="I109" s="270">
        <f t="shared" si="13"/>
        <v>0</v>
      </c>
      <c r="J109" s="270">
        <f t="shared" si="13"/>
        <v>0</v>
      </c>
      <c r="K109" s="270">
        <f t="shared" si="13"/>
        <v>0</v>
      </c>
      <c r="L109" s="270">
        <f t="shared" si="13"/>
        <v>0</v>
      </c>
      <c r="M109" s="270">
        <f t="shared" si="13"/>
        <v>0</v>
      </c>
      <c r="N109" s="270">
        <f t="shared" si="13"/>
        <v>0</v>
      </c>
      <c r="O109" s="270">
        <f t="shared" si="13"/>
        <v>0</v>
      </c>
      <c r="P109" s="270">
        <f t="shared" si="13"/>
        <v>0</v>
      </c>
      <c r="Q109" s="270">
        <f t="shared" si="13"/>
        <v>0</v>
      </c>
      <c r="R109" s="270">
        <f t="shared" si="13"/>
        <v>0</v>
      </c>
      <c r="S109" s="270">
        <f t="shared" si="13"/>
        <v>0</v>
      </c>
      <c r="T109" s="270">
        <f t="shared" si="13"/>
        <v>0</v>
      </c>
      <c r="U109" s="270">
        <f t="shared" si="13"/>
        <v>0</v>
      </c>
      <c r="V109" s="270">
        <f t="shared" si="13"/>
        <v>0</v>
      </c>
      <c r="W109" s="270">
        <f t="shared" si="13"/>
        <v>0</v>
      </c>
      <c r="X109" s="270">
        <f t="shared" si="13"/>
        <v>0</v>
      </c>
      <c r="Y109" s="270">
        <f t="shared" si="13"/>
        <v>0</v>
      </c>
      <c r="DA109" s="80"/>
    </row>
    <row r="110" spans="1:105" ht="12" customHeight="1" x14ac:dyDescent="0.25">
      <c r="A110" s="62" t="s">
        <v>187</v>
      </c>
      <c r="B110" s="270">
        <f t="shared" ref="B110:Y110" si="14">IF(B$34=0,0,B$34/B$5)</f>
        <v>0</v>
      </c>
      <c r="C110" s="270">
        <f t="shared" si="14"/>
        <v>0</v>
      </c>
      <c r="D110" s="270">
        <f t="shared" si="14"/>
        <v>0</v>
      </c>
      <c r="E110" s="270">
        <f t="shared" si="14"/>
        <v>0</v>
      </c>
      <c r="F110" s="270">
        <f t="shared" si="14"/>
        <v>0</v>
      </c>
      <c r="G110" s="270">
        <f t="shared" si="14"/>
        <v>0</v>
      </c>
      <c r="H110" s="270">
        <f t="shared" si="14"/>
        <v>0</v>
      </c>
      <c r="I110" s="270">
        <f t="shared" si="14"/>
        <v>0</v>
      </c>
      <c r="J110" s="270">
        <f t="shared" si="14"/>
        <v>0</v>
      </c>
      <c r="K110" s="270">
        <f t="shared" si="14"/>
        <v>0</v>
      </c>
      <c r="L110" s="270">
        <f t="shared" si="14"/>
        <v>0</v>
      </c>
      <c r="M110" s="270">
        <f t="shared" si="14"/>
        <v>0</v>
      </c>
      <c r="N110" s="270">
        <f t="shared" si="14"/>
        <v>0</v>
      </c>
      <c r="O110" s="270">
        <f t="shared" si="14"/>
        <v>0</v>
      </c>
      <c r="P110" s="270">
        <f t="shared" si="14"/>
        <v>0</v>
      </c>
      <c r="Q110" s="270">
        <f t="shared" si="14"/>
        <v>0</v>
      </c>
      <c r="R110" s="270">
        <f t="shared" si="14"/>
        <v>0</v>
      </c>
      <c r="S110" s="270">
        <f t="shared" si="14"/>
        <v>0</v>
      </c>
      <c r="T110" s="270">
        <f t="shared" si="14"/>
        <v>0</v>
      </c>
      <c r="U110" s="270">
        <f t="shared" si="14"/>
        <v>0</v>
      </c>
      <c r="V110" s="270">
        <f t="shared" si="14"/>
        <v>0</v>
      </c>
      <c r="W110" s="270">
        <f t="shared" si="14"/>
        <v>0</v>
      </c>
      <c r="X110" s="270">
        <f t="shared" si="14"/>
        <v>0</v>
      </c>
      <c r="Y110" s="270">
        <f t="shared" si="14"/>
        <v>0</v>
      </c>
      <c r="DA110" s="80"/>
    </row>
    <row r="111" spans="1:105" ht="12" customHeight="1" x14ac:dyDescent="0.25">
      <c r="A111" s="174" t="s">
        <v>189</v>
      </c>
      <c r="B111" s="269">
        <f t="shared" ref="B111:Y111" si="15">IF(B$35=0,0,B$35/B$5)</f>
        <v>0</v>
      </c>
      <c r="C111" s="269">
        <f t="shared" si="15"/>
        <v>0</v>
      </c>
      <c r="D111" s="269">
        <f t="shared" si="15"/>
        <v>0</v>
      </c>
      <c r="E111" s="269">
        <f t="shared" si="15"/>
        <v>0</v>
      </c>
      <c r="F111" s="269">
        <f t="shared" si="15"/>
        <v>0</v>
      </c>
      <c r="G111" s="269">
        <f t="shared" si="15"/>
        <v>0</v>
      </c>
      <c r="H111" s="269">
        <f t="shared" si="15"/>
        <v>0</v>
      </c>
      <c r="I111" s="269">
        <f t="shared" si="15"/>
        <v>0</v>
      </c>
      <c r="J111" s="269">
        <f t="shared" si="15"/>
        <v>0</v>
      </c>
      <c r="K111" s="269">
        <f t="shared" si="15"/>
        <v>0</v>
      </c>
      <c r="L111" s="269">
        <f t="shared" si="15"/>
        <v>0</v>
      </c>
      <c r="M111" s="269">
        <f t="shared" si="15"/>
        <v>0</v>
      </c>
      <c r="N111" s="269">
        <f t="shared" si="15"/>
        <v>0</v>
      </c>
      <c r="O111" s="269">
        <f t="shared" si="15"/>
        <v>0</v>
      </c>
      <c r="P111" s="269">
        <f t="shared" si="15"/>
        <v>0</v>
      </c>
      <c r="Q111" s="269">
        <f t="shared" si="15"/>
        <v>0</v>
      </c>
      <c r="R111" s="269">
        <f t="shared" si="15"/>
        <v>0</v>
      </c>
      <c r="S111" s="269">
        <f t="shared" si="15"/>
        <v>0</v>
      </c>
      <c r="T111" s="269">
        <f t="shared" si="15"/>
        <v>0</v>
      </c>
      <c r="U111" s="269">
        <f t="shared" si="15"/>
        <v>0</v>
      </c>
      <c r="V111" s="269">
        <f t="shared" si="15"/>
        <v>0</v>
      </c>
      <c r="W111" s="269">
        <f t="shared" si="15"/>
        <v>0</v>
      </c>
      <c r="X111" s="269">
        <f t="shared" si="15"/>
        <v>0</v>
      </c>
      <c r="Y111" s="269">
        <f t="shared" si="15"/>
        <v>0</v>
      </c>
      <c r="DA111" s="79"/>
    </row>
    <row r="112" spans="1:105" ht="12" customHeight="1" x14ac:dyDescent="0.25">
      <c r="A112" s="62" t="s">
        <v>190</v>
      </c>
      <c r="B112" s="270">
        <f t="shared" ref="B112:Y112" si="16">IF(B$36=0,0,B$36/B$5)</f>
        <v>0</v>
      </c>
      <c r="C112" s="270">
        <f t="shared" si="16"/>
        <v>0</v>
      </c>
      <c r="D112" s="270">
        <f t="shared" si="16"/>
        <v>0</v>
      </c>
      <c r="E112" s="270">
        <f t="shared" si="16"/>
        <v>0</v>
      </c>
      <c r="F112" s="270">
        <f t="shared" si="16"/>
        <v>0</v>
      </c>
      <c r="G112" s="270">
        <f t="shared" si="16"/>
        <v>0</v>
      </c>
      <c r="H112" s="270">
        <f t="shared" si="16"/>
        <v>0</v>
      </c>
      <c r="I112" s="270">
        <f t="shared" si="16"/>
        <v>0</v>
      </c>
      <c r="J112" s="270">
        <f t="shared" si="16"/>
        <v>0</v>
      </c>
      <c r="K112" s="270">
        <f t="shared" si="16"/>
        <v>0</v>
      </c>
      <c r="L112" s="270">
        <f t="shared" si="16"/>
        <v>0</v>
      </c>
      <c r="M112" s="270">
        <f t="shared" si="16"/>
        <v>0</v>
      </c>
      <c r="N112" s="270">
        <f t="shared" si="16"/>
        <v>0</v>
      </c>
      <c r="O112" s="270">
        <f t="shared" si="16"/>
        <v>0</v>
      </c>
      <c r="P112" s="270">
        <f t="shared" si="16"/>
        <v>0</v>
      </c>
      <c r="Q112" s="270">
        <f t="shared" si="16"/>
        <v>0</v>
      </c>
      <c r="R112" s="270">
        <f t="shared" si="16"/>
        <v>0</v>
      </c>
      <c r="S112" s="270">
        <f t="shared" si="16"/>
        <v>0</v>
      </c>
      <c r="T112" s="270">
        <f t="shared" si="16"/>
        <v>0</v>
      </c>
      <c r="U112" s="270">
        <f t="shared" si="16"/>
        <v>0</v>
      </c>
      <c r="V112" s="270">
        <f t="shared" si="16"/>
        <v>0</v>
      </c>
      <c r="W112" s="270">
        <f t="shared" si="16"/>
        <v>0</v>
      </c>
      <c r="X112" s="270">
        <f t="shared" si="16"/>
        <v>0</v>
      </c>
      <c r="Y112" s="270">
        <f t="shared" si="16"/>
        <v>0</v>
      </c>
      <c r="DA112" s="80"/>
    </row>
    <row r="113" spans="1:105" ht="12" customHeight="1" x14ac:dyDescent="0.25">
      <c r="A113" s="62" t="s">
        <v>195</v>
      </c>
      <c r="B113" s="270">
        <f t="shared" ref="B113:Y113" si="17">IF(B$40=0,0,B$40/B$5)</f>
        <v>0</v>
      </c>
      <c r="C113" s="270">
        <f t="shared" si="17"/>
        <v>0</v>
      </c>
      <c r="D113" s="270">
        <f t="shared" si="17"/>
        <v>0</v>
      </c>
      <c r="E113" s="270">
        <f t="shared" si="17"/>
        <v>0</v>
      </c>
      <c r="F113" s="270">
        <f t="shared" si="17"/>
        <v>0</v>
      </c>
      <c r="G113" s="270">
        <f t="shared" si="17"/>
        <v>0</v>
      </c>
      <c r="H113" s="270">
        <f t="shared" si="17"/>
        <v>0</v>
      </c>
      <c r="I113" s="270">
        <f t="shared" si="17"/>
        <v>0</v>
      </c>
      <c r="J113" s="270">
        <f t="shared" si="17"/>
        <v>0</v>
      </c>
      <c r="K113" s="270">
        <f t="shared" si="17"/>
        <v>0</v>
      </c>
      <c r="L113" s="270">
        <f t="shared" si="17"/>
        <v>0</v>
      </c>
      <c r="M113" s="270">
        <f t="shared" si="17"/>
        <v>0</v>
      </c>
      <c r="N113" s="270">
        <f t="shared" si="17"/>
        <v>0</v>
      </c>
      <c r="O113" s="270">
        <f t="shared" si="17"/>
        <v>0</v>
      </c>
      <c r="P113" s="270">
        <f t="shared" si="17"/>
        <v>0</v>
      </c>
      <c r="Q113" s="270">
        <f t="shared" si="17"/>
        <v>0</v>
      </c>
      <c r="R113" s="270">
        <f t="shared" si="17"/>
        <v>0</v>
      </c>
      <c r="S113" s="270">
        <f t="shared" si="17"/>
        <v>0</v>
      </c>
      <c r="T113" s="270">
        <f t="shared" si="17"/>
        <v>0</v>
      </c>
      <c r="U113" s="270">
        <f t="shared" si="17"/>
        <v>0</v>
      </c>
      <c r="V113" s="270">
        <f t="shared" si="17"/>
        <v>0</v>
      </c>
      <c r="W113" s="270">
        <f t="shared" si="17"/>
        <v>0</v>
      </c>
      <c r="X113" s="270">
        <f t="shared" si="17"/>
        <v>0</v>
      </c>
      <c r="Y113" s="270">
        <f t="shared" si="17"/>
        <v>0</v>
      </c>
      <c r="DA113" s="80"/>
    </row>
    <row r="114" spans="1:105" ht="12" customHeight="1" x14ac:dyDescent="0.25">
      <c r="A114" s="103" t="s">
        <v>207</v>
      </c>
      <c r="B114" s="280">
        <f t="shared" ref="B114:Y114" si="18">IF(B$51=0,0,B$51/B$5)</f>
        <v>0</v>
      </c>
      <c r="C114" s="280">
        <f t="shared" si="18"/>
        <v>0</v>
      </c>
      <c r="D114" s="280">
        <f t="shared" si="18"/>
        <v>0</v>
      </c>
      <c r="E114" s="280">
        <f t="shared" si="18"/>
        <v>0</v>
      </c>
      <c r="F114" s="280">
        <f t="shared" si="18"/>
        <v>0</v>
      </c>
      <c r="G114" s="280">
        <f t="shared" si="18"/>
        <v>0</v>
      </c>
      <c r="H114" s="280">
        <f t="shared" si="18"/>
        <v>0</v>
      </c>
      <c r="I114" s="280">
        <f t="shared" si="18"/>
        <v>0</v>
      </c>
      <c r="J114" s="280">
        <f t="shared" si="18"/>
        <v>0</v>
      </c>
      <c r="K114" s="280">
        <f t="shared" si="18"/>
        <v>0</v>
      </c>
      <c r="L114" s="280">
        <f t="shared" si="18"/>
        <v>0</v>
      </c>
      <c r="M114" s="280">
        <f t="shared" si="18"/>
        <v>0</v>
      </c>
      <c r="N114" s="280">
        <f t="shared" si="18"/>
        <v>0</v>
      </c>
      <c r="O114" s="280">
        <f t="shared" si="18"/>
        <v>0</v>
      </c>
      <c r="P114" s="280">
        <f t="shared" si="18"/>
        <v>0</v>
      </c>
      <c r="Q114" s="280">
        <f t="shared" si="18"/>
        <v>0</v>
      </c>
      <c r="R114" s="280">
        <f t="shared" si="18"/>
        <v>0</v>
      </c>
      <c r="S114" s="280">
        <f t="shared" si="18"/>
        <v>0</v>
      </c>
      <c r="T114" s="280">
        <f t="shared" si="18"/>
        <v>0</v>
      </c>
      <c r="U114" s="280">
        <f t="shared" si="18"/>
        <v>0</v>
      </c>
      <c r="V114" s="280">
        <f t="shared" si="18"/>
        <v>0</v>
      </c>
      <c r="W114" s="280">
        <f t="shared" si="18"/>
        <v>0</v>
      </c>
      <c r="X114" s="280">
        <f t="shared" si="18"/>
        <v>0</v>
      </c>
      <c r="Y114" s="280">
        <f t="shared" si="18"/>
        <v>0</v>
      </c>
      <c r="DA114" s="104"/>
    </row>
    <row r="115" spans="1:105" ht="12" customHeight="1" x14ac:dyDescent="0.25">
      <c r="A115" s="100" t="s">
        <v>105</v>
      </c>
      <c r="B115" s="281">
        <f t="shared" ref="B115:Y115" si="19">IF(B$52=0,0,B$52/B$5)</f>
        <v>0</v>
      </c>
      <c r="C115" s="281">
        <f t="shared" si="19"/>
        <v>0</v>
      </c>
      <c r="D115" s="281">
        <f t="shared" si="19"/>
        <v>0</v>
      </c>
      <c r="E115" s="281">
        <f t="shared" si="19"/>
        <v>0</v>
      </c>
      <c r="F115" s="281">
        <f t="shared" si="19"/>
        <v>0</v>
      </c>
      <c r="G115" s="281">
        <f t="shared" si="19"/>
        <v>0</v>
      </c>
      <c r="H115" s="281">
        <f t="shared" si="19"/>
        <v>0</v>
      </c>
      <c r="I115" s="281">
        <f t="shared" si="19"/>
        <v>0</v>
      </c>
      <c r="J115" s="281">
        <f t="shared" si="19"/>
        <v>0</v>
      </c>
      <c r="K115" s="281">
        <f t="shared" si="19"/>
        <v>0</v>
      </c>
      <c r="L115" s="281">
        <f t="shared" si="19"/>
        <v>0</v>
      </c>
      <c r="M115" s="281">
        <f t="shared" si="19"/>
        <v>0</v>
      </c>
      <c r="N115" s="281">
        <f t="shared" si="19"/>
        <v>0</v>
      </c>
      <c r="O115" s="281">
        <f t="shared" si="19"/>
        <v>0</v>
      </c>
      <c r="P115" s="281">
        <f t="shared" si="19"/>
        <v>0</v>
      </c>
      <c r="Q115" s="281">
        <f t="shared" si="19"/>
        <v>0</v>
      </c>
      <c r="R115" s="281">
        <f t="shared" si="19"/>
        <v>0</v>
      </c>
      <c r="S115" s="281">
        <f t="shared" si="19"/>
        <v>0</v>
      </c>
      <c r="T115" s="281">
        <f t="shared" si="19"/>
        <v>0</v>
      </c>
      <c r="U115" s="281">
        <f t="shared" si="19"/>
        <v>0</v>
      </c>
      <c r="V115" s="281">
        <f t="shared" si="19"/>
        <v>0</v>
      </c>
      <c r="W115" s="281">
        <f t="shared" si="19"/>
        <v>0</v>
      </c>
      <c r="X115" s="281">
        <f t="shared" si="19"/>
        <v>0</v>
      </c>
      <c r="Y115" s="281">
        <f t="shared" si="19"/>
        <v>0</v>
      </c>
      <c r="DA115" s="106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20">SUM(B$118:B$122,B$126:B$127,B$129:B$131,B$124,B$123,B132)</f>
        <v>0.99999999999999989</v>
      </c>
      <c r="C117" s="232">
        <f t="shared" si="20"/>
        <v>1</v>
      </c>
      <c r="D117" s="232">
        <f t="shared" si="20"/>
        <v>1</v>
      </c>
      <c r="E117" s="232">
        <f t="shared" si="20"/>
        <v>1</v>
      </c>
      <c r="F117" s="232">
        <f t="shared" si="20"/>
        <v>1</v>
      </c>
      <c r="G117" s="232">
        <f t="shared" si="20"/>
        <v>0.99999999999999989</v>
      </c>
      <c r="H117" s="232">
        <f t="shared" si="20"/>
        <v>1</v>
      </c>
      <c r="I117" s="232">
        <f t="shared" si="20"/>
        <v>1</v>
      </c>
      <c r="J117" s="232">
        <f t="shared" si="20"/>
        <v>1</v>
      </c>
      <c r="K117" s="232">
        <f t="shared" si="20"/>
        <v>1</v>
      </c>
      <c r="L117" s="232">
        <f t="shared" si="20"/>
        <v>0.99999999999999989</v>
      </c>
      <c r="M117" s="232">
        <f t="shared" si="20"/>
        <v>1</v>
      </c>
      <c r="N117" s="232">
        <f t="shared" si="20"/>
        <v>1</v>
      </c>
      <c r="O117" s="232">
        <f t="shared" si="20"/>
        <v>0.99999999999999989</v>
      </c>
      <c r="P117" s="232">
        <f t="shared" si="20"/>
        <v>0.99999999999999989</v>
      </c>
      <c r="Q117" s="232">
        <f t="shared" si="20"/>
        <v>0.99999999999999978</v>
      </c>
      <c r="R117" s="232">
        <f t="shared" si="20"/>
        <v>1</v>
      </c>
      <c r="S117" s="232">
        <f t="shared" si="20"/>
        <v>1</v>
      </c>
      <c r="T117" s="232">
        <f t="shared" si="20"/>
        <v>1</v>
      </c>
      <c r="U117" s="232">
        <f t="shared" si="20"/>
        <v>1</v>
      </c>
      <c r="V117" s="232">
        <f t="shared" si="20"/>
        <v>0.99999999999999978</v>
      </c>
      <c r="W117" s="232">
        <f t="shared" si="20"/>
        <v>1</v>
      </c>
      <c r="X117" s="232">
        <f t="shared" si="20"/>
        <v>0.99999999999999989</v>
      </c>
      <c r="Y117" s="232">
        <f t="shared" si="20"/>
        <v>1</v>
      </c>
      <c r="DA117" s="95"/>
    </row>
    <row r="118" spans="1:105" ht="12" customHeight="1" x14ac:dyDescent="0.25">
      <c r="A118" s="55" t="s">
        <v>91</v>
      </c>
      <c r="B118" s="266">
        <f t="shared" ref="B118:Y118" si="21">IF(B$55=0,0,B$55/B$54)</f>
        <v>0</v>
      </c>
      <c r="C118" s="266">
        <f t="shared" si="21"/>
        <v>0</v>
      </c>
      <c r="D118" s="266">
        <f t="shared" si="21"/>
        <v>0</v>
      </c>
      <c r="E118" s="266">
        <f t="shared" si="21"/>
        <v>0</v>
      </c>
      <c r="F118" s="266">
        <f t="shared" si="21"/>
        <v>0</v>
      </c>
      <c r="G118" s="266">
        <f t="shared" si="21"/>
        <v>0</v>
      </c>
      <c r="H118" s="266">
        <f t="shared" si="21"/>
        <v>0</v>
      </c>
      <c r="I118" s="266">
        <f t="shared" si="21"/>
        <v>0</v>
      </c>
      <c r="J118" s="266">
        <f t="shared" si="21"/>
        <v>0</v>
      </c>
      <c r="K118" s="266">
        <f t="shared" si="21"/>
        <v>0</v>
      </c>
      <c r="L118" s="266">
        <f t="shared" si="21"/>
        <v>0</v>
      </c>
      <c r="M118" s="266">
        <f t="shared" si="21"/>
        <v>0</v>
      </c>
      <c r="N118" s="266">
        <f t="shared" si="21"/>
        <v>0</v>
      </c>
      <c r="O118" s="266">
        <f t="shared" si="21"/>
        <v>0</v>
      </c>
      <c r="P118" s="266">
        <f t="shared" si="21"/>
        <v>0</v>
      </c>
      <c r="Q118" s="266">
        <f t="shared" si="21"/>
        <v>0</v>
      </c>
      <c r="R118" s="266">
        <f t="shared" si="21"/>
        <v>0</v>
      </c>
      <c r="S118" s="266">
        <f t="shared" si="21"/>
        <v>0</v>
      </c>
      <c r="T118" s="266">
        <f t="shared" si="21"/>
        <v>0</v>
      </c>
      <c r="U118" s="266">
        <f t="shared" si="21"/>
        <v>0</v>
      </c>
      <c r="V118" s="266">
        <f t="shared" si="21"/>
        <v>0</v>
      </c>
      <c r="W118" s="266">
        <f t="shared" si="21"/>
        <v>0</v>
      </c>
      <c r="X118" s="266">
        <f t="shared" si="21"/>
        <v>0</v>
      </c>
      <c r="Y118" s="266">
        <f t="shared" si="21"/>
        <v>0</v>
      </c>
      <c r="DA118" s="76"/>
    </row>
    <row r="119" spans="1:105" ht="12" customHeight="1" x14ac:dyDescent="0.25">
      <c r="A119" s="173" t="s">
        <v>92</v>
      </c>
      <c r="B119" s="267">
        <f t="shared" ref="B119:Y119" si="22">IF(B$56=0,0,B$56/B$54)</f>
        <v>0</v>
      </c>
      <c r="C119" s="267">
        <f t="shared" si="22"/>
        <v>0</v>
      </c>
      <c r="D119" s="267">
        <f t="shared" si="22"/>
        <v>0</v>
      </c>
      <c r="E119" s="267">
        <f t="shared" si="22"/>
        <v>0</v>
      </c>
      <c r="F119" s="267">
        <f t="shared" si="22"/>
        <v>0</v>
      </c>
      <c r="G119" s="267">
        <f t="shared" si="22"/>
        <v>0</v>
      </c>
      <c r="H119" s="267">
        <f t="shared" si="22"/>
        <v>0</v>
      </c>
      <c r="I119" s="267">
        <f t="shared" si="22"/>
        <v>0</v>
      </c>
      <c r="J119" s="267">
        <f t="shared" si="22"/>
        <v>0</v>
      </c>
      <c r="K119" s="267">
        <f t="shared" si="22"/>
        <v>0</v>
      </c>
      <c r="L119" s="267">
        <f t="shared" si="22"/>
        <v>0</v>
      </c>
      <c r="M119" s="267">
        <f t="shared" si="22"/>
        <v>0</v>
      </c>
      <c r="N119" s="267">
        <f t="shared" si="22"/>
        <v>0</v>
      </c>
      <c r="O119" s="267">
        <f t="shared" si="22"/>
        <v>0</v>
      </c>
      <c r="P119" s="267">
        <f t="shared" si="22"/>
        <v>0</v>
      </c>
      <c r="Q119" s="267">
        <f t="shared" si="22"/>
        <v>0</v>
      </c>
      <c r="R119" s="267">
        <f t="shared" si="22"/>
        <v>0</v>
      </c>
      <c r="S119" s="267">
        <f t="shared" si="22"/>
        <v>0</v>
      </c>
      <c r="T119" s="267">
        <f t="shared" si="22"/>
        <v>0</v>
      </c>
      <c r="U119" s="267">
        <f t="shared" si="22"/>
        <v>0</v>
      </c>
      <c r="V119" s="267">
        <f t="shared" si="22"/>
        <v>0</v>
      </c>
      <c r="W119" s="267">
        <f t="shared" si="22"/>
        <v>0</v>
      </c>
      <c r="X119" s="267">
        <f t="shared" si="22"/>
        <v>0</v>
      </c>
      <c r="Y119" s="267">
        <f t="shared" si="22"/>
        <v>0</v>
      </c>
      <c r="DA119" s="77"/>
    </row>
    <row r="120" spans="1:105" ht="12" customHeight="1" x14ac:dyDescent="0.25">
      <c r="A120" s="173" t="s">
        <v>93</v>
      </c>
      <c r="B120" s="267">
        <f t="shared" ref="B120:Y120" si="23">IF(B$57=0,0,B$57/B$54)</f>
        <v>0</v>
      </c>
      <c r="C120" s="267">
        <f t="shared" si="23"/>
        <v>0</v>
      </c>
      <c r="D120" s="267">
        <f t="shared" si="23"/>
        <v>0</v>
      </c>
      <c r="E120" s="267">
        <f t="shared" si="23"/>
        <v>0</v>
      </c>
      <c r="F120" s="267">
        <f t="shared" si="23"/>
        <v>0</v>
      </c>
      <c r="G120" s="267">
        <f t="shared" si="23"/>
        <v>0</v>
      </c>
      <c r="H120" s="267">
        <f t="shared" si="23"/>
        <v>0</v>
      </c>
      <c r="I120" s="267">
        <f t="shared" si="23"/>
        <v>0</v>
      </c>
      <c r="J120" s="267">
        <f t="shared" si="23"/>
        <v>0</v>
      </c>
      <c r="K120" s="267">
        <f t="shared" si="23"/>
        <v>0</v>
      </c>
      <c r="L120" s="267">
        <f t="shared" si="23"/>
        <v>0</v>
      </c>
      <c r="M120" s="267">
        <f t="shared" si="23"/>
        <v>0</v>
      </c>
      <c r="N120" s="267">
        <f t="shared" si="23"/>
        <v>0</v>
      </c>
      <c r="O120" s="267">
        <f t="shared" si="23"/>
        <v>0</v>
      </c>
      <c r="P120" s="267">
        <f t="shared" si="23"/>
        <v>0</v>
      </c>
      <c r="Q120" s="267">
        <f t="shared" si="23"/>
        <v>0</v>
      </c>
      <c r="R120" s="267">
        <f t="shared" si="23"/>
        <v>0</v>
      </c>
      <c r="S120" s="267">
        <f t="shared" si="23"/>
        <v>0</v>
      </c>
      <c r="T120" s="267">
        <f t="shared" si="23"/>
        <v>0</v>
      </c>
      <c r="U120" s="267">
        <f t="shared" si="23"/>
        <v>0</v>
      </c>
      <c r="V120" s="267">
        <f t="shared" si="23"/>
        <v>0</v>
      </c>
      <c r="W120" s="267">
        <f t="shared" si="23"/>
        <v>0</v>
      </c>
      <c r="X120" s="267">
        <f t="shared" si="23"/>
        <v>0</v>
      </c>
      <c r="Y120" s="267">
        <f t="shared" si="23"/>
        <v>0</v>
      </c>
      <c r="DA120" s="77"/>
    </row>
    <row r="121" spans="1:105" ht="12" customHeight="1" x14ac:dyDescent="0.25">
      <c r="A121" s="173" t="s">
        <v>94</v>
      </c>
      <c r="B121" s="267">
        <f t="shared" ref="B121:Y121" si="24">IF(B$58=0,0,B$58/B$54)</f>
        <v>0</v>
      </c>
      <c r="C121" s="267">
        <f t="shared" si="24"/>
        <v>0</v>
      </c>
      <c r="D121" s="267">
        <f t="shared" si="24"/>
        <v>0</v>
      </c>
      <c r="E121" s="267">
        <f t="shared" si="24"/>
        <v>0</v>
      </c>
      <c r="F121" s="267">
        <f t="shared" si="24"/>
        <v>0</v>
      </c>
      <c r="G121" s="267">
        <f t="shared" si="24"/>
        <v>0</v>
      </c>
      <c r="H121" s="267">
        <f t="shared" si="24"/>
        <v>0</v>
      </c>
      <c r="I121" s="267">
        <f t="shared" si="24"/>
        <v>0</v>
      </c>
      <c r="J121" s="267">
        <f t="shared" si="24"/>
        <v>0</v>
      </c>
      <c r="K121" s="267">
        <f t="shared" si="24"/>
        <v>0</v>
      </c>
      <c r="L121" s="267">
        <f t="shared" si="24"/>
        <v>0</v>
      </c>
      <c r="M121" s="267">
        <f t="shared" si="24"/>
        <v>0</v>
      </c>
      <c r="N121" s="267">
        <f t="shared" si="24"/>
        <v>0</v>
      </c>
      <c r="O121" s="267">
        <f t="shared" si="24"/>
        <v>0</v>
      </c>
      <c r="P121" s="267">
        <f t="shared" si="24"/>
        <v>0</v>
      </c>
      <c r="Q121" s="267">
        <f t="shared" si="24"/>
        <v>0</v>
      </c>
      <c r="R121" s="267">
        <f t="shared" si="24"/>
        <v>0</v>
      </c>
      <c r="S121" s="267">
        <f t="shared" si="24"/>
        <v>0</v>
      </c>
      <c r="T121" s="267">
        <f t="shared" si="24"/>
        <v>0</v>
      </c>
      <c r="U121" s="267">
        <f t="shared" si="24"/>
        <v>0</v>
      </c>
      <c r="V121" s="267">
        <f t="shared" si="24"/>
        <v>0</v>
      </c>
      <c r="W121" s="267">
        <f t="shared" si="24"/>
        <v>0</v>
      </c>
      <c r="X121" s="267">
        <f t="shared" si="24"/>
        <v>0</v>
      </c>
      <c r="Y121" s="267">
        <f t="shared" si="24"/>
        <v>0</v>
      </c>
      <c r="DA121" s="77"/>
    </row>
    <row r="122" spans="1:105" ht="12" customHeight="1" x14ac:dyDescent="0.25">
      <c r="A122" s="56" t="s">
        <v>95</v>
      </c>
      <c r="B122" s="268">
        <f t="shared" ref="B122:Y122" si="25">IF(B$59=0,0,B$59/B$54)</f>
        <v>2.8689564684345123E-3</v>
      </c>
      <c r="C122" s="268">
        <f t="shared" si="25"/>
        <v>3.0418001432743489E-3</v>
      </c>
      <c r="D122" s="268">
        <f t="shared" si="25"/>
        <v>2.9642043530871795E-3</v>
      </c>
      <c r="E122" s="268">
        <f t="shared" si="25"/>
        <v>2.9934985917924274E-3</v>
      </c>
      <c r="F122" s="268">
        <f t="shared" si="25"/>
        <v>2.9075811142844706E-3</v>
      </c>
      <c r="G122" s="268">
        <f t="shared" si="25"/>
        <v>3.1111768472048013E-3</v>
      </c>
      <c r="H122" s="268">
        <f t="shared" si="25"/>
        <v>2.8816170716132626E-3</v>
      </c>
      <c r="I122" s="268">
        <f t="shared" si="25"/>
        <v>2.8493170635774069E-3</v>
      </c>
      <c r="J122" s="268">
        <f t="shared" si="25"/>
        <v>2.9461605096181248E-3</v>
      </c>
      <c r="K122" s="268">
        <f t="shared" si="25"/>
        <v>3.0182711490550577E-3</v>
      </c>
      <c r="L122" s="268">
        <f t="shared" si="25"/>
        <v>3.0620690736998346E-3</v>
      </c>
      <c r="M122" s="268">
        <f t="shared" si="25"/>
        <v>3.0691159155380498E-3</v>
      </c>
      <c r="N122" s="268">
        <f t="shared" si="25"/>
        <v>3.2240637825986206E-3</v>
      </c>
      <c r="O122" s="268">
        <f t="shared" si="25"/>
        <v>3.1609094384610465E-3</v>
      </c>
      <c r="P122" s="268">
        <f t="shared" si="25"/>
        <v>3.1720379635626424E-3</v>
      </c>
      <c r="Q122" s="268">
        <f t="shared" si="25"/>
        <v>3.0209371657922003E-3</v>
      </c>
      <c r="R122" s="268">
        <f t="shared" si="25"/>
        <v>2.9252342468564061E-3</v>
      </c>
      <c r="S122" s="268">
        <f t="shared" si="25"/>
        <v>3.1532618994041055E-3</v>
      </c>
      <c r="T122" s="268">
        <f t="shared" si="25"/>
        <v>3.0478968038297532E-3</v>
      </c>
      <c r="U122" s="268">
        <f t="shared" si="25"/>
        <v>3.1075277362864083E-3</v>
      </c>
      <c r="V122" s="268">
        <f t="shared" si="25"/>
        <v>3.0744367817038048E-3</v>
      </c>
      <c r="W122" s="268">
        <f t="shared" si="25"/>
        <v>3.3094582373715009E-3</v>
      </c>
      <c r="X122" s="268">
        <f t="shared" si="25"/>
        <v>3.2524510773984513E-3</v>
      </c>
      <c r="Y122" s="268">
        <f t="shared" si="25"/>
        <v>3.1830199649077718E-3</v>
      </c>
      <c r="DA122" s="78"/>
    </row>
    <row r="123" spans="1:105" ht="12" customHeight="1" x14ac:dyDescent="0.25">
      <c r="A123" s="174" t="s">
        <v>220</v>
      </c>
      <c r="B123" s="269">
        <f t="shared" ref="B123:Y123" si="26">IF(B$65=0,0,B$65/B$54)</f>
        <v>0.32132201404519861</v>
      </c>
      <c r="C123" s="269">
        <f t="shared" si="26"/>
        <v>0.32329683098382506</v>
      </c>
      <c r="D123" s="269">
        <f t="shared" si="26"/>
        <v>0.32188004462833752</v>
      </c>
      <c r="E123" s="269">
        <f t="shared" si="26"/>
        <v>0.30244270012595947</v>
      </c>
      <c r="F123" s="269">
        <f t="shared" si="26"/>
        <v>0.3108958170587085</v>
      </c>
      <c r="G123" s="269">
        <f t="shared" si="26"/>
        <v>0.30121363648247568</v>
      </c>
      <c r="H123" s="269">
        <f t="shared" si="26"/>
        <v>0.30229479743335436</v>
      </c>
      <c r="I123" s="269">
        <f t="shared" si="26"/>
        <v>0.3118865147212877</v>
      </c>
      <c r="J123" s="269">
        <f t="shared" si="26"/>
        <v>0.318322733594878</v>
      </c>
      <c r="K123" s="269">
        <f t="shared" si="26"/>
        <v>0.31413334250193797</v>
      </c>
      <c r="L123" s="269">
        <f t="shared" si="26"/>
        <v>0.32067752786209303</v>
      </c>
      <c r="M123" s="269">
        <f t="shared" si="26"/>
        <v>0.30844277298467843</v>
      </c>
      <c r="N123" s="269">
        <f t="shared" si="26"/>
        <v>0.30745815649943325</v>
      </c>
      <c r="O123" s="269">
        <f t="shared" si="26"/>
        <v>0.3041685411159501</v>
      </c>
      <c r="P123" s="269">
        <f t="shared" si="26"/>
        <v>0.29974537489536413</v>
      </c>
      <c r="Q123" s="269">
        <f t="shared" si="26"/>
        <v>0.28898825133494538</v>
      </c>
      <c r="R123" s="269">
        <f t="shared" si="26"/>
        <v>0.29961160111096313</v>
      </c>
      <c r="S123" s="269">
        <f t="shared" si="26"/>
        <v>0.28612097080311283</v>
      </c>
      <c r="T123" s="269">
        <f t="shared" si="26"/>
        <v>0.30723574714793572</v>
      </c>
      <c r="U123" s="269">
        <f t="shared" si="26"/>
        <v>0.3054925234287863</v>
      </c>
      <c r="V123" s="269">
        <f t="shared" si="26"/>
        <v>0.30509391458400054</v>
      </c>
      <c r="W123" s="269">
        <f t="shared" si="26"/>
        <v>0.29292881127499798</v>
      </c>
      <c r="X123" s="269">
        <f t="shared" si="26"/>
        <v>0.29556676089392547</v>
      </c>
      <c r="Y123" s="269">
        <f t="shared" si="26"/>
        <v>0.28811215629626846</v>
      </c>
      <c r="DA123" s="79"/>
    </row>
    <row r="124" spans="1:105" ht="12" customHeight="1" x14ac:dyDescent="0.25">
      <c r="A124" s="174" t="s">
        <v>226</v>
      </c>
      <c r="B124" s="269">
        <f t="shared" ref="B124:Y124" si="27">IF(B$71=0,0,B$71/B$54)</f>
        <v>0</v>
      </c>
      <c r="C124" s="269">
        <f t="shared" si="27"/>
        <v>0</v>
      </c>
      <c r="D124" s="269">
        <f t="shared" si="27"/>
        <v>0</v>
      </c>
      <c r="E124" s="269">
        <f t="shared" si="27"/>
        <v>0</v>
      </c>
      <c r="F124" s="269">
        <f t="shared" si="27"/>
        <v>0</v>
      </c>
      <c r="G124" s="269">
        <f t="shared" si="27"/>
        <v>0</v>
      </c>
      <c r="H124" s="269">
        <f t="shared" si="27"/>
        <v>0</v>
      </c>
      <c r="I124" s="269">
        <f t="shared" si="27"/>
        <v>0</v>
      </c>
      <c r="J124" s="269">
        <f t="shared" si="27"/>
        <v>0</v>
      </c>
      <c r="K124" s="269">
        <f t="shared" si="27"/>
        <v>0</v>
      </c>
      <c r="L124" s="269">
        <f t="shared" si="27"/>
        <v>0</v>
      </c>
      <c r="M124" s="269">
        <f t="shared" si="27"/>
        <v>0</v>
      </c>
      <c r="N124" s="269">
        <f t="shared" si="27"/>
        <v>0</v>
      </c>
      <c r="O124" s="269">
        <f t="shared" si="27"/>
        <v>0</v>
      </c>
      <c r="P124" s="269">
        <f t="shared" si="27"/>
        <v>0</v>
      </c>
      <c r="Q124" s="269">
        <f t="shared" si="27"/>
        <v>0</v>
      </c>
      <c r="R124" s="269">
        <f t="shared" si="27"/>
        <v>0</v>
      </c>
      <c r="S124" s="269">
        <f t="shared" si="27"/>
        <v>0</v>
      </c>
      <c r="T124" s="269">
        <f t="shared" si="27"/>
        <v>0</v>
      </c>
      <c r="U124" s="269">
        <f t="shared" si="27"/>
        <v>0</v>
      </c>
      <c r="V124" s="269">
        <f t="shared" si="27"/>
        <v>0</v>
      </c>
      <c r="W124" s="269">
        <f t="shared" si="27"/>
        <v>0</v>
      </c>
      <c r="X124" s="269">
        <f t="shared" si="27"/>
        <v>0</v>
      </c>
      <c r="Y124" s="269">
        <f t="shared" si="27"/>
        <v>0</v>
      </c>
      <c r="DA124" s="79"/>
    </row>
    <row r="125" spans="1:105" ht="12" customHeight="1" x14ac:dyDescent="0.25">
      <c r="A125" s="174" t="s">
        <v>179</v>
      </c>
      <c r="B125" s="269">
        <f t="shared" ref="B125:Y125" si="28">IF(B$72=0,0,B$72/B$54)</f>
        <v>0.23291755219990679</v>
      </c>
      <c r="C125" s="269">
        <f t="shared" si="28"/>
        <v>0.24640072478299144</v>
      </c>
      <c r="D125" s="269">
        <f t="shared" si="28"/>
        <v>0.24028980740250283</v>
      </c>
      <c r="E125" s="269">
        <f t="shared" si="28"/>
        <v>0.24156277549117802</v>
      </c>
      <c r="F125" s="269">
        <f t="shared" si="28"/>
        <v>0.2334286083167447</v>
      </c>
      <c r="G125" s="269">
        <f t="shared" si="28"/>
        <v>0.24977383368684281</v>
      </c>
      <c r="H125" s="269">
        <f t="shared" si="28"/>
        <v>0.23134414356450064</v>
      </c>
      <c r="I125" s="269">
        <f t="shared" si="28"/>
        <v>0.22875101008754012</v>
      </c>
      <c r="J125" s="269">
        <f t="shared" si="28"/>
        <v>0.2365258682756135</v>
      </c>
      <c r="K125" s="269">
        <f t="shared" si="28"/>
        <v>0.24231510872909473</v>
      </c>
      <c r="L125" s="269">
        <f t="shared" si="28"/>
        <v>0.24583132657311785</v>
      </c>
      <c r="M125" s="269">
        <f t="shared" si="28"/>
        <v>0.24639706641619288</v>
      </c>
      <c r="N125" s="269">
        <f t="shared" si="28"/>
        <v>0.25883670732316644</v>
      </c>
      <c r="O125" s="269">
        <f t="shared" si="28"/>
        <v>0.25376650288802077</v>
      </c>
      <c r="P125" s="269">
        <f t="shared" si="28"/>
        <v>0.25465993148897081</v>
      </c>
      <c r="Q125" s="269">
        <f t="shared" si="28"/>
        <v>0.2425291438848616</v>
      </c>
      <c r="R125" s="269">
        <f t="shared" si="28"/>
        <v>0.23484585034946157</v>
      </c>
      <c r="S125" s="269">
        <f t="shared" si="28"/>
        <v>0.25315253742018234</v>
      </c>
      <c r="T125" s="269">
        <f t="shared" si="28"/>
        <v>0.24469353777121319</v>
      </c>
      <c r="U125" s="269">
        <f t="shared" si="28"/>
        <v>0.2494808730264885</v>
      </c>
      <c r="V125" s="269">
        <f t="shared" si="28"/>
        <v>0.24682424018548518</v>
      </c>
      <c r="W125" s="269">
        <f t="shared" si="28"/>
        <v>0.26569240900511448</v>
      </c>
      <c r="X125" s="269">
        <f t="shared" si="28"/>
        <v>0.26111571742075146</v>
      </c>
      <c r="Y125" s="269">
        <f t="shared" si="28"/>
        <v>0.25554159675978028</v>
      </c>
      <c r="DA125" s="79"/>
    </row>
    <row r="126" spans="1:105" ht="12" customHeight="1" x14ac:dyDescent="0.25">
      <c r="A126" s="62" t="s">
        <v>181</v>
      </c>
      <c r="B126" s="270">
        <f t="shared" ref="B126:Y126" si="29">IF(B$73=0,0,B$73/B$54)</f>
        <v>0.23291755219990679</v>
      </c>
      <c r="C126" s="270">
        <f t="shared" si="29"/>
        <v>0.24640072478299144</v>
      </c>
      <c r="D126" s="270">
        <f t="shared" si="29"/>
        <v>0.24028980740250283</v>
      </c>
      <c r="E126" s="270">
        <f t="shared" si="29"/>
        <v>0.24156277549117802</v>
      </c>
      <c r="F126" s="270">
        <f t="shared" si="29"/>
        <v>0.2334286083167447</v>
      </c>
      <c r="G126" s="270">
        <f t="shared" si="29"/>
        <v>0.24977383368684281</v>
      </c>
      <c r="H126" s="270">
        <f t="shared" si="29"/>
        <v>0.23134414356450064</v>
      </c>
      <c r="I126" s="270">
        <f t="shared" si="29"/>
        <v>0.22875101008754012</v>
      </c>
      <c r="J126" s="270">
        <f t="shared" si="29"/>
        <v>0.2365258682756135</v>
      </c>
      <c r="K126" s="270">
        <f t="shared" si="29"/>
        <v>0.24231510872909473</v>
      </c>
      <c r="L126" s="270">
        <f t="shared" si="29"/>
        <v>0.24583132657311785</v>
      </c>
      <c r="M126" s="270">
        <f t="shared" si="29"/>
        <v>0.24639706641619288</v>
      </c>
      <c r="N126" s="270">
        <f t="shared" si="29"/>
        <v>0.25883670732316644</v>
      </c>
      <c r="O126" s="270">
        <f t="shared" si="29"/>
        <v>0.25376650288802077</v>
      </c>
      <c r="P126" s="270">
        <f t="shared" si="29"/>
        <v>0.25465993148897081</v>
      </c>
      <c r="Q126" s="270">
        <f t="shared" si="29"/>
        <v>0.2425291438848616</v>
      </c>
      <c r="R126" s="270">
        <f t="shared" si="29"/>
        <v>0.23484585034946157</v>
      </c>
      <c r="S126" s="270">
        <f t="shared" si="29"/>
        <v>0.25315253742018234</v>
      </c>
      <c r="T126" s="270">
        <f t="shared" si="29"/>
        <v>0.24469353777121319</v>
      </c>
      <c r="U126" s="270">
        <f t="shared" si="29"/>
        <v>0.2494808730264885</v>
      </c>
      <c r="V126" s="270">
        <f t="shared" si="29"/>
        <v>0.24682424018548518</v>
      </c>
      <c r="W126" s="270">
        <f t="shared" si="29"/>
        <v>0.26569240900511448</v>
      </c>
      <c r="X126" s="270">
        <f t="shared" si="29"/>
        <v>0.26111571742075146</v>
      </c>
      <c r="Y126" s="270">
        <f t="shared" si="29"/>
        <v>0.25554159675978028</v>
      </c>
      <c r="DA126" s="80"/>
    </row>
    <row r="127" spans="1:105" ht="12" customHeight="1" x14ac:dyDescent="0.25">
      <c r="A127" s="62" t="s">
        <v>187</v>
      </c>
      <c r="B127" s="270">
        <f t="shared" ref="B127:Y127" si="30">IF(B$78=0,0,B$78/B$54)</f>
        <v>0</v>
      </c>
      <c r="C127" s="270">
        <f t="shared" si="30"/>
        <v>0</v>
      </c>
      <c r="D127" s="270">
        <f t="shared" si="30"/>
        <v>0</v>
      </c>
      <c r="E127" s="270">
        <f t="shared" si="30"/>
        <v>0</v>
      </c>
      <c r="F127" s="270">
        <f t="shared" si="30"/>
        <v>0</v>
      </c>
      <c r="G127" s="270">
        <f t="shared" si="30"/>
        <v>0</v>
      </c>
      <c r="H127" s="270">
        <f t="shared" si="30"/>
        <v>0</v>
      </c>
      <c r="I127" s="270">
        <f t="shared" si="30"/>
        <v>0</v>
      </c>
      <c r="J127" s="270">
        <f t="shared" si="30"/>
        <v>0</v>
      </c>
      <c r="K127" s="270">
        <f t="shared" si="30"/>
        <v>0</v>
      </c>
      <c r="L127" s="270">
        <f t="shared" si="30"/>
        <v>0</v>
      </c>
      <c r="M127" s="270">
        <f t="shared" si="30"/>
        <v>0</v>
      </c>
      <c r="N127" s="270">
        <f t="shared" si="30"/>
        <v>0</v>
      </c>
      <c r="O127" s="270">
        <f t="shared" si="30"/>
        <v>0</v>
      </c>
      <c r="P127" s="270">
        <f t="shared" si="30"/>
        <v>0</v>
      </c>
      <c r="Q127" s="270">
        <f t="shared" si="30"/>
        <v>0</v>
      </c>
      <c r="R127" s="270">
        <f t="shared" si="30"/>
        <v>0</v>
      </c>
      <c r="S127" s="270">
        <f t="shared" si="30"/>
        <v>0</v>
      </c>
      <c r="T127" s="270">
        <f t="shared" si="30"/>
        <v>0</v>
      </c>
      <c r="U127" s="270">
        <f t="shared" si="30"/>
        <v>0</v>
      </c>
      <c r="V127" s="270">
        <f t="shared" si="30"/>
        <v>0</v>
      </c>
      <c r="W127" s="270">
        <f t="shared" si="30"/>
        <v>0</v>
      </c>
      <c r="X127" s="270">
        <f t="shared" si="30"/>
        <v>0</v>
      </c>
      <c r="Y127" s="270">
        <f t="shared" si="30"/>
        <v>0</v>
      </c>
      <c r="DA127" s="80"/>
    </row>
    <row r="128" spans="1:105" ht="12" customHeight="1" x14ac:dyDescent="0.25">
      <c r="A128" s="174" t="s">
        <v>189</v>
      </c>
      <c r="B128" s="269">
        <f t="shared" ref="B128:Y128" si="31">IF(B$79=0,0,B$79/B$54)</f>
        <v>0.21202992225096107</v>
      </c>
      <c r="C128" s="269">
        <f t="shared" si="31"/>
        <v>0.21946735065199954</v>
      </c>
      <c r="D128" s="269">
        <f t="shared" si="31"/>
        <v>0.21595499022772083</v>
      </c>
      <c r="E128" s="269">
        <f t="shared" si="31"/>
        <v>0.21158114816061352</v>
      </c>
      <c r="F128" s="269">
        <f t="shared" si="31"/>
        <v>0.21044183339168768</v>
      </c>
      <c r="G128" s="269">
        <f t="shared" si="31"/>
        <v>0.21636197221819836</v>
      </c>
      <c r="H128" s="269">
        <f t="shared" si="31"/>
        <v>0.20672791728046899</v>
      </c>
      <c r="I128" s="269">
        <f t="shared" si="31"/>
        <v>0.20790106310110937</v>
      </c>
      <c r="J128" s="269">
        <f t="shared" si="31"/>
        <v>0.21381295805423531</v>
      </c>
      <c r="K128" s="269">
        <f t="shared" si="31"/>
        <v>0.21577590226879037</v>
      </c>
      <c r="L128" s="269">
        <f t="shared" si="31"/>
        <v>0.21966207049158179</v>
      </c>
      <c r="M128" s="269">
        <f t="shared" si="31"/>
        <v>0.21649626861020269</v>
      </c>
      <c r="N128" s="269">
        <f t="shared" si="31"/>
        <v>0.22269190967798574</v>
      </c>
      <c r="O128" s="269">
        <f t="shared" si="31"/>
        <v>0.21912131151865952</v>
      </c>
      <c r="P128" s="269">
        <f t="shared" si="31"/>
        <v>0.21834142070977058</v>
      </c>
      <c r="Q128" s="269">
        <f t="shared" si="31"/>
        <v>0.20858732407171032</v>
      </c>
      <c r="R128" s="269">
        <f t="shared" si="31"/>
        <v>0.20749299938289065</v>
      </c>
      <c r="S128" s="269">
        <f t="shared" si="31"/>
        <v>0.2139239986482171</v>
      </c>
      <c r="T128" s="269">
        <f t="shared" si="31"/>
        <v>0.21531955392058696</v>
      </c>
      <c r="U128" s="269">
        <f t="shared" si="31"/>
        <v>0.21736875487401136</v>
      </c>
      <c r="V128" s="269">
        <f t="shared" si="31"/>
        <v>0.21587442835018308</v>
      </c>
      <c r="W128" s="269">
        <f t="shared" si="31"/>
        <v>0.22245948577895208</v>
      </c>
      <c r="X128" s="269">
        <f t="shared" si="31"/>
        <v>0.22070746185514872</v>
      </c>
      <c r="Y128" s="269">
        <f t="shared" si="31"/>
        <v>0.21567442385864133</v>
      </c>
      <c r="DA128" s="79"/>
    </row>
    <row r="129" spans="1:105" ht="12" customHeight="1" x14ac:dyDescent="0.25">
      <c r="A129" s="62" t="s">
        <v>190</v>
      </c>
      <c r="B129" s="270">
        <f t="shared" ref="B129:Y129" si="32">IF(B$80=0,0,B$80/B$54)</f>
        <v>0.12268098153876775</v>
      </c>
      <c r="C129" s="270">
        <f t="shared" si="32"/>
        <v>0.1300720423357582</v>
      </c>
      <c r="D129" s="270">
        <f t="shared" si="32"/>
        <v>0.12675392726215012</v>
      </c>
      <c r="E129" s="270">
        <f t="shared" si="32"/>
        <v>0.12800659386665655</v>
      </c>
      <c r="F129" s="270">
        <f t="shared" si="32"/>
        <v>0.12433263067203111</v>
      </c>
      <c r="G129" s="270">
        <f t="shared" si="32"/>
        <v>0.13303869666730928</v>
      </c>
      <c r="H129" s="270">
        <f t="shared" si="32"/>
        <v>0.12322236836074685</v>
      </c>
      <c r="I129" s="270">
        <f t="shared" si="32"/>
        <v>0.12184117044675018</v>
      </c>
      <c r="J129" s="270">
        <f t="shared" si="32"/>
        <v>0.12598234482377196</v>
      </c>
      <c r="K129" s="270">
        <f t="shared" si="32"/>
        <v>0.12906590643331373</v>
      </c>
      <c r="L129" s="270">
        <f t="shared" si="32"/>
        <v>0.1309387729072041</v>
      </c>
      <c r="M129" s="270">
        <f t="shared" si="32"/>
        <v>0.1312401066788986</v>
      </c>
      <c r="N129" s="270">
        <f t="shared" si="32"/>
        <v>0.13786591527079475</v>
      </c>
      <c r="O129" s="270">
        <f t="shared" si="32"/>
        <v>0.1351653385933583</v>
      </c>
      <c r="P129" s="270">
        <f t="shared" si="32"/>
        <v>0.13564121140549887</v>
      </c>
      <c r="Q129" s="270">
        <f t="shared" si="32"/>
        <v>0.12917990940049359</v>
      </c>
      <c r="R129" s="270">
        <f t="shared" si="32"/>
        <v>0.1250875057128297</v>
      </c>
      <c r="S129" s="270">
        <f t="shared" si="32"/>
        <v>0.13483831808670918</v>
      </c>
      <c r="T129" s="270">
        <f t="shared" si="32"/>
        <v>0.13033274489756938</v>
      </c>
      <c r="U129" s="270">
        <f t="shared" si="32"/>
        <v>0.13288265508419778</v>
      </c>
      <c r="V129" s="270">
        <f t="shared" si="32"/>
        <v>0.13146763508200729</v>
      </c>
      <c r="W129" s="270">
        <f t="shared" si="32"/>
        <v>0.1415175132105925</v>
      </c>
      <c r="X129" s="270">
        <f t="shared" si="32"/>
        <v>0.13907979956203115</v>
      </c>
      <c r="Y129" s="270">
        <f t="shared" si="32"/>
        <v>0.13611081863694474</v>
      </c>
      <c r="DA129" s="80"/>
    </row>
    <row r="130" spans="1:105" ht="12" customHeight="1" x14ac:dyDescent="0.25">
      <c r="A130" s="62" t="s">
        <v>195</v>
      </c>
      <c r="B130" s="270">
        <f t="shared" ref="B130:Y130" si="33">IF(B$84=0,0,B$84/B$54)</f>
        <v>8.9348940712193306E-2</v>
      </c>
      <c r="C130" s="270">
        <f t="shared" si="33"/>
        <v>8.9395308316241359E-2</v>
      </c>
      <c r="D130" s="270">
        <f t="shared" si="33"/>
        <v>8.9201062965570704E-2</v>
      </c>
      <c r="E130" s="270">
        <f t="shared" si="33"/>
        <v>8.3574554293956951E-2</v>
      </c>
      <c r="F130" s="270">
        <f t="shared" si="33"/>
        <v>8.610920271965658E-2</v>
      </c>
      <c r="G130" s="270">
        <f t="shared" si="33"/>
        <v>8.3323275550889059E-2</v>
      </c>
      <c r="H130" s="270">
        <f t="shared" si="33"/>
        <v>8.3505548919722117E-2</v>
      </c>
      <c r="I130" s="270">
        <f t="shared" si="33"/>
        <v>8.6059892654359205E-2</v>
      </c>
      <c r="J130" s="270">
        <f t="shared" si="33"/>
        <v>8.7830613230463331E-2</v>
      </c>
      <c r="K130" s="270">
        <f t="shared" si="33"/>
        <v>8.6709995835476658E-2</v>
      </c>
      <c r="L130" s="270">
        <f t="shared" si="33"/>
        <v>8.8723297584377678E-2</v>
      </c>
      <c r="M130" s="270">
        <f t="shared" si="33"/>
        <v>8.5256161931304086E-2</v>
      </c>
      <c r="N130" s="270">
        <f t="shared" si="33"/>
        <v>8.4825994407190977E-2</v>
      </c>
      <c r="O130" s="270">
        <f t="shared" si="33"/>
        <v>8.3955972925301228E-2</v>
      </c>
      <c r="P130" s="270">
        <f t="shared" si="33"/>
        <v>8.2700209304271688E-2</v>
      </c>
      <c r="Q130" s="270">
        <f t="shared" si="33"/>
        <v>7.9407414671216703E-2</v>
      </c>
      <c r="R130" s="270">
        <f t="shared" si="33"/>
        <v>8.2405493670060947E-2</v>
      </c>
      <c r="S130" s="270">
        <f t="shared" si="33"/>
        <v>7.9085680561507929E-2</v>
      </c>
      <c r="T130" s="270">
        <f t="shared" si="33"/>
        <v>8.4986809023017598E-2</v>
      </c>
      <c r="U130" s="270">
        <f t="shared" si="33"/>
        <v>8.4486099789813585E-2</v>
      </c>
      <c r="V130" s="270">
        <f t="shared" si="33"/>
        <v>8.4406793268175809E-2</v>
      </c>
      <c r="W130" s="270">
        <f t="shared" si="33"/>
        <v>8.094197256835961E-2</v>
      </c>
      <c r="X130" s="270">
        <f t="shared" si="33"/>
        <v>8.1627662293117575E-2</v>
      </c>
      <c r="Y130" s="270">
        <f t="shared" si="33"/>
        <v>7.9563605221696587E-2</v>
      </c>
      <c r="DA130" s="80"/>
    </row>
    <row r="131" spans="1:105" ht="12" customHeight="1" x14ac:dyDescent="0.25">
      <c r="A131" s="103" t="s">
        <v>207</v>
      </c>
      <c r="B131" s="280">
        <f t="shared" ref="B131:Y131" si="34">IF(B$95=0,0,B$95/B$54)</f>
        <v>0</v>
      </c>
      <c r="C131" s="280">
        <f t="shared" si="34"/>
        <v>0</v>
      </c>
      <c r="D131" s="280">
        <f t="shared" si="34"/>
        <v>0</v>
      </c>
      <c r="E131" s="280">
        <f t="shared" si="34"/>
        <v>0</v>
      </c>
      <c r="F131" s="280">
        <f t="shared" si="34"/>
        <v>0</v>
      </c>
      <c r="G131" s="280">
        <f t="shared" si="34"/>
        <v>0</v>
      </c>
      <c r="H131" s="280">
        <f t="shared" si="34"/>
        <v>0</v>
      </c>
      <c r="I131" s="280">
        <f t="shared" si="34"/>
        <v>0</v>
      </c>
      <c r="J131" s="280">
        <f t="shared" si="34"/>
        <v>0</v>
      </c>
      <c r="K131" s="280">
        <f t="shared" si="34"/>
        <v>0</v>
      </c>
      <c r="L131" s="280">
        <f t="shared" si="34"/>
        <v>0</v>
      </c>
      <c r="M131" s="280">
        <f t="shared" si="34"/>
        <v>0</v>
      </c>
      <c r="N131" s="280">
        <f t="shared" si="34"/>
        <v>0</v>
      </c>
      <c r="O131" s="280">
        <f t="shared" si="34"/>
        <v>0</v>
      </c>
      <c r="P131" s="280">
        <f t="shared" si="34"/>
        <v>0</v>
      </c>
      <c r="Q131" s="280">
        <f t="shared" si="34"/>
        <v>0</v>
      </c>
      <c r="R131" s="280">
        <f t="shared" si="34"/>
        <v>0</v>
      </c>
      <c r="S131" s="280">
        <f t="shared" si="34"/>
        <v>0</v>
      </c>
      <c r="T131" s="280">
        <f t="shared" si="34"/>
        <v>0</v>
      </c>
      <c r="U131" s="280">
        <f t="shared" si="34"/>
        <v>0</v>
      </c>
      <c r="V131" s="280">
        <f t="shared" si="34"/>
        <v>0</v>
      </c>
      <c r="W131" s="280">
        <f t="shared" si="34"/>
        <v>0</v>
      </c>
      <c r="X131" s="280">
        <f t="shared" si="34"/>
        <v>0</v>
      </c>
      <c r="Y131" s="280">
        <f t="shared" si="34"/>
        <v>0</v>
      </c>
      <c r="DA131" s="104"/>
    </row>
    <row r="132" spans="1:105" ht="12" customHeight="1" x14ac:dyDescent="0.25">
      <c r="A132" s="100" t="s">
        <v>105</v>
      </c>
      <c r="B132" s="281">
        <f t="shared" ref="B132:Y132" si="35">IF(B$96=0,0,B$96/B$54)</f>
        <v>0.23086155503549899</v>
      </c>
      <c r="C132" s="281">
        <f t="shared" si="35"/>
        <v>0.20779329343790959</v>
      </c>
      <c r="D132" s="281">
        <f t="shared" si="35"/>
        <v>0.21891095338835176</v>
      </c>
      <c r="E132" s="281">
        <f t="shared" si="35"/>
        <v>0.24141987763045669</v>
      </c>
      <c r="F132" s="281">
        <f t="shared" si="35"/>
        <v>0.24232616011857464</v>
      </c>
      <c r="G132" s="281">
        <f t="shared" si="35"/>
        <v>0.22953938076527824</v>
      </c>
      <c r="H132" s="281">
        <f t="shared" si="35"/>
        <v>0.25675152465006273</v>
      </c>
      <c r="I132" s="281">
        <f t="shared" si="35"/>
        <v>0.24861209502648543</v>
      </c>
      <c r="J132" s="281">
        <f t="shared" si="35"/>
        <v>0.22839227956565508</v>
      </c>
      <c r="K132" s="281">
        <f t="shared" si="35"/>
        <v>0.22475737535112192</v>
      </c>
      <c r="L132" s="281">
        <f t="shared" si="35"/>
        <v>0.2107670059995074</v>
      </c>
      <c r="M132" s="281">
        <f t="shared" si="35"/>
        <v>0.22559477607338796</v>
      </c>
      <c r="N132" s="281">
        <f t="shared" si="35"/>
        <v>0.20778916271681597</v>
      </c>
      <c r="O132" s="281">
        <f t="shared" si="35"/>
        <v>0.21978273503890847</v>
      </c>
      <c r="P132" s="281">
        <f t="shared" si="35"/>
        <v>0.22408123494233181</v>
      </c>
      <c r="Q132" s="281">
        <f t="shared" si="35"/>
        <v>0.2568743435426904</v>
      </c>
      <c r="R132" s="281">
        <f t="shared" si="35"/>
        <v>0.25512431490982829</v>
      </c>
      <c r="S132" s="281">
        <f t="shared" si="35"/>
        <v>0.24364923122908361</v>
      </c>
      <c r="T132" s="281">
        <f t="shared" si="35"/>
        <v>0.22970326435643432</v>
      </c>
      <c r="U132" s="281">
        <f t="shared" si="35"/>
        <v>0.22455032093442751</v>
      </c>
      <c r="V132" s="281">
        <f t="shared" si="35"/>
        <v>0.22913298009862723</v>
      </c>
      <c r="W132" s="281">
        <f t="shared" si="35"/>
        <v>0.21560983570356396</v>
      </c>
      <c r="X132" s="281">
        <f t="shared" si="35"/>
        <v>0.2193576087527758</v>
      </c>
      <c r="Y132" s="281">
        <f t="shared" si="35"/>
        <v>0.23748880312040221</v>
      </c>
      <c r="DA132" s="106"/>
    </row>
    <row r="133" spans="1:105" ht="12" customHeight="1" x14ac:dyDescent="0.25">
      <c r="A133" s="6"/>
    </row>
    <row r="134" spans="1:105" ht="15" customHeight="1" x14ac:dyDescent="0.25">
      <c r="A134" s="32" t="s">
        <v>430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431</v>
      </c>
      <c r="B136" s="272">
        <f>IF(B$5=0,0,(B$5-B$52)/ISI_fec!B$5)</f>
        <v>0</v>
      </c>
      <c r="C136" s="272">
        <f>IF(C$5=0,0,(C$5-C$52)/ISI_fec!C$5)</f>
        <v>0</v>
      </c>
      <c r="D136" s="272">
        <f>IF(D$5=0,0,(D$5-D$52)/ISI_fec!D$5)</f>
        <v>0</v>
      </c>
      <c r="E136" s="272">
        <f>IF(E$5=0,0,(E$5-E$52)/ISI_fec!E$5)</f>
        <v>0</v>
      </c>
      <c r="F136" s="272">
        <f>IF(F$5=0,0,(F$5-F$52)/ISI_fec!F$5)</f>
        <v>0</v>
      </c>
      <c r="G136" s="272">
        <f>IF(G$5=0,0,(G$5-G$52)/ISI_fec!G$5)</f>
        <v>0</v>
      </c>
      <c r="H136" s="272">
        <f>IF(H$5=0,0,(H$5-H$52)/ISI_fec!H$5)</f>
        <v>0</v>
      </c>
      <c r="I136" s="272">
        <f>IF(I$5=0,0,(I$5-I$52)/ISI_fec!I$5)</f>
        <v>0</v>
      </c>
      <c r="J136" s="272">
        <f>IF(J$5=0,0,(J$5-J$52)/ISI_fec!J$5)</f>
        <v>0</v>
      </c>
      <c r="K136" s="272">
        <f>IF(K$5=0,0,(K$5-K$52)/ISI_fec!K$5)</f>
        <v>0</v>
      </c>
      <c r="L136" s="272">
        <f>IF(L$5=0,0,(L$5-L$52)/ISI_fec!L$5)</f>
        <v>0</v>
      </c>
      <c r="M136" s="272">
        <f>IF(M$5=0,0,(M$5-M$52)/ISI_fec!M$5)</f>
        <v>0</v>
      </c>
      <c r="N136" s="272">
        <f>IF(N$5=0,0,(N$5-N$52)/ISI_fec!N$5)</f>
        <v>0</v>
      </c>
      <c r="O136" s="272">
        <f>IF(O$5=0,0,(O$5-O$52)/ISI_fec!O$5)</f>
        <v>0</v>
      </c>
      <c r="P136" s="272">
        <f>IF(P$5=0,0,(P$5-P$52)/ISI_fec!P$5)</f>
        <v>0</v>
      </c>
      <c r="Q136" s="272">
        <f>IF(Q$5=0,0,(Q$5-Q$52)/ISI_fec!Q$5)</f>
        <v>0</v>
      </c>
      <c r="R136" s="272">
        <f>IF(R$5=0,0,(R$5-R$52)/ISI_fec!R$5)</f>
        <v>0</v>
      </c>
      <c r="S136" s="272">
        <f>IF(S$5=0,0,(S$5-S$52)/ISI_fec!S$5)</f>
        <v>0</v>
      </c>
      <c r="T136" s="272">
        <f>IF(T$5=0,0,(T$5-T$52)/ISI_fec!T$5)</f>
        <v>0</v>
      </c>
      <c r="U136" s="272">
        <f>IF(U$5=0,0,(U$5-U$52)/ISI_fec!U$5)</f>
        <v>0</v>
      </c>
      <c r="V136" s="272">
        <f>IF(V$5=0,0,(V$5-V$52)/ISI_fec!V$5)</f>
        <v>0</v>
      </c>
      <c r="W136" s="272">
        <f>IF(W$5=0,0,(W$5-W$52)/ISI_fec!W$5)</f>
        <v>0</v>
      </c>
      <c r="X136" s="272">
        <f>IF(X$5=0,0,(X$5-X$52)/ISI_fec!X$5)</f>
        <v>0</v>
      </c>
      <c r="Y136" s="272">
        <f>IF(Y$5=0,0,(Y$5-Y$52)/ISI_fec!Y$5)</f>
        <v>0</v>
      </c>
      <c r="DA136" s="111"/>
    </row>
    <row r="137" spans="1:105" ht="12" customHeight="1" x14ac:dyDescent="0.25">
      <c r="A137" s="55" t="s">
        <v>91</v>
      </c>
      <c r="B137" s="273">
        <f>IF(B$6=0,0,B$6/ISI_fec!B$6)</f>
        <v>0</v>
      </c>
      <c r="C137" s="273">
        <f>IF(C$6=0,0,C$6/ISI_fec!C$6)</f>
        <v>0</v>
      </c>
      <c r="D137" s="273">
        <f>IF(D$6=0,0,D$6/ISI_fec!D$6)</f>
        <v>0</v>
      </c>
      <c r="E137" s="273">
        <f>IF(E$6=0,0,E$6/ISI_fec!E$6)</f>
        <v>0</v>
      </c>
      <c r="F137" s="273">
        <f>IF(F$6=0,0,F$6/ISI_fec!F$6)</f>
        <v>0</v>
      </c>
      <c r="G137" s="273">
        <f>IF(G$6=0,0,G$6/ISI_fec!G$6)</f>
        <v>0</v>
      </c>
      <c r="H137" s="273">
        <f>IF(H$6=0,0,H$6/ISI_fec!H$6)</f>
        <v>0</v>
      </c>
      <c r="I137" s="273">
        <f>IF(I$6=0,0,I$6/ISI_fec!I$6)</f>
        <v>0</v>
      </c>
      <c r="J137" s="273">
        <f>IF(J$6=0,0,J$6/ISI_fec!J$6)</f>
        <v>0</v>
      </c>
      <c r="K137" s="273">
        <f>IF(K$6=0,0,K$6/ISI_fec!K$6)</f>
        <v>0</v>
      </c>
      <c r="L137" s="273">
        <f>IF(L$6=0,0,L$6/ISI_fec!L$6)</f>
        <v>0</v>
      </c>
      <c r="M137" s="273">
        <f>IF(M$6=0,0,M$6/ISI_fec!M$6)</f>
        <v>0</v>
      </c>
      <c r="N137" s="273">
        <f>IF(N$6=0,0,N$6/ISI_fec!N$6)</f>
        <v>0</v>
      </c>
      <c r="O137" s="273">
        <f>IF(O$6=0,0,O$6/ISI_fec!O$6)</f>
        <v>0</v>
      </c>
      <c r="P137" s="273">
        <f>IF(P$6=0,0,P$6/ISI_fec!P$6)</f>
        <v>0</v>
      </c>
      <c r="Q137" s="273">
        <f>IF(Q$6=0,0,Q$6/ISI_fec!Q$6)</f>
        <v>0</v>
      </c>
      <c r="R137" s="273">
        <f>IF(R$6=0,0,R$6/ISI_fec!R$6)</f>
        <v>0</v>
      </c>
      <c r="S137" s="273">
        <f>IF(S$6=0,0,S$6/ISI_fec!S$6)</f>
        <v>0</v>
      </c>
      <c r="T137" s="273">
        <f>IF(T$6=0,0,T$6/ISI_fec!T$6)</f>
        <v>0</v>
      </c>
      <c r="U137" s="273">
        <f>IF(U$6=0,0,U$6/ISI_fec!U$6)</f>
        <v>0</v>
      </c>
      <c r="V137" s="273">
        <f>IF(V$6=0,0,V$6/ISI_fec!V$6)</f>
        <v>0</v>
      </c>
      <c r="W137" s="273">
        <f>IF(W$6=0,0,W$6/ISI_fec!W$6)</f>
        <v>0</v>
      </c>
      <c r="X137" s="273">
        <f>IF(X$6=0,0,X$6/ISI_fec!X$6)</f>
        <v>0</v>
      </c>
      <c r="Y137" s="273">
        <f>IF(Y$6=0,0,Y$6/ISI_fec!Y$6)</f>
        <v>0</v>
      </c>
      <c r="DA137" s="76"/>
    </row>
    <row r="138" spans="1:105" ht="12" customHeight="1" x14ac:dyDescent="0.25">
      <c r="A138" s="173" t="s">
        <v>92</v>
      </c>
      <c r="B138" s="274">
        <f>IF(B$7=0,0,B$7/ISI_fec!B$7)</f>
        <v>0</v>
      </c>
      <c r="C138" s="274">
        <f>IF(C$7=0,0,C$7/ISI_fec!C$7)</f>
        <v>0</v>
      </c>
      <c r="D138" s="274">
        <f>IF(D$7=0,0,D$7/ISI_fec!D$7)</f>
        <v>0</v>
      </c>
      <c r="E138" s="274">
        <f>IF(E$7=0,0,E$7/ISI_fec!E$7)</f>
        <v>0</v>
      </c>
      <c r="F138" s="274">
        <f>IF(F$7=0,0,F$7/ISI_fec!F$7)</f>
        <v>0</v>
      </c>
      <c r="G138" s="274">
        <f>IF(G$7=0,0,G$7/ISI_fec!G$7)</f>
        <v>0</v>
      </c>
      <c r="H138" s="274">
        <f>IF(H$7=0,0,H$7/ISI_fec!H$7)</f>
        <v>0</v>
      </c>
      <c r="I138" s="274">
        <f>IF(I$7=0,0,I$7/ISI_fec!I$7)</f>
        <v>0</v>
      </c>
      <c r="J138" s="274">
        <f>IF(J$7=0,0,J$7/ISI_fec!J$7)</f>
        <v>0</v>
      </c>
      <c r="K138" s="274">
        <f>IF(K$7=0,0,K$7/ISI_fec!K$7)</f>
        <v>0</v>
      </c>
      <c r="L138" s="274">
        <f>IF(L$7=0,0,L$7/ISI_fec!L$7)</f>
        <v>0</v>
      </c>
      <c r="M138" s="274">
        <f>IF(M$7=0,0,M$7/ISI_fec!M$7)</f>
        <v>0</v>
      </c>
      <c r="N138" s="274">
        <f>IF(N$7=0,0,N$7/ISI_fec!N$7)</f>
        <v>0</v>
      </c>
      <c r="O138" s="274">
        <f>IF(O$7=0,0,O$7/ISI_fec!O$7)</f>
        <v>0</v>
      </c>
      <c r="P138" s="274">
        <f>IF(P$7=0,0,P$7/ISI_fec!P$7)</f>
        <v>0</v>
      </c>
      <c r="Q138" s="274">
        <f>IF(Q$7=0,0,Q$7/ISI_fec!Q$7)</f>
        <v>0</v>
      </c>
      <c r="R138" s="274">
        <f>IF(R$7=0,0,R$7/ISI_fec!R$7)</f>
        <v>0</v>
      </c>
      <c r="S138" s="274">
        <f>IF(S$7=0,0,S$7/ISI_fec!S$7)</f>
        <v>0</v>
      </c>
      <c r="T138" s="274">
        <f>IF(T$7=0,0,T$7/ISI_fec!T$7)</f>
        <v>0</v>
      </c>
      <c r="U138" s="274">
        <f>IF(U$7=0,0,U$7/ISI_fec!U$7)</f>
        <v>0</v>
      </c>
      <c r="V138" s="274">
        <f>IF(V$7=0,0,V$7/ISI_fec!V$7)</f>
        <v>0</v>
      </c>
      <c r="W138" s="274">
        <f>IF(W$7=0,0,W$7/ISI_fec!W$7)</f>
        <v>0</v>
      </c>
      <c r="X138" s="274">
        <f>IF(X$7=0,0,X$7/ISI_fec!X$7)</f>
        <v>0</v>
      </c>
      <c r="Y138" s="274">
        <f>IF(Y$7=0,0,Y$7/ISI_fec!Y$7)</f>
        <v>0</v>
      </c>
      <c r="DA138" s="77"/>
    </row>
    <row r="139" spans="1:105" ht="12" customHeight="1" x14ac:dyDescent="0.25">
      <c r="A139" s="173" t="s">
        <v>93</v>
      </c>
      <c r="B139" s="274">
        <f>IF(B$8=0,0,B$8/ISI_fec!B$8)</f>
        <v>0</v>
      </c>
      <c r="C139" s="274">
        <f>IF(C$8=0,0,C$8/ISI_fec!C$8)</f>
        <v>0</v>
      </c>
      <c r="D139" s="274">
        <f>IF(D$8=0,0,D$8/ISI_fec!D$8)</f>
        <v>0</v>
      </c>
      <c r="E139" s="274">
        <f>IF(E$8=0,0,E$8/ISI_fec!E$8)</f>
        <v>0</v>
      </c>
      <c r="F139" s="274">
        <f>IF(F$8=0,0,F$8/ISI_fec!F$8)</f>
        <v>0</v>
      </c>
      <c r="G139" s="274">
        <f>IF(G$8=0,0,G$8/ISI_fec!G$8)</f>
        <v>0</v>
      </c>
      <c r="H139" s="274">
        <f>IF(H$8=0,0,H$8/ISI_fec!H$8)</f>
        <v>0</v>
      </c>
      <c r="I139" s="274">
        <f>IF(I$8=0,0,I$8/ISI_fec!I$8)</f>
        <v>0</v>
      </c>
      <c r="J139" s="274">
        <f>IF(J$8=0,0,J$8/ISI_fec!J$8)</f>
        <v>0</v>
      </c>
      <c r="K139" s="274">
        <f>IF(K$8=0,0,K$8/ISI_fec!K$8)</f>
        <v>0</v>
      </c>
      <c r="L139" s="274">
        <f>IF(L$8=0,0,L$8/ISI_fec!L$8)</f>
        <v>0</v>
      </c>
      <c r="M139" s="274">
        <f>IF(M$8=0,0,M$8/ISI_fec!M$8)</f>
        <v>0</v>
      </c>
      <c r="N139" s="274">
        <f>IF(N$8=0,0,N$8/ISI_fec!N$8)</f>
        <v>0</v>
      </c>
      <c r="O139" s="274">
        <f>IF(O$8=0,0,O$8/ISI_fec!O$8)</f>
        <v>0</v>
      </c>
      <c r="P139" s="274">
        <f>IF(P$8=0,0,P$8/ISI_fec!P$8)</f>
        <v>0</v>
      </c>
      <c r="Q139" s="274">
        <f>IF(Q$8=0,0,Q$8/ISI_fec!Q$8)</f>
        <v>0</v>
      </c>
      <c r="R139" s="274">
        <f>IF(R$8=0,0,R$8/ISI_fec!R$8)</f>
        <v>0</v>
      </c>
      <c r="S139" s="274">
        <f>IF(S$8=0,0,S$8/ISI_fec!S$8)</f>
        <v>0</v>
      </c>
      <c r="T139" s="274">
        <f>IF(T$8=0,0,T$8/ISI_fec!T$8)</f>
        <v>0</v>
      </c>
      <c r="U139" s="274">
        <f>IF(U$8=0,0,U$8/ISI_fec!U$8)</f>
        <v>0</v>
      </c>
      <c r="V139" s="274">
        <f>IF(V$8=0,0,V$8/ISI_fec!V$8)</f>
        <v>0</v>
      </c>
      <c r="W139" s="274">
        <f>IF(W$8=0,0,W$8/ISI_fec!W$8)</f>
        <v>0</v>
      </c>
      <c r="X139" s="274">
        <f>IF(X$8=0,0,X$8/ISI_fec!X$8)</f>
        <v>0</v>
      </c>
      <c r="Y139" s="274">
        <f>IF(Y$8=0,0,Y$8/ISI_fec!Y$8)</f>
        <v>0</v>
      </c>
      <c r="DA139" s="77"/>
    </row>
    <row r="140" spans="1:105" ht="12" customHeight="1" x14ac:dyDescent="0.25">
      <c r="A140" s="173" t="s">
        <v>94</v>
      </c>
      <c r="B140" s="274">
        <f>IF(B$9=0,0,B$9/ISI_fec!B$9)</f>
        <v>0</v>
      </c>
      <c r="C140" s="274">
        <f>IF(C$9=0,0,C$9/ISI_fec!C$9)</f>
        <v>0</v>
      </c>
      <c r="D140" s="274">
        <f>IF(D$9=0,0,D$9/ISI_fec!D$9)</f>
        <v>0</v>
      </c>
      <c r="E140" s="274">
        <f>IF(E$9=0,0,E$9/ISI_fec!E$9)</f>
        <v>0</v>
      </c>
      <c r="F140" s="274">
        <f>IF(F$9=0,0,F$9/ISI_fec!F$9)</f>
        <v>0</v>
      </c>
      <c r="G140" s="274">
        <f>IF(G$9=0,0,G$9/ISI_fec!G$9)</f>
        <v>0</v>
      </c>
      <c r="H140" s="274">
        <f>IF(H$9=0,0,H$9/ISI_fec!H$9)</f>
        <v>0</v>
      </c>
      <c r="I140" s="274">
        <f>IF(I$9=0,0,I$9/ISI_fec!I$9)</f>
        <v>0</v>
      </c>
      <c r="J140" s="274">
        <f>IF(J$9=0,0,J$9/ISI_fec!J$9)</f>
        <v>0</v>
      </c>
      <c r="K140" s="274">
        <f>IF(K$9=0,0,K$9/ISI_fec!K$9)</f>
        <v>0</v>
      </c>
      <c r="L140" s="274">
        <f>IF(L$9=0,0,L$9/ISI_fec!L$9)</f>
        <v>0</v>
      </c>
      <c r="M140" s="274">
        <f>IF(M$9=0,0,M$9/ISI_fec!M$9)</f>
        <v>0</v>
      </c>
      <c r="N140" s="274">
        <f>IF(N$9=0,0,N$9/ISI_fec!N$9)</f>
        <v>0</v>
      </c>
      <c r="O140" s="274">
        <f>IF(O$9=0,0,O$9/ISI_fec!O$9)</f>
        <v>0</v>
      </c>
      <c r="P140" s="274">
        <f>IF(P$9=0,0,P$9/ISI_fec!P$9)</f>
        <v>0</v>
      </c>
      <c r="Q140" s="274">
        <f>IF(Q$9=0,0,Q$9/ISI_fec!Q$9)</f>
        <v>0</v>
      </c>
      <c r="R140" s="274">
        <f>IF(R$9=0,0,R$9/ISI_fec!R$9)</f>
        <v>0</v>
      </c>
      <c r="S140" s="274">
        <f>IF(S$9=0,0,S$9/ISI_fec!S$9)</f>
        <v>0</v>
      </c>
      <c r="T140" s="274">
        <f>IF(T$9=0,0,T$9/ISI_fec!T$9)</f>
        <v>0</v>
      </c>
      <c r="U140" s="274">
        <f>IF(U$9=0,0,U$9/ISI_fec!U$9)</f>
        <v>0</v>
      </c>
      <c r="V140" s="274">
        <f>IF(V$9=0,0,V$9/ISI_fec!V$9)</f>
        <v>0</v>
      </c>
      <c r="W140" s="274">
        <f>IF(W$9=0,0,W$9/ISI_fec!W$9)</f>
        <v>0</v>
      </c>
      <c r="X140" s="274">
        <f>IF(X$9=0,0,X$9/ISI_fec!X$9)</f>
        <v>0</v>
      </c>
      <c r="Y140" s="274">
        <f>IF(Y$9=0,0,Y$9/ISI_fec!Y$9)</f>
        <v>0</v>
      </c>
      <c r="DA140" s="77"/>
    </row>
    <row r="141" spans="1:105" ht="12" customHeight="1" x14ac:dyDescent="0.25">
      <c r="A141" s="56" t="s">
        <v>95</v>
      </c>
      <c r="B141" s="275">
        <f>IF(B$10=0,0,B$10/ISI_fec!B$10)</f>
        <v>0</v>
      </c>
      <c r="C141" s="275">
        <f>IF(C$10=0,0,C$10/ISI_fec!C$10)</f>
        <v>0</v>
      </c>
      <c r="D141" s="275">
        <f>IF(D$10=0,0,D$10/ISI_fec!D$10)</f>
        <v>0</v>
      </c>
      <c r="E141" s="275">
        <f>IF(E$10=0,0,E$10/ISI_fec!E$10)</f>
        <v>0</v>
      </c>
      <c r="F141" s="275">
        <f>IF(F$10=0,0,F$10/ISI_fec!F$10)</f>
        <v>0</v>
      </c>
      <c r="G141" s="275">
        <f>IF(G$10=0,0,G$10/ISI_fec!G$10)</f>
        <v>0</v>
      </c>
      <c r="H141" s="275">
        <f>IF(H$10=0,0,H$10/ISI_fec!H$10)</f>
        <v>0</v>
      </c>
      <c r="I141" s="275">
        <f>IF(I$10=0,0,I$10/ISI_fec!I$10)</f>
        <v>0</v>
      </c>
      <c r="J141" s="275">
        <f>IF(J$10=0,0,J$10/ISI_fec!J$10)</f>
        <v>0</v>
      </c>
      <c r="K141" s="275">
        <f>IF(K$10=0,0,K$10/ISI_fec!K$10)</f>
        <v>0</v>
      </c>
      <c r="L141" s="275">
        <f>IF(L$10=0,0,L$10/ISI_fec!L$10)</f>
        <v>0</v>
      </c>
      <c r="M141" s="275">
        <f>IF(M$10=0,0,M$10/ISI_fec!M$10)</f>
        <v>0</v>
      </c>
      <c r="N141" s="275">
        <f>IF(N$10=0,0,N$10/ISI_fec!N$10)</f>
        <v>0</v>
      </c>
      <c r="O141" s="275">
        <f>IF(O$10=0,0,O$10/ISI_fec!O$10)</f>
        <v>0</v>
      </c>
      <c r="P141" s="275">
        <f>IF(P$10=0,0,P$10/ISI_fec!P$10)</f>
        <v>0</v>
      </c>
      <c r="Q141" s="275">
        <f>IF(Q$10=0,0,Q$10/ISI_fec!Q$10)</f>
        <v>0</v>
      </c>
      <c r="R141" s="275">
        <f>IF(R$10=0,0,R$10/ISI_fec!R$10)</f>
        <v>0</v>
      </c>
      <c r="S141" s="275">
        <f>IF(S$10=0,0,S$10/ISI_fec!S$10)</f>
        <v>0</v>
      </c>
      <c r="T141" s="275">
        <f>IF(T$10=0,0,T$10/ISI_fec!T$10)</f>
        <v>0</v>
      </c>
      <c r="U141" s="275">
        <f>IF(U$10=0,0,U$10/ISI_fec!U$10)</f>
        <v>0</v>
      </c>
      <c r="V141" s="275">
        <f>IF(V$10=0,0,V$10/ISI_fec!V$10)</f>
        <v>0</v>
      </c>
      <c r="W141" s="275">
        <f>IF(W$10=0,0,W$10/ISI_fec!W$10)</f>
        <v>0</v>
      </c>
      <c r="X141" s="275">
        <f>IF(X$10=0,0,X$10/ISI_fec!X$10)</f>
        <v>0</v>
      </c>
      <c r="Y141" s="275">
        <f>IF(Y$10=0,0,Y$10/ISI_fec!Y$10)</f>
        <v>0</v>
      </c>
      <c r="DA141" s="78"/>
    </row>
    <row r="142" spans="1:105" ht="12" customHeight="1" x14ac:dyDescent="0.25">
      <c r="A142" s="174" t="s">
        <v>165</v>
      </c>
      <c r="B142" s="276">
        <f>IF(B$16=0,0,B$16/ISI_fec!B$16)</f>
        <v>0</v>
      </c>
      <c r="C142" s="276">
        <f>IF(C$16=0,0,C$16/ISI_fec!C$16)</f>
        <v>0</v>
      </c>
      <c r="D142" s="276">
        <f>IF(D$16=0,0,D$16/ISI_fec!D$16)</f>
        <v>0</v>
      </c>
      <c r="E142" s="276">
        <f>IF(E$16=0,0,E$16/ISI_fec!E$16)</f>
        <v>0</v>
      </c>
      <c r="F142" s="276">
        <f>IF(F$16=0,0,F$16/ISI_fec!F$16)</f>
        <v>0</v>
      </c>
      <c r="G142" s="276">
        <f>IF(G$16=0,0,G$16/ISI_fec!G$16)</f>
        <v>0</v>
      </c>
      <c r="H142" s="276">
        <f>IF(H$16=0,0,H$16/ISI_fec!H$16)</f>
        <v>0</v>
      </c>
      <c r="I142" s="276">
        <f>IF(I$16=0,0,I$16/ISI_fec!I$16)</f>
        <v>0</v>
      </c>
      <c r="J142" s="276">
        <f>IF(J$16=0,0,J$16/ISI_fec!J$16)</f>
        <v>0</v>
      </c>
      <c r="K142" s="276">
        <f>IF(K$16=0,0,K$16/ISI_fec!K$16)</f>
        <v>0</v>
      </c>
      <c r="L142" s="276">
        <f>IF(L$16=0,0,L$16/ISI_fec!L$16)</f>
        <v>0</v>
      </c>
      <c r="M142" s="276">
        <f>IF(M$16=0,0,M$16/ISI_fec!M$16)</f>
        <v>0</v>
      </c>
      <c r="N142" s="276">
        <f>IF(N$16=0,0,N$16/ISI_fec!N$16)</f>
        <v>0</v>
      </c>
      <c r="O142" s="276">
        <f>IF(O$16=0,0,O$16/ISI_fec!O$16)</f>
        <v>0</v>
      </c>
      <c r="P142" s="276">
        <f>IF(P$16=0,0,P$16/ISI_fec!P$16)</f>
        <v>0</v>
      </c>
      <c r="Q142" s="276">
        <f>IF(Q$16=0,0,Q$16/ISI_fec!Q$16)</f>
        <v>0</v>
      </c>
      <c r="R142" s="276">
        <f>IF(R$16=0,0,R$16/ISI_fec!R$16)</f>
        <v>0</v>
      </c>
      <c r="S142" s="276">
        <f>IF(S$16=0,0,S$16/ISI_fec!S$16)</f>
        <v>0</v>
      </c>
      <c r="T142" s="276">
        <f>IF(T$16=0,0,T$16/ISI_fec!T$16)</f>
        <v>0</v>
      </c>
      <c r="U142" s="276">
        <f>IF(U$16=0,0,U$16/ISI_fec!U$16)</f>
        <v>0</v>
      </c>
      <c r="V142" s="276">
        <f>IF(V$16=0,0,V$16/ISI_fec!V$16)</f>
        <v>0</v>
      </c>
      <c r="W142" s="276">
        <f>IF(W$16=0,0,W$16/ISI_fec!W$16)</f>
        <v>0</v>
      </c>
      <c r="X142" s="276">
        <f>IF(X$16=0,0,X$16/ISI_fec!X$16)</f>
        <v>0</v>
      </c>
      <c r="Y142" s="276">
        <f>IF(Y$16=0,0,Y$16/ISI_fec!Y$16)</f>
        <v>0</v>
      </c>
      <c r="DA142" s="79"/>
    </row>
    <row r="143" spans="1:105" ht="12" customHeight="1" x14ac:dyDescent="0.25">
      <c r="A143" s="174" t="s">
        <v>172</v>
      </c>
      <c r="B143" s="276">
        <f>IF(B$22=0,0,B$22/ISI_fec!B$22)</f>
        <v>0</v>
      </c>
      <c r="C143" s="276">
        <f>IF(C$22=0,0,C$22/ISI_fec!C$22)</f>
        <v>0</v>
      </c>
      <c r="D143" s="276">
        <f>IF(D$22=0,0,D$22/ISI_fec!D$22)</f>
        <v>0</v>
      </c>
      <c r="E143" s="276">
        <f>IF(E$22=0,0,E$22/ISI_fec!E$22)</f>
        <v>0</v>
      </c>
      <c r="F143" s="276">
        <f>IF(F$22=0,0,F$22/ISI_fec!F$22)</f>
        <v>0</v>
      </c>
      <c r="G143" s="276">
        <f>IF(G$22=0,0,G$22/ISI_fec!G$22)</f>
        <v>0</v>
      </c>
      <c r="H143" s="276">
        <f>IF(H$22=0,0,H$22/ISI_fec!H$22)</f>
        <v>0</v>
      </c>
      <c r="I143" s="276">
        <f>IF(I$22=0,0,I$22/ISI_fec!I$22)</f>
        <v>0</v>
      </c>
      <c r="J143" s="276">
        <f>IF(J$22=0,0,J$22/ISI_fec!J$22)</f>
        <v>0</v>
      </c>
      <c r="K143" s="276">
        <f>IF(K$22=0,0,K$22/ISI_fec!K$22)</f>
        <v>0</v>
      </c>
      <c r="L143" s="276">
        <f>IF(L$22=0,0,L$22/ISI_fec!L$22)</f>
        <v>0</v>
      </c>
      <c r="M143" s="276">
        <f>IF(M$22=0,0,M$22/ISI_fec!M$22)</f>
        <v>0</v>
      </c>
      <c r="N143" s="276">
        <f>IF(N$22=0,0,N$22/ISI_fec!N$22)</f>
        <v>0</v>
      </c>
      <c r="O143" s="276">
        <f>IF(O$22=0,0,O$22/ISI_fec!O$22)</f>
        <v>0</v>
      </c>
      <c r="P143" s="276">
        <f>IF(P$22=0,0,P$22/ISI_fec!P$22)</f>
        <v>0</v>
      </c>
      <c r="Q143" s="276">
        <f>IF(Q$22=0,0,Q$22/ISI_fec!Q$22)</f>
        <v>0</v>
      </c>
      <c r="R143" s="276">
        <f>IF(R$22=0,0,R$22/ISI_fec!R$22)</f>
        <v>0</v>
      </c>
      <c r="S143" s="276">
        <f>IF(S$22=0,0,S$22/ISI_fec!S$22)</f>
        <v>0</v>
      </c>
      <c r="T143" s="276">
        <f>IF(T$22=0,0,T$22/ISI_fec!T$22)</f>
        <v>0</v>
      </c>
      <c r="U143" s="276">
        <f>IF(U$22=0,0,U$22/ISI_fec!U$22)</f>
        <v>0</v>
      </c>
      <c r="V143" s="276">
        <f>IF(V$22=0,0,V$22/ISI_fec!V$22)</f>
        <v>0</v>
      </c>
      <c r="W143" s="276">
        <f>IF(W$22=0,0,W$22/ISI_fec!W$22)</f>
        <v>0</v>
      </c>
      <c r="X143" s="276">
        <f>IF(X$22=0,0,X$22/ISI_fec!X$22)</f>
        <v>0</v>
      </c>
      <c r="Y143" s="276">
        <f>IF(Y$22=0,0,Y$22/ISI_fec!Y$22)</f>
        <v>0</v>
      </c>
      <c r="DA143" s="79"/>
    </row>
    <row r="144" spans="1:105" ht="12" customHeight="1" x14ac:dyDescent="0.25">
      <c r="A144" s="174" t="s">
        <v>179</v>
      </c>
      <c r="B144" s="276">
        <f>IF(B$28=0,0,B$28/ISI_fec!B$28)</f>
        <v>0</v>
      </c>
      <c r="C144" s="276">
        <f>IF(C$28=0,0,C$28/ISI_fec!C$28)</f>
        <v>0</v>
      </c>
      <c r="D144" s="276">
        <f>IF(D$28=0,0,D$28/ISI_fec!D$28)</f>
        <v>0</v>
      </c>
      <c r="E144" s="276">
        <f>IF(E$28=0,0,E$28/ISI_fec!E$28)</f>
        <v>0</v>
      </c>
      <c r="F144" s="276">
        <f>IF(F$28=0,0,F$28/ISI_fec!F$28)</f>
        <v>0</v>
      </c>
      <c r="G144" s="276">
        <f>IF(G$28=0,0,G$28/ISI_fec!G$28)</f>
        <v>0</v>
      </c>
      <c r="H144" s="276">
        <f>IF(H$28=0,0,H$28/ISI_fec!H$28)</f>
        <v>0</v>
      </c>
      <c r="I144" s="276">
        <f>IF(I$28=0,0,I$28/ISI_fec!I$28)</f>
        <v>0</v>
      </c>
      <c r="J144" s="276">
        <f>IF(J$28=0,0,J$28/ISI_fec!J$28)</f>
        <v>0</v>
      </c>
      <c r="K144" s="276">
        <f>IF(K$28=0,0,K$28/ISI_fec!K$28)</f>
        <v>0</v>
      </c>
      <c r="L144" s="276">
        <f>IF(L$28=0,0,L$28/ISI_fec!L$28)</f>
        <v>0</v>
      </c>
      <c r="M144" s="276">
        <f>IF(M$28=0,0,M$28/ISI_fec!M$28)</f>
        <v>0</v>
      </c>
      <c r="N144" s="276">
        <f>IF(N$28=0,0,N$28/ISI_fec!N$28)</f>
        <v>0</v>
      </c>
      <c r="O144" s="276">
        <f>IF(O$28=0,0,O$28/ISI_fec!O$28)</f>
        <v>0</v>
      </c>
      <c r="P144" s="276">
        <f>IF(P$28=0,0,P$28/ISI_fec!P$28)</f>
        <v>0</v>
      </c>
      <c r="Q144" s="276">
        <f>IF(Q$28=0,0,Q$28/ISI_fec!Q$28)</f>
        <v>0</v>
      </c>
      <c r="R144" s="276">
        <f>IF(R$28=0,0,R$28/ISI_fec!R$28)</f>
        <v>0</v>
      </c>
      <c r="S144" s="276">
        <f>IF(S$28=0,0,S$28/ISI_fec!S$28)</f>
        <v>0</v>
      </c>
      <c r="T144" s="276">
        <f>IF(T$28=0,0,T$28/ISI_fec!T$28)</f>
        <v>0</v>
      </c>
      <c r="U144" s="276">
        <f>IF(U$28=0,0,U$28/ISI_fec!U$28)</f>
        <v>0</v>
      </c>
      <c r="V144" s="276">
        <f>IF(V$28=0,0,V$28/ISI_fec!V$28)</f>
        <v>0</v>
      </c>
      <c r="W144" s="276">
        <f>IF(W$28=0,0,W$28/ISI_fec!W$28)</f>
        <v>0</v>
      </c>
      <c r="X144" s="276">
        <f>IF(X$28=0,0,X$28/ISI_fec!X$28)</f>
        <v>0</v>
      </c>
      <c r="Y144" s="276">
        <f>IF(Y$28=0,0,Y$28/ISI_fec!Y$28)</f>
        <v>0</v>
      </c>
      <c r="DA144" s="79"/>
    </row>
    <row r="145" spans="1:105" ht="12" customHeight="1" x14ac:dyDescent="0.25">
      <c r="A145" s="41" t="s">
        <v>189</v>
      </c>
      <c r="B145" s="277">
        <f>IF(B$35=0,0,B$35/ISI_fec!B$35)</f>
        <v>0</v>
      </c>
      <c r="C145" s="277">
        <f>IF(C$35=0,0,C$35/ISI_fec!C$35)</f>
        <v>0</v>
      </c>
      <c r="D145" s="277">
        <f>IF(D$35=0,0,D$35/ISI_fec!D$35)</f>
        <v>0</v>
      </c>
      <c r="E145" s="277">
        <f>IF(E$35=0,0,E$35/ISI_fec!E$35)</f>
        <v>0</v>
      </c>
      <c r="F145" s="277">
        <f>IF(F$35=0,0,F$35/ISI_fec!F$35)</f>
        <v>0</v>
      </c>
      <c r="G145" s="277">
        <f>IF(G$35=0,0,G$35/ISI_fec!G$35)</f>
        <v>0</v>
      </c>
      <c r="H145" s="277">
        <f>IF(H$35=0,0,H$35/ISI_fec!H$35)</f>
        <v>0</v>
      </c>
      <c r="I145" s="277">
        <f>IF(I$35=0,0,I$35/ISI_fec!I$35)</f>
        <v>0</v>
      </c>
      <c r="J145" s="277">
        <f>IF(J$35=0,0,J$35/ISI_fec!J$35)</f>
        <v>0</v>
      </c>
      <c r="K145" s="277">
        <f>IF(K$35=0,0,K$35/ISI_fec!K$35)</f>
        <v>0</v>
      </c>
      <c r="L145" s="277">
        <f>IF(L$35=0,0,L$35/ISI_fec!L$35)</f>
        <v>0</v>
      </c>
      <c r="M145" s="277">
        <f>IF(M$35=0,0,M$35/ISI_fec!M$35)</f>
        <v>0</v>
      </c>
      <c r="N145" s="277">
        <f>IF(N$35=0,0,N$35/ISI_fec!N$35)</f>
        <v>0</v>
      </c>
      <c r="O145" s="277">
        <f>IF(O$35=0,0,O$35/ISI_fec!O$35)</f>
        <v>0</v>
      </c>
      <c r="P145" s="277">
        <f>IF(P$35=0,0,P$35/ISI_fec!P$35)</f>
        <v>0</v>
      </c>
      <c r="Q145" s="277">
        <f>IF(Q$35=0,0,Q$35/ISI_fec!Q$35)</f>
        <v>0</v>
      </c>
      <c r="R145" s="277">
        <f>IF(R$35=0,0,R$35/ISI_fec!R$35)</f>
        <v>0</v>
      </c>
      <c r="S145" s="277">
        <f>IF(S$35=0,0,S$35/ISI_fec!S$35)</f>
        <v>0</v>
      </c>
      <c r="T145" s="277">
        <f>IF(T$35=0,0,T$35/ISI_fec!T$35)</f>
        <v>0</v>
      </c>
      <c r="U145" s="277">
        <f>IF(U$35=0,0,U$35/ISI_fec!U$35)</f>
        <v>0</v>
      </c>
      <c r="V145" s="277">
        <f>IF(V$35=0,0,V$35/ISI_fec!V$35)</f>
        <v>0</v>
      </c>
      <c r="W145" s="277">
        <f>IF(W$35=0,0,W$35/ISI_fec!W$35)</f>
        <v>0</v>
      </c>
      <c r="X145" s="277">
        <f>IF(X$35=0,0,X$35/ISI_fec!X$35)</f>
        <v>0</v>
      </c>
      <c r="Y145" s="277">
        <f>IF(Y$35=0,0,Y$35/ISI_fec!Y$35)</f>
        <v>0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432</v>
      </c>
      <c r="B147" s="272">
        <f>IF(B$54=0,0,(B$54-B$96)/ISI_fec!B$54)</f>
        <v>1.4249501330476828</v>
      </c>
      <c r="C147" s="272">
        <f>IF(C$54=0,0,(C$54-C$96)/ISI_fec!C$54)</f>
        <v>1.656157515597336</v>
      </c>
      <c r="D147" s="272">
        <f>IF(D$54=0,0,(D$54-D$96)/ISI_fec!D$54)</f>
        <v>1.5277834533939769</v>
      </c>
      <c r="E147" s="272">
        <f>IF(E$54=0,0,(E$54-E$96)/ISI_fec!E$54)</f>
        <v>1.5091875895185221</v>
      </c>
      <c r="F147" s="272">
        <f>IF(F$54=0,0,(F$54-F$96)/ISI_fec!F$54)</f>
        <v>1.3736271053281117</v>
      </c>
      <c r="G147" s="272">
        <f>IF(G$54=0,0,(G$54-G$96)/ISI_fec!G$54)</f>
        <v>1.4759530738333855</v>
      </c>
      <c r="H147" s="272">
        <f>IF(H$54=0,0,(H$54-H$96)/ISI_fec!H$54)</f>
        <v>1.3854345704334565</v>
      </c>
      <c r="I147" s="272">
        <f>IF(I$54=0,0,(I$54-I$96)/ISI_fec!I$54)</f>
        <v>1.4690916047594877</v>
      </c>
      <c r="J147" s="272">
        <f>IF(J$54=0,0,(J$54-J$96)/ISI_fec!J$54)</f>
        <v>1.4112973761448562</v>
      </c>
      <c r="K147" s="272">
        <f>IF(K$54=0,0,(K$54-K$96)/ISI_fec!K$54)</f>
        <v>1.3296712695141</v>
      </c>
      <c r="L147" s="272">
        <f>IF(L$54=0,0,(L$54-L$96)/ISI_fec!L$54)</f>
        <v>1.2562586972447325</v>
      </c>
      <c r="M147" s="272">
        <f>IF(M$54=0,0,(M$54-M$96)/ISI_fec!M$54)</f>
        <v>1.2267686347969482</v>
      </c>
      <c r="N147" s="272">
        <f>IF(N$54=0,0,(N$54-N$96)/ISI_fec!N$54)</f>
        <v>1.2490313428791724</v>
      </c>
      <c r="O147" s="272">
        <f>IF(O$54=0,0,(O$54-O$96)/ISI_fec!O$54)</f>
        <v>1.2658353365698947</v>
      </c>
      <c r="P147" s="272">
        <f>IF(P$54=0,0,(P$54-P$96)/ISI_fec!P$54)</f>
        <v>1.2785890737098955</v>
      </c>
      <c r="Q147" s="272">
        <f>IF(Q$54=0,0,(Q$54-Q$96)/ISI_fec!Q$54)</f>
        <v>1.2414457106596515</v>
      </c>
      <c r="R147" s="272">
        <f>IF(R$54=0,0,(R$54-R$96)/ISI_fec!R$54)</f>
        <v>1.1551744004596365</v>
      </c>
      <c r="S147" s="272">
        <f>IF(S$54=0,0,(S$54-S$96)/ISI_fec!S$54)</f>
        <v>1.1975075153353789</v>
      </c>
      <c r="T147" s="272">
        <f>IF(T$54=0,0,(T$54-T$96)/ISI_fec!T$54)</f>
        <v>1.059310110749516</v>
      </c>
      <c r="U147" s="272">
        <f>IF(U$54=0,0,(U$54-U$96)/ISI_fec!U$54)</f>
        <v>1.0936094966389884</v>
      </c>
      <c r="V147" s="272">
        <f>IF(V$54=0,0,(V$54-V$96)/ISI_fec!V$54)</f>
        <v>1.079616869517654</v>
      </c>
      <c r="W147" s="272">
        <f>IF(W$54=0,0,(W$54-W$96)/ISI_fec!W$54)</f>
        <v>1.1981293284237824</v>
      </c>
      <c r="X147" s="272">
        <f>IF(X$54=0,0,(X$54-X$96)/ISI_fec!X$54)</f>
        <v>1.1662176291514337</v>
      </c>
      <c r="Y147" s="272">
        <f>IF(Y$54=0,0,(Y$54-Y$96)/ISI_fec!Y$54)</f>
        <v>1.154369912304918</v>
      </c>
      <c r="DA147" s="111"/>
    </row>
    <row r="148" spans="1:105" ht="12" customHeight="1" x14ac:dyDescent="0.25">
      <c r="A148" s="55" t="s">
        <v>91</v>
      </c>
      <c r="B148" s="273">
        <f>IF(B$55=0,0,B$55/ISI_fec!B$55)</f>
        <v>0</v>
      </c>
      <c r="C148" s="273">
        <f>IF(C$55=0,0,C$55/ISI_fec!C$55)</f>
        <v>0</v>
      </c>
      <c r="D148" s="273">
        <f>IF(D$55=0,0,D$55/ISI_fec!D$55)</f>
        <v>0</v>
      </c>
      <c r="E148" s="273">
        <f>IF(E$55=0,0,E$55/ISI_fec!E$55)</f>
        <v>0</v>
      </c>
      <c r="F148" s="273">
        <f>IF(F$55=0,0,F$55/ISI_fec!F$55)</f>
        <v>0</v>
      </c>
      <c r="G148" s="273">
        <f>IF(G$55=0,0,G$55/ISI_fec!G$55)</f>
        <v>0</v>
      </c>
      <c r="H148" s="273">
        <f>IF(H$55=0,0,H$55/ISI_fec!H$55)</f>
        <v>0</v>
      </c>
      <c r="I148" s="273">
        <f>IF(I$55=0,0,I$55/ISI_fec!I$55)</f>
        <v>0</v>
      </c>
      <c r="J148" s="273">
        <f>IF(J$55=0,0,J$55/ISI_fec!J$55)</f>
        <v>0</v>
      </c>
      <c r="K148" s="273">
        <f>IF(K$55=0,0,K$55/ISI_fec!K$55)</f>
        <v>0</v>
      </c>
      <c r="L148" s="273">
        <f>IF(L$55=0,0,L$55/ISI_fec!L$55)</f>
        <v>0</v>
      </c>
      <c r="M148" s="273">
        <f>IF(M$55=0,0,M$55/ISI_fec!M$55)</f>
        <v>0</v>
      </c>
      <c r="N148" s="273">
        <f>IF(N$55=0,0,N$55/ISI_fec!N$55)</f>
        <v>0</v>
      </c>
      <c r="O148" s="273">
        <f>IF(O$55=0,0,O$55/ISI_fec!O$55)</f>
        <v>0</v>
      </c>
      <c r="P148" s="273">
        <f>IF(P$55=0,0,P$55/ISI_fec!P$55)</f>
        <v>0</v>
      </c>
      <c r="Q148" s="273">
        <f>IF(Q$55=0,0,Q$55/ISI_fec!Q$55)</f>
        <v>0</v>
      </c>
      <c r="R148" s="273">
        <f>IF(R$55=0,0,R$55/ISI_fec!R$55)</f>
        <v>0</v>
      </c>
      <c r="S148" s="273">
        <f>IF(S$55=0,0,S$55/ISI_fec!S$55)</f>
        <v>0</v>
      </c>
      <c r="T148" s="273">
        <f>IF(T$55=0,0,T$55/ISI_fec!T$55)</f>
        <v>0</v>
      </c>
      <c r="U148" s="273">
        <f>IF(U$55=0,0,U$55/ISI_fec!U$55)</f>
        <v>0</v>
      </c>
      <c r="V148" s="273">
        <f>IF(V$55=0,0,V$55/ISI_fec!V$55)</f>
        <v>0</v>
      </c>
      <c r="W148" s="273">
        <f>IF(W$55=0,0,W$55/ISI_fec!W$55)</f>
        <v>0</v>
      </c>
      <c r="X148" s="273">
        <f>IF(X$55=0,0,X$55/ISI_fec!X$55)</f>
        <v>0</v>
      </c>
      <c r="Y148" s="273">
        <f>IF(Y$55=0,0,Y$55/ISI_fec!Y$55)</f>
        <v>0</v>
      </c>
      <c r="DA148" s="76"/>
    </row>
    <row r="149" spans="1:105" ht="12" customHeight="1" x14ac:dyDescent="0.25">
      <c r="A149" s="173" t="s">
        <v>92</v>
      </c>
      <c r="B149" s="274">
        <f>IF(B$56=0,0,B$56/ISI_fec!B$56)</f>
        <v>0</v>
      </c>
      <c r="C149" s="274">
        <f>IF(C$56=0,0,C$56/ISI_fec!C$56)</f>
        <v>0</v>
      </c>
      <c r="D149" s="274">
        <f>IF(D$56=0,0,D$56/ISI_fec!D$56)</f>
        <v>0</v>
      </c>
      <c r="E149" s="274">
        <f>IF(E$56=0,0,E$56/ISI_fec!E$56)</f>
        <v>0</v>
      </c>
      <c r="F149" s="274">
        <f>IF(F$56=0,0,F$56/ISI_fec!F$56)</f>
        <v>0</v>
      </c>
      <c r="G149" s="274">
        <f>IF(G$56=0,0,G$56/ISI_fec!G$56)</f>
        <v>0</v>
      </c>
      <c r="H149" s="274">
        <f>IF(H$56=0,0,H$56/ISI_fec!H$56)</f>
        <v>0</v>
      </c>
      <c r="I149" s="274">
        <f>IF(I$56=0,0,I$56/ISI_fec!I$56)</f>
        <v>0</v>
      </c>
      <c r="J149" s="274">
        <f>IF(J$56=0,0,J$56/ISI_fec!J$56)</f>
        <v>0</v>
      </c>
      <c r="K149" s="274">
        <f>IF(K$56=0,0,K$56/ISI_fec!K$56)</f>
        <v>0</v>
      </c>
      <c r="L149" s="274">
        <f>IF(L$56=0,0,L$56/ISI_fec!L$56)</f>
        <v>0</v>
      </c>
      <c r="M149" s="274">
        <f>IF(M$56=0,0,M$56/ISI_fec!M$56)</f>
        <v>0</v>
      </c>
      <c r="N149" s="274">
        <f>IF(N$56=0,0,N$56/ISI_fec!N$56)</f>
        <v>0</v>
      </c>
      <c r="O149" s="274">
        <f>IF(O$56=0,0,O$56/ISI_fec!O$56)</f>
        <v>0</v>
      </c>
      <c r="P149" s="274">
        <f>IF(P$56=0,0,P$56/ISI_fec!P$56)</f>
        <v>0</v>
      </c>
      <c r="Q149" s="274">
        <f>IF(Q$56=0,0,Q$56/ISI_fec!Q$56)</f>
        <v>0</v>
      </c>
      <c r="R149" s="274">
        <f>IF(R$56=0,0,R$56/ISI_fec!R$56)</f>
        <v>0</v>
      </c>
      <c r="S149" s="274">
        <f>IF(S$56=0,0,S$56/ISI_fec!S$56)</f>
        <v>0</v>
      </c>
      <c r="T149" s="274">
        <f>IF(T$56=0,0,T$56/ISI_fec!T$56)</f>
        <v>0</v>
      </c>
      <c r="U149" s="274">
        <f>IF(U$56=0,0,U$56/ISI_fec!U$56)</f>
        <v>0</v>
      </c>
      <c r="V149" s="274">
        <f>IF(V$56=0,0,V$56/ISI_fec!V$56)</f>
        <v>0</v>
      </c>
      <c r="W149" s="274">
        <f>IF(W$56=0,0,W$56/ISI_fec!W$56)</f>
        <v>0</v>
      </c>
      <c r="X149" s="274">
        <f>IF(X$56=0,0,X$56/ISI_fec!X$56)</f>
        <v>0</v>
      </c>
      <c r="Y149" s="274">
        <f>IF(Y$56=0,0,Y$56/ISI_fec!Y$56)</f>
        <v>0</v>
      </c>
      <c r="DA149" s="77"/>
    </row>
    <row r="150" spans="1:105" ht="12" customHeight="1" x14ac:dyDescent="0.25">
      <c r="A150" s="173" t="s">
        <v>93</v>
      </c>
      <c r="B150" s="274">
        <f>IF(B$57=0,0,B$57/ISI_fec!B$57)</f>
        <v>0</v>
      </c>
      <c r="C150" s="274">
        <f>IF(C$57=0,0,C$57/ISI_fec!C$57)</f>
        <v>0</v>
      </c>
      <c r="D150" s="274">
        <f>IF(D$57=0,0,D$57/ISI_fec!D$57)</f>
        <v>0</v>
      </c>
      <c r="E150" s="274">
        <f>IF(E$57=0,0,E$57/ISI_fec!E$57)</f>
        <v>0</v>
      </c>
      <c r="F150" s="274">
        <f>IF(F$57=0,0,F$57/ISI_fec!F$57)</f>
        <v>0</v>
      </c>
      <c r="G150" s="274">
        <f>IF(G$57=0,0,G$57/ISI_fec!G$57)</f>
        <v>0</v>
      </c>
      <c r="H150" s="274">
        <f>IF(H$57=0,0,H$57/ISI_fec!H$57)</f>
        <v>0</v>
      </c>
      <c r="I150" s="274">
        <f>IF(I$57=0,0,I$57/ISI_fec!I$57)</f>
        <v>0</v>
      </c>
      <c r="J150" s="274">
        <f>IF(J$57=0,0,J$57/ISI_fec!J$57)</f>
        <v>0</v>
      </c>
      <c r="K150" s="274">
        <f>IF(K$57=0,0,K$57/ISI_fec!K$57)</f>
        <v>0</v>
      </c>
      <c r="L150" s="274">
        <f>IF(L$57=0,0,L$57/ISI_fec!L$57)</f>
        <v>0</v>
      </c>
      <c r="M150" s="274">
        <f>IF(M$57=0,0,M$57/ISI_fec!M$57)</f>
        <v>0</v>
      </c>
      <c r="N150" s="274">
        <f>IF(N$57=0,0,N$57/ISI_fec!N$57)</f>
        <v>0</v>
      </c>
      <c r="O150" s="274">
        <f>IF(O$57=0,0,O$57/ISI_fec!O$57)</f>
        <v>0</v>
      </c>
      <c r="P150" s="274">
        <f>IF(P$57=0,0,P$57/ISI_fec!P$57)</f>
        <v>0</v>
      </c>
      <c r="Q150" s="274">
        <f>IF(Q$57=0,0,Q$57/ISI_fec!Q$57)</f>
        <v>0</v>
      </c>
      <c r="R150" s="274">
        <f>IF(R$57=0,0,R$57/ISI_fec!R$57)</f>
        <v>0</v>
      </c>
      <c r="S150" s="274">
        <f>IF(S$57=0,0,S$57/ISI_fec!S$57)</f>
        <v>0</v>
      </c>
      <c r="T150" s="274">
        <f>IF(T$57=0,0,T$57/ISI_fec!T$57)</f>
        <v>0</v>
      </c>
      <c r="U150" s="274">
        <f>IF(U$57=0,0,U$57/ISI_fec!U$57)</f>
        <v>0</v>
      </c>
      <c r="V150" s="274">
        <f>IF(V$57=0,0,V$57/ISI_fec!V$57)</f>
        <v>0</v>
      </c>
      <c r="W150" s="274">
        <f>IF(W$57=0,0,W$57/ISI_fec!W$57)</f>
        <v>0</v>
      </c>
      <c r="X150" s="274">
        <f>IF(X$57=0,0,X$57/ISI_fec!X$57)</f>
        <v>0</v>
      </c>
      <c r="Y150" s="274">
        <f>IF(Y$57=0,0,Y$57/ISI_fec!Y$57)</f>
        <v>0</v>
      </c>
      <c r="DA150" s="77"/>
    </row>
    <row r="151" spans="1:105" ht="12" customHeight="1" x14ac:dyDescent="0.25">
      <c r="A151" s="173" t="s">
        <v>94</v>
      </c>
      <c r="B151" s="274">
        <f>IF(B$58=0,0,B$58/ISI_fec!B$58)</f>
        <v>0</v>
      </c>
      <c r="C151" s="274">
        <f>IF(C$58=0,0,C$58/ISI_fec!C$58)</f>
        <v>0</v>
      </c>
      <c r="D151" s="274">
        <f>IF(D$58=0,0,D$58/ISI_fec!D$58)</f>
        <v>0</v>
      </c>
      <c r="E151" s="274">
        <f>IF(E$58=0,0,E$58/ISI_fec!E$58)</f>
        <v>0</v>
      </c>
      <c r="F151" s="274">
        <f>IF(F$58=0,0,F$58/ISI_fec!F$58)</f>
        <v>0</v>
      </c>
      <c r="G151" s="274">
        <f>IF(G$58=0,0,G$58/ISI_fec!G$58)</f>
        <v>0</v>
      </c>
      <c r="H151" s="274">
        <f>IF(H$58=0,0,H$58/ISI_fec!H$58)</f>
        <v>0</v>
      </c>
      <c r="I151" s="274">
        <f>IF(I$58=0,0,I$58/ISI_fec!I$58)</f>
        <v>0</v>
      </c>
      <c r="J151" s="274">
        <f>IF(J$58=0,0,J$58/ISI_fec!J$58)</f>
        <v>0</v>
      </c>
      <c r="K151" s="274">
        <f>IF(K$58=0,0,K$58/ISI_fec!K$58)</f>
        <v>0</v>
      </c>
      <c r="L151" s="274">
        <f>IF(L$58=0,0,L$58/ISI_fec!L$58)</f>
        <v>0</v>
      </c>
      <c r="M151" s="274">
        <f>IF(M$58=0,0,M$58/ISI_fec!M$58)</f>
        <v>0</v>
      </c>
      <c r="N151" s="274">
        <f>IF(N$58=0,0,N$58/ISI_fec!N$58)</f>
        <v>0</v>
      </c>
      <c r="O151" s="274">
        <f>IF(O$58=0,0,O$58/ISI_fec!O$58)</f>
        <v>0</v>
      </c>
      <c r="P151" s="274">
        <f>IF(P$58=0,0,P$58/ISI_fec!P$58)</f>
        <v>0</v>
      </c>
      <c r="Q151" s="274">
        <f>IF(Q$58=0,0,Q$58/ISI_fec!Q$58)</f>
        <v>0</v>
      </c>
      <c r="R151" s="274">
        <f>IF(R$58=0,0,R$58/ISI_fec!R$58)</f>
        <v>0</v>
      </c>
      <c r="S151" s="274">
        <f>IF(S$58=0,0,S$58/ISI_fec!S$58)</f>
        <v>0</v>
      </c>
      <c r="T151" s="274">
        <f>IF(T$58=0,0,T$58/ISI_fec!T$58)</f>
        <v>0</v>
      </c>
      <c r="U151" s="274">
        <f>IF(U$58=0,0,U$58/ISI_fec!U$58)</f>
        <v>0</v>
      </c>
      <c r="V151" s="274">
        <f>IF(V$58=0,0,V$58/ISI_fec!V$58)</f>
        <v>0</v>
      </c>
      <c r="W151" s="274">
        <f>IF(W$58=0,0,W$58/ISI_fec!W$58)</f>
        <v>0</v>
      </c>
      <c r="X151" s="274">
        <f>IF(X$58=0,0,X$58/ISI_fec!X$58)</f>
        <v>0</v>
      </c>
      <c r="Y151" s="274">
        <f>IF(Y$58=0,0,Y$58/ISI_fec!Y$58)</f>
        <v>0</v>
      </c>
      <c r="DA151" s="77"/>
    </row>
    <row r="152" spans="1:105" ht="12" customHeight="1" x14ac:dyDescent="0.25">
      <c r="A152" s="56" t="s">
        <v>95</v>
      </c>
      <c r="B152" s="275">
        <f>IF(B$59=0,0,B$59/ISI_fec!B$59)</f>
        <v>1.9465581007155213</v>
      </c>
      <c r="C152" s="275">
        <f>IF(C$59=0,0,C$59/ISI_fec!C$59)</f>
        <v>2.15168667977228</v>
      </c>
      <c r="D152" s="275">
        <f>IF(D$59=0,0,D$59/ISI_fec!D$59)</f>
        <v>2.0474216998058012</v>
      </c>
      <c r="E152" s="275">
        <f>IF(E$59=0,0,E$59/ISI_fec!E$59)</f>
        <v>2.056927061802206</v>
      </c>
      <c r="F152" s="275">
        <f>IF(F$59=0,0,F$59/ISI_fec!F$59)</f>
        <v>1.9201284495202913</v>
      </c>
      <c r="G152" s="275">
        <f>IF(G$59=0,0,G$59/ISI_fec!G$59)</f>
        <v>2.0533465088777749</v>
      </c>
      <c r="H152" s="275">
        <f>IF(H$59=0,0,H$59/ISI_fec!H$59)</f>
        <v>1.9374201932143977</v>
      </c>
      <c r="I152" s="275">
        <f>IF(I$59=0,0,I$59/ISI_fec!I$59)</f>
        <v>1.9855773331161999</v>
      </c>
      <c r="J152" s="275">
        <f>IF(J$59=0,0,J$59/ISI_fec!J$59)</f>
        <v>1.9432611196391472</v>
      </c>
      <c r="K152" s="275">
        <f>IF(K$59=0,0,K$59/ISI_fec!K$59)</f>
        <v>1.8902231647943681</v>
      </c>
      <c r="L152" s="275">
        <f>IF(L$59=0,0,L$59/ISI_fec!L$59)</f>
        <v>1.8164830182711889</v>
      </c>
      <c r="M152" s="275">
        <f>IF(M$59=0,0,M$59/ISI_fec!M$59)</f>
        <v>1.8088267928259987</v>
      </c>
      <c r="N152" s="275">
        <f>IF(N$59=0,0,N$59/ISI_fec!N$59)</f>
        <v>1.8575039524263588</v>
      </c>
      <c r="O152" s="275">
        <f>IF(O$59=0,0,O$59/ISI_fec!O$59)</f>
        <v>1.8687135921558782</v>
      </c>
      <c r="P152" s="275">
        <f>IF(P$59=0,0,P$59/ISI_fec!P$59)</f>
        <v>1.8898684933726679</v>
      </c>
      <c r="Q152" s="275">
        <f>IF(Q$59=0,0,Q$59/ISI_fec!Q$59)</f>
        <v>1.8474216060841366</v>
      </c>
      <c r="R152" s="275">
        <f>IF(R$59=0,0,R$59/ISI_fec!R$59)</f>
        <v>1.7195327819685791</v>
      </c>
      <c r="S152" s="275">
        <f>IF(S$59=0,0,S$59/ISI_fec!S$59)</f>
        <v>1.8315593365967016</v>
      </c>
      <c r="T152" s="275">
        <f>IF(T$59=0,0,T$59/ISI_fec!T$59)</f>
        <v>1.6199143049167712</v>
      </c>
      <c r="U152" s="275">
        <f>IF(U$59=0,0,U$59/ISI_fec!U$59)</f>
        <v>1.6753176969367787</v>
      </c>
      <c r="V152" s="275">
        <f>IF(V$59=0,0,V$59/ISI_fec!V$59)</f>
        <v>1.6524600257337336</v>
      </c>
      <c r="W152" s="275">
        <f>IF(W$59=0,0,W$59/ISI_fec!W$59)</f>
        <v>1.8458502926695839</v>
      </c>
      <c r="X152" s="275">
        <f>IF(X$59=0,0,X$59/ISI_fec!X$59)</f>
        <v>1.7980852437825592</v>
      </c>
      <c r="Y152" s="275">
        <f>IF(Y$59=0,0,Y$59/ISI_fec!Y$59)</f>
        <v>1.78718761641163</v>
      </c>
      <c r="DA152" s="78"/>
    </row>
    <row r="153" spans="1:105" ht="12" customHeight="1" x14ac:dyDescent="0.25">
      <c r="A153" s="174" t="s">
        <v>220</v>
      </c>
      <c r="B153" s="276">
        <f>IF(B$65=0,0,B$65/ISI_fec!B$65)</f>
        <v>2.8955332792368953</v>
      </c>
      <c r="C153" s="276">
        <f>IF(C$65=0,0,C$65/ISI_fec!C$65)</f>
        <v>2.9895121757938545</v>
      </c>
      <c r="D153" s="276">
        <f>IF(D$65=0,0,D$65/ISI_fec!D$65)</f>
        <v>2.9323700317202559</v>
      </c>
      <c r="E153" s="276">
        <f>IF(E$65=0,0,E$65/ISI_fec!E$65)</f>
        <v>2.8195718883887304</v>
      </c>
      <c r="F153" s="276">
        <f>IF(F$65=0,0,F$65/ISI_fec!F$65)</f>
        <v>2.7867584599676323</v>
      </c>
      <c r="G153" s="276">
        <f>IF(G$65=0,0,G$65/ISI_fec!G$65)</f>
        <v>2.7539478044512884</v>
      </c>
      <c r="H153" s="276">
        <f>IF(H$65=0,0,H$65/ISI_fec!H$65)</f>
        <v>2.7747027084539164</v>
      </c>
      <c r="I153" s="276">
        <f>IF(I$65=0,0,I$65/ISI_fec!I$65)</f>
        <v>2.8839918179951858</v>
      </c>
      <c r="J153" s="276">
        <f>IF(J$65=0,0,J$65/ISI_fec!J$65)</f>
        <v>2.8239194983288671</v>
      </c>
      <c r="K153" s="276">
        <f>IF(K$65=0,0,K$65/ISI_fec!K$65)</f>
        <v>2.7139480935526894</v>
      </c>
      <c r="L153" s="276">
        <f>IF(L$65=0,0,L$65/ISI_fec!L$65)</f>
        <v>2.6609288908470283</v>
      </c>
      <c r="M153" s="276">
        <f>IF(M$65=0,0,M$65/ISI_fec!M$65)</f>
        <v>2.583652880050717</v>
      </c>
      <c r="N153" s="276">
        <f>IF(N$65=0,0,N$65/ISI_fec!N$65)</f>
        <v>2.5385395941081814</v>
      </c>
      <c r="O153" s="276">
        <f>IF(O$65=0,0,O$65/ISI_fec!O$65)</f>
        <v>2.564590577444906</v>
      </c>
      <c r="P153" s="276">
        <f>IF(P$65=0,0,P$65/ISI_fec!P$65)</f>
        <v>2.5533694523840902</v>
      </c>
      <c r="Q153" s="276">
        <f>IF(Q$65=0,0,Q$65/ISI_fec!Q$65)</f>
        <v>2.5326328307474513</v>
      </c>
      <c r="R153" s="276">
        <f>IF(R$65=0,0,R$65/ISI_fec!R$65)</f>
        <v>2.5263573445408944</v>
      </c>
      <c r="S153" s="276">
        <f>IF(S$65=0,0,S$65/ISI_fec!S$65)</f>
        <v>2.4323322762772439</v>
      </c>
      <c r="T153" s="276">
        <f>IF(T$65=0,0,T$65/ISI_fec!T$65)</f>
        <v>2.4077213482218709</v>
      </c>
      <c r="U153" s="276">
        <f>IF(U$65=0,0,U$65/ISI_fec!U$65)</f>
        <v>2.4207604284642787</v>
      </c>
      <c r="V153" s="276">
        <f>IF(V$65=0,0,V$65/ISI_fec!V$65)</f>
        <v>2.4118304424819978</v>
      </c>
      <c r="W153" s="276">
        <f>IF(W$65=0,0,W$65/ISI_fec!W$65)</f>
        <v>2.4043609393754832</v>
      </c>
      <c r="X153" s="276">
        <f>IF(X$65=0,0,X$65/ISI_fec!X$65)</f>
        <v>2.4034478634825769</v>
      </c>
      <c r="Y153" s="276">
        <f>IF(Y$65=0,0,Y$65/ISI_fec!Y$65)</f>
        <v>2.3883758293074946</v>
      </c>
      <c r="DA153" s="79"/>
    </row>
    <row r="154" spans="1:105" ht="12" customHeight="1" x14ac:dyDescent="0.25">
      <c r="A154" s="174" t="s">
        <v>226</v>
      </c>
      <c r="B154" s="276">
        <f>IF(B$71=0,0,B$71/ISI_fec!B$71)</f>
        <v>0</v>
      </c>
      <c r="C154" s="276">
        <f>IF(C$71=0,0,C$71/ISI_fec!C$71)</f>
        <v>0</v>
      </c>
      <c r="D154" s="276">
        <f>IF(D$71=0,0,D$71/ISI_fec!D$71)</f>
        <v>0</v>
      </c>
      <c r="E154" s="276">
        <f>IF(E$71=0,0,E$71/ISI_fec!E$71)</f>
        <v>0</v>
      </c>
      <c r="F154" s="276">
        <f>IF(F$71=0,0,F$71/ISI_fec!F$71)</f>
        <v>0</v>
      </c>
      <c r="G154" s="276">
        <f>IF(G$71=0,0,G$71/ISI_fec!G$71)</f>
        <v>0</v>
      </c>
      <c r="H154" s="276">
        <f>IF(H$71=0,0,H$71/ISI_fec!H$71)</f>
        <v>0</v>
      </c>
      <c r="I154" s="276">
        <f>IF(I$71=0,0,I$71/ISI_fec!I$71)</f>
        <v>0</v>
      </c>
      <c r="J154" s="276">
        <f>IF(J$71=0,0,J$71/ISI_fec!J$71)</f>
        <v>0</v>
      </c>
      <c r="K154" s="276">
        <f>IF(K$71=0,0,K$71/ISI_fec!K$71)</f>
        <v>0</v>
      </c>
      <c r="L154" s="276">
        <f>IF(L$71=0,0,L$71/ISI_fec!L$71)</f>
        <v>0</v>
      </c>
      <c r="M154" s="276">
        <f>IF(M$71=0,0,M$71/ISI_fec!M$71)</f>
        <v>0</v>
      </c>
      <c r="N154" s="276">
        <f>IF(N$71=0,0,N$71/ISI_fec!N$71)</f>
        <v>0</v>
      </c>
      <c r="O154" s="276">
        <f>IF(O$71=0,0,O$71/ISI_fec!O$71)</f>
        <v>0</v>
      </c>
      <c r="P154" s="276">
        <f>IF(P$71=0,0,P$71/ISI_fec!P$71)</f>
        <v>0</v>
      </c>
      <c r="Q154" s="276">
        <f>IF(Q$71=0,0,Q$71/ISI_fec!Q$71)</f>
        <v>0</v>
      </c>
      <c r="R154" s="276">
        <f>IF(R$71=0,0,R$71/ISI_fec!R$71)</f>
        <v>0</v>
      </c>
      <c r="S154" s="276">
        <f>IF(S$71=0,0,S$71/ISI_fec!S$71)</f>
        <v>0</v>
      </c>
      <c r="T154" s="276">
        <f>IF(T$71=0,0,T$71/ISI_fec!T$71)</f>
        <v>0</v>
      </c>
      <c r="U154" s="276">
        <f>IF(U$71=0,0,U$71/ISI_fec!U$71)</f>
        <v>0</v>
      </c>
      <c r="V154" s="276">
        <f>IF(V$71=0,0,V$71/ISI_fec!V$71)</f>
        <v>0</v>
      </c>
      <c r="W154" s="276">
        <f>IF(W$71=0,0,W$71/ISI_fec!W$71)</f>
        <v>0</v>
      </c>
      <c r="X154" s="276">
        <f>IF(X$71=0,0,X$71/ISI_fec!X$71)</f>
        <v>0</v>
      </c>
      <c r="Y154" s="276">
        <f>IF(Y$71=0,0,Y$71/ISI_fec!Y$71)</f>
        <v>0</v>
      </c>
      <c r="DA154" s="79"/>
    </row>
    <row r="155" spans="1:105" ht="12" customHeight="1" x14ac:dyDescent="0.25">
      <c r="A155" s="174" t="s">
        <v>179</v>
      </c>
      <c r="B155" s="276">
        <f>IF(B$72=0,0,B$72/ISI_fec!B$72)</f>
        <v>1.9623708025567892</v>
      </c>
      <c r="C155" s="276">
        <f>IF(C$72=0,0,C$72/ISI_fec!C$72)</f>
        <v>2.1646217476081735</v>
      </c>
      <c r="D155" s="276">
        <f>IF(D$72=0,0,D$72/ISI_fec!D$72)</f>
        <v>2.0612803991268871</v>
      </c>
      <c r="E155" s="276">
        <f>IF(E$72=0,0,E$72/ISI_fec!E$72)</f>
        <v>2.0642892604184886</v>
      </c>
      <c r="F155" s="276">
        <f>IF(F$72=0,0,F$72/ISI_fec!F$72)</f>
        <v>1.9201284495202913</v>
      </c>
      <c r="G155" s="276">
        <f>IF(G$72=0,0,G$72/ISI_fec!G$72)</f>
        <v>2.0533465088777754</v>
      </c>
      <c r="H155" s="276">
        <f>IF(H$72=0,0,H$72/ISI_fec!H$72)</f>
        <v>1.9374201932143984</v>
      </c>
      <c r="I155" s="276">
        <f>IF(I$72=0,0,I$72/ISI_fec!I$72)</f>
        <v>1.9855773331162012</v>
      </c>
      <c r="J155" s="276">
        <f>IF(J$72=0,0,J$72/ISI_fec!J$72)</f>
        <v>1.9432611196391463</v>
      </c>
      <c r="K155" s="276">
        <f>IF(K$72=0,0,K$72/ISI_fec!K$72)</f>
        <v>1.8902231647943679</v>
      </c>
      <c r="L155" s="276">
        <f>IF(L$72=0,0,L$72/ISI_fec!L$72)</f>
        <v>1.8164830182711895</v>
      </c>
      <c r="M155" s="276">
        <f>IF(M$72=0,0,M$72/ISI_fec!M$72)</f>
        <v>1.8088267928259982</v>
      </c>
      <c r="N155" s="276">
        <f>IF(N$72=0,0,N$72/ISI_fec!N$72)</f>
        <v>1.8575039524263588</v>
      </c>
      <c r="O155" s="276">
        <f>IF(O$72=0,0,O$72/ISI_fec!O$72)</f>
        <v>1.8687135921558775</v>
      </c>
      <c r="P155" s="276">
        <f>IF(P$72=0,0,P$72/ISI_fec!P$72)</f>
        <v>1.8898684933726682</v>
      </c>
      <c r="Q155" s="276">
        <f>IF(Q$72=0,0,Q$72/ISI_fec!Q$72)</f>
        <v>1.8474216060841375</v>
      </c>
      <c r="R155" s="276">
        <f>IF(R$72=0,0,R$72/ISI_fec!R$72)</f>
        <v>1.7195327819685786</v>
      </c>
      <c r="S155" s="276">
        <f>IF(S$72=0,0,S$72/ISI_fec!S$72)</f>
        <v>1.8315593365967002</v>
      </c>
      <c r="T155" s="276">
        <f>IF(T$72=0,0,T$72/ISI_fec!T$72)</f>
        <v>1.619914304916771</v>
      </c>
      <c r="U155" s="276">
        <f>IF(U$72=0,0,U$72/ISI_fec!U$72)</f>
        <v>1.675317696936778</v>
      </c>
      <c r="V155" s="276">
        <f>IF(V$72=0,0,V$72/ISI_fec!V$72)</f>
        <v>1.6524600257337343</v>
      </c>
      <c r="W155" s="276">
        <f>IF(W$72=0,0,W$72/ISI_fec!W$72)</f>
        <v>1.8458502926695828</v>
      </c>
      <c r="X155" s="276">
        <f>IF(X$72=0,0,X$72/ISI_fec!X$72)</f>
        <v>1.7980852437825594</v>
      </c>
      <c r="Y155" s="276">
        <f>IF(Y$72=0,0,Y$72/ISI_fec!Y$72)</f>
        <v>1.78718761641163</v>
      </c>
      <c r="DA155" s="79"/>
    </row>
    <row r="156" spans="1:105" ht="12" customHeight="1" x14ac:dyDescent="0.25">
      <c r="A156" s="41" t="s">
        <v>189</v>
      </c>
      <c r="B156" s="277">
        <f>IF(B$79=0,0,B$79/ISI_fec!B$79)</f>
        <v>2.2614300764617932</v>
      </c>
      <c r="C156" s="277">
        <f>IF(C$79=0,0,C$79/ISI_fec!C$79)</f>
        <v>2.4303209677317819</v>
      </c>
      <c r="D156" s="277">
        <f>IF(D$79=0,0,D$79/ISI_fec!D$79)</f>
        <v>2.3409570554677441</v>
      </c>
      <c r="E156" s="277">
        <f>IF(E$79=0,0,E$79/ISI_fec!E$79)</f>
        <v>2.3039847620064182</v>
      </c>
      <c r="F156" s="277">
        <f>IF(F$79=0,0,F$79/ISI_fec!F$79)</f>
        <v>2.2018571295755023</v>
      </c>
      <c r="G156" s="277">
        <f>IF(G$79=0,0,G$79/ISI_fec!G$79)</f>
        <v>2.2777796726464521</v>
      </c>
      <c r="H156" s="277">
        <f>IF(H$79=0,0,H$79/ISI_fec!H$79)</f>
        <v>2.2070335615908094</v>
      </c>
      <c r="I156" s="277">
        <f>IF(I$79=0,0,I$79/ISI_fec!I$79)</f>
        <v>2.2798175100095874</v>
      </c>
      <c r="J156" s="277">
        <f>IF(J$79=0,0,J$79/ISI_fec!J$79)</f>
        <v>2.2290511802086823</v>
      </c>
      <c r="K156" s="277">
        <f>IF(K$79=0,0,K$79/ISI_fec!K$79)</f>
        <v>2.1532581271020002</v>
      </c>
      <c r="L156" s="277">
        <f>IF(L$79=0,0,L$79/ISI_fec!L$79)</f>
        <v>2.0848232087082228</v>
      </c>
      <c r="M156" s="277">
        <f>IF(M$79=0,0,M$79/ISI_fec!M$79)</f>
        <v>2.0520068093469765</v>
      </c>
      <c r="N156" s="277">
        <f>IF(N$79=0,0,N$79/ISI_fec!N$79)</f>
        <v>2.069175902898746</v>
      </c>
      <c r="O156" s="277">
        <f>IF(O$79=0,0,O$79/ISI_fec!O$79)</f>
        <v>2.0859469964355832</v>
      </c>
      <c r="P156" s="277">
        <f>IF(P$79=0,0,P$79/ISI_fec!P$79)</f>
        <v>2.0964667366874106</v>
      </c>
      <c r="Q156" s="277">
        <f>IF(Q$79=0,0,Q$79/ISI_fec!Q$79)</f>
        <v>2.0549707009031457</v>
      </c>
      <c r="R156" s="277">
        <f>IF(R$79=0,0,R$79/ISI_fec!R$79)</f>
        <v>1.9654783565521889</v>
      </c>
      <c r="S156" s="277">
        <f>IF(S$79=0,0,S$79/ISI_fec!S$79)</f>
        <v>2.014485742320681</v>
      </c>
      <c r="T156" s="277">
        <f>IF(T$79=0,0,T$79/ISI_fec!T$79)</f>
        <v>1.8595807709211645</v>
      </c>
      <c r="U156" s="277">
        <f>IF(U$79=0,0,U$79/ISI_fec!U$79)</f>
        <v>1.9026643036399227</v>
      </c>
      <c r="V156" s="277">
        <f>IF(V$79=0,0,V$79/ISI_fec!V$79)</f>
        <v>1.8842736311802544</v>
      </c>
      <c r="W156" s="277">
        <f>IF(W$79=0,0,W$79/ISI_fec!W$79)</f>
        <v>2.0152914115439318</v>
      </c>
      <c r="X156" s="277">
        <f>IF(X$79=0,0,X$79/ISI_fec!X$79)</f>
        <v>1.9815347643635368</v>
      </c>
      <c r="Y156" s="277">
        <f>IF(Y$79=0,0,Y$79/ISI_fec!Y$79)</f>
        <v>1.9688401456438995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 tint="0.79998168889431442"/>
    <pageSetUpPr fitToPage="1"/>
  </sheetPr>
  <dimension ref="A1:DA10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metals"</f>
        <v>LU: Non-ferrous metals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0.15" customHeight="1" x14ac:dyDescent="0.25"/>
    <row r="3" spans="1:105" ht="12" customHeight="1" x14ac:dyDescent="0.25">
      <c r="A3" s="30" t="s">
        <v>57</v>
      </c>
      <c r="B3" s="203">
        <f t="shared" ref="B3:Y3" si="0">SUM(B4:B5,B8)</f>
        <v>0</v>
      </c>
      <c r="C3" s="203">
        <f t="shared" si="0"/>
        <v>0</v>
      </c>
      <c r="D3" s="203">
        <f t="shared" si="0"/>
        <v>0</v>
      </c>
      <c r="E3" s="203">
        <f t="shared" si="0"/>
        <v>0</v>
      </c>
      <c r="F3" s="203">
        <f t="shared" si="0"/>
        <v>0</v>
      </c>
      <c r="G3" s="203">
        <f t="shared" si="0"/>
        <v>0</v>
      </c>
      <c r="H3" s="203">
        <f t="shared" si="0"/>
        <v>0</v>
      </c>
      <c r="I3" s="203">
        <f t="shared" si="0"/>
        <v>0</v>
      </c>
      <c r="J3" s="203">
        <f t="shared" si="0"/>
        <v>0</v>
      </c>
      <c r="K3" s="203">
        <f t="shared" si="0"/>
        <v>0</v>
      </c>
      <c r="L3" s="203">
        <f t="shared" si="0"/>
        <v>0</v>
      </c>
      <c r="M3" s="203">
        <f t="shared" si="0"/>
        <v>0</v>
      </c>
      <c r="N3" s="203">
        <f t="shared" si="0"/>
        <v>0</v>
      </c>
      <c r="O3" s="203">
        <f t="shared" si="0"/>
        <v>0</v>
      </c>
      <c r="P3" s="203">
        <f t="shared" si="0"/>
        <v>0</v>
      </c>
      <c r="Q3" s="203">
        <f t="shared" si="0"/>
        <v>0</v>
      </c>
      <c r="R3" s="203">
        <f t="shared" si="0"/>
        <v>0</v>
      </c>
      <c r="S3" s="203">
        <f t="shared" si="0"/>
        <v>0</v>
      </c>
      <c r="T3" s="203">
        <f t="shared" si="0"/>
        <v>0</v>
      </c>
      <c r="U3" s="203">
        <f t="shared" si="0"/>
        <v>0</v>
      </c>
      <c r="V3" s="203">
        <f t="shared" si="0"/>
        <v>0</v>
      </c>
      <c r="W3" s="203">
        <f t="shared" si="0"/>
        <v>0</v>
      </c>
      <c r="X3" s="203">
        <f t="shared" si="0"/>
        <v>0</v>
      </c>
      <c r="Y3" s="203">
        <f t="shared" si="0"/>
        <v>0</v>
      </c>
      <c r="DA3" s="112"/>
    </row>
    <row r="4" spans="1:105" ht="12" customHeight="1" x14ac:dyDescent="0.25">
      <c r="A4" s="50" t="s">
        <v>45</v>
      </c>
      <c r="B4" s="241">
        <v>0</v>
      </c>
      <c r="C4" s="241">
        <v>0</v>
      </c>
      <c r="D4" s="241">
        <v>0</v>
      </c>
      <c r="E4" s="241">
        <v>0</v>
      </c>
      <c r="F4" s="241">
        <v>0</v>
      </c>
      <c r="G4" s="241">
        <v>0</v>
      </c>
      <c r="H4" s="241">
        <v>0</v>
      </c>
      <c r="I4" s="241">
        <v>0</v>
      </c>
      <c r="J4" s="241">
        <v>0</v>
      </c>
      <c r="K4" s="241">
        <v>0</v>
      </c>
      <c r="L4" s="241">
        <v>0</v>
      </c>
      <c r="M4" s="241">
        <v>0</v>
      </c>
      <c r="N4" s="241">
        <v>0</v>
      </c>
      <c r="O4" s="241">
        <v>0</v>
      </c>
      <c r="P4" s="241">
        <v>0</v>
      </c>
      <c r="Q4" s="241">
        <v>0</v>
      </c>
      <c r="R4" s="241">
        <v>0</v>
      </c>
      <c r="S4" s="241">
        <v>0</v>
      </c>
      <c r="T4" s="241">
        <v>0</v>
      </c>
      <c r="U4" s="241">
        <v>0</v>
      </c>
      <c r="V4" s="241">
        <v>0</v>
      </c>
      <c r="W4" s="241">
        <v>0</v>
      </c>
      <c r="X4" s="241">
        <v>0</v>
      </c>
      <c r="Y4" s="241">
        <v>0</v>
      </c>
      <c r="DA4" s="83" t="s">
        <v>433</v>
      </c>
    </row>
    <row r="5" spans="1:105" ht="12" customHeight="1" x14ac:dyDescent="0.25">
      <c r="A5" s="107" t="s">
        <v>58</v>
      </c>
      <c r="B5" s="282">
        <f t="shared" ref="B5:Y5" si="1">SUM(B6:B7)</f>
        <v>0</v>
      </c>
      <c r="C5" s="282">
        <f t="shared" si="1"/>
        <v>0</v>
      </c>
      <c r="D5" s="282">
        <f t="shared" si="1"/>
        <v>0</v>
      </c>
      <c r="E5" s="282">
        <f t="shared" si="1"/>
        <v>0</v>
      </c>
      <c r="F5" s="282">
        <f t="shared" si="1"/>
        <v>0</v>
      </c>
      <c r="G5" s="282">
        <f t="shared" si="1"/>
        <v>0</v>
      </c>
      <c r="H5" s="282">
        <f t="shared" si="1"/>
        <v>0</v>
      </c>
      <c r="I5" s="282">
        <f t="shared" si="1"/>
        <v>0</v>
      </c>
      <c r="J5" s="282">
        <f t="shared" si="1"/>
        <v>0</v>
      </c>
      <c r="K5" s="282">
        <f t="shared" si="1"/>
        <v>0</v>
      </c>
      <c r="L5" s="282">
        <f t="shared" si="1"/>
        <v>0</v>
      </c>
      <c r="M5" s="282">
        <f t="shared" si="1"/>
        <v>0</v>
      </c>
      <c r="N5" s="282">
        <f t="shared" si="1"/>
        <v>0</v>
      </c>
      <c r="O5" s="282">
        <f t="shared" si="1"/>
        <v>0</v>
      </c>
      <c r="P5" s="282">
        <f t="shared" si="1"/>
        <v>0</v>
      </c>
      <c r="Q5" s="282">
        <f t="shared" si="1"/>
        <v>0</v>
      </c>
      <c r="R5" s="282">
        <f t="shared" si="1"/>
        <v>0</v>
      </c>
      <c r="S5" s="282">
        <f t="shared" si="1"/>
        <v>0</v>
      </c>
      <c r="T5" s="282">
        <f t="shared" si="1"/>
        <v>0</v>
      </c>
      <c r="U5" s="282">
        <f t="shared" si="1"/>
        <v>0</v>
      </c>
      <c r="V5" s="282">
        <f t="shared" si="1"/>
        <v>0</v>
      </c>
      <c r="W5" s="282">
        <f t="shared" si="1"/>
        <v>0</v>
      </c>
      <c r="X5" s="282">
        <f t="shared" si="1"/>
        <v>0</v>
      </c>
      <c r="Y5" s="282">
        <f t="shared" si="1"/>
        <v>0</v>
      </c>
      <c r="DA5" s="94"/>
    </row>
    <row r="6" spans="1:105" ht="12" customHeight="1" x14ac:dyDescent="0.25">
      <c r="A6" s="99" t="s">
        <v>46</v>
      </c>
      <c r="B6" s="282">
        <v>0</v>
      </c>
      <c r="C6" s="282">
        <v>0</v>
      </c>
      <c r="D6" s="282">
        <v>0</v>
      </c>
      <c r="E6" s="282">
        <v>0</v>
      </c>
      <c r="F6" s="282">
        <v>0</v>
      </c>
      <c r="G6" s="282">
        <v>0</v>
      </c>
      <c r="H6" s="282">
        <v>0</v>
      </c>
      <c r="I6" s="282">
        <v>0</v>
      </c>
      <c r="J6" s="282">
        <v>0</v>
      </c>
      <c r="K6" s="282">
        <v>0</v>
      </c>
      <c r="L6" s="282">
        <v>0</v>
      </c>
      <c r="M6" s="282">
        <v>0</v>
      </c>
      <c r="N6" s="282">
        <v>0</v>
      </c>
      <c r="O6" s="282">
        <v>0</v>
      </c>
      <c r="P6" s="282">
        <v>0</v>
      </c>
      <c r="Q6" s="282">
        <v>0</v>
      </c>
      <c r="R6" s="282">
        <v>0</v>
      </c>
      <c r="S6" s="282">
        <v>0</v>
      </c>
      <c r="T6" s="282">
        <v>0</v>
      </c>
      <c r="U6" s="282">
        <v>0</v>
      </c>
      <c r="V6" s="282">
        <v>0</v>
      </c>
      <c r="W6" s="282">
        <v>0</v>
      </c>
      <c r="X6" s="282">
        <v>0</v>
      </c>
      <c r="Y6" s="282">
        <v>0</v>
      </c>
      <c r="DA6" s="94" t="s">
        <v>434</v>
      </c>
    </row>
    <row r="7" spans="1:105" ht="12" customHeight="1" x14ac:dyDescent="0.25">
      <c r="A7" s="99" t="s">
        <v>80</v>
      </c>
      <c r="B7" s="282">
        <v>0</v>
      </c>
      <c r="C7" s="282">
        <v>0</v>
      </c>
      <c r="D7" s="282">
        <v>0</v>
      </c>
      <c r="E7" s="282">
        <v>0</v>
      </c>
      <c r="F7" s="282">
        <v>0</v>
      </c>
      <c r="G7" s="282">
        <v>0</v>
      </c>
      <c r="H7" s="282">
        <v>0</v>
      </c>
      <c r="I7" s="282">
        <v>0</v>
      </c>
      <c r="J7" s="282">
        <v>0</v>
      </c>
      <c r="K7" s="282">
        <v>0</v>
      </c>
      <c r="L7" s="282">
        <v>0</v>
      </c>
      <c r="M7" s="282">
        <v>0</v>
      </c>
      <c r="N7" s="282">
        <v>0</v>
      </c>
      <c r="O7" s="282">
        <v>0</v>
      </c>
      <c r="P7" s="282">
        <v>0</v>
      </c>
      <c r="Q7" s="282">
        <v>0</v>
      </c>
      <c r="R7" s="282">
        <v>0</v>
      </c>
      <c r="S7" s="282">
        <v>0</v>
      </c>
      <c r="T7" s="282">
        <v>0</v>
      </c>
      <c r="U7" s="282">
        <v>0</v>
      </c>
      <c r="V7" s="282">
        <v>0</v>
      </c>
      <c r="W7" s="282">
        <v>0</v>
      </c>
      <c r="X7" s="282">
        <v>0</v>
      </c>
      <c r="Y7" s="282">
        <v>0</v>
      </c>
      <c r="DA7" s="94" t="s">
        <v>435</v>
      </c>
    </row>
    <row r="8" spans="1:105" ht="12" customHeight="1" x14ac:dyDescent="0.25">
      <c r="A8" s="49" t="s">
        <v>47</v>
      </c>
      <c r="B8" s="242">
        <v>0</v>
      </c>
      <c r="C8" s="242">
        <v>0</v>
      </c>
      <c r="D8" s="242">
        <v>0</v>
      </c>
      <c r="E8" s="242">
        <v>0</v>
      </c>
      <c r="F8" s="242">
        <v>0</v>
      </c>
      <c r="G8" s="242">
        <v>0</v>
      </c>
      <c r="H8" s="242">
        <v>0</v>
      </c>
      <c r="I8" s="242">
        <v>0</v>
      </c>
      <c r="J8" s="242">
        <v>0</v>
      </c>
      <c r="K8" s="242">
        <v>0</v>
      </c>
      <c r="L8" s="242">
        <v>0</v>
      </c>
      <c r="M8" s="242">
        <v>0</v>
      </c>
      <c r="N8" s="242">
        <v>0</v>
      </c>
      <c r="O8" s="242">
        <v>0</v>
      </c>
      <c r="P8" s="242">
        <v>0</v>
      </c>
      <c r="Q8" s="242">
        <v>0</v>
      </c>
      <c r="R8" s="242">
        <v>0</v>
      </c>
      <c r="S8" s="242">
        <v>0</v>
      </c>
      <c r="T8" s="242">
        <v>0</v>
      </c>
      <c r="U8" s="242">
        <v>0</v>
      </c>
      <c r="V8" s="242">
        <v>0</v>
      </c>
      <c r="W8" s="242">
        <v>0</v>
      </c>
      <c r="X8" s="242">
        <v>0</v>
      </c>
      <c r="Y8" s="242">
        <v>0</v>
      </c>
      <c r="DA8" s="84" t="s">
        <v>436</v>
      </c>
    </row>
    <row r="9" spans="1:105" ht="12" customHeight="1" x14ac:dyDescent="0.25">
      <c r="A9" s="4"/>
      <c r="B9" s="243"/>
      <c r="C9" s="243"/>
      <c r="D9" s="243"/>
      <c r="E9" s="243"/>
      <c r="F9" s="243"/>
      <c r="G9" s="243"/>
      <c r="H9" s="243"/>
      <c r="I9" s="243"/>
      <c r="J9" s="243"/>
      <c r="K9" s="243"/>
      <c r="L9" s="243"/>
      <c r="M9" s="243"/>
      <c r="N9" s="243"/>
      <c r="O9" s="243"/>
      <c r="P9" s="243"/>
      <c r="Q9" s="243"/>
      <c r="R9" s="243"/>
      <c r="S9" s="243"/>
      <c r="T9" s="243"/>
      <c r="U9" s="243"/>
      <c r="V9" s="243"/>
      <c r="W9" s="243"/>
      <c r="X9" s="243"/>
      <c r="Y9" s="243"/>
    </row>
    <row r="10" spans="1:105" ht="12" customHeight="1" x14ac:dyDescent="0.25">
      <c r="A10" s="30" t="s">
        <v>437</v>
      </c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DA10" s="112"/>
    </row>
    <row r="11" spans="1:105" ht="12" customHeight="1" x14ac:dyDescent="0.25">
      <c r="A11" s="50" t="s">
        <v>438</v>
      </c>
      <c r="B11" s="241">
        <v>0</v>
      </c>
      <c r="C11" s="241">
        <v>0</v>
      </c>
      <c r="D11" s="241">
        <v>0</v>
      </c>
      <c r="E11" s="241">
        <v>0</v>
      </c>
      <c r="F11" s="241">
        <v>0</v>
      </c>
      <c r="G11" s="241">
        <v>0</v>
      </c>
      <c r="H11" s="241">
        <v>0</v>
      </c>
      <c r="I11" s="241">
        <v>0</v>
      </c>
      <c r="J11" s="241">
        <v>0</v>
      </c>
      <c r="K11" s="241">
        <v>0</v>
      </c>
      <c r="L11" s="241">
        <v>0</v>
      </c>
      <c r="M11" s="241">
        <v>0</v>
      </c>
      <c r="N11" s="241">
        <v>0</v>
      </c>
      <c r="O11" s="241">
        <v>0</v>
      </c>
      <c r="P11" s="241">
        <v>0</v>
      </c>
      <c r="Q11" s="241">
        <v>0</v>
      </c>
      <c r="R11" s="241">
        <v>0</v>
      </c>
      <c r="S11" s="241">
        <v>0</v>
      </c>
      <c r="T11" s="241">
        <v>0</v>
      </c>
      <c r="U11" s="241">
        <v>0</v>
      </c>
      <c r="V11" s="241">
        <v>0</v>
      </c>
      <c r="W11" s="241">
        <v>0</v>
      </c>
      <c r="X11" s="241">
        <v>0</v>
      </c>
      <c r="Y11" s="241">
        <v>0</v>
      </c>
      <c r="DA11" s="83" t="s">
        <v>439</v>
      </c>
    </row>
    <row r="12" spans="1:105" ht="12" customHeight="1" x14ac:dyDescent="0.25">
      <c r="A12" s="107" t="s">
        <v>440</v>
      </c>
      <c r="B12" s="282">
        <f t="shared" ref="B12:Y12" si="2">SUM(B13:B14)</f>
        <v>0</v>
      </c>
      <c r="C12" s="282">
        <f t="shared" si="2"/>
        <v>0</v>
      </c>
      <c r="D12" s="282">
        <f t="shared" si="2"/>
        <v>0</v>
      </c>
      <c r="E12" s="282">
        <f t="shared" si="2"/>
        <v>0</v>
      </c>
      <c r="F12" s="282">
        <f t="shared" si="2"/>
        <v>0</v>
      </c>
      <c r="G12" s="282">
        <f t="shared" si="2"/>
        <v>0</v>
      </c>
      <c r="H12" s="282">
        <f t="shared" si="2"/>
        <v>0</v>
      </c>
      <c r="I12" s="282">
        <f t="shared" si="2"/>
        <v>0</v>
      </c>
      <c r="J12" s="282">
        <f t="shared" si="2"/>
        <v>0</v>
      </c>
      <c r="K12" s="282">
        <f t="shared" si="2"/>
        <v>0</v>
      </c>
      <c r="L12" s="282">
        <f t="shared" si="2"/>
        <v>0</v>
      </c>
      <c r="M12" s="282">
        <f t="shared" si="2"/>
        <v>0</v>
      </c>
      <c r="N12" s="282">
        <f t="shared" si="2"/>
        <v>0</v>
      </c>
      <c r="O12" s="282">
        <f t="shared" si="2"/>
        <v>0</v>
      </c>
      <c r="P12" s="282">
        <f t="shared" si="2"/>
        <v>0</v>
      </c>
      <c r="Q12" s="282">
        <f t="shared" si="2"/>
        <v>0</v>
      </c>
      <c r="R12" s="282">
        <f t="shared" si="2"/>
        <v>0</v>
      </c>
      <c r="S12" s="282">
        <f t="shared" si="2"/>
        <v>0</v>
      </c>
      <c r="T12" s="282">
        <f t="shared" si="2"/>
        <v>0</v>
      </c>
      <c r="U12" s="282">
        <f t="shared" si="2"/>
        <v>0</v>
      </c>
      <c r="V12" s="282">
        <f t="shared" si="2"/>
        <v>0</v>
      </c>
      <c r="W12" s="282">
        <f t="shared" si="2"/>
        <v>0</v>
      </c>
      <c r="X12" s="282">
        <f t="shared" si="2"/>
        <v>0</v>
      </c>
      <c r="Y12" s="282">
        <f t="shared" si="2"/>
        <v>0</v>
      </c>
      <c r="DA12" s="94"/>
    </row>
    <row r="13" spans="1:105" ht="12" customHeight="1" x14ac:dyDescent="0.25">
      <c r="A13" s="99" t="s">
        <v>46</v>
      </c>
      <c r="B13" s="282">
        <v>0</v>
      </c>
      <c r="C13" s="282">
        <v>0</v>
      </c>
      <c r="D13" s="282">
        <v>0</v>
      </c>
      <c r="E13" s="282">
        <v>0</v>
      </c>
      <c r="F13" s="282">
        <v>0</v>
      </c>
      <c r="G13" s="282">
        <v>0</v>
      </c>
      <c r="H13" s="282">
        <v>0</v>
      </c>
      <c r="I13" s="282">
        <v>0</v>
      </c>
      <c r="J13" s="282">
        <v>0</v>
      </c>
      <c r="K13" s="282">
        <v>0</v>
      </c>
      <c r="L13" s="282">
        <v>0</v>
      </c>
      <c r="M13" s="282">
        <v>0</v>
      </c>
      <c r="N13" s="282">
        <v>0</v>
      </c>
      <c r="O13" s="282">
        <v>0</v>
      </c>
      <c r="P13" s="282">
        <v>0</v>
      </c>
      <c r="Q13" s="282">
        <v>0</v>
      </c>
      <c r="R13" s="282">
        <v>0</v>
      </c>
      <c r="S13" s="282">
        <v>0</v>
      </c>
      <c r="T13" s="282">
        <v>0</v>
      </c>
      <c r="U13" s="282">
        <v>0</v>
      </c>
      <c r="V13" s="282">
        <v>0</v>
      </c>
      <c r="W13" s="282">
        <v>0</v>
      </c>
      <c r="X13" s="282">
        <v>0</v>
      </c>
      <c r="Y13" s="282">
        <v>0</v>
      </c>
      <c r="DA13" s="94" t="s">
        <v>441</v>
      </c>
    </row>
    <row r="14" spans="1:105" ht="12" customHeight="1" x14ac:dyDescent="0.25">
      <c r="A14" s="99" t="s">
        <v>80</v>
      </c>
      <c r="B14" s="282">
        <v>0</v>
      </c>
      <c r="C14" s="282">
        <v>0</v>
      </c>
      <c r="D14" s="282">
        <v>0</v>
      </c>
      <c r="E14" s="282">
        <v>0</v>
      </c>
      <c r="F14" s="282">
        <v>0</v>
      </c>
      <c r="G14" s="282">
        <v>0</v>
      </c>
      <c r="H14" s="282">
        <v>0</v>
      </c>
      <c r="I14" s="282">
        <v>0</v>
      </c>
      <c r="J14" s="282">
        <v>0</v>
      </c>
      <c r="K14" s="282">
        <v>0</v>
      </c>
      <c r="L14" s="282">
        <v>0</v>
      </c>
      <c r="M14" s="282">
        <v>0</v>
      </c>
      <c r="N14" s="282">
        <v>0</v>
      </c>
      <c r="O14" s="282">
        <v>0</v>
      </c>
      <c r="P14" s="282">
        <v>0</v>
      </c>
      <c r="Q14" s="282">
        <v>0</v>
      </c>
      <c r="R14" s="282">
        <v>0</v>
      </c>
      <c r="S14" s="282">
        <v>0</v>
      </c>
      <c r="T14" s="282">
        <v>0</v>
      </c>
      <c r="U14" s="282">
        <v>0</v>
      </c>
      <c r="V14" s="282">
        <v>0</v>
      </c>
      <c r="W14" s="282">
        <v>0</v>
      </c>
      <c r="X14" s="282">
        <v>0</v>
      </c>
      <c r="Y14" s="282">
        <v>0</v>
      </c>
      <c r="DA14" s="94" t="s">
        <v>442</v>
      </c>
    </row>
    <row r="15" spans="1:105" ht="12" customHeight="1" x14ac:dyDescent="0.25">
      <c r="A15" s="49" t="s">
        <v>443</v>
      </c>
      <c r="B15" s="242">
        <v>0</v>
      </c>
      <c r="C15" s="242">
        <v>0</v>
      </c>
      <c r="D15" s="242">
        <v>0</v>
      </c>
      <c r="E15" s="242">
        <v>0</v>
      </c>
      <c r="F15" s="242">
        <v>0</v>
      </c>
      <c r="G15" s="242">
        <v>0</v>
      </c>
      <c r="H15" s="242">
        <v>0</v>
      </c>
      <c r="I15" s="242">
        <v>0</v>
      </c>
      <c r="J15" s="242">
        <v>0</v>
      </c>
      <c r="K15" s="242">
        <v>0</v>
      </c>
      <c r="L15" s="242">
        <v>0</v>
      </c>
      <c r="M15" s="242">
        <v>0</v>
      </c>
      <c r="N15" s="242">
        <v>0</v>
      </c>
      <c r="O15" s="242">
        <v>0</v>
      </c>
      <c r="P15" s="242">
        <v>0</v>
      </c>
      <c r="Q15" s="242">
        <v>0</v>
      </c>
      <c r="R15" s="242">
        <v>0</v>
      </c>
      <c r="S15" s="242">
        <v>0</v>
      </c>
      <c r="T15" s="242">
        <v>0</v>
      </c>
      <c r="U15" s="242">
        <v>0</v>
      </c>
      <c r="V15" s="242">
        <v>0</v>
      </c>
      <c r="W15" s="242">
        <v>0</v>
      </c>
      <c r="X15" s="242">
        <v>0</v>
      </c>
      <c r="Y15" s="242">
        <v>0</v>
      </c>
      <c r="DA15" s="84" t="s">
        <v>444</v>
      </c>
    </row>
    <row r="16" spans="1:105" ht="12" customHeight="1" x14ac:dyDescent="0.25">
      <c r="A16" s="4"/>
      <c r="B16" s="243"/>
      <c r="C16" s="243"/>
      <c r="D16" s="243"/>
      <c r="E16" s="243"/>
      <c r="F16" s="243"/>
      <c r="G16" s="243"/>
      <c r="H16" s="243"/>
      <c r="I16" s="243"/>
      <c r="J16" s="243"/>
      <c r="K16" s="243"/>
      <c r="L16" s="243"/>
      <c r="M16" s="243"/>
      <c r="N16" s="243"/>
      <c r="O16" s="243"/>
      <c r="P16" s="243"/>
      <c r="Q16" s="243"/>
      <c r="R16" s="243"/>
      <c r="S16" s="243"/>
      <c r="T16" s="243"/>
      <c r="U16" s="243"/>
      <c r="V16" s="243"/>
      <c r="W16" s="243"/>
      <c r="X16" s="243"/>
      <c r="Y16" s="243"/>
    </row>
    <row r="17" spans="1:105" ht="12" customHeight="1" x14ac:dyDescent="0.25">
      <c r="A17" s="30" t="s">
        <v>445</v>
      </c>
      <c r="B17" s="203"/>
      <c r="C17" s="203"/>
      <c r="D17" s="203"/>
      <c r="E17" s="203"/>
      <c r="F17" s="203"/>
      <c r="G17" s="203"/>
      <c r="H17" s="203"/>
      <c r="I17" s="203"/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DA17" s="112"/>
    </row>
    <row r="18" spans="1:105" ht="12" customHeight="1" x14ac:dyDescent="0.25">
      <c r="A18" s="50" t="s">
        <v>438</v>
      </c>
      <c r="B18" s="241">
        <v>0</v>
      </c>
      <c r="C18" s="241">
        <v>0</v>
      </c>
      <c r="D18" s="241">
        <v>0</v>
      </c>
      <c r="E18" s="241">
        <v>0</v>
      </c>
      <c r="F18" s="241">
        <v>0</v>
      </c>
      <c r="G18" s="241">
        <v>0</v>
      </c>
      <c r="H18" s="241">
        <v>0</v>
      </c>
      <c r="I18" s="241">
        <v>0</v>
      </c>
      <c r="J18" s="241">
        <v>0</v>
      </c>
      <c r="K18" s="241">
        <v>0</v>
      </c>
      <c r="L18" s="241">
        <v>0</v>
      </c>
      <c r="M18" s="241">
        <v>0</v>
      </c>
      <c r="N18" s="241">
        <v>0</v>
      </c>
      <c r="O18" s="241">
        <v>0</v>
      </c>
      <c r="P18" s="241">
        <v>0</v>
      </c>
      <c r="Q18" s="241">
        <v>0</v>
      </c>
      <c r="R18" s="241">
        <v>0</v>
      </c>
      <c r="S18" s="241">
        <v>0</v>
      </c>
      <c r="T18" s="241">
        <v>0</v>
      </c>
      <c r="U18" s="241">
        <v>0</v>
      </c>
      <c r="V18" s="241">
        <v>0</v>
      </c>
      <c r="W18" s="241">
        <v>0</v>
      </c>
      <c r="X18" s="241">
        <v>0</v>
      </c>
      <c r="Y18" s="241">
        <v>0</v>
      </c>
      <c r="DA18" s="83" t="s">
        <v>446</v>
      </c>
    </row>
    <row r="19" spans="1:105" ht="12" customHeight="1" x14ac:dyDescent="0.25">
      <c r="A19" s="107" t="s">
        <v>440</v>
      </c>
      <c r="B19" s="282">
        <f t="shared" ref="B19:Y19" si="3">SUM(B20:B21)</f>
        <v>0</v>
      </c>
      <c r="C19" s="282">
        <f t="shared" si="3"/>
        <v>0</v>
      </c>
      <c r="D19" s="282">
        <f t="shared" si="3"/>
        <v>0</v>
      </c>
      <c r="E19" s="282">
        <f t="shared" si="3"/>
        <v>0</v>
      </c>
      <c r="F19" s="282">
        <f t="shared" si="3"/>
        <v>0</v>
      </c>
      <c r="G19" s="282">
        <f t="shared" si="3"/>
        <v>0</v>
      </c>
      <c r="H19" s="282">
        <f t="shared" si="3"/>
        <v>0</v>
      </c>
      <c r="I19" s="282">
        <f t="shared" si="3"/>
        <v>0</v>
      </c>
      <c r="J19" s="282">
        <f t="shared" si="3"/>
        <v>0</v>
      </c>
      <c r="K19" s="282">
        <f t="shared" si="3"/>
        <v>0</v>
      </c>
      <c r="L19" s="282">
        <f t="shared" si="3"/>
        <v>0</v>
      </c>
      <c r="M19" s="282">
        <f t="shared" si="3"/>
        <v>0</v>
      </c>
      <c r="N19" s="282">
        <f t="shared" si="3"/>
        <v>0</v>
      </c>
      <c r="O19" s="282">
        <f t="shared" si="3"/>
        <v>0</v>
      </c>
      <c r="P19" s="282">
        <f t="shared" si="3"/>
        <v>0</v>
      </c>
      <c r="Q19" s="282">
        <f t="shared" si="3"/>
        <v>0</v>
      </c>
      <c r="R19" s="282">
        <f t="shared" si="3"/>
        <v>0</v>
      </c>
      <c r="S19" s="282">
        <f t="shared" si="3"/>
        <v>0</v>
      </c>
      <c r="T19" s="282">
        <f t="shared" si="3"/>
        <v>0</v>
      </c>
      <c r="U19" s="282">
        <f t="shared" si="3"/>
        <v>0</v>
      </c>
      <c r="V19" s="282">
        <f t="shared" si="3"/>
        <v>0</v>
      </c>
      <c r="W19" s="282">
        <f t="shared" si="3"/>
        <v>0</v>
      </c>
      <c r="X19" s="282">
        <f t="shared" si="3"/>
        <v>0</v>
      </c>
      <c r="Y19" s="282">
        <f t="shared" si="3"/>
        <v>0</v>
      </c>
      <c r="DA19" s="94"/>
    </row>
    <row r="20" spans="1:105" ht="12" customHeight="1" x14ac:dyDescent="0.25">
      <c r="A20" s="99" t="s">
        <v>46</v>
      </c>
      <c r="B20" s="282">
        <v>0</v>
      </c>
      <c r="C20" s="282">
        <v>0</v>
      </c>
      <c r="D20" s="282">
        <v>0</v>
      </c>
      <c r="E20" s="282">
        <v>0</v>
      </c>
      <c r="F20" s="282">
        <v>0</v>
      </c>
      <c r="G20" s="282">
        <v>0</v>
      </c>
      <c r="H20" s="282">
        <v>0</v>
      </c>
      <c r="I20" s="282">
        <v>0</v>
      </c>
      <c r="J20" s="282">
        <v>0</v>
      </c>
      <c r="K20" s="282">
        <v>0</v>
      </c>
      <c r="L20" s="282">
        <v>0</v>
      </c>
      <c r="M20" s="282">
        <v>0</v>
      </c>
      <c r="N20" s="282">
        <v>0</v>
      </c>
      <c r="O20" s="282">
        <v>0</v>
      </c>
      <c r="P20" s="282">
        <v>0</v>
      </c>
      <c r="Q20" s="282">
        <v>0</v>
      </c>
      <c r="R20" s="282">
        <v>0</v>
      </c>
      <c r="S20" s="282">
        <v>0</v>
      </c>
      <c r="T20" s="282">
        <v>0</v>
      </c>
      <c r="U20" s="282">
        <v>0</v>
      </c>
      <c r="V20" s="282">
        <v>0</v>
      </c>
      <c r="W20" s="282">
        <v>0</v>
      </c>
      <c r="X20" s="282">
        <v>0</v>
      </c>
      <c r="Y20" s="282">
        <v>0</v>
      </c>
      <c r="DA20" s="94" t="s">
        <v>447</v>
      </c>
    </row>
    <row r="21" spans="1:105" ht="12" customHeight="1" x14ac:dyDescent="0.25">
      <c r="A21" s="99" t="s">
        <v>80</v>
      </c>
      <c r="B21" s="282">
        <v>0</v>
      </c>
      <c r="C21" s="282">
        <v>0</v>
      </c>
      <c r="D21" s="282">
        <v>0</v>
      </c>
      <c r="E21" s="282">
        <v>0</v>
      </c>
      <c r="F21" s="282">
        <v>0</v>
      </c>
      <c r="G21" s="282">
        <v>0</v>
      </c>
      <c r="H21" s="282">
        <v>0</v>
      </c>
      <c r="I21" s="282">
        <v>0</v>
      </c>
      <c r="J21" s="282">
        <v>0</v>
      </c>
      <c r="K21" s="282">
        <v>0</v>
      </c>
      <c r="L21" s="282">
        <v>0</v>
      </c>
      <c r="M21" s="282">
        <v>0</v>
      </c>
      <c r="N21" s="282">
        <v>0</v>
      </c>
      <c r="O21" s="282">
        <v>0</v>
      </c>
      <c r="P21" s="282">
        <v>0</v>
      </c>
      <c r="Q21" s="282">
        <v>0</v>
      </c>
      <c r="R21" s="282">
        <v>0</v>
      </c>
      <c r="S21" s="282">
        <v>0</v>
      </c>
      <c r="T21" s="282">
        <v>0</v>
      </c>
      <c r="U21" s="282">
        <v>0</v>
      </c>
      <c r="V21" s="282">
        <v>0</v>
      </c>
      <c r="W21" s="282">
        <v>0</v>
      </c>
      <c r="X21" s="282">
        <v>0</v>
      </c>
      <c r="Y21" s="282">
        <v>0</v>
      </c>
      <c r="DA21" s="94" t="s">
        <v>448</v>
      </c>
    </row>
    <row r="22" spans="1:105" ht="12" customHeight="1" x14ac:dyDescent="0.25">
      <c r="A22" s="49" t="s">
        <v>443</v>
      </c>
      <c r="B22" s="242">
        <v>0</v>
      </c>
      <c r="C22" s="242">
        <v>0</v>
      </c>
      <c r="D22" s="242">
        <v>0</v>
      </c>
      <c r="E22" s="242">
        <v>0</v>
      </c>
      <c r="F22" s="242">
        <v>0</v>
      </c>
      <c r="G22" s="242">
        <v>0</v>
      </c>
      <c r="H22" s="242">
        <v>0</v>
      </c>
      <c r="I22" s="242">
        <v>0</v>
      </c>
      <c r="J22" s="242">
        <v>0</v>
      </c>
      <c r="K22" s="242">
        <v>0</v>
      </c>
      <c r="L22" s="242">
        <v>0</v>
      </c>
      <c r="M22" s="242">
        <v>0</v>
      </c>
      <c r="N22" s="242">
        <v>0</v>
      </c>
      <c r="O22" s="242">
        <v>0</v>
      </c>
      <c r="P22" s="242">
        <v>0</v>
      </c>
      <c r="Q22" s="242">
        <v>0</v>
      </c>
      <c r="R22" s="242">
        <v>0</v>
      </c>
      <c r="S22" s="242">
        <v>0</v>
      </c>
      <c r="T22" s="242">
        <v>0</v>
      </c>
      <c r="U22" s="242">
        <v>0</v>
      </c>
      <c r="V22" s="242">
        <v>0</v>
      </c>
      <c r="W22" s="242">
        <v>0</v>
      </c>
      <c r="X22" s="242">
        <v>0</v>
      </c>
      <c r="Y22" s="242">
        <v>0</v>
      </c>
      <c r="DA22" s="84" t="s">
        <v>449</v>
      </c>
    </row>
    <row r="23" spans="1:105" ht="12" customHeight="1" x14ac:dyDescent="0.25">
      <c r="A23" s="108" t="s">
        <v>450</v>
      </c>
      <c r="B23" s="245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DA23" s="109"/>
    </row>
    <row r="24" spans="1:105" ht="12" customHeight="1" x14ac:dyDescent="0.25">
      <c r="A24" s="51" t="s">
        <v>438</v>
      </c>
      <c r="B24" s="246">
        <v>0</v>
      </c>
      <c r="C24" s="241">
        <v>0</v>
      </c>
      <c r="D24" s="241">
        <v>0</v>
      </c>
      <c r="E24" s="241">
        <v>0</v>
      </c>
      <c r="F24" s="241">
        <v>0</v>
      </c>
      <c r="G24" s="241">
        <v>0</v>
      </c>
      <c r="H24" s="241">
        <v>0</v>
      </c>
      <c r="I24" s="241">
        <v>0</v>
      </c>
      <c r="J24" s="241">
        <v>0</v>
      </c>
      <c r="K24" s="241">
        <v>0</v>
      </c>
      <c r="L24" s="241">
        <v>0</v>
      </c>
      <c r="M24" s="241">
        <v>0</v>
      </c>
      <c r="N24" s="241">
        <v>0</v>
      </c>
      <c r="O24" s="241">
        <v>0</v>
      </c>
      <c r="P24" s="241">
        <v>0</v>
      </c>
      <c r="Q24" s="241">
        <v>0</v>
      </c>
      <c r="R24" s="241">
        <v>0</v>
      </c>
      <c r="S24" s="241">
        <v>0</v>
      </c>
      <c r="T24" s="241">
        <v>0</v>
      </c>
      <c r="U24" s="241">
        <v>0</v>
      </c>
      <c r="V24" s="241">
        <v>0</v>
      </c>
      <c r="W24" s="241">
        <v>0</v>
      </c>
      <c r="X24" s="241">
        <v>0</v>
      </c>
      <c r="Y24" s="241">
        <v>0</v>
      </c>
      <c r="DA24" s="83" t="s">
        <v>451</v>
      </c>
    </row>
    <row r="25" spans="1:105" ht="12" customHeight="1" x14ac:dyDescent="0.25">
      <c r="A25" s="99" t="s">
        <v>440</v>
      </c>
      <c r="B25" s="283"/>
      <c r="C25" s="282">
        <f t="shared" ref="C25:Y25" si="4">SUM(C26:C27)</f>
        <v>0</v>
      </c>
      <c r="D25" s="282">
        <f t="shared" si="4"/>
        <v>0</v>
      </c>
      <c r="E25" s="282">
        <f t="shared" si="4"/>
        <v>0</v>
      </c>
      <c r="F25" s="282">
        <f t="shared" si="4"/>
        <v>0</v>
      </c>
      <c r="G25" s="282">
        <f t="shared" si="4"/>
        <v>0</v>
      </c>
      <c r="H25" s="282">
        <f t="shared" si="4"/>
        <v>0</v>
      </c>
      <c r="I25" s="282">
        <f t="shared" si="4"/>
        <v>0</v>
      </c>
      <c r="J25" s="282">
        <f t="shared" si="4"/>
        <v>0</v>
      </c>
      <c r="K25" s="282">
        <f t="shared" si="4"/>
        <v>0</v>
      </c>
      <c r="L25" s="282">
        <f t="shared" si="4"/>
        <v>0</v>
      </c>
      <c r="M25" s="282">
        <f t="shared" si="4"/>
        <v>0</v>
      </c>
      <c r="N25" s="282">
        <f t="shared" si="4"/>
        <v>0</v>
      </c>
      <c r="O25" s="282">
        <f t="shared" si="4"/>
        <v>0</v>
      </c>
      <c r="P25" s="282">
        <f t="shared" si="4"/>
        <v>0</v>
      </c>
      <c r="Q25" s="282">
        <f t="shared" si="4"/>
        <v>0</v>
      </c>
      <c r="R25" s="282">
        <f t="shared" si="4"/>
        <v>0</v>
      </c>
      <c r="S25" s="282">
        <f t="shared" si="4"/>
        <v>0</v>
      </c>
      <c r="T25" s="282">
        <f t="shared" si="4"/>
        <v>0</v>
      </c>
      <c r="U25" s="282">
        <f t="shared" si="4"/>
        <v>0</v>
      </c>
      <c r="V25" s="282">
        <f t="shared" si="4"/>
        <v>0</v>
      </c>
      <c r="W25" s="282">
        <f t="shared" si="4"/>
        <v>0</v>
      </c>
      <c r="X25" s="282">
        <f t="shared" si="4"/>
        <v>0</v>
      </c>
      <c r="Y25" s="282">
        <f t="shared" si="4"/>
        <v>0</v>
      </c>
      <c r="DA25" s="94"/>
    </row>
    <row r="26" spans="1:105" ht="12" customHeight="1" x14ac:dyDescent="0.25">
      <c r="A26" s="44" t="s">
        <v>46</v>
      </c>
      <c r="B26" s="283">
        <v>0</v>
      </c>
      <c r="C26" s="282">
        <v>0</v>
      </c>
      <c r="D26" s="282">
        <v>0</v>
      </c>
      <c r="E26" s="282">
        <v>0</v>
      </c>
      <c r="F26" s="282">
        <v>0</v>
      </c>
      <c r="G26" s="282">
        <v>0</v>
      </c>
      <c r="H26" s="282">
        <v>0</v>
      </c>
      <c r="I26" s="282">
        <v>0</v>
      </c>
      <c r="J26" s="282">
        <v>0</v>
      </c>
      <c r="K26" s="282">
        <v>0</v>
      </c>
      <c r="L26" s="282">
        <v>0</v>
      </c>
      <c r="M26" s="282">
        <v>0</v>
      </c>
      <c r="N26" s="282">
        <v>0</v>
      </c>
      <c r="O26" s="282">
        <v>0</v>
      </c>
      <c r="P26" s="282">
        <v>0</v>
      </c>
      <c r="Q26" s="282">
        <v>0</v>
      </c>
      <c r="R26" s="282">
        <v>0</v>
      </c>
      <c r="S26" s="282">
        <v>0</v>
      </c>
      <c r="T26" s="282">
        <v>0</v>
      </c>
      <c r="U26" s="282">
        <v>0</v>
      </c>
      <c r="V26" s="282">
        <v>0</v>
      </c>
      <c r="W26" s="282">
        <v>0</v>
      </c>
      <c r="X26" s="282">
        <v>0</v>
      </c>
      <c r="Y26" s="282">
        <v>0</v>
      </c>
      <c r="DA26" s="94" t="s">
        <v>452</v>
      </c>
    </row>
    <row r="27" spans="1:105" ht="12" customHeight="1" x14ac:dyDescent="0.25">
      <c r="A27" s="44" t="s">
        <v>80</v>
      </c>
      <c r="B27" s="283">
        <v>0</v>
      </c>
      <c r="C27" s="282">
        <v>0</v>
      </c>
      <c r="D27" s="282">
        <v>0</v>
      </c>
      <c r="E27" s="282">
        <v>0</v>
      </c>
      <c r="F27" s="282">
        <v>0</v>
      </c>
      <c r="G27" s="282">
        <v>0</v>
      </c>
      <c r="H27" s="282">
        <v>0</v>
      </c>
      <c r="I27" s="282">
        <v>0</v>
      </c>
      <c r="J27" s="282">
        <v>0</v>
      </c>
      <c r="K27" s="282">
        <v>0</v>
      </c>
      <c r="L27" s="282">
        <v>0</v>
      </c>
      <c r="M27" s="282">
        <v>0</v>
      </c>
      <c r="N27" s="282">
        <v>0</v>
      </c>
      <c r="O27" s="282">
        <v>0</v>
      </c>
      <c r="P27" s="282">
        <v>0</v>
      </c>
      <c r="Q27" s="282">
        <v>0</v>
      </c>
      <c r="R27" s="282">
        <v>0</v>
      </c>
      <c r="S27" s="282">
        <v>0</v>
      </c>
      <c r="T27" s="282">
        <v>0</v>
      </c>
      <c r="U27" s="282">
        <v>0</v>
      </c>
      <c r="V27" s="282">
        <v>0</v>
      </c>
      <c r="W27" s="282">
        <v>0</v>
      </c>
      <c r="X27" s="282">
        <v>0</v>
      </c>
      <c r="Y27" s="282">
        <v>0</v>
      </c>
      <c r="DA27" s="94" t="s">
        <v>453</v>
      </c>
    </row>
    <row r="28" spans="1:105" ht="12" customHeight="1" x14ac:dyDescent="0.25">
      <c r="A28" s="52" t="s">
        <v>443</v>
      </c>
      <c r="B28" s="247">
        <v>0</v>
      </c>
      <c r="C28" s="242">
        <v>0</v>
      </c>
      <c r="D28" s="242">
        <v>0</v>
      </c>
      <c r="E28" s="242">
        <v>0</v>
      </c>
      <c r="F28" s="242">
        <v>0</v>
      </c>
      <c r="G28" s="242">
        <v>0</v>
      </c>
      <c r="H28" s="242">
        <v>0</v>
      </c>
      <c r="I28" s="242">
        <v>0</v>
      </c>
      <c r="J28" s="242">
        <v>0</v>
      </c>
      <c r="K28" s="242">
        <v>0</v>
      </c>
      <c r="L28" s="242">
        <v>0</v>
      </c>
      <c r="M28" s="242">
        <v>0</v>
      </c>
      <c r="N28" s="242">
        <v>0</v>
      </c>
      <c r="O28" s="242">
        <v>0</v>
      </c>
      <c r="P28" s="242">
        <v>0</v>
      </c>
      <c r="Q28" s="242">
        <v>0</v>
      </c>
      <c r="R28" s="242">
        <v>0</v>
      </c>
      <c r="S28" s="242">
        <v>0</v>
      </c>
      <c r="T28" s="242">
        <v>0</v>
      </c>
      <c r="U28" s="242">
        <v>0</v>
      </c>
      <c r="V28" s="242">
        <v>0</v>
      </c>
      <c r="W28" s="242">
        <v>0</v>
      </c>
      <c r="X28" s="242">
        <v>0</v>
      </c>
      <c r="Y28" s="242">
        <v>0</v>
      </c>
      <c r="DA28" s="84" t="s">
        <v>454</v>
      </c>
    </row>
    <row r="29" spans="1:105" ht="12" customHeight="1" x14ac:dyDescent="0.25">
      <c r="A29" s="108" t="s">
        <v>455</v>
      </c>
      <c r="B29" s="245"/>
      <c r="C29" s="210"/>
      <c r="D29" s="210"/>
      <c r="E29" s="210"/>
      <c r="F29" s="210"/>
      <c r="G29" s="210"/>
      <c r="H29" s="210"/>
      <c r="I29" s="210"/>
      <c r="J29" s="210"/>
      <c r="K29" s="210"/>
      <c r="L29" s="210"/>
      <c r="M29" s="210"/>
      <c r="N29" s="210"/>
      <c r="O29" s="210"/>
      <c r="P29" s="210"/>
      <c r="Q29" s="210"/>
      <c r="R29" s="210"/>
      <c r="S29" s="210"/>
      <c r="T29" s="210"/>
      <c r="U29" s="210"/>
      <c r="V29" s="210"/>
      <c r="W29" s="210"/>
      <c r="X29" s="210"/>
      <c r="Y29" s="210"/>
      <c r="DA29" s="109"/>
    </row>
    <row r="30" spans="1:105" ht="12" customHeight="1" x14ac:dyDescent="0.25">
      <c r="A30" s="51" t="s">
        <v>438</v>
      </c>
      <c r="B30" s="246"/>
      <c r="C30" s="241">
        <f t="shared" ref="C30:Y30" si="5">B18+C24-C18</f>
        <v>0</v>
      </c>
      <c r="D30" s="241">
        <f t="shared" si="5"/>
        <v>0</v>
      </c>
      <c r="E30" s="241">
        <f t="shared" si="5"/>
        <v>0</v>
      </c>
      <c r="F30" s="241">
        <f t="shared" si="5"/>
        <v>0</v>
      </c>
      <c r="G30" s="241">
        <f t="shared" si="5"/>
        <v>0</v>
      </c>
      <c r="H30" s="241">
        <f t="shared" si="5"/>
        <v>0</v>
      </c>
      <c r="I30" s="241">
        <f t="shared" si="5"/>
        <v>0</v>
      </c>
      <c r="J30" s="241">
        <f t="shared" si="5"/>
        <v>0</v>
      </c>
      <c r="K30" s="241">
        <f t="shared" si="5"/>
        <v>0</v>
      </c>
      <c r="L30" s="241">
        <f t="shared" si="5"/>
        <v>0</v>
      </c>
      <c r="M30" s="241">
        <f t="shared" si="5"/>
        <v>0</v>
      </c>
      <c r="N30" s="241">
        <f t="shared" si="5"/>
        <v>0</v>
      </c>
      <c r="O30" s="241">
        <f t="shared" si="5"/>
        <v>0</v>
      </c>
      <c r="P30" s="241">
        <f t="shared" si="5"/>
        <v>0</v>
      </c>
      <c r="Q30" s="241">
        <f t="shared" si="5"/>
        <v>0</v>
      </c>
      <c r="R30" s="241">
        <f t="shared" si="5"/>
        <v>0</v>
      </c>
      <c r="S30" s="241">
        <f t="shared" si="5"/>
        <v>0</v>
      </c>
      <c r="T30" s="241">
        <f t="shared" si="5"/>
        <v>0</v>
      </c>
      <c r="U30" s="241">
        <f t="shared" si="5"/>
        <v>0</v>
      </c>
      <c r="V30" s="241">
        <f t="shared" si="5"/>
        <v>0</v>
      </c>
      <c r="W30" s="241">
        <f t="shared" si="5"/>
        <v>0</v>
      </c>
      <c r="X30" s="241">
        <f t="shared" si="5"/>
        <v>0</v>
      </c>
      <c r="Y30" s="241">
        <f t="shared" si="5"/>
        <v>0</v>
      </c>
      <c r="DA30" s="83"/>
    </row>
    <row r="31" spans="1:105" ht="12" customHeight="1" x14ac:dyDescent="0.25">
      <c r="A31" s="99" t="s">
        <v>440</v>
      </c>
      <c r="B31" s="283"/>
      <c r="C31" s="282">
        <f t="shared" ref="C31:Y31" si="6">SUM(C32:C33)</f>
        <v>0</v>
      </c>
      <c r="D31" s="282">
        <f t="shared" si="6"/>
        <v>0</v>
      </c>
      <c r="E31" s="282">
        <f t="shared" si="6"/>
        <v>0</v>
      </c>
      <c r="F31" s="282">
        <f t="shared" si="6"/>
        <v>0</v>
      </c>
      <c r="G31" s="282">
        <f t="shared" si="6"/>
        <v>0</v>
      </c>
      <c r="H31" s="282">
        <f t="shared" si="6"/>
        <v>0</v>
      </c>
      <c r="I31" s="282">
        <f t="shared" si="6"/>
        <v>0</v>
      </c>
      <c r="J31" s="282">
        <f t="shared" si="6"/>
        <v>0</v>
      </c>
      <c r="K31" s="282">
        <f t="shared" si="6"/>
        <v>0</v>
      </c>
      <c r="L31" s="282">
        <f t="shared" si="6"/>
        <v>0</v>
      </c>
      <c r="M31" s="282">
        <f t="shared" si="6"/>
        <v>0</v>
      </c>
      <c r="N31" s="282">
        <f t="shared" si="6"/>
        <v>0</v>
      </c>
      <c r="O31" s="282">
        <f t="shared" si="6"/>
        <v>0</v>
      </c>
      <c r="P31" s="282">
        <f t="shared" si="6"/>
        <v>0</v>
      </c>
      <c r="Q31" s="282">
        <f t="shared" si="6"/>
        <v>0</v>
      </c>
      <c r="R31" s="282">
        <f t="shared" si="6"/>
        <v>0</v>
      </c>
      <c r="S31" s="282">
        <f t="shared" si="6"/>
        <v>0</v>
      </c>
      <c r="T31" s="282">
        <f t="shared" si="6"/>
        <v>0</v>
      </c>
      <c r="U31" s="282">
        <f t="shared" si="6"/>
        <v>0</v>
      </c>
      <c r="V31" s="282">
        <f t="shared" si="6"/>
        <v>0</v>
      </c>
      <c r="W31" s="282">
        <f t="shared" si="6"/>
        <v>0</v>
      </c>
      <c r="X31" s="282">
        <f t="shared" si="6"/>
        <v>0</v>
      </c>
      <c r="Y31" s="282">
        <f t="shared" si="6"/>
        <v>0</v>
      </c>
      <c r="DA31" s="94"/>
    </row>
    <row r="32" spans="1:105" ht="12" customHeight="1" x14ac:dyDescent="0.25">
      <c r="A32" s="44" t="s">
        <v>46</v>
      </c>
      <c r="B32" s="283"/>
      <c r="C32" s="282">
        <f t="shared" ref="C32:Y32" si="7">B20+C26-C20</f>
        <v>0</v>
      </c>
      <c r="D32" s="282">
        <f t="shared" si="7"/>
        <v>0</v>
      </c>
      <c r="E32" s="282">
        <f t="shared" si="7"/>
        <v>0</v>
      </c>
      <c r="F32" s="282">
        <f t="shared" si="7"/>
        <v>0</v>
      </c>
      <c r="G32" s="282">
        <f t="shared" si="7"/>
        <v>0</v>
      </c>
      <c r="H32" s="282">
        <f t="shared" si="7"/>
        <v>0</v>
      </c>
      <c r="I32" s="282">
        <f t="shared" si="7"/>
        <v>0</v>
      </c>
      <c r="J32" s="282">
        <f t="shared" si="7"/>
        <v>0</v>
      </c>
      <c r="K32" s="282">
        <f t="shared" si="7"/>
        <v>0</v>
      </c>
      <c r="L32" s="282">
        <f t="shared" si="7"/>
        <v>0</v>
      </c>
      <c r="M32" s="282">
        <f t="shared" si="7"/>
        <v>0</v>
      </c>
      <c r="N32" s="282">
        <f t="shared" si="7"/>
        <v>0</v>
      </c>
      <c r="O32" s="282">
        <f t="shared" si="7"/>
        <v>0</v>
      </c>
      <c r="P32" s="282">
        <f t="shared" si="7"/>
        <v>0</v>
      </c>
      <c r="Q32" s="282">
        <f t="shared" si="7"/>
        <v>0</v>
      </c>
      <c r="R32" s="282">
        <f t="shared" si="7"/>
        <v>0</v>
      </c>
      <c r="S32" s="282">
        <f t="shared" si="7"/>
        <v>0</v>
      </c>
      <c r="T32" s="282">
        <f t="shared" si="7"/>
        <v>0</v>
      </c>
      <c r="U32" s="282">
        <f t="shared" si="7"/>
        <v>0</v>
      </c>
      <c r="V32" s="282">
        <f t="shared" si="7"/>
        <v>0</v>
      </c>
      <c r="W32" s="282">
        <f t="shared" si="7"/>
        <v>0</v>
      </c>
      <c r="X32" s="282">
        <f t="shared" si="7"/>
        <v>0</v>
      </c>
      <c r="Y32" s="282">
        <f t="shared" si="7"/>
        <v>0</v>
      </c>
      <c r="DA32" s="94"/>
    </row>
    <row r="33" spans="1:105" ht="12" customHeight="1" x14ac:dyDescent="0.25">
      <c r="A33" s="44" t="s">
        <v>80</v>
      </c>
      <c r="B33" s="283"/>
      <c r="C33" s="282">
        <f t="shared" ref="C33:Y33" si="8">B21+C27-C21</f>
        <v>0</v>
      </c>
      <c r="D33" s="282">
        <f t="shared" si="8"/>
        <v>0</v>
      </c>
      <c r="E33" s="282">
        <f t="shared" si="8"/>
        <v>0</v>
      </c>
      <c r="F33" s="282">
        <f t="shared" si="8"/>
        <v>0</v>
      </c>
      <c r="G33" s="282">
        <f t="shared" si="8"/>
        <v>0</v>
      </c>
      <c r="H33" s="282">
        <f t="shared" si="8"/>
        <v>0</v>
      </c>
      <c r="I33" s="282">
        <f t="shared" si="8"/>
        <v>0</v>
      </c>
      <c r="J33" s="282">
        <f t="shared" si="8"/>
        <v>0</v>
      </c>
      <c r="K33" s="282">
        <f t="shared" si="8"/>
        <v>0</v>
      </c>
      <c r="L33" s="282">
        <f t="shared" si="8"/>
        <v>0</v>
      </c>
      <c r="M33" s="282">
        <f t="shared" si="8"/>
        <v>0</v>
      </c>
      <c r="N33" s="282">
        <f t="shared" si="8"/>
        <v>0</v>
      </c>
      <c r="O33" s="282">
        <f t="shared" si="8"/>
        <v>0</v>
      </c>
      <c r="P33" s="282">
        <f t="shared" si="8"/>
        <v>0</v>
      </c>
      <c r="Q33" s="282">
        <f t="shared" si="8"/>
        <v>0</v>
      </c>
      <c r="R33" s="282">
        <f t="shared" si="8"/>
        <v>0</v>
      </c>
      <c r="S33" s="282">
        <f t="shared" si="8"/>
        <v>0</v>
      </c>
      <c r="T33" s="282">
        <f t="shared" si="8"/>
        <v>0</v>
      </c>
      <c r="U33" s="282">
        <f t="shared" si="8"/>
        <v>0</v>
      </c>
      <c r="V33" s="282">
        <f t="shared" si="8"/>
        <v>0</v>
      </c>
      <c r="W33" s="282">
        <f t="shared" si="8"/>
        <v>0</v>
      </c>
      <c r="X33" s="282">
        <f t="shared" si="8"/>
        <v>0</v>
      </c>
      <c r="Y33" s="282">
        <f t="shared" si="8"/>
        <v>0</v>
      </c>
      <c r="DA33" s="94"/>
    </row>
    <row r="34" spans="1:105" ht="12" customHeight="1" x14ac:dyDescent="0.25">
      <c r="A34" s="52" t="s">
        <v>443</v>
      </c>
      <c r="B34" s="247"/>
      <c r="C34" s="242">
        <f t="shared" ref="C34:Y34" si="9">B22+C28-C22</f>
        <v>0</v>
      </c>
      <c r="D34" s="242">
        <f t="shared" si="9"/>
        <v>0</v>
      </c>
      <c r="E34" s="242">
        <f t="shared" si="9"/>
        <v>0</v>
      </c>
      <c r="F34" s="242">
        <f t="shared" si="9"/>
        <v>0</v>
      </c>
      <c r="G34" s="242">
        <f t="shared" si="9"/>
        <v>0</v>
      </c>
      <c r="H34" s="242">
        <f t="shared" si="9"/>
        <v>0</v>
      </c>
      <c r="I34" s="242">
        <f t="shared" si="9"/>
        <v>0</v>
      </c>
      <c r="J34" s="242">
        <f t="shared" si="9"/>
        <v>0</v>
      </c>
      <c r="K34" s="242">
        <f t="shared" si="9"/>
        <v>0</v>
      </c>
      <c r="L34" s="242">
        <f t="shared" si="9"/>
        <v>0</v>
      </c>
      <c r="M34" s="242">
        <f t="shared" si="9"/>
        <v>0</v>
      </c>
      <c r="N34" s="242">
        <f t="shared" si="9"/>
        <v>0</v>
      </c>
      <c r="O34" s="242">
        <f t="shared" si="9"/>
        <v>0</v>
      </c>
      <c r="P34" s="242">
        <f t="shared" si="9"/>
        <v>0</v>
      </c>
      <c r="Q34" s="242">
        <f t="shared" si="9"/>
        <v>0</v>
      </c>
      <c r="R34" s="242">
        <f t="shared" si="9"/>
        <v>0</v>
      </c>
      <c r="S34" s="242">
        <f t="shared" si="9"/>
        <v>0</v>
      </c>
      <c r="T34" s="242">
        <f t="shared" si="9"/>
        <v>0</v>
      </c>
      <c r="U34" s="242">
        <f t="shared" si="9"/>
        <v>0</v>
      </c>
      <c r="V34" s="242">
        <f t="shared" si="9"/>
        <v>0</v>
      </c>
      <c r="W34" s="242">
        <f t="shared" si="9"/>
        <v>0</v>
      </c>
      <c r="X34" s="242">
        <f t="shared" si="9"/>
        <v>0</v>
      </c>
      <c r="Y34" s="242">
        <f t="shared" si="9"/>
        <v>0</v>
      </c>
      <c r="DA34" s="84"/>
    </row>
    <row r="35" spans="1:105" ht="12" customHeight="1" x14ac:dyDescent="0.25">
      <c r="A35" s="30" t="s">
        <v>456</v>
      </c>
      <c r="B35" s="203"/>
      <c r="C35" s="203"/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DA35" s="112"/>
    </row>
    <row r="36" spans="1:105" ht="12" customHeight="1" x14ac:dyDescent="0.25">
      <c r="A36" s="50" t="s">
        <v>438</v>
      </c>
      <c r="B36" s="241">
        <f t="shared" ref="B36:Y36" si="10">B18-B11</f>
        <v>0</v>
      </c>
      <c r="C36" s="241">
        <f t="shared" si="10"/>
        <v>0</v>
      </c>
      <c r="D36" s="241">
        <f t="shared" si="10"/>
        <v>0</v>
      </c>
      <c r="E36" s="241">
        <f t="shared" si="10"/>
        <v>0</v>
      </c>
      <c r="F36" s="241">
        <f t="shared" si="10"/>
        <v>0</v>
      </c>
      <c r="G36" s="241">
        <f t="shared" si="10"/>
        <v>0</v>
      </c>
      <c r="H36" s="241">
        <f t="shared" si="10"/>
        <v>0</v>
      </c>
      <c r="I36" s="241">
        <f t="shared" si="10"/>
        <v>0</v>
      </c>
      <c r="J36" s="241">
        <f t="shared" si="10"/>
        <v>0</v>
      </c>
      <c r="K36" s="241">
        <f t="shared" si="10"/>
        <v>0</v>
      </c>
      <c r="L36" s="241">
        <f t="shared" si="10"/>
        <v>0</v>
      </c>
      <c r="M36" s="241">
        <f t="shared" si="10"/>
        <v>0</v>
      </c>
      <c r="N36" s="241">
        <f t="shared" si="10"/>
        <v>0</v>
      </c>
      <c r="O36" s="241">
        <f t="shared" si="10"/>
        <v>0</v>
      </c>
      <c r="P36" s="241">
        <f t="shared" si="10"/>
        <v>0</v>
      </c>
      <c r="Q36" s="241">
        <f t="shared" si="10"/>
        <v>0</v>
      </c>
      <c r="R36" s="241">
        <f t="shared" si="10"/>
        <v>0</v>
      </c>
      <c r="S36" s="241">
        <f t="shared" si="10"/>
        <v>0</v>
      </c>
      <c r="T36" s="241">
        <f t="shared" si="10"/>
        <v>0</v>
      </c>
      <c r="U36" s="241">
        <f t="shared" si="10"/>
        <v>0</v>
      </c>
      <c r="V36" s="241">
        <f t="shared" si="10"/>
        <v>0</v>
      </c>
      <c r="W36" s="241">
        <f t="shared" si="10"/>
        <v>0</v>
      </c>
      <c r="X36" s="241">
        <f t="shared" si="10"/>
        <v>0</v>
      </c>
      <c r="Y36" s="241">
        <f t="shared" si="10"/>
        <v>0</v>
      </c>
      <c r="DA36" s="83"/>
    </row>
    <row r="37" spans="1:105" ht="12" customHeight="1" x14ac:dyDescent="0.25">
      <c r="A37" s="107" t="s">
        <v>440</v>
      </c>
      <c r="B37" s="282">
        <f t="shared" ref="B37:Y37" si="11">SUM(B38:B39)</f>
        <v>0</v>
      </c>
      <c r="C37" s="282">
        <f t="shared" si="11"/>
        <v>0</v>
      </c>
      <c r="D37" s="282">
        <f t="shared" si="11"/>
        <v>0</v>
      </c>
      <c r="E37" s="282">
        <f t="shared" si="11"/>
        <v>0</v>
      </c>
      <c r="F37" s="282">
        <f t="shared" si="11"/>
        <v>0</v>
      </c>
      <c r="G37" s="282">
        <f t="shared" si="11"/>
        <v>0</v>
      </c>
      <c r="H37" s="282">
        <f t="shared" si="11"/>
        <v>0</v>
      </c>
      <c r="I37" s="282">
        <f t="shared" si="11"/>
        <v>0</v>
      </c>
      <c r="J37" s="282">
        <f t="shared" si="11"/>
        <v>0</v>
      </c>
      <c r="K37" s="282">
        <f t="shared" si="11"/>
        <v>0</v>
      </c>
      <c r="L37" s="282">
        <f t="shared" si="11"/>
        <v>0</v>
      </c>
      <c r="M37" s="282">
        <f t="shared" si="11"/>
        <v>0</v>
      </c>
      <c r="N37" s="282">
        <f t="shared" si="11"/>
        <v>0</v>
      </c>
      <c r="O37" s="282">
        <f t="shared" si="11"/>
        <v>0</v>
      </c>
      <c r="P37" s="282">
        <f t="shared" si="11"/>
        <v>0</v>
      </c>
      <c r="Q37" s="282">
        <f t="shared" si="11"/>
        <v>0</v>
      </c>
      <c r="R37" s="282">
        <f t="shared" si="11"/>
        <v>0</v>
      </c>
      <c r="S37" s="282">
        <f t="shared" si="11"/>
        <v>0</v>
      </c>
      <c r="T37" s="282">
        <f t="shared" si="11"/>
        <v>0</v>
      </c>
      <c r="U37" s="282">
        <f t="shared" si="11"/>
        <v>0</v>
      </c>
      <c r="V37" s="282">
        <f t="shared" si="11"/>
        <v>0</v>
      </c>
      <c r="W37" s="282">
        <f t="shared" si="11"/>
        <v>0</v>
      </c>
      <c r="X37" s="282">
        <f t="shared" si="11"/>
        <v>0</v>
      </c>
      <c r="Y37" s="282">
        <f t="shared" si="11"/>
        <v>0</v>
      </c>
      <c r="DA37" s="94"/>
    </row>
    <row r="38" spans="1:105" ht="12" customHeight="1" x14ac:dyDescent="0.25">
      <c r="A38" s="99" t="s">
        <v>46</v>
      </c>
      <c r="B38" s="282">
        <f t="shared" ref="B38:Y38" si="12">B20-B13</f>
        <v>0</v>
      </c>
      <c r="C38" s="282">
        <f t="shared" si="12"/>
        <v>0</v>
      </c>
      <c r="D38" s="282">
        <f t="shared" si="12"/>
        <v>0</v>
      </c>
      <c r="E38" s="282">
        <f t="shared" si="12"/>
        <v>0</v>
      </c>
      <c r="F38" s="282">
        <f t="shared" si="12"/>
        <v>0</v>
      </c>
      <c r="G38" s="282">
        <f t="shared" si="12"/>
        <v>0</v>
      </c>
      <c r="H38" s="282">
        <f t="shared" si="12"/>
        <v>0</v>
      </c>
      <c r="I38" s="282">
        <f t="shared" si="12"/>
        <v>0</v>
      </c>
      <c r="J38" s="282">
        <f t="shared" si="12"/>
        <v>0</v>
      </c>
      <c r="K38" s="282">
        <f t="shared" si="12"/>
        <v>0</v>
      </c>
      <c r="L38" s="282">
        <f t="shared" si="12"/>
        <v>0</v>
      </c>
      <c r="M38" s="282">
        <f t="shared" si="12"/>
        <v>0</v>
      </c>
      <c r="N38" s="282">
        <f t="shared" si="12"/>
        <v>0</v>
      </c>
      <c r="O38" s="282">
        <f t="shared" si="12"/>
        <v>0</v>
      </c>
      <c r="P38" s="282">
        <f t="shared" si="12"/>
        <v>0</v>
      </c>
      <c r="Q38" s="282">
        <f t="shared" si="12"/>
        <v>0</v>
      </c>
      <c r="R38" s="282">
        <f t="shared" si="12"/>
        <v>0</v>
      </c>
      <c r="S38" s="282">
        <f t="shared" si="12"/>
        <v>0</v>
      </c>
      <c r="T38" s="282">
        <f t="shared" si="12"/>
        <v>0</v>
      </c>
      <c r="U38" s="282">
        <f t="shared" si="12"/>
        <v>0</v>
      </c>
      <c r="V38" s="282">
        <f t="shared" si="12"/>
        <v>0</v>
      </c>
      <c r="W38" s="282">
        <f t="shared" si="12"/>
        <v>0</v>
      </c>
      <c r="X38" s="282">
        <f t="shared" si="12"/>
        <v>0</v>
      </c>
      <c r="Y38" s="282">
        <f t="shared" si="12"/>
        <v>0</v>
      </c>
      <c r="DA38" s="94"/>
    </row>
    <row r="39" spans="1:105" ht="12" customHeight="1" x14ac:dyDescent="0.25">
      <c r="A39" s="99" t="s">
        <v>80</v>
      </c>
      <c r="B39" s="282">
        <f t="shared" ref="B39:Y39" si="13">B21-B14</f>
        <v>0</v>
      </c>
      <c r="C39" s="282">
        <f t="shared" si="13"/>
        <v>0</v>
      </c>
      <c r="D39" s="282">
        <f t="shared" si="13"/>
        <v>0</v>
      </c>
      <c r="E39" s="282">
        <f t="shared" si="13"/>
        <v>0</v>
      </c>
      <c r="F39" s="282">
        <f t="shared" si="13"/>
        <v>0</v>
      </c>
      <c r="G39" s="282">
        <f t="shared" si="13"/>
        <v>0</v>
      </c>
      <c r="H39" s="282">
        <f t="shared" si="13"/>
        <v>0</v>
      </c>
      <c r="I39" s="282">
        <f t="shared" si="13"/>
        <v>0</v>
      </c>
      <c r="J39" s="282">
        <f t="shared" si="13"/>
        <v>0</v>
      </c>
      <c r="K39" s="282">
        <f t="shared" si="13"/>
        <v>0</v>
      </c>
      <c r="L39" s="282">
        <f t="shared" si="13"/>
        <v>0</v>
      </c>
      <c r="M39" s="282">
        <f t="shared" si="13"/>
        <v>0</v>
      </c>
      <c r="N39" s="282">
        <f t="shared" si="13"/>
        <v>0</v>
      </c>
      <c r="O39" s="282">
        <f t="shared" si="13"/>
        <v>0</v>
      </c>
      <c r="P39" s="282">
        <f t="shared" si="13"/>
        <v>0</v>
      </c>
      <c r="Q39" s="282">
        <f t="shared" si="13"/>
        <v>0</v>
      </c>
      <c r="R39" s="282">
        <f t="shared" si="13"/>
        <v>0</v>
      </c>
      <c r="S39" s="282">
        <f t="shared" si="13"/>
        <v>0</v>
      </c>
      <c r="T39" s="282">
        <f t="shared" si="13"/>
        <v>0</v>
      </c>
      <c r="U39" s="282">
        <f t="shared" si="13"/>
        <v>0</v>
      </c>
      <c r="V39" s="282">
        <f t="shared" si="13"/>
        <v>0</v>
      </c>
      <c r="W39" s="282">
        <f t="shared" si="13"/>
        <v>0</v>
      </c>
      <c r="X39" s="282">
        <f t="shared" si="13"/>
        <v>0</v>
      </c>
      <c r="Y39" s="282">
        <f t="shared" si="13"/>
        <v>0</v>
      </c>
      <c r="DA39" s="94"/>
    </row>
    <row r="40" spans="1:105" ht="12" customHeight="1" x14ac:dyDescent="0.25">
      <c r="A40" s="49" t="s">
        <v>443</v>
      </c>
      <c r="B40" s="242">
        <f t="shared" ref="B40:Y40" si="14">B22-B15</f>
        <v>0</v>
      </c>
      <c r="C40" s="242">
        <f t="shared" si="14"/>
        <v>0</v>
      </c>
      <c r="D40" s="242">
        <f t="shared" si="14"/>
        <v>0</v>
      </c>
      <c r="E40" s="242">
        <f t="shared" si="14"/>
        <v>0</v>
      </c>
      <c r="F40" s="242">
        <f t="shared" si="14"/>
        <v>0</v>
      </c>
      <c r="G40" s="242">
        <f t="shared" si="14"/>
        <v>0</v>
      </c>
      <c r="H40" s="242">
        <f t="shared" si="14"/>
        <v>0</v>
      </c>
      <c r="I40" s="242">
        <f t="shared" si="14"/>
        <v>0</v>
      </c>
      <c r="J40" s="242">
        <f t="shared" si="14"/>
        <v>0</v>
      </c>
      <c r="K40" s="242">
        <f t="shared" si="14"/>
        <v>0</v>
      </c>
      <c r="L40" s="242">
        <f t="shared" si="14"/>
        <v>0</v>
      </c>
      <c r="M40" s="242">
        <f t="shared" si="14"/>
        <v>0</v>
      </c>
      <c r="N40" s="242">
        <f t="shared" si="14"/>
        <v>0</v>
      </c>
      <c r="O40" s="242">
        <f t="shared" si="14"/>
        <v>0</v>
      </c>
      <c r="P40" s="242">
        <f t="shared" si="14"/>
        <v>0</v>
      </c>
      <c r="Q40" s="242">
        <f t="shared" si="14"/>
        <v>0</v>
      </c>
      <c r="R40" s="242">
        <f t="shared" si="14"/>
        <v>0</v>
      </c>
      <c r="S40" s="242">
        <f t="shared" si="14"/>
        <v>0</v>
      </c>
      <c r="T40" s="242">
        <f t="shared" si="14"/>
        <v>0</v>
      </c>
      <c r="U40" s="242">
        <f t="shared" si="14"/>
        <v>0</v>
      </c>
      <c r="V40" s="242">
        <f t="shared" si="14"/>
        <v>0</v>
      </c>
      <c r="W40" s="242">
        <f t="shared" si="14"/>
        <v>0</v>
      </c>
      <c r="X40" s="242">
        <f t="shared" si="14"/>
        <v>0</v>
      </c>
      <c r="Y40" s="242">
        <f t="shared" si="14"/>
        <v>0</v>
      </c>
      <c r="DA40" s="84"/>
    </row>
    <row r="41" spans="1:105" ht="12" customHeight="1" x14ac:dyDescent="0.25">
      <c r="A41" s="4"/>
      <c r="B41" s="243"/>
      <c r="C41" s="243"/>
      <c r="D41" s="243"/>
      <c r="E41" s="243"/>
      <c r="F41" s="243"/>
      <c r="G41" s="243"/>
      <c r="H41" s="243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Y41" s="243"/>
    </row>
    <row r="42" spans="1:105" ht="12" customHeight="1" x14ac:dyDescent="0.25">
      <c r="A42" s="30" t="s">
        <v>69</v>
      </c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DA42" s="112"/>
    </row>
    <row r="43" spans="1:105" ht="12" customHeight="1" x14ac:dyDescent="0.25">
      <c r="A43" s="31" t="s">
        <v>70</v>
      </c>
      <c r="B43" s="210">
        <v>0</v>
      </c>
      <c r="C43" s="210">
        <v>0</v>
      </c>
      <c r="D43" s="210">
        <v>0</v>
      </c>
      <c r="E43" s="210">
        <v>0</v>
      </c>
      <c r="F43" s="210">
        <v>0</v>
      </c>
      <c r="G43" s="210">
        <v>0</v>
      </c>
      <c r="H43" s="210">
        <v>0</v>
      </c>
      <c r="I43" s="210">
        <v>0</v>
      </c>
      <c r="J43" s="210">
        <v>0</v>
      </c>
      <c r="K43" s="210">
        <v>0</v>
      </c>
      <c r="L43" s="210">
        <v>0</v>
      </c>
      <c r="M43" s="210">
        <v>0</v>
      </c>
      <c r="N43" s="210">
        <v>0</v>
      </c>
      <c r="O43" s="210">
        <v>0</v>
      </c>
      <c r="P43" s="210">
        <v>0</v>
      </c>
      <c r="Q43" s="210">
        <v>0</v>
      </c>
      <c r="R43" s="210">
        <v>0</v>
      </c>
      <c r="S43" s="210">
        <v>0</v>
      </c>
      <c r="T43" s="210">
        <v>0</v>
      </c>
      <c r="U43" s="210">
        <v>0</v>
      </c>
      <c r="V43" s="210">
        <v>0</v>
      </c>
      <c r="W43" s="210">
        <v>0</v>
      </c>
      <c r="X43" s="210">
        <v>0</v>
      </c>
      <c r="Y43" s="210">
        <v>0</v>
      </c>
      <c r="DA43" s="109" t="s">
        <v>457</v>
      </c>
    </row>
    <row r="44" spans="1:105" ht="12" customHeight="1" x14ac:dyDescent="0.25">
      <c r="A44" s="24" t="s">
        <v>28</v>
      </c>
      <c r="B44" s="213">
        <v>0</v>
      </c>
      <c r="C44" s="213">
        <v>0</v>
      </c>
      <c r="D44" s="213">
        <v>0</v>
      </c>
      <c r="E44" s="213">
        <v>0</v>
      </c>
      <c r="F44" s="213">
        <v>0</v>
      </c>
      <c r="G44" s="213">
        <v>0</v>
      </c>
      <c r="H44" s="213">
        <v>0</v>
      </c>
      <c r="I44" s="213">
        <v>0</v>
      </c>
      <c r="J44" s="213">
        <v>0</v>
      </c>
      <c r="K44" s="213">
        <v>0</v>
      </c>
      <c r="L44" s="213">
        <v>0</v>
      </c>
      <c r="M44" s="213">
        <v>0</v>
      </c>
      <c r="N44" s="213">
        <v>0</v>
      </c>
      <c r="O44" s="213">
        <v>0</v>
      </c>
      <c r="P44" s="213">
        <v>0</v>
      </c>
      <c r="Q44" s="213">
        <v>0</v>
      </c>
      <c r="R44" s="213">
        <v>0</v>
      </c>
      <c r="S44" s="213">
        <v>0</v>
      </c>
      <c r="T44" s="213">
        <v>0</v>
      </c>
      <c r="U44" s="213">
        <v>0</v>
      </c>
      <c r="V44" s="213">
        <v>0</v>
      </c>
      <c r="W44" s="213">
        <v>0</v>
      </c>
      <c r="X44" s="213">
        <v>0</v>
      </c>
      <c r="Y44" s="213">
        <v>0</v>
      </c>
      <c r="DA44" s="85" t="s">
        <v>458</v>
      </c>
    </row>
    <row r="45" spans="1:105" ht="12" customHeight="1" x14ac:dyDescent="0.25">
      <c r="A45" s="14" t="s">
        <v>29</v>
      </c>
      <c r="B45" s="204">
        <f t="shared" ref="B45:Y45" si="15">B46+B47+B48+B49+B50</f>
        <v>0</v>
      </c>
      <c r="C45" s="204">
        <f t="shared" si="15"/>
        <v>0</v>
      </c>
      <c r="D45" s="204">
        <f t="shared" si="15"/>
        <v>0</v>
      </c>
      <c r="E45" s="204">
        <f t="shared" si="15"/>
        <v>0</v>
      </c>
      <c r="F45" s="204">
        <f t="shared" si="15"/>
        <v>0</v>
      </c>
      <c r="G45" s="204">
        <f t="shared" si="15"/>
        <v>0</v>
      </c>
      <c r="H45" s="204">
        <f t="shared" si="15"/>
        <v>0</v>
      </c>
      <c r="I45" s="204">
        <f t="shared" si="15"/>
        <v>0</v>
      </c>
      <c r="J45" s="204">
        <f t="shared" si="15"/>
        <v>0</v>
      </c>
      <c r="K45" s="204">
        <f t="shared" si="15"/>
        <v>0</v>
      </c>
      <c r="L45" s="204">
        <f t="shared" si="15"/>
        <v>0</v>
      </c>
      <c r="M45" s="204">
        <f t="shared" si="15"/>
        <v>0</v>
      </c>
      <c r="N45" s="204">
        <f t="shared" si="15"/>
        <v>0</v>
      </c>
      <c r="O45" s="204">
        <f t="shared" si="15"/>
        <v>0</v>
      </c>
      <c r="P45" s="204">
        <f t="shared" si="15"/>
        <v>0</v>
      </c>
      <c r="Q45" s="204">
        <f t="shared" si="15"/>
        <v>0</v>
      </c>
      <c r="R45" s="204">
        <f t="shared" si="15"/>
        <v>0</v>
      </c>
      <c r="S45" s="204">
        <f t="shared" si="15"/>
        <v>0</v>
      </c>
      <c r="T45" s="204">
        <f t="shared" si="15"/>
        <v>0</v>
      </c>
      <c r="U45" s="204">
        <f t="shared" si="15"/>
        <v>0</v>
      </c>
      <c r="V45" s="204">
        <f t="shared" si="15"/>
        <v>0</v>
      </c>
      <c r="W45" s="204">
        <f t="shared" si="15"/>
        <v>0</v>
      </c>
      <c r="X45" s="204">
        <f t="shared" si="15"/>
        <v>0</v>
      </c>
      <c r="Y45" s="204">
        <f t="shared" si="15"/>
        <v>0</v>
      </c>
      <c r="DA45" s="71"/>
    </row>
    <row r="46" spans="1:105" ht="12" customHeight="1" x14ac:dyDescent="0.25">
      <c r="A46" s="18" t="s">
        <v>30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459</v>
      </c>
    </row>
    <row r="47" spans="1:105" ht="12" customHeight="1" x14ac:dyDescent="0.25">
      <c r="A47" s="18" t="s">
        <v>31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460</v>
      </c>
    </row>
    <row r="48" spans="1:105" ht="12" customHeight="1" x14ac:dyDescent="0.25">
      <c r="A48" s="18" t="s">
        <v>71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461</v>
      </c>
    </row>
    <row r="49" spans="1:105" ht="12" customHeight="1" x14ac:dyDescent="0.25">
      <c r="A49" s="18" t="s">
        <v>32</v>
      </c>
      <c r="B49" s="204">
        <v>0</v>
      </c>
      <c r="C49" s="204">
        <v>0</v>
      </c>
      <c r="D49" s="204">
        <v>0</v>
      </c>
      <c r="E49" s="204">
        <v>0</v>
      </c>
      <c r="F49" s="204">
        <v>0</v>
      </c>
      <c r="G49" s="204">
        <v>0</v>
      </c>
      <c r="H49" s="204">
        <v>0</v>
      </c>
      <c r="I49" s="204">
        <v>0</v>
      </c>
      <c r="J49" s="204">
        <v>0</v>
      </c>
      <c r="K49" s="204">
        <v>0</v>
      </c>
      <c r="L49" s="204">
        <v>0</v>
      </c>
      <c r="M49" s="204">
        <v>0</v>
      </c>
      <c r="N49" s="204">
        <v>0</v>
      </c>
      <c r="O49" s="204">
        <v>0</v>
      </c>
      <c r="P49" s="204">
        <v>0</v>
      </c>
      <c r="Q49" s="204">
        <v>0</v>
      </c>
      <c r="R49" s="204">
        <v>0</v>
      </c>
      <c r="S49" s="204">
        <v>0</v>
      </c>
      <c r="T49" s="204">
        <v>0</v>
      </c>
      <c r="U49" s="204">
        <v>0</v>
      </c>
      <c r="V49" s="204">
        <v>0</v>
      </c>
      <c r="W49" s="204">
        <v>0</v>
      </c>
      <c r="X49" s="204">
        <v>0</v>
      </c>
      <c r="Y49" s="204">
        <v>0</v>
      </c>
      <c r="DA49" s="71" t="s">
        <v>462</v>
      </c>
    </row>
    <row r="50" spans="1:105" ht="12" customHeight="1" x14ac:dyDescent="0.25">
      <c r="A50" s="18" t="s">
        <v>33</v>
      </c>
      <c r="B50" s="204">
        <v>0</v>
      </c>
      <c r="C50" s="204">
        <v>0</v>
      </c>
      <c r="D50" s="204">
        <v>0</v>
      </c>
      <c r="E50" s="204">
        <v>0</v>
      </c>
      <c r="F50" s="204">
        <v>0</v>
      </c>
      <c r="G50" s="204">
        <v>0</v>
      </c>
      <c r="H50" s="204">
        <v>0</v>
      </c>
      <c r="I50" s="204">
        <v>0</v>
      </c>
      <c r="J50" s="204">
        <v>0</v>
      </c>
      <c r="K50" s="204">
        <v>0</v>
      </c>
      <c r="L50" s="204">
        <v>0</v>
      </c>
      <c r="M50" s="204">
        <v>0</v>
      </c>
      <c r="N50" s="204">
        <v>0</v>
      </c>
      <c r="O50" s="204">
        <v>0</v>
      </c>
      <c r="P50" s="204">
        <v>0</v>
      </c>
      <c r="Q50" s="204">
        <v>0</v>
      </c>
      <c r="R50" s="204">
        <v>0</v>
      </c>
      <c r="S50" s="204">
        <v>0</v>
      </c>
      <c r="T50" s="204">
        <v>0</v>
      </c>
      <c r="U50" s="204">
        <v>0</v>
      </c>
      <c r="V50" s="204">
        <v>0</v>
      </c>
      <c r="W50" s="204">
        <v>0</v>
      </c>
      <c r="X50" s="204">
        <v>0</v>
      </c>
      <c r="Y50" s="204">
        <v>0</v>
      </c>
      <c r="DA50" s="71" t="s">
        <v>463</v>
      </c>
    </row>
    <row r="51" spans="1:105" ht="12" customHeight="1" x14ac:dyDescent="0.25">
      <c r="A51" s="14" t="s">
        <v>34</v>
      </c>
      <c r="B51" s="204">
        <f t="shared" ref="B51:Y51" si="16">B52+B53</f>
        <v>0</v>
      </c>
      <c r="C51" s="204">
        <f t="shared" si="16"/>
        <v>0</v>
      </c>
      <c r="D51" s="204">
        <f t="shared" si="16"/>
        <v>0</v>
      </c>
      <c r="E51" s="204">
        <f t="shared" si="16"/>
        <v>0</v>
      </c>
      <c r="F51" s="204">
        <f t="shared" si="16"/>
        <v>0</v>
      </c>
      <c r="G51" s="204">
        <f t="shared" si="16"/>
        <v>0</v>
      </c>
      <c r="H51" s="204">
        <f t="shared" si="16"/>
        <v>0</v>
      </c>
      <c r="I51" s="204">
        <f t="shared" si="16"/>
        <v>0</v>
      </c>
      <c r="J51" s="204">
        <f t="shared" si="16"/>
        <v>0</v>
      </c>
      <c r="K51" s="204">
        <f t="shared" si="16"/>
        <v>0</v>
      </c>
      <c r="L51" s="204">
        <f t="shared" si="16"/>
        <v>0</v>
      </c>
      <c r="M51" s="204">
        <f t="shared" si="16"/>
        <v>0</v>
      </c>
      <c r="N51" s="204">
        <f t="shared" si="16"/>
        <v>0</v>
      </c>
      <c r="O51" s="204">
        <f t="shared" si="16"/>
        <v>0</v>
      </c>
      <c r="P51" s="204">
        <f t="shared" si="16"/>
        <v>0</v>
      </c>
      <c r="Q51" s="204">
        <f t="shared" si="16"/>
        <v>0</v>
      </c>
      <c r="R51" s="204">
        <f t="shared" si="16"/>
        <v>0</v>
      </c>
      <c r="S51" s="204">
        <f t="shared" si="16"/>
        <v>0</v>
      </c>
      <c r="T51" s="204">
        <f t="shared" si="16"/>
        <v>0</v>
      </c>
      <c r="U51" s="204">
        <f t="shared" si="16"/>
        <v>0</v>
      </c>
      <c r="V51" s="204">
        <f t="shared" si="16"/>
        <v>0</v>
      </c>
      <c r="W51" s="204">
        <f t="shared" si="16"/>
        <v>0</v>
      </c>
      <c r="X51" s="204">
        <f t="shared" si="16"/>
        <v>0</v>
      </c>
      <c r="Y51" s="204">
        <f t="shared" si="16"/>
        <v>0</v>
      </c>
      <c r="DA51" s="71"/>
    </row>
    <row r="52" spans="1:105" ht="12" customHeight="1" x14ac:dyDescent="0.25">
      <c r="A52" s="18" t="s">
        <v>73</v>
      </c>
      <c r="B52" s="204">
        <v>0</v>
      </c>
      <c r="C52" s="204">
        <v>0</v>
      </c>
      <c r="D52" s="204">
        <v>0</v>
      </c>
      <c r="E52" s="204">
        <v>0</v>
      </c>
      <c r="F52" s="204">
        <v>0</v>
      </c>
      <c r="G52" s="204">
        <v>0</v>
      </c>
      <c r="H52" s="204">
        <v>0</v>
      </c>
      <c r="I52" s="204">
        <v>0</v>
      </c>
      <c r="J52" s="204">
        <v>0</v>
      </c>
      <c r="K52" s="204">
        <v>0</v>
      </c>
      <c r="L52" s="204">
        <v>0</v>
      </c>
      <c r="M52" s="204">
        <v>0</v>
      </c>
      <c r="N52" s="204">
        <v>0</v>
      </c>
      <c r="O52" s="204">
        <v>0</v>
      </c>
      <c r="P52" s="204">
        <v>0</v>
      </c>
      <c r="Q52" s="204">
        <v>0</v>
      </c>
      <c r="R52" s="204">
        <v>0</v>
      </c>
      <c r="S52" s="204">
        <v>0</v>
      </c>
      <c r="T52" s="204">
        <v>0</v>
      </c>
      <c r="U52" s="204">
        <v>0</v>
      </c>
      <c r="V52" s="204">
        <v>0</v>
      </c>
      <c r="W52" s="204">
        <v>0</v>
      </c>
      <c r="X52" s="204">
        <v>0</v>
      </c>
      <c r="Y52" s="204">
        <v>0</v>
      </c>
      <c r="DA52" s="71" t="s">
        <v>464</v>
      </c>
    </row>
    <row r="53" spans="1:105" ht="12" customHeight="1" x14ac:dyDescent="0.25">
      <c r="A53" s="18" t="s">
        <v>36</v>
      </c>
      <c r="B53" s="204">
        <v>0</v>
      </c>
      <c r="C53" s="204">
        <v>0</v>
      </c>
      <c r="D53" s="204">
        <v>0</v>
      </c>
      <c r="E53" s="204">
        <v>0</v>
      </c>
      <c r="F53" s="204">
        <v>0</v>
      </c>
      <c r="G53" s="204">
        <v>0</v>
      </c>
      <c r="H53" s="204">
        <v>0</v>
      </c>
      <c r="I53" s="204">
        <v>0</v>
      </c>
      <c r="J53" s="204">
        <v>0</v>
      </c>
      <c r="K53" s="204">
        <v>0</v>
      </c>
      <c r="L53" s="204">
        <v>0</v>
      </c>
      <c r="M53" s="204">
        <v>0</v>
      </c>
      <c r="N53" s="204">
        <v>0</v>
      </c>
      <c r="O53" s="204">
        <v>0</v>
      </c>
      <c r="P53" s="204">
        <v>0</v>
      </c>
      <c r="Q53" s="204">
        <v>0</v>
      </c>
      <c r="R53" s="204">
        <v>0</v>
      </c>
      <c r="S53" s="204">
        <v>0</v>
      </c>
      <c r="T53" s="204">
        <v>0</v>
      </c>
      <c r="U53" s="204">
        <v>0</v>
      </c>
      <c r="V53" s="204">
        <v>0</v>
      </c>
      <c r="W53" s="204">
        <v>0</v>
      </c>
      <c r="X53" s="204">
        <v>0</v>
      </c>
      <c r="Y53" s="204">
        <v>0</v>
      </c>
      <c r="DA53" s="71" t="s">
        <v>465</v>
      </c>
    </row>
    <row r="54" spans="1:105" ht="12" customHeight="1" x14ac:dyDescent="0.25">
      <c r="A54" s="14" t="s">
        <v>37</v>
      </c>
      <c r="B54" s="204">
        <f t="shared" ref="B54:Y54" si="17">B55+B56+B57+B58+B59+B60</f>
        <v>0</v>
      </c>
      <c r="C54" s="204">
        <f t="shared" si="17"/>
        <v>0</v>
      </c>
      <c r="D54" s="204">
        <f t="shared" si="17"/>
        <v>0</v>
      </c>
      <c r="E54" s="204">
        <f t="shared" si="17"/>
        <v>0</v>
      </c>
      <c r="F54" s="204">
        <f t="shared" si="17"/>
        <v>0</v>
      </c>
      <c r="G54" s="204">
        <f t="shared" si="17"/>
        <v>0</v>
      </c>
      <c r="H54" s="204">
        <f t="shared" si="17"/>
        <v>0</v>
      </c>
      <c r="I54" s="204">
        <f t="shared" si="17"/>
        <v>0</v>
      </c>
      <c r="J54" s="204">
        <f t="shared" si="17"/>
        <v>0</v>
      </c>
      <c r="K54" s="204">
        <f t="shared" si="17"/>
        <v>0</v>
      </c>
      <c r="L54" s="204">
        <f t="shared" si="17"/>
        <v>0</v>
      </c>
      <c r="M54" s="204">
        <f t="shared" si="17"/>
        <v>0</v>
      </c>
      <c r="N54" s="204">
        <f t="shared" si="17"/>
        <v>0</v>
      </c>
      <c r="O54" s="204">
        <f t="shared" si="17"/>
        <v>0</v>
      </c>
      <c r="P54" s="204">
        <f t="shared" si="17"/>
        <v>0</v>
      </c>
      <c r="Q54" s="204">
        <f t="shared" si="17"/>
        <v>0</v>
      </c>
      <c r="R54" s="204">
        <f t="shared" si="17"/>
        <v>0</v>
      </c>
      <c r="S54" s="204">
        <f t="shared" si="17"/>
        <v>0</v>
      </c>
      <c r="T54" s="204">
        <f t="shared" si="17"/>
        <v>0</v>
      </c>
      <c r="U54" s="204">
        <f t="shared" si="17"/>
        <v>0</v>
      </c>
      <c r="V54" s="204">
        <f t="shared" si="17"/>
        <v>0</v>
      </c>
      <c r="W54" s="204">
        <f t="shared" si="17"/>
        <v>0</v>
      </c>
      <c r="X54" s="204">
        <f t="shared" si="17"/>
        <v>0</v>
      </c>
      <c r="Y54" s="204">
        <f t="shared" si="17"/>
        <v>0</v>
      </c>
      <c r="DA54" s="71"/>
    </row>
    <row r="55" spans="1:105" ht="12" customHeight="1" x14ac:dyDescent="0.25">
      <c r="A55" s="18" t="s">
        <v>38</v>
      </c>
      <c r="B55" s="204">
        <v>0</v>
      </c>
      <c r="C55" s="204">
        <v>0</v>
      </c>
      <c r="D55" s="204">
        <v>0</v>
      </c>
      <c r="E55" s="204">
        <v>0</v>
      </c>
      <c r="F55" s="204">
        <v>0</v>
      </c>
      <c r="G55" s="204">
        <v>0</v>
      </c>
      <c r="H55" s="204">
        <v>0</v>
      </c>
      <c r="I55" s="204">
        <v>0</v>
      </c>
      <c r="J55" s="204">
        <v>0</v>
      </c>
      <c r="K55" s="204">
        <v>0</v>
      </c>
      <c r="L55" s="204">
        <v>0</v>
      </c>
      <c r="M55" s="204">
        <v>0</v>
      </c>
      <c r="N55" s="204">
        <v>0</v>
      </c>
      <c r="O55" s="204">
        <v>0</v>
      </c>
      <c r="P55" s="204">
        <v>0</v>
      </c>
      <c r="Q55" s="204">
        <v>0</v>
      </c>
      <c r="R55" s="204">
        <v>0</v>
      </c>
      <c r="S55" s="204">
        <v>0</v>
      </c>
      <c r="T55" s="204">
        <v>0</v>
      </c>
      <c r="U55" s="204">
        <v>0</v>
      </c>
      <c r="V55" s="204">
        <v>0</v>
      </c>
      <c r="W55" s="204">
        <v>0</v>
      </c>
      <c r="X55" s="204">
        <v>0</v>
      </c>
      <c r="Y55" s="204">
        <v>0</v>
      </c>
      <c r="DA55" s="71" t="s">
        <v>466</v>
      </c>
    </row>
    <row r="56" spans="1:105" ht="12" customHeight="1" x14ac:dyDescent="0.25">
      <c r="A56" s="18" t="s">
        <v>74</v>
      </c>
      <c r="B56" s="204">
        <v>0</v>
      </c>
      <c r="C56" s="204">
        <v>0</v>
      </c>
      <c r="D56" s="204">
        <v>0</v>
      </c>
      <c r="E56" s="204">
        <v>0</v>
      </c>
      <c r="F56" s="204">
        <v>0</v>
      </c>
      <c r="G56" s="204">
        <v>0</v>
      </c>
      <c r="H56" s="204">
        <v>0</v>
      </c>
      <c r="I56" s="204">
        <v>0</v>
      </c>
      <c r="J56" s="204">
        <v>0</v>
      </c>
      <c r="K56" s="204">
        <v>0</v>
      </c>
      <c r="L56" s="204">
        <v>0</v>
      </c>
      <c r="M56" s="204">
        <v>0</v>
      </c>
      <c r="N56" s="204">
        <v>0</v>
      </c>
      <c r="O56" s="204">
        <v>0</v>
      </c>
      <c r="P56" s="204">
        <v>0</v>
      </c>
      <c r="Q56" s="204">
        <v>0</v>
      </c>
      <c r="R56" s="204">
        <v>0</v>
      </c>
      <c r="S56" s="204">
        <v>0</v>
      </c>
      <c r="T56" s="204">
        <v>0</v>
      </c>
      <c r="U56" s="204">
        <v>0</v>
      </c>
      <c r="V56" s="204">
        <v>0</v>
      </c>
      <c r="W56" s="204">
        <v>0</v>
      </c>
      <c r="X56" s="204">
        <v>0</v>
      </c>
      <c r="Y56" s="204">
        <v>0</v>
      </c>
      <c r="DA56" s="71" t="s">
        <v>467</v>
      </c>
    </row>
    <row r="57" spans="1:105" ht="12" customHeight="1" x14ac:dyDescent="0.25">
      <c r="A57" s="18" t="s">
        <v>75</v>
      </c>
      <c r="B57" s="204">
        <v>0</v>
      </c>
      <c r="C57" s="204">
        <v>0</v>
      </c>
      <c r="D57" s="204">
        <v>0</v>
      </c>
      <c r="E57" s="204">
        <v>0</v>
      </c>
      <c r="F57" s="204">
        <v>0</v>
      </c>
      <c r="G57" s="204">
        <v>0</v>
      </c>
      <c r="H57" s="204">
        <v>0</v>
      </c>
      <c r="I57" s="204">
        <v>0</v>
      </c>
      <c r="J57" s="204">
        <v>0</v>
      </c>
      <c r="K57" s="204">
        <v>0</v>
      </c>
      <c r="L57" s="204">
        <v>0</v>
      </c>
      <c r="M57" s="204">
        <v>0</v>
      </c>
      <c r="N57" s="204">
        <v>0</v>
      </c>
      <c r="O57" s="204">
        <v>0</v>
      </c>
      <c r="P57" s="204">
        <v>0</v>
      </c>
      <c r="Q57" s="204">
        <v>0</v>
      </c>
      <c r="R57" s="204">
        <v>0</v>
      </c>
      <c r="S57" s="204">
        <v>0</v>
      </c>
      <c r="T57" s="204">
        <v>0</v>
      </c>
      <c r="U57" s="204">
        <v>0</v>
      </c>
      <c r="V57" s="204">
        <v>0</v>
      </c>
      <c r="W57" s="204">
        <v>0</v>
      </c>
      <c r="X57" s="204">
        <v>0</v>
      </c>
      <c r="Y57" s="204">
        <v>0</v>
      </c>
      <c r="DA57" s="71" t="s">
        <v>468</v>
      </c>
    </row>
    <row r="58" spans="1:105" ht="12" customHeight="1" x14ac:dyDescent="0.25">
      <c r="A58" s="18" t="s">
        <v>76</v>
      </c>
      <c r="B58" s="204">
        <v>0</v>
      </c>
      <c r="C58" s="204">
        <v>0</v>
      </c>
      <c r="D58" s="204">
        <v>0</v>
      </c>
      <c r="E58" s="204">
        <v>0</v>
      </c>
      <c r="F58" s="204">
        <v>0</v>
      </c>
      <c r="G58" s="204">
        <v>0</v>
      </c>
      <c r="H58" s="204">
        <v>0</v>
      </c>
      <c r="I58" s="204">
        <v>0</v>
      </c>
      <c r="J58" s="204">
        <v>0</v>
      </c>
      <c r="K58" s="204">
        <v>0</v>
      </c>
      <c r="L58" s="204">
        <v>0</v>
      </c>
      <c r="M58" s="204">
        <v>0</v>
      </c>
      <c r="N58" s="204">
        <v>0</v>
      </c>
      <c r="O58" s="204">
        <v>0</v>
      </c>
      <c r="P58" s="204">
        <v>0</v>
      </c>
      <c r="Q58" s="204">
        <v>0</v>
      </c>
      <c r="R58" s="204">
        <v>0</v>
      </c>
      <c r="S58" s="204">
        <v>0</v>
      </c>
      <c r="T58" s="204">
        <v>0</v>
      </c>
      <c r="U58" s="204">
        <v>0</v>
      </c>
      <c r="V58" s="204">
        <v>0</v>
      </c>
      <c r="W58" s="204">
        <v>0</v>
      </c>
      <c r="X58" s="204">
        <v>0</v>
      </c>
      <c r="Y58" s="204">
        <v>0</v>
      </c>
      <c r="DA58" s="71" t="s">
        <v>469</v>
      </c>
    </row>
    <row r="59" spans="1:105" ht="12" customHeight="1" x14ac:dyDescent="0.25">
      <c r="A59" s="18" t="s">
        <v>77</v>
      </c>
      <c r="B59" s="204">
        <v>0</v>
      </c>
      <c r="C59" s="204">
        <v>0</v>
      </c>
      <c r="D59" s="204">
        <v>0</v>
      </c>
      <c r="E59" s="204">
        <v>0</v>
      </c>
      <c r="F59" s="204">
        <v>0</v>
      </c>
      <c r="G59" s="204">
        <v>0</v>
      </c>
      <c r="H59" s="204">
        <v>0</v>
      </c>
      <c r="I59" s="204">
        <v>0</v>
      </c>
      <c r="J59" s="204">
        <v>0</v>
      </c>
      <c r="K59" s="204">
        <v>0</v>
      </c>
      <c r="L59" s="204">
        <v>0</v>
      </c>
      <c r="M59" s="204">
        <v>0</v>
      </c>
      <c r="N59" s="204">
        <v>0</v>
      </c>
      <c r="O59" s="204">
        <v>0</v>
      </c>
      <c r="P59" s="204">
        <v>0</v>
      </c>
      <c r="Q59" s="204">
        <v>0</v>
      </c>
      <c r="R59" s="204">
        <v>0</v>
      </c>
      <c r="S59" s="204">
        <v>0</v>
      </c>
      <c r="T59" s="204">
        <v>0</v>
      </c>
      <c r="U59" s="204">
        <v>0</v>
      </c>
      <c r="V59" s="204">
        <v>0</v>
      </c>
      <c r="W59" s="204">
        <v>0</v>
      </c>
      <c r="X59" s="204">
        <v>0</v>
      </c>
      <c r="Y59" s="204">
        <v>0</v>
      </c>
      <c r="DA59" s="71" t="s">
        <v>470</v>
      </c>
    </row>
    <row r="60" spans="1:105" ht="12" customHeight="1" x14ac:dyDescent="0.25">
      <c r="A60" s="18" t="s">
        <v>78</v>
      </c>
      <c r="B60" s="204">
        <v>0</v>
      </c>
      <c r="C60" s="204">
        <v>0</v>
      </c>
      <c r="D60" s="204">
        <v>0</v>
      </c>
      <c r="E60" s="204">
        <v>0</v>
      </c>
      <c r="F60" s="204">
        <v>0</v>
      </c>
      <c r="G60" s="204">
        <v>0</v>
      </c>
      <c r="H60" s="204">
        <v>0</v>
      </c>
      <c r="I60" s="204">
        <v>0</v>
      </c>
      <c r="J60" s="204">
        <v>0</v>
      </c>
      <c r="K60" s="204">
        <v>0</v>
      </c>
      <c r="L60" s="204">
        <v>0</v>
      </c>
      <c r="M60" s="204">
        <v>0</v>
      </c>
      <c r="N60" s="204">
        <v>0</v>
      </c>
      <c r="O60" s="204">
        <v>0</v>
      </c>
      <c r="P60" s="204">
        <v>0</v>
      </c>
      <c r="Q60" s="204">
        <v>0</v>
      </c>
      <c r="R60" s="204">
        <v>0</v>
      </c>
      <c r="S60" s="204">
        <v>0</v>
      </c>
      <c r="T60" s="204">
        <v>0</v>
      </c>
      <c r="U60" s="204">
        <v>0</v>
      </c>
      <c r="V60" s="204">
        <v>0</v>
      </c>
      <c r="W60" s="204">
        <v>0</v>
      </c>
      <c r="X60" s="204">
        <v>0</v>
      </c>
      <c r="Y60" s="204">
        <v>0</v>
      </c>
      <c r="DA60" s="71" t="s">
        <v>471</v>
      </c>
    </row>
    <row r="61" spans="1:105" ht="12" customHeight="1" x14ac:dyDescent="0.25">
      <c r="A61" s="14" t="s">
        <v>39</v>
      </c>
      <c r="B61" s="204">
        <v>0</v>
      </c>
      <c r="C61" s="204">
        <v>0</v>
      </c>
      <c r="D61" s="204">
        <v>0</v>
      </c>
      <c r="E61" s="204">
        <v>0</v>
      </c>
      <c r="F61" s="204">
        <v>0</v>
      </c>
      <c r="G61" s="204">
        <v>0</v>
      </c>
      <c r="H61" s="204">
        <v>0</v>
      </c>
      <c r="I61" s="204">
        <v>0</v>
      </c>
      <c r="J61" s="204">
        <v>0</v>
      </c>
      <c r="K61" s="204">
        <v>0</v>
      </c>
      <c r="L61" s="204">
        <v>0</v>
      </c>
      <c r="M61" s="204">
        <v>0</v>
      </c>
      <c r="N61" s="204">
        <v>0</v>
      </c>
      <c r="O61" s="204">
        <v>0</v>
      </c>
      <c r="P61" s="204">
        <v>0</v>
      </c>
      <c r="Q61" s="204">
        <v>0</v>
      </c>
      <c r="R61" s="204">
        <v>0</v>
      </c>
      <c r="S61" s="204">
        <v>0</v>
      </c>
      <c r="T61" s="204">
        <v>0</v>
      </c>
      <c r="U61" s="204">
        <v>0</v>
      </c>
      <c r="V61" s="204">
        <v>0</v>
      </c>
      <c r="W61" s="204">
        <v>0</v>
      </c>
      <c r="X61" s="204">
        <v>0</v>
      </c>
      <c r="Y61" s="204">
        <v>0</v>
      </c>
      <c r="DA61" s="71" t="s">
        <v>472</v>
      </c>
    </row>
    <row r="62" spans="1:105" ht="12" customHeight="1" x14ac:dyDescent="0.25">
      <c r="A62" s="21" t="s">
        <v>40</v>
      </c>
      <c r="B62" s="207">
        <v>0</v>
      </c>
      <c r="C62" s="207">
        <v>0</v>
      </c>
      <c r="D62" s="207">
        <v>0</v>
      </c>
      <c r="E62" s="207">
        <v>0</v>
      </c>
      <c r="F62" s="207">
        <v>0</v>
      </c>
      <c r="G62" s="207">
        <v>0</v>
      </c>
      <c r="H62" s="207">
        <v>0</v>
      </c>
      <c r="I62" s="207">
        <v>0</v>
      </c>
      <c r="J62" s="207">
        <v>0</v>
      </c>
      <c r="K62" s="207">
        <v>0</v>
      </c>
      <c r="L62" s="207">
        <v>0</v>
      </c>
      <c r="M62" s="207">
        <v>0</v>
      </c>
      <c r="N62" s="207">
        <v>0</v>
      </c>
      <c r="O62" s="207">
        <v>0</v>
      </c>
      <c r="P62" s="207">
        <v>0</v>
      </c>
      <c r="Q62" s="207">
        <v>0</v>
      </c>
      <c r="R62" s="207">
        <v>0</v>
      </c>
      <c r="S62" s="207">
        <v>0</v>
      </c>
      <c r="T62" s="207">
        <v>0</v>
      </c>
      <c r="U62" s="207">
        <v>0</v>
      </c>
      <c r="V62" s="207">
        <v>0</v>
      </c>
      <c r="W62" s="207">
        <v>0</v>
      </c>
      <c r="X62" s="207">
        <v>0</v>
      </c>
      <c r="Y62" s="207">
        <v>0</v>
      </c>
      <c r="DA62" s="86" t="s">
        <v>473</v>
      </c>
    </row>
    <row r="63" spans="1:105" ht="12" customHeight="1" x14ac:dyDescent="0.25">
      <c r="A63" s="114" t="s">
        <v>144</v>
      </c>
      <c r="B63" s="284">
        <f t="shared" ref="B63:Y63" si="18">SUM(B64:B65,B68)</f>
        <v>0</v>
      </c>
      <c r="C63" s="284">
        <f t="shared" si="18"/>
        <v>0</v>
      </c>
      <c r="D63" s="284">
        <f t="shared" si="18"/>
        <v>0</v>
      </c>
      <c r="E63" s="284">
        <f t="shared" si="18"/>
        <v>0</v>
      </c>
      <c r="F63" s="284">
        <f t="shared" si="18"/>
        <v>0</v>
      </c>
      <c r="G63" s="284">
        <f t="shared" si="18"/>
        <v>0</v>
      </c>
      <c r="H63" s="284">
        <f t="shared" si="18"/>
        <v>0</v>
      </c>
      <c r="I63" s="284">
        <f t="shared" si="18"/>
        <v>0</v>
      </c>
      <c r="J63" s="284">
        <f t="shared" si="18"/>
        <v>0</v>
      </c>
      <c r="K63" s="284">
        <f t="shared" si="18"/>
        <v>0</v>
      </c>
      <c r="L63" s="284">
        <f t="shared" si="18"/>
        <v>0</v>
      </c>
      <c r="M63" s="284">
        <f t="shared" si="18"/>
        <v>0</v>
      </c>
      <c r="N63" s="284">
        <f t="shared" si="18"/>
        <v>0</v>
      </c>
      <c r="O63" s="284">
        <f t="shared" si="18"/>
        <v>0</v>
      </c>
      <c r="P63" s="284">
        <f t="shared" si="18"/>
        <v>0</v>
      </c>
      <c r="Q63" s="284">
        <f t="shared" si="18"/>
        <v>0</v>
      </c>
      <c r="R63" s="284">
        <f t="shared" si="18"/>
        <v>0</v>
      </c>
      <c r="S63" s="284">
        <f t="shared" si="18"/>
        <v>0</v>
      </c>
      <c r="T63" s="284">
        <f t="shared" si="18"/>
        <v>0</v>
      </c>
      <c r="U63" s="284">
        <f t="shared" si="18"/>
        <v>0</v>
      </c>
      <c r="V63" s="284">
        <f t="shared" si="18"/>
        <v>0</v>
      </c>
      <c r="W63" s="284">
        <f t="shared" si="18"/>
        <v>0</v>
      </c>
      <c r="X63" s="284">
        <f t="shared" si="18"/>
        <v>0</v>
      </c>
      <c r="Y63" s="284">
        <f t="shared" si="18"/>
        <v>0</v>
      </c>
      <c r="DA63" s="118"/>
    </row>
    <row r="64" spans="1:105" ht="12" customHeight="1" x14ac:dyDescent="0.25">
      <c r="A64" s="51" t="s">
        <v>45</v>
      </c>
      <c r="B64" s="241">
        <f>NFM_fec!B5</f>
        <v>0</v>
      </c>
      <c r="C64" s="241">
        <f>NFM_fec!C5</f>
        <v>0</v>
      </c>
      <c r="D64" s="241">
        <f>NFM_fec!D5</f>
        <v>0</v>
      </c>
      <c r="E64" s="241">
        <f>NFM_fec!E5</f>
        <v>0</v>
      </c>
      <c r="F64" s="241">
        <f>NFM_fec!F5</f>
        <v>0</v>
      </c>
      <c r="G64" s="241">
        <f>NFM_fec!G5</f>
        <v>0</v>
      </c>
      <c r="H64" s="241">
        <f>NFM_fec!H5</f>
        <v>0</v>
      </c>
      <c r="I64" s="241">
        <f>NFM_fec!I5</f>
        <v>0</v>
      </c>
      <c r="J64" s="241">
        <f>NFM_fec!J5</f>
        <v>0</v>
      </c>
      <c r="K64" s="241">
        <f>NFM_fec!K5</f>
        <v>0</v>
      </c>
      <c r="L64" s="241">
        <f>NFM_fec!L5</f>
        <v>0</v>
      </c>
      <c r="M64" s="241">
        <f>NFM_fec!M5</f>
        <v>0</v>
      </c>
      <c r="N64" s="241">
        <f>NFM_fec!N5</f>
        <v>0</v>
      </c>
      <c r="O64" s="241">
        <f>NFM_fec!O5</f>
        <v>0</v>
      </c>
      <c r="P64" s="241">
        <f>NFM_fec!P5</f>
        <v>0</v>
      </c>
      <c r="Q64" s="241">
        <f>NFM_fec!Q5</f>
        <v>0</v>
      </c>
      <c r="R64" s="241">
        <f>NFM_fec!R5</f>
        <v>0</v>
      </c>
      <c r="S64" s="241">
        <f>NFM_fec!S5</f>
        <v>0</v>
      </c>
      <c r="T64" s="241">
        <f>NFM_fec!T5</f>
        <v>0</v>
      </c>
      <c r="U64" s="241">
        <f>NFM_fec!U5</f>
        <v>0</v>
      </c>
      <c r="V64" s="241">
        <f>NFM_fec!V5</f>
        <v>0</v>
      </c>
      <c r="W64" s="241">
        <f>NFM_fec!W5</f>
        <v>0</v>
      </c>
      <c r="X64" s="241">
        <f>NFM_fec!X5</f>
        <v>0</v>
      </c>
      <c r="Y64" s="241">
        <f>NFM_fec!Y5</f>
        <v>0</v>
      </c>
      <c r="DA64" s="83"/>
    </row>
    <row r="65" spans="1:105" ht="12" customHeight="1" x14ac:dyDescent="0.25">
      <c r="A65" s="99" t="s">
        <v>58</v>
      </c>
      <c r="B65" s="282">
        <f t="shared" ref="B65:Y65" si="19">SUM(B66:B67)</f>
        <v>0</v>
      </c>
      <c r="C65" s="282">
        <f t="shared" si="19"/>
        <v>0</v>
      </c>
      <c r="D65" s="282">
        <f t="shared" si="19"/>
        <v>0</v>
      </c>
      <c r="E65" s="282">
        <f t="shared" si="19"/>
        <v>0</v>
      </c>
      <c r="F65" s="282">
        <f t="shared" si="19"/>
        <v>0</v>
      </c>
      <c r="G65" s="282">
        <f t="shared" si="19"/>
        <v>0</v>
      </c>
      <c r="H65" s="282">
        <f t="shared" si="19"/>
        <v>0</v>
      </c>
      <c r="I65" s="282">
        <f t="shared" si="19"/>
        <v>0</v>
      </c>
      <c r="J65" s="282">
        <f t="shared" si="19"/>
        <v>0</v>
      </c>
      <c r="K65" s="282">
        <f t="shared" si="19"/>
        <v>0</v>
      </c>
      <c r="L65" s="282">
        <f t="shared" si="19"/>
        <v>0</v>
      </c>
      <c r="M65" s="282">
        <f t="shared" si="19"/>
        <v>0</v>
      </c>
      <c r="N65" s="282">
        <f t="shared" si="19"/>
        <v>0</v>
      </c>
      <c r="O65" s="282">
        <f t="shared" si="19"/>
        <v>0</v>
      </c>
      <c r="P65" s="282">
        <f t="shared" si="19"/>
        <v>0</v>
      </c>
      <c r="Q65" s="282">
        <f t="shared" si="19"/>
        <v>0</v>
      </c>
      <c r="R65" s="282">
        <f t="shared" si="19"/>
        <v>0</v>
      </c>
      <c r="S65" s="282">
        <f t="shared" si="19"/>
        <v>0</v>
      </c>
      <c r="T65" s="282">
        <f t="shared" si="19"/>
        <v>0</v>
      </c>
      <c r="U65" s="282">
        <f t="shared" si="19"/>
        <v>0</v>
      </c>
      <c r="V65" s="282">
        <f t="shared" si="19"/>
        <v>0</v>
      </c>
      <c r="W65" s="282">
        <f t="shared" si="19"/>
        <v>0</v>
      </c>
      <c r="X65" s="282">
        <f t="shared" si="19"/>
        <v>0</v>
      </c>
      <c r="Y65" s="282">
        <f t="shared" si="19"/>
        <v>0</v>
      </c>
      <c r="DA65" s="94"/>
    </row>
    <row r="66" spans="1:105" ht="12" customHeight="1" x14ac:dyDescent="0.25">
      <c r="A66" s="44" t="s">
        <v>46</v>
      </c>
      <c r="B66" s="282">
        <f>NFM_fec!B34</f>
        <v>0</v>
      </c>
      <c r="C66" s="282">
        <f>NFM_fec!C34</f>
        <v>0</v>
      </c>
      <c r="D66" s="282">
        <f>NFM_fec!D34</f>
        <v>0</v>
      </c>
      <c r="E66" s="282">
        <f>NFM_fec!E34</f>
        <v>0</v>
      </c>
      <c r="F66" s="282">
        <f>NFM_fec!F34</f>
        <v>0</v>
      </c>
      <c r="G66" s="282">
        <f>NFM_fec!G34</f>
        <v>0</v>
      </c>
      <c r="H66" s="282">
        <f>NFM_fec!H34</f>
        <v>0</v>
      </c>
      <c r="I66" s="282">
        <f>NFM_fec!I34</f>
        <v>0</v>
      </c>
      <c r="J66" s="282">
        <f>NFM_fec!J34</f>
        <v>0</v>
      </c>
      <c r="K66" s="282">
        <f>NFM_fec!K34</f>
        <v>0</v>
      </c>
      <c r="L66" s="282">
        <f>NFM_fec!L34</f>
        <v>0</v>
      </c>
      <c r="M66" s="282">
        <f>NFM_fec!M34</f>
        <v>0</v>
      </c>
      <c r="N66" s="282">
        <f>NFM_fec!N34</f>
        <v>0</v>
      </c>
      <c r="O66" s="282">
        <f>NFM_fec!O34</f>
        <v>0</v>
      </c>
      <c r="P66" s="282">
        <f>NFM_fec!P34</f>
        <v>0</v>
      </c>
      <c r="Q66" s="282">
        <f>NFM_fec!Q34</f>
        <v>0</v>
      </c>
      <c r="R66" s="282">
        <f>NFM_fec!R34</f>
        <v>0</v>
      </c>
      <c r="S66" s="282">
        <f>NFM_fec!S34</f>
        <v>0</v>
      </c>
      <c r="T66" s="282">
        <f>NFM_fec!T34</f>
        <v>0</v>
      </c>
      <c r="U66" s="282">
        <f>NFM_fec!U34</f>
        <v>0</v>
      </c>
      <c r="V66" s="282">
        <f>NFM_fec!V34</f>
        <v>0</v>
      </c>
      <c r="W66" s="282">
        <f>NFM_fec!W34</f>
        <v>0</v>
      </c>
      <c r="X66" s="282">
        <f>NFM_fec!X34</f>
        <v>0</v>
      </c>
      <c r="Y66" s="282">
        <f>NFM_fec!Y34</f>
        <v>0</v>
      </c>
      <c r="DA66" s="94"/>
    </row>
    <row r="67" spans="1:105" ht="12" customHeight="1" x14ac:dyDescent="0.25">
      <c r="A67" s="44" t="s">
        <v>80</v>
      </c>
      <c r="B67" s="282">
        <f>NFM_fec!B72</f>
        <v>0</v>
      </c>
      <c r="C67" s="282">
        <f>NFM_fec!C72</f>
        <v>0</v>
      </c>
      <c r="D67" s="282">
        <f>NFM_fec!D72</f>
        <v>0</v>
      </c>
      <c r="E67" s="282">
        <f>NFM_fec!E72</f>
        <v>0</v>
      </c>
      <c r="F67" s="282">
        <f>NFM_fec!F72</f>
        <v>0</v>
      </c>
      <c r="G67" s="282">
        <f>NFM_fec!G72</f>
        <v>0</v>
      </c>
      <c r="H67" s="282">
        <f>NFM_fec!H72</f>
        <v>0</v>
      </c>
      <c r="I67" s="282">
        <f>NFM_fec!I72</f>
        <v>0</v>
      </c>
      <c r="J67" s="282">
        <f>NFM_fec!J72</f>
        <v>0</v>
      </c>
      <c r="K67" s="282">
        <f>NFM_fec!K72</f>
        <v>0</v>
      </c>
      <c r="L67" s="282">
        <f>NFM_fec!L72</f>
        <v>0</v>
      </c>
      <c r="M67" s="282">
        <f>NFM_fec!M72</f>
        <v>0</v>
      </c>
      <c r="N67" s="282">
        <f>NFM_fec!N72</f>
        <v>0</v>
      </c>
      <c r="O67" s="282">
        <f>NFM_fec!O72</f>
        <v>0</v>
      </c>
      <c r="P67" s="282">
        <f>NFM_fec!P72</f>
        <v>0</v>
      </c>
      <c r="Q67" s="282">
        <f>NFM_fec!Q72</f>
        <v>0</v>
      </c>
      <c r="R67" s="282">
        <f>NFM_fec!R72</f>
        <v>0</v>
      </c>
      <c r="S67" s="282">
        <f>NFM_fec!S72</f>
        <v>0</v>
      </c>
      <c r="T67" s="282">
        <f>NFM_fec!T72</f>
        <v>0</v>
      </c>
      <c r="U67" s="282">
        <f>NFM_fec!U72</f>
        <v>0</v>
      </c>
      <c r="V67" s="282">
        <f>NFM_fec!V72</f>
        <v>0</v>
      </c>
      <c r="W67" s="282">
        <f>NFM_fec!W72</f>
        <v>0</v>
      </c>
      <c r="X67" s="282">
        <f>NFM_fec!X72</f>
        <v>0</v>
      </c>
      <c r="Y67" s="282">
        <f>NFM_fec!Y72</f>
        <v>0</v>
      </c>
      <c r="DA67" s="94"/>
    </row>
    <row r="68" spans="1:105" ht="12" customHeight="1" x14ac:dyDescent="0.25">
      <c r="A68" s="52" t="s">
        <v>47</v>
      </c>
      <c r="B68" s="242">
        <f>NFM_fec!B115</f>
        <v>0</v>
      </c>
      <c r="C68" s="242">
        <f>NFM_fec!C115</f>
        <v>0</v>
      </c>
      <c r="D68" s="242">
        <f>NFM_fec!D115</f>
        <v>0</v>
      </c>
      <c r="E68" s="242">
        <f>NFM_fec!E115</f>
        <v>0</v>
      </c>
      <c r="F68" s="242">
        <f>NFM_fec!F115</f>
        <v>0</v>
      </c>
      <c r="G68" s="242">
        <f>NFM_fec!G115</f>
        <v>0</v>
      </c>
      <c r="H68" s="242">
        <f>NFM_fec!H115</f>
        <v>0</v>
      </c>
      <c r="I68" s="242">
        <f>NFM_fec!I115</f>
        <v>0</v>
      </c>
      <c r="J68" s="242">
        <f>NFM_fec!J115</f>
        <v>0</v>
      </c>
      <c r="K68" s="242">
        <f>NFM_fec!K115</f>
        <v>0</v>
      </c>
      <c r="L68" s="242">
        <f>NFM_fec!L115</f>
        <v>0</v>
      </c>
      <c r="M68" s="242">
        <f>NFM_fec!M115</f>
        <v>0</v>
      </c>
      <c r="N68" s="242">
        <f>NFM_fec!N115</f>
        <v>0</v>
      </c>
      <c r="O68" s="242">
        <f>NFM_fec!O115</f>
        <v>0</v>
      </c>
      <c r="P68" s="242">
        <f>NFM_fec!P115</f>
        <v>0</v>
      </c>
      <c r="Q68" s="242">
        <f>NFM_fec!Q115</f>
        <v>0</v>
      </c>
      <c r="R68" s="242">
        <f>NFM_fec!R115</f>
        <v>0</v>
      </c>
      <c r="S68" s="242">
        <f>NFM_fec!S115</f>
        <v>0</v>
      </c>
      <c r="T68" s="242">
        <f>NFM_fec!T115</f>
        <v>0</v>
      </c>
      <c r="U68" s="242">
        <f>NFM_fec!U115</f>
        <v>0</v>
      </c>
      <c r="V68" s="242">
        <f>NFM_fec!V115</f>
        <v>0</v>
      </c>
      <c r="W68" s="242">
        <f>NFM_fec!W115</f>
        <v>0</v>
      </c>
      <c r="X68" s="242">
        <f>NFM_fec!X115</f>
        <v>0</v>
      </c>
      <c r="Y68" s="242">
        <f>NFM_fec!Y115</f>
        <v>0</v>
      </c>
      <c r="DA68" s="84"/>
    </row>
    <row r="69" spans="1:105" ht="12" customHeight="1" x14ac:dyDescent="0.25">
      <c r="A69" s="4"/>
      <c r="B69" s="243"/>
      <c r="C69" s="243"/>
      <c r="D69" s="243"/>
      <c r="E69" s="243"/>
      <c r="F69" s="243"/>
      <c r="G69" s="243"/>
      <c r="H69" s="243"/>
      <c r="I69" s="243"/>
      <c r="J69" s="243"/>
      <c r="K69" s="243"/>
      <c r="L69" s="243"/>
      <c r="M69" s="243"/>
      <c r="N69" s="243"/>
      <c r="O69" s="243"/>
      <c r="P69" s="243"/>
      <c r="Q69" s="243"/>
      <c r="R69" s="285"/>
      <c r="S69" s="285"/>
      <c r="T69" s="285"/>
      <c r="U69" s="285"/>
      <c r="V69" s="285"/>
      <c r="W69" s="285"/>
      <c r="X69" s="285"/>
      <c r="Y69" s="285"/>
    </row>
    <row r="70" spans="1:105" ht="12" customHeight="1" x14ac:dyDescent="0.25">
      <c r="A70" s="30" t="s">
        <v>84</v>
      </c>
      <c r="B70" s="203">
        <f t="shared" ref="B70:Y70" si="20">SUM(B71:B72)</f>
        <v>0</v>
      </c>
      <c r="C70" s="203">
        <f t="shared" si="20"/>
        <v>0</v>
      </c>
      <c r="D70" s="203">
        <f t="shared" si="20"/>
        <v>0</v>
      </c>
      <c r="E70" s="203">
        <f t="shared" si="20"/>
        <v>0</v>
      </c>
      <c r="F70" s="203">
        <f t="shared" si="20"/>
        <v>0</v>
      </c>
      <c r="G70" s="203">
        <f t="shared" si="20"/>
        <v>0</v>
      </c>
      <c r="H70" s="203">
        <f t="shared" si="20"/>
        <v>0</v>
      </c>
      <c r="I70" s="203">
        <f t="shared" si="20"/>
        <v>0</v>
      </c>
      <c r="J70" s="203">
        <f t="shared" si="20"/>
        <v>0</v>
      </c>
      <c r="K70" s="203">
        <f t="shared" si="20"/>
        <v>0</v>
      </c>
      <c r="L70" s="203">
        <f t="shared" si="20"/>
        <v>0</v>
      </c>
      <c r="M70" s="203">
        <f t="shared" si="20"/>
        <v>0</v>
      </c>
      <c r="N70" s="203">
        <f t="shared" si="20"/>
        <v>0</v>
      </c>
      <c r="O70" s="203">
        <f t="shared" si="20"/>
        <v>0</v>
      </c>
      <c r="P70" s="203">
        <f t="shared" si="20"/>
        <v>0</v>
      </c>
      <c r="Q70" s="203">
        <f t="shared" si="20"/>
        <v>0</v>
      </c>
      <c r="R70" s="203">
        <f t="shared" si="20"/>
        <v>0</v>
      </c>
      <c r="S70" s="203">
        <f t="shared" si="20"/>
        <v>0</v>
      </c>
      <c r="T70" s="203">
        <f t="shared" si="20"/>
        <v>0</v>
      </c>
      <c r="U70" s="203">
        <f t="shared" si="20"/>
        <v>0</v>
      </c>
      <c r="V70" s="203">
        <f t="shared" si="20"/>
        <v>0</v>
      </c>
      <c r="W70" s="203">
        <f t="shared" si="20"/>
        <v>0</v>
      </c>
      <c r="X70" s="203">
        <f t="shared" si="20"/>
        <v>0</v>
      </c>
      <c r="Y70" s="203">
        <f t="shared" si="20"/>
        <v>0</v>
      </c>
      <c r="DA70" s="112"/>
    </row>
    <row r="71" spans="1:105" ht="12" customHeight="1" x14ac:dyDescent="0.25">
      <c r="A71" s="24" t="s">
        <v>145</v>
      </c>
      <c r="B71" s="213">
        <f>NFM_emi!B5+(NFM_emi!B34-NFM_emi!B70)+NFM_emi!B72+(NFM_emi!B115-NFM_emi!B158)</f>
        <v>0</v>
      </c>
      <c r="C71" s="213">
        <f>NFM_emi!C5+(NFM_emi!C34-NFM_emi!C70)+NFM_emi!C72+(NFM_emi!C115-NFM_emi!C158)</f>
        <v>0</v>
      </c>
      <c r="D71" s="213">
        <f>NFM_emi!D5+(NFM_emi!D34-NFM_emi!D70)+NFM_emi!D72+(NFM_emi!D115-NFM_emi!D158)</f>
        <v>0</v>
      </c>
      <c r="E71" s="213">
        <f>NFM_emi!E5+(NFM_emi!E34-NFM_emi!E70)+NFM_emi!E72+(NFM_emi!E115-NFM_emi!E158)</f>
        <v>0</v>
      </c>
      <c r="F71" s="213">
        <f>NFM_emi!F5+(NFM_emi!F34-NFM_emi!F70)+NFM_emi!F72+(NFM_emi!F115-NFM_emi!F158)</f>
        <v>0</v>
      </c>
      <c r="G71" s="213">
        <f>NFM_emi!G5+(NFM_emi!G34-NFM_emi!G70)+NFM_emi!G72+(NFM_emi!G115-NFM_emi!G158)</f>
        <v>0</v>
      </c>
      <c r="H71" s="213">
        <f>NFM_emi!H5+(NFM_emi!H34-NFM_emi!H70)+NFM_emi!H72+(NFM_emi!H115-NFM_emi!H158)</f>
        <v>0</v>
      </c>
      <c r="I71" s="213">
        <f>NFM_emi!I5+(NFM_emi!I34-NFM_emi!I70)+NFM_emi!I72+(NFM_emi!I115-NFM_emi!I158)</f>
        <v>0</v>
      </c>
      <c r="J71" s="213">
        <f>NFM_emi!J5+(NFM_emi!J34-NFM_emi!J70)+NFM_emi!J72+(NFM_emi!J115-NFM_emi!J158)</f>
        <v>0</v>
      </c>
      <c r="K71" s="213">
        <f>NFM_emi!K5+(NFM_emi!K34-NFM_emi!K70)+NFM_emi!K72+(NFM_emi!K115-NFM_emi!K158)</f>
        <v>0</v>
      </c>
      <c r="L71" s="213">
        <f>NFM_emi!L5+(NFM_emi!L34-NFM_emi!L70)+NFM_emi!L72+(NFM_emi!L115-NFM_emi!L158)</f>
        <v>0</v>
      </c>
      <c r="M71" s="213">
        <f>NFM_emi!M5+(NFM_emi!M34-NFM_emi!M70)+NFM_emi!M72+(NFM_emi!M115-NFM_emi!M158)</f>
        <v>0</v>
      </c>
      <c r="N71" s="213">
        <f>NFM_emi!N5+(NFM_emi!N34-NFM_emi!N70)+NFM_emi!N72+(NFM_emi!N115-NFM_emi!N158)</f>
        <v>0</v>
      </c>
      <c r="O71" s="213">
        <f>NFM_emi!O5+(NFM_emi!O34-NFM_emi!O70)+NFM_emi!O72+(NFM_emi!O115-NFM_emi!O158)</f>
        <v>0</v>
      </c>
      <c r="P71" s="213">
        <f>NFM_emi!P5+(NFM_emi!P34-NFM_emi!P70)+NFM_emi!P72+(NFM_emi!P115-NFM_emi!P158)</f>
        <v>0</v>
      </c>
      <c r="Q71" s="213">
        <f>NFM_emi!Q5+(NFM_emi!Q34-NFM_emi!Q70)+NFM_emi!Q72+(NFM_emi!Q115-NFM_emi!Q158)</f>
        <v>0</v>
      </c>
      <c r="R71" s="213">
        <f>NFM_emi!R5+(NFM_emi!R34-NFM_emi!R70)+NFM_emi!R72+(NFM_emi!R115-NFM_emi!R158)</f>
        <v>0</v>
      </c>
      <c r="S71" s="213">
        <f>NFM_emi!S5+(NFM_emi!S34-NFM_emi!S70)+NFM_emi!S72+(NFM_emi!S115-NFM_emi!S158)</f>
        <v>0</v>
      </c>
      <c r="T71" s="213">
        <f>NFM_emi!T5+(NFM_emi!T34-NFM_emi!T70)+NFM_emi!T72+(NFM_emi!T115-NFM_emi!T158)</f>
        <v>0</v>
      </c>
      <c r="U71" s="213">
        <f>NFM_emi!U5+(NFM_emi!U34-NFM_emi!U70)+NFM_emi!U72+(NFM_emi!U115-NFM_emi!U158)</f>
        <v>0</v>
      </c>
      <c r="V71" s="213">
        <f>NFM_emi!V5+(NFM_emi!V34-NFM_emi!V70)+NFM_emi!V72+(NFM_emi!V115-NFM_emi!V158)</f>
        <v>0</v>
      </c>
      <c r="W71" s="213">
        <f>NFM_emi!W5+(NFM_emi!W34-NFM_emi!W70)+NFM_emi!W72+(NFM_emi!W115-NFM_emi!W158)</f>
        <v>0</v>
      </c>
      <c r="X71" s="213">
        <f>NFM_emi!X5+(NFM_emi!X34-NFM_emi!X70)+NFM_emi!X72+(NFM_emi!X115-NFM_emi!X158)</f>
        <v>0</v>
      </c>
      <c r="Y71" s="213">
        <f>NFM_emi!Y5+(NFM_emi!Y34-NFM_emi!Y70)+NFM_emi!Y72+(NFM_emi!Y115-NFM_emi!Y158)</f>
        <v>0</v>
      </c>
      <c r="DA71" s="85"/>
    </row>
    <row r="72" spans="1:105" ht="12" customHeight="1" x14ac:dyDescent="0.25">
      <c r="A72" s="14" t="s">
        <v>146</v>
      </c>
      <c r="B72" s="204">
        <f>NFM_emi!B70+NFM_emi!B158</f>
        <v>0</v>
      </c>
      <c r="C72" s="204">
        <f>NFM_emi!C70+NFM_emi!C158</f>
        <v>0</v>
      </c>
      <c r="D72" s="204">
        <f>NFM_emi!D70+NFM_emi!D158</f>
        <v>0</v>
      </c>
      <c r="E72" s="204">
        <f>NFM_emi!E70+NFM_emi!E158</f>
        <v>0</v>
      </c>
      <c r="F72" s="204">
        <f>NFM_emi!F70+NFM_emi!F158</f>
        <v>0</v>
      </c>
      <c r="G72" s="204">
        <f>NFM_emi!G70+NFM_emi!G158</f>
        <v>0</v>
      </c>
      <c r="H72" s="204">
        <f>NFM_emi!H70+NFM_emi!H158</f>
        <v>0</v>
      </c>
      <c r="I72" s="204">
        <f>NFM_emi!I70+NFM_emi!I158</f>
        <v>0</v>
      </c>
      <c r="J72" s="204">
        <f>NFM_emi!J70+NFM_emi!J158</f>
        <v>0</v>
      </c>
      <c r="K72" s="204">
        <f>NFM_emi!K70+NFM_emi!K158</f>
        <v>0</v>
      </c>
      <c r="L72" s="204">
        <f>NFM_emi!L70+NFM_emi!L158</f>
        <v>0</v>
      </c>
      <c r="M72" s="204">
        <f>NFM_emi!M70+NFM_emi!M158</f>
        <v>0</v>
      </c>
      <c r="N72" s="204">
        <f>NFM_emi!N70+NFM_emi!N158</f>
        <v>0</v>
      </c>
      <c r="O72" s="204">
        <f>NFM_emi!O70+NFM_emi!O158</f>
        <v>0</v>
      </c>
      <c r="P72" s="204">
        <f>NFM_emi!P70+NFM_emi!P158</f>
        <v>0</v>
      </c>
      <c r="Q72" s="204">
        <f>NFM_emi!Q70+NFM_emi!Q158</f>
        <v>0</v>
      </c>
      <c r="R72" s="204">
        <f>NFM_emi!R70+NFM_emi!R158</f>
        <v>0</v>
      </c>
      <c r="S72" s="204">
        <f>NFM_emi!S70+NFM_emi!S158</f>
        <v>0</v>
      </c>
      <c r="T72" s="204">
        <f>NFM_emi!T70+NFM_emi!T158</f>
        <v>0</v>
      </c>
      <c r="U72" s="204">
        <f>NFM_emi!U70+NFM_emi!U158</f>
        <v>0</v>
      </c>
      <c r="V72" s="204">
        <f>NFM_emi!V70+NFM_emi!V158</f>
        <v>0</v>
      </c>
      <c r="W72" s="204">
        <f>NFM_emi!W70+NFM_emi!W158</f>
        <v>0</v>
      </c>
      <c r="X72" s="204">
        <f>NFM_emi!X70+NFM_emi!X158</f>
        <v>0</v>
      </c>
      <c r="Y72" s="204">
        <f>NFM_emi!Y70+NFM_emi!Y158</f>
        <v>0</v>
      </c>
      <c r="DA72" s="71"/>
    </row>
    <row r="73" spans="1:105" ht="12" customHeight="1" x14ac:dyDescent="0.25">
      <c r="A73" s="31" t="s">
        <v>144</v>
      </c>
      <c r="B73" s="210">
        <f t="shared" ref="B73:Y73" si="21">SUM(B74:B75,B78)</f>
        <v>0</v>
      </c>
      <c r="C73" s="210">
        <f t="shared" si="21"/>
        <v>0</v>
      </c>
      <c r="D73" s="210">
        <f t="shared" si="21"/>
        <v>0</v>
      </c>
      <c r="E73" s="210">
        <f t="shared" si="21"/>
        <v>0</v>
      </c>
      <c r="F73" s="210">
        <f t="shared" si="21"/>
        <v>0</v>
      </c>
      <c r="G73" s="210">
        <f t="shared" si="21"/>
        <v>0</v>
      </c>
      <c r="H73" s="210">
        <f t="shared" si="21"/>
        <v>0</v>
      </c>
      <c r="I73" s="210">
        <f t="shared" si="21"/>
        <v>0</v>
      </c>
      <c r="J73" s="210">
        <f t="shared" si="21"/>
        <v>0</v>
      </c>
      <c r="K73" s="210">
        <f t="shared" si="21"/>
        <v>0</v>
      </c>
      <c r="L73" s="210">
        <f t="shared" si="21"/>
        <v>0</v>
      </c>
      <c r="M73" s="210">
        <f t="shared" si="21"/>
        <v>0</v>
      </c>
      <c r="N73" s="210">
        <f t="shared" si="21"/>
        <v>0</v>
      </c>
      <c r="O73" s="210">
        <f t="shared" si="21"/>
        <v>0</v>
      </c>
      <c r="P73" s="210">
        <f t="shared" si="21"/>
        <v>0</v>
      </c>
      <c r="Q73" s="210">
        <f t="shared" si="21"/>
        <v>0</v>
      </c>
      <c r="R73" s="210">
        <f t="shared" si="21"/>
        <v>0</v>
      </c>
      <c r="S73" s="210">
        <f t="shared" si="21"/>
        <v>0</v>
      </c>
      <c r="T73" s="210">
        <f t="shared" si="21"/>
        <v>0</v>
      </c>
      <c r="U73" s="210">
        <f t="shared" si="21"/>
        <v>0</v>
      </c>
      <c r="V73" s="210">
        <f t="shared" si="21"/>
        <v>0</v>
      </c>
      <c r="W73" s="210">
        <f t="shared" si="21"/>
        <v>0</v>
      </c>
      <c r="X73" s="210">
        <f t="shared" si="21"/>
        <v>0</v>
      </c>
      <c r="Y73" s="210">
        <f t="shared" si="21"/>
        <v>0</v>
      </c>
      <c r="DA73" s="109"/>
    </row>
    <row r="74" spans="1:105" ht="12" customHeight="1" x14ac:dyDescent="0.25">
      <c r="A74" s="51" t="s">
        <v>45</v>
      </c>
      <c r="B74" s="241">
        <f>NFM_emi!B$5</f>
        <v>0</v>
      </c>
      <c r="C74" s="241">
        <f>NFM_emi!C$5</f>
        <v>0</v>
      </c>
      <c r="D74" s="241">
        <f>NFM_emi!D$5</f>
        <v>0</v>
      </c>
      <c r="E74" s="241">
        <f>NFM_emi!E$5</f>
        <v>0</v>
      </c>
      <c r="F74" s="241">
        <f>NFM_emi!F$5</f>
        <v>0</v>
      </c>
      <c r="G74" s="241">
        <f>NFM_emi!G$5</f>
        <v>0</v>
      </c>
      <c r="H74" s="241">
        <f>NFM_emi!H$5</f>
        <v>0</v>
      </c>
      <c r="I74" s="241">
        <f>NFM_emi!I$5</f>
        <v>0</v>
      </c>
      <c r="J74" s="241">
        <f>NFM_emi!J$5</f>
        <v>0</v>
      </c>
      <c r="K74" s="241">
        <f>NFM_emi!K$5</f>
        <v>0</v>
      </c>
      <c r="L74" s="241">
        <f>NFM_emi!L$5</f>
        <v>0</v>
      </c>
      <c r="M74" s="241">
        <f>NFM_emi!M$5</f>
        <v>0</v>
      </c>
      <c r="N74" s="241">
        <f>NFM_emi!N$5</f>
        <v>0</v>
      </c>
      <c r="O74" s="241">
        <f>NFM_emi!O$5</f>
        <v>0</v>
      </c>
      <c r="P74" s="241">
        <f>NFM_emi!P$5</f>
        <v>0</v>
      </c>
      <c r="Q74" s="241">
        <f>NFM_emi!Q$5</f>
        <v>0</v>
      </c>
      <c r="R74" s="241">
        <f>NFM_emi!R$5</f>
        <v>0</v>
      </c>
      <c r="S74" s="241">
        <f>NFM_emi!S$5</f>
        <v>0</v>
      </c>
      <c r="T74" s="241">
        <f>NFM_emi!T$5</f>
        <v>0</v>
      </c>
      <c r="U74" s="241">
        <f>NFM_emi!U$5</f>
        <v>0</v>
      </c>
      <c r="V74" s="241">
        <f>NFM_emi!V$5</f>
        <v>0</v>
      </c>
      <c r="W74" s="241">
        <f>NFM_emi!W$5</f>
        <v>0</v>
      </c>
      <c r="X74" s="241">
        <f>NFM_emi!X$5</f>
        <v>0</v>
      </c>
      <c r="Y74" s="241">
        <f>NFM_emi!Y$5</f>
        <v>0</v>
      </c>
      <c r="DA74" s="83"/>
    </row>
    <row r="75" spans="1:105" ht="12" customHeight="1" x14ac:dyDescent="0.25">
      <c r="A75" s="99" t="s">
        <v>58</v>
      </c>
      <c r="B75" s="282">
        <f t="shared" ref="B75:Y75" si="22">SUM(B76:B77)</f>
        <v>0</v>
      </c>
      <c r="C75" s="282">
        <f t="shared" si="22"/>
        <v>0</v>
      </c>
      <c r="D75" s="282">
        <f t="shared" si="22"/>
        <v>0</v>
      </c>
      <c r="E75" s="282">
        <f t="shared" si="22"/>
        <v>0</v>
      </c>
      <c r="F75" s="282">
        <f t="shared" si="22"/>
        <v>0</v>
      </c>
      <c r="G75" s="282">
        <f t="shared" si="22"/>
        <v>0</v>
      </c>
      <c r="H75" s="282">
        <f t="shared" si="22"/>
        <v>0</v>
      </c>
      <c r="I75" s="282">
        <f t="shared" si="22"/>
        <v>0</v>
      </c>
      <c r="J75" s="282">
        <f t="shared" si="22"/>
        <v>0</v>
      </c>
      <c r="K75" s="282">
        <f t="shared" si="22"/>
        <v>0</v>
      </c>
      <c r="L75" s="282">
        <f t="shared" si="22"/>
        <v>0</v>
      </c>
      <c r="M75" s="282">
        <f t="shared" si="22"/>
        <v>0</v>
      </c>
      <c r="N75" s="282">
        <f t="shared" si="22"/>
        <v>0</v>
      </c>
      <c r="O75" s="282">
        <f t="shared" si="22"/>
        <v>0</v>
      </c>
      <c r="P75" s="282">
        <f t="shared" si="22"/>
        <v>0</v>
      </c>
      <c r="Q75" s="282">
        <f t="shared" si="22"/>
        <v>0</v>
      </c>
      <c r="R75" s="282">
        <f t="shared" si="22"/>
        <v>0</v>
      </c>
      <c r="S75" s="282">
        <f t="shared" si="22"/>
        <v>0</v>
      </c>
      <c r="T75" s="282">
        <f t="shared" si="22"/>
        <v>0</v>
      </c>
      <c r="U75" s="282">
        <f t="shared" si="22"/>
        <v>0</v>
      </c>
      <c r="V75" s="282">
        <f t="shared" si="22"/>
        <v>0</v>
      </c>
      <c r="W75" s="282">
        <f t="shared" si="22"/>
        <v>0</v>
      </c>
      <c r="X75" s="282">
        <f t="shared" si="22"/>
        <v>0</v>
      </c>
      <c r="Y75" s="282">
        <f t="shared" si="22"/>
        <v>0</v>
      </c>
      <c r="DA75" s="94"/>
    </row>
    <row r="76" spans="1:105" ht="12" customHeight="1" x14ac:dyDescent="0.25">
      <c r="A76" s="44" t="s">
        <v>46</v>
      </c>
      <c r="B76" s="282">
        <f>NFM_emi!B$34</f>
        <v>0</v>
      </c>
      <c r="C76" s="282">
        <f>NFM_emi!C$34</f>
        <v>0</v>
      </c>
      <c r="D76" s="282">
        <f>NFM_emi!D$34</f>
        <v>0</v>
      </c>
      <c r="E76" s="282">
        <f>NFM_emi!E$34</f>
        <v>0</v>
      </c>
      <c r="F76" s="282">
        <f>NFM_emi!F$34</f>
        <v>0</v>
      </c>
      <c r="G76" s="282">
        <f>NFM_emi!G$34</f>
        <v>0</v>
      </c>
      <c r="H76" s="282">
        <f>NFM_emi!H$34</f>
        <v>0</v>
      </c>
      <c r="I76" s="282">
        <f>NFM_emi!I$34</f>
        <v>0</v>
      </c>
      <c r="J76" s="282">
        <f>NFM_emi!J$34</f>
        <v>0</v>
      </c>
      <c r="K76" s="282">
        <f>NFM_emi!K$34</f>
        <v>0</v>
      </c>
      <c r="L76" s="282">
        <f>NFM_emi!L$34</f>
        <v>0</v>
      </c>
      <c r="M76" s="282">
        <f>NFM_emi!M$34</f>
        <v>0</v>
      </c>
      <c r="N76" s="282">
        <f>NFM_emi!N$34</f>
        <v>0</v>
      </c>
      <c r="O76" s="282">
        <f>NFM_emi!O$34</f>
        <v>0</v>
      </c>
      <c r="P76" s="282">
        <f>NFM_emi!P$34</f>
        <v>0</v>
      </c>
      <c r="Q76" s="282">
        <f>NFM_emi!Q$34</f>
        <v>0</v>
      </c>
      <c r="R76" s="282">
        <f>NFM_emi!R$34</f>
        <v>0</v>
      </c>
      <c r="S76" s="282">
        <f>NFM_emi!S$34</f>
        <v>0</v>
      </c>
      <c r="T76" s="282">
        <f>NFM_emi!T$34</f>
        <v>0</v>
      </c>
      <c r="U76" s="282">
        <f>NFM_emi!U$34</f>
        <v>0</v>
      </c>
      <c r="V76" s="282">
        <f>NFM_emi!V$34</f>
        <v>0</v>
      </c>
      <c r="W76" s="282">
        <f>NFM_emi!W$34</f>
        <v>0</v>
      </c>
      <c r="X76" s="282">
        <f>NFM_emi!X$34</f>
        <v>0</v>
      </c>
      <c r="Y76" s="282">
        <f>NFM_emi!Y$34</f>
        <v>0</v>
      </c>
      <c r="DA76" s="94"/>
    </row>
    <row r="77" spans="1:105" ht="12" customHeight="1" x14ac:dyDescent="0.25">
      <c r="A77" s="44" t="s">
        <v>80</v>
      </c>
      <c r="B77" s="282">
        <f>NFM_emi!B$72</f>
        <v>0</v>
      </c>
      <c r="C77" s="282">
        <f>NFM_emi!C$72</f>
        <v>0</v>
      </c>
      <c r="D77" s="282">
        <f>NFM_emi!D$72</f>
        <v>0</v>
      </c>
      <c r="E77" s="282">
        <f>NFM_emi!E$72</f>
        <v>0</v>
      </c>
      <c r="F77" s="282">
        <f>NFM_emi!F$72</f>
        <v>0</v>
      </c>
      <c r="G77" s="282">
        <f>NFM_emi!G$72</f>
        <v>0</v>
      </c>
      <c r="H77" s="282">
        <f>NFM_emi!H$72</f>
        <v>0</v>
      </c>
      <c r="I77" s="282">
        <f>NFM_emi!I$72</f>
        <v>0</v>
      </c>
      <c r="J77" s="282">
        <f>NFM_emi!J$72</f>
        <v>0</v>
      </c>
      <c r="K77" s="282">
        <f>NFM_emi!K$72</f>
        <v>0</v>
      </c>
      <c r="L77" s="282">
        <f>NFM_emi!L$72</f>
        <v>0</v>
      </c>
      <c r="M77" s="282">
        <f>NFM_emi!M$72</f>
        <v>0</v>
      </c>
      <c r="N77" s="282">
        <f>NFM_emi!N$72</f>
        <v>0</v>
      </c>
      <c r="O77" s="282">
        <f>NFM_emi!O$72</f>
        <v>0</v>
      </c>
      <c r="P77" s="282">
        <f>NFM_emi!P$72</f>
        <v>0</v>
      </c>
      <c r="Q77" s="282">
        <f>NFM_emi!Q$72</f>
        <v>0</v>
      </c>
      <c r="R77" s="282">
        <f>NFM_emi!R$72</f>
        <v>0</v>
      </c>
      <c r="S77" s="282">
        <f>NFM_emi!S$72</f>
        <v>0</v>
      </c>
      <c r="T77" s="282">
        <f>NFM_emi!T$72</f>
        <v>0</v>
      </c>
      <c r="U77" s="282">
        <f>NFM_emi!U$72</f>
        <v>0</v>
      </c>
      <c r="V77" s="282">
        <f>NFM_emi!V$72</f>
        <v>0</v>
      </c>
      <c r="W77" s="282">
        <f>NFM_emi!W$72</f>
        <v>0</v>
      </c>
      <c r="X77" s="282">
        <f>NFM_emi!X$72</f>
        <v>0</v>
      </c>
      <c r="Y77" s="282">
        <f>NFM_emi!Y$72</f>
        <v>0</v>
      </c>
      <c r="DA77" s="94"/>
    </row>
    <row r="78" spans="1:105" ht="12" customHeight="1" x14ac:dyDescent="0.25">
      <c r="A78" s="52" t="s">
        <v>47</v>
      </c>
      <c r="B78" s="242">
        <f>NFM_emi!B$115</f>
        <v>0</v>
      </c>
      <c r="C78" s="242">
        <f>NFM_emi!C$115</f>
        <v>0</v>
      </c>
      <c r="D78" s="242">
        <f>NFM_emi!D$115</f>
        <v>0</v>
      </c>
      <c r="E78" s="242">
        <f>NFM_emi!E$115</f>
        <v>0</v>
      </c>
      <c r="F78" s="242">
        <f>NFM_emi!F$115</f>
        <v>0</v>
      </c>
      <c r="G78" s="242">
        <f>NFM_emi!G$115</f>
        <v>0</v>
      </c>
      <c r="H78" s="242">
        <f>NFM_emi!H$115</f>
        <v>0</v>
      </c>
      <c r="I78" s="242">
        <f>NFM_emi!I$115</f>
        <v>0</v>
      </c>
      <c r="J78" s="242">
        <f>NFM_emi!J$115</f>
        <v>0</v>
      </c>
      <c r="K78" s="242">
        <f>NFM_emi!K$115</f>
        <v>0</v>
      </c>
      <c r="L78" s="242">
        <f>NFM_emi!L$115</f>
        <v>0</v>
      </c>
      <c r="M78" s="242">
        <f>NFM_emi!M$115</f>
        <v>0</v>
      </c>
      <c r="N78" s="242">
        <f>NFM_emi!N$115</f>
        <v>0</v>
      </c>
      <c r="O78" s="242">
        <f>NFM_emi!O$115</f>
        <v>0</v>
      </c>
      <c r="P78" s="242">
        <f>NFM_emi!P$115</f>
        <v>0</v>
      </c>
      <c r="Q78" s="242">
        <f>NFM_emi!Q$115</f>
        <v>0</v>
      </c>
      <c r="R78" s="242">
        <f>NFM_emi!R$115</f>
        <v>0</v>
      </c>
      <c r="S78" s="242">
        <f>NFM_emi!S$115</f>
        <v>0</v>
      </c>
      <c r="T78" s="242">
        <f>NFM_emi!T$115</f>
        <v>0</v>
      </c>
      <c r="U78" s="242">
        <f>NFM_emi!U$115</f>
        <v>0</v>
      </c>
      <c r="V78" s="242">
        <f>NFM_emi!V$115</f>
        <v>0</v>
      </c>
      <c r="W78" s="242">
        <f>NFM_emi!W$115</f>
        <v>0</v>
      </c>
      <c r="X78" s="242">
        <f>NFM_emi!X$115</f>
        <v>0</v>
      </c>
      <c r="Y78" s="242">
        <f>NFM_emi!Y$115</f>
        <v>0</v>
      </c>
      <c r="DA78" s="84"/>
    </row>
    <row r="79" spans="1:105" ht="12" customHeight="1" x14ac:dyDescent="0.25">
      <c r="A79" s="3"/>
      <c r="B79" s="248"/>
      <c r="C79" s="248"/>
      <c r="D79" s="248"/>
      <c r="E79" s="248"/>
      <c r="F79" s="248"/>
      <c r="G79" s="248"/>
      <c r="H79" s="248"/>
      <c r="I79" s="248"/>
      <c r="J79" s="248"/>
      <c r="K79" s="248"/>
      <c r="L79" s="248"/>
      <c r="M79" s="248"/>
      <c r="N79" s="248"/>
      <c r="O79" s="248"/>
      <c r="P79" s="248"/>
      <c r="Q79" s="248"/>
      <c r="R79" s="248"/>
      <c r="S79" s="248"/>
      <c r="T79" s="248"/>
      <c r="U79" s="248"/>
      <c r="V79" s="248"/>
      <c r="W79" s="248"/>
      <c r="X79" s="248"/>
      <c r="Y79" s="248"/>
      <c r="DA79" s="87"/>
    </row>
    <row r="80" spans="1:105" ht="12" customHeight="1" x14ac:dyDescent="0.25">
      <c r="A80" s="110" t="s">
        <v>147</v>
      </c>
      <c r="B80" s="286"/>
      <c r="C80" s="286"/>
      <c r="D80" s="286"/>
      <c r="E80" s="286"/>
      <c r="F80" s="286"/>
      <c r="G80" s="286"/>
      <c r="H80" s="286"/>
      <c r="I80" s="286"/>
      <c r="J80" s="286"/>
      <c r="K80" s="286"/>
      <c r="L80" s="286"/>
      <c r="M80" s="286"/>
      <c r="N80" s="286"/>
      <c r="O80" s="286"/>
      <c r="P80" s="286"/>
      <c r="Q80" s="286"/>
      <c r="R80" s="286"/>
      <c r="S80" s="286"/>
      <c r="T80" s="286"/>
      <c r="U80" s="286"/>
      <c r="V80" s="286"/>
      <c r="W80" s="286"/>
      <c r="X80" s="286"/>
      <c r="Y80" s="286"/>
      <c r="DA80" s="118"/>
    </row>
    <row r="81" spans="1:105" ht="12" customHeight="1" x14ac:dyDescent="0.25">
      <c r="A81" s="50" t="s">
        <v>45</v>
      </c>
      <c r="B81" s="287" t="str">
        <f t="shared" ref="B81:Y81" si="23">IF(B$4=0,"",B$4/B$11*1000)</f>
        <v/>
      </c>
      <c r="C81" s="287" t="str">
        <f t="shared" si="23"/>
        <v/>
      </c>
      <c r="D81" s="287" t="str">
        <f t="shared" si="23"/>
        <v/>
      </c>
      <c r="E81" s="287" t="str">
        <f t="shared" si="23"/>
        <v/>
      </c>
      <c r="F81" s="287" t="str">
        <f t="shared" si="23"/>
        <v/>
      </c>
      <c r="G81" s="287" t="str">
        <f t="shared" si="23"/>
        <v/>
      </c>
      <c r="H81" s="287" t="str">
        <f t="shared" si="23"/>
        <v/>
      </c>
      <c r="I81" s="287" t="str">
        <f t="shared" si="23"/>
        <v/>
      </c>
      <c r="J81" s="287" t="str">
        <f t="shared" si="23"/>
        <v/>
      </c>
      <c r="K81" s="287" t="str">
        <f t="shared" si="23"/>
        <v/>
      </c>
      <c r="L81" s="287" t="str">
        <f t="shared" si="23"/>
        <v/>
      </c>
      <c r="M81" s="287" t="str">
        <f t="shared" si="23"/>
        <v/>
      </c>
      <c r="N81" s="287" t="str">
        <f t="shared" si="23"/>
        <v/>
      </c>
      <c r="O81" s="287" t="str">
        <f t="shared" si="23"/>
        <v/>
      </c>
      <c r="P81" s="287" t="str">
        <f t="shared" si="23"/>
        <v/>
      </c>
      <c r="Q81" s="287" t="str">
        <f t="shared" si="23"/>
        <v/>
      </c>
      <c r="R81" s="287" t="str">
        <f t="shared" si="23"/>
        <v/>
      </c>
      <c r="S81" s="287" t="str">
        <f t="shared" si="23"/>
        <v/>
      </c>
      <c r="T81" s="287" t="str">
        <f t="shared" si="23"/>
        <v/>
      </c>
      <c r="U81" s="287" t="str">
        <f t="shared" si="23"/>
        <v/>
      </c>
      <c r="V81" s="287" t="str">
        <f t="shared" si="23"/>
        <v/>
      </c>
      <c r="W81" s="287" t="str">
        <f t="shared" si="23"/>
        <v/>
      </c>
      <c r="X81" s="287" t="str">
        <f t="shared" si="23"/>
        <v/>
      </c>
      <c r="Y81" s="287" t="str">
        <f t="shared" si="23"/>
        <v/>
      </c>
      <c r="DA81" s="83"/>
    </row>
    <row r="82" spans="1:105" ht="12" customHeight="1" x14ac:dyDescent="0.25">
      <c r="A82" s="107" t="s">
        <v>58</v>
      </c>
      <c r="B82" s="288" t="str">
        <f t="shared" ref="B82:Y82" si="24">IF(B$5=0,"",B$5/B$12*1000)</f>
        <v/>
      </c>
      <c r="C82" s="288" t="str">
        <f t="shared" si="24"/>
        <v/>
      </c>
      <c r="D82" s="288" t="str">
        <f t="shared" si="24"/>
        <v/>
      </c>
      <c r="E82" s="288" t="str">
        <f t="shared" si="24"/>
        <v/>
      </c>
      <c r="F82" s="288" t="str">
        <f t="shared" si="24"/>
        <v/>
      </c>
      <c r="G82" s="288" t="str">
        <f t="shared" si="24"/>
        <v/>
      </c>
      <c r="H82" s="288" t="str">
        <f t="shared" si="24"/>
        <v/>
      </c>
      <c r="I82" s="288" t="str">
        <f t="shared" si="24"/>
        <v/>
      </c>
      <c r="J82" s="288" t="str">
        <f t="shared" si="24"/>
        <v/>
      </c>
      <c r="K82" s="288" t="str">
        <f t="shared" si="24"/>
        <v/>
      </c>
      <c r="L82" s="288" t="str">
        <f t="shared" si="24"/>
        <v/>
      </c>
      <c r="M82" s="288" t="str">
        <f t="shared" si="24"/>
        <v/>
      </c>
      <c r="N82" s="288" t="str">
        <f t="shared" si="24"/>
        <v/>
      </c>
      <c r="O82" s="288" t="str">
        <f t="shared" si="24"/>
        <v/>
      </c>
      <c r="P82" s="288" t="str">
        <f t="shared" si="24"/>
        <v/>
      </c>
      <c r="Q82" s="288" t="str">
        <f t="shared" si="24"/>
        <v/>
      </c>
      <c r="R82" s="288" t="str">
        <f t="shared" si="24"/>
        <v/>
      </c>
      <c r="S82" s="288" t="str">
        <f t="shared" si="24"/>
        <v/>
      </c>
      <c r="T82" s="288" t="str">
        <f t="shared" si="24"/>
        <v/>
      </c>
      <c r="U82" s="288" t="str">
        <f t="shared" si="24"/>
        <v/>
      </c>
      <c r="V82" s="288" t="str">
        <f t="shared" si="24"/>
        <v/>
      </c>
      <c r="W82" s="288" t="str">
        <f t="shared" si="24"/>
        <v/>
      </c>
      <c r="X82" s="288" t="str">
        <f t="shared" si="24"/>
        <v/>
      </c>
      <c r="Y82" s="288" t="str">
        <f t="shared" si="24"/>
        <v/>
      </c>
      <c r="DA82" s="94"/>
    </row>
    <row r="83" spans="1:105" ht="12" customHeight="1" x14ac:dyDescent="0.25">
      <c r="A83" s="49" t="s">
        <v>47</v>
      </c>
      <c r="B83" s="289" t="str">
        <f t="shared" ref="B83:Y83" si="25">IF(B$8=0,"",B$8/B$15*1000)</f>
        <v/>
      </c>
      <c r="C83" s="289" t="str">
        <f t="shared" si="25"/>
        <v/>
      </c>
      <c r="D83" s="289" t="str">
        <f t="shared" si="25"/>
        <v/>
      </c>
      <c r="E83" s="289" t="str">
        <f t="shared" si="25"/>
        <v/>
      </c>
      <c r="F83" s="289" t="str">
        <f t="shared" si="25"/>
        <v/>
      </c>
      <c r="G83" s="289" t="str">
        <f t="shared" si="25"/>
        <v/>
      </c>
      <c r="H83" s="289" t="str">
        <f t="shared" si="25"/>
        <v/>
      </c>
      <c r="I83" s="289" t="str">
        <f t="shared" si="25"/>
        <v/>
      </c>
      <c r="J83" s="289" t="str">
        <f t="shared" si="25"/>
        <v/>
      </c>
      <c r="K83" s="289" t="str">
        <f t="shared" si="25"/>
        <v/>
      </c>
      <c r="L83" s="289" t="str">
        <f t="shared" si="25"/>
        <v/>
      </c>
      <c r="M83" s="289" t="str">
        <f t="shared" si="25"/>
        <v/>
      </c>
      <c r="N83" s="289" t="str">
        <f t="shared" si="25"/>
        <v/>
      </c>
      <c r="O83" s="289" t="str">
        <f t="shared" si="25"/>
        <v/>
      </c>
      <c r="P83" s="289" t="str">
        <f t="shared" si="25"/>
        <v/>
      </c>
      <c r="Q83" s="289" t="str">
        <f t="shared" si="25"/>
        <v/>
      </c>
      <c r="R83" s="289" t="str">
        <f t="shared" si="25"/>
        <v/>
      </c>
      <c r="S83" s="289" t="str">
        <f t="shared" si="25"/>
        <v/>
      </c>
      <c r="T83" s="289" t="str">
        <f t="shared" si="25"/>
        <v/>
      </c>
      <c r="U83" s="289" t="str">
        <f t="shared" si="25"/>
        <v/>
      </c>
      <c r="V83" s="289" t="str">
        <f t="shared" si="25"/>
        <v/>
      </c>
      <c r="W83" s="289" t="str">
        <f t="shared" si="25"/>
        <v/>
      </c>
      <c r="X83" s="289" t="str">
        <f t="shared" si="25"/>
        <v/>
      </c>
      <c r="Y83" s="289" t="str">
        <f t="shared" si="25"/>
        <v/>
      </c>
      <c r="DA83" s="84"/>
    </row>
    <row r="84" spans="1:105" ht="12" customHeight="1" x14ac:dyDescent="0.25">
      <c r="A84" s="115" t="s">
        <v>148</v>
      </c>
      <c r="B84" s="290"/>
      <c r="C84" s="290"/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0"/>
      <c r="P84" s="290"/>
      <c r="Q84" s="290"/>
      <c r="R84" s="290"/>
      <c r="S84" s="290"/>
      <c r="T84" s="290"/>
      <c r="U84" s="290"/>
      <c r="V84" s="290"/>
      <c r="W84" s="290"/>
      <c r="X84" s="290"/>
      <c r="Y84" s="290"/>
      <c r="DA84" s="119"/>
    </row>
    <row r="85" spans="1:105" ht="12" customHeight="1" x14ac:dyDescent="0.25">
      <c r="A85" s="50" t="s">
        <v>45</v>
      </c>
      <c r="B85" s="252" t="str">
        <f t="shared" ref="B85:Y85" si="26">IF(B$64=0,"",B$64/B$11)</f>
        <v/>
      </c>
      <c r="C85" s="252" t="str">
        <f t="shared" si="26"/>
        <v/>
      </c>
      <c r="D85" s="252" t="str">
        <f t="shared" si="26"/>
        <v/>
      </c>
      <c r="E85" s="252" t="str">
        <f t="shared" si="26"/>
        <v/>
      </c>
      <c r="F85" s="252" t="str">
        <f t="shared" si="26"/>
        <v/>
      </c>
      <c r="G85" s="252" t="str">
        <f t="shared" si="26"/>
        <v/>
      </c>
      <c r="H85" s="252" t="str">
        <f t="shared" si="26"/>
        <v/>
      </c>
      <c r="I85" s="252" t="str">
        <f t="shared" si="26"/>
        <v/>
      </c>
      <c r="J85" s="252" t="str">
        <f t="shared" si="26"/>
        <v/>
      </c>
      <c r="K85" s="252" t="str">
        <f t="shared" si="26"/>
        <v/>
      </c>
      <c r="L85" s="252" t="str">
        <f t="shared" si="26"/>
        <v/>
      </c>
      <c r="M85" s="252" t="str">
        <f t="shared" si="26"/>
        <v/>
      </c>
      <c r="N85" s="252" t="str">
        <f t="shared" si="26"/>
        <v/>
      </c>
      <c r="O85" s="252" t="str">
        <f t="shared" si="26"/>
        <v/>
      </c>
      <c r="P85" s="252" t="str">
        <f t="shared" si="26"/>
        <v/>
      </c>
      <c r="Q85" s="252" t="str">
        <f t="shared" si="26"/>
        <v/>
      </c>
      <c r="R85" s="252" t="str">
        <f t="shared" si="26"/>
        <v/>
      </c>
      <c r="S85" s="252" t="str">
        <f t="shared" si="26"/>
        <v/>
      </c>
      <c r="T85" s="252" t="str">
        <f t="shared" si="26"/>
        <v/>
      </c>
      <c r="U85" s="252" t="str">
        <f t="shared" si="26"/>
        <v/>
      </c>
      <c r="V85" s="252" t="str">
        <f t="shared" si="26"/>
        <v/>
      </c>
      <c r="W85" s="252" t="str">
        <f t="shared" si="26"/>
        <v/>
      </c>
      <c r="X85" s="252" t="str">
        <f t="shared" si="26"/>
        <v/>
      </c>
      <c r="Y85" s="252" t="str">
        <f t="shared" si="26"/>
        <v/>
      </c>
      <c r="DA85" s="83"/>
    </row>
    <row r="86" spans="1:105" ht="12" customHeight="1" x14ac:dyDescent="0.25">
      <c r="A86" s="107" t="s">
        <v>58</v>
      </c>
      <c r="B86" s="291" t="str">
        <f t="shared" ref="B86:Y86" si="27">IF(B$65=0,"",B$65/B$12)</f>
        <v/>
      </c>
      <c r="C86" s="291" t="str">
        <f t="shared" si="27"/>
        <v/>
      </c>
      <c r="D86" s="291" t="str">
        <f t="shared" si="27"/>
        <v/>
      </c>
      <c r="E86" s="291" t="str">
        <f t="shared" si="27"/>
        <v/>
      </c>
      <c r="F86" s="291" t="str">
        <f t="shared" si="27"/>
        <v/>
      </c>
      <c r="G86" s="291" t="str">
        <f t="shared" si="27"/>
        <v/>
      </c>
      <c r="H86" s="291" t="str">
        <f t="shared" si="27"/>
        <v/>
      </c>
      <c r="I86" s="291" t="str">
        <f t="shared" si="27"/>
        <v/>
      </c>
      <c r="J86" s="291" t="str">
        <f t="shared" si="27"/>
        <v/>
      </c>
      <c r="K86" s="291" t="str">
        <f t="shared" si="27"/>
        <v/>
      </c>
      <c r="L86" s="291" t="str">
        <f t="shared" si="27"/>
        <v/>
      </c>
      <c r="M86" s="291" t="str">
        <f t="shared" si="27"/>
        <v/>
      </c>
      <c r="N86" s="291" t="str">
        <f t="shared" si="27"/>
        <v/>
      </c>
      <c r="O86" s="291" t="str">
        <f t="shared" si="27"/>
        <v/>
      </c>
      <c r="P86" s="291" t="str">
        <f t="shared" si="27"/>
        <v/>
      </c>
      <c r="Q86" s="291" t="str">
        <f t="shared" si="27"/>
        <v/>
      </c>
      <c r="R86" s="291" t="str">
        <f t="shared" si="27"/>
        <v/>
      </c>
      <c r="S86" s="291" t="str">
        <f t="shared" si="27"/>
        <v/>
      </c>
      <c r="T86" s="291" t="str">
        <f t="shared" si="27"/>
        <v/>
      </c>
      <c r="U86" s="291" t="str">
        <f t="shared" si="27"/>
        <v/>
      </c>
      <c r="V86" s="291" t="str">
        <f t="shared" si="27"/>
        <v/>
      </c>
      <c r="W86" s="291" t="str">
        <f t="shared" si="27"/>
        <v/>
      </c>
      <c r="X86" s="291" t="str">
        <f t="shared" si="27"/>
        <v/>
      </c>
      <c r="Y86" s="291" t="str">
        <f t="shared" si="27"/>
        <v/>
      </c>
      <c r="DA86" s="94"/>
    </row>
    <row r="87" spans="1:105" ht="12" customHeight="1" x14ac:dyDescent="0.25">
      <c r="A87" s="99" t="s">
        <v>46</v>
      </c>
      <c r="B87" s="291" t="str">
        <f t="shared" ref="B87:Y87" si="28">IF(B$66=0,"",B$66/B$13)</f>
        <v/>
      </c>
      <c r="C87" s="291" t="str">
        <f t="shared" si="28"/>
        <v/>
      </c>
      <c r="D87" s="291" t="str">
        <f t="shared" si="28"/>
        <v/>
      </c>
      <c r="E87" s="291" t="str">
        <f t="shared" si="28"/>
        <v/>
      </c>
      <c r="F87" s="291" t="str">
        <f t="shared" si="28"/>
        <v/>
      </c>
      <c r="G87" s="291" t="str">
        <f t="shared" si="28"/>
        <v/>
      </c>
      <c r="H87" s="291" t="str">
        <f t="shared" si="28"/>
        <v/>
      </c>
      <c r="I87" s="291" t="str">
        <f t="shared" si="28"/>
        <v/>
      </c>
      <c r="J87" s="291" t="str">
        <f t="shared" si="28"/>
        <v/>
      </c>
      <c r="K87" s="291" t="str">
        <f t="shared" si="28"/>
        <v/>
      </c>
      <c r="L87" s="291" t="str">
        <f t="shared" si="28"/>
        <v/>
      </c>
      <c r="M87" s="291" t="str">
        <f t="shared" si="28"/>
        <v/>
      </c>
      <c r="N87" s="291" t="str">
        <f t="shared" si="28"/>
        <v/>
      </c>
      <c r="O87" s="291" t="str">
        <f t="shared" si="28"/>
        <v/>
      </c>
      <c r="P87" s="291" t="str">
        <f t="shared" si="28"/>
        <v/>
      </c>
      <c r="Q87" s="291" t="str">
        <f t="shared" si="28"/>
        <v/>
      </c>
      <c r="R87" s="291" t="str">
        <f t="shared" si="28"/>
        <v/>
      </c>
      <c r="S87" s="291" t="str">
        <f t="shared" si="28"/>
        <v/>
      </c>
      <c r="T87" s="291" t="str">
        <f t="shared" si="28"/>
        <v/>
      </c>
      <c r="U87" s="291" t="str">
        <f t="shared" si="28"/>
        <v/>
      </c>
      <c r="V87" s="291" t="str">
        <f t="shared" si="28"/>
        <v/>
      </c>
      <c r="W87" s="291" t="str">
        <f t="shared" si="28"/>
        <v/>
      </c>
      <c r="X87" s="291" t="str">
        <f t="shared" si="28"/>
        <v/>
      </c>
      <c r="Y87" s="291" t="str">
        <f t="shared" si="28"/>
        <v/>
      </c>
      <c r="DA87" s="94"/>
    </row>
    <row r="88" spans="1:105" ht="12" customHeight="1" x14ac:dyDescent="0.25">
      <c r="A88" s="99" t="s">
        <v>80</v>
      </c>
      <c r="B88" s="291" t="str">
        <f t="shared" ref="B88:Y88" si="29">IF(B$67=0,"",B$67/B$14)</f>
        <v/>
      </c>
      <c r="C88" s="291" t="str">
        <f t="shared" si="29"/>
        <v/>
      </c>
      <c r="D88" s="291" t="str">
        <f t="shared" si="29"/>
        <v/>
      </c>
      <c r="E88" s="291" t="str">
        <f t="shared" si="29"/>
        <v/>
      </c>
      <c r="F88" s="291" t="str">
        <f t="shared" si="29"/>
        <v/>
      </c>
      <c r="G88" s="291" t="str">
        <f t="shared" si="29"/>
        <v/>
      </c>
      <c r="H88" s="291" t="str">
        <f t="shared" si="29"/>
        <v/>
      </c>
      <c r="I88" s="291" t="str">
        <f t="shared" si="29"/>
        <v/>
      </c>
      <c r="J88" s="291" t="str">
        <f t="shared" si="29"/>
        <v/>
      </c>
      <c r="K88" s="291" t="str">
        <f t="shared" si="29"/>
        <v/>
      </c>
      <c r="L88" s="291" t="str">
        <f t="shared" si="29"/>
        <v/>
      </c>
      <c r="M88" s="291" t="str">
        <f t="shared" si="29"/>
        <v/>
      </c>
      <c r="N88" s="291" t="str">
        <f t="shared" si="29"/>
        <v/>
      </c>
      <c r="O88" s="291" t="str">
        <f t="shared" si="29"/>
        <v/>
      </c>
      <c r="P88" s="291" t="str">
        <f t="shared" si="29"/>
        <v/>
      </c>
      <c r="Q88" s="291" t="str">
        <f t="shared" si="29"/>
        <v/>
      </c>
      <c r="R88" s="291" t="str">
        <f t="shared" si="29"/>
        <v/>
      </c>
      <c r="S88" s="291" t="str">
        <f t="shared" si="29"/>
        <v/>
      </c>
      <c r="T88" s="291" t="str">
        <f t="shared" si="29"/>
        <v/>
      </c>
      <c r="U88" s="291" t="str">
        <f t="shared" si="29"/>
        <v/>
      </c>
      <c r="V88" s="291" t="str">
        <f t="shared" si="29"/>
        <v/>
      </c>
      <c r="W88" s="291" t="str">
        <f t="shared" si="29"/>
        <v/>
      </c>
      <c r="X88" s="291" t="str">
        <f t="shared" si="29"/>
        <v/>
      </c>
      <c r="Y88" s="291" t="str">
        <f t="shared" si="29"/>
        <v/>
      </c>
      <c r="DA88" s="94"/>
    </row>
    <row r="89" spans="1:105" ht="12" customHeight="1" x14ac:dyDescent="0.25">
      <c r="A89" s="49" t="s">
        <v>47</v>
      </c>
      <c r="B89" s="253" t="str">
        <f t="shared" ref="B89:Y89" si="30">IF(B$68=0,"",B$68/B$15)</f>
        <v/>
      </c>
      <c r="C89" s="253" t="str">
        <f t="shared" si="30"/>
        <v/>
      </c>
      <c r="D89" s="253" t="str">
        <f t="shared" si="30"/>
        <v/>
      </c>
      <c r="E89" s="253" t="str">
        <f t="shared" si="30"/>
        <v/>
      </c>
      <c r="F89" s="253" t="str">
        <f t="shared" si="30"/>
        <v/>
      </c>
      <c r="G89" s="253" t="str">
        <f t="shared" si="30"/>
        <v/>
      </c>
      <c r="H89" s="253" t="str">
        <f t="shared" si="30"/>
        <v/>
      </c>
      <c r="I89" s="253" t="str">
        <f t="shared" si="30"/>
        <v/>
      </c>
      <c r="J89" s="253" t="str">
        <f t="shared" si="30"/>
        <v/>
      </c>
      <c r="K89" s="253" t="str">
        <f t="shared" si="30"/>
        <v/>
      </c>
      <c r="L89" s="253" t="str">
        <f t="shared" si="30"/>
        <v/>
      </c>
      <c r="M89" s="253" t="str">
        <f t="shared" si="30"/>
        <v/>
      </c>
      <c r="N89" s="253" t="str">
        <f t="shared" si="30"/>
        <v/>
      </c>
      <c r="O89" s="253" t="str">
        <f t="shared" si="30"/>
        <v/>
      </c>
      <c r="P89" s="253" t="str">
        <f t="shared" si="30"/>
        <v/>
      </c>
      <c r="Q89" s="253" t="str">
        <f t="shared" si="30"/>
        <v/>
      </c>
      <c r="R89" s="253" t="str">
        <f t="shared" si="30"/>
        <v/>
      </c>
      <c r="S89" s="253" t="str">
        <f t="shared" si="30"/>
        <v/>
      </c>
      <c r="T89" s="253" t="str">
        <f t="shared" si="30"/>
        <v/>
      </c>
      <c r="U89" s="253" t="str">
        <f t="shared" si="30"/>
        <v/>
      </c>
      <c r="V89" s="253" t="str">
        <f t="shared" si="30"/>
        <v/>
      </c>
      <c r="W89" s="253" t="str">
        <f t="shared" si="30"/>
        <v/>
      </c>
      <c r="X89" s="253" t="str">
        <f t="shared" si="30"/>
        <v/>
      </c>
      <c r="Y89" s="253" t="str">
        <f t="shared" si="30"/>
        <v/>
      </c>
      <c r="DA89" s="84"/>
    </row>
    <row r="90" spans="1:105" ht="12" customHeight="1" x14ac:dyDescent="0.25">
      <c r="A90" s="115" t="s">
        <v>149</v>
      </c>
      <c r="B90" s="290"/>
      <c r="C90" s="290"/>
      <c r="D90" s="290"/>
      <c r="E90" s="290"/>
      <c r="F90" s="290"/>
      <c r="G90" s="290"/>
      <c r="H90" s="290"/>
      <c r="I90" s="290"/>
      <c r="J90" s="290"/>
      <c r="K90" s="290"/>
      <c r="L90" s="290"/>
      <c r="M90" s="290"/>
      <c r="N90" s="290"/>
      <c r="O90" s="290"/>
      <c r="P90" s="290"/>
      <c r="Q90" s="290"/>
      <c r="R90" s="290"/>
      <c r="S90" s="290"/>
      <c r="T90" s="290"/>
      <c r="U90" s="290"/>
      <c r="V90" s="290"/>
      <c r="W90" s="290"/>
      <c r="X90" s="290"/>
      <c r="Y90" s="290"/>
      <c r="DA90" s="119"/>
    </row>
    <row r="91" spans="1:105" ht="12" customHeight="1" x14ac:dyDescent="0.25">
      <c r="A91" s="50" t="s">
        <v>45</v>
      </c>
      <c r="B91" s="252" t="str">
        <f>IF(NFM_ued!B$5=0,"",NFM_ued!B$5/B$11)</f>
        <v/>
      </c>
      <c r="C91" s="252" t="str">
        <f>IF(NFM_ued!C$5=0,"",NFM_ued!C$5/C$11)</f>
        <v/>
      </c>
      <c r="D91" s="252" t="str">
        <f>IF(NFM_ued!D$5=0,"",NFM_ued!D$5/D$11)</f>
        <v/>
      </c>
      <c r="E91" s="252" t="str">
        <f>IF(NFM_ued!E$5=0,"",NFM_ued!E$5/E$11)</f>
        <v/>
      </c>
      <c r="F91" s="252" t="str">
        <f>IF(NFM_ued!F$5=0,"",NFM_ued!F$5/F$11)</f>
        <v/>
      </c>
      <c r="G91" s="252" t="str">
        <f>IF(NFM_ued!G$5=0,"",NFM_ued!G$5/G$11)</f>
        <v/>
      </c>
      <c r="H91" s="252" t="str">
        <f>IF(NFM_ued!H$5=0,"",NFM_ued!H$5/H$11)</f>
        <v/>
      </c>
      <c r="I91" s="252" t="str">
        <f>IF(NFM_ued!I$5=0,"",NFM_ued!I$5/I$11)</f>
        <v/>
      </c>
      <c r="J91" s="252" t="str">
        <f>IF(NFM_ued!J$5=0,"",NFM_ued!J$5/J$11)</f>
        <v/>
      </c>
      <c r="K91" s="252" t="str">
        <f>IF(NFM_ued!K$5=0,"",NFM_ued!K$5/K$11)</f>
        <v/>
      </c>
      <c r="L91" s="252" t="str">
        <f>IF(NFM_ued!L$5=0,"",NFM_ued!L$5/L$11)</f>
        <v/>
      </c>
      <c r="M91" s="252" t="str">
        <f>IF(NFM_ued!M$5=0,"",NFM_ued!M$5/M$11)</f>
        <v/>
      </c>
      <c r="N91" s="252" t="str">
        <f>IF(NFM_ued!N$5=0,"",NFM_ued!N$5/N$11)</f>
        <v/>
      </c>
      <c r="O91" s="252" t="str">
        <f>IF(NFM_ued!O$5=0,"",NFM_ued!O$5/O$11)</f>
        <v/>
      </c>
      <c r="P91" s="252" t="str">
        <f>IF(NFM_ued!P$5=0,"",NFM_ued!P$5/P$11)</f>
        <v/>
      </c>
      <c r="Q91" s="252" t="str">
        <f>IF(NFM_ued!Q$5=0,"",NFM_ued!Q$5/Q$11)</f>
        <v/>
      </c>
      <c r="R91" s="252" t="str">
        <f>IF(NFM_ued!R$5=0,"",NFM_ued!R$5/R$11)</f>
        <v/>
      </c>
      <c r="S91" s="252" t="str">
        <f>IF(NFM_ued!S$5=0,"",NFM_ued!S$5/S$11)</f>
        <v/>
      </c>
      <c r="T91" s="252" t="str">
        <f>IF(NFM_ued!T$5=0,"",NFM_ued!T$5/T$11)</f>
        <v/>
      </c>
      <c r="U91" s="252" t="str">
        <f>IF(NFM_ued!U$5=0,"",NFM_ued!U$5/U$11)</f>
        <v/>
      </c>
      <c r="V91" s="252" t="str">
        <f>IF(NFM_ued!V$5=0,"",NFM_ued!V$5/V$11)</f>
        <v/>
      </c>
      <c r="W91" s="252" t="str">
        <f>IF(NFM_ued!W$5=0,"",NFM_ued!W$5/W$11)</f>
        <v/>
      </c>
      <c r="X91" s="252" t="str">
        <f>IF(NFM_ued!X$5=0,"",NFM_ued!X$5/X$11)</f>
        <v/>
      </c>
      <c r="Y91" s="252" t="str">
        <f>IF(NFM_ued!Y$5=0,"",NFM_ued!Y$5/Y$11)</f>
        <v/>
      </c>
      <c r="DA91" s="83"/>
    </row>
    <row r="92" spans="1:105" ht="12" customHeight="1" x14ac:dyDescent="0.25">
      <c r="A92" s="107" t="s">
        <v>58</v>
      </c>
      <c r="B92" s="291" t="str">
        <f>IF(SUM(NFM_ued!B$34,NFM_ued!B$72)=0,"",SUM(NFM_ued!B$34,NFM_ued!B$72)/B$12)</f>
        <v/>
      </c>
      <c r="C92" s="291" t="str">
        <f>IF(SUM(NFM_ued!C$34,NFM_ued!C$72)=0,"",SUM(NFM_ued!C$34,NFM_ued!C$72)/C$12)</f>
        <v/>
      </c>
      <c r="D92" s="291" t="str">
        <f>IF(SUM(NFM_ued!D$34,NFM_ued!D$72)=0,"",SUM(NFM_ued!D$34,NFM_ued!D$72)/D$12)</f>
        <v/>
      </c>
      <c r="E92" s="291" t="str">
        <f>IF(SUM(NFM_ued!E$34,NFM_ued!E$72)=0,"",SUM(NFM_ued!E$34,NFM_ued!E$72)/E$12)</f>
        <v/>
      </c>
      <c r="F92" s="291" t="str">
        <f>IF(SUM(NFM_ued!F$34,NFM_ued!F$72)=0,"",SUM(NFM_ued!F$34,NFM_ued!F$72)/F$12)</f>
        <v/>
      </c>
      <c r="G92" s="291" t="str">
        <f>IF(SUM(NFM_ued!G$34,NFM_ued!G$72)=0,"",SUM(NFM_ued!G$34,NFM_ued!G$72)/G$12)</f>
        <v/>
      </c>
      <c r="H92" s="291" t="str">
        <f>IF(SUM(NFM_ued!H$34,NFM_ued!H$72)=0,"",SUM(NFM_ued!H$34,NFM_ued!H$72)/H$12)</f>
        <v/>
      </c>
      <c r="I92" s="291" t="str">
        <f>IF(SUM(NFM_ued!I$34,NFM_ued!I$72)=0,"",SUM(NFM_ued!I$34,NFM_ued!I$72)/I$12)</f>
        <v/>
      </c>
      <c r="J92" s="291" t="str">
        <f>IF(SUM(NFM_ued!J$34,NFM_ued!J$72)=0,"",SUM(NFM_ued!J$34,NFM_ued!J$72)/J$12)</f>
        <v/>
      </c>
      <c r="K92" s="291" t="str">
        <f>IF(SUM(NFM_ued!K$34,NFM_ued!K$72)=0,"",SUM(NFM_ued!K$34,NFM_ued!K$72)/K$12)</f>
        <v/>
      </c>
      <c r="L92" s="291" t="str">
        <f>IF(SUM(NFM_ued!L$34,NFM_ued!L$72)=0,"",SUM(NFM_ued!L$34,NFM_ued!L$72)/L$12)</f>
        <v/>
      </c>
      <c r="M92" s="291" t="str">
        <f>IF(SUM(NFM_ued!M$34,NFM_ued!M$72)=0,"",SUM(NFM_ued!M$34,NFM_ued!M$72)/M$12)</f>
        <v/>
      </c>
      <c r="N92" s="291" t="str">
        <f>IF(SUM(NFM_ued!N$34,NFM_ued!N$72)=0,"",SUM(NFM_ued!N$34,NFM_ued!N$72)/N$12)</f>
        <v/>
      </c>
      <c r="O92" s="291" t="str">
        <f>IF(SUM(NFM_ued!O$34,NFM_ued!O$72)=0,"",SUM(NFM_ued!O$34,NFM_ued!O$72)/O$12)</f>
        <v/>
      </c>
      <c r="P92" s="291" t="str">
        <f>IF(SUM(NFM_ued!P$34,NFM_ued!P$72)=0,"",SUM(NFM_ued!P$34,NFM_ued!P$72)/P$12)</f>
        <v/>
      </c>
      <c r="Q92" s="291" t="str">
        <f>IF(SUM(NFM_ued!Q$34,NFM_ued!Q$72)=0,"",SUM(NFM_ued!Q$34,NFM_ued!Q$72)/Q$12)</f>
        <v/>
      </c>
      <c r="R92" s="291" t="str">
        <f>IF(SUM(NFM_ued!R$34,NFM_ued!R$72)=0,"",SUM(NFM_ued!R$34,NFM_ued!R$72)/R$12)</f>
        <v/>
      </c>
      <c r="S92" s="291" t="str">
        <f>IF(SUM(NFM_ued!S$34,NFM_ued!S$72)=0,"",SUM(NFM_ued!S$34,NFM_ued!S$72)/S$12)</f>
        <v/>
      </c>
      <c r="T92" s="291" t="str">
        <f>IF(SUM(NFM_ued!T$34,NFM_ued!T$72)=0,"",SUM(NFM_ued!T$34,NFM_ued!T$72)/T$12)</f>
        <v/>
      </c>
      <c r="U92" s="291" t="str">
        <f>IF(SUM(NFM_ued!U$34,NFM_ued!U$72)=0,"",SUM(NFM_ued!U$34,NFM_ued!U$72)/U$12)</f>
        <v/>
      </c>
      <c r="V92" s="291" t="str">
        <f>IF(SUM(NFM_ued!V$34,NFM_ued!V$72)=0,"",SUM(NFM_ued!V$34,NFM_ued!V$72)/V$12)</f>
        <v/>
      </c>
      <c r="W92" s="291" t="str">
        <f>IF(SUM(NFM_ued!W$34,NFM_ued!W$72)=0,"",SUM(NFM_ued!W$34,NFM_ued!W$72)/W$12)</f>
        <v/>
      </c>
      <c r="X92" s="291" t="str">
        <f>IF(SUM(NFM_ued!X$34,NFM_ued!X$72)=0,"",SUM(NFM_ued!X$34,NFM_ued!X$72)/X$12)</f>
        <v/>
      </c>
      <c r="Y92" s="291" t="str">
        <f>IF(SUM(NFM_ued!Y$34,NFM_ued!Y$72)=0,"",SUM(NFM_ued!Y$34,NFM_ued!Y$72)/Y$12)</f>
        <v/>
      </c>
      <c r="DA92" s="94"/>
    </row>
    <row r="93" spans="1:105" ht="12" customHeight="1" x14ac:dyDescent="0.25">
      <c r="A93" s="99" t="s">
        <v>46</v>
      </c>
      <c r="B93" s="291" t="str">
        <f>IF(NFM_ued!B$34=0,"",NFM_ued!B$34/B$13)</f>
        <v/>
      </c>
      <c r="C93" s="291" t="str">
        <f>IF(NFM_ued!C$34=0,"",NFM_ued!C$34/C$13)</f>
        <v/>
      </c>
      <c r="D93" s="291" t="str">
        <f>IF(NFM_ued!D$34=0,"",NFM_ued!D$34/D$13)</f>
        <v/>
      </c>
      <c r="E93" s="291" t="str">
        <f>IF(NFM_ued!E$34=0,"",NFM_ued!E$34/E$13)</f>
        <v/>
      </c>
      <c r="F93" s="291" t="str">
        <f>IF(NFM_ued!F$34=0,"",NFM_ued!F$34/F$13)</f>
        <v/>
      </c>
      <c r="G93" s="291" t="str">
        <f>IF(NFM_ued!G$34=0,"",NFM_ued!G$34/G$13)</f>
        <v/>
      </c>
      <c r="H93" s="291" t="str">
        <f>IF(NFM_ued!H$34=0,"",NFM_ued!H$34/H$13)</f>
        <v/>
      </c>
      <c r="I93" s="291" t="str">
        <f>IF(NFM_ued!I$34=0,"",NFM_ued!I$34/I$13)</f>
        <v/>
      </c>
      <c r="J93" s="291" t="str">
        <f>IF(NFM_ued!J$34=0,"",NFM_ued!J$34/J$13)</f>
        <v/>
      </c>
      <c r="K93" s="291" t="str">
        <f>IF(NFM_ued!K$34=0,"",NFM_ued!K$34/K$13)</f>
        <v/>
      </c>
      <c r="L93" s="291" t="str">
        <f>IF(NFM_ued!L$34=0,"",NFM_ued!L$34/L$13)</f>
        <v/>
      </c>
      <c r="M93" s="291" t="str">
        <f>IF(NFM_ued!M$34=0,"",NFM_ued!M$34/M$13)</f>
        <v/>
      </c>
      <c r="N93" s="291" t="str">
        <f>IF(NFM_ued!N$34=0,"",NFM_ued!N$34/N$13)</f>
        <v/>
      </c>
      <c r="O93" s="291" t="str">
        <f>IF(NFM_ued!O$34=0,"",NFM_ued!O$34/O$13)</f>
        <v/>
      </c>
      <c r="P93" s="291" t="str">
        <f>IF(NFM_ued!P$34=0,"",NFM_ued!P$34/P$13)</f>
        <v/>
      </c>
      <c r="Q93" s="291" t="str">
        <f>IF(NFM_ued!Q$34=0,"",NFM_ued!Q$34/Q$13)</f>
        <v/>
      </c>
      <c r="R93" s="291" t="str">
        <f>IF(NFM_ued!R$34=0,"",NFM_ued!R$34/R$13)</f>
        <v/>
      </c>
      <c r="S93" s="291" t="str">
        <f>IF(NFM_ued!S$34=0,"",NFM_ued!S$34/S$13)</f>
        <v/>
      </c>
      <c r="T93" s="291" t="str">
        <f>IF(NFM_ued!T$34=0,"",NFM_ued!T$34/T$13)</f>
        <v/>
      </c>
      <c r="U93" s="291" t="str">
        <f>IF(NFM_ued!U$34=0,"",NFM_ued!U$34/U$13)</f>
        <v/>
      </c>
      <c r="V93" s="291" t="str">
        <f>IF(NFM_ued!V$34=0,"",NFM_ued!V$34/V$13)</f>
        <v/>
      </c>
      <c r="W93" s="291" t="str">
        <f>IF(NFM_ued!W$34=0,"",NFM_ued!W$34/W$13)</f>
        <v/>
      </c>
      <c r="X93" s="291" t="str">
        <f>IF(NFM_ued!X$34=0,"",NFM_ued!X$34/X$13)</f>
        <v/>
      </c>
      <c r="Y93" s="291" t="str">
        <f>IF(NFM_ued!Y$34=0,"",NFM_ued!Y$34/Y$13)</f>
        <v/>
      </c>
      <c r="DA93" s="94"/>
    </row>
    <row r="94" spans="1:105" ht="12" customHeight="1" x14ac:dyDescent="0.25">
      <c r="A94" s="99" t="s">
        <v>80</v>
      </c>
      <c r="B94" s="291" t="str">
        <f>IF(NFM_ued!B$72=0,"",NFM_ued!B$72/B$14)</f>
        <v/>
      </c>
      <c r="C94" s="291" t="str">
        <f>IF(NFM_ued!C$72=0,"",NFM_ued!C$72/C$14)</f>
        <v/>
      </c>
      <c r="D94" s="291" t="str">
        <f>IF(NFM_ued!D$72=0,"",NFM_ued!D$72/D$14)</f>
        <v/>
      </c>
      <c r="E94" s="291" t="str">
        <f>IF(NFM_ued!E$72=0,"",NFM_ued!E$72/E$14)</f>
        <v/>
      </c>
      <c r="F94" s="291" t="str">
        <f>IF(NFM_ued!F$72=0,"",NFM_ued!F$72/F$14)</f>
        <v/>
      </c>
      <c r="G94" s="291" t="str">
        <f>IF(NFM_ued!G$72=0,"",NFM_ued!G$72/G$14)</f>
        <v/>
      </c>
      <c r="H94" s="291" t="str">
        <f>IF(NFM_ued!H$72=0,"",NFM_ued!H$72/H$14)</f>
        <v/>
      </c>
      <c r="I94" s="291" t="str">
        <f>IF(NFM_ued!I$72=0,"",NFM_ued!I$72/I$14)</f>
        <v/>
      </c>
      <c r="J94" s="291" t="str">
        <f>IF(NFM_ued!J$72=0,"",NFM_ued!J$72/J$14)</f>
        <v/>
      </c>
      <c r="K94" s="291" t="str">
        <f>IF(NFM_ued!K$72=0,"",NFM_ued!K$72/K$14)</f>
        <v/>
      </c>
      <c r="L94" s="291" t="str">
        <f>IF(NFM_ued!L$72=0,"",NFM_ued!L$72/L$14)</f>
        <v/>
      </c>
      <c r="M94" s="291" t="str">
        <f>IF(NFM_ued!M$72=0,"",NFM_ued!M$72/M$14)</f>
        <v/>
      </c>
      <c r="N94" s="291" t="str">
        <f>IF(NFM_ued!N$72=0,"",NFM_ued!N$72/N$14)</f>
        <v/>
      </c>
      <c r="O94" s="291" t="str">
        <f>IF(NFM_ued!O$72=0,"",NFM_ued!O$72/O$14)</f>
        <v/>
      </c>
      <c r="P94" s="291" t="str">
        <f>IF(NFM_ued!P$72=0,"",NFM_ued!P$72/P$14)</f>
        <v/>
      </c>
      <c r="Q94" s="291" t="str">
        <f>IF(NFM_ued!Q$72=0,"",NFM_ued!Q$72/Q$14)</f>
        <v/>
      </c>
      <c r="R94" s="291" t="str">
        <f>IF(NFM_ued!R$72=0,"",NFM_ued!R$72/R$14)</f>
        <v/>
      </c>
      <c r="S94" s="291" t="str">
        <f>IF(NFM_ued!S$72=0,"",NFM_ued!S$72/S$14)</f>
        <v/>
      </c>
      <c r="T94" s="291" t="str">
        <f>IF(NFM_ued!T$72=0,"",NFM_ued!T$72/T$14)</f>
        <v/>
      </c>
      <c r="U94" s="291" t="str">
        <f>IF(NFM_ued!U$72=0,"",NFM_ued!U$72/U$14)</f>
        <v/>
      </c>
      <c r="V94" s="291" t="str">
        <f>IF(NFM_ued!V$72=0,"",NFM_ued!V$72/V$14)</f>
        <v/>
      </c>
      <c r="W94" s="291" t="str">
        <f>IF(NFM_ued!W$72=0,"",NFM_ued!W$72/W$14)</f>
        <v/>
      </c>
      <c r="X94" s="291" t="str">
        <f>IF(NFM_ued!X$72=0,"",NFM_ued!X$72/X$14)</f>
        <v/>
      </c>
      <c r="Y94" s="291" t="str">
        <f>IF(NFM_ued!Y$72=0,"",NFM_ued!Y$72/Y$14)</f>
        <v/>
      </c>
      <c r="DA94" s="94"/>
    </row>
    <row r="95" spans="1:105" ht="12" customHeight="1" x14ac:dyDescent="0.25">
      <c r="A95" s="49" t="s">
        <v>47</v>
      </c>
      <c r="B95" s="253" t="str">
        <f>IF(NFM_ued!B$115=0,"",NFM_ued!B$115/B$15)</f>
        <v/>
      </c>
      <c r="C95" s="253" t="str">
        <f>IF(NFM_ued!C$115=0,"",NFM_ued!C$115/C$15)</f>
        <v/>
      </c>
      <c r="D95" s="253" t="str">
        <f>IF(NFM_ued!D$115=0,"",NFM_ued!D$115/D$15)</f>
        <v/>
      </c>
      <c r="E95" s="253" t="str">
        <f>IF(NFM_ued!E$115=0,"",NFM_ued!E$115/E$15)</f>
        <v/>
      </c>
      <c r="F95" s="253" t="str">
        <f>IF(NFM_ued!F$115=0,"",NFM_ued!F$115/F$15)</f>
        <v/>
      </c>
      <c r="G95" s="253" t="str">
        <f>IF(NFM_ued!G$115=0,"",NFM_ued!G$115/G$15)</f>
        <v/>
      </c>
      <c r="H95" s="253" t="str">
        <f>IF(NFM_ued!H$115=0,"",NFM_ued!H$115/H$15)</f>
        <v/>
      </c>
      <c r="I95" s="253" t="str">
        <f>IF(NFM_ued!I$115=0,"",NFM_ued!I$115/I$15)</f>
        <v/>
      </c>
      <c r="J95" s="253" t="str">
        <f>IF(NFM_ued!J$115=0,"",NFM_ued!J$115/J$15)</f>
        <v/>
      </c>
      <c r="K95" s="253" t="str">
        <f>IF(NFM_ued!K$115=0,"",NFM_ued!K$115/K$15)</f>
        <v/>
      </c>
      <c r="L95" s="253" t="str">
        <f>IF(NFM_ued!L$115=0,"",NFM_ued!L$115/L$15)</f>
        <v/>
      </c>
      <c r="M95" s="253" t="str">
        <f>IF(NFM_ued!M$115=0,"",NFM_ued!M$115/M$15)</f>
        <v/>
      </c>
      <c r="N95" s="253" t="str">
        <f>IF(NFM_ued!N$115=0,"",NFM_ued!N$115/N$15)</f>
        <v/>
      </c>
      <c r="O95" s="253" t="str">
        <f>IF(NFM_ued!O$115=0,"",NFM_ued!O$115/O$15)</f>
        <v/>
      </c>
      <c r="P95" s="253" t="str">
        <f>IF(NFM_ued!P$115=0,"",NFM_ued!P$115/P$15)</f>
        <v/>
      </c>
      <c r="Q95" s="253" t="str">
        <f>IF(NFM_ued!Q$115=0,"",NFM_ued!Q$115/Q$15)</f>
        <v/>
      </c>
      <c r="R95" s="253" t="str">
        <f>IF(NFM_ued!R$115=0,"",NFM_ued!R$115/R$15)</f>
        <v/>
      </c>
      <c r="S95" s="253" t="str">
        <f>IF(NFM_ued!S$115=0,"",NFM_ued!S$115/S$15)</f>
        <v/>
      </c>
      <c r="T95" s="253" t="str">
        <f>IF(NFM_ued!T$115=0,"",NFM_ued!T$115/T$15)</f>
        <v/>
      </c>
      <c r="U95" s="253" t="str">
        <f>IF(NFM_ued!U$115=0,"",NFM_ued!U$115/U$15)</f>
        <v/>
      </c>
      <c r="V95" s="253" t="str">
        <f>IF(NFM_ued!V$115=0,"",NFM_ued!V$115/V$15)</f>
        <v/>
      </c>
      <c r="W95" s="253" t="str">
        <f>IF(NFM_ued!W$115=0,"",NFM_ued!W$115/W$15)</f>
        <v/>
      </c>
      <c r="X95" s="253" t="str">
        <f>IF(NFM_ued!X$115=0,"",NFM_ued!X$115/X$15)</f>
        <v/>
      </c>
      <c r="Y95" s="253" t="str">
        <f>IF(NFM_ued!Y$115=0,"",NFM_ued!Y$115/Y$15)</f>
        <v/>
      </c>
      <c r="DA95" s="84"/>
    </row>
    <row r="96" spans="1:105" ht="12" customHeight="1" x14ac:dyDescent="0.25">
      <c r="A96" s="110" t="s">
        <v>87</v>
      </c>
      <c r="B96" s="292" t="str">
        <f t="shared" ref="B96:Y96" si="31">IF(B$63=0,"",B$73/B$63)</f>
        <v/>
      </c>
      <c r="C96" s="292" t="str">
        <f t="shared" si="31"/>
        <v/>
      </c>
      <c r="D96" s="292" t="str">
        <f t="shared" si="31"/>
        <v/>
      </c>
      <c r="E96" s="292" t="str">
        <f t="shared" si="31"/>
        <v/>
      </c>
      <c r="F96" s="292" t="str">
        <f t="shared" si="31"/>
        <v/>
      </c>
      <c r="G96" s="292" t="str">
        <f t="shared" si="31"/>
        <v/>
      </c>
      <c r="H96" s="292" t="str">
        <f t="shared" si="31"/>
        <v/>
      </c>
      <c r="I96" s="292" t="str">
        <f t="shared" si="31"/>
        <v/>
      </c>
      <c r="J96" s="292" t="str">
        <f t="shared" si="31"/>
        <v/>
      </c>
      <c r="K96" s="292" t="str">
        <f t="shared" si="31"/>
        <v/>
      </c>
      <c r="L96" s="292" t="str">
        <f t="shared" si="31"/>
        <v/>
      </c>
      <c r="M96" s="292" t="str">
        <f t="shared" si="31"/>
        <v/>
      </c>
      <c r="N96" s="292" t="str">
        <f t="shared" si="31"/>
        <v/>
      </c>
      <c r="O96" s="292" t="str">
        <f t="shared" si="31"/>
        <v/>
      </c>
      <c r="P96" s="292" t="str">
        <f t="shared" si="31"/>
        <v/>
      </c>
      <c r="Q96" s="292" t="str">
        <f t="shared" si="31"/>
        <v/>
      </c>
      <c r="R96" s="292" t="str">
        <f t="shared" si="31"/>
        <v/>
      </c>
      <c r="S96" s="292" t="str">
        <f t="shared" si="31"/>
        <v/>
      </c>
      <c r="T96" s="292" t="str">
        <f t="shared" si="31"/>
        <v/>
      </c>
      <c r="U96" s="292" t="str">
        <f t="shared" si="31"/>
        <v/>
      </c>
      <c r="V96" s="292" t="str">
        <f t="shared" si="31"/>
        <v/>
      </c>
      <c r="W96" s="292" t="str">
        <f t="shared" si="31"/>
        <v/>
      </c>
      <c r="X96" s="292" t="str">
        <f t="shared" si="31"/>
        <v/>
      </c>
      <c r="Y96" s="292" t="str">
        <f t="shared" si="31"/>
        <v/>
      </c>
      <c r="DA96" s="119"/>
    </row>
    <row r="97" spans="1:105" ht="12" customHeight="1" x14ac:dyDescent="0.25">
      <c r="A97" s="50" t="s">
        <v>45</v>
      </c>
      <c r="B97" s="255" t="str">
        <f t="shared" ref="B97:Y97" si="32">IF(B$64=0,"",B$74/B$64)</f>
        <v/>
      </c>
      <c r="C97" s="255" t="str">
        <f t="shared" si="32"/>
        <v/>
      </c>
      <c r="D97" s="255" t="str">
        <f t="shared" si="32"/>
        <v/>
      </c>
      <c r="E97" s="255" t="str">
        <f t="shared" si="32"/>
        <v/>
      </c>
      <c r="F97" s="255" t="str">
        <f t="shared" si="32"/>
        <v/>
      </c>
      <c r="G97" s="255" t="str">
        <f t="shared" si="32"/>
        <v/>
      </c>
      <c r="H97" s="255" t="str">
        <f t="shared" si="32"/>
        <v/>
      </c>
      <c r="I97" s="255" t="str">
        <f t="shared" si="32"/>
        <v/>
      </c>
      <c r="J97" s="255" t="str">
        <f t="shared" si="32"/>
        <v/>
      </c>
      <c r="K97" s="255" t="str">
        <f t="shared" si="32"/>
        <v/>
      </c>
      <c r="L97" s="255" t="str">
        <f t="shared" si="32"/>
        <v/>
      </c>
      <c r="M97" s="255" t="str">
        <f t="shared" si="32"/>
        <v/>
      </c>
      <c r="N97" s="255" t="str">
        <f t="shared" si="32"/>
        <v/>
      </c>
      <c r="O97" s="255" t="str">
        <f t="shared" si="32"/>
        <v/>
      </c>
      <c r="P97" s="255" t="str">
        <f t="shared" si="32"/>
        <v/>
      </c>
      <c r="Q97" s="255" t="str">
        <f t="shared" si="32"/>
        <v/>
      </c>
      <c r="R97" s="255" t="str">
        <f t="shared" si="32"/>
        <v/>
      </c>
      <c r="S97" s="255" t="str">
        <f t="shared" si="32"/>
        <v/>
      </c>
      <c r="T97" s="255" t="str">
        <f t="shared" si="32"/>
        <v/>
      </c>
      <c r="U97" s="255" t="str">
        <f t="shared" si="32"/>
        <v/>
      </c>
      <c r="V97" s="255" t="str">
        <f t="shared" si="32"/>
        <v/>
      </c>
      <c r="W97" s="255" t="str">
        <f t="shared" si="32"/>
        <v/>
      </c>
      <c r="X97" s="255" t="str">
        <f t="shared" si="32"/>
        <v/>
      </c>
      <c r="Y97" s="255" t="str">
        <f t="shared" si="32"/>
        <v/>
      </c>
      <c r="DA97" s="83"/>
    </row>
    <row r="98" spans="1:105" ht="12" customHeight="1" x14ac:dyDescent="0.25">
      <c r="A98" s="107" t="s">
        <v>58</v>
      </c>
      <c r="B98" s="293" t="str">
        <f t="shared" ref="B98:Y98" si="33">IF(B$65=0,"",B$75/B$65)</f>
        <v/>
      </c>
      <c r="C98" s="293" t="str">
        <f t="shared" si="33"/>
        <v/>
      </c>
      <c r="D98" s="293" t="str">
        <f t="shared" si="33"/>
        <v/>
      </c>
      <c r="E98" s="293" t="str">
        <f t="shared" si="33"/>
        <v/>
      </c>
      <c r="F98" s="293" t="str">
        <f t="shared" si="33"/>
        <v/>
      </c>
      <c r="G98" s="293" t="str">
        <f t="shared" si="33"/>
        <v/>
      </c>
      <c r="H98" s="293" t="str">
        <f t="shared" si="33"/>
        <v/>
      </c>
      <c r="I98" s="293" t="str">
        <f t="shared" si="33"/>
        <v/>
      </c>
      <c r="J98" s="293" t="str">
        <f t="shared" si="33"/>
        <v/>
      </c>
      <c r="K98" s="293" t="str">
        <f t="shared" si="33"/>
        <v/>
      </c>
      <c r="L98" s="293" t="str">
        <f t="shared" si="33"/>
        <v/>
      </c>
      <c r="M98" s="293" t="str">
        <f t="shared" si="33"/>
        <v/>
      </c>
      <c r="N98" s="293" t="str">
        <f t="shared" si="33"/>
        <v/>
      </c>
      <c r="O98" s="293" t="str">
        <f t="shared" si="33"/>
        <v/>
      </c>
      <c r="P98" s="293" t="str">
        <f t="shared" si="33"/>
        <v/>
      </c>
      <c r="Q98" s="293" t="str">
        <f t="shared" si="33"/>
        <v/>
      </c>
      <c r="R98" s="293" t="str">
        <f t="shared" si="33"/>
        <v/>
      </c>
      <c r="S98" s="293" t="str">
        <f t="shared" si="33"/>
        <v/>
      </c>
      <c r="T98" s="293" t="str">
        <f t="shared" si="33"/>
        <v/>
      </c>
      <c r="U98" s="293" t="str">
        <f t="shared" si="33"/>
        <v/>
      </c>
      <c r="V98" s="293" t="str">
        <f t="shared" si="33"/>
        <v/>
      </c>
      <c r="W98" s="293" t="str">
        <f t="shared" si="33"/>
        <v/>
      </c>
      <c r="X98" s="293" t="str">
        <f t="shared" si="33"/>
        <v/>
      </c>
      <c r="Y98" s="293" t="str">
        <f t="shared" si="33"/>
        <v/>
      </c>
      <c r="DA98" s="94"/>
    </row>
    <row r="99" spans="1:105" ht="12" customHeight="1" x14ac:dyDescent="0.25">
      <c r="A99" s="99" t="s">
        <v>46</v>
      </c>
      <c r="B99" s="293" t="str">
        <f t="shared" ref="B99:Y99" si="34">IF(B$66=0,"",B$76/B$66)</f>
        <v/>
      </c>
      <c r="C99" s="293" t="str">
        <f t="shared" si="34"/>
        <v/>
      </c>
      <c r="D99" s="293" t="str">
        <f t="shared" si="34"/>
        <v/>
      </c>
      <c r="E99" s="293" t="str">
        <f t="shared" si="34"/>
        <v/>
      </c>
      <c r="F99" s="293" t="str">
        <f t="shared" si="34"/>
        <v/>
      </c>
      <c r="G99" s="293" t="str">
        <f t="shared" si="34"/>
        <v/>
      </c>
      <c r="H99" s="293" t="str">
        <f t="shared" si="34"/>
        <v/>
      </c>
      <c r="I99" s="293" t="str">
        <f t="shared" si="34"/>
        <v/>
      </c>
      <c r="J99" s="293" t="str">
        <f t="shared" si="34"/>
        <v/>
      </c>
      <c r="K99" s="293" t="str">
        <f t="shared" si="34"/>
        <v/>
      </c>
      <c r="L99" s="293" t="str">
        <f t="shared" si="34"/>
        <v/>
      </c>
      <c r="M99" s="293" t="str">
        <f t="shared" si="34"/>
        <v/>
      </c>
      <c r="N99" s="293" t="str">
        <f t="shared" si="34"/>
        <v/>
      </c>
      <c r="O99" s="293" t="str">
        <f t="shared" si="34"/>
        <v/>
      </c>
      <c r="P99" s="293" t="str">
        <f t="shared" si="34"/>
        <v/>
      </c>
      <c r="Q99" s="293" t="str">
        <f t="shared" si="34"/>
        <v/>
      </c>
      <c r="R99" s="293" t="str">
        <f t="shared" si="34"/>
        <v/>
      </c>
      <c r="S99" s="293" t="str">
        <f t="shared" si="34"/>
        <v/>
      </c>
      <c r="T99" s="293" t="str">
        <f t="shared" si="34"/>
        <v/>
      </c>
      <c r="U99" s="293" t="str">
        <f t="shared" si="34"/>
        <v/>
      </c>
      <c r="V99" s="293" t="str">
        <f t="shared" si="34"/>
        <v/>
      </c>
      <c r="W99" s="293" t="str">
        <f t="shared" si="34"/>
        <v/>
      </c>
      <c r="X99" s="293" t="str">
        <f t="shared" si="34"/>
        <v/>
      </c>
      <c r="Y99" s="293" t="str">
        <f t="shared" si="34"/>
        <v/>
      </c>
      <c r="DA99" s="94"/>
    </row>
    <row r="100" spans="1:105" ht="12" customHeight="1" x14ac:dyDescent="0.25">
      <c r="A100" s="99" t="s">
        <v>80</v>
      </c>
      <c r="B100" s="293" t="str">
        <f t="shared" ref="B100:Y100" si="35">IF(B$67=0,"",B$77/B$67)</f>
        <v/>
      </c>
      <c r="C100" s="293" t="str">
        <f t="shared" si="35"/>
        <v/>
      </c>
      <c r="D100" s="293" t="str">
        <f t="shared" si="35"/>
        <v/>
      </c>
      <c r="E100" s="293" t="str">
        <f t="shared" si="35"/>
        <v/>
      </c>
      <c r="F100" s="293" t="str">
        <f t="shared" si="35"/>
        <v/>
      </c>
      <c r="G100" s="293" t="str">
        <f t="shared" si="35"/>
        <v/>
      </c>
      <c r="H100" s="293" t="str">
        <f t="shared" si="35"/>
        <v/>
      </c>
      <c r="I100" s="293" t="str">
        <f t="shared" si="35"/>
        <v/>
      </c>
      <c r="J100" s="293" t="str">
        <f t="shared" si="35"/>
        <v/>
      </c>
      <c r="K100" s="293" t="str">
        <f t="shared" si="35"/>
        <v/>
      </c>
      <c r="L100" s="293" t="str">
        <f t="shared" si="35"/>
        <v/>
      </c>
      <c r="M100" s="293" t="str">
        <f t="shared" si="35"/>
        <v/>
      </c>
      <c r="N100" s="293" t="str">
        <f t="shared" si="35"/>
        <v/>
      </c>
      <c r="O100" s="293" t="str">
        <f t="shared" si="35"/>
        <v/>
      </c>
      <c r="P100" s="293" t="str">
        <f t="shared" si="35"/>
        <v/>
      </c>
      <c r="Q100" s="293" t="str">
        <f t="shared" si="35"/>
        <v/>
      </c>
      <c r="R100" s="293" t="str">
        <f t="shared" si="35"/>
        <v/>
      </c>
      <c r="S100" s="293" t="str">
        <f t="shared" si="35"/>
        <v/>
      </c>
      <c r="T100" s="293" t="str">
        <f t="shared" si="35"/>
        <v/>
      </c>
      <c r="U100" s="293" t="str">
        <f t="shared" si="35"/>
        <v/>
      </c>
      <c r="V100" s="293" t="str">
        <f t="shared" si="35"/>
        <v/>
      </c>
      <c r="W100" s="293" t="str">
        <f t="shared" si="35"/>
        <v/>
      </c>
      <c r="X100" s="293" t="str">
        <f t="shared" si="35"/>
        <v/>
      </c>
      <c r="Y100" s="293" t="str">
        <f t="shared" si="35"/>
        <v/>
      </c>
      <c r="DA100" s="94"/>
    </row>
    <row r="101" spans="1:105" ht="12" customHeight="1" x14ac:dyDescent="0.25">
      <c r="A101" s="49" t="s">
        <v>47</v>
      </c>
      <c r="B101" s="256" t="str">
        <f t="shared" ref="B101:Y101" si="36">IF(B$68=0,"",B$78/B$68)</f>
        <v/>
      </c>
      <c r="C101" s="256" t="str">
        <f t="shared" si="36"/>
        <v/>
      </c>
      <c r="D101" s="256" t="str">
        <f t="shared" si="36"/>
        <v/>
      </c>
      <c r="E101" s="256" t="str">
        <f t="shared" si="36"/>
        <v/>
      </c>
      <c r="F101" s="256" t="str">
        <f t="shared" si="36"/>
        <v/>
      </c>
      <c r="G101" s="256" t="str">
        <f t="shared" si="36"/>
        <v/>
      </c>
      <c r="H101" s="256" t="str">
        <f t="shared" si="36"/>
        <v/>
      </c>
      <c r="I101" s="256" t="str">
        <f t="shared" si="36"/>
        <v/>
      </c>
      <c r="J101" s="256" t="str">
        <f t="shared" si="36"/>
        <v/>
      </c>
      <c r="K101" s="256" t="str">
        <f t="shared" si="36"/>
        <v/>
      </c>
      <c r="L101" s="256" t="str">
        <f t="shared" si="36"/>
        <v/>
      </c>
      <c r="M101" s="256" t="str">
        <f t="shared" si="36"/>
        <v/>
      </c>
      <c r="N101" s="256" t="str">
        <f t="shared" si="36"/>
        <v/>
      </c>
      <c r="O101" s="256" t="str">
        <f t="shared" si="36"/>
        <v/>
      </c>
      <c r="P101" s="256" t="str">
        <f t="shared" si="36"/>
        <v/>
      </c>
      <c r="Q101" s="256" t="str">
        <f t="shared" si="36"/>
        <v/>
      </c>
      <c r="R101" s="256" t="str">
        <f t="shared" si="36"/>
        <v/>
      </c>
      <c r="S101" s="256" t="str">
        <f t="shared" si="36"/>
        <v/>
      </c>
      <c r="T101" s="256" t="str">
        <f t="shared" si="36"/>
        <v/>
      </c>
      <c r="U101" s="256" t="str">
        <f t="shared" si="36"/>
        <v/>
      </c>
      <c r="V101" s="256" t="str">
        <f t="shared" si="36"/>
        <v/>
      </c>
      <c r="W101" s="256" t="str">
        <f t="shared" si="36"/>
        <v/>
      </c>
      <c r="X101" s="256" t="str">
        <f t="shared" si="36"/>
        <v/>
      </c>
      <c r="Y101" s="256" t="str">
        <f t="shared" si="36"/>
        <v/>
      </c>
      <c r="DA101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5:Y5 B12:Y12 B19:Y19 C25:Y25" formulaRange="1"/>
    <ignoredError sqref="C31:Y31 B37:Y37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final energy consumption"</f>
        <v>LU: Non-ferrous metals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152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474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475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476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477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478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479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480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481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482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483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484</v>
      </c>
    </row>
    <row r="16" spans="1:105" ht="12" customHeight="1" x14ac:dyDescent="0.25">
      <c r="A16" s="57" t="s">
        <v>485</v>
      </c>
      <c r="B16" s="294">
        <v>0</v>
      </c>
      <c r="C16" s="294">
        <v>0</v>
      </c>
      <c r="D16" s="294">
        <v>0</v>
      </c>
      <c r="E16" s="294">
        <v>0</v>
      </c>
      <c r="F16" s="294">
        <v>0</v>
      </c>
      <c r="G16" s="294">
        <v>0</v>
      </c>
      <c r="H16" s="294">
        <v>0</v>
      </c>
      <c r="I16" s="294">
        <v>0</v>
      </c>
      <c r="J16" s="294">
        <v>0</v>
      </c>
      <c r="K16" s="294">
        <v>0</v>
      </c>
      <c r="L16" s="294">
        <v>0</v>
      </c>
      <c r="M16" s="294">
        <v>0</v>
      </c>
      <c r="N16" s="294">
        <v>0</v>
      </c>
      <c r="O16" s="294">
        <v>0</v>
      </c>
      <c r="P16" s="294">
        <v>0</v>
      </c>
      <c r="Q16" s="294">
        <v>0</v>
      </c>
      <c r="R16" s="294">
        <v>0</v>
      </c>
      <c r="S16" s="294">
        <v>0</v>
      </c>
      <c r="T16" s="294">
        <v>0</v>
      </c>
      <c r="U16" s="294">
        <v>0</v>
      </c>
      <c r="V16" s="294">
        <v>0</v>
      </c>
      <c r="W16" s="294">
        <v>0</v>
      </c>
      <c r="X16" s="294">
        <v>0</v>
      </c>
      <c r="Y16" s="294">
        <v>0</v>
      </c>
      <c r="DA16" s="70" t="s">
        <v>486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487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488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489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490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491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492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493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494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495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496</v>
      </c>
    </row>
    <row r="27" spans="1:105" ht="12" customHeight="1" x14ac:dyDescent="0.25">
      <c r="A27" s="57" t="s">
        <v>497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498</v>
      </c>
    </row>
    <row r="28" spans="1:105" ht="12" customHeight="1" x14ac:dyDescent="0.25">
      <c r="A28" s="18" t="s">
        <v>31</v>
      </c>
      <c r="B28" s="295">
        <v>0</v>
      </c>
      <c r="C28" s="295">
        <v>0</v>
      </c>
      <c r="D28" s="295">
        <v>0</v>
      </c>
      <c r="E28" s="295">
        <v>0</v>
      </c>
      <c r="F28" s="295">
        <v>0</v>
      </c>
      <c r="G28" s="295">
        <v>0</v>
      </c>
      <c r="H28" s="295">
        <v>0</v>
      </c>
      <c r="I28" s="295">
        <v>0</v>
      </c>
      <c r="J28" s="295">
        <v>0</v>
      </c>
      <c r="K28" s="295">
        <v>0</v>
      </c>
      <c r="L28" s="295">
        <v>0</v>
      </c>
      <c r="M28" s="295">
        <v>0</v>
      </c>
      <c r="N28" s="295">
        <v>0</v>
      </c>
      <c r="O28" s="295">
        <v>0</v>
      </c>
      <c r="P28" s="295">
        <v>0</v>
      </c>
      <c r="Q28" s="295">
        <v>0</v>
      </c>
      <c r="R28" s="295">
        <v>0</v>
      </c>
      <c r="S28" s="295">
        <v>0</v>
      </c>
      <c r="T28" s="295">
        <v>0</v>
      </c>
      <c r="U28" s="295">
        <v>0</v>
      </c>
      <c r="V28" s="295">
        <v>0</v>
      </c>
      <c r="W28" s="295">
        <v>0</v>
      </c>
      <c r="X28" s="295">
        <v>0</v>
      </c>
      <c r="Y28" s="295">
        <v>0</v>
      </c>
      <c r="DA28" s="122" t="s">
        <v>499</v>
      </c>
    </row>
    <row r="29" spans="1:105" ht="12" customHeight="1" x14ac:dyDescent="0.25">
      <c r="A29" s="18" t="s">
        <v>159</v>
      </c>
      <c r="B29" s="295">
        <v>0</v>
      </c>
      <c r="C29" s="295">
        <v>0</v>
      </c>
      <c r="D29" s="295">
        <v>0</v>
      </c>
      <c r="E29" s="295">
        <v>0</v>
      </c>
      <c r="F29" s="295">
        <v>0</v>
      </c>
      <c r="G29" s="295">
        <v>0</v>
      </c>
      <c r="H29" s="295">
        <v>0</v>
      </c>
      <c r="I29" s="295">
        <v>0</v>
      </c>
      <c r="J29" s="295">
        <v>0</v>
      </c>
      <c r="K29" s="295">
        <v>0</v>
      </c>
      <c r="L29" s="295">
        <v>0</v>
      </c>
      <c r="M29" s="295">
        <v>0</v>
      </c>
      <c r="N29" s="295">
        <v>0</v>
      </c>
      <c r="O29" s="295">
        <v>0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500</v>
      </c>
    </row>
    <row r="30" spans="1:105" ht="12" customHeight="1" x14ac:dyDescent="0.25">
      <c r="A30" s="18" t="s">
        <v>32</v>
      </c>
      <c r="B30" s="295">
        <v>0</v>
      </c>
      <c r="C30" s="295">
        <v>0</v>
      </c>
      <c r="D30" s="295">
        <v>0</v>
      </c>
      <c r="E30" s="295">
        <v>0</v>
      </c>
      <c r="F30" s="295">
        <v>0</v>
      </c>
      <c r="G30" s="295">
        <v>0</v>
      </c>
      <c r="H30" s="295">
        <v>0</v>
      </c>
      <c r="I30" s="295">
        <v>0</v>
      </c>
      <c r="J30" s="295">
        <v>0</v>
      </c>
      <c r="K30" s="295">
        <v>0</v>
      </c>
      <c r="L30" s="295">
        <v>0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501</v>
      </c>
    </row>
    <row r="31" spans="1:105" ht="12" customHeight="1" x14ac:dyDescent="0.25">
      <c r="A31" s="18" t="s">
        <v>35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502</v>
      </c>
    </row>
    <row r="32" spans="1:105" ht="12" customHeight="1" x14ac:dyDescent="0.25">
      <c r="A32" s="47" t="s">
        <v>40</v>
      </c>
      <c r="B32" s="296">
        <v>0</v>
      </c>
      <c r="C32" s="296">
        <v>0</v>
      </c>
      <c r="D32" s="296">
        <v>0</v>
      </c>
      <c r="E32" s="296">
        <v>0</v>
      </c>
      <c r="F32" s="296">
        <v>0</v>
      </c>
      <c r="G32" s="296">
        <v>0</v>
      </c>
      <c r="H32" s="296">
        <v>0</v>
      </c>
      <c r="I32" s="296">
        <v>0</v>
      </c>
      <c r="J32" s="296">
        <v>0</v>
      </c>
      <c r="K32" s="296">
        <v>0</v>
      </c>
      <c r="L32" s="296">
        <v>0</v>
      </c>
      <c r="M32" s="296">
        <v>0</v>
      </c>
      <c r="N32" s="296">
        <v>0</v>
      </c>
      <c r="O32" s="296">
        <v>0</v>
      </c>
      <c r="P32" s="296">
        <v>0</v>
      </c>
      <c r="Q32" s="296">
        <v>0</v>
      </c>
      <c r="R32" s="296">
        <v>0</v>
      </c>
      <c r="S32" s="296">
        <v>0</v>
      </c>
      <c r="T32" s="296">
        <v>0</v>
      </c>
      <c r="U32" s="296">
        <v>0</v>
      </c>
      <c r="V32" s="296">
        <v>0</v>
      </c>
      <c r="W32" s="296">
        <v>0</v>
      </c>
      <c r="X32" s="296">
        <v>0</v>
      </c>
      <c r="Y32" s="296">
        <v>0</v>
      </c>
      <c r="DA32" s="123" t="s">
        <v>503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v>0</v>
      </c>
      <c r="C34" s="223">
        <v>0</v>
      </c>
      <c r="D34" s="223">
        <v>0</v>
      </c>
      <c r="E34" s="223">
        <v>0</v>
      </c>
      <c r="F34" s="223">
        <v>0</v>
      </c>
      <c r="G34" s="223">
        <v>0</v>
      </c>
      <c r="H34" s="223">
        <v>0</v>
      </c>
      <c r="I34" s="223">
        <v>0</v>
      </c>
      <c r="J34" s="223">
        <v>0</v>
      </c>
      <c r="K34" s="223">
        <v>0</v>
      </c>
      <c r="L34" s="223">
        <v>0</v>
      </c>
      <c r="M34" s="223">
        <v>0</v>
      </c>
      <c r="N34" s="223">
        <v>0</v>
      </c>
      <c r="O34" s="223">
        <v>0</v>
      </c>
      <c r="P34" s="223">
        <v>0</v>
      </c>
      <c r="Q34" s="223">
        <v>0</v>
      </c>
      <c r="R34" s="223">
        <v>0</v>
      </c>
      <c r="S34" s="223">
        <v>0</v>
      </c>
      <c r="T34" s="223">
        <v>0</v>
      </c>
      <c r="U34" s="223">
        <v>0</v>
      </c>
      <c r="V34" s="223">
        <v>0</v>
      </c>
      <c r="W34" s="223">
        <v>0</v>
      </c>
      <c r="X34" s="223">
        <v>0</v>
      </c>
      <c r="Y34" s="223">
        <v>0</v>
      </c>
      <c r="DA34" s="89" t="s">
        <v>504</v>
      </c>
    </row>
    <row r="35" spans="1:105" ht="12" customHeight="1" x14ac:dyDescent="0.25">
      <c r="A35" s="55" t="s">
        <v>91</v>
      </c>
      <c r="B35" s="259">
        <v>0</v>
      </c>
      <c r="C35" s="259">
        <v>0</v>
      </c>
      <c r="D35" s="259">
        <v>0</v>
      </c>
      <c r="E35" s="259">
        <v>0</v>
      </c>
      <c r="F35" s="259">
        <v>0</v>
      </c>
      <c r="G35" s="259">
        <v>0</v>
      </c>
      <c r="H35" s="259">
        <v>0</v>
      </c>
      <c r="I35" s="259">
        <v>0</v>
      </c>
      <c r="J35" s="259">
        <v>0</v>
      </c>
      <c r="K35" s="259">
        <v>0</v>
      </c>
      <c r="L35" s="259">
        <v>0</v>
      </c>
      <c r="M35" s="259">
        <v>0</v>
      </c>
      <c r="N35" s="259">
        <v>0</v>
      </c>
      <c r="O35" s="259">
        <v>0</v>
      </c>
      <c r="P35" s="259">
        <v>0</v>
      </c>
      <c r="Q35" s="259">
        <v>0</v>
      </c>
      <c r="R35" s="259">
        <v>0</v>
      </c>
      <c r="S35" s="259">
        <v>0</v>
      </c>
      <c r="T35" s="259">
        <v>0</v>
      </c>
      <c r="U35" s="259">
        <v>0</v>
      </c>
      <c r="V35" s="259">
        <v>0</v>
      </c>
      <c r="W35" s="259">
        <v>0</v>
      </c>
      <c r="X35" s="259">
        <v>0</v>
      </c>
      <c r="Y35" s="259">
        <v>0</v>
      </c>
      <c r="DA35" s="67" t="s">
        <v>505</v>
      </c>
    </row>
    <row r="36" spans="1:105" ht="12" customHeight="1" x14ac:dyDescent="0.25">
      <c r="A36" s="173" t="s">
        <v>92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506</v>
      </c>
    </row>
    <row r="37" spans="1:105" ht="12" customHeight="1" x14ac:dyDescent="0.25">
      <c r="A37" s="173" t="s">
        <v>93</v>
      </c>
      <c r="B37" s="224">
        <v>0</v>
      </c>
      <c r="C37" s="224">
        <v>0</v>
      </c>
      <c r="D37" s="224">
        <v>0</v>
      </c>
      <c r="E37" s="224">
        <v>0</v>
      </c>
      <c r="F37" s="224">
        <v>0</v>
      </c>
      <c r="G37" s="224">
        <v>0</v>
      </c>
      <c r="H37" s="224">
        <v>0</v>
      </c>
      <c r="I37" s="224">
        <v>0</v>
      </c>
      <c r="J37" s="224">
        <v>0</v>
      </c>
      <c r="K37" s="224">
        <v>0</v>
      </c>
      <c r="L37" s="224">
        <v>0</v>
      </c>
      <c r="M37" s="224">
        <v>0</v>
      </c>
      <c r="N37" s="224">
        <v>0</v>
      </c>
      <c r="O37" s="224">
        <v>0</v>
      </c>
      <c r="P37" s="224">
        <v>0</v>
      </c>
      <c r="Q37" s="224">
        <v>0</v>
      </c>
      <c r="R37" s="224">
        <v>0</v>
      </c>
      <c r="S37" s="224">
        <v>0</v>
      </c>
      <c r="T37" s="224">
        <v>0</v>
      </c>
      <c r="U37" s="224">
        <v>0</v>
      </c>
      <c r="V37" s="224">
        <v>0</v>
      </c>
      <c r="W37" s="224">
        <v>0</v>
      </c>
      <c r="X37" s="224">
        <v>0</v>
      </c>
      <c r="Y37" s="224">
        <v>0</v>
      </c>
      <c r="DA37" s="177" t="s">
        <v>507</v>
      </c>
    </row>
    <row r="38" spans="1:105" ht="12" customHeight="1" x14ac:dyDescent="0.25">
      <c r="A38" s="173" t="s">
        <v>94</v>
      </c>
      <c r="B38" s="224">
        <v>0</v>
      </c>
      <c r="C38" s="224">
        <v>0</v>
      </c>
      <c r="D38" s="224">
        <v>0</v>
      </c>
      <c r="E38" s="224">
        <v>0</v>
      </c>
      <c r="F38" s="224">
        <v>0</v>
      </c>
      <c r="G38" s="224">
        <v>0</v>
      </c>
      <c r="H38" s="224">
        <v>0</v>
      </c>
      <c r="I38" s="224">
        <v>0</v>
      </c>
      <c r="J38" s="224">
        <v>0</v>
      </c>
      <c r="K38" s="224">
        <v>0</v>
      </c>
      <c r="L38" s="224">
        <v>0</v>
      </c>
      <c r="M38" s="224">
        <v>0</v>
      </c>
      <c r="N38" s="224">
        <v>0</v>
      </c>
      <c r="O38" s="224">
        <v>0</v>
      </c>
      <c r="P38" s="224">
        <v>0</v>
      </c>
      <c r="Q38" s="224">
        <v>0</v>
      </c>
      <c r="R38" s="224">
        <v>0</v>
      </c>
      <c r="S38" s="224">
        <v>0</v>
      </c>
      <c r="T38" s="224">
        <v>0</v>
      </c>
      <c r="U38" s="224">
        <v>0</v>
      </c>
      <c r="V38" s="224">
        <v>0</v>
      </c>
      <c r="W38" s="224">
        <v>0</v>
      </c>
      <c r="X38" s="224">
        <v>0</v>
      </c>
      <c r="Y38" s="224">
        <v>0</v>
      </c>
      <c r="DA38" s="177" t="s">
        <v>508</v>
      </c>
    </row>
    <row r="39" spans="1:105" ht="12" customHeight="1" x14ac:dyDescent="0.25">
      <c r="A39" s="56" t="s">
        <v>95</v>
      </c>
      <c r="B39" s="260">
        <v>0</v>
      </c>
      <c r="C39" s="260">
        <v>0</v>
      </c>
      <c r="D39" s="260">
        <v>0</v>
      </c>
      <c r="E39" s="260">
        <v>0</v>
      </c>
      <c r="F39" s="260">
        <v>0</v>
      </c>
      <c r="G39" s="260">
        <v>0</v>
      </c>
      <c r="H39" s="260">
        <v>0</v>
      </c>
      <c r="I39" s="260">
        <v>0</v>
      </c>
      <c r="J39" s="260">
        <v>0</v>
      </c>
      <c r="K39" s="260">
        <v>0</v>
      </c>
      <c r="L39" s="260">
        <v>0</v>
      </c>
      <c r="M39" s="260">
        <v>0</v>
      </c>
      <c r="N39" s="260">
        <v>0</v>
      </c>
      <c r="O39" s="260">
        <v>0</v>
      </c>
      <c r="P39" s="260">
        <v>0</v>
      </c>
      <c r="Q39" s="260">
        <v>0</v>
      </c>
      <c r="R39" s="260">
        <v>0</v>
      </c>
      <c r="S39" s="260">
        <v>0</v>
      </c>
      <c r="T39" s="260">
        <v>0</v>
      </c>
      <c r="U39" s="260">
        <v>0</v>
      </c>
      <c r="V39" s="260">
        <v>0</v>
      </c>
      <c r="W39" s="260">
        <v>0</v>
      </c>
      <c r="X39" s="260">
        <v>0</v>
      </c>
      <c r="Y39" s="260">
        <v>0</v>
      </c>
      <c r="DA39" s="68" t="s">
        <v>509</v>
      </c>
    </row>
    <row r="40" spans="1:105" ht="12" customHeight="1" x14ac:dyDescent="0.25">
      <c r="A40" s="37" t="s">
        <v>159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510</v>
      </c>
    </row>
    <row r="41" spans="1:105" ht="12" customHeight="1" x14ac:dyDescent="0.25">
      <c r="A41" s="37" t="s">
        <v>35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511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512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0</v>
      </c>
      <c r="V43" s="226">
        <v>0</v>
      </c>
      <c r="W43" s="226">
        <v>0</v>
      </c>
      <c r="X43" s="226">
        <v>0</v>
      </c>
      <c r="Y43" s="226">
        <v>0</v>
      </c>
      <c r="DA43" s="69" t="s">
        <v>513</v>
      </c>
    </row>
    <row r="44" spans="1:105" ht="12" customHeight="1" x14ac:dyDescent="0.25">
      <c r="A44" s="37" t="s">
        <v>40</v>
      </c>
      <c r="B44" s="226">
        <v>0</v>
      </c>
      <c r="C44" s="226">
        <v>0</v>
      </c>
      <c r="D44" s="226">
        <v>0</v>
      </c>
      <c r="E44" s="226">
        <v>0</v>
      </c>
      <c r="F44" s="226">
        <v>0</v>
      </c>
      <c r="G44" s="226">
        <v>0</v>
      </c>
      <c r="H44" s="226">
        <v>0</v>
      </c>
      <c r="I44" s="226">
        <v>0</v>
      </c>
      <c r="J44" s="226">
        <v>0</v>
      </c>
      <c r="K44" s="226">
        <v>0</v>
      </c>
      <c r="L44" s="226">
        <v>0</v>
      </c>
      <c r="M44" s="226">
        <v>0</v>
      </c>
      <c r="N44" s="226">
        <v>0</v>
      </c>
      <c r="O44" s="226">
        <v>0</v>
      </c>
      <c r="P44" s="226">
        <v>0</v>
      </c>
      <c r="Q44" s="226">
        <v>0</v>
      </c>
      <c r="R44" s="226">
        <v>0</v>
      </c>
      <c r="S44" s="226">
        <v>0</v>
      </c>
      <c r="T44" s="226">
        <v>0</v>
      </c>
      <c r="U44" s="226">
        <v>0</v>
      </c>
      <c r="V44" s="226">
        <v>0</v>
      </c>
      <c r="W44" s="226">
        <v>0</v>
      </c>
      <c r="X44" s="226">
        <v>0</v>
      </c>
      <c r="Y44" s="226">
        <v>0</v>
      </c>
      <c r="DA44" s="69" t="s">
        <v>514</v>
      </c>
    </row>
    <row r="45" spans="1:105" ht="12" customHeight="1" x14ac:dyDescent="0.25">
      <c r="A45" s="57" t="s">
        <v>515</v>
      </c>
      <c r="B45" s="261">
        <v>0</v>
      </c>
      <c r="C45" s="261">
        <v>0</v>
      </c>
      <c r="D45" s="261">
        <v>0</v>
      </c>
      <c r="E45" s="261">
        <v>0</v>
      </c>
      <c r="F45" s="261">
        <v>0</v>
      </c>
      <c r="G45" s="261">
        <v>0</v>
      </c>
      <c r="H45" s="261">
        <v>0</v>
      </c>
      <c r="I45" s="261">
        <v>0</v>
      </c>
      <c r="J45" s="261">
        <v>0</v>
      </c>
      <c r="K45" s="261">
        <v>0</v>
      </c>
      <c r="L45" s="261">
        <v>0</v>
      </c>
      <c r="M45" s="261">
        <v>0</v>
      </c>
      <c r="N45" s="261">
        <v>0</v>
      </c>
      <c r="O45" s="261">
        <v>0</v>
      </c>
      <c r="P45" s="261">
        <v>0</v>
      </c>
      <c r="Q45" s="261">
        <v>0</v>
      </c>
      <c r="R45" s="261">
        <v>0</v>
      </c>
      <c r="S45" s="261">
        <v>0</v>
      </c>
      <c r="T45" s="261">
        <v>0</v>
      </c>
      <c r="U45" s="261">
        <v>0</v>
      </c>
      <c r="V45" s="261">
        <v>0</v>
      </c>
      <c r="W45" s="261">
        <v>0</v>
      </c>
      <c r="X45" s="261">
        <v>0</v>
      </c>
      <c r="Y45" s="261">
        <v>0</v>
      </c>
      <c r="DA45" s="70" t="s">
        <v>516</v>
      </c>
    </row>
    <row r="46" spans="1:105" ht="12" customHeight="1" x14ac:dyDescent="0.25">
      <c r="A46" s="57" t="s">
        <v>517</v>
      </c>
      <c r="B46" s="294">
        <v>0</v>
      </c>
      <c r="C46" s="294">
        <v>0</v>
      </c>
      <c r="D46" s="294">
        <v>0</v>
      </c>
      <c r="E46" s="294">
        <v>0</v>
      </c>
      <c r="F46" s="294">
        <v>0</v>
      </c>
      <c r="G46" s="294">
        <v>0</v>
      </c>
      <c r="H46" s="294">
        <v>0</v>
      </c>
      <c r="I46" s="294">
        <v>0</v>
      </c>
      <c r="J46" s="294">
        <v>0</v>
      </c>
      <c r="K46" s="294">
        <v>0</v>
      </c>
      <c r="L46" s="294">
        <v>0</v>
      </c>
      <c r="M46" s="294">
        <v>0</v>
      </c>
      <c r="N46" s="294">
        <v>0</v>
      </c>
      <c r="O46" s="294">
        <v>0</v>
      </c>
      <c r="P46" s="294">
        <v>0</v>
      </c>
      <c r="Q46" s="294">
        <v>0</v>
      </c>
      <c r="R46" s="294">
        <v>0</v>
      </c>
      <c r="S46" s="294">
        <v>0</v>
      </c>
      <c r="T46" s="294">
        <v>0</v>
      </c>
      <c r="U46" s="294">
        <v>0</v>
      </c>
      <c r="V46" s="294">
        <v>0</v>
      </c>
      <c r="W46" s="294">
        <v>0</v>
      </c>
      <c r="X46" s="294">
        <v>0</v>
      </c>
      <c r="Y46" s="294">
        <v>0</v>
      </c>
      <c r="DA46" s="70" t="s">
        <v>518</v>
      </c>
    </row>
    <row r="47" spans="1:105" ht="12" customHeight="1" x14ac:dyDescent="0.25">
      <c r="A47" s="60" t="s">
        <v>519</v>
      </c>
      <c r="B47" s="262">
        <v>0</v>
      </c>
      <c r="C47" s="262">
        <v>0</v>
      </c>
      <c r="D47" s="262">
        <v>0</v>
      </c>
      <c r="E47" s="262">
        <v>0</v>
      </c>
      <c r="F47" s="262">
        <v>0</v>
      </c>
      <c r="G47" s="262">
        <v>0</v>
      </c>
      <c r="H47" s="262">
        <v>0</v>
      </c>
      <c r="I47" s="262">
        <v>0</v>
      </c>
      <c r="J47" s="262">
        <v>0</v>
      </c>
      <c r="K47" s="262">
        <v>0</v>
      </c>
      <c r="L47" s="262">
        <v>0</v>
      </c>
      <c r="M47" s="262">
        <v>0</v>
      </c>
      <c r="N47" s="262">
        <v>0</v>
      </c>
      <c r="O47" s="262">
        <v>0</v>
      </c>
      <c r="P47" s="262">
        <v>0</v>
      </c>
      <c r="Q47" s="262">
        <v>0</v>
      </c>
      <c r="R47" s="262">
        <v>0</v>
      </c>
      <c r="S47" s="262">
        <v>0</v>
      </c>
      <c r="T47" s="262">
        <v>0</v>
      </c>
      <c r="U47" s="262">
        <v>0</v>
      </c>
      <c r="V47" s="262">
        <v>0</v>
      </c>
      <c r="W47" s="262">
        <v>0</v>
      </c>
      <c r="X47" s="262">
        <v>0</v>
      </c>
      <c r="Y47" s="262">
        <v>0</v>
      </c>
      <c r="DA47" s="72" t="s">
        <v>520</v>
      </c>
    </row>
    <row r="48" spans="1:105" ht="12" customHeight="1" x14ac:dyDescent="0.25">
      <c r="A48" s="59" t="s">
        <v>31</v>
      </c>
      <c r="B48" s="297">
        <v>0</v>
      </c>
      <c r="C48" s="297">
        <v>0</v>
      </c>
      <c r="D48" s="297">
        <v>0</v>
      </c>
      <c r="E48" s="297">
        <v>0</v>
      </c>
      <c r="F48" s="297">
        <v>0</v>
      </c>
      <c r="G48" s="297">
        <v>0</v>
      </c>
      <c r="H48" s="297">
        <v>0</v>
      </c>
      <c r="I48" s="297">
        <v>0</v>
      </c>
      <c r="J48" s="297">
        <v>0</v>
      </c>
      <c r="K48" s="297">
        <v>0</v>
      </c>
      <c r="L48" s="297">
        <v>0</v>
      </c>
      <c r="M48" s="297">
        <v>0</v>
      </c>
      <c r="N48" s="297">
        <v>0</v>
      </c>
      <c r="O48" s="297">
        <v>0</v>
      </c>
      <c r="P48" s="297">
        <v>0</v>
      </c>
      <c r="Q48" s="297">
        <v>0</v>
      </c>
      <c r="R48" s="297">
        <v>0</v>
      </c>
      <c r="S48" s="297">
        <v>0</v>
      </c>
      <c r="T48" s="297">
        <v>0</v>
      </c>
      <c r="U48" s="297">
        <v>0</v>
      </c>
      <c r="V48" s="297">
        <v>0</v>
      </c>
      <c r="W48" s="297">
        <v>0</v>
      </c>
      <c r="X48" s="297">
        <v>0</v>
      </c>
      <c r="Y48" s="297">
        <v>0</v>
      </c>
      <c r="DA48" s="71" t="s">
        <v>521</v>
      </c>
    </row>
    <row r="49" spans="1:105" ht="12" customHeight="1" x14ac:dyDescent="0.25">
      <c r="A49" s="59" t="s">
        <v>159</v>
      </c>
      <c r="B49" s="297">
        <v>0</v>
      </c>
      <c r="C49" s="297">
        <v>0</v>
      </c>
      <c r="D49" s="297">
        <v>0</v>
      </c>
      <c r="E49" s="297">
        <v>0</v>
      </c>
      <c r="F49" s="297">
        <v>0</v>
      </c>
      <c r="G49" s="297">
        <v>0</v>
      </c>
      <c r="H49" s="297">
        <v>0</v>
      </c>
      <c r="I49" s="297">
        <v>0</v>
      </c>
      <c r="J49" s="297">
        <v>0</v>
      </c>
      <c r="K49" s="297">
        <v>0</v>
      </c>
      <c r="L49" s="297">
        <v>0</v>
      </c>
      <c r="M49" s="297">
        <v>0</v>
      </c>
      <c r="N49" s="297">
        <v>0</v>
      </c>
      <c r="O49" s="297">
        <v>0</v>
      </c>
      <c r="P49" s="297">
        <v>0</v>
      </c>
      <c r="Q49" s="297">
        <v>0</v>
      </c>
      <c r="R49" s="297">
        <v>0</v>
      </c>
      <c r="S49" s="297">
        <v>0</v>
      </c>
      <c r="T49" s="297">
        <v>0</v>
      </c>
      <c r="U49" s="297">
        <v>0</v>
      </c>
      <c r="V49" s="297">
        <v>0</v>
      </c>
      <c r="W49" s="297">
        <v>0</v>
      </c>
      <c r="X49" s="297">
        <v>0</v>
      </c>
      <c r="Y49" s="297">
        <v>0</v>
      </c>
      <c r="DA49" s="71" t="s">
        <v>522</v>
      </c>
    </row>
    <row r="50" spans="1:105" ht="12" customHeight="1" x14ac:dyDescent="0.25">
      <c r="A50" s="59" t="s">
        <v>32</v>
      </c>
      <c r="B50" s="297">
        <v>0</v>
      </c>
      <c r="C50" s="297">
        <v>0</v>
      </c>
      <c r="D50" s="297">
        <v>0</v>
      </c>
      <c r="E50" s="297">
        <v>0</v>
      </c>
      <c r="F50" s="297">
        <v>0</v>
      </c>
      <c r="G50" s="297">
        <v>0</v>
      </c>
      <c r="H50" s="297">
        <v>0</v>
      </c>
      <c r="I50" s="297">
        <v>0</v>
      </c>
      <c r="J50" s="297">
        <v>0</v>
      </c>
      <c r="K50" s="297">
        <v>0</v>
      </c>
      <c r="L50" s="297">
        <v>0</v>
      </c>
      <c r="M50" s="297">
        <v>0</v>
      </c>
      <c r="N50" s="297">
        <v>0</v>
      </c>
      <c r="O50" s="297">
        <v>0</v>
      </c>
      <c r="P50" s="297">
        <v>0</v>
      </c>
      <c r="Q50" s="297">
        <v>0</v>
      </c>
      <c r="R50" s="297">
        <v>0</v>
      </c>
      <c r="S50" s="297">
        <v>0</v>
      </c>
      <c r="T50" s="297">
        <v>0</v>
      </c>
      <c r="U50" s="297">
        <v>0</v>
      </c>
      <c r="V50" s="297">
        <v>0</v>
      </c>
      <c r="W50" s="297">
        <v>0</v>
      </c>
      <c r="X50" s="297">
        <v>0</v>
      </c>
      <c r="Y50" s="297">
        <v>0</v>
      </c>
      <c r="DA50" s="71" t="s">
        <v>523</v>
      </c>
    </row>
    <row r="51" spans="1:105" ht="12" customHeight="1" x14ac:dyDescent="0.25">
      <c r="A51" s="59" t="s">
        <v>35</v>
      </c>
      <c r="B51" s="297">
        <v>0</v>
      </c>
      <c r="C51" s="297">
        <v>0</v>
      </c>
      <c r="D51" s="297">
        <v>0</v>
      </c>
      <c r="E51" s="297">
        <v>0</v>
      </c>
      <c r="F51" s="297">
        <v>0</v>
      </c>
      <c r="G51" s="297">
        <v>0</v>
      </c>
      <c r="H51" s="297">
        <v>0</v>
      </c>
      <c r="I51" s="297">
        <v>0</v>
      </c>
      <c r="J51" s="297">
        <v>0</v>
      </c>
      <c r="K51" s="297">
        <v>0</v>
      </c>
      <c r="L51" s="297">
        <v>0</v>
      </c>
      <c r="M51" s="297">
        <v>0</v>
      </c>
      <c r="N51" s="297">
        <v>0</v>
      </c>
      <c r="O51" s="297">
        <v>0</v>
      </c>
      <c r="P51" s="297">
        <v>0</v>
      </c>
      <c r="Q51" s="297">
        <v>0</v>
      </c>
      <c r="R51" s="297">
        <v>0</v>
      </c>
      <c r="S51" s="297">
        <v>0</v>
      </c>
      <c r="T51" s="297">
        <v>0</v>
      </c>
      <c r="U51" s="297">
        <v>0</v>
      </c>
      <c r="V51" s="297">
        <v>0</v>
      </c>
      <c r="W51" s="297">
        <v>0</v>
      </c>
      <c r="X51" s="297">
        <v>0</v>
      </c>
      <c r="Y51" s="297">
        <v>0</v>
      </c>
      <c r="DA51" s="71" t="s">
        <v>524</v>
      </c>
    </row>
    <row r="52" spans="1:105" ht="12" customHeight="1" x14ac:dyDescent="0.25">
      <c r="A52" s="60" t="s">
        <v>525</v>
      </c>
      <c r="B52" s="262">
        <v>0</v>
      </c>
      <c r="C52" s="262">
        <v>0</v>
      </c>
      <c r="D52" s="262">
        <v>0</v>
      </c>
      <c r="E52" s="262">
        <v>0</v>
      </c>
      <c r="F52" s="262">
        <v>0</v>
      </c>
      <c r="G52" s="262">
        <v>0</v>
      </c>
      <c r="H52" s="262">
        <v>0</v>
      </c>
      <c r="I52" s="262">
        <v>0</v>
      </c>
      <c r="J52" s="262">
        <v>0</v>
      </c>
      <c r="K52" s="262">
        <v>0</v>
      </c>
      <c r="L52" s="262">
        <v>0</v>
      </c>
      <c r="M52" s="262">
        <v>0</v>
      </c>
      <c r="N52" s="262">
        <v>0</v>
      </c>
      <c r="O52" s="262">
        <v>0</v>
      </c>
      <c r="P52" s="262">
        <v>0</v>
      </c>
      <c r="Q52" s="262">
        <v>0</v>
      </c>
      <c r="R52" s="262">
        <v>0</v>
      </c>
      <c r="S52" s="262">
        <v>0</v>
      </c>
      <c r="T52" s="262">
        <v>0</v>
      </c>
      <c r="U52" s="262">
        <v>0</v>
      </c>
      <c r="V52" s="262">
        <v>0</v>
      </c>
      <c r="W52" s="262">
        <v>0</v>
      </c>
      <c r="X52" s="262">
        <v>0</v>
      </c>
      <c r="Y52" s="262">
        <v>0</v>
      </c>
      <c r="DA52" s="72" t="s">
        <v>526</v>
      </c>
    </row>
    <row r="53" spans="1:105" ht="12" customHeight="1" x14ac:dyDescent="0.25">
      <c r="A53" s="57" t="s">
        <v>527</v>
      </c>
      <c r="B53" s="294">
        <f t="shared" ref="B53:Y53" si="0">B54+B58+B69</f>
        <v>0</v>
      </c>
      <c r="C53" s="294">
        <f t="shared" si="0"/>
        <v>0</v>
      </c>
      <c r="D53" s="294">
        <f t="shared" si="0"/>
        <v>0</v>
      </c>
      <c r="E53" s="294">
        <f t="shared" si="0"/>
        <v>0</v>
      </c>
      <c r="F53" s="294">
        <f t="shared" si="0"/>
        <v>0</v>
      </c>
      <c r="G53" s="294">
        <f t="shared" si="0"/>
        <v>0</v>
      </c>
      <c r="H53" s="294">
        <f t="shared" si="0"/>
        <v>0</v>
      </c>
      <c r="I53" s="294">
        <f t="shared" si="0"/>
        <v>0</v>
      </c>
      <c r="J53" s="294">
        <f t="shared" si="0"/>
        <v>0</v>
      </c>
      <c r="K53" s="294">
        <f t="shared" si="0"/>
        <v>0</v>
      </c>
      <c r="L53" s="294">
        <f t="shared" si="0"/>
        <v>0</v>
      </c>
      <c r="M53" s="294">
        <f t="shared" si="0"/>
        <v>0</v>
      </c>
      <c r="N53" s="294">
        <f t="shared" si="0"/>
        <v>0</v>
      </c>
      <c r="O53" s="294">
        <f t="shared" si="0"/>
        <v>0</v>
      </c>
      <c r="P53" s="294">
        <f t="shared" si="0"/>
        <v>0</v>
      </c>
      <c r="Q53" s="294">
        <f t="shared" si="0"/>
        <v>0</v>
      </c>
      <c r="R53" s="294">
        <f t="shared" si="0"/>
        <v>0</v>
      </c>
      <c r="S53" s="294">
        <f t="shared" si="0"/>
        <v>0</v>
      </c>
      <c r="T53" s="294">
        <f t="shared" si="0"/>
        <v>0</v>
      </c>
      <c r="U53" s="294">
        <f t="shared" si="0"/>
        <v>0</v>
      </c>
      <c r="V53" s="294">
        <f t="shared" si="0"/>
        <v>0</v>
      </c>
      <c r="W53" s="294">
        <f t="shared" si="0"/>
        <v>0</v>
      </c>
      <c r="X53" s="294">
        <f t="shared" si="0"/>
        <v>0</v>
      </c>
      <c r="Y53" s="294">
        <f t="shared" si="0"/>
        <v>0</v>
      </c>
      <c r="DA53" s="70"/>
    </row>
    <row r="54" spans="1:105" ht="12" customHeight="1" x14ac:dyDescent="0.25">
      <c r="A54" s="60" t="s">
        <v>528</v>
      </c>
      <c r="B54" s="262">
        <v>0</v>
      </c>
      <c r="C54" s="262">
        <v>0</v>
      </c>
      <c r="D54" s="262">
        <v>0</v>
      </c>
      <c r="E54" s="262">
        <v>0</v>
      </c>
      <c r="F54" s="262">
        <v>0</v>
      </c>
      <c r="G54" s="262">
        <v>0</v>
      </c>
      <c r="H54" s="262">
        <v>0</v>
      </c>
      <c r="I54" s="262">
        <v>0</v>
      </c>
      <c r="J54" s="262">
        <v>0</v>
      </c>
      <c r="K54" s="262">
        <v>0</v>
      </c>
      <c r="L54" s="262">
        <v>0</v>
      </c>
      <c r="M54" s="262">
        <v>0</v>
      </c>
      <c r="N54" s="262">
        <v>0</v>
      </c>
      <c r="O54" s="262">
        <v>0</v>
      </c>
      <c r="P54" s="262">
        <v>0</v>
      </c>
      <c r="Q54" s="262">
        <v>0</v>
      </c>
      <c r="R54" s="262">
        <v>0</v>
      </c>
      <c r="S54" s="262">
        <v>0</v>
      </c>
      <c r="T54" s="262">
        <v>0</v>
      </c>
      <c r="U54" s="262">
        <v>0</v>
      </c>
      <c r="V54" s="262">
        <v>0</v>
      </c>
      <c r="W54" s="262">
        <v>0</v>
      </c>
      <c r="X54" s="262">
        <v>0</v>
      </c>
      <c r="Y54" s="262">
        <v>0</v>
      </c>
      <c r="DA54" s="72" t="s">
        <v>529</v>
      </c>
    </row>
    <row r="55" spans="1:105" ht="12" customHeight="1" x14ac:dyDescent="0.25">
      <c r="A55" s="59" t="s">
        <v>31</v>
      </c>
      <c r="B55" s="230">
        <v>0</v>
      </c>
      <c r="C55" s="230">
        <v>0</v>
      </c>
      <c r="D55" s="230">
        <v>0</v>
      </c>
      <c r="E55" s="230">
        <v>0</v>
      </c>
      <c r="F55" s="230">
        <v>0</v>
      </c>
      <c r="G55" s="230">
        <v>0</v>
      </c>
      <c r="H55" s="230">
        <v>0</v>
      </c>
      <c r="I55" s="230">
        <v>0</v>
      </c>
      <c r="J55" s="230">
        <v>0</v>
      </c>
      <c r="K55" s="230">
        <v>0</v>
      </c>
      <c r="L55" s="230">
        <v>0</v>
      </c>
      <c r="M55" s="230">
        <v>0</v>
      </c>
      <c r="N55" s="230">
        <v>0</v>
      </c>
      <c r="O55" s="230">
        <v>0</v>
      </c>
      <c r="P55" s="230">
        <v>0</v>
      </c>
      <c r="Q55" s="230">
        <v>0</v>
      </c>
      <c r="R55" s="230">
        <v>0</v>
      </c>
      <c r="S55" s="230">
        <v>0</v>
      </c>
      <c r="T55" s="230">
        <v>0</v>
      </c>
      <c r="U55" s="230">
        <v>0</v>
      </c>
      <c r="V55" s="230">
        <v>0</v>
      </c>
      <c r="W55" s="230">
        <v>0</v>
      </c>
      <c r="X55" s="230">
        <v>0</v>
      </c>
      <c r="Y55" s="230">
        <v>0</v>
      </c>
      <c r="DA55" s="71" t="s">
        <v>530</v>
      </c>
    </row>
    <row r="56" spans="1:105" ht="12" customHeight="1" x14ac:dyDescent="0.25">
      <c r="A56" s="59" t="s">
        <v>159</v>
      </c>
      <c r="B56" s="230">
        <v>0</v>
      </c>
      <c r="C56" s="230">
        <v>0</v>
      </c>
      <c r="D56" s="230">
        <v>0</v>
      </c>
      <c r="E56" s="230">
        <v>0</v>
      </c>
      <c r="F56" s="230">
        <v>0</v>
      </c>
      <c r="G56" s="230">
        <v>0</v>
      </c>
      <c r="H56" s="230">
        <v>0</v>
      </c>
      <c r="I56" s="230">
        <v>0</v>
      </c>
      <c r="J56" s="230">
        <v>0</v>
      </c>
      <c r="K56" s="230">
        <v>0</v>
      </c>
      <c r="L56" s="230">
        <v>0</v>
      </c>
      <c r="M56" s="230">
        <v>0</v>
      </c>
      <c r="N56" s="230">
        <v>0</v>
      </c>
      <c r="O56" s="230">
        <v>0</v>
      </c>
      <c r="P56" s="230">
        <v>0</v>
      </c>
      <c r="Q56" s="230">
        <v>0</v>
      </c>
      <c r="R56" s="230">
        <v>0</v>
      </c>
      <c r="S56" s="230">
        <v>0</v>
      </c>
      <c r="T56" s="230">
        <v>0</v>
      </c>
      <c r="U56" s="230">
        <v>0</v>
      </c>
      <c r="V56" s="230">
        <v>0</v>
      </c>
      <c r="W56" s="230">
        <v>0</v>
      </c>
      <c r="X56" s="230">
        <v>0</v>
      </c>
      <c r="Y56" s="230">
        <v>0</v>
      </c>
      <c r="DA56" s="71" t="s">
        <v>531</v>
      </c>
    </row>
    <row r="57" spans="1:105" ht="12" customHeight="1" x14ac:dyDescent="0.25">
      <c r="A57" s="59" t="s">
        <v>35</v>
      </c>
      <c r="B57" s="230">
        <v>0</v>
      </c>
      <c r="C57" s="230">
        <v>0</v>
      </c>
      <c r="D57" s="230">
        <v>0</v>
      </c>
      <c r="E57" s="230">
        <v>0</v>
      </c>
      <c r="F57" s="230">
        <v>0</v>
      </c>
      <c r="G57" s="230">
        <v>0</v>
      </c>
      <c r="H57" s="230">
        <v>0</v>
      </c>
      <c r="I57" s="230">
        <v>0</v>
      </c>
      <c r="J57" s="230">
        <v>0</v>
      </c>
      <c r="K57" s="230">
        <v>0</v>
      </c>
      <c r="L57" s="230">
        <v>0</v>
      </c>
      <c r="M57" s="230">
        <v>0</v>
      </c>
      <c r="N57" s="230">
        <v>0</v>
      </c>
      <c r="O57" s="230">
        <v>0</v>
      </c>
      <c r="P57" s="230">
        <v>0</v>
      </c>
      <c r="Q57" s="230">
        <v>0</v>
      </c>
      <c r="R57" s="230">
        <v>0</v>
      </c>
      <c r="S57" s="230">
        <v>0</v>
      </c>
      <c r="T57" s="230">
        <v>0</v>
      </c>
      <c r="U57" s="230">
        <v>0</v>
      </c>
      <c r="V57" s="230">
        <v>0</v>
      </c>
      <c r="W57" s="230">
        <v>0</v>
      </c>
      <c r="X57" s="230">
        <v>0</v>
      </c>
      <c r="Y57" s="230">
        <v>0</v>
      </c>
      <c r="DA57" s="71" t="s">
        <v>532</v>
      </c>
    </row>
    <row r="58" spans="1:105" ht="12" customHeight="1" x14ac:dyDescent="0.25">
      <c r="A58" s="60" t="s">
        <v>533</v>
      </c>
      <c r="B58" s="262">
        <v>0</v>
      </c>
      <c r="C58" s="262">
        <v>0</v>
      </c>
      <c r="D58" s="262">
        <v>0</v>
      </c>
      <c r="E58" s="262">
        <v>0</v>
      </c>
      <c r="F58" s="262">
        <v>0</v>
      </c>
      <c r="G58" s="262">
        <v>0</v>
      </c>
      <c r="H58" s="262">
        <v>0</v>
      </c>
      <c r="I58" s="262">
        <v>0</v>
      </c>
      <c r="J58" s="262">
        <v>0</v>
      </c>
      <c r="K58" s="262">
        <v>0</v>
      </c>
      <c r="L58" s="262">
        <v>0</v>
      </c>
      <c r="M58" s="262">
        <v>0</v>
      </c>
      <c r="N58" s="262">
        <v>0</v>
      </c>
      <c r="O58" s="262">
        <v>0</v>
      </c>
      <c r="P58" s="262">
        <v>0</v>
      </c>
      <c r="Q58" s="262">
        <v>0</v>
      </c>
      <c r="R58" s="262">
        <v>0</v>
      </c>
      <c r="S58" s="262">
        <v>0</v>
      </c>
      <c r="T58" s="262">
        <v>0</v>
      </c>
      <c r="U58" s="262">
        <v>0</v>
      </c>
      <c r="V58" s="262">
        <v>0</v>
      </c>
      <c r="W58" s="262">
        <v>0</v>
      </c>
      <c r="X58" s="262">
        <v>0</v>
      </c>
      <c r="Y58" s="262">
        <v>0</v>
      </c>
      <c r="DA58" s="72" t="s">
        <v>534</v>
      </c>
    </row>
    <row r="59" spans="1:105" ht="12" customHeight="1" x14ac:dyDescent="0.25">
      <c r="A59" s="64" t="s">
        <v>28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535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536</v>
      </c>
    </row>
    <row r="61" spans="1:105" ht="12" customHeight="1" x14ac:dyDescent="0.25">
      <c r="A61" s="64" t="s">
        <v>31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537</v>
      </c>
    </row>
    <row r="62" spans="1:105" ht="12" customHeight="1" x14ac:dyDescent="0.25">
      <c r="A62" s="64" t="s">
        <v>159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538</v>
      </c>
    </row>
    <row r="63" spans="1:105" ht="12" customHeight="1" x14ac:dyDescent="0.25">
      <c r="A63" s="64" t="s">
        <v>32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539</v>
      </c>
    </row>
    <row r="64" spans="1:105" ht="12" customHeight="1" x14ac:dyDescent="0.25">
      <c r="A64" s="64" t="s">
        <v>33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540</v>
      </c>
    </row>
    <row r="65" spans="1:105" ht="12" customHeight="1" x14ac:dyDescent="0.25">
      <c r="A65" s="64" t="s">
        <v>35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541</v>
      </c>
    </row>
    <row r="66" spans="1:105" ht="12" customHeight="1" x14ac:dyDescent="0.25">
      <c r="A66" s="64" t="s">
        <v>36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542</v>
      </c>
    </row>
    <row r="67" spans="1:105" ht="12" customHeight="1" x14ac:dyDescent="0.25">
      <c r="A67" s="64" t="s">
        <v>38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543</v>
      </c>
    </row>
    <row r="68" spans="1:105" ht="12" customHeight="1" x14ac:dyDescent="0.25">
      <c r="A68" s="64" t="s">
        <v>39</v>
      </c>
      <c r="B68" s="229">
        <v>0</v>
      </c>
      <c r="C68" s="229">
        <v>0</v>
      </c>
      <c r="D68" s="229">
        <v>0</v>
      </c>
      <c r="E68" s="229">
        <v>0</v>
      </c>
      <c r="F68" s="229">
        <v>0</v>
      </c>
      <c r="G68" s="229">
        <v>0</v>
      </c>
      <c r="H68" s="229">
        <v>0</v>
      </c>
      <c r="I68" s="229">
        <v>0</v>
      </c>
      <c r="J68" s="229">
        <v>0</v>
      </c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DA68" s="73" t="s">
        <v>544</v>
      </c>
    </row>
    <row r="69" spans="1:105" ht="12" customHeight="1" x14ac:dyDescent="0.25">
      <c r="A69" s="61" t="s">
        <v>545</v>
      </c>
      <c r="B69" s="263">
        <v>0</v>
      </c>
      <c r="C69" s="263">
        <v>0</v>
      </c>
      <c r="D69" s="263">
        <v>0</v>
      </c>
      <c r="E69" s="263">
        <v>0</v>
      </c>
      <c r="F69" s="263">
        <v>0</v>
      </c>
      <c r="G69" s="263">
        <v>0</v>
      </c>
      <c r="H69" s="263">
        <v>0</v>
      </c>
      <c r="I69" s="263">
        <v>0</v>
      </c>
      <c r="J69" s="263">
        <v>0</v>
      </c>
      <c r="K69" s="263">
        <v>0</v>
      </c>
      <c r="L69" s="263">
        <v>0</v>
      </c>
      <c r="M69" s="263">
        <v>0</v>
      </c>
      <c r="N69" s="263">
        <v>0</v>
      </c>
      <c r="O69" s="263">
        <v>0</v>
      </c>
      <c r="P69" s="263">
        <v>0</v>
      </c>
      <c r="Q69" s="263">
        <v>0</v>
      </c>
      <c r="R69" s="263">
        <v>0</v>
      </c>
      <c r="S69" s="263">
        <v>0</v>
      </c>
      <c r="T69" s="263">
        <v>0</v>
      </c>
      <c r="U69" s="263">
        <v>0</v>
      </c>
      <c r="V69" s="263">
        <v>0</v>
      </c>
      <c r="W69" s="263">
        <v>0</v>
      </c>
      <c r="X69" s="263">
        <v>0</v>
      </c>
      <c r="Y69" s="263">
        <v>0</v>
      </c>
      <c r="DA69" s="74" t="s">
        <v>546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298"/>
      <c r="R71" s="298"/>
      <c r="S71" s="298"/>
      <c r="T71" s="298"/>
      <c r="U71" s="298"/>
      <c r="V71" s="298"/>
      <c r="W71" s="298"/>
      <c r="X71" s="298"/>
      <c r="Y71" s="298"/>
      <c r="DA71" s="124"/>
    </row>
    <row r="72" spans="1:105" ht="15" customHeight="1" x14ac:dyDescent="0.25">
      <c r="A72" s="34" t="s">
        <v>80</v>
      </c>
      <c r="B72" s="223">
        <v>0</v>
      </c>
      <c r="C72" s="223">
        <v>0</v>
      </c>
      <c r="D72" s="223">
        <v>0</v>
      </c>
      <c r="E72" s="223">
        <v>0</v>
      </c>
      <c r="F72" s="223">
        <v>0</v>
      </c>
      <c r="G72" s="223">
        <v>0</v>
      </c>
      <c r="H72" s="223">
        <v>0</v>
      </c>
      <c r="I72" s="223">
        <v>0</v>
      </c>
      <c r="J72" s="223">
        <v>0</v>
      </c>
      <c r="K72" s="223">
        <v>0</v>
      </c>
      <c r="L72" s="223">
        <v>0</v>
      </c>
      <c r="M72" s="223">
        <v>0</v>
      </c>
      <c r="N72" s="223">
        <v>0</v>
      </c>
      <c r="O72" s="223">
        <v>0</v>
      </c>
      <c r="P72" s="223">
        <v>0</v>
      </c>
      <c r="Q72" s="223">
        <v>0</v>
      </c>
      <c r="R72" s="223">
        <v>0</v>
      </c>
      <c r="S72" s="223">
        <v>0</v>
      </c>
      <c r="T72" s="223">
        <v>0</v>
      </c>
      <c r="U72" s="223">
        <v>0</v>
      </c>
      <c r="V72" s="223">
        <v>0</v>
      </c>
      <c r="W72" s="223">
        <v>0</v>
      </c>
      <c r="X72" s="223">
        <v>0</v>
      </c>
      <c r="Y72" s="223">
        <v>0</v>
      </c>
      <c r="DA72" s="89" t="s">
        <v>547</v>
      </c>
    </row>
    <row r="73" spans="1:105" ht="12" customHeight="1" x14ac:dyDescent="0.25">
      <c r="A73" s="55" t="s">
        <v>91</v>
      </c>
      <c r="B73" s="259">
        <v>0</v>
      </c>
      <c r="C73" s="259">
        <v>0</v>
      </c>
      <c r="D73" s="259">
        <v>0</v>
      </c>
      <c r="E73" s="259">
        <v>0</v>
      </c>
      <c r="F73" s="259">
        <v>0</v>
      </c>
      <c r="G73" s="259">
        <v>0</v>
      </c>
      <c r="H73" s="259">
        <v>0</v>
      </c>
      <c r="I73" s="259">
        <v>0</v>
      </c>
      <c r="J73" s="259">
        <v>0</v>
      </c>
      <c r="K73" s="259">
        <v>0</v>
      </c>
      <c r="L73" s="259">
        <v>0</v>
      </c>
      <c r="M73" s="259">
        <v>0</v>
      </c>
      <c r="N73" s="259">
        <v>0</v>
      </c>
      <c r="O73" s="259">
        <v>0</v>
      </c>
      <c r="P73" s="259">
        <v>0</v>
      </c>
      <c r="Q73" s="259">
        <v>0</v>
      </c>
      <c r="R73" s="259">
        <v>0</v>
      </c>
      <c r="S73" s="259">
        <v>0</v>
      </c>
      <c r="T73" s="259">
        <v>0</v>
      </c>
      <c r="U73" s="259">
        <v>0</v>
      </c>
      <c r="V73" s="259">
        <v>0</v>
      </c>
      <c r="W73" s="259">
        <v>0</v>
      </c>
      <c r="X73" s="259">
        <v>0</v>
      </c>
      <c r="Y73" s="259">
        <v>0</v>
      </c>
      <c r="DA73" s="67" t="s">
        <v>548</v>
      </c>
    </row>
    <row r="74" spans="1:105" ht="12" customHeight="1" x14ac:dyDescent="0.25">
      <c r="A74" s="173" t="s">
        <v>92</v>
      </c>
      <c r="B74" s="224">
        <v>0</v>
      </c>
      <c r="C74" s="224">
        <v>0</v>
      </c>
      <c r="D74" s="224">
        <v>0</v>
      </c>
      <c r="E74" s="224">
        <v>0</v>
      </c>
      <c r="F74" s="224">
        <v>0</v>
      </c>
      <c r="G74" s="224">
        <v>0</v>
      </c>
      <c r="H74" s="224">
        <v>0</v>
      </c>
      <c r="I74" s="224">
        <v>0</v>
      </c>
      <c r="J74" s="224">
        <v>0</v>
      </c>
      <c r="K74" s="224">
        <v>0</v>
      </c>
      <c r="L74" s="224">
        <v>0</v>
      </c>
      <c r="M74" s="224">
        <v>0</v>
      </c>
      <c r="N74" s="224">
        <v>0</v>
      </c>
      <c r="O74" s="224">
        <v>0</v>
      </c>
      <c r="P74" s="224">
        <v>0</v>
      </c>
      <c r="Q74" s="224">
        <v>0</v>
      </c>
      <c r="R74" s="224">
        <v>0</v>
      </c>
      <c r="S74" s="224">
        <v>0</v>
      </c>
      <c r="T74" s="224">
        <v>0</v>
      </c>
      <c r="U74" s="224">
        <v>0</v>
      </c>
      <c r="V74" s="224">
        <v>0</v>
      </c>
      <c r="W74" s="224">
        <v>0</v>
      </c>
      <c r="X74" s="224">
        <v>0</v>
      </c>
      <c r="Y74" s="224">
        <v>0</v>
      </c>
      <c r="DA74" s="177" t="s">
        <v>549</v>
      </c>
    </row>
    <row r="75" spans="1:105" ht="12" customHeight="1" x14ac:dyDescent="0.25">
      <c r="A75" s="173" t="s">
        <v>93</v>
      </c>
      <c r="B75" s="224">
        <v>0</v>
      </c>
      <c r="C75" s="224">
        <v>0</v>
      </c>
      <c r="D75" s="224">
        <v>0</v>
      </c>
      <c r="E75" s="224">
        <v>0</v>
      </c>
      <c r="F75" s="224">
        <v>0</v>
      </c>
      <c r="G75" s="224">
        <v>0</v>
      </c>
      <c r="H75" s="224">
        <v>0</v>
      </c>
      <c r="I75" s="224">
        <v>0</v>
      </c>
      <c r="J75" s="224">
        <v>0</v>
      </c>
      <c r="K75" s="224">
        <v>0</v>
      </c>
      <c r="L75" s="224">
        <v>0</v>
      </c>
      <c r="M75" s="224">
        <v>0</v>
      </c>
      <c r="N75" s="224">
        <v>0</v>
      </c>
      <c r="O75" s="224">
        <v>0</v>
      </c>
      <c r="P75" s="224">
        <v>0</v>
      </c>
      <c r="Q75" s="224">
        <v>0</v>
      </c>
      <c r="R75" s="224">
        <v>0</v>
      </c>
      <c r="S75" s="224">
        <v>0</v>
      </c>
      <c r="T75" s="224">
        <v>0</v>
      </c>
      <c r="U75" s="224">
        <v>0</v>
      </c>
      <c r="V75" s="224">
        <v>0</v>
      </c>
      <c r="W75" s="224">
        <v>0</v>
      </c>
      <c r="X75" s="224">
        <v>0</v>
      </c>
      <c r="Y75" s="224">
        <v>0</v>
      </c>
      <c r="DA75" s="177" t="s">
        <v>550</v>
      </c>
    </row>
    <row r="76" spans="1:105" ht="12" customHeight="1" x14ac:dyDescent="0.25">
      <c r="A76" s="173" t="s">
        <v>94</v>
      </c>
      <c r="B76" s="224">
        <v>0</v>
      </c>
      <c r="C76" s="224">
        <v>0</v>
      </c>
      <c r="D76" s="224">
        <v>0</v>
      </c>
      <c r="E76" s="224">
        <v>0</v>
      </c>
      <c r="F76" s="224">
        <v>0</v>
      </c>
      <c r="G76" s="224">
        <v>0</v>
      </c>
      <c r="H76" s="224">
        <v>0</v>
      </c>
      <c r="I76" s="224">
        <v>0</v>
      </c>
      <c r="J76" s="224">
        <v>0</v>
      </c>
      <c r="K76" s="224">
        <v>0</v>
      </c>
      <c r="L76" s="224">
        <v>0</v>
      </c>
      <c r="M76" s="224">
        <v>0</v>
      </c>
      <c r="N76" s="224">
        <v>0</v>
      </c>
      <c r="O76" s="224">
        <v>0</v>
      </c>
      <c r="P76" s="224">
        <v>0</v>
      </c>
      <c r="Q76" s="224">
        <v>0</v>
      </c>
      <c r="R76" s="224">
        <v>0</v>
      </c>
      <c r="S76" s="224">
        <v>0</v>
      </c>
      <c r="T76" s="224">
        <v>0</v>
      </c>
      <c r="U76" s="224">
        <v>0</v>
      </c>
      <c r="V76" s="224">
        <v>0</v>
      </c>
      <c r="W76" s="224">
        <v>0</v>
      </c>
      <c r="X76" s="224">
        <v>0</v>
      </c>
      <c r="Y76" s="224">
        <v>0</v>
      </c>
      <c r="DA76" s="177" t="s">
        <v>551</v>
      </c>
    </row>
    <row r="77" spans="1:105" ht="12" customHeight="1" x14ac:dyDescent="0.25">
      <c r="A77" s="56" t="s">
        <v>95</v>
      </c>
      <c r="B77" s="260">
        <v>0</v>
      </c>
      <c r="C77" s="260">
        <v>0</v>
      </c>
      <c r="D77" s="260">
        <v>0</v>
      </c>
      <c r="E77" s="260">
        <v>0</v>
      </c>
      <c r="F77" s="260">
        <v>0</v>
      </c>
      <c r="G77" s="260">
        <v>0</v>
      </c>
      <c r="H77" s="260">
        <v>0</v>
      </c>
      <c r="I77" s="260">
        <v>0</v>
      </c>
      <c r="J77" s="260">
        <v>0</v>
      </c>
      <c r="K77" s="260">
        <v>0</v>
      </c>
      <c r="L77" s="260">
        <v>0</v>
      </c>
      <c r="M77" s="260">
        <v>0</v>
      </c>
      <c r="N77" s="260">
        <v>0</v>
      </c>
      <c r="O77" s="260">
        <v>0</v>
      </c>
      <c r="P77" s="260">
        <v>0</v>
      </c>
      <c r="Q77" s="260">
        <v>0</v>
      </c>
      <c r="R77" s="260">
        <v>0</v>
      </c>
      <c r="S77" s="260">
        <v>0</v>
      </c>
      <c r="T77" s="260">
        <v>0</v>
      </c>
      <c r="U77" s="260">
        <v>0</v>
      </c>
      <c r="V77" s="260">
        <v>0</v>
      </c>
      <c r="W77" s="260">
        <v>0</v>
      </c>
      <c r="X77" s="260">
        <v>0</v>
      </c>
      <c r="Y77" s="260">
        <v>0</v>
      </c>
      <c r="DA77" s="68" t="s">
        <v>552</v>
      </c>
    </row>
    <row r="78" spans="1:105" ht="12" customHeight="1" x14ac:dyDescent="0.25">
      <c r="A78" s="37" t="s">
        <v>159</v>
      </c>
      <c r="B78" s="226">
        <v>0</v>
      </c>
      <c r="C78" s="226">
        <v>0</v>
      </c>
      <c r="D78" s="226">
        <v>0</v>
      </c>
      <c r="E78" s="226">
        <v>0</v>
      </c>
      <c r="F78" s="226">
        <v>0</v>
      </c>
      <c r="G78" s="226">
        <v>0</v>
      </c>
      <c r="H78" s="226">
        <v>0</v>
      </c>
      <c r="I78" s="226">
        <v>0</v>
      </c>
      <c r="J78" s="226">
        <v>0</v>
      </c>
      <c r="K78" s="226">
        <v>0</v>
      </c>
      <c r="L78" s="226">
        <v>0</v>
      </c>
      <c r="M78" s="226">
        <v>0</v>
      </c>
      <c r="N78" s="226">
        <v>0</v>
      </c>
      <c r="O78" s="226">
        <v>0</v>
      </c>
      <c r="P78" s="226">
        <v>0</v>
      </c>
      <c r="Q78" s="226">
        <v>0</v>
      </c>
      <c r="R78" s="226">
        <v>0</v>
      </c>
      <c r="S78" s="226">
        <v>0</v>
      </c>
      <c r="T78" s="226">
        <v>0</v>
      </c>
      <c r="U78" s="226">
        <v>0</v>
      </c>
      <c r="V78" s="226">
        <v>0</v>
      </c>
      <c r="W78" s="226">
        <v>0</v>
      </c>
      <c r="X78" s="226">
        <v>0</v>
      </c>
      <c r="Y78" s="226">
        <v>0</v>
      </c>
      <c r="DA78" s="69" t="s">
        <v>553</v>
      </c>
    </row>
    <row r="79" spans="1:105" ht="12" customHeight="1" x14ac:dyDescent="0.25">
      <c r="A79" s="37" t="s">
        <v>35</v>
      </c>
      <c r="B79" s="226">
        <v>0</v>
      </c>
      <c r="C79" s="226">
        <v>0</v>
      </c>
      <c r="D79" s="226">
        <v>0</v>
      </c>
      <c r="E79" s="226">
        <v>0</v>
      </c>
      <c r="F79" s="226">
        <v>0</v>
      </c>
      <c r="G79" s="226">
        <v>0</v>
      </c>
      <c r="H79" s="226">
        <v>0</v>
      </c>
      <c r="I79" s="226">
        <v>0</v>
      </c>
      <c r="J79" s="226">
        <v>0</v>
      </c>
      <c r="K79" s="226">
        <v>0</v>
      </c>
      <c r="L79" s="226">
        <v>0</v>
      </c>
      <c r="M79" s="226">
        <v>0</v>
      </c>
      <c r="N79" s="226">
        <v>0</v>
      </c>
      <c r="O79" s="226">
        <v>0</v>
      </c>
      <c r="P79" s="226">
        <v>0</v>
      </c>
      <c r="Q79" s="226">
        <v>0</v>
      </c>
      <c r="R79" s="226">
        <v>0</v>
      </c>
      <c r="S79" s="226">
        <v>0</v>
      </c>
      <c r="T79" s="226">
        <v>0</v>
      </c>
      <c r="U79" s="226">
        <v>0</v>
      </c>
      <c r="V79" s="226">
        <v>0</v>
      </c>
      <c r="W79" s="226">
        <v>0</v>
      </c>
      <c r="X79" s="226">
        <v>0</v>
      </c>
      <c r="Y79" s="226">
        <v>0</v>
      </c>
      <c r="DA79" s="69" t="s">
        <v>554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555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</v>
      </c>
      <c r="Q81" s="226">
        <v>0</v>
      </c>
      <c r="R81" s="226">
        <v>0</v>
      </c>
      <c r="S81" s="226">
        <v>0</v>
      </c>
      <c r="T81" s="226">
        <v>0</v>
      </c>
      <c r="U81" s="226">
        <v>0</v>
      </c>
      <c r="V81" s="226">
        <v>0</v>
      </c>
      <c r="W81" s="226">
        <v>0</v>
      </c>
      <c r="X81" s="226">
        <v>0</v>
      </c>
      <c r="Y81" s="226">
        <v>0</v>
      </c>
      <c r="DA81" s="69" t="s">
        <v>556</v>
      </c>
    </row>
    <row r="82" spans="1:105" ht="12" customHeight="1" x14ac:dyDescent="0.25">
      <c r="A82" s="37" t="s">
        <v>40</v>
      </c>
      <c r="B82" s="226">
        <v>0</v>
      </c>
      <c r="C82" s="226">
        <v>0</v>
      </c>
      <c r="D82" s="226">
        <v>0</v>
      </c>
      <c r="E82" s="226">
        <v>0</v>
      </c>
      <c r="F82" s="226">
        <v>0</v>
      </c>
      <c r="G82" s="226">
        <v>0</v>
      </c>
      <c r="H82" s="226">
        <v>0</v>
      </c>
      <c r="I82" s="226">
        <v>0</v>
      </c>
      <c r="J82" s="226">
        <v>0</v>
      </c>
      <c r="K82" s="226">
        <v>0</v>
      </c>
      <c r="L82" s="226">
        <v>0</v>
      </c>
      <c r="M82" s="226">
        <v>0</v>
      </c>
      <c r="N82" s="226">
        <v>0</v>
      </c>
      <c r="O82" s="226">
        <v>0</v>
      </c>
      <c r="P82" s="226">
        <v>0</v>
      </c>
      <c r="Q82" s="226">
        <v>0</v>
      </c>
      <c r="R82" s="226">
        <v>0</v>
      </c>
      <c r="S82" s="226">
        <v>0</v>
      </c>
      <c r="T82" s="226">
        <v>0</v>
      </c>
      <c r="U82" s="226">
        <v>0</v>
      </c>
      <c r="V82" s="226">
        <v>0</v>
      </c>
      <c r="W82" s="226">
        <v>0</v>
      </c>
      <c r="X82" s="226">
        <v>0</v>
      </c>
      <c r="Y82" s="226">
        <v>0</v>
      </c>
      <c r="DA82" s="69" t="s">
        <v>557</v>
      </c>
    </row>
    <row r="83" spans="1:105" ht="12" customHeight="1" x14ac:dyDescent="0.25">
      <c r="A83" s="57" t="s">
        <v>558</v>
      </c>
      <c r="B83" s="261">
        <v>0</v>
      </c>
      <c r="C83" s="261">
        <v>0</v>
      </c>
      <c r="D83" s="261">
        <v>0</v>
      </c>
      <c r="E83" s="261">
        <v>0</v>
      </c>
      <c r="F83" s="261">
        <v>0</v>
      </c>
      <c r="G83" s="261">
        <v>0</v>
      </c>
      <c r="H83" s="261">
        <v>0</v>
      </c>
      <c r="I83" s="261">
        <v>0</v>
      </c>
      <c r="J83" s="261">
        <v>0</v>
      </c>
      <c r="K83" s="261">
        <v>0</v>
      </c>
      <c r="L83" s="261">
        <v>0</v>
      </c>
      <c r="M83" s="261">
        <v>0</v>
      </c>
      <c r="N83" s="261">
        <v>0</v>
      </c>
      <c r="O83" s="261">
        <v>0</v>
      </c>
      <c r="P83" s="261">
        <v>0</v>
      </c>
      <c r="Q83" s="261">
        <v>0</v>
      </c>
      <c r="R83" s="261">
        <v>0</v>
      </c>
      <c r="S83" s="261">
        <v>0</v>
      </c>
      <c r="T83" s="261">
        <v>0</v>
      </c>
      <c r="U83" s="261">
        <v>0</v>
      </c>
      <c r="V83" s="261">
        <v>0</v>
      </c>
      <c r="W83" s="261">
        <v>0</v>
      </c>
      <c r="X83" s="261">
        <v>0</v>
      </c>
      <c r="Y83" s="261">
        <v>0</v>
      </c>
      <c r="DA83" s="70" t="s">
        <v>559</v>
      </c>
    </row>
    <row r="84" spans="1:105" ht="12" customHeight="1" x14ac:dyDescent="0.25">
      <c r="A84" s="60" t="s">
        <v>560</v>
      </c>
      <c r="B84" s="262">
        <v>0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>
        <v>0</v>
      </c>
      <c r="K84" s="262">
        <v>0</v>
      </c>
      <c r="L84" s="262">
        <v>0</v>
      </c>
      <c r="M84" s="262">
        <v>0</v>
      </c>
      <c r="N84" s="262">
        <v>0</v>
      </c>
      <c r="O84" s="262">
        <v>0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561</v>
      </c>
    </row>
    <row r="85" spans="1:105" ht="12" customHeight="1" x14ac:dyDescent="0.25">
      <c r="A85" s="59" t="s">
        <v>31</v>
      </c>
      <c r="B85" s="230">
        <v>0</v>
      </c>
      <c r="C85" s="230">
        <v>0</v>
      </c>
      <c r="D85" s="230">
        <v>0</v>
      </c>
      <c r="E85" s="230">
        <v>0</v>
      </c>
      <c r="F85" s="230">
        <v>0</v>
      </c>
      <c r="G85" s="230">
        <v>0</v>
      </c>
      <c r="H85" s="230">
        <v>0</v>
      </c>
      <c r="I85" s="230">
        <v>0</v>
      </c>
      <c r="J85" s="230">
        <v>0</v>
      </c>
      <c r="K85" s="230">
        <v>0</v>
      </c>
      <c r="L85" s="230">
        <v>0</v>
      </c>
      <c r="M85" s="230">
        <v>0</v>
      </c>
      <c r="N85" s="230">
        <v>0</v>
      </c>
      <c r="O85" s="230">
        <v>0</v>
      </c>
      <c r="P85" s="230">
        <v>0</v>
      </c>
      <c r="Q85" s="230">
        <v>0</v>
      </c>
      <c r="R85" s="230">
        <v>0</v>
      </c>
      <c r="S85" s="230">
        <v>0</v>
      </c>
      <c r="T85" s="230">
        <v>0</v>
      </c>
      <c r="U85" s="230">
        <v>0</v>
      </c>
      <c r="V85" s="230">
        <v>0</v>
      </c>
      <c r="W85" s="230">
        <v>0</v>
      </c>
      <c r="X85" s="230">
        <v>0</v>
      </c>
      <c r="Y85" s="230">
        <v>0</v>
      </c>
      <c r="DA85" s="71" t="s">
        <v>562</v>
      </c>
    </row>
    <row r="86" spans="1:105" ht="12" customHeight="1" x14ac:dyDescent="0.25">
      <c r="A86" s="59" t="s">
        <v>159</v>
      </c>
      <c r="B86" s="230">
        <v>0</v>
      </c>
      <c r="C86" s="230">
        <v>0</v>
      </c>
      <c r="D86" s="230">
        <v>0</v>
      </c>
      <c r="E86" s="230">
        <v>0</v>
      </c>
      <c r="F86" s="230">
        <v>0</v>
      </c>
      <c r="G86" s="230">
        <v>0</v>
      </c>
      <c r="H86" s="230">
        <v>0</v>
      </c>
      <c r="I86" s="230">
        <v>0</v>
      </c>
      <c r="J86" s="230">
        <v>0</v>
      </c>
      <c r="K86" s="230">
        <v>0</v>
      </c>
      <c r="L86" s="230">
        <v>0</v>
      </c>
      <c r="M86" s="230">
        <v>0</v>
      </c>
      <c r="N86" s="230">
        <v>0</v>
      </c>
      <c r="O86" s="230">
        <v>0</v>
      </c>
      <c r="P86" s="230">
        <v>0</v>
      </c>
      <c r="Q86" s="230">
        <v>0</v>
      </c>
      <c r="R86" s="230">
        <v>0</v>
      </c>
      <c r="S86" s="230">
        <v>0</v>
      </c>
      <c r="T86" s="230">
        <v>0</v>
      </c>
      <c r="U86" s="230">
        <v>0</v>
      </c>
      <c r="V86" s="230">
        <v>0</v>
      </c>
      <c r="W86" s="230">
        <v>0</v>
      </c>
      <c r="X86" s="230">
        <v>0</v>
      </c>
      <c r="Y86" s="230">
        <v>0</v>
      </c>
      <c r="DA86" s="71" t="s">
        <v>563</v>
      </c>
    </row>
    <row r="87" spans="1:105" ht="12" customHeight="1" x14ac:dyDescent="0.25">
      <c r="A87" s="59" t="s">
        <v>32</v>
      </c>
      <c r="B87" s="230">
        <v>0</v>
      </c>
      <c r="C87" s="230">
        <v>0</v>
      </c>
      <c r="D87" s="230">
        <v>0</v>
      </c>
      <c r="E87" s="230">
        <v>0</v>
      </c>
      <c r="F87" s="230">
        <v>0</v>
      </c>
      <c r="G87" s="230">
        <v>0</v>
      </c>
      <c r="H87" s="230">
        <v>0</v>
      </c>
      <c r="I87" s="230">
        <v>0</v>
      </c>
      <c r="J87" s="230">
        <v>0</v>
      </c>
      <c r="K87" s="230">
        <v>0</v>
      </c>
      <c r="L87" s="230">
        <v>0</v>
      </c>
      <c r="M87" s="230">
        <v>0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564</v>
      </c>
    </row>
    <row r="88" spans="1:105" ht="12" customHeight="1" x14ac:dyDescent="0.25">
      <c r="A88" s="59" t="s">
        <v>35</v>
      </c>
      <c r="B88" s="230">
        <v>0</v>
      </c>
      <c r="C88" s="230">
        <v>0</v>
      </c>
      <c r="D88" s="230">
        <v>0</v>
      </c>
      <c r="E88" s="230">
        <v>0</v>
      </c>
      <c r="F88" s="230">
        <v>0</v>
      </c>
      <c r="G88" s="230">
        <v>0</v>
      </c>
      <c r="H88" s="230">
        <v>0</v>
      </c>
      <c r="I88" s="230">
        <v>0</v>
      </c>
      <c r="J88" s="230">
        <v>0</v>
      </c>
      <c r="K88" s="230">
        <v>0</v>
      </c>
      <c r="L88" s="230">
        <v>0</v>
      </c>
      <c r="M88" s="230">
        <v>0</v>
      </c>
      <c r="N88" s="230">
        <v>0</v>
      </c>
      <c r="O88" s="230">
        <v>0</v>
      </c>
      <c r="P88" s="230">
        <v>0</v>
      </c>
      <c r="Q88" s="230">
        <v>0</v>
      </c>
      <c r="R88" s="230">
        <v>0</v>
      </c>
      <c r="S88" s="230">
        <v>0</v>
      </c>
      <c r="T88" s="230">
        <v>0</v>
      </c>
      <c r="U88" s="230">
        <v>0</v>
      </c>
      <c r="V88" s="230">
        <v>0</v>
      </c>
      <c r="W88" s="230">
        <v>0</v>
      </c>
      <c r="X88" s="230">
        <v>0</v>
      </c>
      <c r="Y88" s="230">
        <v>0</v>
      </c>
      <c r="DA88" s="71" t="s">
        <v>565</v>
      </c>
    </row>
    <row r="89" spans="1:105" ht="12" customHeight="1" x14ac:dyDescent="0.25">
      <c r="A89" s="60" t="s">
        <v>566</v>
      </c>
      <c r="B89" s="262">
        <v>0</v>
      </c>
      <c r="C89" s="262">
        <v>0</v>
      </c>
      <c r="D89" s="262">
        <v>0</v>
      </c>
      <c r="E89" s="262">
        <v>0</v>
      </c>
      <c r="F89" s="262">
        <v>0</v>
      </c>
      <c r="G89" s="262">
        <v>0</v>
      </c>
      <c r="H89" s="262">
        <v>0</v>
      </c>
      <c r="I89" s="262">
        <v>0</v>
      </c>
      <c r="J89" s="262">
        <v>0</v>
      </c>
      <c r="K89" s="262">
        <v>0</v>
      </c>
      <c r="L89" s="262">
        <v>0</v>
      </c>
      <c r="M89" s="262">
        <v>0</v>
      </c>
      <c r="N89" s="262">
        <v>0</v>
      </c>
      <c r="O89" s="262">
        <v>0</v>
      </c>
      <c r="P89" s="262">
        <v>0</v>
      </c>
      <c r="Q89" s="262">
        <v>0</v>
      </c>
      <c r="R89" s="262">
        <v>0</v>
      </c>
      <c r="S89" s="262">
        <v>0</v>
      </c>
      <c r="T89" s="262">
        <v>0</v>
      </c>
      <c r="U89" s="262">
        <v>0</v>
      </c>
      <c r="V89" s="262">
        <v>0</v>
      </c>
      <c r="W89" s="262">
        <v>0</v>
      </c>
      <c r="X89" s="262">
        <v>0</v>
      </c>
      <c r="Y89" s="262">
        <v>0</v>
      </c>
      <c r="DA89" s="72" t="s">
        <v>567</v>
      </c>
    </row>
    <row r="90" spans="1:105" ht="12" customHeight="1" x14ac:dyDescent="0.25">
      <c r="A90" s="57" t="s">
        <v>517</v>
      </c>
      <c r="B90" s="294">
        <v>0</v>
      </c>
      <c r="C90" s="294">
        <v>0</v>
      </c>
      <c r="D90" s="294">
        <v>0</v>
      </c>
      <c r="E90" s="294">
        <v>0</v>
      </c>
      <c r="F90" s="294">
        <v>0</v>
      </c>
      <c r="G90" s="294">
        <v>0</v>
      </c>
      <c r="H90" s="294">
        <v>0</v>
      </c>
      <c r="I90" s="294">
        <v>0</v>
      </c>
      <c r="J90" s="294">
        <v>0</v>
      </c>
      <c r="K90" s="294">
        <v>0</v>
      </c>
      <c r="L90" s="294">
        <v>0</v>
      </c>
      <c r="M90" s="294">
        <v>0</v>
      </c>
      <c r="N90" s="294">
        <v>0</v>
      </c>
      <c r="O90" s="294">
        <v>0</v>
      </c>
      <c r="P90" s="294">
        <v>0</v>
      </c>
      <c r="Q90" s="294">
        <v>0</v>
      </c>
      <c r="R90" s="294">
        <v>0</v>
      </c>
      <c r="S90" s="294">
        <v>0</v>
      </c>
      <c r="T90" s="294">
        <v>0</v>
      </c>
      <c r="U90" s="294">
        <v>0</v>
      </c>
      <c r="V90" s="294">
        <v>0</v>
      </c>
      <c r="W90" s="294">
        <v>0</v>
      </c>
      <c r="X90" s="294">
        <v>0</v>
      </c>
      <c r="Y90" s="294">
        <v>0</v>
      </c>
      <c r="DA90" s="70" t="s">
        <v>568</v>
      </c>
    </row>
    <row r="91" spans="1:105" ht="12" customHeight="1" x14ac:dyDescent="0.25">
      <c r="A91" s="60" t="s">
        <v>519</v>
      </c>
      <c r="B91" s="262">
        <v>0</v>
      </c>
      <c r="C91" s="262">
        <v>0</v>
      </c>
      <c r="D91" s="262">
        <v>0</v>
      </c>
      <c r="E91" s="262">
        <v>0</v>
      </c>
      <c r="F91" s="262">
        <v>0</v>
      </c>
      <c r="G91" s="262">
        <v>0</v>
      </c>
      <c r="H91" s="262">
        <v>0</v>
      </c>
      <c r="I91" s="262">
        <v>0</v>
      </c>
      <c r="J91" s="262">
        <v>0</v>
      </c>
      <c r="K91" s="262">
        <v>0</v>
      </c>
      <c r="L91" s="262">
        <v>0</v>
      </c>
      <c r="M91" s="262">
        <v>0</v>
      </c>
      <c r="N91" s="262">
        <v>0</v>
      </c>
      <c r="O91" s="262">
        <v>0</v>
      </c>
      <c r="P91" s="262">
        <v>0</v>
      </c>
      <c r="Q91" s="262">
        <v>0</v>
      </c>
      <c r="R91" s="262">
        <v>0</v>
      </c>
      <c r="S91" s="262">
        <v>0</v>
      </c>
      <c r="T91" s="262">
        <v>0</v>
      </c>
      <c r="U91" s="262">
        <v>0</v>
      </c>
      <c r="V91" s="262">
        <v>0</v>
      </c>
      <c r="W91" s="262">
        <v>0</v>
      </c>
      <c r="X91" s="262">
        <v>0</v>
      </c>
      <c r="Y91" s="262">
        <v>0</v>
      </c>
      <c r="DA91" s="72" t="s">
        <v>569</v>
      </c>
    </row>
    <row r="92" spans="1:105" ht="12" customHeight="1" x14ac:dyDescent="0.25">
      <c r="A92" s="59" t="s">
        <v>31</v>
      </c>
      <c r="B92" s="297">
        <v>0</v>
      </c>
      <c r="C92" s="297">
        <v>0</v>
      </c>
      <c r="D92" s="297">
        <v>0</v>
      </c>
      <c r="E92" s="297">
        <v>0</v>
      </c>
      <c r="F92" s="297">
        <v>0</v>
      </c>
      <c r="G92" s="297">
        <v>0</v>
      </c>
      <c r="H92" s="297">
        <v>0</v>
      </c>
      <c r="I92" s="297">
        <v>0</v>
      </c>
      <c r="J92" s="297">
        <v>0</v>
      </c>
      <c r="K92" s="297">
        <v>0</v>
      </c>
      <c r="L92" s="297">
        <v>0</v>
      </c>
      <c r="M92" s="297">
        <v>0</v>
      </c>
      <c r="N92" s="297">
        <v>0</v>
      </c>
      <c r="O92" s="297">
        <v>0</v>
      </c>
      <c r="P92" s="297">
        <v>0</v>
      </c>
      <c r="Q92" s="297">
        <v>0</v>
      </c>
      <c r="R92" s="297">
        <v>0</v>
      </c>
      <c r="S92" s="297">
        <v>0</v>
      </c>
      <c r="T92" s="297">
        <v>0</v>
      </c>
      <c r="U92" s="297">
        <v>0</v>
      </c>
      <c r="V92" s="297">
        <v>0</v>
      </c>
      <c r="W92" s="297">
        <v>0</v>
      </c>
      <c r="X92" s="297">
        <v>0</v>
      </c>
      <c r="Y92" s="297">
        <v>0</v>
      </c>
      <c r="DA92" s="71" t="s">
        <v>570</v>
      </c>
    </row>
    <row r="93" spans="1:105" ht="12" customHeight="1" x14ac:dyDescent="0.25">
      <c r="A93" s="59" t="s">
        <v>159</v>
      </c>
      <c r="B93" s="297">
        <v>0</v>
      </c>
      <c r="C93" s="297">
        <v>0</v>
      </c>
      <c r="D93" s="297">
        <v>0</v>
      </c>
      <c r="E93" s="297">
        <v>0</v>
      </c>
      <c r="F93" s="297">
        <v>0</v>
      </c>
      <c r="G93" s="297">
        <v>0</v>
      </c>
      <c r="H93" s="297">
        <v>0</v>
      </c>
      <c r="I93" s="297">
        <v>0</v>
      </c>
      <c r="J93" s="297">
        <v>0</v>
      </c>
      <c r="K93" s="297">
        <v>0</v>
      </c>
      <c r="L93" s="297">
        <v>0</v>
      </c>
      <c r="M93" s="297">
        <v>0</v>
      </c>
      <c r="N93" s="297">
        <v>0</v>
      </c>
      <c r="O93" s="297">
        <v>0</v>
      </c>
      <c r="P93" s="297">
        <v>0</v>
      </c>
      <c r="Q93" s="297">
        <v>0</v>
      </c>
      <c r="R93" s="297">
        <v>0</v>
      </c>
      <c r="S93" s="297">
        <v>0</v>
      </c>
      <c r="T93" s="297">
        <v>0</v>
      </c>
      <c r="U93" s="297">
        <v>0</v>
      </c>
      <c r="V93" s="297">
        <v>0</v>
      </c>
      <c r="W93" s="297">
        <v>0</v>
      </c>
      <c r="X93" s="297">
        <v>0</v>
      </c>
      <c r="Y93" s="297">
        <v>0</v>
      </c>
      <c r="DA93" s="71" t="s">
        <v>571</v>
      </c>
    </row>
    <row r="94" spans="1:105" ht="12" customHeight="1" x14ac:dyDescent="0.25">
      <c r="A94" s="59" t="s">
        <v>32</v>
      </c>
      <c r="B94" s="297">
        <v>0</v>
      </c>
      <c r="C94" s="297">
        <v>0</v>
      </c>
      <c r="D94" s="297">
        <v>0</v>
      </c>
      <c r="E94" s="297">
        <v>0</v>
      </c>
      <c r="F94" s="297">
        <v>0</v>
      </c>
      <c r="G94" s="297">
        <v>0</v>
      </c>
      <c r="H94" s="297">
        <v>0</v>
      </c>
      <c r="I94" s="297">
        <v>0</v>
      </c>
      <c r="J94" s="297">
        <v>0</v>
      </c>
      <c r="K94" s="297">
        <v>0</v>
      </c>
      <c r="L94" s="297">
        <v>0</v>
      </c>
      <c r="M94" s="297">
        <v>0</v>
      </c>
      <c r="N94" s="297">
        <v>0</v>
      </c>
      <c r="O94" s="297">
        <v>0</v>
      </c>
      <c r="P94" s="297">
        <v>0</v>
      </c>
      <c r="Q94" s="297">
        <v>0</v>
      </c>
      <c r="R94" s="297">
        <v>0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X94" s="297">
        <v>0</v>
      </c>
      <c r="Y94" s="297">
        <v>0</v>
      </c>
      <c r="DA94" s="71" t="s">
        <v>572</v>
      </c>
    </row>
    <row r="95" spans="1:105" ht="12" customHeight="1" x14ac:dyDescent="0.25">
      <c r="A95" s="59" t="s">
        <v>35</v>
      </c>
      <c r="B95" s="297">
        <v>0</v>
      </c>
      <c r="C95" s="297">
        <v>0</v>
      </c>
      <c r="D95" s="297">
        <v>0</v>
      </c>
      <c r="E95" s="297">
        <v>0</v>
      </c>
      <c r="F95" s="297">
        <v>0</v>
      </c>
      <c r="G95" s="297">
        <v>0</v>
      </c>
      <c r="H95" s="297">
        <v>0</v>
      </c>
      <c r="I95" s="297">
        <v>0</v>
      </c>
      <c r="J95" s="297">
        <v>0</v>
      </c>
      <c r="K95" s="297">
        <v>0</v>
      </c>
      <c r="L95" s="297">
        <v>0</v>
      </c>
      <c r="M95" s="297">
        <v>0</v>
      </c>
      <c r="N95" s="297">
        <v>0</v>
      </c>
      <c r="O95" s="297">
        <v>0</v>
      </c>
      <c r="P95" s="297">
        <v>0</v>
      </c>
      <c r="Q95" s="297">
        <v>0</v>
      </c>
      <c r="R95" s="297">
        <v>0</v>
      </c>
      <c r="S95" s="297">
        <v>0</v>
      </c>
      <c r="T95" s="297">
        <v>0</v>
      </c>
      <c r="U95" s="297">
        <v>0</v>
      </c>
      <c r="V95" s="297">
        <v>0</v>
      </c>
      <c r="W95" s="297">
        <v>0</v>
      </c>
      <c r="X95" s="297">
        <v>0</v>
      </c>
      <c r="Y95" s="297">
        <v>0</v>
      </c>
      <c r="DA95" s="71" t="s">
        <v>573</v>
      </c>
    </row>
    <row r="96" spans="1:105" ht="12" customHeight="1" x14ac:dyDescent="0.25">
      <c r="A96" s="60" t="s">
        <v>525</v>
      </c>
      <c r="B96" s="262">
        <v>0</v>
      </c>
      <c r="C96" s="262">
        <v>0</v>
      </c>
      <c r="D96" s="262">
        <v>0</v>
      </c>
      <c r="E96" s="262">
        <v>0</v>
      </c>
      <c r="F96" s="262">
        <v>0</v>
      </c>
      <c r="G96" s="262">
        <v>0</v>
      </c>
      <c r="H96" s="262">
        <v>0</v>
      </c>
      <c r="I96" s="262">
        <v>0</v>
      </c>
      <c r="J96" s="262">
        <v>0</v>
      </c>
      <c r="K96" s="262">
        <v>0</v>
      </c>
      <c r="L96" s="262">
        <v>0</v>
      </c>
      <c r="M96" s="262">
        <v>0</v>
      </c>
      <c r="N96" s="262">
        <v>0</v>
      </c>
      <c r="O96" s="262">
        <v>0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574</v>
      </c>
    </row>
    <row r="97" spans="1:105" ht="12" customHeight="1" x14ac:dyDescent="0.25">
      <c r="A97" s="57" t="s">
        <v>527</v>
      </c>
      <c r="B97" s="294">
        <f t="shared" ref="B97:Y97" si="1">B98+B102+B113</f>
        <v>0</v>
      </c>
      <c r="C97" s="294">
        <f t="shared" si="1"/>
        <v>0</v>
      </c>
      <c r="D97" s="294">
        <f t="shared" si="1"/>
        <v>0</v>
      </c>
      <c r="E97" s="294">
        <f t="shared" si="1"/>
        <v>0</v>
      </c>
      <c r="F97" s="294">
        <f t="shared" si="1"/>
        <v>0</v>
      </c>
      <c r="G97" s="294">
        <f t="shared" si="1"/>
        <v>0</v>
      </c>
      <c r="H97" s="294">
        <f t="shared" si="1"/>
        <v>0</v>
      </c>
      <c r="I97" s="294">
        <f t="shared" si="1"/>
        <v>0</v>
      </c>
      <c r="J97" s="294">
        <f t="shared" si="1"/>
        <v>0</v>
      </c>
      <c r="K97" s="294">
        <f t="shared" si="1"/>
        <v>0</v>
      </c>
      <c r="L97" s="294">
        <f t="shared" si="1"/>
        <v>0</v>
      </c>
      <c r="M97" s="294">
        <f t="shared" si="1"/>
        <v>0</v>
      </c>
      <c r="N97" s="294">
        <f t="shared" si="1"/>
        <v>0</v>
      </c>
      <c r="O97" s="294">
        <f t="shared" si="1"/>
        <v>0</v>
      </c>
      <c r="P97" s="294">
        <f t="shared" si="1"/>
        <v>0</v>
      </c>
      <c r="Q97" s="294">
        <f t="shared" si="1"/>
        <v>0</v>
      </c>
      <c r="R97" s="294">
        <f t="shared" si="1"/>
        <v>0</v>
      </c>
      <c r="S97" s="294">
        <f t="shared" si="1"/>
        <v>0</v>
      </c>
      <c r="T97" s="294">
        <f t="shared" si="1"/>
        <v>0</v>
      </c>
      <c r="U97" s="294">
        <f t="shared" si="1"/>
        <v>0</v>
      </c>
      <c r="V97" s="294">
        <f t="shared" si="1"/>
        <v>0</v>
      </c>
      <c r="W97" s="294">
        <f t="shared" si="1"/>
        <v>0</v>
      </c>
      <c r="X97" s="294">
        <f t="shared" si="1"/>
        <v>0</v>
      </c>
      <c r="Y97" s="294">
        <f t="shared" si="1"/>
        <v>0</v>
      </c>
      <c r="DA97" s="70"/>
    </row>
    <row r="98" spans="1:105" ht="12" customHeight="1" x14ac:dyDescent="0.25">
      <c r="A98" s="60" t="s">
        <v>528</v>
      </c>
      <c r="B98" s="262">
        <v>0</v>
      </c>
      <c r="C98" s="262">
        <v>0</v>
      </c>
      <c r="D98" s="262">
        <v>0</v>
      </c>
      <c r="E98" s="262">
        <v>0</v>
      </c>
      <c r="F98" s="262">
        <v>0</v>
      </c>
      <c r="G98" s="262">
        <v>0</v>
      </c>
      <c r="H98" s="262">
        <v>0</v>
      </c>
      <c r="I98" s="262">
        <v>0</v>
      </c>
      <c r="J98" s="262">
        <v>0</v>
      </c>
      <c r="K98" s="262">
        <v>0</v>
      </c>
      <c r="L98" s="262">
        <v>0</v>
      </c>
      <c r="M98" s="262">
        <v>0</v>
      </c>
      <c r="N98" s="262">
        <v>0</v>
      </c>
      <c r="O98" s="262">
        <v>0</v>
      </c>
      <c r="P98" s="262">
        <v>0</v>
      </c>
      <c r="Q98" s="262">
        <v>0</v>
      </c>
      <c r="R98" s="262">
        <v>0</v>
      </c>
      <c r="S98" s="262">
        <v>0</v>
      </c>
      <c r="T98" s="262">
        <v>0</v>
      </c>
      <c r="U98" s="262">
        <v>0</v>
      </c>
      <c r="V98" s="262">
        <v>0</v>
      </c>
      <c r="W98" s="262">
        <v>0</v>
      </c>
      <c r="X98" s="262">
        <v>0</v>
      </c>
      <c r="Y98" s="262">
        <v>0</v>
      </c>
      <c r="DA98" s="72" t="s">
        <v>575</v>
      </c>
    </row>
    <row r="99" spans="1:105" ht="12" customHeight="1" x14ac:dyDescent="0.25">
      <c r="A99" s="59" t="s">
        <v>31</v>
      </c>
      <c r="B99" s="230">
        <v>0</v>
      </c>
      <c r="C99" s="230">
        <v>0</v>
      </c>
      <c r="D99" s="230">
        <v>0</v>
      </c>
      <c r="E99" s="230">
        <v>0</v>
      </c>
      <c r="F99" s="230">
        <v>0</v>
      </c>
      <c r="G99" s="230">
        <v>0</v>
      </c>
      <c r="H99" s="230">
        <v>0</v>
      </c>
      <c r="I99" s="230">
        <v>0</v>
      </c>
      <c r="J99" s="230">
        <v>0</v>
      </c>
      <c r="K99" s="230">
        <v>0</v>
      </c>
      <c r="L99" s="230">
        <v>0</v>
      </c>
      <c r="M99" s="230">
        <v>0</v>
      </c>
      <c r="N99" s="230">
        <v>0</v>
      </c>
      <c r="O99" s="230">
        <v>0</v>
      </c>
      <c r="P99" s="230">
        <v>0</v>
      </c>
      <c r="Q99" s="230">
        <v>0</v>
      </c>
      <c r="R99" s="230">
        <v>0</v>
      </c>
      <c r="S99" s="230">
        <v>0</v>
      </c>
      <c r="T99" s="230">
        <v>0</v>
      </c>
      <c r="U99" s="230">
        <v>0</v>
      </c>
      <c r="V99" s="230">
        <v>0</v>
      </c>
      <c r="W99" s="230">
        <v>0</v>
      </c>
      <c r="X99" s="230">
        <v>0</v>
      </c>
      <c r="Y99" s="230">
        <v>0</v>
      </c>
      <c r="DA99" s="71" t="s">
        <v>576</v>
      </c>
    </row>
    <row r="100" spans="1:105" ht="12" customHeight="1" x14ac:dyDescent="0.25">
      <c r="A100" s="59" t="s">
        <v>159</v>
      </c>
      <c r="B100" s="230">
        <v>0</v>
      </c>
      <c r="C100" s="230">
        <v>0</v>
      </c>
      <c r="D100" s="230">
        <v>0</v>
      </c>
      <c r="E100" s="230">
        <v>0</v>
      </c>
      <c r="F100" s="230">
        <v>0</v>
      </c>
      <c r="G100" s="230">
        <v>0</v>
      </c>
      <c r="H100" s="230">
        <v>0</v>
      </c>
      <c r="I100" s="230">
        <v>0</v>
      </c>
      <c r="J100" s="230">
        <v>0</v>
      </c>
      <c r="K100" s="230">
        <v>0</v>
      </c>
      <c r="L100" s="230">
        <v>0</v>
      </c>
      <c r="M100" s="230">
        <v>0</v>
      </c>
      <c r="N100" s="230">
        <v>0</v>
      </c>
      <c r="O100" s="230">
        <v>0</v>
      </c>
      <c r="P100" s="230">
        <v>0</v>
      </c>
      <c r="Q100" s="230">
        <v>0</v>
      </c>
      <c r="R100" s="230">
        <v>0</v>
      </c>
      <c r="S100" s="230">
        <v>0</v>
      </c>
      <c r="T100" s="230">
        <v>0</v>
      </c>
      <c r="U100" s="230">
        <v>0</v>
      </c>
      <c r="V100" s="230">
        <v>0</v>
      </c>
      <c r="W100" s="230">
        <v>0</v>
      </c>
      <c r="X100" s="230">
        <v>0</v>
      </c>
      <c r="Y100" s="230">
        <v>0</v>
      </c>
      <c r="DA100" s="71" t="s">
        <v>577</v>
      </c>
    </row>
    <row r="101" spans="1:105" ht="12" customHeight="1" x14ac:dyDescent="0.25">
      <c r="A101" s="59" t="s">
        <v>35</v>
      </c>
      <c r="B101" s="230">
        <v>0</v>
      </c>
      <c r="C101" s="230">
        <v>0</v>
      </c>
      <c r="D101" s="230">
        <v>0</v>
      </c>
      <c r="E101" s="230">
        <v>0</v>
      </c>
      <c r="F101" s="230">
        <v>0</v>
      </c>
      <c r="G101" s="230">
        <v>0</v>
      </c>
      <c r="H101" s="230">
        <v>0</v>
      </c>
      <c r="I101" s="230">
        <v>0</v>
      </c>
      <c r="J101" s="230">
        <v>0</v>
      </c>
      <c r="K101" s="230">
        <v>0</v>
      </c>
      <c r="L101" s="230">
        <v>0</v>
      </c>
      <c r="M101" s="230">
        <v>0</v>
      </c>
      <c r="N101" s="230">
        <v>0</v>
      </c>
      <c r="O101" s="230">
        <v>0</v>
      </c>
      <c r="P101" s="230">
        <v>0</v>
      </c>
      <c r="Q101" s="230">
        <v>0</v>
      </c>
      <c r="R101" s="230">
        <v>0</v>
      </c>
      <c r="S101" s="230">
        <v>0</v>
      </c>
      <c r="T101" s="230">
        <v>0</v>
      </c>
      <c r="U101" s="230">
        <v>0</v>
      </c>
      <c r="V101" s="230">
        <v>0</v>
      </c>
      <c r="W101" s="230">
        <v>0</v>
      </c>
      <c r="X101" s="230">
        <v>0</v>
      </c>
      <c r="Y101" s="230">
        <v>0</v>
      </c>
      <c r="DA101" s="71" t="s">
        <v>578</v>
      </c>
    </row>
    <row r="102" spans="1:105" ht="12" customHeight="1" x14ac:dyDescent="0.25">
      <c r="A102" s="60" t="s">
        <v>533</v>
      </c>
      <c r="B102" s="262">
        <v>0</v>
      </c>
      <c r="C102" s="262">
        <v>0</v>
      </c>
      <c r="D102" s="262">
        <v>0</v>
      </c>
      <c r="E102" s="262">
        <v>0</v>
      </c>
      <c r="F102" s="262">
        <v>0</v>
      </c>
      <c r="G102" s="262">
        <v>0</v>
      </c>
      <c r="H102" s="262">
        <v>0</v>
      </c>
      <c r="I102" s="262">
        <v>0</v>
      </c>
      <c r="J102" s="262">
        <v>0</v>
      </c>
      <c r="K102" s="262">
        <v>0</v>
      </c>
      <c r="L102" s="262">
        <v>0</v>
      </c>
      <c r="M102" s="262">
        <v>0</v>
      </c>
      <c r="N102" s="262">
        <v>0</v>
      </c>
      <c r="O102" s="262">
        <v>0</v>
      </c>
      <c r="P102" s="262">
        <v>0</v>
      </c>
      <c r="Q102" s="262">
        <v>0</v>
      </c>
      <c r="R102" s="262">
        <v>0</v>
      </c>
      <c r="S102" s="262">
        <v>0</v>
      </c>
      <c r="T102" s="262">
        <v>0</v>
      </c>
      <c r="U102" s="262">
        <v>0</v>
      </c>
      <c r="V102" s="262">
        <v>0</v>
      </c>
      <c r="W102" s="262">
        <v>0</v>
      </c>
      <c r="X102" s="262">
        <v>0</v>
      </c>
      <c r="Y102" s="262">
        <v>0</v>
      </c>
      <c r="DA102" s="72" t="s">
        <v>579</v>
      </c>
    </row>
    <row r="103" spans="1:105" ht="12" customHeight="1" x14ac:dyDescent="0.25">
      <c r="A103" s="64" t="s">
        <v>28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580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581</v>
      </c>
    </row>
    <row r="105" spans="1:105" ht="12" customHeight="1" x14ac:dyDescent="0.25">
      <c r="A105" s="64" t="s">
        <v>31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0</v>
      </c>
      <c r="DA105" s="73" t="s">
        <v>582</v>
      </c>
    </row>
    <row r="106" spans="1:105" ht="12" customHeight="1" x14ac:dyDescent="0.25">
      <c r="A106" s="64" t="s">
        <v>159</v>
      </c>
      <c r="B106" s="229">
        <v>0</v>
      </c>
      <c r="C106" s="229">
        <v>0</v>
      </c>
      <c r="D106" s="229">
        <v>0</v>
      </c>
      <c r="E106" s="229">
        <v>0</v>
      </c>
      <c r="F106" s="229">
        <v>0</v>
      </c>
      <c r="G106" s="229">
        <v>0</v>
      </c>
      <c r="H106" s="229">
        <v>0</v>
      </c>
      <c r="I106" s="229">
        <v>0</v>
      </c>
      <c r="J106" s="229">
        <v>0</v>
      </c>
      <c r="K106" s="229">
        <v>0</v>
      </c>
      <c r="L106" s="229">
        <v>0</v>
      </c>
      <c r="M106" s="229">
        <v>0</v>
      </c>
      <c r="N106" s="229">
        <v>0</v>
      </c>
      <c r="O106" s="229">
        <v>0</v>
      </c>
      <c r="P106" s="229">
        <v>0</v>
      </c>
      <c r="Q106" s="229">
        <v>0</v>
      </c>
      <c r="R106" s="229">
        <v>0</v>
      </c>
      <c r="S106" s="229">
        <v>0</v>
      </c>
      <c r="T106" s="229">
        <v>0</v>
      </c>
      <c r="U106" s="229">
        <v>0</v>
      </c>
      <c r="V106" s="229">
        <v>0</v>
      </c>
      <c r="W106" s="229">
        <v>0</v>
      </c>
      <c r="X106" s="229">
        <v>0</v>
      </c>
      <c r="Y106" s="229">
        <v>0</v>
      </c>
      <c r="DA106" s="73" t="s">
        <v>583</v>
      </c>
    </row>
    <row r="107" spans="1:105" ht="12" customHeight="1" x14ac:dyDescent="0.25">
      <c r="A107" s="64" t="s">
        <v>32</v>
      </c>
      <c r="B107" s="229">
        <v>0</v>
      </c>
      <c r="C107" s="229">
        <v>0</v>
      </c>
      <c r="D107" s="229">
        <v>0</v>
      </c>
      <c r="E107" s="229">
        <v>0</v>
      </c>
      <c r="F107" s="229">
        <v>0</v>
      </c>
      <c r="G107" s="229">
        <v>0</v>
      </c>
      <c r="H107" s="229">
        <v>0</v>
      </c>
      <c r="I107" s="229">
        <v>0</v>
      </c>
      <c r="J107" s="229">
        <v>0</v>
      </c>
      <c r="K107" s="229">
        <v>0</v>
      </c>
      <c r="L107" s="229">
        <v>0</v>
      </c>
      <c r="M107" s="229">
        <v>0</v>
      </c>
      <c r="N107" s="229">
        <v>0</v>
      </c>
      <c r="O107" s="229">
        <v>0</v>
      </c>
      <c r="P107" s="229">
        <v>0</v>
      </c>
      <c r="Q107" s="229">
        <v>0</v>
      </c>
      <c r="R107" s="229">
        <v>0</v>
      </c>
      <c r="S107" s="229">
        <v>0</v>
      </c>
      <c r="T107" s="229">
        <v>0</v>
      </c>
      <c r="U107" s="229">
        <v>0</v>
      </c>
      <c r="V107" s="229">
        <v>0</v>
      </c>
      <c r="W107" s="229">
        <v>0</v>
      </c>
      <c r="X107" s="229">
        <v>0</v>
      </c>
      <c r="Y107" s="229">
        <v>0</v>
      </c>
      <c r="DA107" s="73" t="s">
        <v>584</v>
      </c>
    </row>
    <row r="108" spans="1:105" ht="12" customHeight="1" x14ac:dyDescent="0.25">
      <c r="A108" s="64" t="s">
        <v>33</v>
      </c>
      <c r="B108" s="229">
        <v>0</v>
      </c>
      <c r="C108" s="229">
        <v>0</v>
      </c>
      <c r="D108" s="229">
        <v>0</v>
      </c>
      <c r="E108" s="229">
        <v>0</v>
      </c>
      <c r="F108" s="229">
        <v>0</v>
      </c>
      <c r="G108" s="229">
        <v>0</v>
      </c>
      <c r="H108" s="229">
        <v>0</v>
      </c>
      <c r="I108" s="229">
        <v>0</v>
      </c>
      <c r="J108" s="229">
        <v>0</v>
      </c>
      <c r="K108" s="229">
        <v>0</v>
      </c>
      <c r="L108" s="229">
        <v>0</v>
      </c>
      <c r="M108" s="229">
        <v>0</v>
      </c>
      <c r="N108" s="229">
        <v>0</v>
      </c>
      <c r="O108" s="229">
        <v>0</v>
      </c>
      <c r="P108" s="229">
        <v>0</v>
      </c>
      <c r="Q108" s="229">
        <v>0</v>
      </c>
      <c r="R108" s="229">
        <v>0</v>
      </c>
      <c r="S108" s="229">
        <v>0</v>
      </c>
      <c r="T108" s="229">
        <v>0</v>
      </c>
      <c r="U108" s="229">
        <v>0</v>
      </c>
      <c r="V108" s="229">
        <v>0</v>
      </c>
      <c r="W108" s="229">
        <v>0</v>
      </c>
      <c r="X108" s="229">
        <v>0</v>
      </c>
      <c r="Y108" s="229">
        <v>0</v>
      </c>
      <c r="DA108" s="73" t="s">
        <v>585</v>
      </c>
    </row>
    <row r="109" spans="1:105" ht="12" customHeight="1" x14ac:dyDescent="0.25">
      <c r="A109" s="64" t="s">
        <v>35</v>
      </c>
      <c r="B109" s="229">
        <v>0</v>
      </c>
      <c r="C109" s="229">
        <v>0</v>
      </c>
      <c r="D109" s="229">
        <v>0</v>
      </c>
      <c r="E109" s="229">
        <v>0</v>
      </c>
      <c r="F109" s="229">
        <v>0</v>
      </c>
      <c r="G109" s="229">
        <v>0</v>
      </c>
      <c r="H109" s="229">
        <v>0</v>
      </c>
      <c r="I109" s="229">
        <v>0</v>
      </c>
      <c r="J109" s="229">
        <v>0</v>
      </c>
      <c r="K109" s="229">
        <v>0</v>
      </c>
      <c r="L109" s="229">
        <v>0</v>
      </c>
      <c r="M109" s="229">
        <v>0</v>
      </c>
      <c r="N109" s="229">
        <v>0</v>
      </c>
      <c r="O109" s="229">
        <v>0</v>
      </c>
      <c r="P109" s="229">
        <v>0</v>
      </c>
      <c r="Q109" s="229">
        <v>0</v>
      </c>
      <c r="R109" s="229">
        <v>0</v>
      </c>
      <c r="S109" s="229">
        <v>0</v>
      </c>
      <c r="T109" s="229">
        <v>0</v>
      </c>
      <c r="U109" s="229">
        <v>0</v>
      </c>
      <c r="V109" s="229">
        <v>0</v>
      </c>
      <c r="W109" s="229">
        <v>0</v>
      </c>
      <c r="X109" s="229">
        <v>0</v>
      </c>
      <c r="Y109" s="229">
        <v>0</v>
      </c>
      <c r="DA109" s="73" t="s">
        <v>586</v>
      </c>
    </row>
    <row r="110" spans="1:105" ht="12" customHeight="1" x14ac:dyDescent="0.25">
      <c r="A110" s="64" t="s">
        <v>36</v>
      </c>
      <c r="B110" s="229">
        <v>0</v>
      </c>
      <c r="C110" s="229">
        <v>0</v>
      </c>
      <c r="D110" s="229">
        <v>0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587</v>
      </c>
    </row>
    <row r="111" spans="1:105" ht="12" customHeight="1" x14ac:dyDescent="0.25">
      <c r="A111" s="64" t="s">
        <v>38</v>
      </c>
      <c r="B111" s="229">
        <v>0</v>
      </c>
      <c r="C111" s="229">
        <v>0</v>
      </c>
      <c r="D111" s="229">
        <v>0</v>
      </c>
      <c r="E111" s="229">
        <v>0</v>
      </c>
      <c r="F111" s="229">
        <v>0</v>
      </c>
      <c r="G111" s="229">
        <v>0</v>
      </c>
      <c r="H111" s="229">
        <v>0</v>
      </c>
      <c r="I111" s="229">
        <v>0</v>
      </c>
      <c r="J111" s="229">
        <v>0</v>
      </c>
      <c r="K111" s="229">
        <v>0</v>
      </c>
      <c r="L111" s="229">
        <v>0</v>
      </c>
      <c r="M111" s="229">
        <v>0</v>
      </c>
      <c r="N111" s="229">
        <v>0</v>
      </c>
      <c r="O111" s="229">
        <v>0</v>
      </c>
      <c r="P111" s="229">
        <v>0</v>
      </c>
      <c r="Q111" s="229">
        <v>0</v>
      </c>
      <c r="R111" s="229">
        <v>0</v>
      </c>
      <c r="S111" s="229">
        <v>0</v>
      </c>
      <c r="T111" s="229">
        <v>0</v>
      </c>
      <c r="U111" s="229">
        <v>0</v>
      </c>
      <c r="V111" s="229">
        <v>0</v>
      </c>
      <c r="W111" s="229">
        <v>0</v>
      </c>
      <c r="X111" s="229">
        <v>0</v>
      </c>
      <c r="Y111" s="229">
        <v>0</v>
      </c>
      <c r="DA111" s="73" t="s">
        <v>588</v>
      </c>
    </row>
    <row r="112" spans="1:105" ht="12" customHeight="1" x14ac:dyDescent="0.25">
      <c r="A112" s="64" t="s">
        <v>39</v>
      </c>
      <c r="B112" s="229">
        <v>0</v>
      </c>
      <c r="C112" s="229">
        <v>0</v>
      </c>
      <c r="D112" s="229">
        <v>0</v>
      </c>
      <c r="E112" s="229">
        <v>0</v>
      </c>
      <c r="F112" s="229">
        <v>0</v>
      </c>
      <c r="G112" s="229">
        <v>0</v>
      </c>
      <c r="H112" s="229">
        <v>0</v>
      </c>
      <c r="I112" s="229">
        <v>0</v>
      </c>
      <c r="J112" s="229">
        <v>0</v>
      </c>
      <c r="K112" s="229">
        <v>0</v>
      </c>
      <c r="L112" s="229">
        <v>0</v>
      </c>
      <c r="M112" s="229">
        <v>0</v>
      </c>
      <c r="N112" s="229">
        <v>0</v>
      </c>
      <c r="O112" s="229">
        <v>0</v>
      </c>
      <c r="P112" s="229">
        <v>0</v>
      </c>
      <c r="Q112" s="229">
        <v>0</v>
      </c>
      <c r="R112" s="229">
        <v>0</v>
      </c>
      <c r="S112" s="229">
        <v>0</v>
      </c>
      <c r="T112" s="229">
        <v>0</v>
      </c>
      <c r="U112" s="229">
        <v>0</v>
      </c>
      <c r="V112" s="229">
        <v>0</v>
      </c>
      <c r="W112" s="229">
        <v>0</v>
      </c>
      <c r="X112" s="229">
        <v>0</v>
      </c>
      <c r="Y112" s="229">
        <v>0</v>
      </c>
      <c r="DA112" s="73" t="s">
        <v>589</v>
      </c>
    </row>
    <row r="113" spans="1:105" ht="12" customHeight="1" x14ac:dyDescent="0.25">
      <c r="A113" s="61" t="s">
        <v>545</v>
      </c>
      <c r="B113" s="263">
        <v>0</v>
      </c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0</v>
      </c>
      <c r="K113" s="263">
        <v>0</v>
      </c>
      <c r="L113" s="263">
        <v>0</v>
      </c>
      <c r="M113" s="263">
        <v>0</v>
      </c>
      <c r="N113" s="263">
        <v>0</v>
      </c>
      <c r="O113" s="263">
        <v>0</v>
      </c>
      <c r="P113" s="263">
        <v>0</v>
      </c>
      <c r="Q113" s="263">
        <v>0</v>
      </c>
      <c r="R113" s="263">
        <v>0</v>
      </c>
      <c r="S113" s="263">
        <v>0</v>
      </c>
      <c r="T113" s="263">
        <v>0</v>
      </c>
      <c r="U113" s="263">
        <v>0</v>
      </c>
      <c r="V113" s="263">
        <v>0</v>
      </c>
      <c r="W113" s="263">
        <v>0</v>
      </c>
      <c r="X113" s="263">
        <v>0</v>
      </c>
      <c r="Y113" s="263">
        <v>0</v>
      </c>
      <c r="DA113" s="74" t="s">
        <v>590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v>0</v>
      </c>
      <c r="C115" s="223">
        <v>0</v>
      </c>
      <c r="D115" s="223">
        <v>0</v>
      </c>
      <c r="E115" s="223">
        <v>0</v>
      </c>
      <c r="F115" s="223">
        <v>0</v>
      </c>
      <c r="G115" s="223">
        <v>0</v>
      </c>
      <c r="H115" s="223">
        <v>0</v>
      </c>
      <c r="I115" s="223">
        <v>0</v>
      </c>
      <c r="J115" s="223">
        <v>0</v>
      </c>
      <c r="K115" s="223">
        <v>0</v>
      </c>
      <c r="L115" s="223">
        <v>0</v>
      </c>
      <c r="M115" s="223">
        <v>0</v>
      </c>
      <c r="N115" s="223">
        <v>0</v>
      </c>
      <c r="O115" s="223">
        <v>0</v>
      </c>
      <c r="P115" s="223">
        <v>0</v>
      </c>
      <c r="Q115" s="223">
        <v>0</v>
      </c>
      <c r="R115" s="223">
        <v>0</v>
      </c>
      <c r="S115" s="223">
        <v>0</v>
      </c>
      <c r="T115" s="223">
        <v>0</v>
      </c>
      <c r="U115" s="223">
        <v>0</v>
      </c>
      <c r="V115" s="223">
        <v>0</v>
      </c>
      <c r="W115" s="223">
        <v>0</v>
      </c>
      <c r="X115" s="223">
        <v>0</v>
      </c>
      <c r="Y115" s="223">
        <v>0</v>
      </c>
      <c r="DA115" s="89" t="s">
        <v>591</v>
      </c>
    </row>
    <row r="116" spans="1:105" ht="12" customHeight="1" x14ac:dyDescent="0.25">
      <c r="A116" s="55" t="s">
        <v>91</v>
      </c>
      <c r="B116" s="259">
        <v>0</v>
      </c>
      <c r="C116" s="259">
        <v>0</v>
      </c>
      <c r="D116" s="259">
        <v>0</v>
      </c>
      <c r="E116" s="259">
        <v>0</v>
      </c>
      <c r="F116" s="259">
        <v>0</v>
      </c>
      <c r="G116" s="259">
        <v>0</v>
      </c>
      <c r="H116" s="259">
        <v>0</v>
      </c>
      <c r="I116" s="259">
        <v>0</v>
      </c>
      <c r="J116" s="259">
        <v>0</v>
      </c>
      <c r="K116" s="259">
        <v>0</v>
      </c>
      <c r="L116" s="259">
        <v>0</v>
      </c>
      <c r="M116" s="259">
        <v>0</v>
      </c>
      <c r="N116" s="259">
        <v>0</v>
      </c>
      <c r="O116" s="259">
        <v>0</v>
      </c>
      <c r="P116" s="259">
        <v>0</v>
      </c>
      <c r="Q116" s="259">
        <v>0</v>
      </c>
      <c r="R116" s="259">
        <v>0</v>
      </c>
      <c r="S116" s="259">
        <v>0</v>
      </c>
      <c r="T116" s="259">
        <v>0</v>
      </c>
      <c r="U116" s="259">
        <v>0</v>
      </c>
      <c r="V116" s="259">
        <v>0</v>
      </c>
      <c r="W116" s="259">
        <v>0</v>
      </c>
      <c r="X116" s="259">
        <v>0</v>
      </c>
      <c r="Y116" s="259">
        <v>0</v>
      </c>
      <c r="DA116" s="67" t="s">
        <v>592</v>
      </c>
    </row>
    <row r="117" spans="1:105" ht="12" customHeight="1" x14ac:dyDescent="0.25">
      <c r="A117" s="173" t="s">
        <v>92</v>
      </c>
      <c r="B117" s="224">
        <v>0</v>
      </c>
      <c r="C117" s="224">
        <v>0</v>
      </c>
      <c r="D117" s="224">
        <v>0</v>
      </c>
      <c r="E117" s="224">
        <v>0</v>
      </c>
      <c r="F117" s="224">
        <v>0</v>
      </c>
      <c r="G117" s="224">
        <v>0</v>
      </c>
      <c r="H117" s="224">
        <v>0</v>
      </c>
      <c r="I117" s="224">
        <v>0</v>
      </c>
      <c r="J117" s="224">
        <v>0</v>
      </c>
      <c r="K117" s="224">
        <v>0</v>
      </c>
      <c r="L117" s="224">
        <v>0</v>
      </c>
      <c r="M117" s="224">
        <v>0</v>
      </c>
      <c r="N117" s="224">
        <v>0</v>
      </c>
      <c r="O117" s="224">
        <v>0</v>
      </c>
      <c r="P117" s="224">
        <v>0</v>
      </c>
      <c r="Q117" s="224">
        <v>0</v>
      </c>
      <c r="R117" s="224">
        <v>0</v>
      </c>
      <c r="S117" s="224">
        <v>0</v>
      </c>
      <c r="T117" s="224">
        <v>0</v>
      </c>
      <c r="U117" s="224">
        <v>0</v>
      </c>
      <c r="V117" s="224">
        <v>0</v>
      </c>
      <c r="W117" s="224">
        <v>0</v>
      </c>
      <c r="X117" s="224">
        <v>0</v>
      </c>
      <c r="Y117" s="224">
        <v>0</v>
      </c>
      <c r="DA117" s="177" t="s">
        <v>593</v>
      </c>
    </row>
    <row r="118" spans="1:105" ht="12" customHeight="1" x14ac:dyDescent="0.25">
      <c r="A118" s="173" t="s">
        <v>93</v>
      </c>
      <c r="B118" s="224">
        <v>0</v>
      </c>
      <c r="C118" s="224">
        <v>0</v>
      </c>
      <c r="D118" s="224">
        <v>0</v>
      </c>
      <c r="E118" s="224">
        <v>0</v>
      </c>
      <c r="F118" s="224">
        <v>0</v>
      </c>
      <c r="G118" s="224">
        <v>0</v>
      </c>
      <c r="H118" s="224">
        <v>0</v>
      </c>
      <c r="I118" s="224">
        <v>0</v>
      </c>
      <c r="J118" s="224">
        <v>0</v>
      </c>
      <c r="K118" s="224">
        <v>0</v>
      </c>
      <c r="L118" s="224">
        <v>0</v>
      </c>
      <c r="M118" s="224">
        <v>0</v>
      </c>
      <c r="N118" s="224">
        <v>0</v>
      </c>
      <c r="O118" s="224">
        <v>0</v>
      </c>
      <c r="P118" s="224">
        <v>0</v>
      </c>
      <c r="Q118" s="224">
        <v>0</v>
      </c>
      <c r="R118" s="224">
        <v>0</v>
      </c>
      <c r="S118" s="224">
        <v>0</v>
      </c>
      <c r="T118" s="224">
        <v>0</v>
      </c>
      <c r="U118" s="224">
        <v>0</v>
      </c>
      <c r="V118" s="224">
        <v>0</v>
      </c>
      <c r="W118" s="224">
        <v>0</v>
      </c>
      <c r="X118" s="224">
        <v>0</v>
      </c>
      <c r="Y118" s="224">
        <v>0</v>
      </c>
      <c r="DA118" s="177" t="s">
        <v>594</v>
      </c>
    </row>
    <row r="119" spans="1:105" ht="12" customHeight="1" x14ac:dyDescent="0.25">
      <c r="A119" s="173" t="s">
        <v>94</v>
      </c>
      <c r="B119" s="224">
        <v>0</v>
      </c>
      <c r="C119" s="224">
        <v>0</v>
      </c>
      <c r="D119" s="224">
        <v>0</v>
      </c>
      <c r="E119" s="224">
        <v>0</v>
      </c>
      <c r="F119" s="224">
        <v>0</v>
      </c>
      <c r="G119" s="224">
        <v>0</v>
      </c>
      <c r="H119" s="224">
        <v>0</v>
      </c>
      <c r="I119" s="224">
        <v>0</v>
      </c>
      <c r="J119" s="224">
        <v>0</v>
      </c>
      <c r="K119" s="224">
        <v>0</v>
      </c>
      <c r="L119" s="224">
        <v>0</v>
      </c>
      <c r="M119" s="224">
        <v>0</v>
      </c>
      <c r="N119" s="224">
        <v>0</v>
      </c>
      <c r="O119" s="224">
        <v>0</v>
      </c>
      <c r="P119" s="224">
        <v>0</v>
      </c>
      <c r="Q119" s="224">
        <v>0</v>
      </c>
      <c r="R119" s="224">
        <v>0</v>
      </c>
      <c r="S119" s="224">
        <v>0</v>
      </c>
      <c r="T119" s="224">
        <v>0</v>
      </c>
      <c r="U119" s="224">
        <v>0</v>
      </c>
      <c r="V119" s="224">
        <v>0</v>
      </c>
      <c r="W119" s="224">
        <v>0</v>
      </c>
      <c r="X119" s="224">
        <v>0</v>
      </c>
      <c r="Y119" s="224">
        <v>0</v>
      </c>
      <c r="DA119" s="177" t="s">
        <v>595</v>
      </c>
    </row>
    <row r="120" spans="1:105" ht="12" customHeight="1" x14ac:dyDescent="0.25">
      <c r="A120" s="56" t="s">
        <v>95</v>
      </c>
      <c r="B120" s="260">
        <v>0</v>
      </c>
      <c r="C120" s="260">
        <v>0</v>
      </c>
      <c r="D120" s="260">
        <v>0</v>
      </c>
      <c r="E120" s="260">
        <v>0</v>
      </c>
      <c r="F120" s="260">
        <v>0</v>
      </c>
      <c r="G120" s="260">
        <v>0</v>
      </c>
      <c r="H120" s="260">
        <v>0</v>
      </c>
      <c r="I120" s="260">
        <v>0</v>
      </c>
      <c r="J120" s="260">
        <v>0</v>
      </c>
      <c r="K120" s="260">
        <v>0</v>
      </c>
      <c r="L120" s="260">
        <v>0</v>
      </c>
      <c r="M120" s="260">
        <v>0</v>
      </c>
      <c r="N120" s="260">
        <v>0</v>
      </c>
      <c r="O120" s="260">
        <v>0</v>
      </c>
      <c r="P120" s="260">
        <v>0</v>
      </c>
      <c r="Q120" s="260">
        <v>0</v>
      </c>
      <c r="R120" s="260">
        <v>0</v>
      </c>
      <c r="S120" s="260">
        <v>0</v>
      </c>
      <c r="T120" s="260">
        <v>0</v>
      </c>
      <c r="U120" s="260">
        <v>0</v>
      </c>
      <c r="V120" s="260">
        <v>0</v>
      </c>
      <c r="W120" s="260">
        <v>0</v>
      </c>
      <c r="X120" s="260">
        <v>0</v>
      </c>
      <c r="Y120" s="260">
        <v>0</v>
      </c>
      <c r="DA120" s="68" t="s">
        <v>596</v>
      </c>
    </row>
    <row r="121" spans="1:105" ht="12" customHeight="1" x14ac:dyDescent="0.25">
      <c r="A121" s="37" t="s">
        <v>159</v>
      </c>
      <c r="B121" s="226">
        <v>0</v>
      </c>
      <c r="C121" s="226">
        <v>0</v>
      </c>
      <c r="D121" s="226">
        <v>0</v>
      </c>
      <c r="E121" s="226">
        <v>0</v>
      </c>
      <c r="F121" s="226">
        <v>0</v>
      </c>
      <c r="G121" s="226">
        <v>0</v>
      </c>
      <c r="H121" s="226">
        <v>0</v>
      </c>
      <c r="I121" s="226">
        <v>0</v>
      </c>
      <c r="J121" s="226">
        <v>0</v>
      </c>
      <c r="K121" s="226">
        <v>0</v>
      </c>
      <c r="L121" s="226">
        <v>0</v>
      </c>
      <c r="M121" s="226">
        <v>0</v>
      </c>
      <c r="N121" s="226">
        <v>0</v>
      </c>
      <c r="O121" s="226">
        <v>0</v>
      </c>
      <c r="P121" s="226">
        <v>0</v>
      </c>
      <c r="Q121" s="226">
        <v>0</v>
      </c>
      <c r="R121" s="226">
        <v>0</v>
      </c>
      <c r="S121" s="226">
        <v>0</v>
      </c>
      <c r="T121" s="226">
        <v>0</v>
      </c>
      <c r="U121" s="226">
        <v>0</v>
      </c>
      <c r="V121" s="226">
        <v>0</v>
      </c>
      <c r="W121" s="226">
        <v>0</v>
      </c>
      <c r="X121" s="226">
        <v>0</v>
      </c>
      <c r="Y121" s="226">
        <v>0</v>
      </c>
      <c r="DA121" s="69" t="s">
        <v>597</v>
      </c>
    </row>
    <row r="122" spans="1:105" ht="12" customHeight="1" x14ac:dyDescent="0.25">
      <c r="A122" s="37" t="s">
        <v>35</v>
      </c>
      <c r="B122" s="226">
        <v>0</v>
      </c>
      <c r="C122" s="226">
        <v>0</v>
      </c>
      <c r="D122" s="226">
        <v>0</v>
      </c>
      <c r="E122" s="226">
        <v>0</v>
      </c>
      <c r="F122" s="226">
        <v>0</v>
      </c>
      <c r="G122" s="226">
        <v>0</v>
      </c>
      <c r="H122" s="226">
        <v>0</v>
      </c>
      <c r="I122" s="226">
        <v>0</v>
      </c>
      <c r="J122" s="226">
        <v>0</v>
      </c>
      <c r="K122" s="226">
        <v>0</v>
      </c>
      <c r="L122" s="226">
        <v>0</v>
      </c>
      <c r="M122" s="226">
        <v>0</v>
      </c>
      <c r="N122" s="226">
        <v>0</v>
      </c>
      <c r="O122" s="226">
        <v>0</v>
      </c>
      <c r="P122" s="226">
        <v>0</v>
      </c>
      <c r="Q122" s="226">
        <v>0</v>
      </c>
      <c r="R122" s="226">
        <v>0</v>
      </c>
      <c r="S122" s="226">
        <v>0</v>
      </c>
      <c r="T122" s="226">
        <v>0</v>
      </c>
      <c r="U122" s="226">
        <v>0</v>
      </c>
      <c r="V122" s="226">
        <v>0</v>
      </c>
      <c r="W122" s="226">
        <v>0</v>
      </c>
      <c r="X122" s="226">
        <v>0</v>
      </c>
      <c r="Y122" s="226">
        <v>0</v>
      </c>
      <c r="DA122" s="69" t="s">
        <v>598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599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0</v>
      </c>
      <c r="M124" s="226">
        <v>0</v>
      </c>
      <c r="N124" s="226">
        <v>0</v>
      </c>
      <c r="O124" s="226">
        <v>0</v>
      </c>
      <c r="P124" s="226">
        <v>0</v>
      </c>
      <c r="Q124" s="226">
        <v>0</v>
      </c>
      <c r="R124" s="226">
        <v>0</v>
      </c>
      <c r="S124" s="226">
        <v>0</v>
      </c>
      <c r="T124" s="226">
        <v>0</v>
      </c>
      <c r="U124" s="226">
        <v>0</v>
      </c>
      <c r="V124" s="226">
        <v>0</v>
      </c>
      <c r="W124" s="226">
        <v>0</v>
      </c>
      <c r="X124" s="226">
        <v>0</v>
      </c>
      <c r="Y124" s="226">
        <v>0</v>
      </c>
      <c r="DA124" s="69" t="s">
        <v>600</v>
      </c>
    </row>
    <row r="125" spans="1:105" ht="12" customHeight="1" x14ac:dyDescent="0.25">
      <c r="A125" s="37" t="s">
        <v>40</v>
      </c>
      <c r="B125" s="226">
        <v>0</v>
      </c>
      <c r="C125" s="226">
        <v>0</v>
      </c>
      <c r="D125" s="226">
        <v>0</v>
      </c>
      <c r="E125" s="226">
        <v>0</v>
      </c>
      <c r="F125" s="226">
        <v>0</v>
      </c>
      <c r="G125" s="226">
        <v>0</v>
      </c>
      <c r="H125" s="226">
        <v>0</v>
      </c>
      <c r="I125" s="226">
        <v>0</v>
      </c>
      <c r="J125" s="226">
        <v>0</v>
      </c>
      <c r="K125" s="226">
        <v>0</v>
      </c>
      <c r="L125" s="226">
        <v>0</v>
      </c>
      <c r="M125" s="226">
        <v>0</v>
      </c>
      <c r="N125" s="226">
        <v>0</v>
      </c>
      <c r="O125" s="226">
        <v>0</v>
      </c>
      <c r="P125" s="226">
        <v>0</v>
      </c>
      <c r="Q125" s="226">
        <v>0</v>
      </c>
      <c r="R125" s="226">
        <v>0</v>
      </c>
      <c r="S125" s="226">
        <v>0</v>
      </c>
      <c r="T125" s="226">
        <v>0</v>
      </c>
      <c r="U125" s="226">
        <v>0</v>
      </c>
      <c r="V125" s="226">
        <v>0</v>
      </c>
      <c r="W125" s="226">
        <v>0</v>
      </c>
      <c r="X125" s="226">
        <v>0</v>
      </c>
      <c r="Y125" s="226">
        <v>0</v>
      </c>
      <c r="DA125" s="69" t="s">
        <v>601</v>
      </c>
    </row>
    <row r="126" spans="1:105" ht="12" customHeight="1" x14ac:dyDescent="0.25">
      <c r="A126" s="57" t="s">
        <v>602</v>
      </c>
      <c r="B126" s="294">
        <v>0</v>
      </c>
      <c r="C126" s="294">
        <v>0</v>
      </c>
      <c r="D126" s="294">
        <v>0</v>
      </c>
      <c r="E126" s="294">
        <v>0</v>
      </c>
      <c r="F126" s="294">
        <v>0</v>
      </c>
      <c r="G126" s="294">
        <v>0</v>
      </c>
      <c r="H126" s="294">
        <v>0</v>
      </c>
      <c r="I126" s="294">
        <v>0</v>
      </c>
      <c r="J126" s="294">
        <v>0</v>
      </c>
      <c r="K126" s="294">
        <v>0</v>
      </c>
      <c r="L126" s="294">
        <v>0</v>
      </c>
      <c r="M126" s="294">
        <v>0</v>
      </c>
      <c r="N126" s="294">
        <v>0</v>
      </c>
      <c r="O126" s="294">
        <v>0</v>
      </c>
      <c r="P126" s="294">
        <v>0</v>
      </c>
      <c r="Q126" s="294">
        <v>0</v>
      </c>
      <c r="R126" s="294">
        <v>0</v>
      </c>
      <c r="S126" s="294">
        <v>0</v>
      </c>
      <c r="T126" s="294">
        <v>0</v>
      </c>
      <c r="U126" s="294">
        <v>0</v>
      </c>
      <c r="V126" s="294">
        <v>0</v>
      </c>
      <c r="W126" s="294">
        <v>0</v>
      </c>
      <c r="X126" s="294">
        <v>0</v>
      </c>
      <c r="Y126" s="294">
        <v>0</v>
      </c>
      <c r="DA126" s="70" t="s">
        <v>603</v>
      </c>
    </row>
    <row r="127" spans="1:105" ht="12" customHeight="1" x14ac:dyDescent="0.25">
      <c r="A127" s="60" t="s">
        <v>604</v>
      </c>
      <c r="B127" s="262">
        <v>0</v>
      </c>
      <c r="C127" s="262">
        <v>0</v>
      </c>
      <c r="D127" s="262">
        <v>0</v>
      </c>
      <c r="E127" s="262">
        <v>0</v>
      </c>
      <c r="F127" s="262">
        <v>0</v>
      </c>
      <c r="G127" s="262">
        <v>0</v>
      </c>
      <c r="H127" s="262">
        <v>0</v>
      </c>
      <c r="I127" s="262">
        <v>0</v>
      </c>
      <c r="J127" s="262">
        <v>0</v>
      </c>
      <c r="K127" s="262">
        <v>0</v>
      </c>
      <c r="L127" s="262">
        <v>0</v>
      </c>
      <c r="M127" s="262">
        <v>0</v>
      </c>
      <c r="N127" s="262">
        <v>0</v>
      </c>
      <c r="O127" s="262">
        <v>0</v>
      </c>
      <c r="P127" s="262">
        <v>0</v>
      </c>
      <c r="Q127" s="262">
        <v>0</v>
      </c>
      <c r="R127" s="262">
        <v>0</v>
      </c>
      <c r="S127" s="262">
        <v>0</v>
      </c>
      <c r="T127" s="262">
        <v>0</v>
      </c>
      <c r="U127" s="262">
        <v>0</v>
      </c>
      <c r="V127" s="262">
        <v>0</v>
      </c>
      <c r="W127" s="262">
        <v>0</v>
      </c>
      <c r="X127" s="262">
        <v>0</v>
      </c>
      <c r="Y127" s="262">
        <v>0</v>
      </c>
      <c r="DA127" s="72" t="s">
        <v>605</v>
      </c>
    </row>
    <row r="128" spans="1:105" ht="12" customHeight="1" x14ac:dyDescent="0.25">
      <c r="A128" s="59" t="s">
        <v>28</v>
      </c>
      <c r="B128" s="230">
        <v>0</v>
      </c>
      <c r="C128" s="230">
        <v>0</v>
      </c>
      <c r="D128" s="230">
        <v>0</v>
      </c>
      <c r="E128" s="230">
        <v>0</v>
      </c>
      <c r="F128" s="230">
        <v>0</v>
      </c>
      <c r="G128" s="230">
        <v>0</v>
      </c>
      <c r="H128" s="230">
        <v>0</v>
      </c>
      <c r="I128" s="230">
        <v>0</v>
      </c>
      <c r="J128" s="230">
        <v>0</v>
      </c>
      <c r="K128" s="230">
        <v>0</v>
      </c>
      <c r="L128" s="230">
        <v>0</v>
      </c>
      <c r="M128" s="230">
        <v>0</v>
      </c>
      <c r="N128" s="230">
        <v>0</v>
      </c>
      <c r="O128" s="230">
        <v>0</v>
      </c>
      <c r="P128" s="230">
        <v>0</v>
      </c>
      <c r="Q128" s="230">
        <v>0</v>
      </c>
      <c r="R128" s="230">
        <v>0</v>
      </c>
      <c r="S128" s="230">
        <v>0</v>
      </c>
      <c r="T128" s="230">
        <v>0</v>
      </c>
      <c r="U128" s="230">
        <v>0</v>
      </c>
      <c r="V128" s="230">
        <v>0</v>
      </c>
      <c r="W128" s="230">
        <v>0</v>
      </c>
      <c r="X128" s="230">
        <v>0</v>
      </c>
      <c r="Y128" s="230">
        <v>0</v>
      </c>
      <c r="DA128" s="71" t="s">
        <v>606</v>
      </c>
    </row>
    <row r="129" spans="1:105" ht="12" customHeight="1" x14ac:dyDescent="0.25">
      <c r="A129" s="59" t="s">
        <v>31</v>
      </c>
      <c r="B129" s="230">
        <v>0</v>
      </c>
      <c r="C129" s="230">
        <v>0</v>
      </c>
      <c r="D129" s="230">
        <v>0</v>
      </c>
      <c r="E129" s="230">
        <v>0</v>
      </c>
      <c r="F129" s="230">
        <v>0</v>
      </c>
      <c r="G129" s="230">
        <v>0</v>
      </c>
      <c r="H129" s="230">
        <v>0</v>
      </c>
      <c r="I129" s="230">
        <v>0</v>
      </c>
      <c r="J129" s="230">
        <v>0</v>
      </c>
      <c r="K129" s="230">
        <v>0</v>
      </c>
      <c r="L129" s="230">
        <v>0</v>
      </c>
      <c r="M129" s="230">
        <v>0</v>
      </c>
      <c r="N129" s="230">
        <v>0</v>
      </c>
      <c r="O129" s="230">
        <v>0</v>
      </c>
      <c r="P129" s="230">
        <v>0</v>
      </c>
      <c r="Q129" s="230">
        <v>0</v>
      </c>
      <c r="R129" s="230">
        <v>0</v>
      </c>
      <c r="S129" s="230">
        <v>0</v>
      </c>
      <c r="T129" s="230">
        <v>0</v>
      </c>
      <c r="U129" s="230">
        <v>0</v>
      </c>
      <c r="V129" s="230">
        <v>0</v>
      </c>
      <c r="W129" s="230">
        <v>0</v>
      </c>
      <c r="X129" s="230">
        <v>0</v>
      </c>
      <c r="Y129" s="230">
        <v>0</v>
      </c>
      <c r="DA129" s="71" t="s">
        <v>607</v>
      </c>
    </row>
    <row r="130" spans="1:105" ht="12" customHeight="1" x14ac:dyDescent="0.25">
      <c r="A130" s="59" t="s">
        <v>159</v>
      </c>
      <c r="B130" s="230">
        <v>0</v>
      </c>
      <c r="C130" s="230">
        <v>0</v>
      </c>
      <c r="D130" s="230">
        <v>0</v>
      </c>
      <c r="E130" s="230">
        <v>0</v>
      </c>
      <c r="F130" s="230">
        <v>0</v>
      </c>
      <c r="G130" s="230">
        <v>0</v>
      </c>
      <c r="H130" s="230">
        <v>0</v>
      </c>
      <c r="I130" s="230">
        <v>0</v>
      </c>
      <c r="J130" s="230">
        <v>0</v>
      </c>
      <c r="K130" s="230">
        <v>0</v>
      </c>
      <c r="L130" s="230">
        <v>0</v>
      </c>
      <c r="M130" s="230">
        <v>0</v>
      </c>
      <c r="N130" s="230">
        <v>0</v>
      </c>
      <c r="O130" s="230">
        <v>0</v>
      </c>
      <c r="P130" s="230">
        <v>0</v>
      </c>
      <c r="Q130" s="230">
        <v>0</v>
      </c>
      <c r="R130" s="230">
        <v>0</v>
      </c>
      <c r="S130" s="230">
        <v>0</v>
      </c>
      <c r="T130" s="230">
        <v>0</v>
      </c>
      <c r="U130" s="230">
        <v>0</v>
      </c>
      <c r="V130" s="230">
        <v>0</v>
      </c>
      <c r="W130" s="230">
        <v>0</v>
      </c>
      <c r="X130" s="230">
        <v>0</v>
      </c>
      <c r="Y130" s="230">
        <v>0</v>
      </c>
      <c r="DA130" s="71" t="s">
        <v>608</v>
      </c>
    </row>
    <row r="131" spans="1:105" ht="12" customHeight="1" x14ac:dyDescent="0.25">
      <c r="A131" s="59" t="s">
        <v>32</v>
      </c>
      <c r="B131" s="230">
        <v>0</v>
      </c>
      <c r="C131" s="230">
        <v>0</v>
      </c>
      <c r="D131" s="230">
        <v>0</v>
      </c>
      <c r="E131" s="230">
        <v>0</v>
      </c>
      <c r="F131" s="230">
        <v>0</v>
      </c>
      <c r="G131" s="230">
        <v>0</v>
      </c>
      <c r="H131" s="230">
        <v>0</v>
      </c>
      <c r="I131" s="230">
        <v>0</v>
      </c>
      <c r="J131" s="230">
        <v>0</v>
      </c>
      <c r="K131" s="230">
        <v>0</v>
      </c>
      <c r="L131" s="230">
        <v>0</v>
      </c>
      <c r="M131" s="230">
        <v>0</v>
      </c>
      <c r="N131" s="230">
        <v>0</v>
      </c>
      <c r="O131" s="230">
        <v>0</v>
      </c>
      <c r="P131" s="230">
        <v>0</v>
      </c>
      <c r="Q131" s="230">
        <v>0</v>
      </c>
      <c r="R131" s="230">
        <v>0</v>
      </c>
      <c r="S131" s="230">
        <v>0</v>
      </c>
      <c r="T131" s="230">
        <v>0</v>
      </c>
      <c r="U131" s="230">
        <v>0</v>
      </c>
      <c r="V131" s="230">
        <v>0</v>
      </c>
      <c r="W131" s="230">
        <v>0</v>
      </c>
      <c r="X131" s="230">
        <v>0</v>
      </c>
      <c r="Y131" s="230">
        <v>0</v>
      </c>
      <c r="DA131" s="71" t="s">
        <v>609</v>
      </c>
    </row>
    <row r="132" spans="1:105" ht="12" customHeight="1" x14ac:dyDescent="0.25">
      <c r="A132" s="59" t="s">
        <v>35</v>
      </c>
      <c r="B132" s="230">
        <v>0</v>
      </c>
      <c r="C132" s="230">
        <v>0</v>
      </c>
      <c r="D132" s="230">
        <v>0</v>
      </c>
      <c r="E132" s="230">
        <v>0</v>
      </c>
      <c r="F132" s="230">
        <v>0</v>
      </c>
      <c r="G132" s="230">
        <v>0</v>
      </c>
      <c r="H132" s="230">
        <v>0</v>
      </c>
      <c r="I132" s="230">
        <v>0</v>
      </c>
      <c r="J132" s="230">
        <v>0</v>
      </c>
      <c r="K132" s="230">
        <v>0</v>
      </c>
      <c r="L132" s="230">
        <v>0</v>
      </c>
      <c r="M132" s="230">
        <v>0</v>
      </c>
      <c r="N132" s="230">
        <v>0</v>
      </c>
      <c r="O132" s="230">
        <v>0</v>
      </c>
      <c r="P132" s="230">
        <v>0</v>
      </c>
      <c r="Q132" s="230">
        <v>0</v>
      </c>
      <c r="R132" s="230">
        <v>0</v>
      </c>
      <c r="S132" s="230">
        <v>0</v>
      </c>
      <c r="T132" s="230">
        <v>0</v>
      </c>
      <c r="U132" s="230">
        <v>0</v>
      </c>
      <c r="V132" s="230">
        <v>0</v>
      </c>
      <c r="W132" s="230">
        <v>0</v>
      </c>
      <c r="X132" s="230">
        <v>0</v>
      </c>
      <c r="Y132" s="230">
        <v>0</v>
      </c>
      <c r="DA132" s="71" t="s">
        <v>610</v>
      </c>
    </row>
    <row r="133" spans="1:105" ht="12" customHeight="1" x14ac:dyDescent="0.25">
      <c r="A133" s="60" t="s">
        <v>611</v>
      </c>
      <c r="B133" s="262">
        <v>0</v>
      </c>
      <c r="C133" s="262">
        <v>0</v>
      </c>
      <c r="D133" s="262">
        <v>0</v>
      </c>
      <c r="E133" s="262">
        <v>0</v>
      </c>
      <c r="F133" s="262">
        <v>0</v>
      </c>
      <c r="G133" s="262">
        <v>0</v>
      </c>
      <c r="H133" s="262">
        <v>0</v>
      </c>
      <c r="I133" s="262">
        <v>0</v>
      </c>
      <c r="J133" s="262">
        <v>0</v>
      </c>
      <c r="K133" s="262">
        <v>0</v>
      </c>
      <c r="L133" s="262">
        <v>0</v>
      </c>
      <c r="M133" s="262">
        <v>0</v>
      </c>
      <c r="N133" s="262">
        <v>0</v>
      </c>
      <c r="O133" s="262">
        <v>0</v>
      </c>
      <c r="P133" s="262">
        <v>0</v>
      </c>
      <c r="Q133" s="262">
        <v>0</v>
      </c>
      <c r="R133" s="262">
        <v>0</v>
      </c>
      <c r="S133" s="262">
        <v>0</v>
      </c>
      <c r="T133" s="262">
        <v>0</v>
      </c>
      <c r="U133" s="262">
        <v>0</v>
      </c>
      <c r="V133" s="262">
        <v>0</v>
      </c>
      <c r="W133" s="262">
        <v>0</v>
      </c>
      <c r="X133" s="262">
        <v>0</v>
      </c>
      <c r="Y133" s="262">
        <v>0</v>
      </c>
      <c r="DA133" s="72" t="s">
        <v>612</v>
      </c>
    </row>
    <row r="134" spans="1:105" ht="12" customHeight="1" x14ac:dyDescent="0.25">
      <c r="A134" s="57" t="s">
        <v>613</v>
      </c>
      <c r="B134" s="294">
        <v>0</v>
      </c>
      <c r="C134" s="294">
        <v>0</v>
      </c>
      <c r="D134" s="294">
        <v>0</v>
      </c>
      <c r="E134" s="294">
        <v>0</v>
      </c>
      <c r="F134" s="294">
        <v>0</v>
      </c>
      <c r="G134" s="294">
        <v>0</v>
      </c>
      <c r="H134" s="294">
        <v>0</v>
      </c>
      <c r="I134" s="294">
        <v>0</v>
      </c>
      <c r="J134" s="294">
        <v>0</v>
      </c>
      <c r="K134" s="294">
        <v>0</v>
      </c>
      <c r="L134" s="294">
        <v>0</v>
      </c>
      <c r="M134" s="294">
        <v>0</v>
      </c>
      <c r="N134" s="294">
        <v>0</v>
      </c>
      <c r="O134" s="294">
        <v>0</v>
      </c>
      <c r="P134" s="294">
        <v>0</v>
      </c>
      <c r="Q134" s="294">
        <v>0</v>
      </c>
      <c r="R134" s="294">
        <v>0</v>
      </c>
      <c r="S134" s="294">
        <v>0</v>
      </c>
      <c r="T134" s="294">
        <v>0</v>
      </c>
      <c r="U134" s="294">
        <v>0</v>
      </c>
      <c r="V134" s="294">
        <v>0</v>
      </c>
      <c r="W134" s="294">
        <v>0</v>
      </c>
      <c r="X134" s="294">
        <v>0</v>
      </c>
      <c r="Y134" s="294">
        <v>0</v>
      </c>
      <c r="DA134" s="70" t="s">
        <v>614</v>
      </c>
    </row>
    <row r="135" spans="1:105" ht="12" customHeight="1" x14ac:dyDescent="0.25">
      <c r="A135" s="60" t="s">
        <v>615</v>
      </c>
      <c r="B135" s="262">
        <v>0</v>
      </c>
      <c r="C135" s="262">
        <v>0</v>
      </c>
      <c r="D135" s="262">
        <v>0</v>
      </c>
      <c r="E135" s="262">
        <v>0</v>
      </c>
      <c r="F135" s="262">
        <v>0</v>
      </c>
      <c r="G135" s="262">
        <v>0</v>
      </c>
      <c r="H135" s="262">
        <v>0</v>
      </c>
      <c r="I135" s="262">
        <v>0</v>
      </c>
      <c r="J135" s="262">
        <v>0</v>
      </c>
      <c r="K135" s="262">
        <v>0</v>
      </c>
      <c r="L135" s="262">
        <v>0</v>
      </c>
      <c r="M135" s="262">
        <v>0</v>
      </c>
      <c r="N135" s="262">
        <v>0</v>
      </c>
      <c r="O135" s="262">
        <v>0</v>
      </c>
      <c r="P135" s="262">
        <v>0</v>
      </c>
      <c r="Q135" s="262">
        <v>0</v>
      </c>
      <c r="R135" s="262">
        <v>0</v>
      </c>
      <c r="S135" s="262">
        <v>0</v>
      </c>
      <c r="T135" s="262">
        <v>0</v>
      </c>
      <c r="U135" s="262">
        <v>0</v>
      </c>
      <c r="V135" s="262">
        <v>0</v>
      </c>
      <c r="W135" s="262">
        <v>0</v>
      </c>
      <c r="X135" s="262">
        <v>0</v>
      </c>
      <c r="Y135" s="262">
        <v>0</v>
      </c>
      <c r="DA135" s="72" t="s">
        <v>616</v>
      </c>
    </row>
    <row r="136" spans="1:105" ht="12" customHeight="1" x14ac:dyDescent="0.25">
      <c r="A136" s="59" t="s">
        <v>31</v>
      </c>
      <c r="B136" s="297">
        <v>0</v>
      </c>
      <c r="C136" s="297">
        <v>0</v>
      </c>
      <c r="D136" s="297">
        <v>0</v>
      </c>
      <c r="E136" s="297">
        <v>0</v>
      </c>
      <c r="F136" s="297">
        <v>0</v>
      </c>
      <c r="G136" s="297">
        <v>0</v>
      </c>
      <c r="H136" s="297">
        <v>0</v>
      </c>
      <c r="I136" s="297">
        <v>0</v>
      </c>
      <c r="J136" s="297">
        <v>0</v>
      </c>
      <c r="K136" s="297">
        <v>0</v>
      </c>
      <c r="L136" s="297">
        <v>0</v>
      </c>
      <c r="M136" s="297">
        <v>0</v>
      </c>
      <c r="N136" s="297">
        <v>0</v>
      </c>
      <c r="O136" s="297">
        <v>0</v>
      </c>
      <c r="P136" s="297">
        <v>0</v>
      </c>
      <c r="Q136" s="297">
        <v>0</v>
      </c>
      <c r="R136" s="297">
        <v>0</v>
      </c>
      <c r="S136" s="297">
        <v>0</v>
      </c>
      <c r="T136" s="297">
        <v>0</v>
      </c>
      <c r="U136" s="297">
        <v>0</v>
      </c>
      <c r="V136" s="297">
        <v>0</v>
      </c>
      <c r="W136" s="297">
        <v>0</v>
      </c>
      <c r="X136" s="297">
        <v>0</v>
      </c>
      <c r="Y136" s="297">
        <v>0</v>
      </c>
      <c r="DA136" s="71" t="s">
        <v>617</v>
      </c>
    </row>
    <row r="137" spans="1:105" ht="12" customHeight="1" x14ac:dyDescent="0.25">
      <c r="A137" s="59" t="s">
        <v>159</v>
      </c>
      <c r="B137" s="297">
        <v>0</v>
      </c>
      <c r="C137" s="297">
        <v>0</v>
      </c>
      <c r="D137" s="297">
        <v>0</v>
      </c>
      <c r="E137" s="297">
        <v>0</v>
      </c>
      <c r="F137" s="297">
        <v>0</v>
      </c>
      <c r="G137" s="297">
        <v>0</v>
      </c>
      <c r="H137" s="297">
        <v>0</v>
      </c>
      <c r="I137" s="297">
        <v>0</v>
      </c>
      <c r="J137" s="297">
        <v>0</v>
      </c>
      <c r="K137" s="297">
        <v>0</v>
      </c>
      <c r="L137" s="297">
        <v>0</v>
      </c>
      <c r="M137" s="297">
        <v>0</v>
      </c>
      <c r="N137" s="297">
        <v>0</v>
      </c>
      <c r="O137" s="297">
        <v>0</v>
      </c>
      <c r="P137" s="297">
        <v>0</v>
      </c>
      <c r="Q137" s="297">
        <v>0</v>
      </c>
      <c r="R137" s="297">
        <v>0</v>
      </c>
      <c r="S137" s="297">
        <v>0</v>
      </c>
      <c r="T137" s="297">
        <v>0</v>
      </c>
      <c r="U137" s="297">
        <v>0</v>
      </c>
      <c r="V137" s="297">
        <v>0</v>
      </c>
      <c r="W137" s="297">
        <v>0</v>
      </c>
      <c r="X137" s="297">
        <v>0</v>
      </c>
      <c r="Y137" s="297">
        <v>0</v>
      </c>
      <c r="DA137" s="71" t="s">
        <v>618</v>
      </c>
    </row>
    <row r="138" spans="1:105" ht="12" customHeight="1" x14ac:dyDescent="0.25">
      <c r="A138" s="59" t="s">
        <v>32</v>
      </c>
      <c r="B138" s="297">
        <v>0</v>
      </c>
      <c r="C138" s="297">
        <v>0</v>
      </c>
      <c r="D138" s="297">
        <v>0</v>
      </c>
      <c r="E138" s="297">
        <v>0</v>
      </c>
      <c r="F138" s="297">
        <v>0</v>
      </c>
      <c r="G138" s="297">
        <v>0</v>
      </c>
      <c r="H138" s="297">
        <v>0</v>
      </c>
      <c r="I138" s="297">
        <v>0</v>
      </c>
      <c r="J138" s="297">
        <v>0</v>
      </c>
      <c r="K138" s="297">
        <v>0</v>
      </c>
      <c r="L138" s="297">
        <v>0</v>
      </c>
      <c r="M138" s="297">
        <v>0</v>
      </c>
      <c r="N138" s="297">
        <v>0</v>
      </c>
      <c r="O138" s="297">
        <v>0</v>
      </c>
      <c r="P138" s="297">
        <v>0</v>
      </c>
      <c r="Q138" s="297">
        <v>0</v>
      </c>
      <c r="R138" s="297">
        <v>0</v>
      </c>
      <c r="S138" s="297">
        <v>0</v>
      </c>
      <c r="T138" s="297">
        <v>0</v>
      </c>
      <c r="U138" s="297">
        <v>0</v>
      </c>
      <c r="V138" s="297">
        <v>0</v>
      </c>
      <c r="W138" s="297">
        <v>0</v>
      </c>
      <c r="X138" s="297">
        <v>0</v>
      </c>
      <c r="Y138" s="297">
        <v>0</v>
      </c>
      <c r="DA138" s="71" t="s">
        <v>619</v>
      </c>
    </row>
    <row r="139" spans="1:105" ht="12" customHeight="1" x14ac:dyDescent="0.25">
      <c r="A139" s="59" t="s">
        <v>35</v>
      </c>
      <c r="B139" s="297">
        <v>0</v>
      </c>
      <c r="C139" s="297">
        <v>0</v>
      </c>
      <c r="D139" s="297">
        <v>0</v>
      </c>
      <c r="E139" s="297">
        <v>0</v>
      </c>
      <c r="F139" s="297">
        <v>0</v>
      </c>
      <c r="G139" s="297">
        <v>0</v>
      </c>
      <c r="H139" s="297">
        <v>0</v>
      </c>
      <c r="I139" s="297">
        <v>0</v>
      </c>
      <c r="J139" s="297">
        <v>0</v>
      </c>
      <c r="K139" s="297">
        <v>0</v>
      </c>
      <c r="L139" s="297">
        <v>0</v>
      </c>
      <c r="M139" s="297">
        <v>0</v>
      </c>
      <c r="N139" s="297">
        <v>0</v>
      </c>
      <c r="O139" s="297">
        <v>0</v>
      </c>
      <c r="P139" s="297">
        <v>0</v>
      </c>
      <c r="Q139" s="297">
        <v>0</v>
      </c>
      <c r="R139" s="297">
        <v>0</v>
      </c>
      <c r="S139" s="297">
        <v>0</v>
      </c>
      <c r="T139" s="297">
        <v>0</v>
      </c>
      <c r="U139" s="297">
        <v>0</v>
      </c>
      <c r="V139" s="297">
        <v>0</v>
      </c>
      <c r="W139" s="297">
        <v>0</v>
      </c>
      <c r="X139" s="297">
        <v>0</v>
      </c>
      <c r="Y139" s="297">
        <v>0</v>
      </c>
      <c r="DA139" s="71" t="s">
        <v>620</v>
      </c>
    </row>
    <row r="140" spans="1:105" ht="12" customHeight="1" x14ac:dyDescent="0.25">
      <c r="A140" s="60" t="s">
        <v>621</v>
      </c>
      <c r="B140" s="262">
        <v>0</v>
      </c>
      <c r="C140" s="262">
        <v>0</v>
      </c>
      <c r="D140" s="262">
        <v>0</v>
      </c>
      <c r="E140" s="262">
        <v>0</v>
      </c>
      <c r="F140" s="262">
        <v>0</v>
      </c>
      <c r="G140" s="262">
        <v>0</v>
      </c>
      <c r="H140" s="262">
        <v>0</v>
      </c>
      <c r="I140" s="262">
        <v>0</v>
      </c>
      <c r="J140" s="262">
        <v>0</v>
      </c>
      <c r="K140" s="262">
        <v>0</v>
      </c>
      <c r="L140" s="262">
        <v>0</v>
      </c>
      <c r="M140" s="262">
        <v>0</v>
      </c>
      <c r="N140" s="262">
        <v>0</v>
      </c>
      <c r="O140" s="262">
        <v>0</v>
      </c>
      <c r="P140" s="262">
        <v>0</v>
      </c>
      <c r="Q140" s="262">
        <v>0</v>
      </c>
      <c r="R140" s="262">
        <v>0</v>
      </c>
      <c r="S140" s="262">
        <v>0</v>
      </c>
      <c r="T140" s="262">
        <v>0</v>
      </c>
      <c r="U140" s="262">
        <v>0</v>
      </c>
      <c r="V140" s="262">
        <v>0</v>
      </c>
      <c r="W140" s="262">
        <v>0</v>
      </c>
      <c r="X140" s="262">
        <v>0</v>
      </c>
      <c r="Y140" s="262">
        <v>0</v>
      </c>
      <c r="DA140" s="72" t="s">
        <v>622</v>
      </c>
    </row>
    <row r="141" spans="1:105" ht="12" customHeight="1" x14ac:dyDescent="0.25">
      <c r="A141" s="57" t="s">
        <v>623</v>
      </c>
      <c r="B141" s="261">
        <f t="shared" ref="B141:Y141" si="2">B142+B146+B157</f>
        <v>0</v>
      </c>
      <c r="C141" s="261">
        <f t="shared" si="2"/>
        <v>0</v>
      </c>
      <c r="D141" s="261">
        <f t="shared" si="2"/>
        <v>0</v>
      </c>
      <c r="E141" s="261">
        <f t="shared" si="2"/>
        <v>0</v>
      </c>
      <c r="F141" s="261">
        <f t="shared" si="2"/>
        <v>0</v>
      </c>
      <c r="G141" s="261">
        <f t="shared" si="2"/>
        <v>0</v>
      </c>
      <c r="H141" s="261">
        <f t="shared" si="2"/>
        <v>0</v>
      </c>
      <c r="I141" s="261">
        <f t="shared" si="2"/>
        <v>0</v>
      </c>
      <c r="J141" s="261">
        <f t="shared" si="2"/>
        <v>0</v>
      </c>
      <c r="K141" s="261">
        <f t="shared" si="2"/>
        <v>0</v>
      </c>
      <c r="L141" s="261">
        <f t="shared" si="2"/>
        <v>0</v>
      </c>
      <c r="M141" s="261">
        <f t="shared" si="2"/>
        <v>0</v>
      </c>
      <c r="N141" s="261">
        <f t="shared" si="2"/>
        <v>0</v>
      </c>
      <c r="O141" s="261">
        <f t="shared" si="2"/>
        <v>0</v>
      </c>
      <c r="P141" s="261">
        <f t="shared" si="2"/>
        <v>0</v>
      </c>
      <c r="Q141" s="261">
        <f t="shared" si="2"/>
        <v>0</v>
      </c>
      <c r="R141" s="261">
        <f t="shared" si="2"/>
        <v>0</v>
      </c>
      <c r="S141" s="261">
        <f t="shared" si="2"/>
        <v>0</v>
      </c>
      <c r="T141" s="261">
        <f t="shared" si="2"/>
        <v>0</v>
      </c>
      <c r="U141" s="261">
        <f t="shared" si="2"/>
        <v>0</v>
      </c>
      <c r="V141" s="261">
        <f t="shared" si="2"/>
        <v>0</v>
      </c>
      <c r="W141" s="261">
        <f t="shared" si="2"/>
        <v>0</v>
      </c>
      <c r="X141" s="261">
        <f t="shared" si="2"/>
        <v>0</v>
      </c>
      <c r="Y141" s="261">
        <f t="shared" si="2"/>
        <v>0</v>
      </c>
      <c r="DA141" s="70"/>
    </row>
    <row r="142" spans="1:105" ht="12" customHeight="1" x14ac:dyDescent="0.25">
      <c r="A142" s="60" t="s">
        <v>624</v>
      </c>
      <c r="B142" s="262">
        <v>0</v>
      </c>
      <c r="C142" s="262">
        <v>0</v>
      </c>
      <c r="D142" s="262">
        <v>0</v>
      </c>
      <c r="E142" s="262">
        <v>0</v>
      </c>
      <c r="F142" s="262">
        <v>0</v>
      </c>
      <c r="G142" s="262">
        <v>0</v>
      </c>
      <c r="H142" s="262">
        <v>0</v>
      </c>
      <c r="I142" s="262">
        <v>0</v>
      </c>
      <c r="J142" s="262">
        <v>0</v>
      </c>
      <c r="K142" s="262">
        <v>0</v>
      </c>
      <c r="L142" s="262">
        <v>0</v>
      </c>
      <c r="M142" s="262">
        <v>0</v>
      </c>
      <c r="N142" s="262">
        <v>0</v>
      </c>
      <c r="O142" s="262">
        <v>0</v>
      </c>
      <c r="P142" s="262">
        <v>0</v>
      </c>
      <c r="Q142" s="262">
        <v>0</v>
      </c>
      <c r="R142" s="262">
        <v>0</v>
      </c>
      <c r="S142" s="262">
        <v>0</v>
      </c>
      <c r="T142" s="262">
        <v>0</v>
      </c>
      <c r="U142" s="262">
        <v>0</v>
      </c>
      <c r="V142" s="262">
        <v>0</v>
      </c>
      <c r="W142" s="262">
        <v>0</v>
      </c>
      <c r="X142" s="262">
        <v>0</v>
      </c>
      <c r="Y142" s="262">
        <v>0</v>
      </c>
      <c r="DA142" s="72" t="s">
        <v>625</v>
      </c>
    </row>
    <row r="143" spans="1:105" ht="12" customHeight="1" x14ac:dyDescent="0.25">
      <c r="A143" s="59" t="s">
        <v>31</v>
      </c>
      <c r="B143" s="230">
        <v>0</v>
      </c>
      <c r="C143" s="230">
        <v>0</v>
      </c>
      <c r="D143" s="230">
        <v>0</v>
      </c>
      <c r="E143" s="230">
        <v>0</v>
      </c>
      <c r="F143" s="230">
        <v>0</v>
      </c>
      <c r="G143" s="230">
        <v>0</v>
      </c>
      <c r="H143" s="230">
        <v>0</v>
      </c>
      <c r="I143" s="230">
        <v>0</v>
      </c>
      <c r="J143" s="230">
        <v>0</v>
      </c>
      <c r="K143" s="230">
        <v>0</v>
      </c>
      <c r="L143" s="230">
        <v>0</v>
      </c>
      <c r="M143" s="230">
        <v>0</v>
      </c>
      <c r="N143" s="230">
        <v>0</v>
      </c>
      <c r="O143" s="230">
        <v>0</v>
      </c>
      <c r="P143" s="230">
        <v>0</v>
      </c>
      <c r="Q143" s="230">
        <v>0</v>
      </c>
      <c r="R143" s="230">
        <v>0</v>
      </c>
      <c r="S143" s="230">
        <v>0</v>
      </c>
      <c r="T143" s="230">
        <v>0</v>
      </c>
      <c r="U143" s="230">
        <v>0</v>
      </c>
      <c r="V143" s="230">
        <v>0</v>
      </c>
      <c r="W143" s="230">
        <v>0</v>
      </c>
      <c r="X143" s="230">
        <v>0</v>
      </c>
      <c r="Y143" s="230">
        <v>0</v>
      </c>
      <c r="DA143" s="71" t="s">
        <v>626</v>
      </c>
    </row>
    <row r="144" spans="1:105" ht="12" customHeight="1" x14ac:dyDescent="0.25">
      <c r="A144" s="59" t="s">
        <v>159</v>
      </c>
      <c r="B144" s="230">
        <v>0</v>
      </c>
      <c r="C144" s="230">
        <v>0</v>
      </c>
      <c r="D144" s="230">
        <v>0</v>
      </c>
      <c r="E144" s="230">
        <v>0</v>
      </c>
      <c r="F144" s="230">
        <v>0</v>
      </c>
      <c r="G144" s="230">
        <v>0</v>
      </c>
      <c r="H144" s="230">
        <v>0</v>
      </c>
      <c r="I144" s="230">
        <v>0</v>
      </c>
      <c r="J144" s="230">
        <v>0</v>
      </c>
      <c r="K144" s="230">
        <v>0</v>
      </c>
      <c r="L144" s="230">
        <v>0</v>
      </c>
      <c r="M144" s="230">
        <v>0</v>
      </c>
      <c r="N144" s="230">
        <v>0</v>
      </c>
      <c r="O144" s="230">
        <v>0</v>
      </c>
      <c r="P144" s="230">
        <v>0</v>
      </c>
      <c r="Q144" s="230">
        <v>0</v>
      </c>
      <c r="R144" s="230">
        <v>0</v>
      </c>
      <c r="S144" s="230">
        <v>0</v>
      </c>
      <c r="T144" s="230">
        <v>0</v>
      </c>
      <c r="U144" s="230">
        <v>0</v>
      </c>
      <c r="V144" s="230">
        <v>0</v>
      </c>
      <c r="W144" s="230">
        <v>0</v>
      </c>
      <c r="X144" s="230">
        <v>0</v>
      </c>
      <c r="Y144" s="230">
        <v>0</v>
      </c>
      <c r="DA144" s="71" t="s">
        <v>627</v>
      </c>
    </row>
    <row r="145" spans="1:105" ht="12" customHeight="1" x14ac:dyDescent="0.25">
      <c r="A145" s="59" t="s">
        <v>35</v>
      </c>
      <c r="B145" s="230">
        <v>0</v>
      </c>
      <c r="C145" s="230">
        <v>0</v>
      </c>
      <c r="D145" s="230">
        <v>0</v>
      </c>
      <c r="E145" s="230">
        <v>0</v>
      </c>
      <c r="F145" s="230">
        <v>0</v>
      </c>
      <c r="G145" s="230">
        <v>0</v>
      </c>
      <c r="H145" s="230">
        <v>0</v>
      </c>
      <c r="I145" s="230">
        <v>0</v>
      </c>
      <c r="J145" s="230">
        <v>0</v>
      </c>
      <c r="K145" s="230">
        <v>0</v>
      </c>
      <c r="L145" s="230">
        <v>0</v>
      </c>
      <c r="M145" s="230">
        <v>0</v>
      </c>
      <c r="N145" s="230">
        <v>0</v>
      </c>
      <c r="O145" s="230">
        <v>0</v>
      </c>
      <c r="P145" s="230">
        <v>0</v>
      </c>
      <c r="Q145" s="230">
        <v>0</v>
      </c>
      <c r="R145" s="230">
        <v>0</v>
      </c>
      <c r="S145" s="230">
        <v>0</v>
      </c>
      <c r="T145" s="230">
        <v>0</v>
      </c>
      <c r="U145" s="230">
        <v>0</v>
      </c>
      <c r="V145" s="230">
        <v>0</v>
      </c>
      <c r="W145" s="230">
        <v>0</v>
      </c>
      <c r="X145" s="230">
        <v>0</v>
      </c>
      <c r="Y145" s="230">
        <v>0</v>
      </c>
      <c r="DA145" s="71" t="s">
        <v>628</v>
      </c>
    </row>
    <row r="146" spans="1:105" ht="12" customHeight="1" x14ac:dyDescent="0.25">
      <c r="A146" s="60" t="s">
        <v>629</v>
      </c>
      <c r="B146" s="262">
        <v>0</v>
      </c>
      <c r="C146" s="262">
        <v>0</v>
      </c>
      <c r="D146" s="262">
        <v>0</v>
      </c>
      <c r="E146" s="262">
        <v>0</v>
      </c>
      <c r="F146" s="262">
        <v>0</v>
      </c>
      <c r="G146" s="262">
        <v>0</v>
      </c>
      <c r="H146" s="262">
        <v>0</v>
      </c>
      <c r="I146" s="262">
        <v>0</v>
      </c>
      <c r="J146" s="262">
        <v>0</v>
      </c>
      <c r="K146" s="262">
        <v>0</v>
      </c>
      <c r="L146" s="262">
        <v>0</v>
      </c>
      <c r="M146" s="262">
        <v>0</v>
      </c>
      <c r="N146" s="262">
        <v>0</v>
      </c>
      <c r="O146" s="262">
        <v>0</v>
      </c>
      <c r="P146" s="262">
        <v>0</v>
      </c>
      <c r="Q146" s="262">
        <v>0</v>
      </c>
      <c r="R146" s="262">
        <v>0</v>
      </c>
      <c r="S146" s="262">
        <v>0</v>
      </c>
      <c r="T146" s="262">
        <v>0</v>
      </c>
      <c r="U146" s="262">
        <v>0</v>
      </c>
      <c r="V146" s="262">
        <v>0</v>
      </c>
      <c r="W146" s="262">
        <v>0</v>
      </c>
      <c r="X146" s="262">
        <v>0</v>
      </c>
      <c r="Y146" s="262">
        <v>0</v>
      </c>
      <c r="DA146" s="72" t="s">
        <v>630</v>
      </c>
    </row>
    <row r="147" spans="1:105" ht="12" customHeight="1" x14ac:dyDescent="0.25">
      <c r="A147" s="64" t="s">
        <v>28</v>
      </c>
      <c r="B147" s="229">
        <v>0</v>
      </c>
      <c r="C147" s="229">
        <v>0</v>
      </c>
      <c r="D147" s="229">
        <v>0</v>
      </c>
      <c r="E147" s="229">
        <v>0</v>
      </c>
      <c r="F147" s="229">
        <v>0</v>
      </c>
      <c r="G147" s="229">
        <v>0</v>
      </c>
      <c r="H147" s="229">
        <v>0</v>
      </c>
      <c r="I147" s="229">
        <v>0</v>
      </c>
      <c r="J147" s="229">
        <v>0</v>
      </c>
      <c r="K147" s="229">
        <v>0</v>
      </c>
      <c r="L147" s="229">
        <v>0</v>
      </c>
      <c r="M147" s="229">
        <v>0</v>
      </c>
      <c r="N147" s="229">
        <v>0</v>
      </c>
      <c r="O147" s="229">
        <v>0</v>
      </c>
      <c r="P147" s="229">
        <v>0</v>
      </c>
      <c r="Q147" s="229">
        <v>0</v>
      </c>
      <c r="R147" s="229">
        <v>0</v>
      </c>
      <c r="S147" s="229">
        <v>0</v>
      </c>
      <c r="T147" s="229">
        <v>0</v>
      </c>
      <c r="U147" s="229">
        <v>0</v>
      </c>
      <c r="V147" s="229">
        <v>0</v>
      </c>
      <c r="W147" s="229">
        <v>0</v>
      </c>
      <c r="X147" s="229">
        <v>0</v>
      </c>
      <c r="Y147" s="229">
        <v>0</v>
      </c>
      <c r="DA147" s="73" t="s">
        <v>631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632</v>
      </c>
    </row>
    <row r="149" spans="1:105" ht="12" customHeight="1" x14ac:dyDescent="0.25">
      <c r="A149" s="64" t="s">
        <v>31</v>
      </c>
      <c r="B149" s="229">
        <v>0</v>
      </c>
      <c r="C149" s="229">
        <v>0</v>
      </c>
      <c r="D149" s="229">
        <v>0</v>
      </c>
      <c r="E149" s="229">
        <v>0</v>
      </c>
      <c r="F149" s="229">
        <v>0</v>
      </c>
      <c r="G149" s="229">
        <v>0</v>
      </c>
      <c r="H149" s="229">
        <v>0</v>
      </c>
      <c r="I149" s="229">
        <v>0</v>
      </c>
      <c r="J149" s="229">
        <v>0</v>
      </c>
      <c r="K149" s="229">
        <v>0</v>
      </c>
      <c r="L149" s="229">
        <v>0</v>
      </c>
      <c r="M149" s="229">
        <v>0</v>
      </c>
      <c r="N149" s="229">
        <v>0</v>
      </c>
      <c r="O149" s="229">
        <v>0</v>
      </c>
      <c r="P149" s="229">
        <v>0</v>
      </c>
      <c r="Q149" s="229">
        <v>0</v>
      </c>
      <c r="R149" s="229">
        <v>0</v>
      </c>
      <c r="S149" s="229">
        <v>0</v>
      </c>
      <c r="T149" s="229">
        <v>0</v>
      </c>
      <c r="U149" s="229">
        <v>0</v>
      </c>
      <c r="V149" s="229">
        <v>0</v>
      </c>
      <c r="W149" s="229">
        <v>0</v>
      </c>
      <c r="X149" s="229">
        <v>0</v>
      </c>
      <c r="Y149" s="229">
        <v>0</v>
      </c>
      <c r="DA149" s="73" t="s">
        <v>633</v>
      </c>
    </row>
    <row r="150" spans="1:105" ht="12" customHeight="1" x14ac:dyDescent="0.25">
      <c r="A150" s="64" t="s">
        <v>159</v>
      </c>
      <c r="B150" s="229">
        <v>0</v>
      </c>
      <c r="C150" s="229">
        <v>0</v>
      </c>
      <c r="D150" s="229">
        <v>0</v>
      </c>
      <c r="E150" s="229">
        <v>0</v>
      </c>
      <c r="F150" s="229">
        <v>0</v>
      </c>
      <c r="G150" s="229">
        <v>0</v>
      </c>
      <c r="H150" s="229">
        <v>0</v>
      </c>
      <c r="I150" s="229">
        <v>0</v>
      </c>
      <c r="J150" s="229">
        <v>0</v>
      </c>
      <c r="K150" s="229">
        <v>0</v>
      </c>
      <c r="L150" s="229">
        <v>0</v>
      </c>
      <c r="M150" s="229">
        <v>0</v>
      </c>
      <c r="N150" s="229">
        <v>0</v>
      </c>
      <c r="O150" s="229">
        <v>0</v>
      </c>
      <c r="P150" s="229">
        <v>0</v>
      </c>
      <c r="Q150" s="229">
        <v>0</v>
      </c>
      <c r="R150" s="229">
        <v>0</v>
      </c>
      <c r="S150" s="229">
        <v>0</v>
      </c>
      <c r="T150" s="229">
        <v>0</v>
      </c>
      <c r="U150" s="229">
        <v>0</v>
      </c>
      <c r="V150" s="229">
        <v>0</v>
      </c>
      <c r="W150" s="229">
        <v>0</v>
      </c>
      <c r="X150" s="229">
        <v>0</v>
      </c>
      <c r="Y150" s="229">
        <v>0</v>
      </c>
      <c r="DA150" s="73" t="s">
        <v>634</v>
      </c>
    </row>
    <row r="151" spans="1:105" ht="12" customHeight="1" x14ac:dyDescent="0.25">
      <c r="A151" s="64" t="s">
        <v>32</v>
      </c>
      <c r="B151" s="229">
        <v>0</v>
      </c>
      <c r="C151" s="229">
        <v>0</v>
      </c>
      <c r="D151" s="229">
        <v>0</v>
      </c>
      <c r="E151" s="229">
        <v>0</v>
      </c>
      <c r="F151" s="229">
        <v>0</v>
      </c>
      <c r="G151" s="229">
        <v>0</v>
      </c>
      <c r="H151" s="229">
        <v>0</v>
      </c>
      <c r="I151" s="229">
        <v>0</v>
      </c>
      <c r="J151" s="229">
        <v>0</v>
      </c>
      <c r="K151" s="229">
        <v>0</v>
      </c>
      <c r="L151" s="229">
        <v>0</v>
      </c>
      <c r="M151" s="229">
        <v>0</v>
      </c>
      <c r="N151" s="229">
        <v>0</v>
      </c>
      <c r="O151" s="229">
        <v>0</v>
      </c>
      <c r="P151" s="229">
        <v>0</v>
      </c>
      <c r="Q151" s="229">
        <v>0</v>
      </c>
      <c r="R151" s="229">
        <v>0</v>
      </c>
      <c r="S151" s="229">
        <v>0</v>
      </c>
      <c r="T151" s="229">
        <v>0</v>
      </c>
      <c r="U151" s="229">
        <v>0</v>
      </c>
      <c r="V151" s="229">
        <v>0</v>
      </c>
      <c r="W151" s="229">
        <v>0</v>
      </c>
      <c r="X151" s="229">
        <v>0</v>
      </c>
      <c r="Y151" s="229">
        <v>0</v>
      </c>
      <c r="DA151" s="73" t="s">
        <v>635</v>
      </c>
    </row>
    <row r="152" spans="1:105" ht="12" customHeight="1" x14ac:dyDescent="0.25">
      <c r="A152" s="64" t="s">
        <v>33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636</v>
      </c>
    </row>
    <row r="153" spans="1:105" ht="12" customHeight="1" x14ac:dyDescent="0.25">
      <c r="A153" s="64" t="s">
        <v>35</v>
      </c>
      <c r="B153" s="229">
        <v>0</v>
      </c>
      <c r="C153" s="229">
        <v>0</v>
      </c>
      <c r="D153" s="229">
        <v>0</v>
      </c>
      <c r="E153" s="229">
        <v>0</v>
      </c>
      <c r="F153" s="229">
        <v>0</v>
      </c>
      <c r="G153" s="229">
        <v>0</v>
      </c>
      <c r="H153" s="229">
        <v>0</v>
      </c>
      <c r="I153" s="229">
        <v>0</v>
      </c>
      <c r="J153" s="229">
        <v>0</v>
      </c>
      <c r="K153" s="229">
        <v>0</v>
      </c>
      <c r="L153" s="229">
        <v>0</v>
      </c>
      <c r="M153" s="229">
        <v>0</v>
      </c>
      <c r="N153" s="229">
        <v>0</v>
      </c>
      <c r="O153" s="229">
        <v>0</v>
      </c>
      <c r="P153" s="229">
        <v>0</v>
      </c>
      <c r="Q153" s="229">
        <v>0</v>
      </c>
      <c r="R153" s="229">
        <v>0</v>
      </c>
      <c r="S153" s="229">
        <v>0</v>
      </c>
      <c r="T153" s="229">
        <v>0</v>
      </c>
      <c r="U153" s="229">
        <v>0</v>
      </c>
      <c r="V153" s="229">
        <v>0</v>
      </c>
      <c r="W153" s="229">
        <v>0</v>
      </c>
      <c r="X153" s="229">
        <v>0</v>
      </c>
      <c r="Y153" s="229">
        <v>0</v>
      </c>
      <c r="DA153" s="73" t="s">
        <v>637</v>
      </c>
    </row>
    <row r="154" spans="1:105" ht="12" customHeight="1" x14ac:dyDescent="0.25">
      <c r="A154" s="64" t="s">
        <v>36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638</v>
      </c>
    </row>
    <row r="155" spans="1:105" ht="12" customHeight="1" x14ac:dyDescent="0.25">
      <c r="A155" s="64" t="s">
        <v>38</v>
      </c>
      <c r="B155" s="229">
        <v>0</v>
      </c>
      <c r="C155" s="229">
        <v>0</v>
      </c>
      <c r="D155" s="229">
        <v>0</v>
      </c>
      <c r="E155" s="229">
        <v>0</v>
      </c>
      <c r="F155" s="229">
        <v>0</v>
      </c>
      <c r="G155" s="229">
        <v>0</v>
      </c>
      <c r="H155" s="229">
        <v>0</v>
      </c>
      <c r="I155" s="229">
        <v>0</v>
      </c>
      <c r="J155" s="229">
        <v>0</v>
      </c>
      <c r="K155" s="229">
        <v>0</v>
      </c>
      <c r="L155" s="229">
        <v>0</v>
      </c>
      <c r="M155" s="229">
        <v>0</v>
      </c>
      <c r="N155" s="229">
        <v>0</v>
      </c>
      <c r="O155" s="229">
        <v>0</v>
      </c>
      <c r="P155" s="229">
        <v>0</v>
      </c>
      <c r="Q155" s="229">
        <v>0</v>
      </c>
      <c r="R155" s="229">
        <v>0</v>
      </c>
      <c r="S155" s="229">
        <v>0</v>
      </c>
      <c r="T155" s="229">
        <v>0</v>
      </c>
      <c r="U155" s="229">
        <v>0</v>
      </c>
      <c r="V155" s="229">
        <v>0</v>
      </c>
      <c r="W155" s="229">
        <v>0</v>
      </c>
      <c r="X155" s="229">
        <v>0</v>
      </c>
      <c r="Y155" s="229">
        <v>0</v>
      </c>
      <c r="DA155" s="73" t="s">
        <v>639</v>
      </c>
    </row>
    <row r="156" spans="1:105" ht="12" customHeight="1" x14ac:dyDescent="0.25">
      <c r="A156" s="64" t="s">
        <v>39</v>
      </c>
      <c r="B156" s="229">
        <v>0</v>
      </c>
      <c r="C156" s="229">
        <v>0</v>
      </c>
      <c r="D156" s="229">
        <v>0</v>
      </c>
      <c r="E156" s="229">
        <v>0</v>
      </c>
      <c r="F156" s="229">
        <v>0</v>
      </c>
      <c r="G156" s="229">
        <v>0</v>
      </c>
      <c r="H156" s="229">
        <v>0</v>
      </c>
      <c r="I156" s="229">
        <v>0</v>
      </c>
      <c r="J156" s="229">
        <v>0</v>
      </c>
      <c r="K156" s="229">
        <v>0</v>
      </c>
      <c r="L156" s="229">
        <v>0</v>
      </c>
      <c r="M156" s="229">
        <v>0</v>
      </c>
      <c r="N156" s="229">
        <v>0</v>
      </c>
      <c r="O156" s="229">
        <v>0</v>
      </c>
      <c r="P156" s="229">
        <v>0</v>
      </c>
      <c r="Q156" s="229">
        <v>0</v>
      </c>
      <c r="R156" s="229">
        <v>0</v>
      </c>
      <c r="S156" s="229">
        <v>0</v>
      </c>
      <c r="T156" s="229">
        <v>0</v>
      </c>
      <c r="U156" s="229">
        <v>0</v>
      </c>
      <c r="V156" s="229">
        <v>0</v>
      </c>
      <c r="W156" s="229">
        <v>0</v>
      </c>
      <c r="X156" s="229">
        <v>0</v>
      </c>
      <c r="Y156" s="229">
        <v>0</v>
      </c>
      <c r="DA156" s="73" t="s">
        <v>640</v>
      </c>
    </row>
    <row r="157" spans="1:105" ht="12" customHeight="1" x14ac:dyDescent="0.25">
      <c r="A157" s="61" t="s">
        <v>641</v>
      </c>
      <c r="B157" s="263">
        <v>0</v>
      </c>
      <c r="C157" s="263">
        <v>0</v>
      </c>
      <c r="D157" s="263">
        <v>0</v>
      </c>
      <c r="E157" s="263">
        <v>0</v>
      </c>
      <c r="F157" s="263">
        <v>0</v>
      </c>
      <c r="G157" s="263">
        <v>0</v>
      </c>
      <c r="H157" s="263">
        <v>0</v>
      </c>
      <c r="I157" s="263">
        <v>0</v>
      </c>
      <c r="J157" s="263">
        <v>0</v>
      </c>
      <c r="K157" s="263">
        <v>0</v>
      </c>
      <c r="L157" s="263">
        <v>0</v>
      </c>
      <c r="M157" s="263">
        <v>0</v>
      </c>
      <c r="N157" s="263">
        <v>0</v>
      </c>
      <c r="O157" s="263">
        <v>0</v>
      </c>
      <c r="P157" s="263">
        <v>0</v>
      </c>
      <c r="Q157" s="263">
        <v>0</v>
      </c>
      <c r="R157" s="263">
        <v>0</v>
      </c>
      <c r="S157" s="263">
        <v>0</v>
      </c>
      <c r="T157" s="263">
        <v>0</v>
      </c>
      <c r="U157" s="263">
        <v>0</v>
      </c>
      <c r="V157" s="263">
        <v>0</v>
      </c>
      <c r="W157" s="263">
        <v>0</v>
      </c>
      <c r="X157" s="263">
        <v>0</v>
      </c>
      <c r="Y157" s="263">
        <v>0</v>
      </c>
      <c r="DA157" s="74" t="s">
        <v>642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DA158" s="94"/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251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3">SUM(B163:B169)</f>
        <v>0</v>
      </c>
      <c r="C162" s="232">
        <f t="shared" si="3"/>
        <v>0</v>
      </c>
      <c r="D162" s="232">
        <f t="shared" si="3"/>
        <v>0</v>
      </c>
      <c r="E162" s="232">
        <f t="shared" si="3"/>
        <v>0</v>
      </c>
      <c r="F162" s="232">
        <f t="shared" si="3"/>
        <v>0</v>
      </c>
      <c r="G162" s="232">
        <f t="shared" si="3"/>
        <v>0</v>
      </c>
      <c r="H162" s="232">
        <f t="shared" si="3"/>
        <v>0</v>
      </c>
      <c r="I162" s="232">
        <f t="shared" si="3"/>
        <v>0</v>
      </c>
      <c r="J162" s="232">
        <f t="shared" si="3"/>
        <v>0</v>
      </c>
      <c r="K162" s="232">
        <f t="shared" si="3"/>
        <v>0</v>
      </c>
      <c r="L162" s="232">
        <f t="shared" si="3"/>
        <v>0</v>
      </c>
      <c r="M162" s="232">
        <f t="shared" si="3"/>
        <v>0</v>
      </c>
      <c r="N162" s="232">
        <f t="shared" si="3"/>
        <v>0</v>
      </c>
      <c r="O162" s="232">
        <f t="shared" si="3"/>
        <v>0</v>
      </c>
      <c r="P162" s="232">
        <f t="shared" si="3"/>
        <v>0</v>
      </c>
      <c r="Q162" s="232">
        <f t="shared" si="3"/>
        <v>0</v>
      </c>
      <c r="R162" s="232">
        <f t="shared" si="3"/>
        <v>0</v>
      </c>
      <c r="S162" s="232">
        <f t="shared" si="3"/>
        <v>0</v>
      </c>
      <c r="T162" s="232">
        <f t="shared" si="3"/>
        <v>0</v>
      </c>
      <c r="U162" s="232">
        <f t="shared" si="3"/>
        <v>0</v>
      </c>
      <c r="V162" s="232">
        <f t="shared" si="3"/>
        <v>0</v>
      </c>
      <c r="W162" s="232">
        <f t="shared" si="3"/>
        <v>0</v>
      </c>
      <c r="X162" s="232">
        <f t="shared" si="3"/>
        <v>0</v>
      </c>
      <c r="Y162" s="232">
        <f t="shared" si="3"/>
        <v>0</v>
      </c>
      <c r="DA162" s="95"/>
    </row>
    <row r="163" spans="1:105" ht="12" customHeight="1" x14ac:dyDescent="0.25">
      <c r="A163" s="55" t="s">
        <v>91</v>
      </c>
      <c r="B163" s="299">
        <f t="shared" ref="B163:Y163" si="4">IF(B6=0,0,B6/B$5)</f>
        <v>0</v>
      </c>
      <c r="C163" s="299">
        <f t="shared" si="4"/>
        <v>0</v>
      </c>
      <c r="D163" s="299">
        <f t="shared" si="4"/>
        <v>0</v>
      </c>
      <c r="E163" s="299">
        <f t="shared" si="4"/>
        <v>0</v>
      </c>
      <c r="F163" s="299">
        <f t="shared" si="4"/>
        <v>0</v>
      </c>
      <c r="G163" s="299">
        <f t="shared" si="4"/>
        <v>0</v>
      </c>
      <c r="H163" s="299">
        <f t="shared" si="4"/>
        <v>0</v>
      </c>
      <c r="I163" s="299">
        <f t="shared" si="4"/>
        <v>0</v>
      </c>
      <c r="J163" s="299">
        <f t="shared" si="4"/>
        <v>0</v>
      </c>
      <c r="K163" s="299">
        <f t="shared" si="4"/>
        <v>0</v>
      </c>
      <c r="L163" s="299">
        <f t="shared" si="4"/>
        <v>0</v>
      </c>
      <c r="M163" s="299">
        <f t="shared" si="4"/>
        <v>0</v>
      </c>
      <c r="N163" s="299">
        <f t="shared" si="4"/>
        <v>0</v>
      </c>
      <c r="O163" s="299">
        <f t="shared" si="4"/>
        <v>0</v>
      </c>
      <c r="P163" s="299">
        <f t="shared" si="4"/>
        <v>0</v>
      </c>
      <c r="Q163" s="299">
        <f t="shared" si="4"/>
        <v>0</v>
      </c>
      <c r="R163" s="299">
        <f t="shared" si="4"/>
        <v>0</v>
      </c>
      <c r="S163" s="299">
        <f t="shared" si="4"/>
        <v>0</v>
      </c>
      <c r="T163" s="299">
        <f t="shared" si="4"/>
        <v>0</v>
      </c>
      <c r="U163" s="299">
        <f t="shared" si="4"/>
        <v>0</v>
      </c>
      <c r="V163" s="299">
        <f t="shared" si="4"/>
        <v>0</v>
      </c>
      <c r="W163" s="299">
        <f t="shared" si="4"/>
        <v>0</v>
      </c>
      <c r="X163" s="299">
        <f t="shared" si="4"/>
        <v>0</v>
      </c>
      <c r="Y163" s="299">
        <f t="shared" si="4"/>
        <v>0</v>
      </c>
      <c r="DA163" s="67"/>
    </row>
    <row r="164" spans="1:105" ht="12" customHeight="1" x14ac:dyDescent="0.25">
      <c r="A164" s="173" t="s">
        <v>92</v>
      </c>
      <c r="B164" s="233">
        <f t="shared" ref="B164:Y164" si="5">IF(B7=0,0,B7/B$5)</f>
        <v>0</v>
      </c>
      <c r="C164" s="233">
        <f t="shared" si="5"/>
        <v>0</v>
      </c>
      <c r="D164" s="233">
        <f t="shared" si="5"/>
        <v>0</v>
      </c>
      <c r="E164" s="233">
        <f t="shared" si="5"/>
        <v>0</v>
      </c>
      <c r="F164" s="233">
        <f t="shared" si="5"/>
        <v>0</v>
      </c>
      <c r="G164" s="233">
        <f t="shared" si="5"/>
        <v>0</v>
      </c>
      <c r="H164" s="233">
        <f t="shared" si="5"/>
        <v>0</v>
      </c>
      <c r="I164" s="233">
        <f t="shared" si="5"/>
        <v>0</v>
      </c>
      <c r="J164" s="233">
        <f t="shared" si="5"/>
        <v>0</v>
      </c>
      <c r="K164" s="233">
        <f t="shared" si="5"/>
        <v>0</v>
      </c>
      <c r="L164" s="233">
        <f t="shared" si="5"/>
        <v>0</v>
      </c>
      <c r="M164" s="233">
        <f t="shared" si="5"/>
        <v>0</v>
      </c>
      <c r="N164" s="233">
        <f t="shared" si="5"/>
        <v>0</v>
      </c>
      <c r="O164" s="233">
        <f t="shared" si="5"/>
        <v>0</v>
      </c>
      <c r="P164" s="233">
        <f t="shared" si="5"/>
        <v>0</v>
      </c>
      <c r="Q164" s="233">
        <f t="shared" si="5"/>
        <v>0</v>
      </c>
      <c r="R164" s="233">
        <f t="shared" si="5"/>
        <v>0</v>
      </c>
      <c r="S164" s="233">
        <f t="shared" si="5"/>
        <v>0</v>
      </c>
      <c r="T164" s="233">
        <f t="shared" si="5"/>
        <v>0</v>
      </c>
      <c r="U164" s="233">
        <f t="shared" si="5"/>
        <v>0</v>
      </c>
      <c r="V164" s="233">
        <f t="shared" si="5"/>
        <v>0</v>
      </c>
      <c r="W164" s="233">
        <f t="shared" si="5"/>
        <v>0</v>
      </c>
      <c r="X164" s="233">
        <f t="shared" si="5"/>
        <v>0</v>
      </c>
      <c r="Y164" s="233">
        <f t="shared" si="5"/>
        <v>0</v>
      </c>
      <c r="DA164" s="177"/>
    </row>
    <row r="165" spans="1:105" ht="12" customHeight="1" x14ac:dyDescent="0.25">
      <c r="A165" s="173" t="s">
        <v>93</v>
      </c>
      <c r="B165" s="233">
        <f t="shared" ref="B165:Y165" si="6">IF(B8=0,0,B8/B$5)</f>
        <v>0</v>
      </c>
      <c r="C165" s="233">
        <f t="shared" si="6"/>
        <v>0</v>
      </c>
      <c r="D165" s="233">
        <f t="shared" si="6"/>
        <v>0</v>
      </c>
      <c r="E165" s="233">
        <f t="shared" si="6"/>
        <v>0</v>
      </c>
      <c r="F165" s="233">
        <f t="shared" si="6"/>
        <v>0</v>
      </c>
      <c r="G165" s="233">
        <f t="shared" si="6"/>
        <v>0</v>
      </c>
      <c r="H165" s="233">
        <f t="shared" si="6"/>
        <v>0</v>
      </c>
      <c r="I165" s="233">
        <f t="shared" si="6"/>
        <v>0</v>
      </c>
      <c r="J165" s="233">
        <f t="shared" si="6"/>
        <v>0</v>
      </c>
      <c r="K165" s="233">
        <f t="shared" si="6"/>
        <v>0</v>
      </c>
      <c r="L165" s="233">
        <f t="shared" si="6"/>
        <v>0</v>
      </c>
      <c r="M165" s="233">
        <f t="shared" si="6"/>
        <v>0</v>
      </c>
      <c r="N165" s="233">
        <f t="shared" si="6"/>
        <v>0</v>
      </c>
      <c r="O165" s="233">
        <f t="shared" si="6"/>
        <v>0</v>
      </c>
      <c r="P165" s="233">
        <f t="shared" si="6"/>
        <v>0</v>
      </c>
      <c r="Q165" s="233">
        <f t="shared" si="6"/>
        <v>0</v>
      </c>
      <c r="R165" s="233">
        <f t="shared" si="6"/>
        <v>0</v>
      </c>
      <c r="S165" s="233">
        <f t="shared" si="6"/>
        <v>0</v>
      </c>
      <c r="T165" s="233">
        <f t="shared" si="6"/>
        <v>0</v>
      </c>
      <c r="U165" s="233">
        <f t="shared" si="6"/>
        <v>0</v>
      </c>
      <c r="V165" s="233">
        <f t="shared" si="6"/>
        <v>0</v>
      </c>
      <c r="W165" s="233">
        <f t="shared" si="6"/>
        <v>0</v>
      </c>
      <c r="X165" s="233">
        <f t="shared" si="6"/>
        <v>0</v>
      </c>
      <c r="Y165" s="233">
        <f t="shared" si="6"/>
        <v>0</v>
      </c>
      <c r="DA165" s="177"/>
    </row>
    <row r="166" spans="1:105" ht="12" customHeight="1" x14ac:dyDescent="0.25">
      <c r="A166" s="173" t="s">
        <v>94</v>
      </c>
      <c r="B166" s="233">
        <f t="shared" ref="B166:Y166" si="7">IF(B9=0,0,B9/B$5)</f>
        <v>0</v>
      </c>
      <c r="C166" s="233">
        <f t="shared" si="7"/>
        <v>0</v>
      </c>
      <c r="D166" s="233">
        <f t="shared" si="7"/>
        <v>0</v>
      </c>
      <c r="E166" s="233">
        <f t="shared" si="7"/>
        <v>0</v>
      </c>
      <c r="F166" s="233">
        <f t="shared" si="7"/>
        <v>0</v>
      </c>
      <c r="G166" s="233">
        <f t="shared" si="7"/>
        <v>0</v>
      </c>
      <c r="H166" s="233">
        <f t="shared" si="7"/>
        <v>0</v>
      </c>
      <c r="I166" s="233">
        <f t="shared" si="7"/>
        <v>0</v>
      </c>
      <c r="J166" s="233">
        <f t="shared" si="7"/>
        <v>0</v>
      </c>
      <c r="K166" s="233">
        <f t="shared" si="7"/>
        <v>0</v>
      </c>
      <c r="L166" s="233">
        <f t="shared" si="7"/>
        <v>0</v>
      </c>
      <c r="M166" s="233">
        <f t="shared" si="7"/>
        <v>0</v>
      </c>
      <c r="N166" s="233">
        <f t="shared" si="7"/>
        <v>0</v>
      </c>
      <c r="O166" s="233">
        <f t="shared" si="7"/>
        <v>0</v>
      </c>
      <c r="P166" s="233">
        <f t="shared" si="7"/>
        <v>0</v>
      </c>
      <c r="Q166" s="233">
        <f t="shared" si="7"/>
        <v>0</v>
      </c>
      <c r="R166" s="233">
        <f t="shared" si="7"/>
        <v>0</v>
      </c>
      <c r="S166" s="233">
        <f t="shared" si="7"/>
        <v>0</v>
      </c>
      <c r="T166" s="233">
        <f t="shared" si="7"/>
        <v>0</v>
      </c>
      <c r="U166" s="233">
        <f t="shared" si="7"/>
        <v>0</v>
      </c>
      <c r="V166" s="233">
        <f t="shared" si="7"/>
        <v>0</v>
      </c>
      <c r="W166" s="233">
        <f t="shared" si="7"/>
        <v>0</v>
      </c>
      <c r="X166" s="233">
        <f t="shared" si="7"/>
        <v>0</v>
      </c>
      <c r="Y166" s="233">
        <f t="shared" si="7"/>
        <v>0</v>
      </c>
      <c r="DA166" s="177"/>
    </row>
    <row r="167" spans="1:105" ht="12" customHeight="1" x14ac:dyDescent="0.25">
      <c r="A167" s="56" t="s">
        <v>95</v>
      </c>
      <c r="B167" s="300">
        <f t="shared" ref="B167:Y167" si="8">IF(B10=0,0,B10/B$5)</f>
        <v>0</v>
      </c>
      <c r="C167" s="300">
        <f t="shared" si="8"/>
        <v>0</v>
      </c>
      <c r="D167" s="300">
        <f t="shared" si="8"/>
        <v>0</v>
      </c>
      <c r="E167" s="300">
        <f t="shared" si="8"/>
        <v>0</v>
      </c>
      <c r="F167" s="300">
        <f t="shared" si="8"/>
        <v>0</v>
      </c>
      <c r="G167" s="300">
        <f t="shared" si="8"/>
        <v>0</v>
      </c>
      <c r="H167" s="300">
        <f t="shared" si="8"/>
        <v>0</v>
      </c>
      <c r="I167" s="300">
        <f t="shared" si="8"/>
        <v>0</v>
      </c>
      <c r="J167" s="300">
        <f t="shared" si="8"/>
        <v>0</v>
      </c>
      <c r="K167" s="300">
        <f t="shared" si="8"/>
        <v>0</v>
      </c>
      <c r="L167" s="300">
        <f t="shared" si="8"/>
        <v>0</v>
      </c>
      <c r="M167" s="300">
        <f t="shared" si="8"/>
        <v>0</v>
      </c>
      <c r="N167" s="300">
        <f t="shared" si="8"/>
        <v>0</v>
      </c>
      <c r="O167" s="300">
        <f t="shared" si="8"/>
        <v>0</v>
      </c>
      <c r="P167" s="300">
        <f t="shared" si="8"/>
        <v>0</v>
      </c>
      <c r="Q167" s="300">
        <f t="shared" si="8"/>
        <v>0</v>
      </c>
      <c r="R167" s="300">
        <f t="shared" si="8"/>
        <v>0</v>
      </c>
      <c r="S167" s="300">
        <f t="shared" si="8"/>
        <v>0</v>
      </c>
      <c r="T167" s="300">
        <f t="shared" si="8"/>
        <v>0</v>
      </c>
      <c r="U167" s="300">
        <f t="shared" si="8"/>
        <v>0</v>
      </c>
      <c r="V167" s="300">
        <f t="shared" si="8"/>
        <v>0</v>
      </c>
      <c r="W167" s="300">
        <f t="shared" si="8"/>
        <v>0</v>
      </c>
      <c r="X167" s="300">
        <f t="shared" si="8"/>
        <v>0</v>
      </c>
      <c r="Y167" s="300">
        <f t="shared" si="8"/>
        <v>0</v>
      </c>
      <c r="DA167" s="68"/>
    </row>
    <row r="168" spans="1:105" ht="12" customHeight="1" x14ac:dyDescent="0.25">
      <c r="A168" s="174" t="s">
        <v>485</v>
      </c>
      <c r="B168" s="301">
        <f t="shared" ref="B168:Y168" si="9">IF(B16=0,0,B16/B$5)</f>
        <v>0</v>
      </c>
      <c r="C168" s="301">
        <f t="shared" si="9"/>
        <v>0</v>
      </c>
      <c r="D168" s="301">
        <f t="shared" si="9"/>
        <v>0</v>
      </c>
      <c r="E168" s="301">
        <f t="shared" si="9"/>
        <v>0</v>
      </c>
      <c r="F168" s="301">
        <f t="shared" si="9"/>
        <v>0</v>
      </c>
      <c r="G168" s="301">
        <f t="shared" si="9"/>
        <v>0</v>
      </c>
      <c r="H168" s="301">
        <f t="shared" si="9"/>
        <v>0</v>
      </c>
      <c r="I168" s="301">
        <f t="shared" si="9"/>
        <v>0</v>
      </c>
      <c r="J168" s="301">
        <f t="shared" si="9"/>
        <v>0</v>
      </c>
      <c r="K168" s="301">
        <f t="shared" si="9"/>
        <v>0</v>
      </c>
      <c r="L168" s="301">
        <f t="shared" si="9"/>
        <v>0</v>
      </c>
      <c r="M168" s="301">
        <f t="shared" si="9"/>
        <v>0</v>
      </c>
      <c r="N168" s="301">
        <f t="shared" si="9"/>
        <v>0</v>
      </c>
      <c r="O168" s="301">
        <f t="shared" si="9"/>
        <v>0</v>
      </c>
      <c r="P168" s="301">
        <f t="shared" si="9"/>
        <v>0</v>
      </c>
      <c r="Q168" s="301">
        <f t="shared" si="9"/>
        <v>0</v>
      </c>
      <c r="R168" s="301">
        <f t="shared" si="9"/>
        <v>0</v>
      </c>
      <c r="S168" s="301">
        <f t="shared" si="9"/>
        <v>0</v>
      </c>
      <c r="T168" s="301">
        <f t="shared" si="9"/>
        <v>0</v>
      </c>
      <c r="U168" s="301">
        <f t="shared" si="9"/>
        <v>0</v>
      </c>
      <c r="V168" s="301">
        <f t="shared" si="9"/>
        <v>0</v>
      </c>
      <c r="W168" s="301">
        <f t="shared" si="9"/>
        <v>0</v>
      </c>
      <c r="X168" s="301">
        <f t="shared" si="9"/>
        <v>0</v>
      </c>
      <c r="Y168" s="301">
        <f t="shared" si="9"/>
        <v>0</v>
      </c>
      <c r="DA168" s="178"/>
    </row>
    <row r="169" spans="1:105" ht="12" customHeight="1" x14ac:dyDescent="0.25">
      <c r="A169" s="41" t="s">
        <v>497</v>
      </c>
      <c r="B169" s="235">
        <f t="shared" ref="B169:Y169" si="10">IF(B27=0,0,B27/B$5)</f>
        <v>0</v>
      </c>
      <c r="C169" s="235">
        <f t="shared" si="10"/>
        <v>0</v>
      </c>
      <c r="D169" s="235">
        <f t="shared" si="10"/>
        <v>0</v>
      </c>
      <c r="E169" s="235">
        <f t="shared" si="10"/>
        <v>0</v>
      </c>
      <c r="F169" s="235">
        <f t="shared" si="10"/>
        <v>0</v>
      </c>
      <c r="G169" s="235">
        <f t="shared" si="10"/>
        <v>0</v>
      </c>
      <c r="H169" s="235">
        <f t="shared" si="10"/>
        <v>0</v>
      </c>
      <c r="I169" s="235">
        <f t="shared" si="10"/>
        <v>0</v>
      </c>
      <c r="J169" s="235">
        <f t="shared" si="10"/>
        <v>0</v>
      </c>
      <c r="K169" s="235">
        <f t="shared" si="10"/>
        <v>0</v>
      </c>
      <c r="L169" s="235">
        <f t="shared" si="10"/>
        <v>0</v>
      </c>
      <c r="M169" s="235">
        <f t="shared" si="10"/>
        <v>0</v>
      </c>
      <c r="N169" s="235">
        <f t="shared" si="10"/>
        <v>0</v>
      </c>
      <c r="O169" s="235">
        <f t="shared" si="10"/>
        <v>0</v>
      </c>
      <c r="P169" s="235">
        <f t="shared" si="10"/>
        <v>0</v>
      </c>
      <c r="Q169" s="235">
        <f t="shared" si="10"/>
        <v>0</v>
      </c>
      <c r="R169" s="235">
        <f t="shared" si="10"/>
        <v>0</v>
      </c>
      <c r="S169" s="235">
        <f t="shared" si="10"/>
        <v>0</v>
      </c>
      <c r="T169" s="235">
        <f t="shared" si="10"/>
        <v>0</v>
      </c>
      <c r="U169" s="235">
        <f t="shared" si="10"/>
        <v>0</v>
      </c>
      <c r="V169" s="235">
        <f t="shared" si="10"/>
        <v>0</v>
      </c>
      <c r="W169" s="235">
        <f t="shared" si="10"/>
        <v>0</v>
      </c>
      <c r="X169" s="235">
        <f t="shared" si="10"/>
        <v>0</v>
      </c>
      <c r="Y169" s="235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4"/>
    </row>
    <row r="171" spans="1:105" ht="12" customHeight="1" x14ac:dyDescent="0.25">
      <c r="A171" s="35" t="s">
        <v>46</v>
      </c>
      <c r="B171" s="232">
        <f t="shared" ref="B171:Y171" si="11">SUM(B$172:B$177,B$179:B$180,B$182:B$184)</f>
        <v>0</v>
      </c>
      <c r="C171" s="232">
        <f t="shared" si="11"/>
        <v>0</v>
      </c>
      <c r="D171" s="232">
        <f t="shared" si="11"/>
        <v>0</v>
      </c>
      <c r="E171" s="232">
        <f t="shared" si="11"/>
        <v>0</v>
      </c>
      <c r="F171" s="232">
        <f t="shared" si="11"/>
        <v>0</v>
      </c>
      <c r="G171" s="232">
        <f t="shared" si="11"/>
        <v>0</v>
      </c>
      <c r="H171" s="232">
        <f t="shared" si="11"/>
        <v>0</v>
      </c>
      <c r="I171" s="232">
        <f t="shared" si="11"/>
        <v>0</v>
      </c>
      <c r="J171" s="232">
        <f t="shared" si="11"/>
        <v>0</v>
      </c>
      <c r="K171" s="232">
        <f t="shared" si="11"/>
        <v>0</v>
      </c>
      <c r="L171" s="232">
        <f t="shared" si="11"/>
        <v>0</v>
      </c>
      <c r="M171" s="232">
        <f t="shared" si="11"/>
        <v>0</v>
      </c>
      <c r="N171" s="232">
        <f t="shared" si="11"/>
        <v>0</v>
      </c>
      <c r="O171" s="232">
        <f t="shared" si="11"/>
        <v>0</v>
      </c>
      <c r="P171" s="232">
        <f t="shared" si="11"/>
        <v>0</v>
      </c>
      <c r="Q171" s="232">
        <f t="shared" si="11"/>
        <v>0</v>
      </c>
      <c r="R171" s="232">
        <f t="shared" si="11"/>
        <v>0</v>
      </c>
      <c r="S171" s="232">
        <f t="shared" si="11"/>
        <v>0</v>
      </c>
      <c r="T171" s="232">
        <f t="shared" si="11"/>
        <v>0</v>
      </c>
      <c r="U171" s="232">
        <f t="shared" si="11"/>
        <v>0</v>
      </c>
      <c r="V171" s="232">
        <f t="shared" si="11"/>
        <v>0</v>
      </c>
      <c r="W171" s="232">
        <f t="shared" si="11"/>
        <v>0</v>
      </c>
      <c r="X171" s="232">
        <f t="shared" si="11"/>
        <v>0</v>
      </c>
      <c r="Y171" s="232">
        <f t="shared" si="11"/>
        <v>0</v>
      </c>
      <c r="DA171" s="95"/>
    </row>
    <row r="172" spans="1:105" ht="12" customHeight="1" x14ac:dyDescent="0.25">
      <c r="A172" s="55" t="s">
        <v>91</v>
      </c>
      <c r="B172" s="299">
        <f t="shared" ref="B172:Y172" si="12">IF(B$35=0,0,B$35/B$34)</f>
        <v>0</v>
      </c>
      <c r="C172" s="299">
        <f t="shared" si="12"/>
        <v>0</v>
      </c>
      <c r="D172" s="299">
        <f t="shared" si="12"/>
        <v>0</v>
      </c>
      <c r="E172" s="299">
        <f t="shared" si="12"/>
        <v>0</v>
      </c>
      <c r="F172" s="299">
        <f t="shared" si="12"/>
        <v>0</v>
      </c>
      <c r="G172" s="299">
        <f t="shared" si="12"/>
        <v>0</v>
      </c>
      <c r="H172" s="299">
        <f t="shared" si="12"/>
        <v>0</v>
      </c>
      <c r="I172" s="299">
        <f t="shared" si="12"/>
        <v>0</v>
      </c>
      <c r="J172" s="299">
        <f t="shared" si="12"/>
        <v>0</v>
      </c>
      <c r="K172" s="299">
        <f t="shared" si="12"/>
        <v>0</v>
      </c>
      <c r="L172" s="299">
        <f t="shared" si="12"/>
        <v>0</v>
      </c>
      <c r="M172" s="299">
        <f t="shared" si="12"/>
        <v>0</v>
      </c>
      <c r="N172" s="299">
        <f t="shared" si="12"/>
        <v>0</v>
      </c>
      <c r="O172" s="299">
        <f t="shared" si="12"/>
        <v>0</v>
      </c>
      <c r="P172" s="299">
        <f t="shared" si="12"/>
        <v>0</v>
      </c>
      <c r="Q172" s="299">
        <f t="shared" si="12"/>
        <v>0</v>
      </c>
      <c r="R172" s="299">
        <f t="shared" si="12"/>
        <v>0</v>
      </c>
      <c r="S172" s="299">
        <f t="shared" si="12"/>
        <v>0</v>
      </c>
      <c r="T172" s="299">
        <f t="shared" si="12"/>
        <v>0</v>
      </c>
      <c r="U172" s="299">
        <f t="shared" si="12"/>
        <v>0</v>
      </c>
      <c r="V172" s="299">
        <f t="shared" si="12"/>
        <v>0</v>
      </c>
      <c r="W172" s="299">
        <f t="shared" si="12"/>
        <v>0</v>
      </c>
      <c r="X172" s="299">
        <f t="shared" si="12"/>
        <v>0</v>
      </c>
      <c r="Y172" s="299">
        <f t="shared" si="12"/>
        <v>0</v>
      </c>
      <c r="DA172" s="67"/>
    </row>
    <row r="173" spans="1:105" ht="12" customHeight="1" x14ac:dyDescent="0.25">
      <c r="A173" s="173" t="s">
        <v>92</v>
      </c>
      <c r="B173" s="233">
        <f t="shared" ref="B173:Y173" si="13">IF(B$36=0,0,B$36/B$34)</f>
        <v>0</v>
      </c>
      <c r="C173" s="233">
        <f t="shared" si="13"/>
        <v>0</v>
      </c>
      <c r="D173" s="233">
        <f t="shared" si="13"/>
        <v>0</v>
      </c>
      <c r="E173" s="233">
        <f t="shared" si="13"/>
        <v>0</v>
      </c>
      <c r="F173" s="233">
        <f t="shared" si="13"/>
        <v>0</v>
      </c>
      <c r="G173" s="233">
        <f t="shared" si="13"/>
        <v>0</v>
      </c>
      <c r="H173" s="233">
        <f t="shared" si="13"/>
        <v>0</v>
      </c>
      <c r="I173" s="233">
        <f t="shared" si="13"/>
        <v>0</v>
      </c>
      <c r="J173" s="233">
        <f t="shared" si="13"/>
        <v>0</v>
      </c>
      <c r="K173" s="233">
        <f t="shared" si="13"/>
        <v>0</v>
      </c>
      <c r="L173" s="233">
        <f t="shared" si="13"/>
        <v>0</v>
      </c>
      <c r="M173" s="233">
        <f t="shared" si="13"/>
        <v>0</v>
      </c>
      <c r="N173" s="233">
        <f t="shared" si="13"/>
        <v>0</v>
      </c>
      <c r="O173" s="233">
        <f t="shared" si="13"/>
        <v>0</v>
      </c>
      <c r="P173" s="233">
        <f t="shared" si="13"/>
        <v>0</v>
      </c>
      <c r="Q173" s="233">
        <f t="shared" si="13"/>
        <v>0</v>
      </c>
      <c r="R173" s="233">
        <f t="shared" si="13"/>
        <v>0</v>
      </c>
      <c r="S173" s="233">
        <f t="shared" si="13"/>
        <v>0</v>
      </c>
      <c r="T173" s="233">
        <f t="shared" si="13"/>
        <v>0</v>
      </c>
      <c r="U173" s="233">
        <f t="shared" si="13"/>
        <v>0</v>
      </c>
      <c r="V173" s="233">
        <f t="shared" si="13"/>
        <v>0</v>
      </c>
      <c r="W173" s="233">
        <f t="shared" si="13"/>
        <v>0</v>
      </c>
      <c r="X173" s="233">
        <f t="shared" si="13"/>
        <v>0</v>
      </c>
      <c r="Y173" s="233">
        <f t="shared" si="13"/>
        <v>0</v>
      </c>
      <c r="DA173" s="177"/>
    </row>
    <row r="174" spans="1:105" ht="12" customHeight="1" x14ac:dyDescent="0.25">
      <c r="A174" s="173" t="s">
        <v>93</v>
      </c>
      <c r="B174" s="233">
        <f t="shared" ref="B174:Y174" si="14">IF(B$37=0,0,B$37/B$34)</f>
        <v>0</v>
      </c>
      <c r="C174" s="233">
        <f t="shared" si="14"/>
        <v>0</v>
      </c>
      <c r="D174" s="233">
        <f t="shared" si="14"/>
        <v>0</v>
      </c>
      <c r="E174" s="233">
        <f t="shared" si="14"/>
        <v>0</v>
      </c>
      <c r="F174" s="233">
        <f t="shared" si="14"/>
        <v>0</v>
      </c>
      <c r="G174" s="233">
        <f t="shared" si="14"/>
        <v>0</v>
      </c>
      <c r="H174" s="233">
        <f t="shared" si="14"/>
        <v>0</v>
      </c>
      <c r="I174" s="233">
        <f t="shared" si="14"/>
        <v>0</v>
      </c>
      <c r="J174" s="233">
        <f t="shared" si="14"/>
        <v>0</v>
      </c>
      <c r="K174" s="233">
        <f t="shared" si="14"/>
        <v>0</v>
      </c>
      <c r="L174" s="233">
        <f t="shared" si="14"/>
        <v>0</v>
      </c>
      <c r="M174" s="233">
        <f t="shared" si="14"/>
        <v>0</v>
      </c>
      <c r="N174" s="233">
        <f t="shared" si="14"/>
        <v>0</v>
      </c>
      <c r="O174" s="233">
        <f t="shared" si="14"/>
        <v>0</v>
      </c>
      <c r="P174" s="233">
        <f t="shared" si="14"/>
        <v>0</v>
      </c>
      <c r="Q174" s="233">
        <f t="shared" si="14"/>
        <v>0</v>
      </c>
      <c r="R174" s="233">
        <f t="shared" si="14"/>
        <v>0</v>
      </c>
      <c r="S174" s="233">
        <f t="shared" si="14"/>
        <v>0</v>
      </c>
      <c r="T174" s="233">
        <f t="shared" si="14"/>
        <v>0</v>
      </c>
      <c r="U174" s="233">
        <f t="shared" si="14"/>
        <v>0</v>
      </c>
      <c r="V174" s="233">
        <f t="shared" si="14"/>
        <v>0</v>
      </c>
      <c r="W174" s="233">
        <f t="shared" si="14"/>
        <v>0</v>
      </c>
      <c r="X174" s="233">
        <f t="shared" si="14"/>
        <v>0</v>
      </c>
      <c r="Y174" s="233">
        <f t="shared" si="14"/>
        <v>0</v>
      </c>
      <c r="DA174" s="177"/>
    </row>
    <row r="175" spans="1:105" ht="12" customHeight="1" x14ac:dyDescent="0.25">
      <c r="A175" s="173" t="s">
        <v>94</v>
      </c>
      <c r="B175" s="233">
        <f t="shared" ref="B175:Y175" si="15">IF(B$38=0,0,B$38/B$34)</f>
        <v>0</v>
      </c>
      <c r="C175" s="233">
        <f t="shared" si="15"/>
        <v>0</v>
      </c>
      <c r="D175" s="233">
        <f t="shared" si="15"/>
        <v>0</v>
      </c>
      <c r="E175" s="233">
        <f t="shared" si="15"/>
        <v>0</v>
      </c>
      <c r="F175" s="233">
        <f t="shared" si="15"/>
        <v>0</v>
      </c>
      <c r="G175" s="233">
        <f t="shared" si="15"/>
        <v>0</v>
      </c>
      <c r="H175" s="233">
        <f t="shared" si="15"/>
        <v>0</v>
      </c>
      <c r="I175" s="233">
        <f t="shared" si="15"/>
        <v>0</v>
      </c>
      <c r="J175" s="233">
        <f t="shared" si="15"/>
        <v>0</v>
      </c>
      <c r="K175" s="233">
        <f t="shared" si="15"/>
        <v>0</v>
      </c>
      <c r="L175" s="233">
        <f t="shared" si="15"/>
        <v>0</v>
      </c>
      <c r="M175" s="233">
        <f t="shared" si="15"/>
        <v>0</v>
      </c>
      <c r="N175" s="233">
        <f t="shared" si="15"/>
        <v>0</v>
      </c>
      <c r="O175" s="233">
        <f t="shared" si="15"/>
        <v>0</v>
      </c>
      <c r="P175" s="233">
        <f t="shared" si="15"/>
        <v>0</v>
      </c>
      <c r="Q175" s="233">
        <f t="shared" si="15"/>
        <v>0</v>
      </c>
      <c r="R175" s="233">
        <f t="shared" si="15"/>
        <v>0</v>
      </c>
      <c r="S175" s="233">
        <f t="shared" si="15"/>
        <v>0</v>
      </c>
      <c r="T175" s="233">
        <f t="shared" si="15"/>
        <v>0</v>
      </c>
      <c r="U175" s="233">
        <f t="shared" si="15"/>
        <v>0</v>
      </c>
      <c r="V175" s="233">
        <f t="shared" si="15"/>
        <v>0</v>
      </c>
      <c r="W175" s="233">
        <f t="shared" si="15"/>
        <v>0</v>
      </c>
      <c r="X175" s="233">
        <f t="shared" si="15"/>
        <v>0</v>
      </c>
      <c r="Y175" s="233">
        <f t="shared" si="15"/>
        <v>0</v>
      </c>
      <c r="DA175" s="177"/>
    </row>
    <row r="176" spans="1:105" ht="12" customHeight="1" x14ac:dyDescent="0.25">
      <c r="A176" s="56" t="s">
        <v>95</v>
      </c>
      <c r="B176" s="300">
        <f t="shared" ref="B176:Y176" si="16">IF(B$39=0,0,B$39/B$34)</f>
        <v>0</v>
      </c>
      <c r="C176" s="300">
        <f t="shared" si="16"/>
        <v>0</v>
      </c>
      <c r="D176" s="300">
        <f t="shared" si="16"/>
        <v>0</v>
      </c>
      <c r="E176" s="300">
        <f t="shared" si="16"/>
        <v>0</v>
      </c>
      <c r="F176" s="300">
        <f t="shared" si="16"/>
        <v>0</v>
      </c>
      <c r="G176" s="300">
        <f t="shared" si="16"/>
        <v>0</v>
      </c>
      <c r="H176" s="300">
        <f t="shared" si="16"/>
        <v>0</v>
      </c>
      <c r="I176" s="300">
        <f t="shared" si="16"/>
        <v>0</v>
      </c>
      <c r="J176" s="300">
        <f t="shared" si="16"/>
        <v>0</v>
      </c>
      <c r="K176" s="300">
        <f t="shared" si="16"/>
        <v>0</v>
      </c>
      <c r="L176" s="300">
        <f t="shared" si="16"/>
        <v>0</v>
      </c>
      <c r="M176" s="300">
        <f t="shared" si="16"/>
        <v>0</v>
      </c>
      <c r="N176" s="300">
        <f t="shared" si="16"/>
        <v>0</v>
      </c>
      <c r="O176" s="300">
        <f t="shared" si="16"/>
        <v>0</v>
      </c>
      <c r="P176" s="300">
        <f t="shared" si="16"/>
        <v>0</v>
      </c>
      <c r="Q176" s="300">
        <f t="shared" si="16"/>
        <v>0</v>
      </c>
      <c r="R176" s="300">
        <f t="shared" si="16"/>
        <v>0</v>
      </c>
      <c r="S176" s="300">
        <f t="shared" si="16"/>
        <v>0</v>
      </c>
      <c r="T176" s="300">
        <f t="shared" si="16"/>
        <v>0</v>
      </c>
      <c r="U176" s="300">
        <f t="shared" si="16"/>
        <v>0</v>
      </c>
      <c r="V176" s="300">
        <f t="shared" si="16"/>
        <v>0</v>
      </c>
      <c r="W176" s="300">
        <f t="shared" si="16"/>
        <v>0</v>
      </c>
      <c r="X176" s="300">
        <f t="shared" si="16"/>
        <v>0</v>
      </c>
      <c r="Y176" s="300">
        <f t="shared" si="16"/>
        <v>0</v>
      </c>
      <c r="DA176" s="68"/>
    </row>
    <row r="177" spans="1:105" ht="12" customHeight="1" x14ac:dyDescent="0.25">
      <c r="A177" s="174" t="s">
        <v>515</v>
      </c>
      <c r="B177" s="301">
        <f t="shared" ref="B177:Y177" si="17">IF(B$45=0,0,B$45/B$34)</f>
        <v>0</v>
      </c>
      <c r="C177" s="301">
        <f t="shared" si="17"/>
        <v>0</v>
      </c>
      <c r="D177" s="301">
        <f t="shared" si="17"/>
        <v>0</v>
      </c>
      <c r="E177" s="301">
        <f t="shared" si="17"/>
        <v>0</v>
      </c>
      <c r="F177" s="301">
        <f t="shared" si="17"/>
        <v>0</v>
      </c>
      <c r="G177" s="301">
        <f t="shared" si="17"/>
        <v>0</v>
      </c>
      <c r="H177" s="301">
        <f t="shared" si="17"/>
        <v>0</v>
      </c>
      <c r="I177" s="301">
        <f t="shared" si="17"/>
        <v>0</v>
      </c>
      <c r="J177" s="301">
        <f t="shared" si="17"/>
        <v>0</v>
      </c>
      <c r="K177" s="301">
        <f t="shared" si="17"/>
        <v>0</v>
      </c>
      <c r="L177" s="301">
        <f t="shared" si="17"/>
        <v>0</v>
      </c>
      <c r="M177" s="301">
        <f t="shared" si="17"/>
        <v>0</v>
      </c>
      <c r="N177" s="301">
        <f t="shared" si="17"/>
        <v>0</v>
      </c>
      <c r="O177" s="301">
        <f t="shared" si="17"/>
        <v>0</v>
      </c>
      <c r="P177" s="301">
        <f t="shared" si="17"/>
        <v>0</v>
      </c>
      <c r="Q177" s="301">
        <f t="shared" si="17"/>
        <v>0</v>
      </c>
      <c r="R177" s="301">
        <f t="shared" si="17"/>
        <v>0</v>
      </c>
      <c r="S177" s="301">
        <f t="shared" si="17"/>
        <v>0</v>
      </c>
      <c r="T177" s="301">
        <f t="shared" si="17"/>
        <v>0</v>
      </c>
      <c r="U177" s="301">
        <f t="shared" si="17"/>
        <v>0</v>
      </c>
      <c r="V177" s="301">
        <f t="shared" si="17"/>
        <v>0</v>
      </c>
      <c r="W177" s="301">
        <f t="shared" si="17"/>
        <v>0</v>
      </c>
      <c r="X177" s="301">
        <f t="shared" si="17"/>
        <v>0</v>
      </c>
      <c r="Y177" s="301">
        <f t="shared" si="17"/>
        <v>0</v>
      </c>
      <c r="DA177" s="178"/>
    </row>
    <row r="178" spans="1:105" ht="12" customHeight="1" x14ac:dyDescent="0.25">
      <c r="A178" s="174" t="s">
        <v>517</v>
      </c>
      <c r="B178" s="301">
        <f t="shared" ref="B178:Y178" si="18">IF(B$46=0,0,B$46/B$34)</f>
        <v>0</v>
      </c>
      <c r="C178" s="301">
        <f t="shared" si="18"/>
        <v>0</v>
      </c>
      <c r="D178" s="301">
        <f t="shared" si="18"/>
        <v>0</v>
      </c>
      <c r="E178" s="301">
        <f t="shared" si="18"/>
        <v>0</v>
      </c>
      <c r="F178" s="301">
        <f t="shared" si="18"/>
        <v>0</v>
      </c>
      <c r="G178" s="301">
        <f t="shared" si="18"/>
        <v>0</v>
      </c>
      <c r="H178" s="301">
        <f t="shared" si="18"/>
        <v>0</v>
      </c>
      <c r="I178" s="301">
        <f t="shared" si="18"/>
        <v>0</v>
      </c>
      <c r="J178" s="301">
        <f t="shared" si="18"/>
        <v>0</v>
      </c>
      <c r="K178" s="301">
        <f t="shared" si="18"/>
        <v>0</v>
      </c>
      <c r="L178" s="301">
        <f t="shared" si="18"/>
        <v>0</v>
      </c>
      <c r="M178" s="301">
        <f t="shared" si="18"/>
        <v>0</v>
      </c>
      <c r="N178" s="301">
        <f t="shared" si="18"/>
        <v>0</v>
      </c>
      <c r="O178" s="301">
        <f t="shared" si="18"/>
        <v>0</v>
      </c>
      <c r="P178" s="301">
        <f t="shared" si="18"/>
        <v>0</v>
      </c>
      <c r="Q178" s="301">
        <f t="shared" si="18"/>
        <v>0</v>
      </c>
      <c r="R178" s="301">
        <f t="shared" si="18"/>
        <v>0</v>
      </c>
      <c r="S178" s="301">
        <f t="shared" si="18"/>
        <v>0</v>
      </c>
      <c r="T178" s="301">
        <f t="shared" si="18"/>
        <v>0</v>
      </c>
      <c r="U178" s="301">
        <f t="shared" si="18"/>
        <v>0</v>
      </c>
      <c r="V178" s="301">
        <f t="shared" si="18"/>
        <v>0</v>
      </c>
      <c r="W178" s="301">
        <f t="shared" si="18"/>
        <v>0</v>
      </c>
      <c r="X178" s="301">
        <f t="shared" si="18"/>
        <v>0</v>
      </c>
      <c r="Y178" s="301">
        <f t="shared" si="18"/>
        <v>0</v>
      </c>
      <c r="DA178" s="178"/>
    </row>
    <row r="179" spans="1:105" ht="12" customHeight="1" x14ac:dyDescent="0.25">
      <c r="A179" s="62" t="s">
        <v>519</v>
      </c>
      <c r="B179" s="302">
        <f t="shared" ref="B179:Y179" si="19">IF(B$47=0,0,B$47/B$34)</f>
        <v>0</v>
      </c>
      <c r="C179" s="302">
        <f t="shared" si="19"/>
        <v>0</v>
      </c>
      <c r="D179" s="302">
        <f t="shared" si="19"/>
        <v>0</v>
      </c>
      <c r="E179" s="302">
        <f t="shared" si="19"/>
        <v>0</v>
      </c>
      <c r="F179" s="302">
        <f t="shared" si="19"/>
        <v>0</v>
      </c>
      <c r="G179" s="302">
        <f t="shared" si="19"/>
        <v>0</v>
      </c>
      <c r="H179" s="302">
        <f t="shared" si="19"/>
        <v>0</v>
      </c>
      <c r="I179" s="302">
        <f t="shared" si="19"/>
        <v>0</v>
      </c>
      <c r="J179" s="302">
        <f t="shared" si="19"/>
        <v>0</v>
      </c>
      <c r="K179" s="302">
        <f t="shared" si="19"/>
        <v>0</v>
      </c>
      <c r="L179" s="302">
        <f t="shared" si="19"/>
        <v>0</v>
      </c>
      <c r="M179" s="302">
        <f t="shared" si="19"/>
        <v>0</v>
      </c>
      <c r="N179" s="302">
        <f t="shared" si="19"/>
        <v>0</v>
      </c>
      <c r="O179" s="302">
        <f t="shared" si="19"/>
        <v>0</v>
      </c>
      <c r="P179" s="302">
        <f t="shared" si="19"/>
        <v>0</v>
      </c>
      <c r="Q179" s="302">
        <f t="shared" si="19"/>
        <v>0</v>
      </c>
      <c r="R179" s="302">
        <f t="shared" si="19"/>
        <v>0</v>
      </c>
      <c r="S179" s="302">
        <f t="shared" si="19"/>
        <v>0</v>
      </c>
      <c r="T179" s="302">
        <f t="shared" si="19"/>
        <v>0</v>
      </c>
      <c r="U179" s="302">
        <f t="shared" si="19"/>
        <v>0</v>
      </c>
      <c r="V179" s="302">
        <f t="shared" si="19"/>
        <v>0</v>
      </c>
      <c r="W179" s="302">
        <f t="shared" si="19"/>
        <v>0</v>
      </c>
      <c r="X179" s="302">
        <f t="shared" si="19"/>
        <v>0</v>
      </c>
      <c r="Y179" s="302">
        <f t="shared" si="19"/>
        <v>0</v>
      </c>
      <c r="DA179" s="72"/>
    </row>
    <row r="180" spans="1:105" ht="12" customHeight="1" x14ac:dyDescent="0.25">
      <c r="A180" s="62" t="s">
        <v>525</v>
      </c>
      <c r="B180" s="302">
        <f t="shared" ref="B180:Y180" si="20">IF(B$52=0,0,B$52/B$34)</f>
        <v>0</v>
      </c>
      <c r="C180" s="302">
        <f t="shared" si="20"/>
        <v>0</v>
      </c>
      <c r="D180" s="302">
        <f t="shared" si="20"/>
        <v>0</v>
      </c>
      <c r="E180" s="302">
        <f t="shared" si="20"/>
        <v>0</v>
      </c>
      <c r="F180" s="302">
        <f t="shared" si="20"/>
        <v>0</v>
      </c>
      <c r="G180" s="302">
        <f t="shared" si="20"/>
        <v>0</v>
      </c>
      <c r="H180" s="302">
        <f t="shared" si="20"/>
        <v>0</v>
      </c>
      <c r="I180" s="302">
        <f t="shared" si="20"/>
        <v>0</v>
      </c>
      <c r="J180" s="302">
        <f t="shared" si="20"/>
        <v>0</v>
      </c>
      <c r="K180" s="302">
        <f t="shared" si="20"/>
        <v>0</v>
      </c>
      <c r="L180" s="302">
        <f t="shared" si="20"/>
        <v>0</v>
      </c>
      <c r="M180" s="302">
        <f t="shared" si="20"/>
        <v>0</v>
      </c>
      <c r="N180" s="302">
        <f t="shared" si="20"/>
        <v>0</v>
      </c>
      <c r="O180" s="302">
        <f t="shared" si="20"/>
        <v>0</v>
      </c>
      <c r="P180" s="302">
        <f t="shared" si="20"/>
        <v>0</v>
      </c>
      <c r="Q180" s="302">
        <f t="shared" si="20"/>
        <v>0</v>
      </c>
      <c r="R180" s="302">
        <f t="shared" si="20"/>
        <v>0</v>
      </c>
      <c r="S180" s="302">
        <f t="shared" si="20"/>
        <v>0</v>
      </c>
      <c r="T180" s="302">
        <f t="shared" si="20"/>
        <v>0</v>
      </c>
      <c r="U180" s="302">
        <f t="shared" si="20"/>
        <v>0</v>
      </c>
      <c r="V180" s="302">
        <f t="shared" si="20"/>
        <v>0</v>
      </c>
      <c r="W180" s="302">
        <f t="shared" si="20"/>
        <v>0</v>
      </c>
      <c r="X180" s="302">
        <f t="shared" si="20"/>
        <v>0</v>
      </c>
      <c r="Y180" s="302">
        <f t="shared" si="20"/>
        <v>0</v>
      </c>
      <c r="DA180" s="72"/>
    </row>
    <row r="181" spans="1:105" ht="12" customHeight="1" x14ac:dyDescent="0.25">
      <c r="A181" s="174" t="s">
        <v>527</v>
      </c>
      <c r="B181" s="301">
        <f t="shared" ref="B181:Y181" si="21">IF(B$53=0,0,B$53/B$34)</f>
        <v>0</v>
      </c>
      <c r="C181" s="301">
        <f t="shared" si="21"/>
        <v>0</v>
      </c>
      <c r="D181" s="301">
        <f t="shared" si="21"/>
        <v>0</v>
      </c>
      <c r="E181" s="301">
        <f t="shared" si="21"/>
        <v>0</v>
      </c>
      <c r="F181" s="301">
        <f t="shared" si="21"/>
        <v>0</v>
      </c>
      <c r="G181" s="301">
        <f t="shared" si="21"/>
        <v>0</v>
      </c>
      <c r="H181" s="301">
        <f t="shared" si="21"/>
        <v>0</v>
      </c>
      <c r="I181" s="301">
        <f t="shared" si="21"/>
        <v>0</v>
      </c>
      <c r="J181" s="301">
        <f t="shared" si="21"/>
        <v>0</v>
      </c>
      <c r="K181" s="301">
        <f t="shared" si="21"/>
        <v>0</v>
      </c>
      <c r="L181" s="301">
        <f t="shared" si="21"/>
        <v>0</v>
      </c>
      <c r="M181" s="301">
        <f t="shared" si="21"/>
        <v>0</v>
      </c>
      <c r="N181" s="301">
        <f t="shared" si="21"/>
        <v>0</v>
      </c>
      <c r="O181" s="301">
        <f t="shared" si="21"/>
        <v>0</v>
      </c>
      <c r="P181" s="301">
        <f t="shared" si="21"/>
        <v>0</v>
      </c>
      <c r="Q181" s="301">
        <f t="shared" si="21"/>
        <v>0</v>
      </c>
      <c r="R181" s="301">
        <f t="shared" si="21"/>
        <v>0</v>
      </c>
      <c r="S181" s="301">
        <f t="shared" si="21"/>
        <v>0</v>
      </c>
      <c r="T181" s="301">
        <f t="shared" si="21"/>
        <v>0</v>
      </c>
      <c r="U181" s="301">
        <f t="shared" si="21"/>
        <v>0</v>
      </c>
      <c r="V181" s="301">
        <f t="shared" si="21"/>
        <v>0</v>
      </c>
      <c r="W181" s="301">
        <f t="shared" si="21"/>
        <v>0</v>
      </c>
      <c r="X181" s="301">
        <f t="shared" si="21"/>
        <v>0</v>
      </c>
      <c r="Y181" s="301">
        <f t="shared" si="21"/>
        <v>0</v>
      </c>
      <c r="DA181" s="178"/>
    </row>
    <row r="182" spans="1:105" ht="12" customHeight="1" x14ac:dyDescent="0.25">
      <c r="A182" s="62" t="s">
        <v>528</v>
      </c>
      <c r="B182" s="302">
        <f t="shared" ref="B182:Y182" si="22">IF(B$54=0,0,B$54/B$34)</f>
        <v>0</v>
      </c>
      <c r="C182" s="302">
        <f t="shared" si="22"/>
        <v>0</v>
      </c>
      <c r="D182" s="302">
        <f t="shared" si="22"/>
        <v>0</v>
      </c>
      <c r="E182" s="302">
        <f t="shared" si="22"/>
        <v>0</v>
      </c>
      <c r="F182" s="302">
        <f t="shared" si="22"/>
        <v>0</v>
      </c>
      <c r="G182" s="302">
        <f t="shared" si="22"/>
        <v>0</v>
      </c>
      <c r="H182" s="302">
        <f t="shared" si="22"/>
        <v>0</v>
      </c>
      <c r="I182" s="302">
        <f t="shared" si="22"/>
        <v>0</v>
      </c>
      <c r="J182" s="302">
        <f t="shared" si="22"/>
        <v>0</v>
      </c>
      <c r="K182" s="302">
        <f t="shared" si="22"/>
        <v>0</v>
      </c>
      <c r="L182" s="302">
        <f t="shared" si="22"/>
        <v>0</v>
      </c>
      <c r="M182" s="302">
        <f t="shared" si="22"/>
        <v>0</v>
      </c>
      <c r="N182" s="302">
        <f t="shared" si="22"/>
        <v>0</v>
      </c>
      <c r="O182" s="302">
        <f t="shared" si="22"/>
        <v>0</v>
      </c>
      <c r="P182" s="302">
        <f t="shared" si="22"/>
        <v>0</v>
      </c>
      <c r="Q182" s="302">
        <f t="shared" si="22"/>
        <v>0</v>
      </c>
      <c r="R182" s="302">
        <f t="shared" si="22"/>
        <v>0</v>
      </c>
      <c r="S182" s="302">
        <f t="shared" si="22"/>
        <v>0</v>
      </c>
      <c r="T182" s="302">
        <f t="shared" si="22"/>
        <v>0</v>
      </c>
      <c r="U182" s="302">
        <f t="shared" si="22"/>
        <v>0</v>
      </c>
      <c r="V182" s="302">
        <f t="shared" si="22"/>
        <v>0</v>
      </c>
      <c r="W182" s="302">
        <f t="shared" si="22"/>
        <v>0</v>
      </c>
      <c r="X182" s="302">
        <f t="shared" si="22"/>
        <v>0</v>
      </c>
      <c r="Y182" s="302">
        <f t="shared" si="22"/>
        <v>0</v>
      </c>
      <c r="DA182" s="72"/>
    </row>
    <row r="183" spans="1:105" ht="12" customHeight="1" x14ac:dyDescent="0.25">
      <c r="A183" s="62" t="s">
        <v>533</v>
      </c>
      <c r="B183" s="302">
        <f t="shared" ref="B183:Y183" si="23">IF(B$58=0,0,B$58/B$34)</f>
        <v>0</v>
      </c>
      <c r="C183" s="302">
        <f t="shared" si="23"/>
        <v>0</v>
      </c>
      <c r="D183" s="302">
        <f t="shared" si="23"/>
        <v>0</v>
      </c>
      <c r="E183" s="302">
        <f t="shared" si="23"/>
        <v>0</v>
      </c>
      <c r="F183" s="302">
        <f t="shared" si="23"/>
        <v>0</v>
      </c>
      <c r="G183" s="302">
        <f t="shared" si="23"/>
        <v>0</v>
      </c>
      <c r="H183" s="302">
        <f t="shared" si="23"/>
        <v>0</v>
      </c>
      <c r="I183" s="302">
        <f t="shared" si="23"/>
        <v>0</v>
      </c>
      <c r="J183" s="302">
        <f t="shared" si="23"/>
        <v>0</v>
      </c>
      <c r="K183" s="302">
        <f t="shared" si="23"/>
        <v>0</v>
      </c>
      <c r="L183" s="302">
        <f t="shared" si="23"/>
        <v>0</v>
      </c>
      <c r="M183" s="302">
        <f t="shared" si="23"/>
        <v>0</v>
      </c>
      <c r="N183" s="302">
        <f t="shared" si="23"/>
        <v>0</v>
      </c>
      <c r="O183" s="302">
        <f t="shared" si="23"/>
        <v>0</v>
      </c>
      <c r="P183" s="302">
        <f t="shared" si="23"/>
        <v>0</v>
      </c>
      <c r="Q183" s="302">
        <f t="shared" si="23"/>
        <v>0</v>
      </c>
      <c r="R183" s="302">
        <f t="shared" si="23"/>
        <v>0</v>
      </c>
      <c r="S183" s="302">
        <f t="shared" si="23"/>
        <v>0</v>
      </c>
      <c r="T183" s="302">
        <f t="shared" si="23"/>
        <v>0</v>
      </c>
      <c r="U183" s="302">
        <f t="shared" si="23"/>
        <v>0</v>
      </c>
      <c r="V183" s="302">
        <f t="shared" si="23"/>
        <v>0</v>
      </c>
      <c r="W183" s="302">
        <f t="shared" si="23"/>
        <v>0</v>
      </c>
      <c r="X183" s="302">
        <f t="shared" si="23"/>
        <v>0</v>
      </c>
      <c r="Y183" s="302">
        <f t="shared" si="23"/>
        <v>0</v>
      </c>
      <c r="DA183" s="72"/>
    </row>
    <row r="184" spans="1:105" ht="12" customHeight="1" x14ac:dyDescent="0.25">
      <c r="A184" s="63" t="s">
        <v>545</v>
      </c>
      <c r="B184" s="303">
        <f t="shared" ref="B184:Y184" si="24">IF(B$69=0,0,B$69/B$34)</f>
        <v>0</v>
      </c>
      <c r="C184" s="303">
        <f t="shared" si="24"/>
        <v>0</v>
      </c>
      <c r="D184" s="303">
        <f t="shared" si="24"/>
        <v>0</v>
      </c>
      <c r="E184" s="303">
        <f t="shared" si="24"/>
        <v>0</v>
      </c>
      <c r="F184" s="303">
        <f t="shared" si="24"/>
        <v>0</v>
      </c>
      <c r="G184" s="303">
        <f t="shared" si="24"/>
        <v>0</v>
      </c>
      <c r="H184" s="303">
        <f t="shared" si="24"/>
        <v>0</v>
      </c>
      <c r="I184" s="303">
        <f t="shared" si="24"/>
        <v>0</v>
      </c>
      <c r="J184" s="303">
        <f t="shared" si="24"/>
        <v>0</v>
      </c>
      <c r="K184" s="303">
        <f t="shared" si="24"/>
        <v>0</v>
      </c>
      <c r="L184" s="303">
        <f t="shared" si="24"/>
        <v>0</v>
      </c>
      <c r="M184" s="303">
        <f t="shared" si="24"/>
        <v>0</v>
      </c>
      <c r="N184" s="303">
        <f t="shared" si="24"/>
        <v>0</v>
      </c>
      <c r="O184" s="303">
        <f t="shared" si="24"/>
        <v>0</v>
      </c>
      <c r="P184" s="303">
        <f t="shared" si="24"/>
        <v>0</v>
      </c>
      <c r="Q184" s="303">
        <f t="shared" si="24"/>
        <v>0</v>
      </c>
      <c r="R184" s="303">
        <f t="shared" si="24"/>
        <v>0</v>
      </c>
      <c r="S184" s="303">
        <f t="shared" si="24"/>
        <v>0</v>
      </c>
      <c r="T184" s="303">
        <f t="shared" si="24"/>
        <v>0</v>
      </c>
      <c r="U184" s="303">
        <f t="shared" si="24"/>
        <v>0</v>
      </c>
      <c r="V184" s="303">
        <f t="shared" si="24"/>
        <v>0</v>
      </c>
      <c r="W184" s="303">
        <f t="shared" si="24"/>
        <v>0</v>
      </c>
      <c r="X184" s="303">
        <f t="shared" si="24"/>
        <v>0</v>
      </c>
      <c r="Y184" s="303">
        <f t="shared" si="24"/>
        <v>0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DA185" s="125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4"/>
    </row>
    <row r="187" spans="1:105" ht="12" customHeight="1" x14ac:dyDescent="0.25">
      <c r="A187" s="35" t="s">
        <v>80</v>
      </c>
      <c r="B187" s="232">
        <f t="shared" ref="B187:Y187" si="25">SUM(B$188:B$193,B$197:B$198,B$200:B$202)</f>
        <v>0</v>
      </c>
      <c r="C187" s="232">
        <f t="shared" si="25"/>
        <v>0</v>
      </c>
      <c r="D187" s="232">
        <f t="shared" si="25"/>
        <v>0</v>
      </c>
      <c r="E187" s="232">
        <f t="shared" si="25"/>
        <v>0</v>
      </c>
      <c r="F187" s="232">
        <f t="shared" si="25"/>
        <v>0</v>
      </c>
      <c r="G187" s="232">
        <f t="shared" si="25"/>
        <v>0</v>
      </c>
      <c r="H187" s="232">
        <f t="shared" si="25"/>
        <v>0</v>
      </c>
      <c r="I187" s="232">
        <f t="shared" si="25"/>
        <v>0</v>
      </c>
      <c r="J187" s="232">
        <f t="shared" si="25"/>
        <v>0</v>
      </c>
      <c r="K187" s="232">
        <f t="shared" si="25"/>
        <v>0</v>
      </c>
      <c r="L187" s="232">
        <f t="shared" si="25"/>
        <v>0</v>
      </c>
      <c r="M187" s="232">
        <f t="shared" si="25"/>
        <v>0</v>
      </c>
      <c r="N187" s="232">
        <f t="shared" si="25"/>
        <v>0</v>
      </c>
      <c r="O187" s="232">
        <f t="shared" si="25"/>
        <v>0</v>
      </c>
      <c r="P187" s="232">
        <f t="shared" si="25"/>
        <v>0</v>
      </c>
      <c r="Q187" s="232">
        <f t="shared" si="25"/>
        <v>0</v>
      </c>
      <c r="R187" s="232">
        <f t="shared" si="25"/>
        <v>0</v>
      </c>
      <c r="S187" s="232">
        <f t="shared" si="25"/>
        <v>0</v>
      </c>
      <c r="T187" s="232">
        <f t="shared" si="25"/>
        <v>0</v>
      </c>
      <c r="U187" s="232">
        <f t="shared" si="25"/>
        <v>0</v>
      </c>
      <c r="V187" s="232">
        <f t="shared" si="25"/>
        <v>0</v>
      </c>
      <c r="W187" s="232">
        <f t="shared" si="25"/>
        <v>0</v>
      </c>
      <c r="X187" s="232">
        <f t="shared" si="25"/>
        <v>0</v>
      </c>
      <c r="Y187" s="232">
        <f t="shared" si="25"/>
        <v>0</v>
      </c>
      <c r="DA187" s="95"/>
    </row>
    <row r="188" spans="1:105" ht="12" customHeight="1" x14ac:dyDescent="0.25">
      <c r="A188" s="55" t="s">
        <v>91</v>
      </c>
      <c r="B188" s="299">
        <f t="shared" ref="B188:Y188" si="26">IF(B$73=0,0,B$73/B$72)</f>
        <v>0</v>
      </c>
      <c r="C188" s="299">
        <f t="shared" si="26"/>
        <v>0</v>
      </c>
      <c r="D188" s="299">
        <f t="shared" si="26"/>
        <v>0</v>
      </c>
      <c r="E188" s="299">
        <f t="shared" si="26"/>
        <v>0</v>
      </c>
      <c r="F188" s="299">
        <f t="shared" si="26"/>
        <v>0</v>
      </c>
      <c r="G188" s="299">
        <f t="shared" si="26"/>
        <v>0</v>
      </c>
      <c r="H188" s="299">
        <f t="shared" si="26"/>
        <v>0</v>
      </c>
      <c r="I188" s="299">
        <f t="shared" si="26"/>
        <v>0</v>
      </c>
      <c r="J188" s="299">
        <f t="shared" si="26"/>
        <v>0</v>
      </c>
      <c r="K188" s="299">
        <f t="shared" si="26"/>
        <v>0</v>
      </c>
      <c r="L188" s="299">
        <f t="shared" si="26"/>
        <v>0</v>
      </c>
      <c r="M188" s="299">
        <f t="shared" si="26"/>
        <v>0</v>
      </c>
      <c r="N188" s="299">
        <f t="shared" si="26"/>
        <v>0</v>
      </c>
      <c r="O188" s="299">
        <f t="shared" si="26"/>
        <v>0</v>
      </c>
      <c r="P188" s="299">
        <f t="shared" si="26"/>
        <v>0</v>
      </c>
      <c r="Q188" s="299">
        <f t="shared" si="26"/>
        <v>0</v>
      </c>
      <c r="R188" s="299">
        <f t="shared" si="26"/>
        <v>0</v>
      </c>
      <c r="S188" s="299">
        <f t="shared" si="26"/>
        <v>0</v>
      </c>
      <c r="T188" s="299">
        <f t="shared" si="26"/>
        <v>0</v>
      </c>
      <c r="U188" s="299">
        <f t="shared" si="26"/>
        <v>0</v>
      </c>
      <c r="V188" s="299">
        <f t="shared" si="26"/>
        <v>0</v>
      </c>
      <c r="W188" s="299">
        <f t="shared" si="26"/>
        <v>0</v>
      </c>
      <c r="X188" s="299">
        <f t="shared" si="26"/>
        <v>0</v>
      </c>
      <c r="Y188" s="299">
        <f t="shared" si="26"/>
        <v>0</v>
      </c>
      <c r="DA188" s="67"/>
    </row>
    <row r="189" spans="1:105" ht="12" customHeight="1" x14ac:dyDescent="0.25">
      <c r="A189" s="173" t="s">
        <v>92</v>
      </c>
      <c r="B189" s="233">
        <f t="shared" ref="B189:Y189" si="27">IF(B$74=0,0,B$74/B$72)</f>
        <v>0</v>
      </c>
      <c r="C189" s="233">
        <f t="shared" si="27"/>
        <v>0</v>
      </c>
      <c r="D189" s="233">
        <f t="shared" si="27"/>
        <v>0</v>
      </c>
      <c r="E189" s="233">
        <f t="shared" si="27"/>
        <v>0</v>
      </c>
      <c r="F189" s="233">
        <f t="shared" si="27"/>
        <v>0</v>
      </c>
      <c r="G189" s="233">
        <f t="shared" si="27"/>
        <v>0</v>
      </c>
      <c r="H189" s="233">
        <f t="shared" si="27"/>
        <v>0</v>
      </c>
      <c r="I189" s="233">
        <f t="shared" si="27"/>
        <v>0</v>
      </c>
      <c r="J189" s="233">
        <f t="shared" si="27"/>
        <v>0</v>
      </c>
      <c r="K189" s="233">
        <f t="shared" si="27"/>
        <v>0</v>
      </c>
      <c r="L189" s="233">
        <f t="shared" si="27"/>
        <v>0</v>
      </c>
      <c r="M189" s="233">
        <f t="shared" si="27"/>
        <v>0</v>
      </c>
      <c r="N189" s="233">
        <f t="shared" si="27"/>
        <v>0</v>
      </c>
      <c r="O189" s="233">
        <f t="shared" si="27"/>
        <v>0</v>
      </c>
      <c r="P189" s="233">
        <f t="shared" si="27"/>
        <v>0</v>
      </c>
      <c r="Q189" s="233">
        <f t="shared" si="27"/>
        <v>0</v>
      </c>
      <c r="R189" s="233">
        <f t="shared" si="27"/>
        <v>0</v>
      </c>
      <c r="S189" s="233">
        <f t="shared" si="27"/>
        <v>0</v>
      </c>
      <c r="T189" s="233">
        <f t="shared" si="27"/>
        <v>0</v>
      </c>
      <c r="U189" s="233">
        <f t="shared" si="27"/>
        <v>0</v>
      </c>
      <c r="V189" s="233">
        <f t="shared" si="27"/>
        <v>0</v>
      </c>
      <c r="W189" s="233">
        <f t="shared" si="27"/>
        <v>0</v>
      </c>
      <c r="X189" s="233">
        <f t="shared" si="27"/>
        <v>0</v>
      </c>
      <c r="Y189" s="233">
        <f t="shared" si="27"/>
        <v>0</v>
      </c>
      <c r="DA189" s="177"/>
    </row>
    <row r="190" spans="1:105" ht="12" customHeight="1" x14ac:dyDescent="0.25">
      <c r="A190" s="173" t="s">
        <v>93</v>
      </c>
      <c r="B190" s="233">
        <f t="shared" ref="B190:Y190" si="28">IF(B$75=0,0,B$75/B$72)</f>
        <v>0</v>
      </c>
      <c r="C190" s="233">
        <f t="shared" si="28"/>
        <v>0</v>
      </c>
      <c r="D190" s="233">
        <f t="shared" si="28"/>
        <v>0</v>
      </c>
      <c r="E190" s="233">
        <f t="shared" si="28"/>
        <v>0</v>
      </c>
      <c r="F190" s="233">
        <f t="shared" si="28"/>
        <v>0</v>
      </c>
      <c r="G190" s="233">
        <f t="shared" si="28"/>
        <v>0</v>
      </c>
      <c r="H190" s="233">
        <f t="shared" si="28"/>
        <v>0</v>
      </c>
      <c r="I190" s="233">
        <f t="shared" si="28"/>
        <v>0</v>
      </c>
      <c r="J190" s="233">
        <f t="shared" si="28"/>
        <v>0</v>
      </c>
      <c r="K190" s="233">
        <f t="shared" si="28"/>
        <v>0</v>
      </c>
      <c r="L190" s="233">
        <f t="shared" si="28"/>
        <v>0</v>
      </c>
      <c r="M190" s="233">
        <f t="shared" si="28"/>
        <v>0</v>
      </c>
      <c r="N190" s="233">
        <f t="shared" si="28"/>
        <v>0</v>
      </c>
      <c r="O190" s="233">
        <f t="shared" si="28"/>
        <v>0</v>
      </c>
      <c r="P190" s="233">
        <f t="shared" si="28"/>
        <v>0</v>
      </c>
      <c r="Q190" s="233">
        <f t="shared" si="28"/>
        <v>0</v>
      </c>
      <c r="R190" s="233">
        <f t="shared" si="28"/>
        <v>0</v>
      </c>
      <c r="S190" s="233">
        <f t="shared" si="28"/>
        <v>0</v>
      </c>
      <c r="T190" s="233">
        <f t="shared" si="28"/>
        <v>0</v>
      </c>
      <c r="U190" s="233">
        <f t="shared" si="28"/>
        <v>0</v>
      </c>
      <c r="V190" s="233">
        <f t="shared" si="28"/>
        <v>0</v>
      </c>
      <c r="W190" s="233">
        <f t="shared" si="28"/>
        <v>0</v>
      </c>
      <c r="X190" s="233">
        <f t="shared" si="28"/>
        <v>0</v>
      </c>
      <c r="Y190" s="233">
        <f t="shared" si="28"/>
        <v>0</v>
      </c>
      <c r="DA190" s="177"/>
    </row>
    <row r="191" spans="1:105" ht="12" customHeight="1" x14ac:dyDescent="0.25">
      <c r="A191" s="173" t="s">
        <v>94</v>
      </c>
      <c r="B191" s="233">
        <f t="shared" ref="B191:Y191" si="29">IF(B$76=0,0,B$76/B$72)</f>
        <v>0</v>
      </c>
      <c r="C191" s="233">
        <f t="shared" si="29"/>
        <v>0</v>
      </c>
      <c r="D191" s="233">
        <f t="shared" si="29"/>
        <v>0</v>
      </c>
      <c r="E191" s="233">
        <f t="shared" si="29"/>
        <v>0</v>
      </c>
      <c r="F191" s="233">
        <f t="shared" si="29"/>
        <v>0</v>
      </c>
      <c r="G191" s="233">
        <f t="shared" si="29"/>
        <v>0</v>
      </c>
      <c r="H191" s="233">
        <f t="shared" si="29"/>
        <v>0</v>
      </c>
      <c r="I191" s="233">
        <f t="shared" si="29"/>
        <v>0</v>
      </c>
      <c r="J191" s="233">
        <f t="shared" si="29"/>
        <v>0</v>
      </c>
      <c r="K191" s="233">
        <f t="shared" si="29"/>
        <v>0</v>
      </c>
      <c r="L191" s="233">
        <f t="shared" si="29"/>
        <v>0</v>
      </c>
      <c r="M191" s="233">
        <f t="shared" si="29"/>
        <v>0</v>
      </c>
      <c r="N191" s="233">
        <f t="shared" si="29"/>
        <v>0</v>
      </c>
      <c r="O191" s="233">
        <f t="shared" si="29"/>
        <v>0</v>
      </c>
      <c r="P191" s="233">
        <f t="shared" si="29"/>
        <v>0</v>
      </c>
      <c r="Q191" s="233">
        <f t="shared" si="29"/>
        <v>0</v>
      </c>
      <c r="R191" s="233">
        <f t="shared" si="29"/>
        <v>0</v>
      </c>
      <c r="S191" s="233">
        <f t="shared" si="29"/>
        <v>0</v>
      </c>
      <c r="T191" s="233">
        <f t="shared" si="29"/>
        <v>0</v>
      </c>
      <c r="U191" s="233">
        <f t="shared" si="29"/>
        <v>0</v>
      </c>
      <c r="V191" s="233">
        <f t="shared" si="29"/>
        <v>0</v>
      </c>
      <c r="W191" s="233">
        <f t="shared" si="29"/>
        <v>0</v>
      </c>
      <c r="X191" s="233">
        <f t="shared" si="29"/>
        <v>0</v>
      </c>
      <c r="Y191" s="233">
        <f t="shared" si="29"/>
        <v>0</v>
      </c>
      <c r="DA191" s="177"/>
    </row>
    <row r="192" spans="1:105" ht="12" customHeight="1" x14ac:dyDescent="0.25">
      <c r="A192" s="56" t="s">
        <v>95</v>
      </c>
      <c r="B192" s="300">
        <f t="shared" ref="B192:Y192" si="30">IF(B$77=0,0,B$77/B$72)</f>
        <v>0</v>
      </c>
      <c r="C192" s="300">
        <f t="shared" si="30"/>
        <v>0</v>
      </c>
      <c r="D192" s="300">
        <f t="shared" si="30"/>
        <v>0</v>
      </c>
      <c r="E192" s="300">
        <f t="shared" si="30"/>
        <v>0</v>
      </c>
      <c r="F192" s="300">
        <f t="shared" si="30"/>
        <v>0</v>
      </c>
      <c r="G192" s="300">
        <f t="shared" si="30"/>
        <v>0</v>
      </c>
      <c r="H192" s="300">
        <f t="shared" si="30"/>
        <v>0</v>
      </c>
      <c r="I192" s="300">
        <f t="shared" si="30"/>
        <v>0</v>
      </c>
      <c r="J192" s="300">
        <f t="shared" si="30"/>
        <v>0</v>
      </c>
      <c r="K192" s="300">
        <f t="shared" si="30"/>
        <v>0</v>
      </c>
      <c r="L192" s="300">
        <f t="shared" si="30"/>
        <v>0</v>
      </c>
      <c r="M192" s="300">
        <f t="shared" si="30"/>
        <v>0</v>
      </c>
      <c r="N192" s="300">
        <f t="shared" si="30"/>
        <v>0</v>
      </c>
      <c r="O192" s="300">
        <f t="shared" si="30"/>
        <v>0</v>
      </c>
      <c r="P192" s="300">
        <f t="shared" si="30"/>
        <v>0</v>
      </c>
      <c r="Q192" s="300">
        <f t="shared" si="30"/>
        <v>0</v>
      </c>
      <c r="R192" s="300">
        <f t="shared" si="30"/>
        <v>0</v>
      </c>
      <c r="S192" s="300">
        <f t="shared" si="30"/>
        <v>0</v>
      </c>
      <c r="T192" s="300">
        <f t="shared" si="30"/>
        <v>0</v>
      </c>
      <c r="U192" s="300">
        <f t="shared" si="30"/>
        <v>0</v>
      </c>
      <c r="V192" s="300">
        <f t="shared" si="30"/>
        <v>0</v>
      </c>
      <c r="W192" s="300">
        <f t="shared" si="30"/>
        <v>0</v>
      </c>
      <c r="X192" s="300">
        <f t="shared" si="30"/>
        <v>0</v>
      </c>
      <c r="Y192" s="300">
        <f t="shared" si="30"/>
        <v>0</v>
      </c>
      <c r="DA192" s="68"/>
    </row>
    <row r="193" spans="1:105" ht="12" customHeight="1" x14ac:dyDescent="0.25">
      <c r="A193" s="174" t="s">
        <v>558</v>
      </c>
      <c r="B193" s="301">
        <f t="shared" ref="B193:Y193" si="31">IF(B$83=0,0,B$83/B$72)</f>
        <v>0</v>
      </c>
      <c r="C193" s="301">
        <f t="shared" si="31"/>
        <v>0</v>
      </c>
      <c r="D193" s="301">
        <f t="shared" si="31"/>
        <v>0</v>
      </c>
      <c r="E193" s="301">
        <f t="shared" si="31"/>
        <v>0</v>
      </c>
      <c r="F193" s="301">
        <f t="shared" si="31"/>
        <v>0</v>
      </c>
      <c r="G193" s="301">
        <f t="shared" si="31"/>
        <v>0</v>
      </c>
      <c r="H193" s="301">
        <f t="shared" si="31"/>
        <v>0</v>
      </c>
      <c r="I193" s="301">
        <f t="shared" si="31"/>
        <v>0</v>
      </c>
      <c r="J193" s="301">
        <f t="shared" si="31"/>
        <v>0</v>
      </c>
      <c r="K193" s="301">
        <f t="shared" si="31"/>
        <v>0</v>
      </c>
      <c r="L193" s="301">
        <f t="shared" si="31"/>
        <v>0</v>
      </c>
      <c r="M193" s="301">
        <f t="shared" si="31"/>
        <v>0</v>
      </c>
      <c r="N193" s="301">
        <f t="shared" si="31"/>
        <v>0</v>
      </c>
      <c r="O193" s="301">
        <f t="shared" si="31"/>
        <v>0</v>
      </c>
      <c r="P193" s="301">
        <f t="shared" si="31"/>
        <v>0</v>
      </c>
      <c r="Q193" s="301">
        <f t="shared" si="31"/>
        <v>0</v>
      </c>
      <c r="R193" s="301">
        <f t="shared" si="31"/>
        <v>0</v>
      </c>
      <c r="S193" s="301">
        <f t="shared" si="31"/>
        <v>0</v>
      </c>
      <c r="T193" s="301">
        <f t="shared" si="31"/>
        <v>0</v>
      </c>
      <c r="U193" s="301">
        <f t="shared" si="31"/>
        <v>0</v>
      </c>
      <c r="V193" s="301">
        <f t="shared" si="31"/>
        <v>0</v>
      </c>
      <c r="W193" s="301">
        <f t="shared" si="31"/>
        <v>0</v>
      </c>
      <c r="X193" s="301">
        <f t="shared" si="31"/>
        <v>0</v>
      </c>
      <c r="Y193" s="301">
        <f t="shared" si="31"/>
        <v>0</v>
      </c>
      <c r="DA193" s="178"/>
    </row>
    <row r="194" spans="1:105" ht="12" customHeight="1" x14ac:dyDescent="0.25">
      <c r="A194" s="62" t="s">
        <v>560</v>
      </c>
      <c r="B194" s="302">
        <f t="shared" ref="B194:Y194" si="32">IF(B$84=0,0,B$84/B$72)</f>
        <v>0</v>
      </c>
      <c r="C194" s="302">
        <f t="shared" si="32"/>
        <v>0</v>
      </c>
      <c r="D194" s="302">
        <f t="shared" si="32"/>
        <v>0</v>
      </c>
      <c r="E194" s="302">
        <f t="shared" si="32"/>
        <v>0</v>
      </c>
      <c r="F194" s="302">
        <f t="shared" si="32"/>
        <v>0</v>
      </c>
      <c r="G194" s="302">
        <f t="shared" si="32"/>
        <v>0</v>
      </c>
      <c r="H194" s="302">
        <f t="shared" si="32"/>
        <v>0</v>
      </c>
      <c r="I194" s="302">
        <f t="shared" si="32"/>
        <v>0</v>
      </c>
      <c r="J194" s="302">
        <f t="shared" si="32"/>
        <v>0</v>
      </c>
      <c r="K194" s="302">
        <f t="shared" si="32"/>
        <v>0</v>
      </c>
      <c r="L194" s="302">
        <f t="shared" si="32"/>
        <v>0</v>
      </c>
      <c r="M194" s="302">
        <f t="shared" si="32"/>
        <v>0</v>
      </c>
      <c r="N194" s="302">
        <f t="shared" si="32"/>
        <v>0</v>
      </c>
      <c r="O194" s="302">
        <f t="shared" si="32"/>
        <v>0</v>
      </c>
      <c r="P194" s="302">
        <f t="shared" si="32"/>
        <v>0</v>
      </c>
      <c r="Q194" s="302">
        <f t="shared" si="32"/>
        <v>0</v>
      </c>
      <c r="R194" s="302">
        <f t="shared" si="32"/>
        <v>0</v>
      </c>
      <c r="S194" s="302">
        <f t="shared" si="32"/>
        <v>0</v>
      </c>
      <c r="T194" s="302">
        <f t="shared" si="32"/>
        <v>0</v>
      </c>
      <c r="U194" s="302">
        <f t="shared" si="32"/>
        <v>0</v>
      </c>
      <c r="V194" s="302">
        <f t="shared" si="32"/>
        <v>0</v>
      </c>
      <c r="W194" s="302">
        <f t="shared" si="32"/>
        <v>0</v>
      </c>
      <c r="X194" s="302">
        <f t="shared" si="32"/>
        <v>0</v>
      </c>
      <c r="Y194" s="302">
        <f t="shared" si="32"/>
        <v>0</v>
      </c>
      <c r="DA194" s="72"/>
    </row>
    <row r="195" spans="1:105" ht="12" customHeight="1" x14ac:dyDescent="0.25">
      <c r="A195" s="62" t="s">
        <v>566</v>
      </c>
      <c r="B195" s="302">
        <f t="shared" ref="B195:Y195" si="33">IF(B$89=0,0,B$89/B$72)</f>
        <v>0</v>
      </c>
      <c r="C195" s="302">
        <f t="shared" si="33"/>
        <v>0</v>
      </c>
      <c r="D195" s="302">
        <f t="shared" si="33"/>
        <v>0</v>
      </c>
      <c r="E195" s="302">
        <f t="shared" si="33"/>
        <v>0</v>
      </c>
      <c r="F195" s="302">
        <f t="shared" si="33"/>
        <v>0</v>
      </c>
      <c r="G195" s="302">
        <f t="shared" si="33"/>
        <v>0</v>
      </c>
      <c r="H195" s="302">
        <f t="shared" si="33"/>
        <v>0</v>
      </c>
      <c r="I195" s="302">
        <f t="shared" si="33"/>
        <v>0</v>
      </c>
      <c r="J195" s="302">
        <f t="shared" si="33"/>
        <v>0</v>
      </c>
      <c r="K195" s="302">
        <f t="shared" si="33"/>
        <v>0</v>
      </c>
      <c r="L195" s="302">
        <f t="shared" si="33"/>
        <v>0</v>
      </c>
      <c r="M195" s="302">
        <f t="shared" si="33"/>
        <v>0</v>
      </c>
      <c r="N195" s="302">
        <f t="shared" si="33"/>
        <v>0</v>
      </c>
      <c r="O195" s="302">
        <f t="shared" si="33"/>
        <v>0</v>
      </c>
      <c r="P195" s="302">
        <f t="shared" si="33"/>
        <v>0</v>
      </c>
      <c r="Q195" s="302">
        <f t="shared" si="33"/>
        <v>0</v>
      </c>
      <c r="R195" s="302">
        <f t="shared" si="33"/>
        <v>0</v>
      </c>
      <c r="S195" s="302">
        <f t="shared" si="33"/>
        <v>0</v>
      </c>
      <c r="T195" s="302">
        <f t="shared" si="33"/>
        <v>0</v>
      </c>
      <c r="U195" s="302">
        <f t="shared" si="33"/>
        <v>0</v>
      </c>
      <c r="V195" s="302">
        <f t="shared" si="33"/>
        <v>0</v>
      </c>
      <c r="W195" s="302">
        <f t="shared" si="33"/>
        <v>0</v>
      </c>
      <c r="X195" s="302">
        <f t="shared" si="33"/>
        <v>0</v>
      </c>
      <c r="Y195" s="302">
        <f t="shared" si="33"/>
        <v>0</v>
      </c>
      <c r="DA195" s="72"/>
    </row>
    <row r="196" spans="1:105" ht="12" customHeight="1" x14ac:dyDescent="0.25">
      <c r="A196" s="174" t="s">
        <v>517</v>
      </c>
      <c r="B196" s="301">
        <f t="shared" ref="B196:Y196" si="34">IF(B$90=0,0,B$90/B$72)</f>
        <v>0</v>
      </c>
      <c r="C196" s="301">
        <f t="shared" si="34"/>
        <v>0</v>
      </c>
      <c r="D196" s="301">
        <f t="shared" si="34"/>
        <v>0</v>
      </c>
      <c r="E196" s="301">
        <f t="shared" si="34"/>
        <v>0</v>
      </c>
      <c r="F196" s="301">
        <f t="shared" si="34"/>
        <v>0</v>
      </c>
      <c r="G196" s="301">
        <f t="shared" si="34"/>
        <v>0</v>
      </c>
      <c r="H196" s="301">
        <f t="shared" si="34"/>
        <v>0</v>
      </c>
      <c r="I196" s="301">
        <f t="shared" si="34"/>
        <v>0</v>
      </c>
      <c r="J196" s="301">
        <f t="shared" si="34"/>
        <v>0</v>
      </c>
      <c r="K196" s="301">
        <f t="shared" si="34"/>
        <v>0</v>
      </c>
      <c r="L196" s="301">
        <f t="shared" si="34"/>
        <v>0</v>
      </c>
      <c r="M196" s="301">
        <f t="shared" si="34"/>
        <v>0</v>
      </c>
      <c r="N196" s="301">
        <f t="shared" si="34"/>
        <v>0</v>
      </c>
      <c r="O196" s="301">
        <f t="shared" si="34"/>
        <v>0</v>
      </c>
      <c r="P196" s="301">
        <f t="shared" si="34"/>
        <v>0</v>
      </c>
      <c r="Q196" s="301">
        <f t="shared" si="34"/>
        <v>0</v>
      </c>
      <c r="R196" s="301">
        <f t="shared" si="34"/>
        <v>0</v>
      </c>
      <c r="S196" s="301">
        <f t="shared" si="34"/>
        <v>0</v>
      </c>
      <c r="T196" s="301">
        <f t="shared" si="34"/>
        <v>0</v>
      </c>
      <c r="U196" s="301">
        <f t="shared" si="34"/>
        <v>0</v>
      </c>
      <c r="V196" s="301">
        <f t="shared" si="34"/>
        <v>0</v>
      </c>
      <c r="W196" s="301">
        <f t="shared" si="34"/>
        <v>0</v>
      </c>
      <c r="X196" s="301">
        <f t="shared" si="34"/>
        <v>0</v>
      </c>
      <c r="Y196" s="301">
        <f t="shared" si="34"/>
        <v>0</v>
      </c>
      <c r="DA196" s="178"/>
    </row>
    <row r="197" spans="1:105" ht="12" customHeight="1" x14ac:dyDescent="0.25">
      <c r="A197" s="62" t="s">
        <v>519</v>
      </c>
      <c r="B197" s="302">
        <f t="shared" ref="B197:Y197" si="35">IF(B$91=0,0,B$91/B$72)</f>
        <v>0</v>
      </c>
      <c r="C197" s="302">
        <f t="shared" si="35"/>
        <v>0</v>
      </c>
      <c r="D197" s="302">
        <f t="shared" si="35"/>
        <v>0</v>
      </c>
      <c r="E197" s="302">
        <f t="shared" si="35"/>
        <v>0</v>
      </c>
      <c r="F197" s="302">
        <f t="shared" si="35"/>
        <v>0</v>
      </c>
      <c r="G197" s="302">
        <f t="shared" si="35"/>
        <v>0</v>
      </c>
      <c r="H197" s="302">
        <f t="shared" si="35"/>
        <v>0</v>
      </c>
      <c r="I197" s="302">
        <f t="shared" si="35"/>
        <v>0</v>
      </c>
      <c r="J197" s="302">
        <f t="shared" si="35"/>
        <v>0</v>
      </c>
      <c r="K197" s="302">
        <f t="shared" si="35"/>
        <v>0</v>
      </c>
      <c r="L197" s="302">
        <f t="shared" si="35"/>
        <v>0</v>
      </c>
      <c r="M197" s="302">
        <f t="shared" si="35"/>
        <v>0</v>
      </c>
      <c r="N197" s="302">
        <f t="shared" si="35"/>
        <v>0</v>
      </c>
      <c r="O197" s="302">
        <f t="shared" si="35"/>
        <v>0</v>
      </c>
      <c r="P197" s="302">
        <f t="shared" si="35"/>
        <v>0</v>
      </c>
      <c r="Q197" s="302">
        <f t="shared" si="35"/>
        <v>0</v>
      </c>
      <c r="R197" s="302">
        <f t="shared" si="35"/>
        <v>0</v>
      </c>
      <c r="S197" s="302">
        <f t="shared" si="35"/>
        <v>0</v>
      </c>
      <c r="T197" s="302">
        <f t="shared" si="35"/>
        <v>0</v>
      </c>
      <c r="U197" s="302">
        <f t="shared" si="35"/>
        <v>0</v>
      </c>
      <c r="V197" s="302">
        <f t="shared" si="35"/>
        <v>0</v>
      </c>
      <c r="W197" s="302">
        <f t="shared" si="35"/>
        <v>0</v>
      </c>
      <c r="X197" s="302">
        <f t="shared" si="35"/>
        <v>0</v>
      </c>
      <c r="Y197" s="302">
        <f t="shared" si="35"/>
        <v>0</v>
      </c>
      <c r="DA197" s="72"/>
    </row>
    <row r="198" spans="1:105" ht="12" customHeight="1" x14ac:dyDescent="0.25">
      <c r="A198" s="62" t="s">
        <v>525</v>
      </c>
      <c r="B198" s="302">
        <f t="shared" ref="B198:Y198" si="36">IF(B$96=0,0,B$96/B$72)</f>
        <v>0</v>
      </c>
      <c r="C198" s="302">
        <f t="shared" si="36"/>
        <v>0</v>
      </c>
      <c r="D198" s="302">
        <f t="shared" si="36"/>
        <v>0</v>
      </c>
      <c r="E198" s="302">
        <f t="shared" si="36"/>
        <v>0</v>
      </c>
      <c r="F198" s="302">
        <f t="shared" si="36"/>
        <v>0</v>
      </c>
      <c r="G198" s="302">
        <f t="shared" si="36"/>
        <v>0</v>
      </c>
      <c r="H198" s="302">
        <f t="shared" si="36"/>
        <v>0</v>
      </c>
      <c r="I198" s="302">
        <f t="shared" si="36"/>
        <v>0</v>
      </c>
      <c r="J198" s="302">
        <f t="shared" si="36"/>
        <v>0</v>
      </c>
      <c r="K198" s="302">
        <f t="shared" si="36"/>
        <v>0</v>
      </c>
      <c r="L198" s="302">
        <f t="shared" si="36"/>
        <v>0</v>
      </c>
      <c r="M198" s="302">
        <f t="shared" si="36"/>
        <v>0</v>
      </c>
      <c r="N198" s="302">
        <f t="shared" si="36"/>
        <v>0</v>
      </c>
      <c r="O198" s="302">
        <f t="shared" si="36"/>
        <v>0</v>
      </c>
      <c r="P198" s="302">
        <f t="shared" si="36"/>
        <v>0</v>
      </c>
      <c r="Q198" s="302">
        <f t="shared" si="36"/>
        <v>0</v>
      </c>
      <c r="R198" s="302">
        <f t="shared" si="36"/>
        <v>0</v>
      </c>
      <c r="S198" s="302">
        <f t="shared" si="36"/>
        <v>0</v>
      </c>
      <c r="T198" s="302">
        <f t="shared" si="36"/>
        <v>0</v>
      </c>
      <c r="U198" s="302">
        <f t="shared" si="36"/>
        <v>0</v>
      </c>
      <c r="V198" s="302">
        <f t="shared" si="36"/>
        <v>0</v>
      </c>
      <c r="W198" s="302">
        <f t="shared" si="36"/>
        <v>0</v>
      </c>
      <c r="X198" s="302">
        <f t="shared" si="36"/>
        <v>0</v>
      </c>
      <c r="Y198" s="302">
        <f t="shared" si="36"/>
        <v>0</v>
      </c>
      <c r="DA198" s="72"/>
    </row>
    <row r="199" spans="1:105" ht="12" customHeight="1" x14ac:dyDescent="0.25">
      <c r="A199" s="174" t="s">
        <v>527</v>
      </c>
      <c r="B199" s="301">
        <f t="shared" ref="B199:Y199" si="37">IF(B$97=0,0,B$97/B$72)</f>
        <v>0</v>
      </c>
      <c r="C199" s="301">
        <f t="shared" si="37"/>
        <v>0</v>
      </c>
      <c r="D199" s="301">
        <f t="shared" si="37"/>
        <v>0</v>
      </c>
      <c r="E199" s="301">
        <f t="shared" si="37"/>
        <v>0</v>
      </c>
      <c r="F199" s="301">
        <f t="shared" si="37"/>
        <v>0</v>
      </c>
      <c r="G199" s="301">
        <f t="shared" si="37"/>
        <v>0</v>
      </c>
      <c r="H199" s="301">
        <f t="shared" si="37"/>
        <v>0</v>
      </c>
      <c r="I199" s="301">
        <f t="shared" si="37"/>
        <v>0</v>
      </c>
      <c r="J199" s="301">
        <f t="shared" si="37"/>
        <v>0</v>
      </c>
      <c r="K199" s="301">
        <f t="shared" si="37"/>
        <v>0</v>
      </c>
      <c r="L199" s="301">
        <f t="shared" si="37"/>
        <v>0</v>
      </c>
      <c r="M199" s="301">
        <f t="shared" si="37"/>
        <v>0</v>
      </c>
      <c r="N199" s="301">
        <f t="shared" si="37"/>
        <v>0</v>
      </c>
      <c r="O199" s="301">
        <f t="shared" si="37"/>
        <v>0</v>
      </c>
      <c r="P199" s="301">
        <f t="shared" si="37"/>
        <v>0</v>
      </c>
      <c r="Q199" s="301">
        <f t="shared" si="37"/>
        <v>0</v>
      </c>
      <c r="R199" s="301">
        <f t="shared" si="37"/>
        <v>0</v>
      </c>
      <c r="S199" s="301">
        <f t="shared" si="37"/>
        <v>0</v>
      </c>
      <c r="T199" s="301">
        <f t="shared" si="37"/>
        <v>0</v>
      </c>
      <c r="U199" s="301">
        <f t="shared" si="37"/>
        <v>0</v>
      </c>
      <c r="V199" s="301">
        <f t="shared" si="37"/>
        <v>0</v>
      </c>
      <c r="W199" s="301">
        <f t="shared" si="37"/>
        <v>0</v>
      </c>
      <c r="X199" s="301">
        <f t="shared" si="37"/>
        <v>0</v>
      </c>
      <c r="Y199" s="301">
        <f t="shared" si="37"/>
        <v>0</v>
      </c>
      <c r="DA199" s="178"/>
    </row>
    <row r="200" spans="1:105" ht="12" customHeight="1" x14ac:dyDescent="0.25">
      <c r="A200" s="62" t="s">
        <v>528</v>
      </c>
      <c r="B200" s="302">
        <f t="shared" ref="B200:Y200" si="38">IF(B$98=0,0,B$98/B$72)</f>
        <v>0</v>
      </c>
      <c r="C200" s="302">
        <f t="shared" si="38"/>
        <v>0</v>
      </c>
      <c r="D200" s="302">
        <f t="shared" si="38"/>
        <v>0</v>
      </c>
      <c r="E200" s="302">
        <f t="shared" si="38"/>
        <v>0</v>
      </c>
      <c r="F200" s="302">
        <f t="shared" si="38"/>
        <v>0</v>
      </c>
      <c r="G200" s="302">
        <f t="shared" si="38"/>
        <v>0</v>
      </c>
      <c r="H200" s="302">
        <f t="shared" si="38"/>
        <v>0</v>
      </c>
      <c r="I200" s="302">
        <f t="shared" si="38"/>
        <v>0</v>
      </c>
      <c r="J200" s="302">
        <f t="shared" si="38"/>
        <v>0</v>
      </c>
      <c r="K200" s="302">
        <f t="shared" si="38"/>
        <v>0</v>
      </c>
      <c r="L200" s="302">
        <f t="shared" si="38"/>
        <v>0</v>
      </c>
      <c r="M200" s="302">
        <f t="shared" si="38"/>
        <v>0</v>
      </c>
      <c r="N200" s="302">
        <f t="shared" si="38"/>
        <v>0</v>
      </c>
      <c r="O200" s="302">
        <f t="shared" si="38"/>
        <v>0</v>
      </c>
      <c r="P200" s="302">
        <f t="shared" si="38"/>
        <v>0</v>
      </c>
      <c r="Q200" s="302">
        <f t="shared" si="38"/>
        <v>0</v>
      </c>
      <c r="R200" s="302">
        <f t="shared" si="38"/>
        <v>0</v>
      </c>
      <c r="S200" s="302">
        <f t="shared" si="38"/>
        <v>0</v>
      </c>
      <c r="T200" s="302">
        <f t="shared" si="38"/>
        <v>0</v>
      </c>
      <c r="U200" s="302">
        <f t="shared" si="38"/>
        <v>0</v>
      </c>
      <c r="V200" s="302">
        <f t="shared" si="38"/>
        <v>0</v>
      </c>
      <c r="W200" s="302">
        <f t="shared" si="38"/>
        <v>0</v>
      </c>
      <c r="X200" s="302">
        <f t="shared" si="38"/>
        <v>0</v>
      </c>
      <c r="Y200" s="302">
        <f t="shared" si="38"/>
        <v>0</v>
      </c>
      <c r="DA200" s="72"/>
    </row>
    <row r="201" spans="1:105" ht="12" customHeight="1" x14ac:dyDescent="0.25">
      <c r="A201" s="62" t="s">
        <v>533</v>
      </c>
      <c r="B201" s="302">
        <f t="shared" ref="B201:Y201" si="39">IF(B$102=0,0,B$102/B$72)</f>
        <v>0</v>
      </c>
      <c r="C201" s="302">
        <f t="shared" si="39"/>
        <v>0</v>
      </c>
      <c r="D201" s="302">
        <f t="shared" si="39"/>
        <v>0</v>
      </c>
      <c r="E201" s="302">
        <f t="shared" si="39"/>
        <v>0</v>
      </c>
      <c r="F201" s="302">
        <f t="shared" si="39"/>
        <v>0</v>
      </c>
      <c r="G201" s="302">
        <f t="shared" si="39"/>
        <v>0</v>
      </c>
      <c r="H201" s="302">
        <f t="shared" si="39"/>
        <v>0</v>
      </c>
      <c r="I201" s="302">
        <f t="shared" si="39"/>
        <v>0</v>
      </c>
      <c r="J201" s="302">
        <f t="shared" si="39"/>
        <v>0</v>
      </c>
      <c r="K201" s="302">
        <f t="shared" si="39"/>
        <v>0</v>
      </c>
      <c r="L201" s="302">
        <f t="shared" si="39"/>
        <v>0</v>
      </c>
      <c r="M201" s="302">
        <f t="shared" si="39"/>
        <v>0</v>
      </c>
      <c r="N201" s="302">
        <f t="shared" si="39"/>
        <v>0</v>
      </c>
      <c r="O201" s="302">
        <f t="shared" si="39"/>
        <v>0</v>
      </c>
      <c r="P201" s="302">
        <f t="shared" si="39"/>
        <v>0</v>
      </c>
      <c r="Q201" s="302">
        <f t="shared" si="39"/>
        <v>0</v>
      </c>
      <c r="R201" s="302">
        <f t="shared" si="39"/>
        <v>0</v>
      </c>
      <c r="S201" s="302">
        <f t="shared" si="39"/>
        <v>0</v>
      </c>
      <c r="T201" s="302">
        <f t="shared" si="39"/>
        <v>0</v>
      </c>
      <c r="U201" s="302">
        <f t="shared" si="39"/>
        <v>0</v>
      </c>
      <c r="V201" s="302">
        <f t="shared" si="39"/>
        <v>0</v>
      </c>
      <c r="W201" s="302">
        <f t="shared" si="39"/>
        <v>0</v>
      </c>
      <c r="X201" s="302">
        <f t="shared" si="39"/>
        <v>0</v>
      </c>
      <c r="Y201" s="302">
        <f t="shared" si="39"/>
        <v>0</v>
      </c>
      <c r="DA201" s="72"/>
    </row>
    <row r="202" spans="1:105" ht="12" customHeight="1" x14ac:dyDescent="0.25">
      <c r="A202" s="63" t="s">
        <v>545</v>
      </c>
      <c r="B202" s="303">
        <f t="shared" ref="B202:Y202" si="40">IF(B$113=0,0,B$113/B$72)</f>
        <v>0</v>
      </c>
      <c r="C202" s="303">
        <f t="shared" si="40"/>
        <v>0</v>
      </c>
      <c r="D202" s="303">
        <f t="shared" si="40"/>
        <v>0</v>
      </c>
      <c r="E202" s="303">
        <f t="shared" si="40"/>
        <v>0</v>
      </c>
      <c r="F202" s="303">
        <f t="shared" si="40"/>
        <v>0</v>
      </c>
      <c r="G202" s="303">
        <f t="shared" si="40"/>
        <v>0</v>
      </c>
      <c r="H202" s="303">
        <f t="shared" si="40"/>
        <v>0</v>
      </c>
      <c r="I202" s="303">
        <f t="shared" si="40"/>
        <v>0</v>
      </c>
      <c r="J202" s="303">
        <f t="shared" si="40"/>
        <v>0</v>
      </c>
      <c r="K202" s="303">
        <f t="shared" si="40"/>
        <v>0</v>
      </c>
      <c r="L202" s="303">
        <f t="shared" si="40"/>
        <v>0</v>
      </c>
      <c r="M202" s="303">
        <f t="shared" si="40"/>
        <v>0</v>
      </c>
      <c r="N202" s="303">
        <f t="shared" si="40"/>
        <v>0</v>
      </c>
      <c r="O202" s="303">
        <f t="shared" si="40"/>
        <v>0</v>
      </c>
      <c r="P202" s="303">
        <f t="shared" si="40"/>
        <v>0</v>
      </c>
      <c r="Q202" s="303">
        <f t="shared" si="40"/>
        <v>0</v>
      </c>
      <c r="R202" s="303">
        <f t="shared" si="40"/>
        <v>0</v>
      </c>
      <c r="S202" s="303">
        <f t="shared" si="40"/>
        <v>0</v>
      </c>
      <c r="T202" s="303">
        <f t="shared" si="40"/>
        <v>0</v>
      </c>
      <c r="U202" s="303">
        <f t="shared" si="40"/>
        <v>0</v>
      </c>
      <c r="V202" s="303">
        <f t="shared" si="40"/>
        <v>0</v>
      </c>
      <c r="W202" s="303">
        <f t="shared" si="40"/>
        <v>0</v>
      </c>
      <c r="X202" s="303">
        <f t="shared" si="40"/>
        <v>0</v>
      </c>
      <c r="Y202" s="303">
        <f t="shared" si="40"/>
        <v>0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1">SUM(B$205:B$210,B$214:B$215,B$217:B$219)</f>
        <v>0</v>
      </c>
      <c r="C204" s="232">
        <f t="shared" si="41"/>
        <v>0</v>
      </c>
      <c r="D204" s="232">
        <f t="shared" si="41"/>
        <v>0</v>
      </c>
      <c r="E204" s="232">
        <f t="shared" si="41"/>
        <v>0</v>
      </c>
      <c r="F204" s="232">
        <f t="shared" si="41"/>
        <v>0</v>
      </c>
      <c r="G204" s="232">
        <f t="shared" si="41"/>
        <v>0</v>
      </c>
      <c r="H204" s="232">
        <f t="shared" si="41"/>
        <v>0</v>
      </c>
      <c r="I204" s="232">
        <f t="shared" si="41"/>
        <v>0</v>
      </c>
      <c r="J204" s="232">
        <f t="shared" si="41"/>
        <v>0</v>
      </c>
      <c r="K204" s="232">
        <f t="shared" si="41"/>
        <v>0</v>
      </c>
      <c r="L204" s="232">
        <f t="shared" si="41"/>
        <v>0</v>
      </c>
      <c r="M204" s="232">
        <f t="shared" si="41"/>
        <v>0</v>
      </c>
      <c r="N204" s="232">
        <f t="shared" si="41"/>
        <v>0</v>
      </c>
      <c r="O204" s="232">
        <f t="shared" si="41"/>
        <v>0</v>
      </c>
      <c r="P204" s="232">
        <f t="shared" si="41"/>
        <v>0</v>
      </c>
      <c r="Q204" s="232">
        <f t="shared" si="41"/>
        <v>0</v>
      </c>
      <c r="R204" s="232">
        <f t="shared" si="41"/>
        <v>0</v>
      </c>
      <c r="S204" s="232">
        <f t="shared" si="41"/>
        <v>0</v>
      </c>
      <c r="T204" s="232">
        <f t="shared" si="41"/>
        <v>0</v>
      </c>
      <c r="U204" s="232">
        <f t="shared" si="41"/>
        <v>0</v>
      </c>
      <c r="V204" s="232">
        <f t="shared" si="41"/>
        <v>0</v>
      </c>
      <c r="W204" s="232">
        <f t="shared" si="41"/>
        <v>0</v>
      </c>
      <c r="X204" s="232">
        <f t="shared" si="41"/>
        <v>0</v>
      </c>
      <c r="Y204" s="232">
        <f t="shared" si="41"/>
        <v>0</v>
      </c>
      <c r="DA204" s="95"/>
    </row>
    <row r="205" spans="1:105" ht="12" customHeight="1" x14ac:dyDescent="0.25">
      <c r="A205" s="55" t="s">
        <v>91</v>
      </c>
      <c r="B205" s="299">
        <f t="shared" ref="B205:Y205" si="42">IF(B$116=0,0,B$116/B$115)</f>
        <v>0</v>
      </c>
      <c r="C205" s="299">
        <f t="shared" si="42"/>
        <v>0</v>
      </c>
      <c r="D205" s="299">
        <f t="shared" si="42"/>
        <v>0</v>
      </c>
      <c r="E205" s="299">
        <f t="shared" si="42"/>
        <v>0</v>
      </c>
      <c r="F205" s="299">
        <f t="shared" si="42"/>
        <v>0</v>
      </c>
      <c r="G205" s="299">
        <f t="shared" si="42"/>
        <v>0</v>
      </c>
      <c r="H205" s="299">
        <f t="shared" si="42"/>
        <v>0</v>
      </c>
      <c r="I205" s="299">
        <f t="shared" si="42"/>
        <v>0</v>
      </c>
      <c r="J205" s="299">
        <f t="shared" si="42"/>
        <v>0</v>
      </c>
      <c r="K205" s="299">
        <f t="shared" si="42"/>
        <v>0</v>
      </c>
      <c r="L205" s="299">
        <f t="shared" si="42"/>
        <v>0</v>
      </c>
      <c r="M205" s="299">
        <f t="shared" si="42"/>
        <v>0</v>
      </c>
      <c r="N205" s="299">
        <f t="shared" si="42"/>
        <v>0</v>
      </c>
      <c r="O205" s="299">
        <f t="shared" si="42"/>
        <v>0</v>
      </c>
      <c r="P205" s="299">
        <f t="shared" si="42"/>
        <v>0</v>
      </c>
      <c r="Q205" s="299">
        <f t="shared" si="42"/>
        <v>0</v>
      </c>
      <c r="R205" s="299">
        <f t="shared" si="42"/>
        <v>0</v>
      </c>
      <c r="S205" s="299">
        <f t="shared" si="42"/>
        <v>0</v>
      </c>
      <c r="T205" s="299">
        <f t="shared" si="42"/>
        <v>0</v>
      </c>
      <c r="U205" s="299">
        <f t="shared" si="42"/>
        <v>0</v>
      </c>
      <c r="V205" s="299">
        <f t="shared" si="42"/>
        <v>0</v>
      </c>
      <c r="W205" s="299">
        <f t="shared" si="42"/>
        <v>0</v>
      </c>
      <c r="X205" s="299">
        <f t="shared" si="42"/>
        <v>0</v>
      </c>
      <c r="Y205" s="299">
        <f t="shared" si="42"/>
        <v>0</v>
      </c>
      <c r="DA205" s="67"/>
    </row>
    <row r="206" spans="1:105" ht="12" customHeight="1" x14ac:dyDescent="0.25">
      <c r="A206" s="173" t="s">
        <v>92</v>
      </c>
      <c r="B206" s="233">
        <f t="shared" ref="B206:Y206" si="43">IF(B$117=0,0,B$117/B$115)</f>
        <v>0</v>
      </c>
      <c r="C206" s="233">
        <f t="shared" si="43"/>
        <v>0</v>
      </c>
      <c r="D206" s="233">
        <f t="shared" si="43"/>
        <v>0</v>
      </c>
      <c r="E206" s="233">
        <f t="shared" si="43"/>
        <v>0</v>
      </c>
      <c r="F206" s="233">
        <f t="shared" si="43"/>
        <v>0</v>
      </c>
      <c r="G206" s="233">
        <f t="shared" si="43"/>
        <v>0</v>
      </c>
      <c r="H206" s="233">
        <f t="shared" si="43"/>
        <v>0</v>
      </c>
      <c r="I206" s="233">
        <f t="shared" si="43"/>
        <v>0</v>
      </c>
      <c r="J206" s="233">
        <f t="shared" si="43"/>
        <v>0</v>
      </c>
      <c r="K206" s="233">
        <f t="shared" si="43"/>
        <v>0</v>
      </c>
      <c r="L206" s="233">
        <f t="shared" si="43"/>
        <v>0</v>
      </c>
      <c r="M206" s="233">
        <f t="shared" si="43"/>
        <v>0</v>
      </c>
      <c r="N206" s="233">
        <f t="shared" si="43"/>
        <v>0</v>
      </c>
      <c r="O206" s="233">
        <f t="shared" si="43"/>
        <v>0</v>
      </c>
      <c r="P206" s="233">
        <f t="shared" si="43"/>
        <v>0</v>
      </c>
      <c r="Q206" s="233">
        <f t="shared" si="43"/>
        <v>0</v>
      </c>
      <c r="R206" s="233">
        <f t="shared" si="43"/>
        <v>0</v>
      </c>
      <c r="S206" s="233">
        <f t="shared" si="43"/>
        <v>0</v>
      </c>
      <c r="T206" s="233">
        <f t="shared" si="43"/>
        <v>0</v>
      </c>
      <c r="U206" s="233">
        <f t="shared" si="43"/>
        <v>0</v>
      </c>
      <c r="V206" s="233">
        <f t="shared" si="43"/>
        <v>0</v>
      </c>
      <c r="W206" s="233">
        <f t="shared" si="43"/>
        <v>0</v>
      </c>
      <c r="X206" s="233">
        <f t="shared" si="43"/>
        <v>0</v>
      </c>
      <c r="Y206" s="233">
        <f t="shared" si="43"/>
        <v>0</v>
      </c>
      <c r="DA206" s="177"/>
    </row>
    <row r="207" spans="1:105" ht="12" customHeight="1" x14ac:dyDescent="0.25">
      <c r="A207" s="173" t="s">
        <v>93</v>
      </c>
      <c r="B207" s="233">
        <f t="shared" ref="B207:Y207" si="44">IF(B$118=0,0,B$118/B$115)</f>
        <v>0</v>
      </c>
      <c r="C207" s="233">
        <f t="shared" si="44"/>
        <v>0</v>
      </c>
      <c r="D207" s="233">
        <f t="shared" si="44"/>
        <v>0</v>
      </c>
      <c r="E207" s="233">
        <f t="shared" si="44"/>
        <v>0</v>
      </c>
      <c r="F207" s="233">
        <f t="shared" si="44"/>
        <v>0</v>
      </c>
      <c r="G207" s="233">
        <f t="shared" si="44"/>
        <v>0</v>
      </c>
      <c r="H207" s="233">
        <f t="shared" si="44"/>
        <v>0</v>
      </c>
      <c r="I207" s="233">
        <f t="shared" si="44"/>
        <v>0</v>
      </c>
      <c r="J207" s="233">
        <f t="shared" si="44"/>
        <v>0</v>
      </c>
      <c r="K207" s="233">
        <f t="shared" si="44"/>
        <v>0</v>
      </c>
      <c r="L207" s="233">
        <f t="shared" si="44"/>
        <v>0</v>
      </c>
      <c r="M207" s="233">
        <f t="shared" si="44"/>
        <v>0</v>
      </c>
      <c r="N207" s="233">
        <f t="shared" si="44"/>
        <v>0</v>
      </c>
      <c r="O207" s="233">
        <f t="shared" si="44"/>
        <v>0</v>
      </c>
      <c r="P207" s="233">
        <f t="shared" si="44"/>
        <v>0</v>
      </c>
      <c r="Q207" s="233">
        <f t="shared" si="44"/>
        <v>0</v>
      </c>
      <c r="R207" s="233">
        <f t="shared" si="44"/>
        <v>0</v>
      </c>
      <c r="S207" s="233">
        <f t="shared" si="44"/>
        <v>0</v>
      </c>
      <c r="T207" s="233">
        <f t="shared" si="44"/>
        <v>0</v>
      </c>
      <c r="U207" s="233">
        <f t="shared" si="44"/>
        <v>0</v>
      </c>
      <c r="V207" s="233">
        <f t="shared" si="44"/>
        <v>0</v>
      </c>
      <c r="W207" s="233">
        <f t="shared" si="44"/>
        <v>0</v>
      </c>
      <c r="X207" s="233">
        <f t="shared" si="44"/>
        <v>0</v>
      </c>
      <c r="Y207" s="233">
        <f t="shared" si="44"/>
        <v>0</v>
      </c>
      <c r="DA207" s="177"/>
    </row>
    <row r="208" spans="1:105" ht="12" customHeight="1" x14ac:dyDescent="0.25">
      <c r="A208" s="173" t="s">
        <v>94</v>
      </c>
      <c r="B208" s="233">
        <f t="shared" ref="B208:Y208" si="45">IF(B$119=0,0,B$119/B$115)</f>
        <v>0</v>
      </c>
      <c r="C208" s="233">
        <f t="shared" si="45"/>
        <v>0</v>
      </c>
      <c r="D208" s="233">
        <f t="shared" si="45"/>
        <v>0</v>
      </c>
      <c r="E208" s="233">
        <f t="shared" si="45"/>
        <v>0</v>
      </c>
      <c r="F208" s="233">
        <f t="shared" si="45"/>
        <v>0</v>
      </c>
      <c r="G208" s="233">
        <f t="shared" si="45"/>
        <v>0</v>
      </c>
      <c r="H208" s="233">
        <f t="shared" si="45"/>
        <v>0</v>
      </c>
      <c r="I208" s="233">
        <f t="shared" si="45"/>
        <v>0</v>
      </c>
      <c r="J208" s="233">
        <f t="shared" si="45"/>
        <v>0</v>
      </c>
      <c r="K208" s="233">
        <f t="shared" si="45"/>
        <v>0</v>
      </c>
      <c r="L208" s="233">
        <f t="shared" si="45"/>
        <v>0</v>
      </c>
      <c r="M208" s="233">
        <f t="shared" si="45"/>
        <v>0</v>
      </c>
      <c r="N208" s="233">
        <f t="shared" si="45"/>
        <v>0</v>
      </c>
      <c r="O208" s="233">
        <f t="shared" si="45"/>
        <v>0</v>
      </c>
      <c r="P208" s="233">
        <f t="shared" si="45"/>
        <v>0</v>
      </c>
      <c r="Q208" s="233">
        <f t="shared" si="45"/>
        <v>0</v>
      </c>
      <c r="R208" s="233">
        <f t="shared" si="45"/>
        <v>0</v>
      </c>
      <c r="S208" s="233">
        <f t="shared" si="45"/>
        <v>0</v>
      </c>
      <c r="T208" s="233">
        <f t="shared" si="45"/>
        <v>0</v>
      </c>
      <c r="U208" s="233">
        <f t="shared" si="45"/>
        <v>0</v>
      </c>
      <c r="V208" s="233">
        <f t="shared" si="45"/>
        <v>0</v>
      </c>
      <c r="W208" s="233">
        <f t="shared" si="45"/>
        <v>0</v>
      </c>
      <c r="X208" s="233">
        <f t="shared" si="45"/>
        <v>0</v>
      </c>
      <c r="Y208" s="233">
        <f t="shared" si="45"/>
        <v>0</v>
      </c>
      <c r="DA208" s="177"/>
    </row>
    <row r="209" spans="1:105" ht="12" customHeight="1" x14ac:dyDescent="0.25">
      <c r="A209" s="56" t="s">
        <v>95</v>
      </c>
      <c r="B209" s="300">
        <f t="shared" ref="B209:Y209" si="46">IF(B$120=0,0,B$120/B$115)</f>
        <v>0</v>
      </c>
      <c r="C209" s="300">
        <f t="shared" si="46"/>
        <v>0</v>
      </c>
      <c r="D209" s="300">
        <f t="shared" si="46"/>
        <v>0</v>
      </c>
      <c r="E209" s="300">
        <f t="shared" si="46"/>
        <v>0</v>
      </c>
      <c r="F209" s="300">
        <f t="shared" si="46"/>
        <v>0</v>
      </c>
      <c r="G209" s="300">
        <f t="shared" si="46"/>
        <v>0</v>
      </c>
      <c r="H209" s="300">
        <f t="shared" si="46"/>
        <v>0</v>
      </c>
      <c r="I209" s="300">
        <f t="shared" si="46"/>
        <v>0</v>
      </c>
      <c r="J209" s="300">
        <f t="shared" si="46"/>
        <v>0</v>
      </c>
      <c r="K209" s="300">
        <f t="shared" si="46"/>
        <v>0</v>
      </c>
      <c r="L209" s="300">
        <f t="shared" si="46"/>
        <v>0</v>
      </c>
      <c r="M209" s="300">
        <f t="shared" si="46"/>
        <v>0</v>
      </c>
      <c r="N209" s="300">
        <f t="shared" si="46"/>
        <v>0</v>
      </c>
      <c r="O209" s="300">
        <f t="shared" si="46"/>
        <v>0</v>
      </c>
      <c r="P209" s="300">
        <f t="shared" si="46"/>
        <v>0</v>
      </c>
      <c r="Q209" s="300">
        <f t="shared" si="46"/>
        <v>0</v>
      </c>
      <c r="R209" s="300">
        <f t="shared" si="46"/>
        <v>0</v>
      </c>
      <c r="S209" s="300">
        <f t="shared" si="46"/>
        <v>0</v>
      </c>
      <c r="T209" s="300">
        <f t="shared" si="46"/>
        <v>0</v>
      </c>
      <c r="U209" s="300">
        <f t="shared" si="46"/>
        <v>0</v>
      </c>
      <c r="V209" s="300">
        <f t="shared" si="46"/>
        <v>0</v>
      </c>
      <c r="W209" s="300">
        <f t="shared" si="46"/>
        <v>0</v>
      </c>
      <c r="X209" s="300">
        <f t="shared" si="46"/>
        <v>0</v>
      </c>
      <c r="Y209" s="300">
        <f t="shared" si="46"/>
        <v>0</v>
      </c>
      <c r="DA209" s="68"/>
    </row>
    <row r="210" spans="1:105" ht="12" customHeight="1" x14ac:dyDescent="0.25">
      <c r="A210" s="174" t="s">
        <v>602</v>
      </c>
      <c r="B210" s="301">
        <f t="shared" ref="B210:Y210" si="47">IF(B$126=0,0,B$126/B$115)</f>
        <v>0</v>
      </c>
      <c r="C210" s="301">
        <f t="shared" si="47"/>
        <v>0</v>
      </c>
      <c r="D210" s="301">
        <f t="shared" si="47"/>
        <v>0</v>
      </c>
      <c r="E210" s="301">
        <f t="shared" si="47"/>
        <v>0</v>
      </c>
      <c r="F210" s="301">
        <f t="shared" si="47"/>
        <v>0</v>
      </c>
      <c r="G210" s="301">
        <f t="shared" si="47"/>
        <v>0</v>
      </c>
      <c r="H210" s="301">
        <f t="shared" si="47"/>
        <v>0</v>
      </c>
      <c r="I210" s="301">
        <f t="shared" si="47"/>
        <v>0</v>
      </c>
      <c r="J210" s="301">
        <f t="shared" si="47"/>
        <v>0</v>
      </c>
      <c r="K210" s="301">
        <f t="shared" si="47"/>
        <v>0</v>
      </c>
      <c r="L210" s="301">
        <f t="shared" si="47"/>
        <v>0</v>
      </c>
      <c r="M210" s="301">
        <f t="shared" si="47"/>
        <v>0</v>
      </c>
      <c r="N210" s="301">
        <f t="shared" si="47"/>
        <v>0</v>
      </c>
      <c r="O210" s="301">
        <f t="shared" si="47"/>
        <v>0</v>
      </c>
      <c r="P210" s="301">
        <f t="shared" si="47"/>
        <v>0</v>
      </c>
      <c r="Q210" s="301">
        <f t="shared" si="47"/>
        <v>0</v>
      </c>
      <c r="R210" s="301">
        <f t="shared" si="47"/>
        <v>0</v>
      </c>
      <c r="S210" s="301">
        <f t="shared" si="47"/>
        <v>0</v>
      </c>
      <c r="T210" s="301">
        <f t="shared" si="47"/>
        <v>0</v>
      </c>
      <c r="U210" s="301">
        <f t="shared" si="47"/>
        <v>0</v>
      </c>
      <c r="V210" s="301">
        <f t="shared" si="47"/>
        <v>0</v>
      </c>
      <c r="W210" s="301">
        <f t="shared" si="47"/>
        <v>0</v>
      </c>
      <c r="X210" s="301">
        <f t="shared" si="47"/>
        <v>0</v>
      </c>
      <c r="Y210" s="301">
        <f t="shared" si="47"/>
        <v>0</v>
      </c>
      <c r="DA210" s="178"/>
    </row>
    <row r="211" spans="1:105" ht="12" customHeight="1" x14ac:dyDescent="0.25">
      <c r="A211" s="62" t="s">
        <v>604</v>
      </c>
      <c r="B211" s="302">
        <f t="shared" ref="B211:Y211" si="48">IF(B$127=0,0,B$127/B$115)</f>
        <v>0</v>
      </c>
      <c r="C211" s="302">
        <f t="shared" si="48"/>
        <v>0</v>
      </c>
      <c r="D211" s="302">
        <f t="shared" si="48"/>
        <v>0</v>
      </c>
      <c r="E211" s="302">
        <f t="shared" si="48"/>
        <v>0</v>
      </c>
      <c r="F211" s="302">
        <f t="shared" si="48"/>
        <v>0</v>
      </c>
      <c r="G211" s="302">
        <f t="shared" si="48"/>
        <v>0</v>
      </c>
      <c r="H211" s="302">
        <f t="shared" si="48"/>
        <v>0</v>
      </c>
      <c r="I211" s="302">
        <f t="shared" si="48"/>
        <v>0</v>
      </c>
      <c r="J211" s="302">
        <f t="shared" si="48"/>
        <v>0</v>
      </c>
      <c r="K211" s="302">
        <f t="shared" si="48"/>
        <v>0</v>
      </c>
      <c r="L211" s="302">
        <f t="shared" si="48"/>
        <v>0</v>
      </c>
      <c r="M211" s="302">
        <f t="shared" si="48"/>
        <v>0</v>
      </c>
      <c r="N211" s="302">
        <f t="shared" si="48"/>
        <v>0</v>
      </c>
      <c r="O211" s="302">
        <f t="shared" si="48"/>
        <v>0</v>
      </c>
      <c r="P211" s="302">
        <f t="shared" si="48"/>
        <v>0</v>
      </c>
      <c r="Q211" s="302">
        <f t="shared" si="48"/>
        <v>0</v>
      </c>
      <c r="R211" s="302">
        <f t="shared" si="48"/>
        <v>0</v>
      </c>
      <c r="S211" s="302">
        <f t="shared" si="48"/>
        <v>0</v>
      </c>
      <c r="T211" s="302">
        <f t="shared" si="48"/>
        <v>0</v>
      </c>
      <c r="U211" s="302">
        <f t="shared" si="48"/>
        <v>0</v>
      </c>
      <c r="V211" s="302">
        <f t="shared" si="48"/>
        <v>0</v>
      </c>
      <c r="W211" s="302">
        <f t="shared" si="48"/>
        <v>0</v>
      </c>
      <c r="X211" s="302">
        <f t="shared" si="48"/>
        <v>0</v>
      </c>
      <c r="Y211" s="302">
        <f t="shared" si="48"/>
        <v>0</v>
      </c>
      <c r="DA211" s="72"/>
    </row>
    <row r="212" spans="1:105" ht="12" customHeight="1" x14ac:dyDescent="0.25">
      <c r="A212" s="62" t="s">
        <v>611</v>
      </c>
      <c r="B212" s="302">
        <f t="shared" ref="B212:Y212" si="49">IF(B$133=0,0,B$133/B$115)</f>
        <v>0</v>
      </c>
      <c r="C212" s="302">
        <f t="shared" si="49"/>
        <v>0</v>
      </c>
      <c r="D212" s="302">
        <f t="shared" si="49"/>
        <v>0</v>
      </c>
      <c r="E212" s="302">
        <f t="shared" si="49"/>
        <v>0</v>
      </c>
      <c r="F212" s="302">
        <f t="shared" si="49"/>
        <v>0</v>
      </c>
      <c r="G212" s="302">
        <f t="shared" si="49"/>
        <v>0</v>
      </c>
      <c r="H212" s="302">
        <f t="shared" si="49"/>
        <v>0</v>
      </c>
      <c r="I212" s="302">
        <f t="shared" si="49"/>
        <v>0</v>
      </c>
      <c r="J212" s="302">
        <f t="shared" si="49"/>
        <v>0</v>
      </c>
      <c r="K212" s="302">
        <f t="shared" si="49"/>
        <v>0</v>
      </c>
      <c r="L212" s="302">
        <f t="shared" si="49"/>
        <v>0</v>
      </c>
      <c r="M212" s="302">
        <f t="shared" si="49"/>
        <v>0</v>
      </c>
      <c r="N212" s="302">
        <f t="shared" si="49"/>
        <v>0</v>
      </c>
      <c r="O212" s="302">
        <f t="shared" si="49"/>
        <v>0</v>
      </c>
      <c r="P212" s="302">
        <f t="shared" si="49"/>
        <v>0</v>
      </c>
      <c r="Q212" s="302">
        <f t="shared" si="49"/>
        <v>0</v>
      </c>
      <c r="R212" s="302">
        <f t="shared" si="49"/>
        <v>0</v>
      </c>
      <c r="S212" s="302">
        <f t="shared" si="49"/>
        <v>0</v>
      </c>
      <c r="T212" s="302">
        <f t="shared" si="49"/>
        <v>0</v>
      </c>
      <c r="U212" s="302">
        <f t="shared" si="49"/>
        <v>0</v>
      </c>
      <c r="V212" s="302">
        <f t="shared" si="49"/>
        <v>0</v>
      </c>
      <c r="W212" s="302">
        <f t="shared" si="49"/>
        <v>0</v>
      </c>
      <c r="X212" s="302">
        <f t="shared" si="49"/>
        <v>0</v>
      </c>
      <c r="Y212" s="302">
        <f t="shared" si="49"/>
        <v>0</v>
      </c>
      <c r="DA212" s="72"/>
    </row>
    <row r="213" spans="1:105" ht="12" customHeight="1" x14ac:dyDescent="0.25">
      <c r="A213" s="174" t="s">
        <v>613</v>
      </c>
      <c r="B213" s="301">
        <f t="shared" ref="B213:Y213" si="50">IF(B$134=0,0,B$134/B$115)</f>
        <v>0</v>
      </c>
      <c r="C213" s="301">
        <f t="shared" si="50"/>
        <v>0</v>
      </c>
      <c r="D213" s="301">
        <f t="shared" si="50"/>
        <v>0</v>
      </c>
      <c r="E213" s="301">
        <f t="shared" si="50"/>
        <v>0</v>
      </c>
      <c r="F213" s="301">
        <f t="shared" si="50"/>
        <v>0</v>
      </c>
      <c r="G213" s="301">
        <f t="shared" si="50"/>
        <v>0</v>
      </c>
      <c r="H213" s="301">
        <f t="shared" si="50"/>
        <v>0</v>
      </c>
      <c r="I213" s="301">
        <f t="shared" si="50"/>
        <v>0</v>
      </c>
      <c r="J213" s="301">
        <f t="shared" si="50"/>
        <v>0</v>
      </c>
      <c r="K213" s="301">
        <f t="shared" si="50"/>
        <v>0</v>
      </c>
      <c r="L213" s="301">
        <f t="shared" si="50"/>
        <v>0</v>
      </c>
      <c r="M213" s="301">
        <f t="shared" si="50"/>
        <v>0</v>
      </c>
      <c r="N213" s="301">
        <f t="shared" si="50"/>
        <v>0</v>
      </c>
      <c r="O213" s="301">
        <f t="shared" si="50"/>
        <v>0</v>
      </c>
      <c r="P213" s="301">
        <f t="shared" si="50"/>
        <v>0</v>
      </c>
      <c r="Q213" s="301">
        <f t="shared" si="50"/>
        <v>0</v>
      </c>
      <c r="R213" s="301">
        <f t="shared" si="50"/>
        <v>0</v>
      </c>
      <c r="S213" s="301">
        <f t="shared" si="50"/>
        <v>0</v>
      </c>
      <c r="T213" s="301">
        <f t="shared" si="50"/>
        <v>0</v>
      </c>
      <c r="U213" s="301">
        <f t="shared" si="50"/>
        <v>0</v>
      </c>
      <c r="V213" s="301">
        <f t="shared" si="50"/>
        <v>0</v>
      </c>
      <c r="W213" s="301">
        <f t="shared" si="50"/>
        <v>0</v>
      </c>
      <c r="X213" s="301">
        <f t="shared" si="50"/>
        <v>0</v>
      </c>
      <c r="Y213" s="301">
        <f t="shared" si="50"/>
        <v>0</v>
      </c>
      <c r="DA213" s="178"/>
    </row>
    <row r="214" spans="1:105" ht="12" customHeight="1" x14ac:dyDescent="0.25">
      <c r="A214" s="62" t="s">
        <v>615</v>
      </c>
      <c r="B214" s="302">
        <f t="shared" ref="B214:Y214" si="51">IF(B$135=0,0,B$135/B$115)</f>
        <v>0</v>
      </c>
      <c r="C214" s="302">
        <f t="shared" si="51"/>
        <v>0</v>
      </c>
      <c r="D214" s="302">
        <f t="shared" si="51"/>
        <v>0</v>
      </c>
      <c r="E214" s="302">
        <f t="shared" si="51"/>
        <v>0</v>
      </c>
      <c r="F214" s="302">
        <f t="shared" si="51"/>
        <v>0</v>
      </c>
      <c r="G214" s="302">
        <f t="shared" si="51"/>
        <v>0</v>
      </c>
      <c r="H214" s="302">
        <f t="shared" si="51"/>
        <v>0</v>
      </c>
      <c r="I214" s="302">
        <f t="shared" si="51"/>
        <v>0</v>
      </c>
      <c r="J214" s="302">
        <f t="shared" si="51"/>
        <v>0</v>
      </c>
      <c r="K214" s="302">
        <f t="shared" si="51"/>
        <v>0</v>
      </c>
      <c r="L214" s="302">
        <f t="shared" si="51"/>
        <v>0</v>
      </c>
      <c r="M214" s="302">
        <f t="shared" si="51"/>
        <v>0</v>
      </c>
      <c r="N214" s="302">
        <f t="shared" si="51"/>
        <v>0</v>
      </c>
      <c r="O214" s="302">
        <f t="shared" si="51"/>
        <v>0</v>
      </c>
      <c r="P214" s="302">
        <f t="shared" si="51"/>
        <v>0</v>
      </c>
      <c r="Q214" s="302">
        <f t="shared" si="51"/>
        <v>0</v>
      </c>
      <c r="R214" s="302">
        <f t="shared" si="51"/>
        <v>0</v>
      </c>
      <c r="S214" s="302">
        <f t="shared" si="51"/>
        <v>0</v>
      </c>
      <c r="T214" s="302">
        <f t="shared" si="51"/>
        <v>0</v>
      </c>
      <c r="U214" s="302">
        <f t="shared" si="51"/>
        <v>0</v>
      </c>
      <c r="V214" s="302">
        <f t="shared" si="51"/>
        <v>0</v>
      </c>
      <c r="W214" s="302">
        <f t="shared" si="51"/>
        <v>0</v>
      </c>
      <c r="X214" s="302">
        <f t="shared" si="51"/>
        <v>0</v>
      </c>
      <c r="Y214" s="302">
        <f t="shared" si="51"/>
        <v>0</v>
      </c>
      <c r="DA214" s="72"/>
    </row>
    <row r="215" spans="1:105" ht="12" customHeight="1" x14ac:dyDescent="0.25">
      <c r="A215" s="62" t="s">
        <v>621</v>
      </c>
      <c r="B215" s="302">
        <f t="shared" ref="B215:Y215" si="52">IF(B$140=0,0,B$140/B$115)</f>
        <v>0</v>
      </c>
      <c r="C215" s="302">
        <f t="shared" si="52"/>
        <v>0</v>
      </c>
      <c r="D215" s="302">
        <f t="shared" si="52"/>
        <v>0</v>
      </c>
      <c r="E215" s="302">
        <f t="shared" si="52"/>
        <v>0</v>
      </c>
      <c r="F215" s="302">
        <f t="shared" si="52"/>
        <v>0</v>
      </c>
      <c r="G215" s="302">
        <f t="shared" si="52"/>
        <v>0</v>
      </c>
      <c r="H215" s="302">
        <f t="shared" si="52"/>
        <v>0</v>
      </c>
      <c r="I215" s="302">
        <f t="shared" si="52"/>
        <v>0</v>
      </c>
      <c r="J215" s="302">
        <f t="shared" si="52"/>
        <v>0</v>
      </c>
      <c r="K215" s="302">
        <f t="shared" si="52"/>
        <v>0</v>
      </c>
      <c r="L215" s="302">
        <f t="shared" si="52"/>
        <v>0</v>
      </c>
      <c r="M215" s="302">
        <f t="shared" si="52"/>
        <v>0</v>
      </c>
      <c r="N215" s="302">
        <f t="shared" si="52"/>
        <v>0</v>
      </c>
      <c r="O215" s="302">
        <f t="shared" si="52"/>
        <v>0</v>
      </c>
      <c r="P215" s="302">
        <f t="shared" si="52"/>
        <v>0</v>
      </c>
      <c r="Q215" s="302">
        <f t="shared" si="52"/>
        <v>0</v>
      </c>
      <c r="R215" s="302">
        <f t="shared" si="52"/>
        <v>0</v>
      </c>
      <c r="S215" s="302">
        <f t="shared" si="52"/>
        <v>0</v>
      </c>
      <c r="T215" s="302">
        <f t="shared" si="52"/>
        <v>0</v>
      </c>
      <c r="U215" s="302">
        <f t="shared" si="52"/>
        <v>0</v>
      </c>
      <c r="V215" s="302">
        <f t="shared" si="52"/>
        <v>0</v>
      </c>
      <c r="W215" s="302">
        <f t="shared" si="52"/>
        <v>0</v>
      </c>
      <c r="X215" s="302">
        <f t="shared" si="52"/>
        <v>0</v>
      </c>
      <c r="Y215" s="302">
        <f t="shared" si="52"/>
        <v>0</v>
      </c>
      <c r="DA215" s="72"/>
    </row>
    <row r="216" spans="1:105" ht="12" customHeight="1" x14ac:dyDescent="0.25">
      <c r="A216" s="174" t="s">
        <v>623</v>
      </c>
      <c r="B216" s="301">
        <f t="shared" ref="B216:Y216" si="53">IF(B$141=0,0,B$141/B$115)</f>
        <v>0</v>
      </c>
      <c r="C216" s="301">
        <f t="shared" si="53"/>
        <v>0</v>
      </c>
      <c r="D216" s="301">
        <f t="shared" si="53"/>
        <v>0</v>
      </c>
      <c r="E216" s="301">
        <f t="shared" si="53"/>
        <v>0</v>
      </c>
      <c r="F216" s="301">
        <f t="shared" si="53"/>
        <v>0</v>
      </c>
      <c r="G216" s="301">
        <f t="shared" si="53"/>
        <v>0</v>
      </c>
      <c r="H216" s="301">
        <f t="shared" si="53"/>
        <v>0</v>
      </c>
      <c r="I216" s="301">
        <f t="shared" si="53"/>
        <v>0</v>
      </c>
      <c r="J216" s="301">
        <f t="shared" si="53"/>
        <v>0</v>
      </c>
      <c r="K216" s="301">
        <f t="shared" si="53"/>
        <v>0</v>
      </c>
      <c r="L216" s="301">
        <f t="shared" si="53"/>
        <v>0</v>
      </c>
      <c r="M216" s="301">
        <f t="shared" si="53"/>
        <v>0</v>
      </c>
      <c r="N216" s="301">
        <f t="shared" si="53"/>
        <v>0</v>
      </c>
      <c r="O216" s="301">
        <f t="shared" si="53"/>
        <v>0</v>
      </c>
      <c r="P216" s="301">
        <f t="shared" si="53"/>
        <v>0</v>
      </c>
      <c r="Q216" s="301">
        <f t="shared" si="53"/>
        <v>0</v>
      </c>
      <c r="R216" s="301">
        <f t="shared" si="53"/>
        <v>0</v>
      </c>
      <c r="S216" s="301">
        <f t="shared" si="53"/>
        <v>0</v>
      </c>
      <c r="T216" s="301">
        <f t="shared" si="53"/>
        <v>0</v>
      </c>
      <c r="U216" s="301">
        <f t="shared" si="53"/>
        <v>0</v>
      </c>
      <c r="V216" s="301">
        <f t="shared" si="53"/>
        <v>0</v>
      </c>
      <c r="W216" s="301">
        <f t="shared" si="53"/>
        <v>0</v>
      </c>
      <c r="X216" s="301">
        <f t="shared" si="53"/>
        <v>0</v>
      </c>
      <c r="Y216" s="301">
        <f t="shared" si="53"/>
        <v>0</v>
      </c>
      <c r="DA216" s="178"/>
    </row>
    <row r="217" spans="1:105" ht="12" customHeight="1" x14ac:dyDescent="0.25">
      <c r="A217" s="62" t="s">
        <v>624</v>
      </c>
      <c r="B217" s="302">
        <f t="shared" ref="B217:Y217" si="54">IF(B$142=0,0,B$142/B$115)</f>
        <v>0</v>
      </c>
      <c r="C217" s="302">
        <f t="shared" si="54"/>
        <v>0</v>
      </c>
      <c r="D217" s="302">
        <f t="shared" si="54"/>
        <v>0</v>
      </c>
      <c r="E217" s="302">
        <f t="shared" si="54"/>
        <v>0</v>
      </c>
      <c r="F217" s="302">
        <f t="shared" si="54"/>
        <v>0</v>
      </c>
      <c r="G217" s="302">
        <f t="shared" si="54"/>
        <v>0</v>
      </c>
      <c r="H217" s="302">
        <f t="shared" si="54"/>
        <v>0</v>
      </c>
      <c r="I217" s="302">
        <f t="shared" si="54"/>
        <v>0</v>
      </c>
      <c r="J217" s="302">
        <f t="shared" si="54"/>
        <v>0</v>
      </c>
      <c r="K217" s="302">
        <f t="shared" si="54"/>
        <v>0</v>
      </c>
      <c r="L217" s="302">
        <f t="shared" si="54"/>
        <v>0</v>
      </c>
      <c r="M217" s="302">
        <f t="shared" si="54"/>
        <v>0</v>
      </c>
      <c r="N217" s="302">
        <f t="shared" si="54"/>
        <v>0</v>
      </c>
      <c r="O217" s="302">
        <f t="shared" si="54"/>
        <v>0</v>
      </c>
      <c r="P217" s="302">
        <f t="shared" si="54"/>
        <v>0</v>
      </c>
      <c r="Q217" s="302">
        <f t="shared" si="54"/>
        <v>0</v>
      </c>
      <c r="R217" s="302">
        <f t="shared" si="54"/>
        <v>0</v>
      </c>
      <c r="S217" s="302">
        <f t="shared" si="54"/>
        <v>0</v>
      </c>
      <c r="T217" s="302">
        <f t="shared" si="54"/>
        <v>0</v>
      </c>
      <c r="U217" s="302">
        <f t="shared" si="54"/>
        <v>0</v>
      </c>
      <c r="V217" s="302">
        <f t="shared" si="54"/>
        <v>0</v>
      </c>
      <c r="W217" s="302">
        <f t="shared" si="54"/>
        <v>0</v>
      </c>
      <c r="X217" s="302">
        <f t="shared" si="54"/>
        <v>0</v>
      </c>
      <c r="Y217" s="302">
        <f t="shared" si="54"/>
        <v>0</v>
      </c>
      <c r="DA217" s="72"/>
    </row>
    <row r="218" spans="1:105" ht="12" customHeight="1" x14ac:dyDescent="0.25">
      <c r="A218" s="62" t="s">
        <v>629</v>
      </c>
      <c r="B218" s="302">
        <f t="shared" ref="B218:Y218" si="55">IF(B$146=0,0,B$146/B$115)</f>
        <v>0</v>
      </c>
      <c r="C218" s="302">
        <f t="shared" si="55"/>
        <v>0</v>
      </c>
      <c r="D218" s="302">
        <f t="shared" si="55"/>
        <v>0</v>
      </c>
      <c r="E218" s="302">
        <f t="shared" si="55"/>
        <v>0</v>
      </c>
      <c r="F218" s="302">
        <f t="shared" si="55"/>
        <v>0</v>
      </c>
      <c r="G218" s="302">
        <f t="shared" si="55"/>
        <v>0</v>
      </c>
      <c r="H218" s="302">
        <f t="shared" si="55"/>
        <v>0</v>
      </c>
      <c r="I218" s="302">
        <f t="shared" si="55"/>
        <v>0</v>
      </c>
      <c r="J218" s="302">
        <f t="shared" si="55"/>
        <v>0</v>
      </c>
      <c r="K218" s="302">
        <f t="shared" si="55"/>
        <v>0</v>
      </c>
      <c r="L218" s="302">
        <f t="shared" si="55"/>
        <v>0</v>
      </c>
      <c r="M218" s="302">
        <f t="shared" si="55"/>
        <v>0</v>
      </c>
      <c r="N218" s="302">
        <f t="shared" si="55"/>
        <v>0</v>
      </c>
      <c r="O218" s="302">
        <f t="shared" si="55"/>
        <v>0</v>
      </c>
      <c r="P218" s="302">
        <f t="shared" si="55"/>
        <v>0</v>
      </c>
      <c r="Q218" s="302">
        <f t="shared" si="55"/>
        <v>0</v>
      </c>
      <c r="R218" s="302">
        <f t="shared" si="55"/>
        <v>0</v>
      </c>
      <c r="S218" s="302">
        <f t="shared" si="55"/>
        <v>0</v>
      </c>
      <c r="T218" s="302">
        <f t="shared" si="55"/>
        <v>0</v>
      </c>
      <c r="U218" s="302">
        <f t="shared" si="55"/>
        <v>0</v>
      </c>
      <c r="V218" s="302">
        <f t="shared" si="55"/>
        <v>0</v>
      </c>
      <c r="W218" s="302">
        <f t="shared" si="55"/>
        <v>0</v>
      </c>
      <c r="X218" s="302">
        <f t="shared" si="55"/>
        <v>0</v>
      </c>
      <c r="Y218" s="302">
        <f t="shared" si="55"/>
        <v>0</v>
      </c>
      <c r="DA218" s="72"/>
    </row>
    <row r="219" spans="1:105" ht="12" customHeight="1" x14ac:dyDescent="0.25">
      <c r="A219" s="63" t="s">
        <v>641</v>
      </c>
      <c r="B219" s="303">
        <f t="shared" ref="B219:Y219" si="56">IF(B$157=0,0,B$157/B$115)</f>
        <v>0</v>
      </c>
      <c r="C219" s="303">
        <f t="shared" si="56"/>
        <v>0</v>
      </c>
      <c r="D219" s="303">
        <f t="shared" si="56"/>
        <v>0</v>
      </c>
      <c r="E219" s="303">
        <f t="shared" si="56"/>
        <v>0</v>
      </c>
      <c r="F219" s="303">
        <f t="shared" si="56"/>
        <v>0</v>
      </c>
      <c r="G219" s="303">
        <f t="shared" si="56"/>
        <v>0</v>
      </c>
      <c r="H219" s="303">
        <f t="shared" si="56"/>
        <v>0</v>
      </c>
      <c r="I219" s="303">
        <f t="shared" si="56"/>
        <v>0</v>
      </c>
      <c r="J219" s="303">
        <f t="shared" si="56"/>
        <v>0</v>
      </c>
      <c r="K219" s="303">
        <f t="shared" si="56"/>
        <v>0</v>
      </c>
      <c r="L219" s="303">
        <f t="shared" si="56"/>
        <v>0</v>
      </c>
      <c r="M219" s="303">
        <f t="shared" si="56"/>
        <v>0</v>
      </c>
      <c r="N219" s="303">
        <f t="shared" si="56"/>
        <v>0</v>
      </c>
      <c r="O219" s="303">
        <f t="shared" si="56"/>
        <v>0</v>
      </c>
      <c r="P219" s="303">
        <f t="shared" si="56"/>
        <v>0</v>
      </c>
      <c r="Q219" s="303">
        <f t="shared" si="56"/>
        <v>0</v>
      </c>
      <c r="R219" s="303">
        <f t="shared" si="56"/>
        <v>0</v>
      </c>
      <c r="S219" s="303">
        <f t="shared" si="56"/>
        <v>0</v>
      </c>
      <c r="T219" s="303">
        <f t="shared" si="56"/>
        <v>0</v>
      </c>
      <c r="U219" s="303">
        <f t="shared" si="56"/>
        <v>0</v>
      </c>
      <c r="V219" s="303">
        <f t="shared" si="56"/>
        <v>0</v>
      </c>
      <c r="W219" s="303">
        <f t="shared" si="56"/>
        <v>0</v>
      </c>
      <c r="X219" s="303">
        <f t="shared" si="56"/>
        <v>0</v>
      </c>
      <c r="Y219" s="303">
        <f t="shared" si="56"/>
        <v>0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DA220" s="94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252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272">
        <f t="shared" ref="B224:Y224" si="57">SUM(B$225:B$231)</f>
        <v>0</v>
      </c>
      <c r="C224" s="272">
        <f t="shared" si="57"/>
        <v>0</v>
      </c>
      <c r="D224" s="272">
        <f t="shared" si="57"/>
        <v>0</v>
      </c>
      <c r="E224" s="272">
        <f t="shared" si="57"/>
        <v>0</v>
      </c>
      <c r="F224" s="272">
        <f t="shared" si="57"/>
        <v>0</v>
      </c>
      <c r="G224" s="272">
        <f t="shared" si="57"/>
        <v>0</v>
      </c>
      <c r="H224" s="272">
        <f t="shared" si="57"/>
        <v>0</v>
      </c>
      <c r="I224" s="272">
        <f t="shared" si="57"/>
        <v>0</v>
      </c>
      <c r="J224" s="272">
        <f t="shared" si="57"/>
        <v>0</v>
      </c>
      <c r="K224" s="272">
        <f t="shared" si="57"/>
        <v>0</v>
      </c>
      <c r="L224" s="272">
        <f t="shared" si="57"/>
        <v>0</v>
      </c>
      <c r="M224" s="272">
        <f t="shared" si="57"/>
        <v>0</v>
      </c>
      <c r="N224" s="272">
        <f t="shared" si="57"/>
        <v>0</v>
      </c>
      <c r="O224" s="272">
        <f t="shared" si="57"/>
        <v>0</v>
      </c>
      <c r="P224" s="272">
        <f t="shared" si="57"/>
        <v>0</v>
      </c>
      <c r="Q224" s="272">
        <f t="shared" si="57"/>
        <v>0</v>
      </c>
      <c r="R224" s="272">
        <f t="shared" si="57"/>
        <v>0</v>
      </c>
      <c r="S224" s="272">
        <f t="shared" si="57"/>
        <v>0</v>
      </c>
      <c r="T224" s="272">
        <f t="shared" si="57"/>
        <v>0</v>
      </c>
      <c r="U224" s="272">
        <f t="shared" si="57"/>
        <v>0</v>
      </c>
      <c r="V224" s="272">
        <f t="shared" si="57"/>
        <v>0</v>
      </c>
      <c r="W224" s="272">
        <f t="shared" si="57"/>
        <v>0</v>
      </c>
      <c r="X224" s="272">
        <f t="shared" si="57"/>
        <v>0</v>
      </c>
      <c r="Y224" s="272">
        <f t="shared" si="57"/>
        <v>0</v>
      </c>
      <c r="DA224" s="111"/>
    </row>
    <row r="225" spans="1:105" ht="12" customHeight="1" x14ac:dyDescent="0.25">
      <c r="A225" s="55" t="s">
        <v>91</v>
      </c>
      <c r="B225" s="273">
        <f>IF(B$6=0,0,B$6/NFM!B$11*1000)</f>
        <v>0</v>
      </c>
      <c r="C225" s="273">
        <f>IF(C$6=0,0,C$6/NFM!C$11*1000)</f>
        <v>0</v>
      </c>
      <c r="D225" s="273">
        <f>IF(D$6=0,0,D$6/NFM!D$11*1000)</f>
        <v>0</v>
      </c>
      <c r="E225" s="273">
        <f>IF(E$6=0,0,E$6/NFM!E$11*1000)</f>
        <v>0</v>
      </c>
      <c r="F225" s="273">
        <f>IF(F$6=0,0,F$6/NFM!F$11*1000)</f>
        <v>0</v>
      </c>
      <c r="G225" s="273">
        <f>IF(G$6=0,0,G$6/NFM!G$11*1000)</f>
        <v>0</v>
      </c>
      <c r="H225" s="273">
        <f>IF(H$6=0,0,H$6/NFM!H$11*1000)</f>
        <v>0</v>
      </c>
      <c r="I225" s="273">
        <f>IF(I$6=0,0,I$6/NFM!I$11*1000)</f>
        <v>0</v>
      </c>
      <c r="J225" s="273">
        <f>IF(J$6=0,0,J$6/NFM!J$11*1000)</f>
        <v>0</v>
      </c>
      <c r="K225" s="273">
        <f>IF(K$6=0,0,K$6/NFM!K$11*1000)</f>
        <v>0</v>
      </c>
      <c r="L225" s="273">
        <f>IF(L$6=0,0,L$6/NFM!L$11*1000)</f>
        <v>0</v>
      </c>
      <c r="M225" s="273">
        <f>IF(M$6=0,0,M$6/NFM!M$11*1000)</f>
        <v>0</v>
      </c>
      <c r="N225" s="273">
        <f>IF(N$6=0,0,N$6/NFM!N$11*1000)</f>
        <v>0</v>
      </c>
      <c r="O225" s="273">
        <f>IF(O$6=0,0,O$6/NFM!O$11*1000)</f>
        <v>0</v>
      </c>
      <c r="P225" s="273">
        <f>IF(P$6=0,0,P$6/NFM!P$11*1000)</f>
        <v>0</v>
      </c>
      <c r="Q225" s="273">
        <f>IF(Q$6=0,0,Q$6/NFM!Q$11*1000)</f>
        <v>0</v>
      </c>
      <c r="R225" s="273">
        <f>IF(R$6=0,0,R$6/NFM!R$11*1000)</f>
        <v>0</v>
      </c>
      <c r="S225" s="273">
        <f>IF(S$6=0,0,S$6/NFM!S$11*1000)</f>
        <v>0</v>
      </c>
      <c r="T225" s="273">
        <f>IF(T$6=0,0,T$6/NFM!T$11*1000)</f>
        <v>0</v>
      </c>
      <c r="U225" s="273">
        <f>IF(U$6=0,0,U$6/NFM!U$11*1000)</f>
        <v>0</v>
      </c>
      <c r="V225" s="273">
        <f>IF(V$6=0,0,V$6/NFM!V$11*1000)</f>
        <v>0</v>
      </c>
      <c r="W225" s="273">
        <f>IF(W$6=0,0,W$6/NFM!W$11*1000)</f>
        <v>0</v>
      </c>
      <c r="X225" s="273">
        <f>IF(X$6=0,0,X$6/NFM!X$11*1000)</f>
        <v>0</v>
      </c>
      <c r="Y225" s="273">
        <f>IF(Y$6=0,0,Y$6/NFM!Y$11*1000)</f>
        <v>0</v>
      </c>
      <c r="DA225" s="76"/>
    </row>
    <row r="226" spans="1:105" ht="12" customHeight="1" x14ac:dyDescent="0.25">
      <c r="A226" s="173" t="s">
        <v>92</v>
      </c>
      <c r="B226" s="274">
        <f>IF(B$7=0,0,B$7/NFM!B$11*1000)</f>
        <v>0</v>
      </c>
      <c r="C226" s="274">
        <f>IF(C$7=0,0,C$7/NFM!C$11*1000)</f>
        <v>0</v>
      </c>
      <c r="D226" s="274">
        <f>IF(D$7=0,0,D$7/NFM!D$11*1000)</f>
        <v>0</v>
      </c>
      <c r="E226" s="274">
        <f>IF(E$7=0,0,E$7/NFM!E$11*1000)</f>
        <v>0</v>
      </c>
      <c r="F226" s="274">
        <f>IF(F$7=0,0,F$7/NFM!F$11*1000)</f>
        <v>0</v>
      </c>
      <c r="G226" s="274">
        <f>IF(G$7=0,0,G$7/NFM!G$11*1000)</f>
        <v>0</v>
      </c>
      <c r="H226" s="274">
        <f>IF(H$7=0,0,H$7/NFM!H$11*1000)</f>
        <v>0</v>
      </c>
      <c r="I226" s="274">
        <f>IF(I$7=0,0,I$7/NFM!I$11*1000)</f>
        <v>0</v>
      </c>
      <c r="J226" s="274">
        <f>IF(J$7=0,0,J$7/NFM!J$11*1000)</f>
        <v>0</v>
      </c>
      <c r="K226" s="274">
        <f>IF(K$7=0,0,K$7/NFM!K$11*1000)</f>
        <v>0</v>
      </c>
      <c r="L226" s="274">
        <f>IF(L$7=0,0,L$7/NFM!L$11*1000)</f>
        <v>0</v>
      </c>
      <c r="M226" s="274">
        <f>IF(M$7=0,0,M$7/NFM!M$11*1000)</f>
        <v>0</v>
      </c>
      <c r="N226" s="274">
        <f>IF(N$7=0,0,N$7/NFM!N$11*1000)</f>
        <v>0</v>
      </c>
      <c r="O226" s="274">
        <f>IF(O$7=0,0,O$7/NFM!O$11*1000)</f>
        <v>0</v>
      </c>
      <c r="P226" s="274">
        <f>IF(P$7=0,0,P$7/NFM!P$11*1000)</f>
        <v>0</v>
      </c>
      <c r="Q226" s="274">
        <f>IF(Q$7=0,0,Q$7/NFM!Q$11*1000)</f>
        <v>0</v>
      </c>
      <c r="R226" s="274">
        <f>IF(R$7=0,0,R$7/NFM!R$11*1000)</f>
        <v>0</v>
      </c>
      <c r="S226" s="274">
        <f>IF(S$7=0,0,S$7/NFM!S$11*1000)</f>
        <v>0</v>
      </c>
      <c r="T226" s="274">
        <f>IF(T$7=0,0,T$7/NFM!T$11*1000)</f>
        <v>0</v>
      </c>
      <c r="U226" s="274">
        <f>IF(U$7=0,0,U$7/NFM!U$11*1000)</f>
        <v>0</v>
      </c>
      <c r="V226" s="274">
        <f>IF(V$7=0,0,V$7/NFM!V$11*1000)</f>
        <v>0</v>
      </c>
      <c r="W226" s="274">
        <f>IF(W$7=0,0,W$7/NFM!W$11*1000)</f>
        <v>0</v>
      </c>
      <c r="X226" s="274">
        <f>IF(X$7=0,0,X$7/NFM!X$11*1000)</f>
        <v>0</v>
      </c>
      <c r="Y226" s="274">
        <f>IF(Y$7=0,0,Y$7/NFM!Y$11*1000)</f>
        <v>0</v>
      </c>
      <c r="DA226" s="77"/>
    </row>
    <row r="227" spans="1:105" ht="12" customHeight="1" x14ac:dyDescent="0.25">
      <c r="A227" s="173" t="s">
        <v>93</v>
      </c>
      <c r="B227" s="274">
        <f>IF(B$8=0,0,B$8/NFM!B$11*1000)</f>
        <v>0</v>
      </c>
      <c r="C227" s="274">
        <f>IF(C$8=0,0,C$8/NFM!C$11*1000)</f>
        <v>0</v>
      </c>
      <c r="D227" s="274">
        <f>IF(D$8=0,0,D$8/NFM!D$11*1000)</f>
        <v>0</v>
      </c>
      <c r="E227" s="274">
        <f>IF(E$8=0,0,E$8/NFM!E$11*1000)</f>
        <v>0</v>
      </c>
      <c r="F227" s="274">
        <f>IF(F$8=0,0,F$8/NFM!F$11*1000)</f>
        <v>0</v>
      </c>
      <c r="G227" s="274">
        <f>IF(G$8=0,0,G$8/NFM!G$11*1000)</f>
        <v>0</v>
      </c>
      <c r="H227" s="274">
        <f>IF(H$8=0,0,H$8/NFM!H$11*1000)</f>
        <v>0</v>
      </c>
      <c r="I227" s="274">
        <f>IF(I$8=0,0,I$8/NFM!I$11*1000)</f>
        <v>0</v>
      </c>
      <c r="J227" s="274">
        <f>IF(J$8=0,0,J$8/NFM!J$11*1000)</f>
        <v>0</v>
      </c>
      <c r="K227" s="274">
        <f>IF(K$8=0,0,K$8/NFM!K$11*1000)</f>
        <v>0</v>
      </c>
      <c r="L227" s="274">
        <f>IF(L$8=0,0,L$8/NFM!L$11*1000)</f>
        <v>0</v>
      </c>
      <c r="M227" s="274">
        <f>IF(M$8=0,0,M$8/NFM!M$11*1000)</f>
        <v>0</v>
      </c>
      <c r="N227" s="274">
        <f>IF(N$8=0,0,N$8/NFM!N$11*1000)</f>
        <v>0</v>
      </c>
      <c r="O227" s="274">
        <f>IF(O$8=0,0,O$8/NFM!O$11*1000)</f>
        <v>0</v>
      </c>
      <c r="P227" s="274">
        <f>IF(P$8=0,0,P$8/NFM!P$11*1000)</f>
        <v>0</v>
      </c>
      <c r="Q227" s="274">
        <f>IF(Q$8=0,0,Q$8/NFM!Q$11*1000)</f>
        <v>0</v>
      </c>
      <c r="R227" s="274">
        <f>IF(R$8=0,0,R$8/NFM!R$11*1000)</f>
        <v>0</v>
      </c>
      <c r="S227" s="274">
        <f>IF(S$8=0,0,S$8/NFM!S$11*1000)</f>
        <v>0</v>
      </c>
      <c r="T227" s="274">
        <f>IF(T$8=0,0,T$8/NFM!T$11*1000)</f>
        <v>0</v>
      </c>
      <c r="U227" s="274">
        <f>IF(U$8=0,0,U$8/NFM!U$11*1000)</f>
        <v>0</v>
      </c>
      <c r="V227" s="274">
        <f>IF(V$8=0,0,V$8/NFM!V$11*1000)</f>
        <v>0</v>
      </c>
      <c r="W227" s="274">
        <f>IF(W$8=0,0,W$8/NFM!W$11*1000)</f>
        <v>0</v>
      </c>
      <c r="X227" s="274">
        <f>IF(X$8=0,0,X$8/NFM!X$11*1000)</f>
        <v>0</v>
      </c>
      <c r="Y227" s="274">
        <f>IF(Y$8=0,0,Y$8/NFM!Y$11*1000)</f>
        <v>0</v>
      </c>
      <c r="DA227" s="77"/>
    </row>
    <row r="228" spans="1:105" ht="12" customHeight="1" x14ac:dyDescent="0.25">
      <c r="A228" s="173" t="s">
        <v>94</v>
      </c>
      <c r="B228" s="274">
        <f>IF(B$9=0,0,B$9/NFM!B$11*1000)</f>
        <v>0</v>
      </c>
      <c r="C228" s="274">
        <f>IF(C$9=0,0,C$9/NFM!C$11*1000)</f>
        <v>0</v>
      </c>
      <c r="D228" s="274">
        <f>IF(D$9=0,0,D$9/NFM!D$11*1000)</f>
        <v>0</v>
      </c>
      <c r="E228" s="274">
        <f>IF(E$9=0,0,E$9/NFM!E$11*1000)</f>
        <v>0</v>
      </c>
      <c r="F228" s="274">
        <f>IF(F$9=0,0,F$9/NFM!F$11*1000)</f>
        <v>0</v>
      </c>
      <c r="G228" s="274">
        <f>IF(G$9=0,0,G$9/NFM!G$11*1000)</f>
        <v>0</v>
      </c>
      <c r="H228" s="274">
        <f>IF(H$9=0,0,H$9/NFM!H$11*1000)</f>
        <v>0</v>
      </c>
      <c r="I228" s="274">
        <f>IF(I$9=0,0,I$9/NFM!I$11*1000)</f>
        <v>0</v>
      </c>
      <c r="J228" s="274">
        <f>IF(J$9=0,0,J$9/NFM!J$11*1000)</f>
        <v>0</v>
      </c>
      <c r="K228" s="274">
        <f>IF(K$9=0,0,K$9/NFM!K$11*1000)</f>
        <v>0</v>
      </c>
      <c r="L228" s="274">
        <f>IF(L$9=0,0,L$9/NFM!L$11*1000)</f>
        <v>0</v>
      </c>
      <c r="M228" s="274">
        <f>IF(M$9=0,0,M$9/NFM!M$11*1000)</f>
        <v>0</v>
      </c>
      <c r="N228" s="274">
        <f>IF(N$9=0,0,N$9/NFM!N$11*1000)</f>
        <v>0</v>
      </c>
      <c r="O228" s="274">
        <f>IF(O$9=0,0,O$9/NFM!O$11*1000)</f>
        <v>0</v>
      </c>
      <c r="P228" s="274">
        <f>IF(P$9=0,0,P$9/NFM!P$11*1000)</f>
        <v>0</v>
      </c>
      <c r="Q228" s="274">
        <f>IF(Q$9=0,0,Q$9/NFM!Q$11*1000)</f>
        <v>0</v>
      </c>
      <c r="R228" s="274">
        <f>IF(R$9=0,0,R$9/NFM!R$11*1000)</f>
        <v>0</v>
      </c>
      <c r="S228" s="274">
        <f>IF(S$9=0,0,S$9/NFM!S$11*1000)</f>
        <v>0</v>
      </c>
      <c r="T228" s="274">
        <f>IF(T$9=0,0,T$9/NFM!T$11*1000)</f>
        <v>0</v>
      </c>
      <c r="U228" s="274">
        <f>IF(U$9=0,0,U$9/NFM!U$11*1000)</f>
        <v>0</v>
      </c>
      <c r="V228" s="274">
        <f>IF(V$9=0,0,V$9/NFM!V$11*1000)</f>
        <v>0</v>
      </c>
      <c r="W228" s="274">
        <f>IF(W$9=0,0,W$9/NFM!W$11*1000)</f>
        <v>0</v>
      </c>
      <c r="X228" s="274">
        <f>IF(X$9=0,0,X$9/NFM!X$11*1000)</f>
        <v>0</v>
      </c>
      <c r="Y228" s="274">
        <f>IF(Y$9=0,0,Y$9/NFM!Y$11*1000)</f>
        <v>0</v>
      </c>
      <c r="DA228" s="77"/>
    </row>
    <row r="229" spans="1:105" ht="12" customHeight="1" x14ac:dyDescent="0.25">
      <c r="A229" s="56" t="s">
        <v>95</v>
      </c>
      <c r="B229" s="275">
        <f>IF(B$10=0,0,B$10/NFM!B$11*1000)</f>
        <v>0</v>
      </c>
      <c r="C229" s="275">
        <f>IF(C$10=0,0,C$10/NFM!C$11*1000)</f>
        <v>0</v>
      </c>
      <c r="D229" s="275">
        <f>IF(D$10=0,0,D$10/NFM!D$11*1000)</f>
        <v>0</v>
      </c>
      <c r="E229" s="275">
        <f>IF(E$10=0,0,E$10/NFM!E$11*1000)</f>
        <v>0</v>
      </c>
      <c r="F229" s="275">
        <f>IF(F$10=0,0,F$10/NFM!F$11*1000)</f>
        <v>0</v>
      </c>
      <c r="G229" s="275">
        <f>IF(G$10=0,0,G$10/NFM!G$11*1000)</f>
        <v>0</v>
      </c>
      <c r="H229" s="275">
        <f>IF(H$10=0,0,H$10/NFM!H$11*1000)</f>
        <v>0</v>
      </c>
      <c r="I229" s="275">
        <f>IF(I$10=0,0,I$10/NFM!I$11*1000)</f>
        <v>0</v>
      </c>
      <c r="J229" s="275">
        <f>IF(J$10=0,0,J$10/NFM!J$11*1000)</f>
        <v>0</v>
      </c>
      <c r="K229" s="275">
        <f>IF(K$10=0,0,K$10/NFM!K$11*1000)</f>
        <v>0</v>
      </c>
      <c r="L229" s="275">
        <f>IF(L$10=0,0,L$10/NFM!L$11*1000)</f>
        <v>0</v>
      </c>
      <c r="M229" s="275">
        <f>IF(M$10=0,0,M$10/NFM!M$11*1000)</f>
        <v>0</v>
      </c>
      <c r="N229" s="275">
        <f>IF(N$10=0,0,N$10/NFM!N$11*1000)</f>
        <v>0</v>
      </c>
      <c r="O229" s="275">
        <f>IF(O$10=0,0,O$10/NFM!O$11*1000)</f>
        <v>0</v>
      </c>
      <c r="P229" s="275">
        <f>IF(P$10=0,0,P$10/NFM!P$11*1000)</f>
        <v>0</v>
      </c>
      <c r="Q229" s="275">
        <f>IF(Q$10=0,0,Q$10/NFM!Q$11*1000)</f>
        <v>0</v>
      </c>
      <c r="R229" s="275">
        <f>IF(R$10=0,0,R$10/NFM!R$11*1000)</f>
        <v>0</v>
      </c>
      <c r="S229" s="275">
        <f>IF(S$10=0,0,S$10/NFM!S$11*1000)</f>
        <v>0</v>
      </c>
      <c r="T229" s="275">
        <f>IF(T$10=0,0,T$10/NFM!T$11*1000)</f>
        <v>0</v>
      </c>
      <c r="U229" s="275">
        <f>IF(U$10=0,0,U$10/NFM!U$11*1000)</f>
        <v>0</v>
      </c>
      <c r="V229" s="275">
        <f>IF(V$10=0,0,V$10/NFM!V$11*1000)</f>
        <v>0</v>
      </c>
      <c r="W229" s="275">
        <f>IF(W$10=0,0,W$10/NFM!W$11*1000)</f>
        <v>0</v>
      </c>
      <c r="X229" s="275">
        <f>IF(X$10=0,0,X$10/NFM!X$11*1000)</f>
        <v>0</v>
      </c>
      <c r="Y229" s="275">
        <f>IF(Y$10=0,0,Y$10/NFM!Y$11*1000)</f>
        <v>0</v>
      </c>
      <c r="DA229" s="78"/>
    </row>
    <row r="230" spans="1:105" ht="12" customHeight="1" x14ac:dyDescent="0.25">
      <c r="A230" s="174" t="s">
        <v>485</v>
      </c>
      <c r="B230" s="276">
        <f>IF(B$16=0,0,B$16/NFM!B$11*1000)</f>
        <v>0</v>
      </c>
      <c r="C230" s="276">
        <f>IF(C$16=0,0,C$16/NFM!C$11*1000)</f>
        <v>0</v>
      </c>
      <c r="D230" s="276">
        <f>IF(D$16=0,0,D$16/NFM!D$11*1000)</f>
        <v>0</v>
      </c>
      <c r="E230" s="276">
        <f>IF(E$16=0,0,E$16/NFM!E$11*1000)</f>
        <v>0</v>
      </c>
      <c r="F230" s="276">
        <f>IF(F$16=0,0,F$16/NFM!F$11*1000)</f>
        <v>0</v>
      </c>
      <c r="G230" s="276">
        <f>IF(G$16=0,0,G$16/NFM!G$11*1000)</f>
        <v>0</v>
      </c>
      <c r="H230" s="276">
        <f>IF(H$16=0,0,H$16/NFM!H$11*1000)</f>
        <v>0</v>
      </c>
      <c r="I230" s="276">
        <f>IF(I$16=0,0,I$16/NFM!I$11*1000)</f>
        <v>0</v>
      </c>
      <c r="J230" s="276">
        <f>IF(J$16=0,0,J$16/NFM!J$11*1000)</f>
        <v>0</v>
      </c>
      <c r="K230" s="276">
        <f>IF(K$16=0,0,K$16/NFM!K$11*1000)</f>
        <v>0</v>
      </c>
      <c r="L230" s="276">
        <f>IF(L$16=0,0,L$16/NFM!L$11*1000)</f>
        <v>0</v>
      </c>
      <c r="M230" s="276">
        <f>IF(M$16=0,0,M$16/NFM!M$11*1000)</f>
        <v>0</v>
      </c>
      <c r="N230" s="276">
        <f>IF(N$16=0,0,N$16/NFM!N$11*1000)</f>
        <v>0</v>
      </c>
      <c r="O230" s="276">
        <f>IF(O$16=0,0,O$16/NFM!O$11*1000)</f>
        <v>0</v>
      </c>
      <c r="P230" s="276">
        <f>IF(P$16=0,0,P$16/NFM!P$11*1000)</f>
        <v>0</v>
      </c>
      <c r="Q230" s="276">
        <f>IF(Q$16=0,0,Q$16/NFM!Q$11*1000)</f>
        <v>0</v>
      </c>
      <c r="R230" s="276">
        <f>IF(R$16=0,0,R$16/NFM!R$11*1000)</f>
        <v>0</v>
      </c>
      <c r="S230" s="276">
        <f>IF(S$16=0,0,S$16/NFM!S$11*1000)</f>
        <v>0</v>
      </c>
      <c r="T230" s="276">
        <f>IF(T$16=0,0,T$16/NFM!T$11*1000)</f>
        <v>0</v>
      </c>
      <c r="U230" s="276">
        <f>IF(U$16=0,0,U$16/NFM!U$11*1000)</f>
        <v>0</v>
      </c>
      <c r="V230" s="276">
        <f>IF(V$16=0,0,V$16/NFM!V$11*1000)</f>
        <v>0</v>
      </c>
      <c r="W230" s="276">
        <f>IF(W$16=0,0,W$16/NFM!W$11*1000)</f>
        <v>0</v>
      </c>
      <c r="X230" s="276">
        <f>IF(X$16=0,0,X$16/NFM!X$11*1000)</f>
        <v>0</v>
      </c>
      <c r="Y230" s="276">
        <f>IF(Y$16=0,0,Y$16/NFM!Y$11*1000)</f>
        <v>0</v>
      </c>
      <c r="DA230" s="79"/>
    </row>
    <row r="231" spans="1:105" ht="12" customHeight="1" x14ac:dyDescent="0.25">
      <c r="A231" s="41" t="s">
        <v>497</v>
      </c>
      <c r="B231" s="277">
        <f>IF(B$27=0,0,B$27/NFM!B$11*1000)</f>
        <v>0</v>
      </c>
      <c r="C231" s="277">
        <f>IF(C$27=0,0,C$27/NFM!C$11*1000)</f>
        <v>0</v>
      </c>
      <c r="D231" s="277">
        <f>IF(D$27=0,0,D$27/NFM!D$11*1000)</f>
        <v>0</v>
      </c>
      <c r="E231" s="277">
        <f>IF(E$27=0,0,E$27/NFM!E$11*1000)</f>
        <v>0</v>
      </c>
      <c r="F231" s="277">
        <f>IF(F$27=0,0,F$27/NFM!F$11*1000)</f>
        <v>0</v>
      </c>
      <c r="G231" s="277">
        <f>IF(G$27=0,0,G$27/NFM!G$11*1000)</f>
        <v>0</v>
      </c>
      <c r="H231" s="277">
        <f>IF(H$27=0,0,H$27/NFM!H$11*1000)</f>
        <v>0</v>
      </c>
      <c r="I231" s="277">
        <f>IF(I$27=0,0,I$27/NFM!I$11*1000)</f>
        <v>0</v>
      </c>
      <c r="J231" s="277">
        <f>IF(J$27=0,0,J$27/NFM!J$11*1000)</f>
        <v>0</v>
      </c>
      <c r="K231" s="277">
        <f>IF(K$27=0,0,K$27/NFM!K$11*1000)</f>
        <v>0</v>
      </c>
      <c r="L231" s="277">
        <f>IF(L$27=0,0,L$27/NFM!L$11*1000)</f>
        <v>0</v>
      </c>
      <c r="M231" s="277">
        <f>IF(M$27=0,0,M$27/NFM!M$11*1000)</f>
        <v>0</v>
      </c>
      <c r="N231" s="277">
        <f>IF(N$27=0,0,N$27/NFM!N$11*1000)</f>
        <v>0</v>
      </c>
      <c r="O231" s="277">
        <f>IF(O$27=0,0,O$27/NFM!O$11*1000)</f>
        <v>0</v>
      </c>
      <c r="P231" s="277">
        <f>IF(P$27=0,0,P$27/NFM!P$11*1000)</f>
        <v>0</v>
      </c>
      <c r="Q231" s="277">
        <f>IF(Q$27=0,0,Q$27/NFM!Q$11*1000)</f>
        <v>0</v>
      </c>
      <c r="R231" s="277">
        <f>IF(R$27=0,0,R$27/NFM!R$11*1000)</f>
        <v>0</v>
      </c>
      <c r="S231" s="277">
        <f>IF(S$27=0,0,S$27/NFM!S$11*1000)</f>
        <v>0</v>
      </c>
      <c r="T231" s="277">
        <f>IF(T$27=0,0,T$27/NFM!T$11*1000)</f>
        <v>0</v>
      </c>
      <c r="U231" s="277">
        <f>IF(U$27=0,0,U$27/NFM!U$11*1000)</f>
        <v>0</v>
      </c>
      <c r="V231" s="277">
        <f>IF(V$27=0,0,V$27/NFM!V$11*1000)</f>
        <v>0</v>
      </c>
      <c r="W231" s="277">
        <f>IF(W$27=0,0,W$27/NFM!W$11*1000)</f>
        <v>0</v>
      </c>
      <c r="X231" s="277">
        <f>IF(X$27=0,0,X$27/NFM!X$11*1000)</f>
        <v>0</v>
      </c>
      <c r="Y231" s="277">
        <f>IF(Y$27=0,0,Y$27/NFM!Y$11*1000)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4"/>
    </row>
    <row r="233" spans="1:105" ht="12" customHeight="1" x14ac:dyDescent="0.25">
      <c r="A233" s="35" t="s">
        <v>46</v>
      </c>
      <c r="B233" s="272">
        <f t="shared" ref="B233:Y233" si="58">SUM(B$234:B$241)</f>
        <v>0</v>
      </c>
      <c r="C233" s="272">
        <f t="shared" si="58"/>
        <v>0</v>
      </c>
      <c r="D233" s="272">
        <f t="shared" si="58"/>
        <v>0</v>
      </c>
      <c r="E233" s="272">
        <f t="shared" si="58"/>
        <v>0</v>
      </c>
      <c r="F233" s="272">
        <f t="shared" si="58"/>
        <v>0</v>
      </c>
      <c r="G233" s="272">
        <f t="shared" si="58"/>
        <v>0</v>
      </c>
      <c r="H233" s="272">
        <f t="shared" si="58"/>
        <v>0</v>
      </c>
      <c r="I233" s="272">
        <f t="shared" si="58"/>
        <v>0</v>
      </c>
      <c r="J233" s="272">
        <f t="shared" si="58"/>
        <v>0</v>
      </c>
      <c r="K233" s="272">
        <f t="shared" si="58"/>
        <v>0</v>
      </c>
      <c r="L233" s="272">
        <f t="shared" si="58"/>
        <v>0</v>
      </c>
      <c r="M233" s="272">
        <f t="shared" si="58"/>
        <v>0</v>
      </c>
      <c r="N233" s="272">
        <f t="shared" si="58"/>
        <v>0</v>
      </c>
      <c r="O233" s="272">
        <f t="shared" si="58"/>
        <v>0</v>
      </c>
      <c r="P233" s="272">
        <f t="shared" si="58"/>
        <v>0</v>
      </c>
      <c r="Q233" s="272">
        <f t="shared" si="58"/>
        <v>0</v>
      </c>
      <c r="R233" s="272">
        <f t="shared" si="58"/>
        <v>0</v>
      </c>
      <c r="S233" s="272">
        <f t="shared" si="58"/>
        <v>0</v>
      </c>
      <c r="T233" s="272">
        <f t="shared" si="58"/>
        <v>0</v>
      </c>
      <c r="U233" s="272">
        <f t="shared" si="58"/>
        <v>0</v>
      </c>
      <c r="V233" s="272">
        <f t="shared" si="58"/>
        <v>0</v>
      </c>
      <c r="W233" s="272">
        <f t="shared" si="58"/>
        <v>0</v>
      </c>
      <c r="X233" s="272">
        <f t="shared" si="58"/>
        <v>0</v>
      </c>
      <c r="Y233" s="272">
        <f t="shared" si="58"/>
        <v>0</v>
      </c>
      <c r="DA233" s="111"/>
    </row>
    <row r="234" spans="1:105" ht="12" customHeight="1" x14ac:dyDescent="0.25">
      <c r="A234" s="55" t="s">
        <v>91</v>
      </c>
      <c r="B234" s="273">
        <f>IF(B$35=0,0,B$35/NFM!B$13*1000)</f>
        <v>0</v>
      </c>
      <c r="C234" s="273">
        <f>IF(C$35=0,0,C$35/NFM!C$13*1000)</f>
        <v>0</v>
      </c>
      <c r="D234" s="273">
        <f>IF(D$35=0,0,D$35/NFM!D$13*1000)</f>
        <v>0</v>
      </c>
      <c r="E234" s="273">
        <f>IF(E$35=0,0,E$35/NFM!E$13*1000)</f>
        <v>0</v>
      </c>
      <c r="F234" s="273">
        <f>IF(F$35=0,0,F$35/NFM!F$13*1000)</f>
        <v>0</v>
      </c>
      <c r="G234" s="273">
        <f>IF(G$35=0,0,G$35/NFM!G$13*1000)</f>
        <v>0</v>
      </c>
      <c r="H234" s="273">
        <f>IF(H$35=0,0,H$35/NFM!H$13*1000)</f>
        <v>0</v>
      </c>
      <c r="I234" s="273">
        <f>IF(I$35=0,0,I$35/NFM!I$13*1000)</f>
        <v>0</v>
      </c>
      <c r="J234" s="273">
        <f>IF(J$35=0,0,J$35/NFM!J$13*1000)</f>
        <v>0</v>
      </c>
      <c r="K234" s="273">
        <f>IF(K$35=0,0,K$35/NFM!K$13*1000)</f>
        <v>0</v>
      </c>
      <c r="L234" s="273">
        <f>IF(L$35=0,0,L$35/NFM!L$13*1000)</f>
        <v>0</v>
      </c>
      <c r="M234" s="273">
        <f>IF(M$35=0,0,M$35/NFM!M$13*1000)</f>
        <v>0</v>
      </c>
      <c r="N234" s="273">
        <f>IF(N$35=0,0,N$35/NFM!N$13*1000)</f>
        <v>0</v>
      </c>
      <c r="O234" s="273">
        <f>IF(O$35=0,0,O$35/NFM!O$13*1000)</f>
        <v>0</v>
      </c>
      <c r="P234" s="273">
        <f>IF(P$35=0,0,P$35/NFM!P$13*1000)</f>
        <v>0</v>
      </c>
      <c r="Q234" s="273">
        <f>IF(Q$35=0,0,Q$35/NFM!Q$13*1000)</f>
        <v>0</v>
      </c>
      <c r="R234" s="273">
        <f>IF(R$35=0,0,R$35/NFM!R$13*1000)</f>
        <v>0</v>
      </c>
      <c r="S234" s="273">
        <f>IF(S$35=0,0,S$35/NFM!S$13*1000)</f>
        <v>0</v>
      </c>
      <c r="T234" s="273">
        <f>IF(T$35=0,0,T$35/NFM!T$13*1000)</f>
        <v>0</v>
      </c>
      <c r="U234" s="273">
        <f>IF(U$35=0,0,U$35/NFM!U$13*1000)</f>
        <v>0</v>
      </c>
      <c r="V234" s="273">
        <f>IF(V$35=0,0,V$35/NFM!V$13*1000)</f>
        <v>0</v>
      </c>
      <c r="W234" s="273">
        <f>IF(W$35=0,0,W$35/NFM!W$13*1000)</f>
        <v>0</v>
      </c>
      <c r="X234" s="273">
        <f>IF(X$35=0,0,X$35/NFM!X$13*1000)</f>
        <v>0</v>
      </c>
      <c r="Y234" s="273">
        <f>IF(Y$35=0,0,Y$35/NFM!Y$13*1000)</f>
        <v>0</v>
      </c>
      <c r="DA234" s="76"/>
    </row>
    <row r="235" spans="1:105" ht="12" customHeight="1" x14ac:dyDescent="0.25">
      <c r="A235" s="173" t="s">
        <v>92</v>
      </c>
      <c r="B235" s="274">
        <f>IF(B$36=0,0,B$36/NFM!B$13*1000)</f>
        <v>0</v>
      </c>
      <c r="C235" s="274">
        <f>IF(C$36=0,0,C$36/NFM!C$13*1000)</f>
        <v>0</v>
      </c>
      <c r="D235" s="274">
        <f>IF(D$36=0,0,D$36/NFM!D$13*1000)</f>
        <v>0</v>
      </c>
      <c r="E235" s="274">
        <f>IF(E$36=0,0,E$36/NFM!E$13*1000)</f>
        <v>0</v>
      </c>
      <c r="F235" s="274">
        <f>IF(F$36=0,0,F$36/NFM!F$13*1000)</f>
        <v>0</v>
      </c>
      <c r="G235" s="274">
        <f>IF(G$36=0,0,G$36/NFM!G$13*1000)</f>
        <v>0</v>
      </c>
      <c r="H235" s="274">
        <f>IF(H$36=0,0,H$36/NFM!H$13*1000)</f>
        <v>0</v>
      </c>
      <c r="I235" s="274">
        <f>IF(I$36=0,0,I$36/NFM!I$13*1000)</f>
        <v>0</v>
      </c>
      <c r="J235" s="274">
        <f>IF(J$36=0,0,J$36/NFM!J$13*1000)</f>
        <v>0</v>
      </c>
      <c r="K235" s="274">
        <f>IF(K$36=0,0,K$36/NFM!K$13*1000)</f>
        <v>0</v>
      </c>
      <c r="L235" s="274">
        <f>IF(L$36=0,0,L$36/NFM!L$13*1000)</f>
        <v>0</v>
      </c>
      <c r="M235" s="274">
        <f>IF(M$36=0,0,M$36/NFM!M$13*1000)</f>
        <v>0</v>
      </c>
      <c r="N235" s="274">
        <f>IF(N$36=0,0,N$36/NFM!N$13*1000)</f>
        <v>0</v>
      </c>
      <c r="O235" s="274">
        <f>IF(O$36=0,0,O$36/NFM!O$13*1000)</f>
        <v>0</v>
      </c>
      <c r="P235" s="274">
        <f>IF(P$36=0,0,P$36/NFM!P$13*1000)</f>
        <v>0</v>
      </c>
      <c r="Q235" s="274">
        <f>IF(Q$36=0,0,Q$36/NFM!Q$13*1000)</f>
        <v>0</v>
      </c>
      <c r="R235" s="274">
        <f>IF(R$36=0,0,R$36/NFM!R$13*1000)</f>
        <v>0</v>
      </c>
      <c r="S235" s="274">
        <f>IF(S$36=0,0,S$36/NFM!S$13*1000)</f>
        <v>0</v>
      </c>
      <c r="T235" s="274">
        <f>IF(T$36=0,0,T$36/NFM!T$13*1000)</f>
        <v>0</v>
      </c>
      <c r="U235" s="274">
        <f>IF(U$36=0,0,U$36/NFM!U$13*1000)</f>
        <v>0</v>
      </c>
      <c r="V235" s="274">
        <f>IF(V$36=0,0,V$36/NFM!V$13*1000)</f>
        <v>0</v>
      </c>
      <c r="W235" s="274">
        <f>IF(W$36=0,0,W$36/NFM!W$13*1000)</f>
        <v>0</v>
      </c>
      <c r="X235" s="274">
        <f>IF(X$36=0,0,X$36/NFM!X$13*1000)</f>
        <v>0</v>
      </c>
      <c r="Y235" s="274">
        <f>IF(Y$36=0,0,Y$36/NFM!Y$13*1000)</f>
        <v>0</v>
      </c>
      <c r="DA235" s="77"/>
    </row>
    <row r="236" spans="1:105" ht="12" customHeight="1" x14ac:dyDescent="0.25">
      <c r="A236" s="173" t="s">
        <v>93</v>
      </c>
      <c r="B236" s="274">
        <f>IF(B$37=0,0,B$37/NFM!B$13*1000)</f>
        <v>0</v>
      </c>
      <c r="C236" s="274">
        <f>IF(C$37=0,0,C$37/NFM!C$13*1000)</f>
        <v>0</v>
      </c>
      <c r="D236" s="274">
        <f>IF(D$37=0,0,D$37/NFM!D$13*1000)</f>
        <v>0</v>
      </c>
      <c r="E236" s="274">
        <f>IF(E$37=0,0,E$37/NFM!E$13*1000)</f>
        <v>0</v>
      </c>
      <c r="F236" s="274">
        <f>IF(F$37=0,0,F$37/NFM!F$13*1000)</f>
        <v>0</v>
      </c>
      <c r="G236" s="274">
        <f>IF(G$37=0,0,G$37/NFM!G$13*1000)</f>
        <v>0</v>
      </c>
      <c r="H236" s="274">
        <f>IF(H$37=0,0,H$37/NFM!H$13*1000)</f>
        <v>0</v>
      </c>
      <c r="I236" s="274">
        <f>IF(I$37=0,0,I$37/NFM!I$13*1000)</f>
        <v>0</v>
      </c>
      <c r="J236" s="274">
        <f>IF(J$37=0,0,J$37/NFM!J$13*1000)</f>
        <v>0</v>
      </c>
      <c r="K236" s="274">
        <f>IF(K$37=0,0,K$37/NFM!K$13*1000)</f>
        <v>0</v>
      </c>
      <c r="L236" s="274">
        <f>IF(L$37=0,0,L$37/NFM!L$13*1000)</f>
        <v>0</v>
      </c>
      <c r="M236" s="274">
        <f>IF(M$37=0,0,M$37/NFM!M$13*1000)</f>
        <v>0</v>
      </c>
      <c r="N236" s="274">
        <f>IF(N$37=0,0,N$37/NFM!N$13*1000)</f>
        <v>0</v>
      </c>
      <c r="O236" s="274">
        <f>IF(O$37=0,0,O$37/NFM!O$13*1000)</f>
        <v>0</v>
      </c>
      <c r="P236" s="274">
        <f>IF(P$37=0,0,P$37/NFM!P$13*1000)</f>
        <v>0</v>
      </c>
      <c r="Q236" s="274">
        <f>IF(Q$37=0,0,Q$37/NFM!Q$13*1000)</f>
        <v>0</v>
      </c>
      <c r="R236" s="274">
        <f>IF(R$37=0,0,R$37/NFM!R$13*1000)</f>
        <v>0</v>
      </c>
      <c r="S236" s="274">
        <f>IF(S$37=0,0,S$37/NFM!S$13*1000)</f>
        <v>0</v>
      </c>
      <c r="T236" s="274">
        <f>IF(T$37=0,0,T$37/NFM!T$13*1000)</f>
        <v>0</v>
      </c>
      <c r="U236" s="274">
        <f>IF(U$37=0,0,U$37/NFM!U$13*1000)</f>
        <v>0</v>
      </c>
      <c r="V236" s="274">
        <f>IF(V$37=0,0,V$37/NFM!V$13*1000)</f>
        <v>0</v>
      </c>
      <c r="W236" s="274">
        <f>IF(W$37=0,0,W$37/NFM!W$13*1000)</f>
        <v>0</v>
      </c>
      <c r="X236" s="274">
        <f>IF(X$37=0,0,X$37/NFM!X$13*1000)</f>
        <v>0</v>
      </c>
      <c r="Y236" s="274">
        <f>IF(Y$37=0,0,Y$37/NFM!Y$13*1000)</f>
        <v>0</v>
      </c>
      <c r="DA236" s="77"/>
    </row>
    <row r="237" spans="1:105" ht="12" customHeight="1" x14ac:dyDescent="0.25">
      <c r="A237" s="173" t="s">
        <v>94</v>
      </c>
      <c r="B237" s="274">
        <f>IF(B$38=0,0,B$38/NFM!B$13*1000)</f>
        <v>0</v>
      </c>
      <c r="C237" s="274">
        <f>IF(C$38=0,0,C$38/NFM!C$13*1000)</f>
        <v>0</v>
      </c>
      <c r="D237" s="274">
        <f>IF(D$38=0,0,D$38/NFM!D$13*1000)</f>
        <v>0</v>
      </c>
      <c r="E237" s="274">
        <f>IF(E$38=0,0,E$38/NFM!E$13*1000)</f>
        <v>0</v>
      </c>
      <c r="F237" s="274">
        <f>IF(F$38=0,0,F$38/NFM!F$13*1000)</f>
        <v>0</v>
      </c>
      <c r="G237" s="274">
        <f>IF(G$38=0,0,G$38/NFM!G$13*1000)</f>
        <v>0</v>
      </c>
      <c r="H237" s="274">
        <f>IF(H$38=0,0,H$38/NFM!H$13*1000)</f>
        <v>0</v>
      </c>
      <c r="I237" s="274">
        <f>IF(I$38=0,0,I$38/NFM!I$13*1000)</f>
        <v>0</v>
      </c>
      <c r="J237" s="274">
        <f>IF(J$38=0,0,J$38/NFM!J$13*1000)</f>
        <v>0</v>
      </c>
      <c r="K237" s="274">
        <f>IF(K$38=0,0,K$38/NFM!K$13*1000)</f>
        <v>0</v>
      </c>
      <c r="L237" s="274">
        <f>IF(L$38=0,0,L$38/NFM!L$13*1000)</f>
        <v>0</v>
      </c>
      <c r="M237" s="274">
        <f>IF(M$38=0,0,M$38/NFM!M$13*1000)</f>
        <v>0</v>
      </c>
      <c r="N237" s="274">
        <f>IF(N$38=0,0,N$38/NFM!N$13*1000)</f>
        <v>0</v>
      </c>
      <c r="O237" s="274">
        <f>IF(O$38=0,0,O$38/NFM!O$13*1000)</f>
        <v>0</v>
      </c>
      <c r="P237" s="274">
        <f>IF(P$38=0,0,P$38/NFM!P$13*1000)</f>
        <v>0</v>
      </c>
      <c r="Q237" s="274">
        <f>IF(Q$38=0,0,Q$38/NFM!Q$13*1000)</f>
        <v>0</v>
      </c>
      <c r="R237" s="274">
        <f>IF(R$38=0,0,R$38/NFM!R$13*1000)</f>
        <v>0</v>
      </c>
      <c r="S237" s="274">
        <f>IF(S$38=0,0,S$38/NFM!S$13*1000)</f>
        <v>0</v>
      </c>
      <c r="T237" s="274">
        <f>IF(T$38=0,0,T$38/NFM!T$13*1000)</f>
        <v>0</v>
      </c>
      <c r="U237" s="274">
        <f>IF(U$38=0,0,U$38/NFM!U$13*1000)</f>
        <v>0</v>
      </c>
      <c r="V237" s="274">
        <f>IF(V$38=0,0,V$38/NFM!V$13*1000)</f>
        <v>0</v>
      </c>
      <c r="W237" s="274">
        <f>IF(W$38=0,0,W$38/NFM!W$13*1000)</f>
        <v>0</v>
      </c>
      <c r="X237" s="274">
        <f>IF(X$38=0,0,X$38/NFM!X$13*1000)</f>
        <v>0</v>
      </c>
      <c r="Y237" s="274">
        <f>IF(Y$38=0,0,Y$38/NFM!Y$13*1000)</f>
        <v>0</v>
      </c>
      <c r="DA237" s="77"/>
    </row>
    <row r="238" spans="1:105" ht="12" customHeight="1" x14ac:dyDescent="0.25">
      <c r="A238" s="56" t="s">
        <v>95</v>
      </c>
      <c r="B238" s="275">
        <f>IF(B$39=0,0,B$39/NFM!B$13*1000)</f>
        <v>0</v>
      </c>
      <c r="C238" s="275">
        <f>IF(C$39=0,0,C$39/NFM!C$13*1000)</f>
        <v>0</v>
      </c>
      <c r="D238" s="275">
        <f>IF(D$39=0,0,D$39/NFM!D$13*1000)</f>
        <v>0</v>
      </c>
      <c r="E238" s="275">
        <f>IF(E$39=0,0,E$39/NFM!E$13*1000)</f>
        <v>0</v>
      </c>
      <c r="F238" s="275">
        <f>IF(F$39=0,0,F$39/NFM!F$13*1000)</f>
        <v>0</v>
      </c>
      <c r="G238" s="275">
        <f>IF(G$39=0,0,G$39/NFM!G$13*1000)</f>
        <v>0</v>
      </c>
      <c r="H238" s="275">
        <f>IF(H$39=0,0,H$39/NFM!H$13*1000)</f>
        <v>0</v>
      </c>
      <c r="I238" s="275">
        <f>IF(I$39=0,0,I$39/NFM!I$13*1000)</f>
        <v>0</v>
      </c>
      <c r="J238" s="275">
        <f>IF(J$39=0,0,J$39/NFM!J$13*1000)</f>
        <v>0</v>
      </c>
      <c r="K238" s="275">
        <f>IF(K$39=0,0,K$39/NFM!K$13*1000)</f>
        <v>0</v>
      </c>
      <c r="L238" s="275">
        <f>IF(L$39=0,0,L$39/NFM!L$13*1000)</f>
        <v>0</v>
      </c>
      <c r="M238" s="275">
        <f>IF(M$39=0,0,M$39/NFM!M$13*1000)</f>
        <v>0</v>
      </c>
      <c r="N238" s="275">
        <f>IF(N$39=0,0,N$39/NFM!N$13*1000)</f>
        <v>0</v>
      </c>
      <c r="O238" s="275">
        <f>IF(O$39=0,0,O$39/NFM!O$13*1000)</f>
        <v>0</v>
      </c>
      <c r="P238" s="275">
        <f>IF(P$39=0,0,P$39/NFM!P$13*1000)</f>
        <v>0</v>
      </c>
      <c r="Q238" s="275">
        <f>IF(Q$39=0,0,Q$39/NFM!Q$13*1000)</f>
        <v>0</v>
      </c>
      <c r="R238" s="275">
        <f>IF(R$39=0,0,R$39/NFM!R$13*1000)</f>
        <v>0</v>
      </c>
      <c r="S238" s="275">
        <f>IF(S$39=0,0,S$39/NFM!S$13*1000)</f>
        <v>0</v>
      </c>
      <c r="T238" s="275">
        <f>IF(T$39=0,0,T$39/NFM!T$13*1000)</f>
        <v>0</v>
      </c>
      <c r="U238" s="275">
        <f>IF(U$39=0,0,U$39/NFM!U$13*1000)</f>
        <v>0</v>
      </c>
      <c r="V238" s="275">
        <f>IF(V$39=0,0,V$39/NFM!V$13*1000)</f>
        <v>0</v>
      </c>
      <c r="W238" s="275">
        <f>IF(W$39=0,0,W$39/NFM!W$13*1000)</f>
        <v>0</v>
      </c>
      <c r="X238" s="275">
        <f>IF(X$39=0,0,X$39/NFM!X$13*1000)</f>
        <v>0</v>
      </c>
      <c r="Y238" s="275">
        <f>IF(Y$39=0,0,Y$39/NFM!Y$13*1000)</f>
        <v>0</v>
      </c>
      <c r="DA238" s="78"/>
    </row>
    <row r="239" spans="1:105" ht="12" customHeight="1" x14ac:dyDescent="0.25">
      <c r="A239" s="174" t="s">
        <v>515</v>
      </c>
      <c r="B239" s="276">
        <f>IF(B$45=0,0,B$45/NFM!B$13*1000)</f>
        <v>0</v>
      </c>
      <c r="C239" s="276">
        <f>IF(C$45=0,0,C$45/NFM!C$13*1000)</f>
        <v>0</v>
      </c>
      <c r="D239" s="276">
        <f>IF(D$45=0,0,D$45/NFM!D$13*1000)</f>
        <v>0</v>
      </c>
      <c r="E239" s="276">
        <f>IF(E$45=0,0,E$45/NFM!E$13*1000)</f>
        <v>0</v>
      </c>
      <c r="F239" s="276">
        <f>IF(F$45=0,0,F$45/NFM!F$13*1000)</f>
        <v>0</v>
      </c>
      <c r="G239" s="276">
        <f>IF(G$45=0,0,G$45/NFM!G$13*1000)</f>
        <v>0</v>
      </c>
      <c r="H239" s="276">
        <f>IF(H$45=0,0,H$45/NFM!H$13*1000)</f>
        <v>0</v>
      </c>
      <c r="I239" s="276">
        <f>IF(I$45=0,0,I$45/NFM!I$13*1000)</f>
        <v>0</v>
      </c>
      <c r="J239" s="276">
        <f>IF(J$45=0,0,J$45/NFM!J$13*1000)</f>
        <v>0</v>
      </c>
      <c r="K239" s="276">
        <f>IF(K$45=0,0,K$45/NFM!K$13*1000)</f>
        <v>0</v>
      </c>
      <c r="L239" s="276">
        <f>IF(L$45=0,0,L$45/NFM!L$13*1000)</f>
        <v>0</v>
      </c>
      <c r="M239" s="276">
        <f>IF(M$45=0,0,M$45/NFM!M$13*1000)</f>
        <v>0</v>
      </c>
      <c r="N239" s="276">
        <f>IF(N$45=0,0,N$45/NFM!N$13*1000)</f>
        <v>0</v>
      </c>
      <c r="O239" s="276">
        <f>IF(O$45=0,0,O$45/NFM!O$13*1000)</f>
        <v>0</v>
      </c>
      <c r="P239" s="276">
        <f>IF(P$45=0,0,P$45/NFM!P$13*1000)</f>
        <v>0</v>
      </c>
      <c r="Q239" s="276">
        <f>IF(Q$45=0,0,Q$45/NFM!Q$13*1000)</f>
        <v>0</v>
      </c>
      <c r="R239" s="276">
        <f>IF(R$45=0,0,R$45/NFM!R$13*1000)</f>
        <v>0</v>
      </c>
      <c r="S239" s="276">
        <f>IF(S$45=0,0,S$45/NFM!S$13*1000)</f>
        <v>0</v>
      </c>
      <c r="T239" s="276">
        <f>IF(T$45=0,0,T$45/NFM!T$13*1000)</f>
        <v>0</v>
      </c>
      <c r="U239" s="276">
        <f>IF(U$45=0,0,U$45/NFM!U$13*1000)</f>
        <v>0</v>
      </c>
      <c r="V239" s="276">
        <f>IF(V$45=0,0,V$45/NFM!V$13*1000)</f>
        <v>0</v>
      </c>
      <c r="W239" s="276">
        <f>IF(W$45=0,0,W$45/NFM!W$13*1000)</f>
        <v>0</v>
      </c>
      <c r="X239" s="276">
        <f>IF(X$45=0,0,X$45/NFM!X$13*1000)</f>
        <v>0</v>
      </c>
      <c r="Y239" s="276">
        <f>IF(Y$45=0,0,Y$45/NFM!Y$13*1000)</f>
        <v>0</v>
      </c>
      <c r="DA239" s="79"/>
    </row>
    <row r="240" spans="1:105" ht="12" customHeight="1" x14ac:dyDescent="0.25">
      <c r="A240" s="174" t="s">
        <v>517</v>
      </c>
      <c r="B240" s="276">
        <f>IF(B$46=0,0,B$46/NFM!B$13*1000)</f>
        <v>0</v>
      </c>
      <c r="C240" s="276">
        <f>IF(C$46=0,0,C$46/NFM!C$13*1000)</f>
        <v>0</v>
      </c>
      <c r="D240" s="276">
        <f>IF(D$46=0,0,D$46/NFM!D$13*1000)</f>
        <v>0</v>
      </c>
      <c r="E240" s="276">
        <f>IF(E$46=0,0,E$46/NFM!E$13*1000)</f>
        <v>0</v>
      </c>
      <c r="F240" s="276">
        <f>IF(F$46=0,0,F$46/NFM!F$13*1000)</f>
        <v>0</v>
      </c>
      <c r="G240" s="276">
        <f>IF(G$46=0,0,G$46/NFM!G$13*1000)</f>
        <v>0</v>
      </c>
      <c r="H240" s="276">
        <f>IF(H$46=0,0,H$46/NFM!H$13*1000)</f>
        <v>0</v>
      </c>
      <c r="I240" s="276">
        <f>IF(I$46=0,0,I$46/NFM!I$13*1000)</f>
        <v>0</v>
      </c>
      <c r="J240" s="276">
        <f>IF(J$46=0,0,J$46/NFM!J$13*1000)</f>
        <v>0</v>
      </c>
      <c r="K240" s="276">
        <f>IF(K$46=0,0,K$46/NFM!K$13*1000)</f>
        <v>0</v>
      </c>
      <c r="L240" s="276">
        <f>IF(L$46=0,0,L$46/NFM!L$13*1000)</f>
        <v>0</v>
      </c>
      <c r="M240" s="276">
        <f>IF(M$46=0,0,M$46/NFM!M$13*1000)</f>
        <v>0</v>
      </c>
      <c r="N240" s="276">
        <f>IF(N$46=0,0,N$46/NFM!N$13*1000)</f>
        <v>0</v>
      </c>
      <c r="O240" s="276">
        <f>IF(O$46=0,0,O$46/NFM!O$13*1000)</f>
        <v>0</v>
      </c>
      <c r="P240" s="276">
        <f>IF(P$46=0,0,P$46/NFM!P$13*1000)</f>
        <v>0</v>
      </c>
      <c r="Q240" s="276">
        <f>IF(Q$46=0,0,Q$46/NFM!Q$13*1000)</f>
        <v>0</v>
      </c>
      <c r="R240" s="276">
        <f>IF(R$46=0,0,R$46/NFM!R$13*1000)</f>
        <v>0</v>
      </c>
      <c r="S240" s="276">
        <f>IF(S$46=0,0,S$46/NFM!S$13*1000)</f>
        <v>0</v>
      </c>
      <c r="T240" s="276">
        <f>IF(T$46=0,0,T$46/NFM!T$13*1000)</f>
        <v>0</v>
      </c>
      <c r="U240" s="276">
        <f>IF(U$46=0,0,U$46/NFM!U$13*1000)</f>
        <v>0</v>
      </c>
      <c r="V240" s="276">
        <f>IF(V$46=0,0,V$46/NFM!V$13*1000)</f>
        <v>0</v>
      </c>
      <c r="W240" s="276">
        <f>IF(W$46=0,0,W$46/NFM!W$13*1000)</f>
        <v>0</v>
      </c>
      <c r="X240" s="276">
        <f>IF(X$46=0,0,X$46/NFM!X$13*1000)</f>
        <v>0</v>
      </c>
      <c r="Y240" s="276">
        <f>IF(Y$46=0,0,Y$46/NFM!Y$13*1000)</f>
        <v>0</v>
      </c>
      <c r="DA240" s="79"/>
    </row>
    <row r="241" spans="1:105" ht="12" customHeight="1" x14ac:dyDescent="0.25">
      <c r="A241" s="41" t="s">
        <v>527</v>
      </c>
      <c r="B241" s="277">
        <f>IF(B$53=0,0,B$53/NFM!B$13*1000)</f>
        <v>0</v>
      </c>
      <c r="C241" s="277">
        <f>IF(C$53=0,0,C$53/NFM!C$13*1000)</f>
        <v>0</v>
      </c>
      <c r="D241" s="277">
        <f>IF(D$53=0,0,D$53/NFM!D$13*1000)</f>
        <v>0</v>
      </c>
      <c r="E241" s="277">
        <f>IF(E$53=0,0,E$53/NFM!E$13*1000)</f>
        <v>0</v>
      </c>
      <c r="F241" s="277">
        <f>IF(F$53=0,0,F$53/NFM!F$13*1000)</f>
        <v>0</v>
      </c>
      <c r="G241" s="277">
        <f>IF(G$53=0,0,G$53/NFM!G$13*1000)</f>
        <v>0</v>
      </c>
      <c r="H241" s="277">
        <f>IF(H$53=0,0,H$53/NFM!H$13*1000)</f>
        <v>0</v>
      </c>
      <c r="I241" s="277">
        <f>IF(I$53=0,0,I$53/NFM!I$13*1000)</f>
        <v>0</v>
      </c>
      <c r="J241" s="277">
        <f>IF(J$53=0,0,J$53/NFM!J$13*1000)</f>
        <v>0</v>
      </c>
      <c r="K241" s="277">
        <f>IF(K$53=0,0,K$53/NFM!K$13*1000)</f>
        <v>0</v>
      </c>
      <c r="L241" s="277">
        <f>IF(L$53=0,0,L$53/NFM!L$13*1000)</f>
        <v>0</v>
      </c>
      <c r="M241" s="277">
        <f>IF(M$53=0,0,M$53/NFM!M$13*1000)</f>
        <v>0</v>
      </c>
      <c r="N241" s="277">
        <f>IF(N$53=0,0,N$53/NFM!N$13*1000)</f>
        <v>0</v>
      </c>
      <c r="O241" s="277">
        <f>IF(O$53=0,0,O$53/NFM!O$13*1000)</f>
        <v>0</v>
      </c>
      <c r="P241" s="277">
        <f>IF(P$53=0,0,P$53/NFM!P$13*1000)</f>
        <v>0</v>
      </c>
      <c r="Q241" s="277">
        <f>IF(Q$53=0,0,Q$53/NFM!Q$13*1000)</f>
        <v>0</v>
      </c>
      <c r="R241" s="277">
        <f>IF(R$53=0,0,R$53/NFM!R$13*1000)</f>
        <v>0</v>
      </c>
      <c r="S241" s="277">
        <f>IF(S$53=0,0,S$53/NFM!S$13*1000)</f>
        <v>0</v>
      </c>
      <c r="T241" s="277">
        <f>IF(T$53=0,0,T$53/NFM!T$13*1000)</f>
        <v>0</v>
      </c>
      <c r="U241" s="277">
        <f>IF(U$53=0,0,U$53/NFM!U$13*1000)</f>
        <v>0</v>
      </c>
      <c r="V241" s="277">
        <f>IF(V$53=0,0,V$53/NFM!V$13*1000)</f>
        <v>0</v>
      </c>
      <c r="W241" s="277">
        <f>IF(W$53=0,0,W$53/NFM!W$13*1000)</f>
        <v>0</v>
      </c>
      <c r="X241" s="277">
        <f>IF(X$53=0,0,X$53/NFM!X$13*1000)</f>
        <v>0</v>
      </c>
      <c r="Y241" s="277">
        <f>IF(Y$53=0,0,Y$53/NFM!Y$13*1000)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4"/>
    </row>
    <row r="243" spans="1:105" ht="12" customHeight="1" x14ac:dyDescent="0.25">
      <c r="A243" s="35" t="s">
        <v>80</v>
      </c>
      <c r="B243" s="272">
        <f t="shared" ref="B243:Y243" si="59">SUM(B$244:B$251)</f>
        <v>0</v>
      </c>
      <c r="C243" s="272">
        <f t="shared" si="59"/>
        <v>0</v>
      </c>
      <c r="D243" s="272">
        <f t="shared" si="59"/>
        <v>0</v>
      </c>
      <c r="E243" s="272">
        <f t="shared" si="59"/>
        <v>0</v>
      </c>
      <c r="F243" s="272">
        <f t="shared" si="59"/>
        <v>0</v>
      </c>
      <c r="G243" s="272">
        <f t="shared" si="59"/>
        <v>0</v>
      </c>
      <c r="H243" s="272">
        <f t="shared" si="59"/>
        <v>0</v>
      </c>
      <c r="I243" s="272">
        <f t="shared" si="59"/>
        <v>0</v>
      </c>
      <c r="J243" s="272">
        <f t="shared" si="59"/>
        <v>0</v>
      </c>
      <c r="K243" s="272">
        <f t="shared" si="59"/>
        <v>0</v>
      </c>
      <c r="L243" s="272">
        <f t="shared" si="59"/>
        <v>0</v>
      </c>
      <c r="M243" s="272">
        <f t="shared" si="59"/>
        <v>0</v>
      </c>
      <c r="N243" s="272">
        <f t="shared" si="59"/>
        <v>0</v>
      </c>
      <c r="O243" s="272">
        <f t="shared" si="59"/>
        <v>0</v>
      </c>
      <c r="P243" s="272">
        <f t="shared" si="59"/>
        <v>0</v>
      </c>
      <c r="Q243" s="272">
        <f t="shared" si="59"/>
        <v>0</v>
      </c>
      <c r="R243" s="272">
        <f t="shared" si="59"/>
        <v>0</v>
      </c>
      <c r="S243" s="272">
        <f t="shared" si="59"/>
        <v>0</v>
      </c>
      <c r="T243" s="272">
        <f t="shared" si="59"/>
        <v>0</v>
      </c>
      <c r="U243" s="272">
        <f t="shared" si="59"/>
        <v>0</v>
      </c>
      <c r="V243" s="272">
        <f t="shared" si="59"/>
        <v>0</v>
      </c>
      <c r="W243" s="272">
        <f t="shared" si="59"/>
        <v>0</v>
      </c>
      <c r="X243" s="272">
        <f t="shared" si="59"/>
        <v>0</v>
      </c>
      <c r="Y243" s="272">
        <f t="shared" si="59"/>
        <v>0</v>
      </c>
      <c r="DA243" s="111"/>
    </row>
    <row r="244" spans="1:105" ht="12" customHeight="1" x14ac:dyDescent="0.25">
      <c r="A244" s="55" t="s">
        <v>91</v>
      </c>
      <c r="B244" s="273">
        <f>IF(B$73=0,0,B$73/NFM!B$14*1000)</f>
        <v>0</v>
      </c>
      <c r="C244" s="273">
        <f>IF(C$73=0,0,C$73/NFM!C$14*1000)</f>
        <v>0</v>
      </c>
      <c r="D244" s="273">
        <f>IF(D$73=0,0,D$73/NFM!D$14*1000)</f>
        <v>0</v>
      </c>
      <c r="E244" s="273">
        <f>IF(E$73=0,0,E$73/NFM!E$14*1000)</f>
        <v>0</v>
      </c>
      <c r="F244" s="273">
        <f>IF(F$73=0,0,F$73/NFM!F$14*1000)</f>
        <v>0</v>
      </c>
      <c r="G244" s="273">
        <f>IF(G$73=0,0,G$73/NFM!G$14*1000)</f>
        <v>0</v>
      </c>
      <c r="H244" s="273">
        <f>IF(H$73=0,0,H$73/NFM!H$14*1000)</f>
        <v>0</v>
      </c>
      <c r="I244" s="273">
        <f>IF(I$73=0,0,I$73/NFM!I$14*1000)</f>
        <v>0</v>
      </c>
      <c r="J244" s="273">
        <f>IF(J$73=0,0,J$73/NFM!J$14*1000)</f>
        <v>0</v>
      </c>
      <c r="K244" s="273">
        <f>IF(K$73=0,0,K$73/NFM!K$14*1000)</f>
        <v>0</v>
      </c>
      <c r="L244" s="273">
        <f>IF(L$73=0,0,L$73/NFM!L$14*1000)</f>
        <v>0</v>
      </c>
      <c r="M244" s="273">
        <f>IF(M$73=0,0,M$73/NFM!M$14*1000)</f>
        <v>0</v>
      </c>
      <c r="N244" s="273">
        <f>IF(N$73=0,0,N$73/NFM!N$14*1000)</f>
        <v>0</v>
      </c>
      <c r="O244" s="273">
        <f>IF(O$73=0,0,O$73/NFM!O$14*1000)</f>
        <v>0</v>
      </c>
      <c r="P244" s="273">
        <f>IF(P$73=0,0,P$73/NFM!P$14*1000)</f>
        <v>0</v>
      </c>
      <c r="Q244" s="273">
        <f>IF(Q$73=0,0,Q$73/NFM!Q$14*1000)</f>
        <v>0</v>
      </c>
      <c r="R244" s="273">
        <f>IF(R$73=0,0,R$73/NFM!R$14*1000)</f>
        <v>0</v>
      </c>
      <c r="S244" s="273">
        <f>IF(S$73=0,0,S$73/NFM!S$14*1000)</f>
        <v>0</v>
      </c>
      <c r="T244" s="273">
        <f>IF(T$73=0,0,T$73/NFM!T$14*1000)</f>
        <v>0</v>
      </c>
      <c r="U244" s="273">
        <f>IF(U$73=0,0,U$73/NFM!U$14*1000)</f>
        <v>0</v>
      </c>
      <c r="V244" s="273">
        <f>IF(V$73=0,0,V$73/NFM!V$14*1000)</f>
        <v>0</v>
      </c>
      <c r="W244" s="273">
        <f>IF(W$73=0,0,W$73/NFM!W$14*1000)</f>
        <v>0</v>
      </c>
      <c r="X244" s="273">
        <f>IF(X$73=0,0,X$73/NFM!X$14*1000)</f>
        <v>0</v>
      </c>
      <c r="Y244" s="273">
        <f>IF(Y$73=0,0,Y$73/NFM!Y$14*1000)</f>
        <v>0</v>
      </c>
      <c r="DA244" s="76"/>
    </row>
    <row r="245" spans="1:105" ht="12" customHeight="1" x14ac:dyDescent="0.25">
      <c r="A245" s="173" t="s">
        <v>92</v>
      </c>
      <c r="B245" s="274">
        <f>IF(B$74=0,0,B$74/NFM!B$14*1000)</f>
        <v>0</v>
      </c>
      <c r="C245" s="274">
        <f>IF(C$74=0,0,C$74/NFM!C$14*1000)</f>
        <v>0</v>
      </c>
      <c r="D245" s="274">
        <f>IF(D$74=0,0,D$74/NFM!D$14*1000)</f>
        <v>0</v>
      </c>
      <c r="E245" s="274">
        <f>IF(E$74=0,0,E$74/NFM!E$14*1000)</f>
        <v>0</v>
      </c>
      <c r="F245" s="274">
        <f>IF(F$74=0,0,F$74/NFM!F$14*1000)</f>
        <v>0</v>
      </c>
      <c r="G245" s="274">
        <f>IF(G$74=0,0,G$74/NFM!G$14*1000)</f>
        <v>0</v>
      </c>
      <c r="H245" s="274">
        <f>IF(H$74=0,0,H$74/NFM!H$14*1000)</f>
        <v>0</v>
      </c>
      <c r="I245" s="274">
        <f>IF(I$74=0,0,I$74/NFM!I$14*1000)</f>
        <v>0</v>
      </c>
      <c r="J245" s="274">
        <f>IF(J$74=0,0,J$74/NFM!J$14*1000)</f>
        <v>0</v>
      </c>
      <c r="K245" s="274">
        <f>IF(K$74=0,0,K$74/NFM!K$14*1000)</f>
        <v>0</v>
      </c>
      <c r="L245" s="274">
        <f>IF(L$74=0,0,L$74/NFM!L$14*1000)</f>
        <v>0</v>
      </c>
      <c r="M245" s="274">
        <f>IF(M$74=0,0,M$74/NFM!M$14*1000)</f>
        <v>0</v>
      </c>
      <c r="N245" s="274">
        <f>IF(N$74=0,0,N$74/NFM!N$14*1000)</f>
        <v>0</v>
      </c>
      <c r="O245" s="274">
        <f>IF(O$74=0,0,O$74/NFM!O$14*1000)</f>
        <v>0</v>
      </c>
      <c r="P245" s="274">
        <f>IF(P$74=0,0,P$74/NFM!P$14*1000)</f>
        <v>0</v>
      </c>
      <c r="Q245" s="274">
        <f>IF(Q$74=0,0,Q$74/NFM!Q$14*1000)</f>
        <v>0</v>
      </c>
      <c r="R245" s="274">
        <f>IF(R$74=0,0,R$74/NFM!R$14*1000)</f>
        <v>0</v>
      </c>
      <c r="S245" s="274">
        <f>IF(S$74=0,0,S$74/NFM!S$14*1000)</f>
        <v>0</v>
      </c>
      <c r="T245" s="274">
        <f>IF(T$74=0,0,T$74/NFM!T$14*1000)</f>
        <v>0</v>
      </c>
      <c r="U245" s="274">
        <f>IF(U$74=0,0,U$74/NFM!U$14*1000)</f>
        <v>0</v>
      </c>
      <c r="V245" s="274">
        <f>IF(V$74=0,0,V$74/NFM!V$14*1000)</f>
        <v>0</v>
      </c>
      <c r="W245" s="274">
        <f>IF(W$74=0,0,W$74/NFM!W$14*1000)</f>
        <v>0</v>
      </c>
      <c r="X245" s="274">
        <f>IF(X$74=0,0,X$74/NFM!X$14*1000)</f>
        <v>0</v>
      </c>
      <c r="Y245" s="274">
        <f>IF(Y$74=0,0,Y$74/NFM!Y$14*1000)</f>
        <v>0</v>
      </c>
      <c r="DA245" s="77"/>
    </row>
    <row r="246" spans="1:105" ht="12" customHeight="1" x14ac:dyDescent="0.25">
      <c r="A246" s="173" t="s">
        <v>93</v>
      </c>
      <c r="B246" s="274">
        <f>IF(B$75=0,0,B$75/NFM!B$14*1000)</f>
        <v>0</v>
      </c>
      <c r="C246" s="274">
        <f>IF(C$75=0,0,C$75/NFM!C$14*1000)</f>
        <v>0</v>
      </c>
      <c r="D246" s="274">
        <f>IF(D$75=0,0,D$75/NFM!D$14*1000)</f>
        <v>0</v>
      </c>
      <c r="E246" s="274">
        <f>IF(E$75=0,0,E$75/NFM!E$14*1000)</f>
        <v>0</v>
      </c>
      <c r="F246" s="274">
        <f>IF(F$75=0,0,F$75/NFM!F$14*1000)</f>
        <v>0</v>
      </c>
      <c r="G246" s="274">
        <f>IF(G$75=0,0,G$75/NFM!G$14*1000)</f>
        <v>0</v>
      </c>
      <c r="H246" s="274">
        <f>IF(H$75=0,0,H$75/NFM!H$14*1000)</f>
        <v>0</v>
      </c>
      <c r="I246" s="274">
        <f>IF(I$75=0,0,I$75/NFM!I$14*1000)</f>
        <v>0</v>
      </c>
      <c r="J246" s="274">
        <f>IF(J$75=0,0,J$75/NFM!J$14*1000)</f>
        <v>0</v>
      </c>
      <c r="K246" s="274">
        <f>IF(K$75=0,0,K$75/NFM!K$14*1000)</f>
        <v>0</v>
      </c>
      <c r="L246" s="274">
        <f>IF(L$75=0,0,L$75/NFM!L$14*1000)</f>
        <v>0</v>
      </c>
      <c r="M246" s="274">
        <f>IF(M$75=0,0,M$75/NFM!M$14*1000)</f>
        <v>0</v>
      </c>
      <c r="N246" s="274">
        <f>IF(N$75=0,0,N$75/NFM!N$14*1000)</f>
        <v>0</v>
      </c>
      <c r="O246" s="274">
        <f>IF(O$75=0,0,O$75/NFM!O$14*1000)</f>
        <v>0</v>
      </c>
      <c r="P246" s="274">
        <f>IF(P$75=0,0,P$75/NFM!P$14*1000)</f>
        <v>0</v>
      </c>
      <c r="Q246" s="274">
        <f>IF(Q$75=0,0,Q$75/NFM!Q$14*1000)</f>
        <v>0</v>
      </c>
      <c r="R246" s="274">
        <f>IF(R$75=0,0,R$75/NFM!R$14*1000)</f>
        <v>0</v>
      </c>
      <c r="S246" s="274">
        <f>IF(S$75=0,0,S$75/NFM!S$14*1000)</f>
        <v>0</v>
      </c>
      <c r="T246" s="274">
        <f>IF(T$75=0,0,T$75/NFM!T$14*1000)</f>
        <v>0</v>
      </c>
      <c r="U246" s="274">
        <f>IF(U$75=0,0,U$75/NFM!U$14*1000)</f>
        <v>0</v>
      </c>
      <c r="V246" s="274">
        <f>IF(V$75=0,0,V$75/NFM!V$14*1000)</f>
        <v>0</v>
      </c>
      <c r="W246" s="274">
        <f>IF(W$75=0,0,W$75/NFM!W$14*1000)</f>
        <v>0</v>
      </c>
      <c r="X246" s="274">
        <f>IF(X$75=0,0,X$75/NFM!X$14*1000)</f>
        <v>0</v>
      </c>
      <c r="Y246" s="274">
        <f>IF(Y$75=0,0,Y$75/NFM!Y$14*1000)</f>
        <v>0</v>
      </c>
      <c r="DA246" s="77"/>
    </row>
    <row r="247" spans="1:105" ht="12" customHeight="1" x14ac:dyDescent="0.25">
      <c r="A247" s="173" t="s">
        <v>94</v>
      </c>
      <c r="B247" s="274">
        <f>IF(B$76=0,0,B$76/NFM!B$14*1000)</f>
        <v>0</v>
      </c>
      <c r="C247" s="274">
        <f>IF(C$76=0,0,C$76/NFM!C$14*1000)</f>
        <v>0</v>
      </c>
      <c r="D247" s="274">
        <f>IF(D$76=0,0,D$76/NFM!D$14*1000)</f>
        <v>0</v>
      </c>
      <c r="E247" s="274">
        <f>IF(E$76=0,0,E$76/NFM!E$14*1000)</f>
        <v>0</v>
      </c>
      <c r="F247" s="274">
        <f>IF(F$76=0,0,F$76/NFM!F$14*1000)</f>
        <v>0</v>
      </c>
      <c r="G247" s="274">
        <f>IF(G$76=0,0,G$76/NFM!G$14*1000)</f>
        <v>0</v>
      </c>
      <c r="H247" s="274">
        <f>IF(H$76=0,0,H$76/NFM!H$14*1000)</f>
        <v>0</v>
      </c>
      <c r="I247" s="274">
        <f>IF(I$76=0,0,I$76/NFM!I$14*1000)</f>
        <v>0</v>
      </c>
      <c r="J247" s="274">
        <f>IF(J$76=0,0,J$76/NFM!J$14*1000)</f>
        <v>0</v>
      </c>
      <c r="K247" s="274">
        <f>IF(K$76=0,0,K$76/NFM!K$14*1000)</f>
        <v>0</v>
      </c>
      <c r="L247" s="274">
        <f>IF(L$76=0,0,L$76/NFM!L$14*1000)</f>
        <v>0</v>
      </c>
      <c r="M247" s="274">
        <f>IF(M$76=0,0,M$76/NFM!M$14*1000)</f>
        <v>0</v>
      </c>
      <c r="N247" s="274">
        <f>IF(N$76=0,0,N$76/NFM!N$14*1000)</f>
        <v>0</v>
      </c>
      <c r="O247" s="274">
        <f>IF(O$76=0,0,O$76/NFM!O$14*1000)</f>
        <v>0</v>
      </c>
      <c r="P247" s="274">
        <f>IF(P$76=0,0,P$76/NFM!P$14*1000)</f>
        <v>0</v>
      </c>
      <c r="Q247" s="274">
        <f>IF(Q$76=0,0,Q$76/NFM!Q$14*1000)</f>
        <v>0</v>
      </c>
      <c r="R247" s="274">
        <f>IF(R$76=0,0,R$76/NFM!R$14*1000)</f>
        <v>0</v>
      </c>
      <c r="S247" s="274">
        <f>IF(S$76=0,0,S$76/NFM!S$14*1000)</f>
        <v>0</v>
      </c>
      <c r="T247" s="274">
        <f>IF(T$76=0,0,T$76/NFM!T$14*1000)</f>
        <v>0</v>
      </c>
      <c r="U247" s="274">
        <f>IF(U$76=0,0,U$76/NFM!U$14*1000)</f>
        <v>0</v>
      </c>
      <c r="V247" s="274">
        <f>IF(V$76=0,0,V$76/NFM!V$14*1000)</f>
        <v>0</v>
      </c>
      <c r="W247" s="274">
        <f>IF(W$76=0,0,W$76/NFM!W$14*1000)</f>
        <v>0</v>
      </c>
      <c r="X247" s="274">
        <f>IF(X$76=0,0,X$76/NFM!X$14*1000)</f>
        <v>0</v>
      </c>
      <c r="Y247" s="274">
        <f>IF(Y$76=0,0,Y$76/NFM!Y$14*1000)</f>
        <v>0</v>
      </c>
      <c r="DA247" s="77"/>
    </row>
    <row r="248" spans="1:105" ht="12" customHeight="1" x14ac:dyDescent="0.25">
      <c r="A248" s="56" t="s">
        <v>95</v>
      </c>
      <c r="B248" s="275">
        <f>IF(B$77=0,0,B$77/NFM!B$14*1000)</f>
        <v>0</v>
      </c>
      <c r="C248" s="275">
        <f>IF(C$77=0,0,C$77/NFM!C$14*1000)</f>
        <v>0</v>
      </c>
      <c r="D248" s="275">
        <f>IF(D$77=0,0,D$77/NFM!D$14*1000)</f>
        <v>0</v>
      </c>
      <c r="E248" s="275">
        <f>IF(E$77=0,0,E$77/NFM!E$14*1000)</f>
        <v>0</v>
      </c>
      <c r="F248" s="275">
        <f>IF(F$77=0,0,F$77/NFM!F$14*1000)</f>
        <v>0</v>
      </c>
      <c r="G248" s="275">
        <f>IF(G$77=0,0,G$77/NFM!G$14*1000)</f>
        <v>0</v>
      </c>
      <c r="H248" s="275">
        <f>IF(H$77=0,0,H$77/NFM!H$14*1000)</f>
        <v>0</v>
      </c>
      <c r="I248" s="275">
        <f>IF(I$77=0,0,I$77/NFM!I$14*1000)</f>
        <v>0</v>
      </c>
      <c r="J248" s="275">
        <f>IF(J$77=0,0,J$77/NFM!J$14*1000)</f>
        <v>0</v>
      </c>
      <c r="K248" s="275">
        <f>IF(K$77=0,0,K$77/NFM!K$14*1000)</f>
        <v>0</v>
      </c>
      <c r="L248" s="275">
        <f>IF(L$77=0,0,L$77/NFM!L$14*1000)</f>
        <v>0</v>
      </c>
      <c r="M248" s="275">
        <f>IF(M$77=0,0,M$77/NFM!M$14*1000)</f>
        <v>0</v>
      </c>
      <c r="N248" s="275">
        <f>IF(N$77=0,0,N$77/NFM!N$14*1000)</f>
        <v>0</v>
      </c>
      <c r="O248" s="275">
        <f>IF(O$77=0,0,O$77/NFM!O$14*1000)</f>
        <v>0</v>
      </c>
      <c r="P248" s="275">
        <f>IF(P$77=0,0,P$77/NFM!P$14*1000)</f>
        <v>0</v>
      </c>
      <c r="Q248" s="275">
        <f>IF(Q$77=0,0,Q$77/NFM!Q$14*1000)</f>
        <v>0</v>
      </c>
      <c r="R248" s="275">
        <f>IF(R$77=0,0,R$77/NFM!R$14*1000)</f>
        <v>0</v>
      </c>
      <c r="S248" s="275">
        <f>IF(S$77=0,0,S$77/NFM!S$14*1000)</f>
        <v>0</v>
      </c>
      <c r="T248" s="275">
        <f>IF(T$77=0,0,T$77/NFM!T$14*1000)</f>
        <v>0</v>
      </c>
      <c r="U248" s="275">
        <f>IF(U$77=0,0,U$77/NFM!U$14*1000)</f>
        <v>0</v>
      </c>
      <c r="V248" s="275">
        <f>IF(V$77=0,0,V$77/NFM!V$14*1000)</f>
        <v>0</v>
      </c>
      <c r="W248" s="275">
        <f>IF(W$77=0,0,W$77/NFM!W$14*1000)</f>
        <v>0</v>
      </c>
      <c r="X248" s="275">
        <f>IF(X$77=0,0,X$77/NFM!X$14*1000)</f>
        <v>0</v>
      </c>
      <c r="Y248" s="275">
        <f>IF(Y$77=0,0,Y$77/NFM!Y$14*1000)</f>
        <v>0</v>
      </c>
      <c r="DA248" s="78"/>
    </row>
    <row r="249" spans="1:105" ht="12" customHeight="1" x14ac:dyDescent="0.25">
      <c r="A249" s="174" t="s">
        <v>558</v>
      </c>
      <c r="B249" s="276">
        <f>IF(B$83=0,0,B$83/NFM!B$14*1000)</f>
        <v>0</v>
      </c>
      <c r="C249" s="276">
        <f>IF(C$83=0,0,C$83/NFM!C$14*1000)</f>
        <v>0</v>
      </c>
      <c r="D249" s="276">
        <f>IF(D$83=0,0,D$83/NFM!D$14*1000)</f>
        <v>0</v>
      </c>
      <c r="E249" s="276">
        <f>IF(E$83=0,0,E$83/NFM!E$14*1000)</f>
        <v>0</v>
      </c>
      <c r="F249" s="276">
        <f>IF(F$83=0,0,F$83/NFM!F$14*1000)</f>
        <v>0</v>
      </c>
      <c r="G249" s="276">
        <f>IF(G$83=0,0,G$83/NFM!G$14*1000)</f>
        <v>0</v>
      </c>
      <c r="H249" s="276">
        <f>IF(H$83=0,0,H$83/NFM!H$14*1000)</f>
        <v>0</v>
      </c>
      <c r="I249" s="276">
        <f>IF(I$83=0,0,I$83/NFM!I$14*1000)</f>
        <v>0</v>
      </c>
      <c r="J249" s="276">
        <f>IF(J$83=0,0,J$83/NFM!J$14*1000)</f>
        <v>0</v>
      </c>
      <c r="K249" s="276">
        <f>IF(K$83=0,0,K$83/NFM!K$14*1000)</f>
        <v>0</v>
      </c>
      <c r="L249" s="276">
        <f>IF(L$83=0,0,L$83/NFM!L$14*1000)</f>
        <v>0</v>
      </c>
      <c r="M249" s="276">
        <f>IF(M$83=0,0,M$83/NFM!M$14*1000)</f>
        <v>0</v>
      </c>
      <c r="N249" s="276">
        <f>IF(N$83=0,0,N$83/NFM!N$14*1000)</f>
        <v>0</v>
      </c>
      <c r="O249" s="276">
        <f>IF(O$83=0,0,O$83/NFM!O$14*1000)</f>
        <v>0</v>
      </c>
      <c r="P249" s="276">
        <f>IF(P$83=0,0,P$83/NFM!P$14*1000)</f>
        <v>0</v>
      </c>
      <c r="Q249" s="276">
        <f>IF(Q$83=0,0,Q$83/NFM!Q$14*1000)</f>
        <v>0</v>
      </c>
      <c r="R249" s="276">
        <f>IF(R$83=0,0,R$83/NFM!R$14*1000)</f>
        <v>0</v>
      </c>
      <c r="S249" s="276">
        <f>IF(S$83=0,0,S$83/NFM!S$14*1000)</f>
        <v>0</v>
      </c>
      <c r="T249" s="276">
        <f>IF(T$83=0,0,T$83/NFM!T$14*1000)</f>
        <v>0</v>
      </c>
      <c r="U249" s="276">
        <f>IF(U$83=0,0,U$83/NFM!U$14*1000)</f>
        <v>0</v>
      </c>
      <c r="V249" s="276">
        <f>IF(V$83=0,0,V$83/NFM!V$14*1000)</f>
        <v>0</v>
      </c>
      <c r="W249" s="276">
        <f>IF(W$83=0,0,W$83/NFM!W$14*1000)</f>
        <v>0</v>
      </c>
      <c r="X249" s="276">
        <f>IF(X$83=0,0,X$83/NFM!X$14*1000)</f>
        <v>0</v>
      </c>
      <c r="Y249" s="276">
        <f>IF(Y$83=0,0,Y$83/NFM!Y$14*1000)</f>
        <v>0</v>
      </c>
      <c r="DA249" s="79"/>
    </row>
    <row r="250" spans="1:105" ht="12" customHeight="1" x14ac:dyDescent="0.25">
      <c r="A250" s="174" t="s">
        <v>517</v>
      </c>
      <c r="B250" s="276">
        <f>IF(B$90=0,0,B$90/NFM!B$14*1000)</f>
        <v>0</v>
      </c>
      <c r="C250" s="276">
        <f>IF(C$90=0,0,C$90/NFM!C$14*1000)</f>
        <v>0</v>
      </c>
      <c r="D250" s="276">
        <f>IF(D$90=0,0,D$90/NFM!D$14*1000)</f>
        <v>0</v>
      </c>
      <c r="E250" s="276">
        <f>IF(E$90=0,0,E$90/NFM!E$14*1000)</f>
        <v>0</v>
      </c>
      <c r="F250" s="276">
        <f>IF(F$90=0,0,F$90/NFM!F$14*1000)</f>
        <v>0</v>
      </c>
      <c r="G250" s="276">
        <f>IF(G$90=0,0,G$90/NFM!G$14*1000)</f>
        <v>0</v>
      </c>
      <c r="H250" s="276">
        <f>IF(H$90=0,0,H$90/NFM!H$14*1000)</f>
        <v>0</v>
      </c>
      <c r="I250" s="276">
        <f>IF(I$90=0,0,I$90/NFM!I$14*1000)</f>
        <v>0</v>
      </c>
      <c r="J250" s="276">
        <f>IF(J$90=0,0,J$90/NFM!J$14*1000)</f>
        <v>0</v>
      </c>
      <c r="K250" s="276">
        <f>IF(K$90=0,0,K$90/NFM!K$14*1000)</f>
        <v>0</v>
      </c>
      <c r="L250" s="276">
        <f>IF(L$90=0,0,L$90/NFM!L$14*1000)</f>
        <v>0</v>
      </c>
      <c r="M250" s="276">
        <f>IF(M$90=0,0,M$90/NFM!M$14*1000)</f>
        <v>0</v>
      </c>
      <c r="N250" s="276">
        <f>IF(N$90=0,0,N$90/NFM!N$14*1000)</f>
        <v>0</v>
      </c>
      <c r="O250" s="276">
        <f>IF(O$90=0,0,O$90/NFM!O$14*1000)</f>
        <v>0</v>
      </c>
      <c r="P250" s="276">
        <f>IF(P$90=0,0,P$90/NFM!P$14*1000)</f>
        <v>0</v>
      </c>
      <c r="Q250" s="276">
        <f>IF(Q$90=0,0,Q$90/NFM!Q$14*1000)</f>
        <v>0</v>
      </c>
      <c r="R250" s="276">
        <f>IF(R$90=0,0,R$90/NFM!R$14*1000)</f>
        <v>0</v>
      </c>
      <c r="S250" s="276">
        <f>IF(S$90=0,0,S$90/NFM!S$14*1000)</f>
        <v>0</v>
      </c>
      <c r="T250" s="276">
        <f>IF(T$90=0,0,T$90/NFM!T$14*1000)</f>
        <v>0</v>
      </c>
      <c r="U250" s="276">
        <f>IF(U$90=0,0,U$90/NFM!U$14*1000)</f>
        <v>0</v>
      </c>
      <c r="V250" s="276">
        <f>IF(V$90=0,0,V$90/NFM!V$14*1000)</f>
        <v>0</v>
      </c>
      <c r="W250" s="276">
        <f>IF(W$90=0,0,W$90/NFM!W$14*1000)</f>
        <v>0</v>
      </c>
      <c r="X250" s="276">
        <f>IF(X$90=0,0,X$90/NFM!X$14*1000)</f>
        <v>0</v>
      </c>
      <c r="Y250" s="276">
        <f>IF(Y$90=0,0,Y$90/NFM!Y$14*1000)</f>
        <v>0</v>
      </c>
      <c r="DA250" s="79"/>
    </row>
    <row r="251" spans="1:105" ht="12" customHeight="1" x14ac:dyDescent="0.25">
      <c r="A251" s="41" t="s">
        <v>527</v>
      </c>
      <c r="B251" s="277">
        <f>IF(B$97=0,0,B$97/NFM!B$14*1000)</f>
        <v>0</v>
      </c>
      <c r="C251" s="277">
        <f>IF(C$97=0,0,C$97/NFM!C$14*1000)</f>
        <v>0</v>
      </c>
      <c r="D251" s="277">
        <f>IF(D$97=0,0,D$97/NFM!D$14*1000)</f>
        <v>0</v>
      </c>
      <c r="E251" s="277">
        <f>IF(E$97=0,0,E$97/NFM!E$14*1000)</f>
        <v>0</v>
      </c>
      <c r="F251" s="277">
        <f>IF(F$97=0,0,F$97/NFM!F$14*1000)</f>
        <v>0</v>
      </c>
      <c r="G251" s="277">
        <f>IF(G$97=0,0,G$97/NFM!G$14*1000)</f>
        <v>0</v>
      </c>
      <c r="H251" s="277">
        <f>IF(H$97=0,0,H$97/NFM!H$14*1000)</f>
        <v>0</v>
      </c>
      <c r="I251" s="277">
        <f>IF(I$97=0,0,I$97/NFM!I$14*1000)</f>
        <v>0</v>
      </c>
      <c r="J251" s="277">
        <f>IF(J$97=0,0,J$97/NFM!J$14*1000)</f>
        <v>0</v>
      </c>
      <c r="K251" s="277">
        <f>IF(K$97=0,0,K$97/NFM!K$14*1000)</f>
        <v>0</v>
      </c>
      <c r="L251" s="277">
        <f>IF(L$97=0,0,L$97/NFM!L$14*1000)</f>
        <v>0</v>
      </c>
      <c r="M251" s="277">
        <f>IF(M$97=0,0,M$97/NFM!M$14*1000)</f>
        <v>0</v>
      </c>
      <c r="N251" s="277">
        <f>IF(N$97=0,0,N$97/NFM!N$14*1000)</f>
        <v>0</v>
      </c>
      <c r="O251" s="277">
        <f>IF(O$97=0,0,O$97/NFM!O$14*1000)</f>
        <v>0</v>
      </c>
      <c r="P251" s="277">
        <f>IF(P$97=0,0,P$97/NFM!P$14*1000)</f>
        <v>0</v>
      </c>
      <c r="Q251" s="277">
        <f>IF(Q$97=0,0,Q$97/NFM!Q$14*1000)</f>
        <v>0</v>
      </c>
      <c r="R251" s="277">
        <f>IF(R$97=0,0,R$97/NFM!R$14*1000)</f>
        <v>0</v>
      </c>
      <c r="S251" s="277">
        <f>IF(S$97=0,0,S$97/NFM!S$14*1000)</f>
        <v>0</v>
      </c>
      <c r="T251" s="277">
        <f>IF(T$97=0,0,T$97/NFM!T$14*1000)</f>
        <v>0</v>
      </c>
      <c r="U251" s="277">
        <f>IF(U$97=0,0,U$97/NFM!U$14*1000)</f>
        <v>0</v>
      </c>
      <c r="V251" s="277">
        <f>IF(V$97=0,0,V$97/NFM!V$14*1000)</f>
        <v>0</v>
      </c>
      <c r="W251" s="277">
        <f>IF(W$97=0,0,W$97/NFM!W$14*1000)</f>
        <v>0</v>
      </c>
      <c r="X251" s="277">
        <f>IF(X$97=0,0,X$97/NFM!X$14*1000)</f>
        <v>0</v>
      </c>
      <c r="Y251" s="277">
        <f>IF(Y$97=0,0,Y$97/NFM!Y$14*1000)</f>
        <v>0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47</v>
      </c>
      <c r="B253" s="272">
        <f t="shared" ref="B253:Y253" si="60">SUM(B$254:B$261)</f>
        <v>0</v>
      </c>
      <c r="C253" s="272">
        <f t="shared" si="60"/>
        <v>0</v>
      </c>
      <c r="D253" s="272">
        <f t="shared" si="60"/>
        <v>0</v>
      </c>
      <c r="E253" s="272">
        <f t="shared" si="60"/>
        <v>0</v>
      </c>
      <c r="F253" s="272">
        <f t="shared" si="60"/>
        <v>0</v>
      </c>
      <c r="G253" s="272">
        <f t="shared" si="60"/>
        <v>0</v>
      </c>
      <c r="H253" s="272">
        <f t="shared" si="60"/>
        <v>0</v>
      </c>
      <c r="I253" s="272">
        <f t="shared" si="60"/>
        <v>0</v>
      </c>
      <c r="J253" s="272">
        <f t="shared" si="60"/>
        <v>0</v>
      </c>
      <c r="K253" s="272">
        <f t="shared" si="60"/>
        <v>0</v>
      </c>
      <c r="L253" s="272">
        <f t="shared" si="60"/>
        <v>0</v>
      </c>
      <c r="M253" s="272">
        <f t="shared" si="60"/>
        <v>0</v>
      </c>
      <c r="N253" s="272">
        <f t="shared" si="60"/>
        <v>0</v>
      </c>
      <c r="O253" s="272">
        <f t="shared" si="60"/>
        <v>0</v>
      </c>
      <c r="P253" s="272">
        <f t="shared" si="60"/>
        <v>0</v>
      </c>
      <c r="Q253" s="272">
        <f t="shared" si="60"/>
        <v>0</v>
      </c>
      <c r="R253" s="272">
        <f t="shared" si="60"/>
        <v>0</v>
      </c>
      <c r="S253" s="272">
        <f t="shared" si="60"/>
        <v>0</v>
      </c>
      <c r="T253" s="272">
        <f t="shared" si="60"/>
        <v>0</v>
      </c>
      <c r="U253" s="272">
        <f t="shared" si="60"/>
        <v>0</v>
      </c>
      <c r="V253" s="272">
        <f t="shared" si="60"/>
        <v>0</v>
      </c>
      <c r="W253" s="272">
        <f t="shared" si="60"/>
        <v>0</v>
      </c>
      <c r="X253" s="272">
        <f t="shared" si="60"/>
        <v>0</v>
      </c>
      <c r="Y253" s="272">
        <f t="shared" si="60"/>
        <v>0</v>
      </c>
      <c r="DA253" s="111"/>
    </row>
    <row r="254" spans="1:105" ht="12" customHeight="1" x14ac:dyDescent="0.25">
      <c r="A254" s="55" t="s">
        <v>91</v>
      </c>
      <c r="B254" s="273">
        <f>IF(B$116=0,0,B$116/NFM!B$15*1000)</f>
        <v>0</v>
      </c>
      <c r="C254" s="273">
        <f>IF(C$116=0,0,C$116/NFM!C$15*1000)</f>
        <v>0</v>
      </c>
      <c r="D254" s="273">
        <f>IF(D$116=0,0,D$116/NFM!D$15*1000)</f>
        <v>0</v>
      </c>
      <c r="E254" s="273">
        <f>IF(E$116=0,0,E$116/NFM!E$15*1000)</f>
        <v>0</v>
      </c>
      <c r="F254" s="273">
        <f>IF(F$116=0,0,F$116/NFM!F$15*1000)</f>
        <v>0</v>
      </c>
      <c r="G254" s="273">
        <f>IF(G$116=0,0,G$116/NFM!G$15*1000)</f>
        <v>0</v>
      </c>
      <c r="H254" s="273">
        <f>IF(H$116=0,0,H$116/NFM!H$15*1000)</f>
        <v>0</v>
      </c>
      <c r="I254" s="273">
        <f>IF(I$116=0,0,I$116/NFM!I$15*1000)</f>
        <v>0</v>
      </c>
      <c r="J254" s="273">
        <f>IF(J$116=0,0,J$116/NFM!J$15*1000)</f>
        <v>0</v>
      </c>
      <c r="K254" s="273">
        <f>IF(K$116=0,0,K$116/NFM!K$15*1000)</f>
        <v>0</v>
      </c>
      <c r="L254" s="273">
        <f>IF(L$116=0,0,L$116/NFM!L$15*1000)</f>
        <v>0</v>
      </c>
      <c r="M254" s="273">
        <f>IF(M$116=0,0,M$116/NFM!M$15*1000)</f>
        <v>0</v>
      </c>
      <c r="N254" s="273">
        <f>IF(N$116=0,0,N$116/NFM!N$15*1000)</f>
        <v>0</v>
      </c>
      <c r="O254" s="273">
        <f>IF(O$116=0,0,O$116/NFM!O$15*1000)</f>
        <v>0</v>
      </c>
      <c r="P254" s="273">
        <f>IF(P$116=0,0,P$116/NFM!P$15*1000)</f>
        <v>0</v>
      </c>
      <c r="Q254" s="273">
        <f>IF(Q$116=0,0,Q$116/NFM!Q$15*1000)</f>
        <v>0</v>
      </c>
      <c r="R254" s="273">
        <f>IF(R$116=0,0,R$116/NFM!R$15*1000)</f>
        <v>0</v>
      </c>
      <c r="S254" s="273">
        <f>IF(S$116=0,0,S$116/NFM!S$15*1000)</f>
        <v>0</v>
      </c>
      <c r="T254" s="273">
        <f>IF(T$116=0,0,T$116/NFM!T$15*1000)</f>
        <v>0</v>
      </c>
      <c r="U254" s="273">
        <f>IF(U$116=0,0,U$116/NFM!U$15*1000)</f>
        <v>0</v>
      </c>
      <c r="V254" s="273">
        <f>IF(V$116=0,0,V$116/NFM!V$15*1000)</f>
        <v>0</v>
      </c>
      <c r="W254" s="273">
        <f>IF(W$116=0,0,W$116/NFM!W$15*1000)</f>
        <v>0</v>
      </c>
      <c r="X254" s="273">
        <f>IF(X$116=0,0,X$116/NFM!X$15*1000)</f>
        <v>0</v>
      </c>
      <c r="Y254" s="273">
        <f>IF(Y$116=0,0,Y$116/NFM!Y$15*1000)</f>
        <v>0</v>
      </c>
      <c r="DA254" s="76"/>
    </row>
    <row r="255" spans="1:105" ht="12" customHeight="1" x14ac:dyDescent="0.25">
      <c r="A255" s="173" t="s">
        <v>92</v>
      </c>
      <c r="B255" s="274">
        <f>IF(B$117=0,0,B$117/NFM!B$15*1000)</f>
        <v>0</v>
      </c>
      <c r="C255" s="274">
        <f>IF(C$117=0,0,C$117/NFM!C$15*1000)</f>
        <v>0</v>
      </c>
      <c r="D255" s="274">
        <f>IF(D$117=0,0,D$117/NFM!D$15*1000)</f>
        <v>0</v>
      </c>
      <c r="E255" s="274">
        <f>IF(E$117=0,0,E$117/NFM!E$15*1000)</f>
        <v>0</v>
      </c>
      <c r="F255" s="274">
        <f>IF(F$117=0,0,F$117/NFM!F$15*1000)</f>
        <v>0</v>
      </c>
      <c r="G255" s="274">
        <f>IF(G$117=0,0,G$117/NFM!G$15*1000)</f>
        <v>0</v>
      </c>
      <c r="H255" s="274">
        <f>IF(H$117=0,0,H$117/NFM!H$15*1000)</f>
        <v>0</v>
      </c>
      <c r="I255" s="274">
        <f>IF(I$117=0,0,I$117/NFM!I$15*1000)</f>
        <v>0</v>
      </c>
      <c r="J255" s="274">
        <f>IF(J$117=0,0,J$117/NFM!J$15*1000)</f>
        <v>0</v>
      </c>
      <c r="K255" s="274">
        <f>IF(K$117=0,0,K$117/NFM!K$15*1000)</f>
        <v>0</v>
      </c>
      <c r="L255" s="274">
        <f>IF(L$117=0,0,L$117/NFM!L$15*1000)</f>
        <v>0</v>
      </c>
      <c r="M255" s="274">
        <f>IF(M$117=0,0,M$117/NFM!M$15*1000)</f>
        <v>0</v>
      </c>
      <c r="N255" s="274">
        <f>IF(N$117=0,0,N$117/NFM!N$15*1000)</f>
        <v>0</v>
      </c>
      <c r="O255" s="274">
        <f>IF(O$117=0,0,O$117/NFM!O$15*1000)</f>
        <v>0</v>
      </c>
      <c r="P255" s="274">
        <f>IF(P$117=0,0,P$117/NFM!P$15*1000)</f>
        <v>0</v>
      </c>
      <c r="Q255" s="274">
        <f>IF(Q$117=0,0,Q$117/NFM!Q$15*1000)</f>
        <v>0</v>
      </c>
      <c r="R255" s="274">
        <f>IF(R$117=0,0,R$117/NFM!R$15*1000)</f>
        <v>0</v>
      </c>
      <c r="S255" s="274">
        <f>IF(S$117=0,0,S$117/NFM!S$15*1000)</f>
        <v>0</v>
      </c>
      <c r="T255" s="274">
        <f>IF(T$117=0,0,T$117/NFM!T$15*1000)</f>
        <v>0</v>
      </c>
      <c r="U255" s="274">
        <f>IF(U$117=0,0,U$117/NFM!U$15*1000)</f>
        <v>0</v>
      </c>
      <c r="V255" s="274">
        <f>IF(V$117=0,0,V$117/NFM!V$15*1000)</f>
        <v>0</v>
      </c>
      <c r="W255" s="274">
        <f>IF(W$117=0,0,W$117/NFM!W$15*1000)</f>
        <v>0</v>
      </c>
      <c r="X255" s="274">
        <f>IF(X$117=0,0,X$117/NFM!X$15*1000)</f>
        <v>0</v>
      </c>
      <c r="Y255" s="274">
        <f>IF(Y$117=0,0,Y$117/NFM!Y$15*1000)</f>
        <v>0</v>
      </c>
      <c r="DA255" s="77"/>
    </row>
    <row r="256" spans="1:105" ht="12" customHeight="1" x14ac:dyDescent="0.25">
      <c r="A256" s="173" t="s">
        <v>93</v>
      </c>
      <c r="B256" s="274">
        <f>IF(B$118=0,0,B$118/NFM!B$15*1000)</f>
        <v>0</v>
      </c>
      <c r="C256" s="274">
        <f>IF(C$118=0,0,C$118/NFM!C$15*1000)</f>
        <v>0</v>
      </c>
      <c r="D256" s="274">
        <f>IF(D$118=0,0,D$118/NFM!D$15*1000)</f>
        <v>0</v>
      </c>
      <c r="E256" s="274">
        <f>IF(E$118=0,0,E$118/NFM!E$15*1000)</f>
        <v>0</v>
      </c>
      <c r="F256" s="274">
        <f>IF(F$118=0,0,F$118/NFM!F$15*1000)</f>
        <v>0</v>
      </c>
      <c r="G256" s="274">
        <f>IF(G$118=0,0,G$118/NFM!G$15*1000)</f>
        <v>0</v>
      </c>
      <c r="H256" s="274">
        <f>IF(H$118=0,0,H$118/NFM!H$15*1000)</f>
        <v>0</v>
      </c>
      <c r="I256" s="274">
        <f>IF(I$118=0,0,I$118/NFM!I$15*1000)</f>
        <v>0</v>
      </c>
      <c r="J256" s="274">
        <f>IF(J$118=0,0,J$118/NFM!J$15*1000)</f>
        <v>0</v>
      </c>
      <c r="K256" s="274">
        <f>IF(K$118=0,0,K$118/NFM!K$15*1000)</f>
        <v>0</v>
      </c>
      <c r="L256" s="274">
        <f>IF(L$118=0,0,L$118/NFM!L$15*1000)</f>
        <v>0</v>
      </c>
      <c r="M256" s="274">
        <f>IF(M$118=0,0,M$118/NFM!M$15*1000)</f>
        <v>0</v>
      </c>
      <c r="N256" s="274">
        <f>IF(N$118=0,0,N$118/NFM!N$15*1000)</f>
        <v>0</v>
      </c>
      <c r="O256" s="274">
        <f>IF(O$118=0,0,O$118/NFM!O$15*1000)</f>
        <v>0</v>
      </c>
      <c r="P256" s="274">
        <f>IF(P$118=0,0,P$118/NFM!P$15*1000)</f>
        <v>0</v>
      </c>
      <c r="Q256" s="274">
        <f>IF(Q$118=0,0,Q$118/NFM!Q$15*1000)</f>
        <v>0</v>
      </c>
      <c r="R256" s="274">
        <f>IF(R$118=0,0,R$118/NFM!R$15*1000)</f>
        <v>0</v>
      </c>
      <c r="S256" s="274">
        <f>IF(S$118=0,0,S$118/NFM!S$15*1000)</f>
        <v>0</v>
      </c>
      <c r="T256" s="274">
        <f>IF(T$118=0,0,T$118/NFM!T$15*1000)</f>
        <v>0</v>
      </c>
      <c r="U256" s="274">
        <f>IF(U$118=0,0,U$118/NFM!U$15*1000)</f>
        <v>0</v>
      </c>
      <c r="V256" s="274">
        <f>IF(V$118=0,0,V$118/NFM!V$15*1000)</f>
        <v>0</v>
      </c>
      <c r="W256" s="274">
        <f>IF(W$118=0,0,W$118/NFM!W$15*1000)</f>
        <v>0</v>
      </c>
      <c r="X256" s="274">
        <f>IF(X$118=0,0,X$118/NFM!X$15*1000)</f>
        <v>0</v>
      </c>
      <c r="Y256" s="274">
        <f>IF(Y$118=0,0,Y$118/NFM!Y$15*1000)</f>
        <v>0</v>
      </c>
      <c r="DA256" s="77"/>
    </row>
    <row r="257" spans="1:105" ht="12" customHeight="1" x14ac:dyDescent="0.25">
      <c r="A257" s="173" t="s">
        <v>94</v>
      </c>
      <c r="B257" s="274">
        <f>IF(B$119=0,0,B$119/NFM!B$15*1000)</f>
        <v>0</v>
      </c>
      <c r="C257" s="274">
        <f>IF(C$119=0,0,C$119/NFM!C$15*1000)</f>
        <v>0</v>
      </c>
      <c r="D257" s="274">
        <f>IF(D$119=0,0,D$119/NFM!D$15*1000)</f>
        <v>0</v>
      </c>
      <c r="E257" s="274">
        <f>IF(E$119=0,0,E$119/NFM!E$15*1000)</f>
        <v>0</v>
      </c>
      <c r="F257" s="274">
        <f>IF(F$119=0,0,F$119/NFM!F$15*1000)</f>
        <v>0</v>
      </c>
      <c r="G257" s="274">
        <f>IF(G$119=0,0,G$119/NFM!G$15*1000)</f>
        <v>0</v>
      </c>
      <c r="H257" s="274">
        <f>IF(H$119=0,0,H$119/NFM!H$15*1000)</f>
        <v>0</v>
      </c>
      <c r="I257" s="274">
        <f>IF(I$119=0,0,I$119/NFM!I$15*1000)</f>
        <v>0</v>
      </c>
      <c r="J257" s="274">
        <f>IF(J$119=0,0,J$119/NFM!J$15*1000)</f>
        <v>0</v>
      </c>
      <c r="K257" s="274">
        <f>IF(K$119=0,0,K$119/NFM!K$15*1000)</f>
        <v>0</v>
      </c>
      <c r="L257" s="274">
        <f>IF(L$119=0,0,L$119/NFM!L$15*1000)</f>
        <v>0</v>
      </c>
      <c r="M257" s="274">
        <f>IF(M$119=0,0,M$119/NFM!M$15*1000)</f>
        <v>0</v>
      </c>
      <c r="N257" s="274">
        <f>IF(N$119=0,0,N$119/NFM!N$15*1000)</f>
        <v>0</v>
      </c>
      <c r="O257" s="274">
        <f>IF(O$119=0,0,O$119/NFM!O$15*1000)</f>
        <v>0</v>
      </c>
      <c r="P257" s="274">
        <f>IF(P$119=0,0,P$119/NFM!P$15*1000)</f>
        <v>0</v>
      </c>
      <c r="Q257" s="274">
        <f>IF(Q$119=0,0,Q$119/NFM!Q$15*1000)</f>
        <v>0</v>
      </c>
      <c r="R257" s="274">
        <f>IF(R$119=0,0,R$119/NFM!R$15*1000)</f>
        <v>0</v>
      </c>
      <c r="S257" s="274">
        <f>IF(S$119=0,0,S$119/NFM!S$15*1000)</f>
        <v>0</v>
      </c>
      <c r="T257" s="274">
        <f>IF(T$119=0,0,T$119/NFM!T$15*1000)</f>
        <v>0</v>
      </c>
      <c r="U257" s="274">
        <f>IF(U$119=0,0,U$119/NFM!U$15*1000)</f>
        <v>0</v>
      </c>
      <c r="V257" s="274">
        <f>IF(V$119=0,0,V$119/NFM!V$15*1000)</f>
        <v>0</v>
      </c>
      <c r="W257" s="274">
        <f>IF(W$119=0,0,W$119/NFM!W$15*1000)</f>
        <v>0</v>
      </c>
      <c r="X257" s="274">
        <f>IF(X$119=0,0,X$119/NFM!X$15*1000)</f>
        <v>0</v>
      </c>
      <c r="Y257" s="274">
        <f>IF(Y$119=0,0,Y$119/NFM!Y$15*1000)</f>
        <v>0</v>
      </c>
      <c r="DA257" s="77"/>
    </row>
    <row r="258" spans="1:105" ht="12" customHeight="1" x14ac:dyDescent="0.25">
      <c r="A258" s="56" t="s">
        <v>95</v>
      </c>
      <c r="B258" s="275">
        <f>IF(B$120=0,0,B$120/NFM!B$15*1000)</f>
        <v>0</v>
      </c>
      <c r="C258" s="275">
        <f>IF(C$120=0,0,C$120/NFM!C$15*1000)</f>
        <v>0</v>
      </c>
      <c r="D258" s="275">
        <f>IF(D$120=0,0,D$120/NFM!D$15*1000)</f>
        <v>0</v>
      </c>
      <c r="E258" s="275">
        <f>IF(E$120=0,0,E$120/NFM!E$15*1000)</f>
        <v>0</v>
      </c>
      <c r="F258" s="275">
        <f>IF(F$120=0,0,F$120/NFM!F$15*1000)</f>
        <v>0</v>
      </c>
      <c r="G258" s="275">
        <f>IF(G$120=0,0,G$120/NFM!G$15*1000)</f>
        <v>0</v>
      </c>
      <c r="H258" s="275">
        <f>IF(H$120=0,0,H$120/NFM!H$15*1000)</f>
        <v>0</v>
      </c>
      <c r="I258" s="275">
        <f>IF(I$120=0,0,I$120/NFM!I$15*1000)</f>
        <v>0</v>
      </c>
      <c r="J258" s="275">
        <f>IF(J$120=0,0,J$120/NFM!J$15*1000)</f>
        <v>0</v>
      </c>
      <c r="K258" s="275">
        <f>IF(K$120=0,0,K$120/NFM!K$15*1000)</f>
        <v>0</v>
      </c>
      <c r="L258" s="275">
        <f>IF(L$120=0,0,L$120/NFM!L$15*1000)</f>
        <v>0</v>
      </c>
      <c r="M258" s="275">
        <f>IF(M$120=0,0,M$120/NFM!M$15*1000)</f>
        <v>0</v>
      </c>
      <c r="N258" s="275">
        <f>IF(N$120=0,0,N$120/NFM!N$15*1000)</f>
        <v>0</v>
      </c>
      <c r="O258" s="275">
        <f>IF(O$120=0,0,O$120/NFM!O$15*1000)</f>
        <v>0</v>
      </c>
      <c r="P258" s="275">
        <f>IF(P$120=0,0,P$120/NFM!P$15*1000)</f>
        <v>0</v>
      </c>
      <c r="Q258" s="275">
        <f>IF(Q$120=0,0,Q$120/NFM!Q$15*1000)</f>
        <v>0</v>
      </c>
      <c r="R258" s="275">
        <f>IF(R$120=0,0,R$120/NFM!R$15*1000)</f>
        <v>0</v>
      </c>
      <c r="S258" s="275">
        <f>IF(S$120=0,0,S$120/NFM!S$15*1000)</f>
        <v>0</v>
      </c>
      <c r="T258" s="275">
        <f>IF(T$120=0,0,T$120/NFM!T$15*1000)</f>
        <v>0</v>
      </c>
      <c r="U258" s="275">
        <f>IF(U$120=0,0,U$120/NFM!U$15*1000)</f>
        <v>0</v>
      </c>
      <c r="V258" s="275">
        <f>IF(V$120=0,0,V$120/NFM!V$15*1000)</f>
        <v>0</v>
      </c>
      <c r="W258" s="275">
        <f>IF(W$120=0,0,W$120/NFM!W$15*1000)</f>
        <v>0</v>
      </c>
      <c r="X258" s="275">
        <f>IF(X$120=0,0,X$120/NFM!X$15*1000)</f>
        <v>0</v>
      </c>
      <c r="Y258" s="275">
        <f>IF(Y$120=0,0,Y$120/NFM!Y$15*1000)</f>
        <v>0</v>
      </c>
      <c r="DA258" s="78"/>
    </row>
    <row r="259" spans="1:105" ht="12" customHeight="1" x14ac:dyDescent="0.25">
      <c r="A259" s="174" t="s">
        <v>602</v>
      </c>
      <c r="B259" s="276">
        <f>IF(B$126=0,0,B$126/NFM!B$15*1000)</f>
        <v>0</v>
      </c>
      <c r="C259" s="276">
        <f>IF(C$126=0,0,C$126/NFM!C$15*1000)</f>
        <v>0</v>
      </c>
      <c r="D259" s="276">
        <f>IF(D$126=0,0,D$126/NFM!D$15*1000)</f>
        <v>0</v>
      </c>
      <c r="E259" s="276">
        <f>IF(E$126=0,0,E$126/NFM!E$15*1000)</f>
        <v>0</v>
      </c>
      <c r="F259" s="276">
        <f>IF(F$126=0,0,F$126/NFM!F$15*1000)</f>
        <v>0</v>
      </c>
      <c r="G259" s="276">
        <f>IF(G$126=0,0,G$126/NFM!G$15*1000)</f>
        <v>0</v>
      </c>
      <c r="H259" s="276">
        <f>IF(H$126=0,0,H$126/NFM!H$15*1000)</f>
        <v>0</v>
      </c>
      <c r="I259" s="276">
        <f>IF(I$126=0,0,I$126/NFM!I$15*1000)</f>
        <v>0</v>
      </c>
      <c r="J259" s="276">
        <f>IF(J$126=0,0,J$126/NFM!J$15*1000)</f>
        <v>0</v>
      </c>
      <c r="K259" s="276">
        <f>IF(K$126=0,0,K$126/NFM!K$15*1000)</f>
        <v>0</v>
      </c>
      <c r="L259" s="276">
        <f>IF(L$126=0,0,L$126/NFM!L$15*1000)</f>
        <v>0</v>
      </c>
      <c r="M259" s="276">
        <f>IF(M$126=0,0,M$126/NFM!M$15*1000)</f>
        <v>0</v>
      </c>
      <c r="N259" s="276">
        <f>IF(N$126=0,0,N$126/NFM!N$15*1000)</f>
        <v>0</v>
      </c>
      <c r="O259" s="276">
        <f>IF(O$126=0,0,O$126/NFM!O$15*1000)</f>
        <v>0</v>
      </c>
      <c r="P259" s="276">
        <f>IF(P$126=0,0,P$126/NFM!P$15*1000)</f>
        <v>0</v>
      </c>
      <c r="Q259" s="276">
        <f>IF(Q$126=0,0,Q$126/NFM!Q$15*1000)</f>
        <v>0</v>
      </c>
      <c r="R259" s="276">
        <f>IF(R$126=0,0,R$126/NFM!R$15*1000)</f>
        <v>0</v>
      </c>
      <c r="S259" s="276">
        <f>IF(S$126=0,0,S$126/NFM!S$15*1000)</f>
        <v>0</v>
      </c>
      <c r="T259" s="276">
        <f>IF(T$126=0,0,T$126/NFM!T$15*1000)</f>
        <v>0</v>
      </c>
      <c r="U259" s="276">
        <f>IF(U$126=0,0,U$126/NFM!U$15*1000)</f>
        <v>0</v>
      </c>
      <c r="V259" s="276">
        <f>IF(V$126=0,0,V$126/NFM!V$15*1000)</f>
        <v>0</v>
      </c>
      <c r="W259" s="276">
        <f>IF(W$126=0,0,W$126/NFM!W$15*1000)</f>
        <v>0</v>
      </c>
      <c r="X259" s="276">
        <f>IF(X$126=0,0,X$126/NFM!X$15*1000)</f>
        <v>0</v>
      </c>
      <c r="Y259" s="276">
        <f>IF(Y$126=0,0,Y$126/NFM!Y$15*1000)</f>
        <v>0</v>
      </c>
      <c r="DA259" s="79"/>
    </row>
    <row r="260" spans="1:105" ht="12" customHeight="1" x14ac:dyDescent="0.25">
      <c r="A260" s="174" t="s">
        <v>613</v>
      </c>
      <c r="B260" s="276">
        <f>IF(B$134=0,0,B$134/NFM!B$15*1000)</f>
        <v>0</v>
      </c>
      <c r="C260" s="276">
        <f>IF(C$134=0,0,C$134/NFM!C$15*1000)</f>
        <v>0</v>
      </c>
      <c r="D260" s="276">
        <f>IF(D$134=0,0,D$134/NFM!D$15*1000)</f>
        <v>0</v>
      </c>
      <c r="E260" s="276">
        <f>IF(E$134=0,0,E$134/NFM!E$15*1000)</f>
        <v>0</v>
      </c>
      <c r="F260" s="276">
        <f>IF(F$134=0,0,F$134/NFM!F$15*1000)</f>
        <v>0</v>
      </c>
      <c r="G260" s="276">
        <f>IF(G$134=0,0,G$134/NFM!G$15*1000)</f>
        <v>0</v>
      </c>
      <c r="H260" s="276">
        <f>IF(H$134=0,0,H$134/NFM!H$15*1000)</f>
        <v>0</v>
      </c>
      <c r="I260" s="276">
        <f>IF(I$134=0,0,I$134/NFM!I$15*1000)</f>
        <v>0</v>
      </c>
      <c r="J260" s="276">
        <f>IF(J$134=0,0,J$134/NFM!J$15*1000)</f>
        <v>0</v>
      </c>
      <c r="K260" s="276">
        <f>IF(K$134=0,0,K$134/NFM!K$15*1000)</f>
        <v>0</v>
      </c>
      <c r="L260" s="276">
        <f>IF(L$134=0,0,L$134/NFM!L$15*1000)</f>
        <v>0</v>
      </c>
      <c r="M260" s="276">
        <f>IF(M$134=0,0,M$134/NFM!M$15*1000)</f>
        <v>0</v>
      </c>
      <c r="N260" s="276">
        <f>IF(N$134=0,0,N$134/NFM!N$15*1000)</f>
        <v>0</v>
      </c>
      <c r="O260" s="276">
        <f>IF(O$134=0,0,O$134/NFM!O$15*1000)</f>
        <v>0</v>
      </c>
      <c r="P260" s="276">
        <f>IF(P$134=0,0,P$134/NFM!P$15*1000)</f>
        <v>0</v>
      </c>
      <c r="Q260" s="276">
        <f>IF(Q$134=0,0,Q$134/NFM!Q$15*1000)</f>
        <v>0</v>
      </c>
      <c r="R260" s="276">
        <f>IF(R$134=0,0,R$134/NFM!R$15*1000)</f>
        <v>0</v>
      </c>
      <c r="S260" s="276">
        <f>IF(S$134=0,0,S$134/NFM!S$15*1000)</f>
        <v>0</v>
      </c>
      <c r="T260" s="276">
        <f>IF(T$134=0,0,T$134/NFM!T$15*1000)</f>
        <v>0</v>
      </c>
      <c r="U260" s="276">
        <f>IF(U$134=0,0,U$134/NFM!U$15*1000)</f>
        <v>0</v>
      </c>
      <c r="V260" s="276">
        <f>IF(V$134=0,0,V$134/NFM!V$15*1000)</f>
        <v>0</v>
      </c>
      <c r="W260" s="276">
        <f>IF(W$134=0,0,W$134/NFM!W$15*1000)</f>
        <v>0</v>
      </c>
      <c r="X260" s="276">
        <f>IF(X$134=0,0,X$134/NFM!X$15*1000)</f>
        <v>0</v>
      </c>
      <c r="Y260" s="276">
        <f>IF(Y$134=0,0,Y$134/NFM!Y$15*1000)</f>
        <v>0</v>
      </c>
      <c r="DA260" s="79"/>
    </row>
    <row r="261" spans="1:105" ht="12" customHeight="1" x14ac:dyDescent="0.25">
      <c r="A261" s="41" t="s">
        <v>623</v>
      </c>
      <c r="B261" s="277">
        <f>IF(B$141=0,0,B$141/NFM!B$15*1000)</f>
        <v>0</v>
      </c>
      <c r="C261" s="277">
        <f>IF(C$141=0,0,C$141/NFM!C$15*1000)</f>
        <v>0</v>
      </c>
      <c r="D261" s="277">
        <f>IF(D$141=0,0,D$141/NFM!D$15*1000)</f>
        <v>0</v>
      </c>
      <c r="E261" s="277">
        <f>IF(E$141=0,0,E$141/NFM!E$15*1000)</f>
        <v>0</v>
      </c>
      <c r="F261" s="277">
        <f>IF(F$141=0,0,F$141/NFM!F$15*1000)</f>
        <v>0</v>
      </c>
      <c r="G261" s="277">
        <f>IF(G$141=0,0,G$141/NFM!G$15*1000)</f>
        <v>0</v>
      </c>
      <c r="H261" s="277">
        <f>IF(H$141=0,0,H$141/NFM!H$15*1000)</f>
        <v>0</v>
      </c>
      <c r="I261" s="277">
        <f>IF(I$141=0,0,I$141/NFM!I$15*1000)</f>
        <v>0</v>
      </c>
      <c r="J261" s="277">
        <f>IF(J$141=0,0,J$141/NFM!J$15*1000)</f>
        <v>0</v>
      </c>
      <c r="K261" s="277">
        <f>IF(K$141=0,0,K$141/NFM!K$15*1000)</f>
        <v>0</v>
      </c>
      <c r="L261" s="277">
        <f>IF(L$141=0,0,L$141/NFM!L$15*1000)</f>
        <v>0</v>
      </c>
      <c r="M261" s="277">
        <f>IF(M$141=0,0,M$141/NFM!M$15*1000)</f>
        <v>0</v>
      </c>
      <c r="N261" s="277">
        <f>IF(N$141=0,0,N$141/NFM!N$15*1000)</f>
        <v>0</v>
      </c>
      <c r="O261" s="277">
        <f>IF(O$141=0,0,O$141/NFM!O$15*1000)</f>
        <v>0</v>
      </c>
      <c r="P261" s="277">
        <f>IF(P$141=0,0,P$141/NFM!P$15*1000)</f>
        <v>0</v>
      </c>
      <c r="Q261" s="277">
        <f>IF(Q$141=0,0,Q$141/NFM!Q$15*1000)</f>
        <v>0</v>
      </c>
      <c r="R261" s="277">
        <f>IF(R$141=0,0,R$141/NFM!R$15*1000)</f>
        <v>0</v>
      </c>
      <c r="S261" s="277">
        <f>IF(S$141=0,0,S$141/NFM!S$15*1000)</f>
        <v>0</v>
      </c>
      <c r="T261" s="277">
        <f>IF(T$141=0,0,T$141/NFM!T$15*1000)</f>
        <v>0</v>
      </c>
      <c r="U261" s="277">
        <f>IF(U$141=0,0,U$141/NFM!U$15*1000)</f>
        <v>0</v>
      </c>
      <c r="V261" s="277">
        <f>IF(V$141=0,0,V$141/NFM!V$15*1000)</f>
        <v>0</v>
      </c>
      <c r="W261" s="277">
        <f>IF(W$141=0,0,W$141/NFM!W$15*1000)</f>
        <v>0</v>
      </c>
      <c r="X261" s="277">
        <f>IF(X$141=0,0,X$141/NFM!X$15*1000)</f>
        <v>0</v>
      </c>
      <c r="Y261" s="277">
        <f>IF(Y$141=0,0,Y$141/NFM!Y$15*1000)</f>
        <v>0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useful energy demand"</f>
        <v>LU: Non-ferrous metals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58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253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643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644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645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646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647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648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649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650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651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652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653</v>
      </c>
    </row>
    <row r="16" spans="1:105" ht="12" customHeight="1" x14ac:dyDescent="0.25">
      <c r="A16" s="57" t="s">
        <v>485</v>
      </c>
      <c r="B16" s="294">
        <v>0</v>
      </c>
      <c r="C16" s="294">
        <v>0</v>
      </c>
      <c r="D16" s="294">
        <v>0</v>
      </c>
      <c r="E16" s="294">
        <v>0</v>
      </c>
      <c r="F16" s="294">
        <v>0</v>
      </c>
      <c r="G16" s="294">
        <v>0</v>
      </c>
      <c r="H16" s="294">
        <v>0</v>
      </c>
      <c r="I16" s="294">
        <v>0</v>
      </c>
      <c r="J16" s="294">
        <v>0</v>
      </c>
      <c r="K16" s="294">
        <v>0</v>
      </c>
      <c r="L16" s="294">
        <v>0</v>
      </c>
      <c r="M16" s="294">
        <v>0</v>
      </c>
      <c r="N16" s="294">
        <v>0</v>
      </c>
      <c r="O16" s="294">
        <v>0</v>
      </c>
      <c r="P16" s="294">
        <v>0</v>
      </c>
      <c r="Q16" s="294">
        <v>0</v>
      </c>
      <c r="R16" s="294">
        <v>0</v>
      </c>
      <c r="S16" s="294">
        <v>0</v>
      </c>
      <c r="T16" s="294">
        <v>0</v>
      </c>
      <c r="U16" s="294">
        <v>0</v>
      </c>
      <c r="V16" s="294">
        <v>0</v>
      </c>
      <c r="W16" s="294">
        <v>0</v>
      </c>
      <c r="X16" s="294">
        <v>0</v>
      </c>
      <c r="Y16" s="294">
        <v>0</v>
      </c>
      <c r="DA16" s="70" t="s">
        <v>654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655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656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657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658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659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660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661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662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663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664</v>
      </c>
    </row>
    <row r="27" spans="1:105" ht="12" customHeight="1" x14ac:dyDescent="0.25">
      <c r="A27" s="57" t="s">
        <v>497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665</v>
      </c>
    </row>
    <row r="28" spans="1:105" ht="12" customHeight="1" x14ac:dyDescent="0.25">
      <c r="A28" s="18" t="s">
        <v>31</v>
      </c>
      <c r="B28" s="295">
        <v>0</v>
      </c>
      <c r="C28" s="295">
        <v>0</v>
      </c>
      <c r="D28" s="295">
        <v>0</v>
      </c>
      <c r="E28" s="295">
        <v>0</v>
      </c>
      <c r="F28" s="295">
        <v>0</v>
      </c>
      <c r="G28" s="295">
        <v>0</v>
      </c>
      <c r="H28" s="295">
        <v>0</v>
      </c>
      <c r="I28" s="295">
        <v>0</v>
      </c>
      <c r="J28" s="295">
        <v>0</v>
      </c>
      <c r="K28" s="295">
        <v>0</v>
      </c>
      <c r="L28" s="295">
        <v>0</v>
      </c>
      <c r="M28" s="295">
        <v>0</v>
      </c>
      <c r="N28" s="295">
        <v>0</v>
      </c>
      <c r="O28" s="295">
        <v>0</v>
      </c>
      <c r="P28" s="295">
        <v>0</v>
      </c>
      <c r="Q28" s="295">
        <v>0</v>
      </c>
      <c r="R28" s="295">
        <v>0</v>
      </c>
      <c r="S28" s="295">
        <v>0</v>
      </c>
      <c r="T28" s="295">
        <v>0</v>
      </c>
      <c r="U28" s="295">
        <v>0</v>
      </c>
      <c r="V28" s="295">
        <v>0</v>
      </c>
      <c r="W28" s="295">
        <v>0</v>
      </c>
      <c r="X28" s="295">
        <v>0</v>
      </c>
      <c r="Y28" s="295">
        <v>0</v>
      </c>
      <c r="DA28" s="122" t="s">
        <v>666</v>
      </c>
    </row>
    <row r="29" spans="1:105" ht="12" customHeight="1" x14ac:dyDescent="0.25">
      <c r="A29" s="18" t="s">
        <v>159</v>
      </c>
      <c r="B29" s="295">
        <v>0</v>
      </c>
      <c r="C29" s="295">
        <v>0</v>
      </c>
      <c r="D29" s="295">
        <v>0</v>
      </c>
      <c r="E29" s="295">
        <v>0</v>
      </c>
      <c r="F29" s="295">
        <v>0</v>
      </c>
      <c r="G29" s="295">
        <v>0</v>
      </c>
      <c r="H29" s="295">
        <v>0</v>
      </c>
      <c r="I29" s="295">
        <v>0</v>
      </c>
      <c r="J29" s="295">
        <v>0</v>
      </c>
      <c r="K29" s="295">
        <v>0</v>
      </c>
      <c r="L29" s="295">
        <v>0</v>
      </c>
      <c r="M29" s="295">
        <v>0</v>
      </c>
      <c r="N29" s="295">
        <v>0</v>
      </c>
      <c r="O29" s="295">
        <v>0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667</v>
      </c>
    </row>
    <row r="30" spans="1:105" ht="12" customHeight="1" x14ac:dyDescent="0.25">
      <c r="A30" s="18" t="s">
        <v>32</v>
      </c>
      <c r="B30" s="295">
        <v>0</v>
      </c>
      <c r="C30" s="295">
        <v>0</v>
      </c>
      <c r="D30" s="295">
        <v>0</v>
      </c>
      <c r="E30" s="295">
        <v>0</v>
      </c>
      <c r="F30" s="295">
        <v>0</v>
      </c>
      <c r="G30" s="295">
        <v>0</v>
      </c>
      <c r="H30" s="295">
        <v>0</v>
      </c>
      <c r="I30" s="295">
        <v>0</v>
      </c>
      <c r="J30" s="295">
        <v>0</v>
      </c>
      <c r="K30" s="295">
        <v>0</v>
      </c>
      <c r="L30" s="295">
        <v>0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668</v>
      </c>
    </row>
    <row r="31" spans="1:105" ht="12" customHeight="1" x14ac:dyDescent="0.25">
      <c r="A31" s="18" t="s">
        <v>35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669</v>
      </c>
    </row>
    <row r="32" spans="1:105" ht="12" customHeight="1" x14ac:dyDescent="0.25">
      <c r="A32" s="47" t="s">
        <v>40</v>
      </c>
      <c r="B32" s="296">
        <v>0</v>
      </c>
      <c r="C32" s="296">
        <v>0</v>
      </c>
      <c r="D32" s="296">
        <v>0</v>
      </c>
      <c r="E32" s="296">
        <v>0</v>
      </c>
      <c r="F32" s="296">
        <v>0</v>
      </c>
      <c r="G32" s="296">
        <v>0</v>
      </c>
      <c r="H32" s="296">
        <v>0</v>
      </c>
      <c r="I32" s="296">
        <v>0</v>
      </c>
      <c r="J32" s="296">
        <v>0</v>
      </c>
      <c r="K32" s="296">
        <v>0</v>
      </c>
      <c r="L32" s="296">
        <v>0</v>
      </c>
      <c r="M32" s="296">
        <v>0</v>
      </c>
      <c r="N32" s="296">
        <v>0</v>
      </c>
      <c r="O32" s="296">
        <v>0</v>
      </c>
      <c r="P32" s="296">
        <v>0</v>
      </c>
      <c r="Q32" s="296">
        <v>0</v>
      </c>
      <c r="R32" s="296">
        <v>0</v>
      </c>
      <c r="S32" s="296">
        <v>0</v>
      </c>
      <c r="T32" s="296">
        <v>0</v>
      </c>
      <c r="U32" s="296">
        <v>0</v>
      </c>
      <c r="V32" s="296">
        <v>0</v>
      </c>
      <c r="W32" s="296">
        <v>0</v>
      </c>
      <c r="X32" s="296">
        <v>0</v>
      </c>
      <c r="Y32" s="296">
        <v>0</v>
      </c>
      <c r="DA32" s="123" t="s">
        <v>670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v>0</v>
      </c>
      <c r="C34" s="223">
        <v>0</v>
      </c>
      <c r="D34" s="223">
        <v>0</v>
      </c>
      <c r="E34" s="223">
        <v>0</v>
      </c>
      <c r="F34" s="223">
        <v>0</v>
      </c>
      <c r="G34" s="223">
        <v>0</v>
      </c>
      <c r="H34" s="223">
        <v>0</v>
      </c>
      <c r="I34" s="223">
        <v>0</v>
      </c>
      <c r="J34" s="223">
        <v>0</v>
      </c>
      <c r="K34" s="223">
        <v>0</v>
      </c>
      <c r="L34" s="223">
        <v>0</v>
      </c>
      <c r="M34" s="223">
        <v>0</v>
      </c>
      <c r="N34" s="223">
        <v>0</v>
      </c>
      <c r="O34" s="223">
        <v>0</v>
      </c>
      <c r="P34" s="223">
        <v>0</v>
      </c>
      <c r="Q34" s="223">
        <v>0</v>
      </c>
      <c r="R34" s="223">
        <v>0</v>
      </c>
      <c r="S34" s="223">
        <v>0</v>
      </c>
      <c r="T34" s="223">
        <v>0</v>
      </c>
      <c r="U34" s="223">
        <v>0</v>
      </c>
      <c r="V34" s="223">
        <v>0</v>
      </c>
      <c r="W34" s="223">
        <v>0</v>
      </c>
      <c r="X34" s="223">
        <v>0</v>
      </c>
      <c r="Y34" s="223">
        <v>0</v>
      </c>
      <c r="DA34" s="89" t="s">
        <v>671</v>
      </c>
    </row>
    <row r="35" spans="1:105" ht="12" customHeight="1" x14ac:dyDescent="0.25">
      <c r="A35" s="55" t="s">
        <v>91</v>
      </c>
      <c r="B35" s="259">
        <v>0</v>
      </c>
      <c r="C35" s="259">
        <v>0</v>
      </c>
      <c r="D35" s="259">
        <v>0</v>
      </c>
      <c r="E35" s="259">
        <v>0</v>
      </c>
      <c r="F35" s="259">
        <v>0</v>
      </c>
      <c r="G35" s="259">
        <v>0</v>
      </c>
      <c r="H35" s="259">
        <v>0</v>
      </c>
      <c r="I35" s="259">
        <v>0</v>
      </c>
      <c r="J35" s="259">
        <v>0</v>
      </c>
      <c r="K35" s="259">
        <v>0</v>
      </c>
      <c r="L35" s="259">
        <v>0</v>
      </c>
      <c r="M35" s="259">
        <v>0</v>
      </c>
      <c r="N35" s="259">
        <v>0</v>
      </c>
      <c r="O35" s="259">
        <v>0</v>
      </c>
      <c r="P35" s="259">
        <v>0</v>
      </c>
      <c r="Q35" s="259">
        <v>0</v>
      </c>
      <c r="R35" s="259">
        <v>0</v>
      </c>
      <c r="S35" s="259">
        <v>0</v>
      </c>
      <c r="T35" s="259">
        <v>0</v>
      </c>
      <c r="U35" s="259">
        <v>0</v>
      </c>
      <c r="V35" s="259">
        <v>0</v>
      </c>
      <c r="W35" s="259">
        <v>0</v>
      </c>
      <c r="X35" s="259">
        <v>0</v>
      </c>
      <c r="Y35" s="259">
        <v>0</v>
      </c>
      <c r="DA35" s="67" t="s">
        <v>672</v>
      </c>
    </row>
    <row r="36" spans="1:105" ht="12" customHeight="1" x14ac:dyDescent="0.25">
      <c r="A36" s="173" t="s">
        <v>92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673</v>
      </c>
    </row>
    <row r="37" spans="1:105" ht="12" customHeight="1" x14ac:dyDescent="0.25">
      <c r="A37" s="173" t="s">
        <v>93</v>
      </c>
      <c r="B37" s="224">
        <v>0</v>
      </c>
      <c r="C37" s="224">
        <v>0</v>
      </c>
      <c r="D37" s="224">
        <v>0</v>
      </c>
      <c r="E37" s="224">
        <v>0</v>
      </c>
      <c r="F37" s="224">
        <v>0</v>
      </c>
      <c r="G37" s="224">
        <v>0</v>
      </c>
      <c r="H37" s="224">
        <v>0</v>
      </c>
      <c r="I37" s="224">
        <v>0</v>
      </c>
      <c r="J37" s="224">
        <v>0</v>
      </c>
      <c r="K37" s="224">
        <v>0</v>
      </c>
      <c r="L37" s="224">
        <v>0</v>
      </c>
      <c r="M37" s="224">
        <v>0</v>
      </c>
      <c r="N37" s="224">
        <v>0</v>
      </c>
      <c r="O37" s="224">
        <v>0</v>
      </c>
      <c r="P37" s="224">
        <v>0</v>
      </c>
      <c r="Q37" s="224">
        <v>0</v>
      </c>
      <c r="R37" s="224">
        <v>0</v>
      </c>
      <c r="S37" s="224">
        <v>0</v>
      </c>
      <c r="T37" s="224">
        <v>0</v>
      </c>
      <c r="U37" s="224">
        <v>0</v>
      </c>
      <c r="V37" s="224">
        <v>0</v>
      </c>
      <c r="W37" s="224">
        <v>0</v>
      </c>
      <c r="X37" s="224">
        <v>0</v>
      </c>
      <c r="Y37" s="224">
        <v>0</v>
      </c>
      <c r="DA37" s="177" t="s">
        <v>674</v>
      </c>
    </row>
    <row r="38" spans="1:105" ht="12" customHeight="1" x14ac:dyDescent="0.25">
      <c r="A38" s="173" t="s">
        <v>94</v>
      </c>
      <c r="B38" s="224">
        <v>0</v>
      </c>
      <c r="C38" s="224">
        <v>0</v>
      </c>
      <c r="D38" s="224">
        <v>0</v>
      </c>
      <c r="E38" s="224">
        <v>0</v>
      </c>
      <c r="F38" s="224">
        <v>0</v>
      </c>
      <c r="G38" s="224">
        <v>0</v>
      </c>
      <c r="H38" s="224">
        <v>0</v>
      </c>
      <c r="I38" s="224">
        <v>0</v>
      </c>
      <c r="J38" s="224">
        <v>0</v>
      </c>
      <c r="K38" s="224">
        <v>0</v>
      </c>
      <c r="L38" s="224">
        <v>0</v>
      </c>
      <c r="M38" s="224">
        <v>0</v>
      </c>
      <c r="N38" s="224">
        <v>0</v>
      </c>
      <c r="O38" s="224">
        <v>0</v>
      </c>
      <c r="P38" s="224">
        <v>0</v>
      </c>
      <c r="Q38" s="224">
        <v>0</v>
      </c>
      <c r="R38" s="224">
        <v>0</v>
      </c>
      <c r="S38" s="224">
        <v>0</v>
      </c>
      <c r="T38" s="224">
        <v>0</v>
      </c>
      <c r="U38" s="224">
        <v>0</v>
      </c>
      <c r="V38" s="224">
        <v>0</v>
      </c>
      <c r="W38" s="224">
        <v>0</v>
      </c>
      <c r="X38" s="224">
        <v>0</v>
      </c>
      <c r="Y38" s="224">
        <v>0</v>
      </c>
      <c r="DA38" s="177" t="s">
        <v>675</v>
      </c>
    </row>
    <row r="39" spans="1:105" ht="12" customHeight="1" x14ac:dyDescent="0.25">
      <c r="A39" s="56" t="s">
        <v>95</v>
      </c>
      <c r="B39" s="260">
        <v>0</v>
      </c>
      <c r="C39" s="260">
        <v>0</v>
      </c>
      <c r="D39" s="260">
        <v>0</v>
      </c>
      <c r="E39" s="260">
        <v>0</v>
      </c>
      <c r="F39" s="260">
        <v>0</v>
      </c>
      <c r="G39" s="260">
        <v>0</v>
      </c>
      <c r="H39" s="260">
        <v>0</v>
      </c>
      <c r="I39" s="260">
        <v>0</v>
      </c>
      <c r="J39" s="260">
        <v>0</v>
      </c>
      <c r="K39" s="260">
        <v>0</v>
      </c>
      <c r="L39" s="260">
        <v>0</v>
      </c>
      <c r="M39" s="260">
        <v>0</v>
      </c>
      <c r="N39" s="260">
        <v>0</v>
      </c>
      <c r="O39" s="260">
        <v>0</v>
      </c>
      <c r="P39" s="260">
        <v>0</v>
      </c>
      <c r="Q39" s="260">
        <v>0</v>
      </c>
      <c r="R39" s="260">
        <v>0</v>
      </c>
      <c r="S39" s="260">
        <v>0</v>
      </c>
      <c r="T39" s="260">
        <v>0</v>
      </c>
      <c r="U39" s="260">
        <v>0</v>
      </c>
      <c r="V39" s="260">
        <v>0</v>
      </c>
      <c r="W39" s="260">
        <v>0</v>
      </c>
      <c r="X39" s="260">
        <v>0</v>
      </c>
      <c r="Y39" s="260">
        <v>0</v>
      </c>
      <c r="DA39" s="68" t="s">
        <v>676</v>
      </c>
    </row>
    <row r="40" spans="1:105" ht="12" customHeight="1" x14ac:dyDescent="0.25">
      <c r="A40" s="37" t="s">
        <v>159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677</v>
      </c>
    </row>
    <row r="41" spans="1:105" ht="12" customHeight="1" x14ac:dyDescent="0.25">
      <c r="A41" s="37" t="s">
        <v>35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678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679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0</v>
      </c>
      <c r="V43" s="226">
        <v>0</v>
      </c>
      <c r="W43" s="226">
        <v>0</v>
      </c>
      <c r="X43" s="226">
        <v>0</v>
      </c>
      <c r="Y43" s="226">
        <v>0</v>
      </c>
      <c r="DA43" s="69" t="s">
        <v>680</v>
      </c>
    </row>
    <row r="44" spans="1:105" ht="12" customHeight="1" x14ac:dyDescent="0.25">
      <c r="A44" s="37" t="s">
        <v>40</v>
      </c>
      <c r="B44" s="226">
        <v>0</v>
      </c>
      <c r="C44" s="226">
        <v>0</v>
      </c>
      <c r="D44" s="226">
        <v>0</v>
      </c>
      <c r="E44" s="226">
        <v>0</v>
      </c>
      <c r="F44" s="226">
        <v>0</v>
      </c>
      <c r="G44" s="226">
        <v>0</v>
      </c>
      <c r="H44" s="226">
        <v>0</v>
      </c>
      <c r="I44" s="226">
        <v>0</v>
      </c>
      <c r="J44" s="226">
        <v>0</v>
      </c>
      <c r="K44" s="226">
        <v>0</v>
      </c>
      <c r="L44" s="226">
        <v>0</v>
      </c>
      <c r="M44" s="226">
        <v>0</v>
      </c>
      <c r="N44" s="226">
        <v>0</v>
      </c>
      <c r="O44" s="226">
        <v>0</v>
      </c>
      <c r="P44" s="226">
        <v>0</v>
      </c>
      <c r="Q44" s="226">
        <v>0</v>
      </c>
      <c r="R44" s="226">
        <v>0</v>
      </c>
      <c r="S44" s="226">
        <v>0</v>
      </c>
      <c r="T44" s="226">
        <v>0</v>
      </c>
      <c r="U44" s="226">
        <v>0</v>
      </c>
      <c r="V44" s="226">
        <v>0</v>
      </c>
      <c r="W44" s="226">
        <v>0</v>
      </c>
      <c r="X44" s="226">
        <v>0</v>
      </c>
      <c r="Y44" s="226">
        <v>0</v>
      </c>
      <c r="DA44" s="69" t="s">
        <v>681</v>
      </c>
    </row>
    <row r="45" spans="1:105" ht="12" customHeight="1" x14ac:dyDescent="0.25">
      <c r="A45" s="57" t="s">
        <v>515</v>
      </c>
      <c r="B45" s="261">
        <v>0</v>
      </c>
      <c r="C45" s="261">
        <v>0</v>
      </c>
      <c r="D45" s="261">
        <v>0</v>
      </c>
      <c r="E45" s="261">
        <v>0</v>
      </c>
      <c r="F45" s="261">
        <v>0</v>
      </c>
      <c r="G45" s="261">
        <v>0</v>
      </c>
      <c r="H45" s="261">
        <v>0</v>
      </c>
      <c r="I45" s="261">
        <v>0</v>
      </c>
      <c r="J45" s="261">
        <v>0</v>
      </c>
      <c r="K45" s="261">
        <v>0</v>
      </c>
      <c r="L45" s="261">
        <v>0</v>
      </c>
      <c r="M45" s="261">
        <v>0</v>
      </c>
      <c r="N45" s="261">
        <v>0</v>
      </c>
      <c r="O45" s="261">
        <v>0</v>
      </c>
      <c r="P45" s="261">
        <v>0</v>
      </c>
      <c r="Q45" s="261">
        <v>0</v>
      </c>
      <c r="R45" s="261">
        <v>0</v>
      </c>
      <c r="S45" s="261">
        <v>0</v>
      </c>
      <c r="T45" s="261">
        <v>0</v>
      </c>
      <c r="U45" s="261">
        <v>0</v>
      </c>
      <c r="V45" s="261">
        <v>0</v>
      </c>
      <c r="W45" s="261">
        <v>0</v>
      </c>
      <c r="X45" s="261">
        <v>0</v>
      </c>
      <c r="Y45" s="261">
        <v>0</v>
      </c>
      <c r="DA45" s="70" t="s">
        <v>682</v>
      </c>
    </row>
    <row r="46" spans="1:105" ht="12" customHeight="1" x14ac:dyDescent="0.25">
      <c r="A46" s="57" t="s">
        <v>517</v>
      </c>
      <c r="B46" s="294">
        <v>0</v>
      </c>
      <c r="C46" s="294">
        <v>0</v>
      </c>
      <c r="D46" s="294">
        <v>0</v>
      </c>
      <c r="E46" s="294">
        <v>0</v>
      </c>
      <c r="F46" s="294">
        <v>0</v>
      </c>
      <c r="G46" s="294">
        <v>0</v>
      </c>
      <c r="H46" s="294">
        <v>0</v>
      </c>
      <c r="I46" s="294">
        <v>0</v>
      </c>
      <c r="J46" s="294">
        <v>0</v>
      </c>
      <c r="K46" s="294">
        <v>0</v>
      </c>
      <c r="L46" s="294">
        <v>0</v>
      </c>
      <c r="M46" s="294">
        <v>0</v>
      </c>
      <c r="N46" s="294">
        <v>0</v>
      </c>
      <c r="O46" s="294">
        <v>0</v>
      </c>
      <c r="P46" s="294">
        <v>0</v>
      </c>
      <c r="Q46" s="294">
        <v>0</v>
      </c>
      <c r="R46" s="294">
        <v>0</v>
      </c>
      <c r="S46" s="294">
        <v>0</v>
      </c>
      <c r="T46" s="294">
        <v>0</v>
      </c>
      <c r="U46" s="294">
        <v>0</v>
      </c>
      <c r="V46" s="294">
        <v>0</v>
      </c>
      <c r="W46" s="294">
        <v>0</v>
      </c>
      <c r="X46" s="294">
        <v>0</v>
      </c>
      <c r="Y46" s="294">
        <v>0</v>
      </c>
      <c r="DA46" s="70" t="s">
        <v>683</v>
      </c>
    </row>
    <row r="47" spans="1:105" ht="12" customHeight="1" x14ac:dyDescent="0.25">
      <c r="A47" s="60" t="s">
        <v>519</v>
      </c>
      <c r="B47" s="262">
        <v>0</v>
      </c>
      <c r="C47" s="262">
        <v>0</v>
      </c>
      <c r="D47" s="262">
        <v>0</v>
      </c>
      <c r="E47" s="262">
        <v>0</v>
      </c>
      <c r="F47" s="262">
        <v>0</v>
      </c>
      <c r="G47" s="262">
        <v>0</v>
      </c>
      <c r="H47" s="262">
        <v>0</v>
      </c>
      <c r="I47" s="262">
        <v>0</v>
      </c>
      <c r="J47" s="262">
        <v>0</v>
      </c>
      <c r="K47" s="262">
        <v>0</v>
      </c>
      <c r="L47" s="262">
        <v>0</v>
      </c>
      <c r="M47" s="262">
        <v>0</v>
      </c>
      <c r="N47" s="262">
        <v>0</v>
      </c>
      <c r="O47" s="262">
        <v>0</v>
      </c>
      <c r="P47" s="262">
        <v>0</v>
      </c>
      <c r="Q47" s="262">
        <v>0</v>
      </c>
      <c r="R47" s="262">
        <v>0</v>
      </c>
      <c r="S47" s="262">
        <v>0</v>
      </c>
      <c r="T47" s="262">
        <v>0</v>
      </c>
      <c r="U47" s="262">
        <v>0</v>
      </c>
      <c r="V47" s="262">
        <v>0</v>
      </c>
      <c r="W47" s="262">
        <v>0</v>
      </c>
      <c r="X47" s="262">
        <v>0</v>
      </c>
      <c r="Y47" s="262">
        <v>0</v>
      </c>
      <c r="DA47" s="72" t="s">
        <v>684</v>
      </c>
    </row>
    <row r="48" spans="1:105" ht="12" customHeight="1" x14ac:dyDescent="0.25">
      <c r="A48" s="59" t="s">
        <v>31</v>
      </c>
      <c r="B48" s="297">
        <v>0</v>
      </c>
      <c r="C48" s="297">
        <v>0</v>
      </c>
      <c r="D48" s="297">
        <v>0</v>
      </c>
      <c r="E48" s="297">
        <v>0</v>
      </c>
      <c r="F48" s="297">
        <v>0</v>
      </c>
      <c r="G48" s="297">
        <v>0</v>
      </c>
      <c r="H48" s="297">
        <v>0</v>
      </c>
      <c r="I48" s="297">
        <v>0</v>
      </c>
      <c r="J48" s="297">
        <v>0</v>
      </c>
      <c r="K48" s="297">
        <v>0</v>
      </c>
      <c r="L48" s="297">
        <v>0</v>
      </c>
      <c r="M48" s="297">
        <v>0</v>
      </c>
      <c r="N48" s="297">
        <v>0</v>
      </c>
      <c r="O48" s="297">
        <v>0</v>
      </c>
      <c r="P48" s="297">
        <v>0</v>
      </c>
      <c r="Q48" s="297">
        <v>0</v>
      </c>
      <c r="R48" s="297">
        <v>0</v>
      </c>
      <c r="S48" s="297">
        <v>0</v>
      </c>
      <c r="T48" s="297">
        <v>0</v>
      </c>
      <c r="U48" s="297">
        <v>0</v>
      </c>
      <c r="V48" s="297">
        <v>0</v>
      </c>
      <c r="W48" s="297">
        <v>0</v>
      </c>
      <c r="X48" s="297">
        <v>0</v>
      </c>
      <c r="Y48" s="297">
        <v>0</v>
      </c>
      <c r="DA48" s="71" t="s">
        <v>685</v>
      </c>
    </row>
    <row r="49" spans="1:105" ht="12" customHeight="1" x14ac:dyDescent="0.25">
      <c r="A49" s="59" t="s">
        <v>159</v>
      </c>
      <c r="B49" s="297">
        <v>0</v>
      </c>
      <c r="C49" s="297">
        <v>0</v>
      </c>
      <c r="D49" s="297">
        <v>0</v>
      </c>
      <c r="E49" s="297">
        <v>0</v>
      </c>
      <c r="F49" s="297">
        <v>0</v>
      </c>
      <c r="G49" s="297">
        <v>0</v>
      </c>
      <c r="H49" s="297">
        <v>0</v>
      </c>
      <c r="I49" s="297">
        <v>0</v>
      </c>
      <c r="J49" s="297">
        <v>0</v>
      </c>
      <c r="K49" s="297">
        <v>0</v>
      </c>
      <c r="L49" s="297">
        <v>0</v>
      </c>
      <c r="M49" s="297">
        <v>0</v>
      </c>
      <c r="N49" s="297">
        <v>0</v>
      </c>
      <c r="O49" s="297">
        <v>0</v>
      </c>
      <c r="P49" s="297">
        <v>0</v>
      </c>
      <c r="Q49" s="297">
        <v>0</v>
      </c>
      <c r="R49" s="297">
        <v>0</v>
      </c>
      <c r="S49" s="297">
        <v>0</v>
      </c>
      <c r="T49" s="297">
        <v>0</v>
      </c>
      <c r="U49" s="297">
        <v>0</v>
      </c>
      <c r="V49" s="297">
        <v>0</v>
      </c>
      <c r="W49" s="297">
        <v>0</v>
      </c>
      <c r="X49" s="297">
        <v>0</v>
      </c>
      <c r="Y49" s="297">
        <v>0</v>
      </c>
      <c r="DA49" s="71" t="s">
        <v>686</v>
      </c>
    </row>
    <row r="50" spans="1:105" ht="12" customHeight="1" x14ac:dyDescent="0.25">
      <c r="A50" s="59" t="s">
        <v>32</v>
      </c>
      <c r="B50" s="297">
        <v>0</v>
      </c>
      <c r="C50" s="297">
        <v>0</v>
      </c>
      <c r="D50" s="297">
        <v>0</v>
      </c>
      <c r="E50" s="297">
        <v>0</v>
      </c>
      <c r="F50" s="297">
        <v>0</v>
      </c>
      <c r="G50" s="297">
        <v>0</v>
      </c>
      <c r="H50" s="297">
        <v>0</v>
      </c>
      <c r="I50" s="297">
        <v>0</v>
      </c>
      <c r="J50" s="297">
        <v>0</v>
      </c>
      <c r="K50" s="297">
        <v>0</v>
      </c>
      <c r="L50" s="297">
        <v>0</v>
      </c>
      <c r="M50" s="297">
        <v>0</v>
      </c>
      <c r="N50" s="297">
        <v>0</v>
      </c>
      <c r="O50" s="297">
        <v>0</v>
      </c>
      <c r="P50" s="297">
        <v>0</v>
      </c>
      <c r="Q50" s="297">
        <v>0</v>
      </c>
      <c r="R50" s="297">
        <v>0</v>
      </c>
      <c r="S50" s="297">
        <v>0</v>
      </c>
      <c r="T50" s="297">
        <v>0</v>
      </c>
      <c r="U50" s="297">
        <v>0</v>
      </c>
      <c r="V50" s="297">
        <v>0</v>
      </c>
      <c r="W50" s="297">
        <v>0</v>
      </c>
      <c r="X50" s="297">
        <v>0</v>
      </c>
      <c r="Y50" s="297">
        <v>0</v>
      </c>
      <c r="DA50" s="71" t="s">
        <v>687</v>
      </c>
    </row>
    <row r="51" spans="1:105" ht="12" customHeight="1" x14ac:dyDescent="0.25">
      <c r="A51" s="59" t="s">
        <v>35</v>
      </c>
      <c r="B51" s="297">
        <v>0</v>
      </c>
      <c r="C51" s="297">
        <v>0</v>
      </c>
      <c r="D51" s="297">
        <v>0</v>
      </c>
      <c r="E51" s="297">
        <v>0</v>
      </c>
      <c r="F51" s="297">
        <v>0</v>
      </c>
      <c r="G51" s="297">
        <v>0</v>
      </c>
      <c r="H51" s="297">
        <v>0</v>
      </c>
      <c r="I51" s="297">
        <v>0</v>
      </c>
      <c r="J51" s="297">
        <v>0</v>
      </c>
      <c r="K51" s="297">
        <v>0</v>
      </c>
      <c r="L51" s="297">
        <v>0</v>
      </c>
      <c r="M51" s="297">
        <v>0</v>
      </c>
      <c r="N51" s="297">
        <v>0</v>
      </c>
      <c r="O51" s="297">
        <v>0</v>
      </c>
      <c r="P51" s="297">
        <v>0</v>
      </c>
      <c r="Q51" s="297">
        <v>0</v>
      </c>
      <c r="R51" s="297">
        <v>0</v>
      </c>
      <c r="S51" s="297">
        <v>0</v>
      </c>
      <c r="T51" s="297">
        <v>0</v>
      </c>
      <c r="U51" s="297">
        <v>0</v>
      </c>
      <c r="V51" s="297">
        <v>0</v>
      </c>
      <c r="W51" s="297">
        <v>0</v>
      </c>
      <c r="X51" s="297">
        <v>0</v>
      </c>
      <c r="Y51" s="297">
        <v>0</v>
      </c>
      <c r="DA51" s="71" t="s">
        <v>688</v>
      </c>
    </row>
    <row r="52" spans="1:105" ht="12" customHeight="1" x14ac:dyDescent="0.25">
      <c r="A52" s="60" t="s">
        <v>525</v>
      </c>
      <c r="B52" s="262">
        <v>0</v>
      </c>
      <c r="C52" s="262">
        <v>0</v>
      </c>
      <c r="D52" s="262">
        <v>0</v>
      </c>
      <c r="E52" s="262">
        <v>0</v>
      </c>
      <c r="F52" s="262">
        <v>0</v>
      </c>
      <c r="G52" s="262">
        <v>0</v>
      </c>
      <c r="H52" s="262">
        <v>0</v>
      </c>
      <c r="I52" s="262">
        <v>0</v>
      </c>
      <c r="J52" s="262">
        <v>0</v>
      </c>
      <c r="K52" s="262">
        <v>0</v>
      </c>
      <c r="L52" s="262">
        <v>0</v>
      </c>
      <c r="M52" s="262">
        <v>0</v>
      </c>
      <c r="N52" s="262">
        <v>0</v>
      </c>
      <c r="O52" s="262">
        <v>0</v>
      </c>
      <c r="P52" s="262">
        <v>0</v>
      </c>
      <c r="Q52" s="262">
        <v>0</v>
      </c>
      <c r="R52" s="262">
        <v>0</v>
      </c>
      <c r="S52" s="262">
        <v>0</v>
      </c>
      <c r="T52" s="262">
        <v>0</v>
      </c>
      <c r="U52" s="262">
        <v>0</v>
      </c>
      <c r="V52" s="262">
        <v>0</v>
      </c>
      <c r="W52" s="262">
        <v>0</v>
      </c>
      <c r="X52" s="262">
        <v>0</v>
      </c>
      <c r="Y52" s="262">
        <v>0</v>
      </c>
      <c r="DA52" s="72" t="s">
        <v>689</v>
      </c>
    </row>
    <row r="53" spans="1:105" ht="12" customHeight="1" x14ac:dyDescent="0.25">
      <c r="A53" s="57" t="s">
        <v>527</v>
      </c>
      <c r="B53" s="294">
        <f t="shared" ref="B53:Y53" si="0">B54+B58+B69</f>
        <v>0</v>
      </c>
      <c r="C53" s="294">
        <f t="shared" si="0"/>
        <v>0</v>
      </c>
      <c r="D53" s="294">
        <f t="shared" si="0"/>
        <v>0</v>
      </c>
      <c r="E53" s="294">
        <f t="shared" si="0"/>
        <v>0</v>
      </c>
      <c r="F53" s="294">
        <f t="shared" si="0"/>
        <v>0</v>
      </c>
      <c r="G53" s="294">
        <f t="shared" si="0"/>
        <v>0</v>
      </c>
      <c r="H53" s="294">
        <f t="shared" si="0"/>
        <v>0</v>
      </c>
      <c r="I53" s="294">
        <f t="shared" si="0"/>
        <v>0</v>
      </c>
      <c r="J53" s="294">
        <f t="shared" si="0"/>
        <v>0</v>
      </c>
      <c r="K53" s="294">
        <f t="shared" si="0"/>
        <v>0</v>
      </c>
      <c r="L53" s="294">
        <f t="shared" si="0"/>
        <v>0</v>
      </c>
      <c r="M53" s="294">
        <f t="shared" si="0"/>
        <v>0</v>
      </c>
      <c r="N53" s="294">
        <f t="shared" si="0"/>
        <v>0</v>
      </c>
      <c r="O53" s="294">
        <f t="shared" si="0"/>
        <v>0</v>
      </c>
      <c r="P53" s="294">
        <f t="shared" si="0"/>
        <v>0</v>
      </c>
      <c r="Q53" s="294">
        <f t="shared" si="0"/>
        <v>0</v>
      </c>
      <c r="R53" s="294">
        <f t="shared" si="0"/>
        <v>0</v>
      </c>
      <c r="S53" s="294">
        <f t="shared" si="0"/>
        <v>0</v>
      </c>
      <c r="T53" s="294">
        <f t="shared" si="0"/>
        <v>0</v>
      </c>
      <c r="U53" s="294">
        <f t="shared" si="0"/>
        <v>0</v>
      </c>
      <c r="V53" s="294">
        <f t="shared" si="0"/>
        <v>0</v>
      </c>
      <c r="W53" s="294">
        <f t="shared" si="0"/>
        <v>0</v>
      </c>
      <c r="X53" s="294">
        <f t="shared" si="0"/>
        <v>0</v>
      </c>
      <c r="Y53" s="294">
        <f t="shared" si="0"/>
        <v>0</v>
      </c>
      <c r="DA53" s="70"/>
    </row>
    <row r="54" spans="1:105" ht="12" customHeight="1" x14ac:dyDescent="0.25">
      <c r="A54" s="60" t="s">
        <v>528</v>
      </c>
      <c r="B54" s="262">
        <v>0</v>
      </c>
      <c r="C54" s="262">
        <v>0</v>
      </c>
      <c r="D54" s="262">
        <v>0</v>
      </c>
      <c r="E54" s="262">
        <v>0</v>
      </c>
      <c r="F54" s="262">
        <v>0</v>
      </c>
      <c r="G54" s="262">
        <v>0</v>
      </c>
      <c r="H54" s="262">
        <v>0</v>
      </c>
      <c r="I54" s="262">
        <v>0</v>
      </c>
      <c r="J54" s="262">
        <v>0</v>
      </c>
      <c r="K54" s="262">
        <v>0</v>
      </c>
      <c r="L54" s="262">
        <v>0</v>
      </c>
      <c r="M54" s="262">
        <v>0</v>
      </c>
      <c r="N54" s="262">
        <v>0</v>
      </c>
      <c r="O54" s="262">
        <v>0</v>
      </c>
      <c r="P54" s="262">
        <v>0</v>
      </c>
      <c r="Q54" s="262">
        <v>0</v>
      </c>
      <c r="R54" s="262">
        <v>0</v>
      </c>
      <c r="S54" s="262">
        <v>0</v>
      </c>
      <c r="T54" s="262">
        <v>0</v>
      </c>
      <c r="U54" s="262">
        <v>0</v>
      </c>
      <c r="V54" s="262">
        <v>0</v>
      </c>
      <c r="W54" s="262">
        <v>0</v>
      </c>
      <c r="X54" s="262">
        <v>0</v>
      </c>
      <c r="Y54" s="262">
        <v>0</v>
      </c>
      <c r="DA54" s="72" t="s">
        <v>690</v>
      </c>
    </row>
    <row r="55" spans="1:105" ht="12" customHeight="1" x14ac:dyDescent="0.25">
      <c r="A55" s="59" t="s">
        <v>31</v>
      </c>
      <c r="B55" s="230">
        <v>0</v>
      </c>
      <c r="C55" s="230">
        <v>0</v>
      </c>
      <c r="D55" s="230">
        <v>0</v>
      </c>
      <c r="E55" s="230">
        <v>0</v>
      </c>
      <c r="F55" s="230">
        <v>0</v>
      </c>
      <c r="G55" s="230">
        <v>0</v>
      </c>
      <c r="H55" s="230">
        <v>0</v>
      </c>
      <c r="I55" s="230">
        <v>0</v>
      </c>
      <c r="J55" s="230">
        <v>0</v>
      </c>
      <c r="K55" s="230">
        <v>0</v>
      </c>
      <c r="L55" s="230">
        <v>0</v>
      </c>
      <c r="M55" s="230">
        <v>0</v>
      </c>
      <c r="N55" s="230">
        <v>0</v>
      </c>
      <c r="O55" s="230">
        <v>0</v>
      </c>
      <c r="P55" s="230">
        <v>0</v>
      </c>
      <c r="Q55" s="230">
        <v>0</v>
      </c>
      <c r="R55" s="230">
        <v>0</v>
      </c>
      <c r="S55" s="230">
        <v>0</v>
      </c>
      <c r="T55" s="230">
        <v>0</v>
      </c>
      <c r="U55" s="230">
        <v>0</v>
      </c>
      <c r="V55" s="230">
        <v>0</v>
      </c>
      <c r="W55" s="230">
        <v>0</v>
      </c>
      <c r="X55" s="230">
        <v>0</v>
      </c>
      <c r="Y55" s="230">
        <v>0</v>
      </c>
      <c r="DA55" s="71" t="s">
        <v>691</v>
      </c>
    </row>
    <row r="56" spans="1:105" ht="12" customHeight="1" x14ac:dyDescent="0.25">
      <c r="A56" s="59" t="s">
        <v>159</v>
      </c>
      <c r="B56" s="230">
        <v>0</v>
      </c>
      <c r="C56" s="230">
        <v>0</v>
      </c>
      <c r="D56" s="230">
        <v>0</v>
      </c>
      <c r="E56" s="230">
        <v>0</v>
      </c>
      <c r="F56" s="230">
        <v>0</v>
      </c>
      <c r="G56" s="230">
        <v>0</v>
      </c>
      <c r="H56" s="230">
        <v>0</v>
      </c>
      <c r="I56" s="230">
        <v>0</v>
      </c>
      <c r="J56" s="230">
        <v>0</v>
      </c>
      <c r="K56" s="230">
        <v>0</v>
      </c>
      <c r="L56" s="230">
        <v>0</v>
      </c>
      <c r="M56" s="230">
        <v>0</v>
      </c>
      <c r="N56" s="230">
        <v>0</v>
      </c>
      <c r="O56" s="230">
        <v>0</v>
      </c>
      <c r="P56" s="230">
        <v>0</v>
      </c>
      <c r="Q56" s="230">
        <v>0</v>
      </c>
      <c r="R56" s="230">
        <v>0</v>
      </c>
      <c r="S56" s="230">
        <v>0</v>
      </c>
      <c r="T56" s="230">
        <v>0</v>
      </c>
      <c r="U56" s="230">
        <v>0</v>
      </c>
      <c r="V56" s="230">
        <v>0</v>
      </c>
      <c r="W56" s="230">
        <v>0</v>
      </c>
      <c r="X56" s="230">
        <v>0</v>
      </c>
      <c r="Y56" s="230">
        <v>0</v>
      </c>
      <c r="DA56" s="71" t="s">
        <v>692</v>
      </c>
    </row>
    <row r="57" spans="1:105" ht="12" customHeight="1" x14ac:dyDescent="0.25">
      <c r="A57" s="59" t="s">
        <v>35</v>
      </c>
      <c r="B57" s="230">
        <v>0</v>
      </c>
      <c r="C57" s="230">
        <v>0</v>
      </c>
      <c r="D57" s="230">
        <v>0</v>
      </c>
      <c r="E57" s="230">
        <v>0</v>
      </c>
      <c r="F57" s="230">
        <v>0</v>
      </c>
      <c r="G57" s="230">
        <v>0</v>
      </c>
      <c r="H57" s="230">
        <v>0</v>
      </c>
      <c r="I57" s="230">
        <v>0</v>
      </c>
      <c r="J57" s="230">
        <v>0</v>
      </c>
      <c r="K57" s="230">
        <v>0</v>
      </c>
      <c r="L57" s="230">
        <v>0</v>
      </c>
      <c r="M57" s="230">
        <v>0</v>
      </c>
      <c r="N57" s="230">
        <v>0</v>
      </c>
      <c r="O57" s="230">
        <v>0</v>
      </c>
      <c r="P57" s="230">
        <v>0</v>
      </c>
      <c r="Q57" s="230">
        <v>0</v>
      </c>
      <c r="R57" s="230">
        <v>0</v>
      </c>
      <c r="S57" s="230">
        <v>0</v>
      </c>
      <c r="T57" s="230">
        <v>0</v>
      </c>
      <c r="U57" s="230">
        <v>0</v>
      </c>
      <c r="V57" s="230">
        <v>0</v>
      </c>
      <c r="W57" s="230">
        <v>0</v>
      </c>
      <c r="X57" s="230">
        <v>0</v>
      </c>
      <c r="Y57" s="230">
        <v>0</v>
      </c>
      <c r="DA57" s="71" t="s">
        <v>693</v>
      </c>
    </row>
    <row r="58" spans="1:105" ht="12" customHeight="1" x14ac:dyDescent="0.25">
      <c r="A58" s="60" t="s">
        <v>533</v>
      </c>
      <c r="B58" s="262">
        <v>0</v>
      </c>
      <c r="C58" s="262">
        <v>0</v>
      </c>
      <c r="D58" s="262">
        <v>0</v>
      </c>
      <c r="E58" s="262">
        <v>0</v>
      </c>
      <c r="F58" s="262">
        <v>0</v>
      </c>
      <c r="G58" s="262">
        <v>0</v>
      </c>
      <c r="H58" s="262">
        <v>0</v>
      </c>
      <c r="I58" s="262">
        <v>0</v>
      </c>
      <c r="J58" s="262">
        <v>0</v>
      </c>
      <c r="K58" s="262">
        <v>0</v>
      </c>
      <c r="L58" s="262">
        <v>0</v>
      </c>
      <c r="M58" s="262">
        <v>0</v>
      </c>
      <c r="N58" s="262">
        <v>0</v>
      </c>
      <c r="O58" s="262">
        <v>0</v>
      </c>
      <c r="P58" s="262">
        <v>0</v>
      </c>
      <c r="Q58" s="262">
        <v>0</v>
      </c>
      <c r="R58" s="262">
        <v>0</v>
      </c>
      <c r="S58" s="262">
        <v>0</v>
      </c>
      <c r="T58" s="262">
        <v>0</v>
      </c>
      <c r="U58" s="262">
        <v>0</v>
      </c>
      <c r="V58" s="262">
        <v>0</v>
      </c>
      <c r="W58" s="262">
        <v>0</v>
      </c>
      <c r="X58" s="262">
        <v>0</v>
      </c>
      <c r="Y58" s="262">
        <v>0</v>
      </c>
      <c r="DA58" s="72" t="s">
        <v>694</v>
      </c>
    </row>
    <row r="59" spans="1:105" ht="12" customHeight="1" x14ac:dyDescent="0.25">
      <c r="A59" s="64" t="s">
        <v>28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695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696</v>
      </c>
    </row>
    <row r="61" spans="1:105" ht="12" customHeight="1" x14ac:dyDescent="0.25">
      <c r="A61" s="64" t="s">
        <v>31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697</v>
      </c>
    </row>
    <row r="62" spans="1:105" ht="12" customHeight="1" x14ac:dyDescent="0.25">
      <c r="A62" s="64" t="s">
        <v>159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698</v>
      </c>
    </row>
    <row r="63" spans="1:105" ht="12" customHeight="1" x14ac:dyDescent="0.25">
      <c r="A63" s="64" t="s">
        <v>32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699</v>
      </c>
    </row>
    <row r="64" spans="1:105" ht="12" customHeight="1" x14ac:dyDescent="0.25">
      <c r="A64" s="64" t="s">
        <v>33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700</v>
      </c>
    </row>
    <row r="65" spans="1:105" ht="12" customHeight="1" x14ac:dyDescent="0.25">
      <c r="A65" s="64" t="s">
        <v>35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701</v>
      </c>
    </row>
    <row r="66" spans="1:105" ht="12" customHeight="1" x14ac:dyDescent="0.25">
      <c r="A66" s="64" t="s">
        <v>36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702</v>
      </c>
    </row>
    <row r="67" spans="1:105" ht="12" customHeight="1" x14ac:dyDescent="0.25">
      <c r="A67" s="64" t="s">
        <v>38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703</v>
      </c>
    </row>
    <row r="68" spans="1:105" ht="12" customHeight="1" x14ac:dyDescent="0.25">
      <c r="A68" s="64" t="s">
        <v>39</v>
      </c>
      <c r="B68" s="229">
        <v>0</v>
      </c>
      <c r="C68" s="229">
        <v>0</v>
      </c>
      <c r="D68" s="229">
        <v>0</v>
      </c>
      <c r="E68" s="229">
        <v>0</v>
      </c>
      <c r="F68" s="229">
        <v>0</v>
      </c>
      <c r="G68" s="229">
        <v>0</v>
      </c>
      <c r="H68" s="229">
        <v>0</v>
      </c>
      <c r="I68" s="229">
        <v>0</v>
      </c>
      <c r="J68" s="229">
        <v>0</v>
      </c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DA68" s="73" t="s">
        <v>704</v>
      </c>
    </row>
    <row r="69" spans="1:105" ht="12" customHeight="1" x14ac:dyDescent="0.25">
      <c r="A69" s="61" t="s">
        <v>545</v>
      </c>
      <c r="B69" s="263">
        <v>0</v>
      </c>
      <c r="C69" s="263">
        <v>0</v>
      </c>
      <c r="D69" s="263">
        <v>0</v>
      </c>
      <c r="E69" s="263">
        <v>0</v>
      </c>
      <c r="F69" s="263">
        <v>0</v>
      </c>
      <c r="G69" s="263">
        <v>0</v>
      </c>
      <c r="H69" s="263">
        <v>0</v>
      </c>
      <c r="I69" s="263">
        <v>0</v>
      </c>
      <c r="J69" s="263">
        <v>0</v>
      </c>
      <c r="K69" s="263">
        <v>0</v>
      </c>
      <c r="L69" s="263">
        <v>0</v>
      </c>
      <c r="M69" s="263">
        <v>0</v>
      </c>
      <c r="N69" s="263">
        <v>0</v>
      </c>
      <c r="O69" s="263">
        <v>0</v>
      </c>
      <c r="P69" s="263">
        <v>0</v>
      </c>
      <c r="Q69" s="263">
        <v>0</v>
      </c>
      <c r="R69" s="263">
        <v>0</v>
      </c>
      <c r="S69" s="263">
        <v>0</v>
      </c>
      <c r="T69" s="263">
        <v>0</v>
      </c>
      <c r="U69" s="263">
        <v>0</v>
      </c>
      <c r="V69" s="263">
        <v>0</v>
      </c>
      <c r="W69" s="263">
        <v>0</v>
      </c>
      <c r="X69" s="263">
        <v>0</v>
      </c>
      <c r="Y69" s="263">
        <v>0</v>
      </c>
      <c r="DA69" s="74" t="s">
        <v>705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DA71" s="124"/>
    </row>
    <row r="72" spans="1:105" ht="15" customHeight="1" x14ac:dyDescent="0.25">
      <c r="A72" s="34" t="s">
        <v>80</v>
      </c>
      <c r="B72" s="223">
        <v>0</v>
      </c>
      <c r="C72" s="223">
        <v>0</v>
      </c>
      <c r="D72" s="223">
        <v>0</v>
      </c>
      <c r="E72" s="223">
        <v>0</v>
      </c>
      <c r="F72" s="223">
        <v>0</v>
      </c>
      <c r="G72" s="223">
        <v>0</v>
      </c>
      <c r="H72" s="223">
        <v>0</v>
      </c>
      <c r="I72" s="223">
        <v>0</v>
      </c>
      <c r="J72" s="223">
        <v>0</v>
      </c>
      <c r="K72" s="223">
        <v>0</v>
      </c>
      <c r="L72" s="223">
        <v>0</v>
      </c>
      <c r="M72" s="223">
        <v>0</v>
      </c>
      <c r="N72" s="223">
        <v>0</v>
      </c>
      <c r="O72" s="223">
        <v>0</v>
      </c>
      <c r="P72" s="223">
        <v>0</v>
      </c>
      <c r="Q72" s="223">
        <v>0</v>
      </c>
      <c r="R72" s="223">
        <v>0</v>
      </c>
      <c r="S72" s="223">
        <v>0</v>
      </c>
      <c r="T72" s="223">
        <v>0</v>
      </c>
      <c r="U72" s="223">
        <v>0</v>
      </c>
      <c r="V72" s="223">
        <v>0</v>
      </c>
      <c r="W72" s="223">
        <v>0</v>
      </c>
      <c r="X72" s="223">
        <v>0</v>
      </c>
      <c r="Y72" s="223">
        <v>0</v>
      </c>
      <c r="DA72" s="89" t="s">
        <v>706</v>
      </c>
    </row>
    <row r="73" spans="1:105" ht="12" customHeight="1" x14ac:dyDescent="0.25">
      <c r="A73" s="55" t="s">
        <v>91</v>
      </c>
      <c r="B73" s="259">
        <v>0</v>
      </c>
      <c r="C73" s="259">
        <v>0</v>
      </c>
      <c r="D73" s="259">
        <v>0</v>
      </c>
      <c r="E73" s="259">
        <v>0</v>
      </c>
      <c r="F73" s="259">
        <v>0</v>
      </c>
      <c r="G73" s="259">
        <v>0</v>
      </c>
      <c r="H73" s="259">
        <v>0</v>
      </c>
      <c r="I73" s="259">
        <v>0</v>
      </c>
      <c r="J73" s="259">
        <v>0</v>
      </c>
      <c r="K73" s="259">
        <v>0</v>
      </c>
      <c r="L73" s="259">
        <v>0</v>
      </c>
      <c r="M73" s="259">
        <v>0</v>
      </c>
      <c r="N73" s="259">
        <v>0</v>
      </c>
      <c r="O73" s="259">
        <v>0</v>
      </c>
      <c r="P73" s="259">
        <v>0</v>
      </c>
      <c r="Q73" s="259">
        <v>0</v>
      </c>
      <c r="R73" s="259">
        <v>0</v>
      </c>
      <c r="S73" s="259">
        <v>0</v>
      </c>
      <c r="T73" s="259">
        <v>0</v>
      </c>
      <c r="U73" s="259">
        <v>0</v>
      </c>
      <c r="V73" s="259">
        <v>0</v>
      </c>
      <c r="W73" s="259">
        <v>0</v>
      </c>
      <c r="X73" s="259">
        <v>0</v>
      </c>
      <c r="Y73" s="259">
        <v>0</v>
      </c>
      <c r="DA73" s="67" t="s">
        <v>707</v>
      </c>
    </row>
    <row r="74" spans="1:105" ht="12" customHeight="1" x14ac:dyDescent="0.25">
      <c r="A74" s="173" t="s">
        <v>92</v>
      </c>
      <c r="B74" s="224">
        <v>0</v>
      </c>
      <c r="C74" s="224">
        <v>0</v>
      </c>
      <c r="D74" s="224">
        <v>0</v>
      </c>
      <c r="E74" s="224">
        <v>0</v>
      </c>
      <c r="F74" s="224">
        <v>0</v>
      </c>
      <c r="G74" s="224">
        <v>0</v>
      </c>
      <c r="H74" s="224">
        <v>0</v>
      </c>
      <c r="I74" s="224">
        <v>0</v>
      </c>
      <c r="J74" s="224">
        <v>0</v>
      </c>
      <c r="K74" s="224">
        <v>0</v>
      </c>
      <c r="L74" s="224">
        <v>0</v>
      </c>
      <c r="M74" s="224">
        <v>0</v>
      </c>
      <c r="N74" s="224">
        <v>0</v>
      </c>
      <c r="O74" s="224">
        <v>0</v>
      </c>
      <c r="P74" s="224">
        <v>0</v>
      </c>
      <c r="Q74" s="224">
        <v>0</v>
      </c>
      <c r="R74" s="224">
        <v>0</v>
      </c>
      <c r="S74" s="224">
        <v>0</v>
      </c>
      <c r="T74" s="224">
        <v>0</v>
      </c>
      <c r="U74" s="224">
        <v>0</v>
      </c>
      <c r="V74" s="224">
        <v>0</v>
      </c>
      <c r="W74" s="224">
        <v>0</v>
      </c>
      <c r="X74" s="224">
        <v>0</v>
      </c>
      <c r="Y74" s="224">
        <v>0</v>
      </c>
      <c r="DA74" s="177" t="s">
        <v>708</v>
      </c>
    </row>
    <row r="75" spans="1:105" ht="12" customHeight="1" x14ac:dyDescent="0.25">
      <c r="A75" s="173" t="s">
        <v>93</v>
      </c>
      <c r="B75" s="224">
        <v>0</v>
      </c>
      <c r="C75" s="224">
        <v>0</v>
      </c>
      <c r="D75" s="224">
        <v>0</v>
      </c>
      <c r="E75" s="224">
        <v>0</v>
      </c>
      <c r="F75" s="224">
        <v>0</v>
      </c>
      <c r="G75" s="224">
        <v>0</v>
      </c>
      <c r="H75" s="224">
        <v>0</v>
      </c>
      <c r="I75" s="224">
        <v>0</v>
      </c>
      <c r="J75" s="224">
        <v>0</v>
      </c>
      <c r="K75" s="224">
        <v>0</v>
      </c>
      <c r="L75" s="224">
        <v>0</v>
      </c>
      <c r="M75" s="224">
        <v>0</v>
      </c>
      <c r="N75" s="224">
        <v>0</v>
      </c>
      <c r="O75" s="224">
        <v>0</v>
      </c>
      <c r="P75" s="224">
        <v>0</v>
      </c>
      <c r="Q75" s="224">
        <v>0</v>
      </c>
      <c r="R75" s="224">
        <v>0</v>
      </c>
      <c r="S75" s="224">
        <v>0</v>
      </c>
      <c r="T75" s="224">
        <v>0</v>
      </c>
      <c r="U75" s="224">
        <v>0</v>
      </c>
      <c r="V75" s="224">
        <v>0</v>
      </c>
      <c r="W75" s="224">
        <v>0</v>
      </c>
      <c r="X75" s="224">
        <v>0</v>
      </c>
      <c r="Y75" s="224">
        <v>0</v>
      </c>
      <c r="DA75" s="177" t="s">
        <v>709</v>
      </c>
    </row>
    <row r="76" spans="1:105" ht="12" customHeight="1" x14ac:dyDescent="0.25">
      <c r="A76" s="173" t="s">
        <v>94</v>
      </c>
      <c r="B76" s="224">
        <v>0</v>
      </c>
      <c r="C76" s="224">
        <v>0</v>
      </c>
      <c r="D76" s="224">
        <v>0</v>
      </c>
      <c r="E76" s="224">
        <v>0</v>
      </c>
      <c r="F76" s="224">
        <v>0</v>
      </c>
      <c r="G76" s="224">
        <v>0</v>
      </c>
      <c r="H76" s="224">
        <v>0</v>
      </c>
      <c r="I76" s="224">
        <v>0</v>
      </c>
      <c r="J76" s="224">
        <v>0</v>
      </c>
      <c r="K76" s="224">
        <v>0</v>
      </c>
      <c r="L76" s="224">
        <v>0</v>
      </c>
      <c r="M76" s="224">
        <v>0</v>
      </c>
      <c r="N76" s="224">
        <v>0</v>
      </c>
      <c r="O76" s="224">
        <v>0</v>
      </c>
      <c r="P76" s="224">
        <v>0</v>
      </c>
      <c r="Q76" s="224">
        <v>0</v>
      </c>
      <c r="R76" s="224">
        <v>0</v>
      </c>
      <c r="S76" s="224">
        <v>0</v>
      </c>
      <c r="T76" s="224">
        <v>0</v>
      </c>
      <c r="U76" s="224">
        <v>0</v>
      </c>
      <c r="V76" s="224">
        <v>0</v>
      </c>
      <c r="W76" s="224">
        <v>0</v>
      </c>
      <c r="X76" s="224">
        <v>0</v>
      </c>
      <c r="Y76" s="224">
        <v>0</v>
      </c>
      <c r="DA76" s="177" t="s">
        <v>710</v>
      </c>
    </row>
    <row r="77" spans="1:105" ht="12" customHeight="1" x14ac:dyDescent="0.25">
      <c r="A77" s="56" t="s">
        <v>95</v>
      </c>
      <c r="B77" s="260">
        <v>0</v>
      </c>
      <c r="C77" s="260">
        <v>0</v>
      </c>
      <c r="D77" s="260">
        <v>0</v>
      </c>
      <c r="E77" s="260">
        <v>0</v>
      </c>
      <c r="F77" s="260">
        <v>0</v>
      </c>
      <c r="G77" s="260">
        <v>0</v>
      </c>
      <c r="H77" s="260">
        <v>0</v>
      </c>
      <c r="I77" s="260">
        <v>0</v>
      </c>
      <c r="J77" s="260">
        <v>0</v>
      </c>
      <c r="K77" s="260">
        <v>0</v>
      </c>
      <c r="L77" s="260">
        <v>0</v>
      </c>
      <c r="M77" s="260">
        <v>0</v>
      </c>
      <c r="N77" s="260">
        <v>0</v>
      </c>
      <c r="O77" s="260">
        <v>0</v>
      </c>
      <c r="P77" s="260">
        <v>0</v>
      </c>
      <c r="Q77" s="260">
        <v>0</v>
      </c>
      <c r="R77" s="260">
        <v>0</v>
      </c>
      <c r="S77" s="260">
        <v>0</v>
      </c>
      <c r="T77" s="260">
        <v>0</v>
      </c>
      <c r="U77" s="260">
        <v>0</v>
      </c>
      <c r="V77" s="260">
        <v>0</v>
      </c>
      <c r="W77" s="260">
        <v>0</v>
      </c>
      <c r="X77" s="260">
        <v>0</v>
      </c>
      <c r="Y77" s="260">
        <v>0</v>
      </c>
      <c r="DA77" s="68" t="s">
        <v>711</v>
      </c>
    </row>
    <row r="78" spans="1:105" ht="12" customHeight="1" x14ac:dyDescent="0.25">
      <c r="A78" s="37" t="s">
        <v>159</v>
      </c>
      <c r="B78" s="226">
        <v>0</v>
      </c>
      <c r="C78" s="226">
        <v>0</v>
      </c>
      <c r="D78" s="226">
        <v>0</v>
      </c>
      <c r="E78" s="226">
        <v>0</v>
      </c>
      <c r="F78" s="226">
        <v>0</v>
      </c>
      <c r="G78" s="226">
        <v>0</v>
      </c>
      <c r="H78" s="226">
        <v>0</v>
      </c>
      <c r="I78" s="226">
        <v>0</v>
      </c>
      <c r="J78" s="226">
        <v>0</v>
      </c>
      <c r="K78" s="226">
        <v>0</v>
      </c>
      <c r="L78" s="226">
        <v>0</v>
      </c>
      <c r="M78" s="226">
        <v>0</v>
      </c>
      <c r="N78" s="226">
        <v>0</v>
      </c>
      <c r="O78" s="226">
        <v>0</v>
      </c>
      <c r="P78" s="226">
        <v>0</v>
      </c>
      <c r="Q78" s="226">
        <v>0</v>
      </c>
      <c r="R78" s="226">
        <v>0</v>
      </c>
      <c r="S78" s="226">
        <v>0</v>
      </c>
      <c r="T78" s="226">
        <v>0</v>
      </c>
      <c r="U78" s="226">
        <v>0</v>
      </c>
      <c r="V78" s="226">
        <v>0</v>
      </c>
      <c r="W78" s="226">
        <v>0</v>
      </c>
      <c r="X78" s="226">
        <v>0</v>
      </c>
      <c r="Y78" s="226">
        <v>0</v>
      </c>
      <c r="DA78" s="69" t="s">
        <v>712</v>
      </c>
    </row>
    <row r="79" spans="1:105" ht="12" customHeight="1" x14ac:dyDescent="0.25">
      <c r="A79" s="37" t="s">
        <v>35</v>
      </c>
      <c r="B79" s="226">
        <v>0</v>
      </c>
      <c r="C79" s="226">
        <v>0</v>
      </c>
      <c r="D79" s="226">
        <v>0</v>
      </c>
      <c r="E79" s="226">
        <v>0</v>
      </c>
      <c r="F79" s="226">
        <v>0</v>
      </c>
      <c r="G79" s="226">
        <v>0</v>
      </c>
      <c r="H79" s="226">
        <v>0</v>
      </c>
      <c r="I79" s="226">
        <v>0</v>
      </c>
      <c r="J79" s="226">
        <v>0</v>
      </c>
      <c r="K79" s="226">
        <v>0</v>
      </c>
      <c r="L79" s="226">
        <v>0</v>
      </c>
      <c r="M79" s="226">
        <v>0</v>
      </c>
      <c r="N79" s="226">
        <v>0</v>
      </c>
      <c r="O79" s="226">
        <v>0</v>
      </c>
      <c r="P79" s="226">
        <v>0</v>
      </c>
      <c r="Q79" s="226">
        <v>0</v>
      </c>
      <c r="R79" s="226">
        <v>0</v>
      </c>
      <c r="S79" s="226">
        <v>0</v>
      </c>
      <c r="T79" s="226">
        <v>0</v>
      </c>
      <c r="U79" s="226">
        <v>0</v>
      </c>
      <c r="V79" s="226">
        <v>0</v>
      </c>
      <c r="W79" s="226">
        <v>0</v>
      </c>
      <c r="X79" s="226">
        <v>0</v>
      </c>
      <c r="Y79" s="226">
        <v>0</v>
      </c>
      <c r="DA79" s="69" t="s">
        <v>713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714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</v>
      </c>
      <c r="Q81" s="226">
        <v>0</v>
      </c>
      <c r="R81" s="226">
        <v>0</v>
      </c>
      <c r="S81" s="226">
        <v>0</v>
      </c>
      <c r="T81" s="226">
        <v>0</v>
      </c>
      <c r="U81" s="226">
        <v>0</v>
      </c>
      <c r="V81" s="226">
        <v>0</v>
      </c>
      <c r="W81" s="226">
        <v>0</v>
      </c>
      <c r="X81" s="226">
        <v>0</v>
      </c>
      <c r="Y81" s="226">
        <v>0</v>
      </c>
      <c r="DA81" s="69" t="s">
        <v>715</v>
      </c>
    </row>
    <row r="82" spans="1:105" ht="12" customHeight="1" x14ac:dyDescent="0.25">
      <c r="A82" s="37" t="s">
        <v>40</v>
      </c>
      <c r="B82" s="226">
        <v>0</v>
      </c>
      <c r="C82" s="226">
        <v>0</v>
      </c>
      <c r="D82" s="226">
        <v>0</v>
      </c>
      <c r="E82" s="226">
        <v>0</v>
      </c>
      <c r="F82" s="226">
        <v>0</v>
      </c>
      <c r="G82" s="226">
        <v>0</v>
      </c>
      <c r="H82" s="226">
        <v>0</v>
      </c>
      <c r="I82" s="226">
        <v>0</v>
      </c>
      <c r="J82" s="226">
        <v>0</v>
      </c>
      <c r="K82" s="226">
        <v>0</v>
      </c>
      <c r="L82" s="226">
        <v>0</v>
      </c>
      <c r="M82" s="226">
        <v>0</v>
      </c>
      <c r="N82" s="226">
        <v>0</v>
      </c>
      <c r="O82" s="226">
        <v>0</v>
      </c>
      <c r="P82" s="226">
        <v>0</v>
      </c>
      <c r="Q82" s="226">
        <v>0</v>
      </c>
      <c r="R82" s="226">
        <v>0</v>
      </c>
      <c r="S82" s="226">
        <v>0</v>
      </c>
      <c r="T82" s="226">
        <v>0</v>
      </c>
      <c r="U82" s="226">
        <v>0</v>
      </c>
      <c r="V82" s="226">
        <v>0</v>
      </c>
      <c r="W82" s="226">
        <v>0</v>
      </c>
      <c r="X82" s="226">
        <v>0</v>
      </c>
      <c r="Y82" s="226">
        <v>0</v>
      </c>
      <c r="DA82" s="69" t="s">
        <v>716</v>
      </c>
    </row>
    <row r="83" spans="1:105" ht="12" customHeight="1" x14ac:dyDescent="0.25">
      <c r="A83" s="57" t="s">
        <v>558</v>
      </c>
      <c r="B83" s="261">
        <v>0</v>
      </c>
      <c r="C83" s="261">
        <v>0</v>
      </c>
      <c r="D83" s="261">
        <v>0</v>
      </c>
      <c r="E83" s="261">
        <v>0</v>
      </c>
      <c r="F83" s="261">
        <v>0</v>
      </c>
      <c r="G83" s="261">
        <v>0</v>
      </c>
      <c r="H83" s="261">
        <v>0</v>
      </c>
      <c r="I83" s="261">
        <v>0</v>
      </c>
      <c r="J83" s="261">
        <v>0</v>
      </c>
      <c r="K83" s="261">
        <v>0</v>
      </c>
      <c r="L83" s="261">
        <v>0</v>
      </c>
      <c r="M83" s="261">
        <v>0</v>
      </c>
      <c r="N83" s="261">
        <v>0</v>
      </c>
      <c r="O83" s="261">
        <v>0</v>
      </c>
      <c r="P83" s="261">
        <v>0</v>
      </c>
      <c r="Q83" s="261">
        <v>0</v>
      </c>
      <c r="R83" s="261">
        <v>0</v>
      </c>
      <c r="S83" s="261">
        <v>0</v>
      </c>
      <c r="T83" s="261">
        <v>0</v>
      </c>
      <c r="U83" s="261">
        <v>0</v>
      </c>
      <c r="V83" s="261">
        <v>0</v>
      </c>
      <c r="W83" s="261">
        <v>0</v>
      </c>
      <c r="X83" s="261">
        <v>0</v>
      </c>
      <c r="Y83" s="261">
        <v>0</v>
      </c>
      <c r="DA83" s="70" t="s">
        <v>717</v>
      </c>
    </row>
    <row r="84" spans="1:105" ht="12" customHeight="1" x14ac:dyDescent="0.25">
      <c r="A84" s="60" t="s">
        <v>560</v>
      </c>
      <c r="B84" s="262">
        <v>0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>
        <v>0</v>
      </c>
      <c r="K84" s="262">
        <v>0</v>
      </c>
      <c r="L84" s="262">
        <v>0</v>
      </c>
      <c r="M84" s="262">
        <v>0</v>
      </c>
      <c r="N84" s="262">
        <v>0</v>
      </c>
      <c r="O84" s="262">
        <v>0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718</v>
      </c>
    </row>
    <row r="85" spans="1:105" ht="12" customHeight="1" x14ac:dyDescent="0.25">
      <c r="A85" s="59" t="s">
        <v>31</v>
      </c>
      <c r="B85" s="230">
        <v>0</v>
      </c>
      <c r="C85" s="230">
        <v>0</v>
      </c>
      <c r="D85" s="230">
        <v>0</v>
      </c>
      <c r="E85" s="230">
        <v>0</v>
      </c>
      <c r="F85" s="230">
        <v>0</v>
      </c>
      <c r="G85" s="230">
        <v>0</v>
      </c>
      <c r="H85" s="230">
        <v>0</v>
      </c>
      <c r="I85" s="230">
        <v>0</v>
      </c>
      <c r="J85" s="230">
        <v>0</v>
      </c>
      <c r="K85" s="230">
        <v>0</v>
      </c>
      <c r="L85" s="230">
        <v>0</v>
      </c>
      <c r="M85" s="230">
        <v>0</v>
      </c>
      <c r="N85" s="230">
        <v>0</v>
      </c>
      <c r="O85" s="230">
        <v>0</v>
      </c>
      <c r="P85" s="230">
        <v>0</v>
      </c>
      <c r="Q85" s="230">
        <v>0</v>
      </c>
      <c r="R85" s="230">
        <v>0</v>
      </c>
      <c r="S85" s="230">
        <v>0</v>
      </c>
      <c r="T85" s="230">
        <v>0</v>
      </c>
      <c r="U85" s="230">
        <v>0</v>
      </c>
      <c r="V85" s="230">
        <v>0</v>
      </c>
      <c r="W85" s="230">
        <v>0</v>
      </c>
      <c r="X85" s="230">
        <v>0</v>
      </c>
      <c r="Y85" s="230">
        <v>0</v>
      </c>
      <c r="DA85" s="71" t="s">
        <v>719</v>
      </c>
    </row>
    <row r="86" spans="1:105" ht="12" customHeight="1" x14ac:dyDescent="0.25">
      <c r="A86" s="59" t="s">
        <v>159</v>
      </c>
      <c r="B86" s="230">
        <v>0</v>
      </c>
      <c r="C86" s="230">
        <v>0</v>
      </c>
      <c r="D86" s="230">
        <v>0</v>
      </c>
      <c r="E86" s="230">
        <v>0</v>
      </c>
      <c r="F86" s="230">
        <v>0</v>
      </c>
      <c r="G86" s="230">
        <v>0</v>
      </c>
      <c r="H86" s="230">
        <v>0</v>
      </c>
      <c r="I86" s="230">
        <v>0</v>
      </c>
      <c r="J86" s="230">
        <v>0</v>
      </c>
      <c r="K86" s="230">
        <v>0</v>
      </c>
      <c r="L86" s="230">
        <v>0</v>
      </c>
      <c r="M86" s="230">
        <v>0</v>
      </c>
      <c r="N86" s="230">
        <v>0</v>
      </c>
      <c r="O86" s="230">
        <v>0</v>
      </c>
      <c r="P86" s="230">
        <v>0</v>
      </c>
      <c r="Q86" s="230">
        <v>0</v>
      </c>
      <c r="R86" s="230">
        <v>0</v>
      </c>
      <c r="S86" s="230">
        <v>0</v>
      </c>
      <c r="T86" s="230">
        <v>0</v>
      </c>
      <c r="U86" s="230">
        <v>0</v>
      </c>
      <c r="V86" s="230">
        <v>0</v>
      </c>
      <c r="W86" s="230">
        <v>0</v>
      </c>
      <c r="X86" s="230">
        <v>0</v>
      </c>
      <c r="Y86" s="230">
        <v>0</v>
      </c>
      <c r="DA86" s="71" t="s">
        <v>720</v>
      </c>
    </row>
    <row r="87" spans="1:105" ht="12" customHeight="1" x14ac:dyDescent="0.25">
      <c r="A87" s="59" t="s">
        <v>32</v>
      </c>
      <c r="B87" s="230">
        <v>0</v>
      </c>
      <c r="C87" s="230">
        <v>0</v>
      </c>
      <c r="D87" s="230">
        <v>0</v>
      </c>
      <c r="E87" s="230">
        <v>0</v>
      </c>
      <c r="F87" s="230">
        <v>0</v>
      </c>
      <c r="G87" s="230">
        <v>0</v>
      </c>
      <c r="H87" s="230">
        <v>0</v>
      </c>
      <c r="I87" s="230">
        <v>0</v>
      </c>
      <c r="J87" s="230">
        <v>0</v>
      </c>
      <c r="K87" s="230">
        <v>0</v>
      </c>
      <c r="L87" s="230">
        <v>0</v>
      </c>
      <c r="M87" s="230">
        <v>0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721</v>
      </c>
    </row>
    <row r="88" spans="1:105" ht="12" customHeight="1" x14ac:dyDescent="0.25">
      <c r="A88" s="59" t="s">
        <v>35</v>
      </c>
      <c r="B88" s="230">
        <v>0</v>
      </c>
      <c r="C88" s="230">
        <v>0</v>
      </c>
      <c r="D88" s="230">
        <v>0</v>
      </c>
      <c r="E88" s="230">
        <v>0</v>
      </c>
      <c r="F88" s="230">
        <v>0</v>
      </c>
      <c r="G88" s="230">
        <v>0</v>
      </c>
      <c r="H88" s="230">
        <v>0</v>
      </c>
      <c r="I88" s="230">
        <v>0</v>
      </c>
      <c r="J88" s="230">
        <v>0</v>
      </c>
      <c r="K88" s="230">
        <v>0</v>
      </c>
      <c r="L88" s="230">
        <v>0</v>
      </c>
      <c r="M88" s="230">
        <v>0</v>
      </c>
      <c r="N88" s="230">
        <v>0</v>
      </c>
      <c r="O88" s="230">
        <v>0</v>
      </c>
      <c r="P88" s="230">
        <v>0</v>
      </c>
      <c r="Q88" s="230">
        <v>0</v>
      </c>
      <c r="R88" s="230">
        <v>0</v>
      </c>
      <c r="S88" s="230">
        <v>0</v>
      </c>
      <c r="T88" s="230">
        <v>0</v>
      </c>
      <c r="U88" s="230">
        <v>0</v>
      </c>
      <c r="V88" s="230">
        <v>0</v>
      </c>
      <c r="W88" s="230">
        <v>0</v>
      </c>
      <c r="X88" s="230">
        <v>0</v>
      </c>
      <c r="Y88" s="230">
        <v>0</v>
      </c>
      <c r="DA88" s="71" t="s">
        <v>722</v>
      </c>
    </row>
    <row r="89" spans="1:105" ht="12" customHeight="1" x14ac:dyDescent="0.25">
      <c r="A89" s="60" t="s">
        <v>566</v>
      </c>
      <c r="B89" s="262">
        <v>0</v>
      </c>
      <c r="C89" s="262">
        <v>0</v>
      </c>
      <c r="D89" s="262">
        <v>0</v>
      </c>
      <c r="E89" s="262">
        <v>0</v>
      </c>
      <c r="F89" s="262">
        <v>0</v>
      </c>
      <c r="G89" s="262">
        <v>0</v>
      </c>
      <c r="H89" s="262">
        <v>0</v>
      </c>
      <c r="I89" s="262">
        <v>0</v>
      </c>
      <c r="J89" s="262">
        <v>0</v>
      </c>
      <c r="K89" s="262">
        <v>0</v>
      </c>
      <c r="L89" s="262">
        <v>0</v>
      </c>
      <c r="M89" s="262">
        <v>0</v>
      </c>
      <c r="N89" s="262">
        <v>0</v>
      </c>
      <c r="O89" s="262">
        <v>0</v>
      </c>
      <c r="P89" s="262">
        <v>0</v>
      </c>
      <c r="Q89" s="262">
        <v>0</v>
      </c>
      <c r="R89" s="262">
        <v>0</v>
      </c>
      <c r="S89" s="262">
        <v>0</v>
      </c>
      <c r="T89" s="262">
        <v>0</v>
      </c>
      <c r="U89" s="262">
        <v>0</v>
      </c>
      <c r="V89" s="262">
        <v>0</v>
      </c>
      <c r="W89" s="262">
        <v>0</v>
      </c>
      <c r="X89" s="262">
        <v>0</v>
      </c>
      <c r="Y89" s="262">
        <v>0</v>
      </c>
      <c r="DA89" s="72" t="s">
        <v>723</v>
      </c>
    </row>
    <row r="90" spans="1:105" ht="12" customHeight="1" x14ac:dyDescent="0.25">
      <c r="A90" s="57" t="s">
        <v>517</v>
      </c>
      <c r="B90" s="294">
        <v>0</v>
      </c>
      <c r="C90" s="294">
        <v>0</v>
      </c>
      <c r="D90" s="294">
        <v>0</v>
      </c>
      <c r="E90" s="294">
        <v>0</v>
      </c>
      <c r="F90" s="294">
        <v>0</v>
      </c>
      <c r="G90" s="294">
        <v>0</v>
      </c>
      <c r="H90" s="294">
        <v>0</v>
      </c>
      <c r="I90" s="294">
        <v>0</v>
      </c>
      <c r="J90" s="294">
        <v>0</v>
      </c>
      <c r="K90" s="294">
        <v>0</v>
      </c>
      <c r="L90" s="294">
        <v>0</v>
      </c>
      <c r="M90" s="294">
        <v>0</v>
      </c>
      <c r="N90" s="294">
        <v>0</v>
      </c>
      <c r="O90" s="294">
        <v>0</v>
      </c>
      <c r="P90" s="294">
        <v>0</v>
      </c>
      <c r="Q90" s="294">
        <v>0</v>
      </c>
      <c r="R90" s="294">
        <v>0</v>
      </c>
      <c r="S90" s="294">
        <v>0</v>
      </c>
      <c r="T90" s="294">
        <v>0</v>
      </c>
      <c r="U90" s="294">
        <v>0</v>
      </c>
      <c r="V90" s="294">
        <v>0</v>
      </c>
      <c r="W90" s="294">
        <v>0</v>
      </c>
      <c r="X90" s="294">
        <v>0</v>
      </c>
      <c r="Y90" s="294">
        <v>0</v>
      </c>
      <c r="DA90" s="70" t="s">
        <v>724</v>
      </c>
    </row>
    <row r="91" spans="1:105" ht="12" customHeight="1" x14ac:dyDescent="0.25">
      <c r="A91" s="60" t="s">
        <v>519</v>
      </c>
      <c r="B91" s="262">
        <v>0</v>
      </c>
      <c r="C91" s="262">
        <v>0</v>
      </c>
      <c r="D91" s="262">
        <v>0</v>
      </c>
      <c r="E91" s="262">
        <v>0</v>
      </c>
      <c r="F91" s="262">
        <v>0</v>
      </c>
      <c r="G91" s="262">
        <v>0</v>
      </c>
      <c r="H91" s="262">
        <v>0</v>
      </c>
      <c r="I91" s="262">
        <v>0</v>
      </c>
      <c r="J91" s="262">
        <v>0</v>
      </c>
      <c r="K91" s="262">
        <v>0</v>
      </c>
      <c r="L91" s="262">
        <v>0</v>
      </c>
      <c r="M91" s="262">
        <v>0</v>
      </c>
      <c r="N91" s="262">
        <v>0</v>
      </c>
      <c r="O91" s="262">
        <v>0</v>
      </c>
      <c r="P91" s="262">
        <v>0</v>
      </c>
      <c r="Q91" s="262">
        <v>0</v>
      </c>
      <c r="R91" s="262">
        <v>0</v>
      </c>
      <c r="S91" s="262">
        <v>0</v>
      </c>
      <c r="T91" s="262">
        <v>0</v>
      </c>
      <c r="U91" s="262">
        <v>0</v>
      </c>
      <c r="V91" s="262">
        <v>0</v>
      </c>
      <c r="W91" s="262">
        <v>0</v>
      </c>
      <c r="X91" s="262">
        <v>0</v>
      </c>
      <c r="Y91" s="262">
        <v>0</v>
      </c>
      <c r="DA91" s="72" t="s">
        <v>725</v>
      </c>
    </row>
    <row r="92" spans="1:105" ht="12" customHeight="1" x14ac:dyDescent="0.25">
      <c r="A92" s="59" t="s">
        <v>31</v>
      </c>
      <c r="B92" s="297">
        <v>0</v>
      </c>
      <c r="C92" s="297">
        <v>0</v>
      </c>
      <c r="D92" s="297">
        <v>0</v>
      </c>
      <c r="E92" s="297">
        <v>0</v>
      </c>
      <c r="F92" s="297">
        <v>0</v>
      </c>
      <c r="G92" s="297">
        <v>0</v>
      </c>
      <c r="H92" s="297">
        <v>0</v>
      </c>
      <c r="I92" s="297">
        <v>0</v>
      </c>
      <c r="J92" s="297">
        <v>0</v>
      </c>
      <c r="K92" s="297">
        <v>0</v>
      </c>
      <c r="L92" s="297">
        <v>0</v>
      </c>
      <c r="M92" s="297">
        <v>0</v>
      </c>
      <c r="N92" s="297">
        <v>0</v>
      </c>
      <c r="O92" s="297">
        <v>0</v>
      </c>
      <c r="P92" s="297">
        <v>0</v>
      </c>
      <c r="Q92" s="297">
        <v>0</v>
      </c>
      <c r="R92" s="297">
        <v>0</v>
      </c>
      <c r="S92" s="297">
        <v>0</v>
      </c>
      <c r="T92" s="297">
        <v>0</v>
      </c>
      <c r="U92" s="297">
        <v>0</v>
      </c>
      <c r="V92" s="297">
        <v>0</v>
      </c>
      <c r="W92" s="297">
        <v>0</v>
      </c>
      <c r="X92" s="297">
        <v>0</v>
      </c>
      <c r="Y92" s="297">
        <v>0</v>
      </c>
      <c r="DA92" s="71" t="s">
        <v>726</v>
      </c>
    </row>
    <row r="93" spans="1:105" ht="12" customHeight="1" x14ac:dyDescent="0.25">
      <c r="A93" s="59" t="s">
        <v>159</v>
      </c>
      <c r="B93" s="297">
        <v>0</v>
      </c>
      <c r="C93" s="297">
        <v>0</v>
      </c>
      <c r="D93" s="297">
        <v>0</v>
      </c>
      <c r="E93" s="297">
        <v>0</v>
      </c>
      <c r="F93" s="297">
        <v>0</v>
      </c>
      <c r="G93" s="297">
        <v>0</v>
      </c>
      <c r="H93" s="297">
        <v>0</v>
      </c>
      <c r="I93" s="297">
        <v>0</v>
      </c>
      <c r="J93" s="297">
        <v>0</v>
      </c>
      <c r="K93" s="297">
        <v>0</v>
      </c>
      <c r="L93" s="297">
        <v>0</v>
      </c>
      <c r="M93" s="297">
        <v>0</v>
      </c>
      <c r="N93" s="297">
        <v>0</v>
      </c>
      <c r="O93" s="297">
        <v>0</v>
      </c>
      <c r="P93" s="297">
        <v>0</v>
      </c>
      <c r="Q93" s="297">
        <v>0</v>
      </c>
      <c r="R93" s="297">
        <v>0</v>
      </c>
      <c r="S93" s="297">
        <v>0</v>
      </c>
      <c r="T93" s="297">
        <v>0</v>
      </c>
      <c r="U93" s="297">
        <v>0</v>
      </c>
      <c r="V93" s="297">
        <v>0</v>
      </c>
      <c r="W93" s="297">
        <v>0</v>
      </c>
      <c r="X93" s="297">
        <v>0</v>
      </c>
      <c r="Y93" s="297">
        <v>0</v>
      </c>
      <c r="DA93" s="71" t="s">
        <v>727</v>
      </c>
    </row>
    <row r="94" spans="1:105" ht="12" customHeight="1" x14ac:dyDescent="0.25">
      <c r="A94" s="59" t="s">
        <v>32</v>
      </c>
      <c r="B94" s="297">
        <v>0</v>
      </c>
      <c r="C94" s="297">
        <v>0</v>
      </c>
      <c r="D94" s="297">
        <v>0</v>
      </c>
      <c r="E94" s="297">
        <v>0</v>
      </c>
      <c r="F94" s="297">
        <v>0</v>
      </c>
      <c r="G94" s="297">
        <v>0</v>
      </c>
      <c r="H94" s="297">
        <v>0</v>
      </c>
      <c r="I94" s="297">
        <v>0</v>
      </c>
      <c r="J94" s="297">
        <v>0</v>
      </c>
      <c r="K94" s="297">
        <v>0</v>
      </c>
      <c r="L94" s="297">
        <v>0</v>
      </c>
      <c r="M94" s="297">
        <v>0</v>
      </c>
      <c r="N94" s="297">
        <v>0</v>
      </c>
      <c r="O94" s="297">
        <v>0</v>
      </c>
      <c r="P94" s="297">
        <v>0</v>
      </c>
      <c r="Q94" s="297">
        <v>0</v>
      </c>
      <c r="R94" s="297">
        <v>0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X94" s="297">
        <v>0</v>
      </c>
      <c r="Y94" s="297">
        <v>0</v>
      </c>
      <c r="DA94" s="71" t="s">
        <v>728</v>
      </c>
    </row>
    <row r="95" spans="1:105" ht="12" customHeight="1" x14ac:dyDescent="0.25">
      <c r="A95" s="59" t="s">
        <v>35</v>
      </c>
      <c r="B95" s="297">
        <v>0</v>
      </c>
      <c r="C95" s="297">
        <v>0</v>
      </c>
      <c r="D95" s="297">
        <v>0</v>
      </c>
      <c r="E95" s="297">
        <v>0</v>
      </c>
      <c r="F95" s="297">
        <v>0</v>
      </c>
      <c r="G95" s="297">
        <v>0</v>
      </c>
      <c r="H95" s="297">
        <v>0</v>
      </c>
      <c r="I95" s="297">
        <v>0</v>
      </c>
      <c r="J95" s="297">
        <v>0</v>
      </c>
      <c r="K95" s="297">
        <v>0</v>
      </c>
      <c r="L95" s="297">
        <v>0</v>
      </c>
      <c r="M95" s="297">
        <v>0</v>
      </c>
      <c r="N95" s="297">
        <v>0</v>
      </c>
      <c r="O95" s="297">
        <v>0</v>
      </c>
      <c r="P95" s="297">
        <v>0</v>
      </c>
      <c r="Q95" s="297">
        <v>0</v>
      </c>
      <c r="R95" s="297">
        <v>0</v>
      </c>
      <c r="S95" s="297">
        <v>0</v>
      </c>
      <c r="T95" s="297">
        <v>0</v>
      </c>
      <c r="U95" s="297">
        <v>0</v>
      </c>
      <c r="V95" s="297">
        <v>0</v>
      </c>
      <c r="W95" s="297">
        <v>0</v>
      </c>
      <c r="X95" s="297">
        <v>0</v>
      </c>
      <c r="Y95" s="297">
        <v>0</v>
      </c>
      <c r="DA95" s="71" t="s">
        <v>729</v>
      </c>
    </row>
    <row r="96" spans="1:105" ht="12" customHeight="1" x14ac:dyDescent="0.25">
      <c r="A96" s="60" t="s">
        <v>525</v>
      </c>
      <c r="B96" s="262">
        <v>0</v>
      </c>
      <c r="C96" s="262">
        <v>0</v>
      </c>
      <c r="D96" s="262">
        <v>0</v>
      </c>
      <c r="E96" s="262">
        <v>0</v>
      </c>
      <c r="F96" s="262">
        <v>0</v>
      </c>
      <c r="G96" s="262">
        <v>0</v>
      </c>
      <c r="H96" s="262">
        <v>0</v>
      </c>
      <c r="I96" s="262">
        <v>0</v>
      </c>
      <c r="J96" s="262">
        <v>0</v>
      </c>
      <c r="K96" s="262">
        <v>0</v>
      </c>
      <c r="L96" s="262">
        <v>0</v>
      </c>
      <c r="M96" s="262">
        <v>0</v>
      </c>
      <c r="N96" s="262">
        <v>0</v>
      </c>
      <c r="O96" s="262">
        <v>0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730</v>
      </c>
    </row>
    <row r="97" spans="1:105" ht="12" customHeight="1" x14ac:dyDescent="0.25">
      <c r="A97" s="57" t="s">
        <v>527</v>
      </c>
      <c r="B97" s="294">
        <f t="shared" ref="B97:Y97" si="1">B98+B102+B113</f>
        <v>0</v>
      </c>
      <c r="C97" s="294">
        <f t="shared" si="1"/>
        <v>0</v>
      </c>
      <c r="D97" s="294">
        <f t="shared" si="1"/>
        <v>0</v>
      </c>
      <c r="E97" s="294">
        <f t="shared" si="1"/>
        <v>0</v>
      </c>
      <c r="F97" s="294">
        <f t="shared" si="1"/>
        <v>0</v>
      </c>
      <c r="G97" s="294">
        <f t="shared" si="1"/>
        <v>0</v>
      </c>
      <c r="H97" s="294">
        <f t="shared" si="1"/>
        <v>0</v>
      </c>
      <c r="I97" s="294">
        <f t="shared" si="1"/>
        <v>0</v>
      </c>
      <c r="J97" s="294">
        <f t="shared" si="1"/>
        <v>0</v>
      </c>
      <c r="K97" s="294">
        <f t="shared" si="1"/>
        <v>0</v>
      </c>
      <c r="L97" s="294">
        <f t="shared" si="1"/>
        <v>0</v>
      </c>
      <c r="M97" s="294">
        <f t="shared" si="1"/>
        <v>0</v>
      </c>
      <c r="N97" s="294">
        <f t="shared" si="1"/>
        <v>0</v>
      </c>
      <c r="O97" s="294">
        <f t="shared" si="1"/>
        <v>0</v>
      </c>
      <c r="P97" s="294">
        <f t="shared" si="1"/>
        <v>0</v>
      </c>
      <c r="Q97" s="294">
        <f t="shared" si="1"/>
        <v>0</v>
      </c>
      <c r="R97" s="294">
        <f t="shared" si="1"/>
        <v>0</v>
      </c>
      <c r="S97" s="294">
        <f t="shared" si="1"/>
        <v>0</v>
      </c>
      <c r="T97" s="294">
        <f t="shared" si="1"/>
        <v>0</v>
      </c>
      <c r="U97" s="294">
        <f t="shared" si="1"/>
        <v>0</v>
      </c>
      <c r="V97" s="294">
        <f t="shared" si="1"/>
        <v>0</v>
      </c>
      <c r="W97" s="294">
        <f t="shared" si="1"/>
        <v>0</v>
      </c>
      <c r="X97" s="294">
        <f t="shared" si="1"/>
        <v>0</v>
      </c>
      <c r="Y97" s="294">
        <f t="shared" si="1"/>
        <v>0</v>
      </c>
      <c r="DA97" s="70"/>
    </row>
    <row r="98" spans="1:105" ht="12" customHeight="1" x14ac:dyDescent="0.25">
      <c r="A98" s="60" t="s">
        <v>528</v>
      </c>
      <c r="B98" s="262">
        <v>0</v>
      </c>
      <c r="C98" s="262">
        <v>0</v>
      </c>
      <c r="D98" s="262">
        <v>0</v>
      </c>
      <c r="E98" s="262">
        <v>0</v>
      </c>
      <c r="F98" s="262">
        <v>0</v>
      </c>
      <c r="G98" s="262">
        <v>0</v>
      </c>
      <c r="H98" s="262">
        <v>0</v>
      </c>
      <c r="I98" s="262">
        <v>0</v>
      </c>
      <c r="J98" s="262">
        <v>0</v>
      </c>
      <c r="K98" s="262">
        <v>0</v>
      </c>
      <c r="L98" s="262">
        <v>0</v>
      </c>
      <c r="M98" s="262">
        <v>0</v>
      </c>
      <c r="N98" s="262">
        <v>0</v>
      </c>
      <c r="O98" s="262">
        <v>0</v>
      </c>
      <c r="P98" s="262">
        <v>0</v>
      </c>
      <c r="Q98" s="262">
        <v>0</v>
      </c>
      <c r="R98" s="262">
        <v>0</v>
      </c>
      <c r="S98" s="262">
        <v>0</v>
      </c>
      <c r="T98" s="262">
        <v>0</v>
      </c>
      <c r="U98" s="262">
        <v>0</v>
      </c>
      <c r="V98" s="262">
        <v>0</v>
      </c>
      <c r="W98" s="262">
        <v>0</v>
      </c>
      <c r="X98" s="262">
        <v>0</v>
      </c>
      <c r="Y98" s="262">
        <v>0</v>
      </c>
      <c r="DA98" s="72" t="s">
        <v>731</v>
      </c>
    </row>
    <row r="99" spans="1:105" ht="12" customHeight="1" x14ac:dyDescent="0.25">
      <c r="A99" s="59" t="s">
        <v>31</v>
      </c>
      <c r="B99" s="230">
        <v>0</v>
      </c>
      <c r="C99" s="230">
        <v>0</v>
      </c>
      <c r="D99" s="230">
        <v>0</v>
      </c>
      <c r="E99" s="230">
        <v>0</v>
      </c>
      <c r="F99" s="230">
        <v>0</v>
      </c>
      <c r="G99" s="230">
        <v>0</v>
      </c>
      <c r="H99" s="230">
        <v>0</v>
      </c>
      <c r="I99" s="230">
        <v>0</v>
      </c>
      <c r="J99" s="230">
        <v>0</v>
      </c>
      <c r="K99" s="230">
        <v>0</v>
      </c>
      <c r="L99" s="230">
        <v>0</v>
      </c>
      <c r="M99" s="230">
        <v>0</v>
      </c>
      <c r="N99" s="230">
        <v>0</v>
      </c>
      <c r="O99" s="230">
        <v>0</v>
      </c>
      <c r="P99" s="230">
        <v>0</v>
      </c>
      <c r="Q99" s="230">
        <v>0</v>
      </c>
      <c r="R99" s="230">
        <v>0</v>
      </c>
      <c r="S99" s="230">
        <v>0</v>
      </c>
      <c r="T99" s="230">
        <v>0</v>
      </c>
      <c r="U99" s="230">
        <v>0</v>
      </c>
      <c r="V99" s="230">
        <v>0</v>
      </c>
      <c r="W99" s="230">
        <v>0</v>
      </c>
      <c r="X99" s="230">
        <v>0</v>
      </c>
      <c r="Y99" s="230">
        <v>0</v>
      </c>
      <c r="DA99" s="71" t="s">
        <v>732</v>
      </c>
    </row>
    <row r="100" spans="1:105" ht="12" customHeight="1" x14ac:dyDescent="0.25">
      <c r="A100" s="59" t="s">
        <v>159</v>
      </c>
      <c r="B100" s="230">
        <v>0</v>
      </c>
      <c r="C100" s="230">
        <v>0</v>
      </c>
      <c r="D100" s="230">
        <v>0</v>
      </c>
      <c r="E100" s="230">
        <v>0</v>
      </c>
      <c r="F100" s="230">
        <v>0</v>
      </c>
      <c r="G100" s="230">
        <v>0</v>
      </c>
      <c r="H100" s="230">
        <v>0</v>
      </c>
      <c r="I100" s="230">
        <v>0</v>
      </c>
      <c r="J100" s="230">
        <v>0</v>
      </c>
      <c r="K100" s="230">
        <v>0</v>
      </c>
      <c r="L100" s="230">
        <v>0</v>
      </c>
      <c r="M100" s="230">
        <v>0</v>
      </c>
      <c r="N100" s="230">
        <v>0</v>
      </c>
      <c r="O100" s="230">
        <v>0</v>
      </c>
      <c r="P100" s="230">
        <v>0</v>
      </c>
      <c r="Q100" s="230">
        <v>0</v>
      </c>
      <c r="R100" s="230">
        <v>0</v>
      </c>
      <c r="S100" s="230">
        <v>0</v>
      </c>
      <c r="T100" s="230">
        <v>0</v>
      </c>
      <c r="U100" s="230">
        <v>0</v>
      </c>
      <c r="V100" s="230">
        <v>0</v>
      </c>
      <c r="W100" s="230">
        <v>0</v>
      </c>
      <c r="X100" s="230">
        <v>0</v>
      </c>
      <c r="Y100" s="230">
        <v>0</v>
      </c>
      <c r="DA100" s="71" t="s">
        <v>733</v>
      </c>
    </row>
    <row r="101" spans="1:105" ht="12" customHeight="1" x14ac:dyDescent="0.25">
      <c r="A101" s="59" t="s">
        <v>35</v>
      </c>
      <c r="B101" s="230">
        <v>0</v>
      </c>
      <c r="C101" s="230">
        <v>0</v>
      </c>
      <c r="D101" s="230">
        <v>0</v>
      </c>
      <c r="E101" s="230">
        <v>0</v>
      </c>
      <c r="F101" s="230">
        <v>0</v>
      </c>
      <c r="G101" s="230">
        <v>0</v>
      </c>
      <c r="H101" s="230">
        <v>0</v>
      </c>
      <c r="I101" s="230">
        <v>0</v>
      </c>
      <c r="J101" s="230">
        <v>0</v>
      </c>
      <c r="K101" s="230">
        <v>0</v>
      </c>
      <c r="L101" s="230">
        <v>0</v>
      </c>
      <c r="M101" s="230">
        <v>0</v>
      </c>
      <c r="N101" s="230">
        <v>0</v>
      </c>
      <c r="O101" s="230">
        <v>0</v>
      </c>
      <c r="P101" s="230">
        <v>0</v>
      </c>
      <c r="Q101" s="230">
        <v>0</v>
      </c>
      <c r="R101" s="230">
        <v>0</v>
      </c>
      <c r="S101" s="230">
        <v>0</v>
      </c>
      <c r="T101" s="230">
        <v>0</v>
      </c>
      <c r="U101" s="230">
        <v>0</v>
      </c>
      <c r="V101" s="230">
        <v>0</v>
      </c>
      <c r="W101" s="230">
        <v>0</v>
      </c>
      <c r="X101" s="230">
        <v>0</v>
      </c>
      <c r="Y101" s="230">
        <v>0</v>
      </c>
      <c r="DA101" s="71" t="s">
        <v>734</v>
      </c>
    </row>
    <row r="102" spans="1:105" ht="12" customHeight="1" x14ac:dyDescent="0.25">
      <c r="A102" s="60" t="s">
        <v>533</v>
      </c>
      <c r="B102" s="262">
        <v>0</v>
      </c>
      <c r="C102" s="262">
        <v>0</v>
      </c>
      <c r="D102" s="262">
        <v>0</v>
      </c>
      <c r="E102" s="262">
        <v>0</v>
      </c>
      <c r="F102" s="262">
        <v>0</v>
      </c>
      <c r="G102" s="262">
        <v>0</v>
      </c>
      <c r="H102" s="262">
        <v>0</v>
      </c>
      <c r="I102" s="262">
        <v>0</v>
      </c>
      <c r="J102" s="262">
        <v>0</v>
      </c>
      <c r="K102" s="262">
        <v>0</v>
      </c>
      <c r="L102" s="262">
        <v>0</v>
      </c>
      <c r="M102" s="262">
        <v>0</v>
      </c>
      <c r="N102" s="262">
        <v>0</v>
      </c>
      <c r="O102" s="262">
        <v>0</v>
      </c>
      <c r="P102" s="262">
        <v>0</v>
      </c>
      <c r="Q102" s="262">
        <v>0</v>
      </c>
      <c r="R102" s="262">
        <v>0</v>
      </c>
      <c r="S102" s="262">
        <v>0</v>
      </c>
      <c r="T102" s="262">
        <v>0</v>
      </c>
      <c r="U102" s="262">
        <v>0</v>
      </c>
      <c r="V102" s="262">
        <v>0</v>
      </c>
      <c r="W102" s="262">
        <v>0</v>
      </c>
      <c r="X102" s="262">
        <v>0</v>
      </c>
      <c r="Y102" s="262">
        <v>0</v>
      </c>
      <c r="DA102" s="72" t="s">
        <v>735</v>
      </c>
    </row>
    <row r="103" spans="1:105" ht="12" customHeight="1" x14ac:dyDescent="0.25">
      <c r="A103" s="64" t="s">
        <v>28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736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737</v>
      </c>
    </row>
    <row r="105" spans="1:105" ht="12" customHeight="1" x14ac:dyDescent="0.25">
      <c r="A105" s="64" t="s">
        <v>31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0</v>
      </c>
      <c r="DA105" s="73" t="s">
        <v>738</v>
      </c>
    </row>
    <row r="106" spans="1:105" ht="12" customHeight="1" x14ac:dyDescent="0.25">
      <c r="A106" s="64" t="s">
        <v>159</v>
      </c>
      <c r="B106" s="229">
        <v>0</v>
      </c>
      <c r="C106" s="229">
        <v>0</v>
      </c>
      <c r="D106" s="229">
        <v>0</v>
      </c>
      <c r="E106" s="229">
        <v>0</v>
      </c>
      <c r="F106" s="229">
        <v>0</v>
      </c>
      <c r="G106" s="229">
        <v>0</v>
      </c>
      <c r="H106" s="229">
        <v>0</v>
      </c>
      <c r="I106" s="229">
        <v>0</v>
      </c>
      <c r="J106" s="229">
        <v>0</v>
      </c>
      <c r="K106" s="229">
        <v>0</v>
      </c>
      <c r="L106" s="229">
        <v>0</v>
      </c>
      <c r="M106" s="229">
        <v>0</v>
      </c>
      <c r="N106" s="229">
        <v>0</v>
      </c>
      <c r="O106" s="229">
        <v>0</v>
      </c>
      <c r="P106" s="229">
        <v>0</v>
      </c>
      <c r="Q106" s="229">
        <v>0</v>
      </c>
      <c r="R106" s="229">
        <v>0</v>
      </c>
      <c r="S106" s="229">
        <v>0</v>
      </c>
      <c r="T106" s="229">
        <v>0</v>
      </c>
      <c r="U106" s="229">
        <v>0</v>
      </c>
      <c r="V106" s="229">
        <v>0</v>
      </c>
      <c r="W106" s="229">
        <v>0</v>
      </c>
      <c r="X106" s="229">
        <v>0</v>
      </c>
      <c r="Y106" s="229">
        <v>0</v>
      </c>
      <c r="DA106" s="73" t="s">
        <v>739</v>
      </c>
    </row>
    <row r="107" spans="1:105" ht="12" customHeight="1" x14ac:dyDescent="0.25">
      <c r="A107" s="64" t="s">
        <v>32</v>
      </c>
      <c r="B107" s="229">
        <v>0</v>
      </c>
      <c r="C107" s="229">
        <v>0</v>
      </c>
      <c r="D107" s="229">
        <v>0</v>
      </c>
      <c r="E107" s="229">
        <v>0</v>
      </c>
      <c r="F107" s="229">
        <v>0</v>
      </c>
      <c r="G107" s="229">
        <v>0</v>
      </c>
      <c r="H107" s="229">
        <v>0</v>
      </c>
      <c r="I107" s="229">
        <v>0</v>
      </c>
      <c r="J107" s="229">
        <v>0</v>
      </c>
      <c r="K107" s="229">
        <v>0</v>
      </c>
      <c r="L107" s="229">
        <v>0</v>
      </c>
      <c r="M107" s="229">
        <v>0</v>
      </c>
      <c r="N107" s="229">
        <v>0</v>
      </c>
      <c r="O107" s="229">
        <v>0</v>
      </c>
      <c r="P107" s="229">
        <v>0</v>
      </c>
      <c r="Q107" s="229">
        <v>0</v>
      </c>
      <c r="R107" s="229">
        <v>0</v>
      </c>
      <c r="S107" s="229">
        <v>0</v>
      </c>
      <c r="T107" s="229">
        <v>0</v>
      </c>
      <c r="U107" s="229">
        <v>0</v>
      </c>
      <c r="V107" s="229">
        <v>0</v>
      </c>
      <c r="W107" s="229">
        <v>0</v>
      </c>
      <c r="X107" s="229">
        <v>0</v>
      </c>
      <c r="Y107" s="229">
        <v>0</v>
      </c>
      <c r="DA107" s="73" t="s">
        <v>740</v>
      </c>
    </row>
    <row r="108" spans="1:105" ht="12" customHeight="1" x14ac:dyDescent="0.25">
      <c r="A108" s="64" t="s">
        <v>33</v>
      </c>
      <c r="B108" s="229">
        <v>0</v>
      </c>
      <c r="C108" s="229">
        <v>0</v>
      </c>
      <c r="D108" s="229">
        <v>0</v>
      </c>
      <c r="E108" s="229">
        <v>0</v>
      </c>
      <c r="F108" s="229">
        <v>0</v>
      </c>
      <c r="G108" s="229">
        <v>0</v>
      </c>
      <c r="H108" s="229">
        <v>0</v>
      </c>
      <c r="I108" s="229">
        <v>0</v>
      </c>
      <c r="J108" s="229">
        <v>0</v>
      </c>
      <c r="K108" s="229">
        <v>0</v>
      </c>
      <c r="L108" s="229">
        <v>0</v>
      </c>
      <c r="M108" s="229">
        <v>0</v>
      </c>
      <c r="N108" s="229">
        <v>0</v>
      </c>
      <c r="O108" s="229">
        <v>0</v>
      </c>
      <c r="P108" s="229">
        <v>0</v>
      </c>
      <c r="Q108" s="229">
        <v>0</v>
      </c>
      <c r="R108" s="229">
        <v>0</v>
      </c>
      <c r="S108" s="229">
        <v>0</v>
      </c>
      <c r="T108" s="229">
        <v>0</v>
      </c>
      <c r="U108" s="229">
        <v>0</v>
      </c>
      <c r="V108" s="229">
        <v>0</v>
      </c>
      <c r="W108" s="229">
        <v>0</v>
      </c>
      <c r="X108" s="229">
        <v>0</v>
      </c>
      <c r="Y108" s="229">
        <v>0</v>
      </c>
      <c r="DA108" s="73" t="s">
        <v>741</v>
      </c>
    </row>
    <row r="109" spans="1:105" ht="12" customHeight="1" x14ac:dyDescent="0.25">
      <c r="A109" s="64" t="s">
        <v>35</v>
      </c>
      <c r="B109" s="229">
        <v>0</v>
      </c>
      <c r="C109" s="229">
        <v>0</v>
      </c>
      <c r="D109" s="229">
        <v>0</v>
      </c>
      <c r="E109" s="229">
        <v>0</v>
      </c>
      <c r="F109" s="229">
        <v>0</v>
      </c>
      <c r="G109" s="229">
        <v>0</v>
      </c>
      <c r="H109" s="229">
        <v>0</v>
      </c>
      <c r="I109" s="229">
        <v>0</v>
      </c>
      <c r="J109" s="229">
        <v>0</v>
      </c>
      <c r="K109" s="229">
        <v>0</v>
      </c>
      <c r="L109" s="229">
        <v>0</v>
      </c>
      <c r="M109" s="229">
        <v>0</v>
      </c>
      <c r="N109" s="229">
        <v>0</v>
      </c>
      <c r="O109" s="229">
        <v>0</v>
      </c>
      <c r="P109" s="229">
        <v>0</v>
      </c>
      <c r="Q109" s="229">
        <v>0</v>
      </c>
      <c r="R109" s="229">
        <v>0</v>
      </c>
      <c r="S109" s="229">
        <v>0</v>
      </c>
      <c r="T109" s="229">
        <v>0</v>
      </c>
      <c r="U109" s="229">
        <v>0</v>
      </c>
      <c r="V109" s="229">
        <v>0</v>
      </c>
      <c r="W109" s="229">
        <v>0</v>
      </c>
      <c r="X109" s="229">
        <v>0</v>
      </c>
      <c r="Y109" s="229">
        <v>0</v>
      </c>
      <c r="DA109" s="73" t="s">
        <v>742</v>
      </c>
    </row>
    <row r="110" spans="1:105" ht="12" customHeight="1" x14ac:dyDescent="0.25">
      <c r="A110" s="64" t="s">
        <v>36</v>
      </c>
      <c r="B110" s="229">
        <v>0</v>
      </c>
      <c r="C110" s="229">
        <v>0</v>
      </c>
      <c r="D110" s="229">
        <v>0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743</v>
      </c>
    </row>
    <row r="111" spans="1:105" ht="12" customHeight="1" x14ac:dyDescent="0.25">
      <c r="A111" s="64" t="s">
        <v>38</v>
      </c>
      <c r="B111" s="229">
        <v>0</v>
      </c>
      <c r="C111" s="229">
        <v>0</v>
      </c>
      <c r="D111" s="229">
        <v>0</v>
      </c>
      <c r="E111" s="229">
        <v>0</v>
      </c>
      <c r="F111" s="229">
        <v>0</v>
      </c>
      <c r="G111" s="229">
        <v>0</v>
      </c>
      <c r="H111" s="229">
        <v>0</v>
      </c>
      <c r="I111" s="229">
        <v>0</v>
      </c>
      <c r="J111" s="229">
        <v>0</v>
      </c>
      <c r="K111" s="229">
        <v>0</v>
      </c>
      <c r="L111" s="229">
        <v>0</v>
      </c>
      <c r="M111" s="229">
        <v>0</v>
      </c>
      <c r="N111" s="229">
        <v>0</v>
      </c>
      <c r="O111" s="229">
        <v>0</v>
      </c>
      <c r="P111" s="229">
        <v>0</v>
      </c>
      <c r="Q111" s="229">
        <v>0</v>
      </c>
      <c r="R111" s="229">
        <v>0</v>
      </c>
      <c r="S111" s="229">
        <v>0</v>
      </c>
      <c r="T111" s="229">
        <v>0</v>
      </c>
      <c r="U111" s="229">
        <v>0</v>
      </c>
      <c r="V111" s="229">
        <v>0</v>
      </c>
      <c r="W111" s="229">
        <v>0</v>
      </c>
      <c r="X111" s="229">
        <v>0</v>
      </c>
      <c r="Y111" s="229">
        <v>0</v>
      </c>
      <c r="DA111" s="73" t="s">
        <v>744</v>
      </c>
    </row>
    <row r="112" spans="1:105" ht="12" customHeight="1" x14ac:dyDescent="0.25">
      <c r="A112" s="64" t="s">
        <v>39</v>
      </c>
      <c r="B112" s="229">
        <v>0</v>
      </c>
      <c r="C112" s="229">
        <v>0</v>
      </c>
      <c r="D112" s="229">
        <v>0</v>
      </c>
      <c r="E112" s="229">
        <v>0</v>
      </c>
      <c r="F112" s="229">
        <v>0</v>
      </c>
      <c r="G112" s="229">
        <v>0</v>
      </c>
      <c r="H112" s="229">
        <v>0</v>
      </c>
      <c r="I112" s="229">
        <v>0</v>
      </c>
      <c r="J112" s="229">
        <v>0</v>
      </c>
      <c r="K112" s="229">
        <v>0</v>
      </c>
      <c r="L112" s="229">
        <v>0</v>
      </c>
      <c r="M112" s="229">
        <v>0</v>
      </c>
      <c r="N112" s="229">
        <v>0</v>
      </c>
      <c r="O112" s="229">
        <v>0</v>
      </c>
      <c r="P112" s="229">
        <v>0</v>
      </c>
      <c r="Q112" s="229">
        <v>0</v>
      </c>
      <c r="R112" s="229">
        <v>0</v>
      </c>
      <c r="S112" s="229">
        <v>0</v>
      </c>
      <c r="T112" s="229">
        <v>0</v>
      </c>
      <c r="U112" s="229">
        <v>0</v>
      </c>
      <c r="V112" s="229">
        <v>0</v>
      </c>
      <c r="W112" s="229">
        <v>0</v>
      </c>
      <c r="X112" s="229">
        <v>0</v>
      </c>
      <c r="Y112" s="229">
        <v>0</v>
      </c>
      <c r="DA112" s="73" t="s">
        <v>745</v>
      </c>
    </row>
    <row r="113" spans="1:105" ht="12" customHeight="1" x14ac:dyDescent="0.25">
      <c r="A113" s="61" t="s">
        <v>545</v>
      </c>
      <c r="B113" s="263">
        <v>0</v>
      </c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0</v>
      </c>
      <c r="K113" s="263">
        <v>0</v>
      </c>
      <c r="L113" s="263">
        <v>0</v>
      </c>
      <c r="M113" s="263">
        <v>0</v>
      </c>
      <c r="N113" s="263">
        <v>0</v>
      </c>
      <c r="O113" s="263">
        <v>0</v>
      </c>
      <c r="P113" s="263">
        <v>0</v>
      </c>
      <c r="Q113" s="263">
        <v>0</v>
      </c>
      <c r="R113" s="263">
        <v>0</v>
      </c>
      <c r="S113" s="263">
        <v>0</v>
      </c>
      <c r="T113" s="263">
        <v>0</v>
      </c>
      <c r="U113" s="263">
        <v>0</v>
      </c>
      <c r="V113" s="263">
        <v>0</v>
      </c>
      <c r="W113" s="263">
        <v>0</v>
      </c>
      <c r="X113" s="263">
        <v>0</v>
      </c>
      <c r="Y113" s="263">
        <v>0</v>
      </c>
      <c r="DA113" s="74" t="s">
        <v>746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v>0</v>
      </c>
      <c r="C115" s="223">
        <v>0</v>
      </c>
      <c r="D115" s="223">
        <v>0</v>
      </c>
      <c r="E115" s="223">
        <v>0</v>
      </c>
      <c r="F115" s="223">
        <v>0</v>
      </c>
      <c r="G115" s="223">
        <v>0</v>
      </c>
      <c r="H115" s="223">
        <v>0</v>
      </c>
      <c r="I115" s="223">
        <v>0</v>
      </c>
      <c r="J115" s="223">
        <v>0</v>
      </c>
      <c r="K115" s="223">
        <v>0</v>
      </c>
      <c r="L115" s="223">
        <v>0</v>
      </c>
      <c r="M115" s="223">
        <v>0</v>
      </c>
      <c r="N115" s="223">
        <v>0</v>
      </c>
      <c r="O115" s="223">
        <v>0</v>
      </c>
      <c r="P115" s="223">
        <v>0</v>
      </c>
      <c r="Q115" s="223">
        <v>0</v>
      </c>
      <c r="R115" s="223">
        <v>0</v>
      </c>
      <c r="S115" s="223">
        <v>0</v>
      </c>
      <c r="T115" s="223">
        <v>0</v>
      </c>
      <c r="U115" s="223">
        <v>0</v>
      </c>
      <c r="V115" s="223">
        <v>0</v>
      </c>
      <c r="W115" s="223">
        <v>0</v>
      </c>
      <c r="X115" s="223">
        <v>0</v>
      </c>
      <c r="Y115" s="223">
        <v>0</v>
      </c>
      <c r="DA115" s="89" t="s">
        <v>747</v>
      </c>
    </row>
    <row r="116" spans="1:105" ht="12" customHeight="1" x14ac:dyDescent="0.25">
      <c r="A116" s="55" t="s">
        <v>91</v>
      </c>
      <c r="B116" s="259">
        <v>0</v>
      </c>
      <c r="C116" s="259">
        <v>0</v>
      </c>
      <c r="D116" s="259">
        <v>0</v>
      </c>
      <c r="E116" s="259">
        <v>0</v>
      </c>
      <c r="F116" s="259">
        <v>0</v>
      </c>
      <c r="G116" s="259">
        <v>0</v>
      </c>
      <c r="H116" s="259">
        <v>0</v>
      </c>
      <c r="I116" s="259">
        <v>0</v>
      </c>
      <c r="J116" s="259">
        <v>0</v>
      </c>
      <c r="K116" s="259">
        <v>0</v>
      </c>
      <c r="L116" s="259">
        <v>0</v>
      </c>
      <c r="M116" s="259">
        <v>0</v>
      </c>
      <c r="N116" s="259">
        <v>0</v>
      </c>
      <c r="O116" s="259">
        <v>0</v>
      </c>
      <c r="P116" s="259">
        <v>0</v>
      </c>
      <c r="Q116" s="259">
        <v>0</v>
      </c>
      <c r="R116" s="259">
        <v>0</v>
      </c>
      <c r="S116" s="259">
        <v>0</v>
      </c>
      <c r="T116" s="259">
        <v>0</v>
      </c>
      <c r="U116" s="259">
        <v>0</v>
      </c>
      <c r="V116" s="259">
        <v>0</v>
      </c>
      <c r="W116" s="259">
        <v>0</v>
      </c>
      <c r="X116" s="259">
        <v>0</v>
      </c>
      <c r="Y116" s="259">
        <v>0</v>
      </c>
      <c r="DA116" s="67" t="s">
        <v>748</v>
      </c>
    </row>
    <row r="117" spans="1:105" ht="12" customHeight="1" x14ac:dyDescent="0.25">
      <c r="A117" s="173" t="s">
        <v>92</v>
      </c>
      <c r="B117" s="224">
        <v>0</v>
      </c>
      <c r="C117" s="224">
        <v>0</v>
      </c>
      <c r="D117" s="224">
        <v>0</v>
      </c>
      <c r="E117" s="224">
        <v>0</v>
      </c>
      <c r="F117" s="224">
        <v>0</v>
      </c>
      <c r="G117" s="224">
        <v>0</v>
      </c>
      <c r="H117" s="224">
        <v>0</v>
      </c>
      <c r="I117" s="224">
        <v>0</v>
      </c>
      <c r="J117" s="224">
        <v>0</v>
      </c>
      <c r="K117" s="224">
        <v>0</v>
      </c>
      <c r="L117" s="224">
        <v>0</v>
      </c>
      <c r="M117" s="224">
        <v>0</v>
      </c>
      <c r="N117" s="224">
        <v>0</v>
      </c>
      <c r="O117" s="224">
        <v>0</v>
      </c>
      <c r="P117" s="224">
        <v>0</v>
      </c>
      <c r="Q117" s="224">
        <v>0</v>
      </c>
      <c r="R117" s="224">
        <v>0</v>
      </c>
      <c r="S117" s="224">
        <v>0</v>
      </c>
      <c r="T117" s="224">
        <v>0</v>
      </c>
      <c r="U117" s="224">
        <v>0</v>
      </c>
      <c r="V117" s="224">
        <v>0</v>
      </c>
      <c r="W117" s="224">
        <v>0</v>
      </c>
      <c r="X117" s="224">
        <v>0</v>
      </c>
      <c r="Y117" s="224">
        <v>0</v>
      </c>
      <c r="DA117" s="177" t="s">
        <v>749</v>
      </c>
    </row>
    <row r="118" spans="1:105" ht="12" customHeight="1" x14ac:dyDescent="0.25">
      <c r="A118" s="173" t="s">
        <v>93</v>
      </c>
      <c r="B118" s="224">
        <v>0</v>
      </c>
      <c r="C118" s="224">
        <v>0</v>
      </c>
      <c r="D118" s="224">
        <v>0</v>
      </c>
      <c r="E118" s="224">
        <v>0</v>
      </c>
      <c r="F118" s="224">
        <v>0</v>
      </c>
      <c r="G118" s="224">
        <v>0</v>
      </c>
      <c r="H118" s="224">
        <v>0</v>
      </c>
      <c r="I118" s="224">
        <v>0</v>
      </c>
      <c r="J118" s="224">
        <v>0</v>
      </c>
      <c r="K118" s="224">
        <v>0</v>
      </c>
      <c r="L118" s="224">
        <v>0</v>
      </c>
      <c r="M118" s="224">
        <v>0</v>
      </c>
      <c r="N118" s="224">
        <v>0</v>
      </c>
      <c r="O118" s="224">
        <v>0</v>
      </c>
      <c r="P118" s="224">
        <v>0</v>
      </c>
      <c r="Q118" s="224">
        <v>0</v>
      </c>
      <c r="R118" s="224">
        <v>0</v>
      </c>
      <c r="S118" s="224">
        <v>0</v>
      </c>
      <c r="T118" s="224">
        <v>0</v>
      </c>
      <c r="U118" s="224">
        <v>0</v>
      </c>
      <c r="V118" s="224">
        <v>0</v>
      </c>
      <c r="W118" s="224">
        <v>0</v>
      </c>
      <c r="X118" s="224">
        <v>0</v>
      </c>
      <c r="Y118" s="224">
        <v>0</v>
      </c>
      <c r="DA118" s="177" t="s">
        <v>750</v>
      </c>
    </row>
    <row r="119" spans="1:105" ht="12" customHeight="1" x14ac:dyDescent="0.25">
      <c r="A119" s="173" t="s">
        <v>94</v>
      </c>
      <c r="B119" s="224">
        <v>0</v>
      </c>
      <c r="C119" s="224">
        <v>0</v>
      </c>
      <c r="D119" s="224">
        <v>0</v>
      </c>
      <c r="E119" s="224">
        <v>0</v>
      </c>
      <c r="F119" s="224">
        <v>0</v>
      </c>
      <c r="G119" s="224">
        <v>0</v>
      </c>
      <c r="H119" s="224">
        <v>0</v>
      </c>
      <c r="I119" s="224">
        <v>0</v>
      </c>
      <c r="J119" s="224">
        <v>0</v>
      </c>
      <c r="K119" s="224">
        <v>0</v>
      </c>
      <c r="L119" s="224">
        <v>0</v>
      </c>
      <c r="M119" s="224">
        <v>0</v>
      </c>
      <c r="N119" s="224">
        <v>0</v>
      </c>
      <c r="O119" s="224">
        <v>0</v>
      </c>
      <c r="P119" s="224">
        <v>0</v>
      </c>
      <c r="Q119" s="224">
        <v>0</v>
      </c>
      <c r="R119" s="224">
        <v>0</v>
      </c>
      <c r="S119" s="224">
        <v>0</v>
      </c>
      <c r="T119" s="224">
        <v>0</v>
      </c>
      <c r="U119" s="224">
        <v>0</v>
      </c>
      <c r="V119" s="224">
        <v>0</v>
      </c>
      <c r="W119" s="224">
        <v>0</v>
      </c>
      <c r="X119" s="224">
        <v>0</v>
      </c>
      <c r="Y119" s="224">
        <v>0</v>
      </c>
      <c r="DA119" s="177" t="s">
        <v>751</v>
      </c>
    </row>
    <row r="120" spans="1:105" ht="12" customHeight="1" x14ac:dyDescent="0.25">
      <c r="A120" s="56" t="s">
        <v>95</v>
      </c>
      <c r="B120" s="260">
        <v>0</v>
      </c>
      <c r="C120" s="260">
        <v>0</v>
      </c>
      <c r="D120" s="260">
        <v>0</v>
      </c>
      <c r="E120" s="260">
        <v>0</v>
      </c>
      <c r="F120" s="260">
        <v>0</v>
      </c>
      <c r="G120" s="260">
        <v>0</v>
      </c>
      <c r="H120" s="260">
        <v>0</v>
      </c>
      <c r="I120" s="260">
        <v>0</v>
      </c>
      <c r="J120" s="260">
        <v>0</v>
      </c>
      <c r="K120" s="260">
        <v>0</v>
      </c>
      <c r="L120" s="260">
        <v>0</v>
      </c>
      <c r="M120" s="260">
        <v>0</v>
      </c>
      <c r="N120" s="260">
        <v>0</v>
      </c>
      <c r="O120" s="260">
        <v>0</v>
      </c>
      <c r="P120" s="260">
        <v>0</v>
      </c>
      <c r="Q120" s="260">
        <v>0</v>
      </c>
      <c r="R120" s="260">
        <v>0</v>
      </c>
      <c r="S120" s="260">
        <v>0</v>
      </c>
      <c r="T120" s="260">
        <v>0</v>
      </c>
      <c r="U120" s="260">
        <v>0</v>
      </c>
      <c r="V120" s="260">
        <v>0</v>
      </c>
      <c r="W120" s="260">
        <v>0</v>
      </c>
      <c r="X120" s="260">
        <v>0</v>
      </c>
      <c r="Y120" s="260">
        <v>0</v>
      </c>
      <c r="DA120" s="68" t="s">
        <v>752</v>
      </c>
    </row>
    <row r="121" spans="1:105" ht="12" customHeight="1" x14ac:dyDescent="0.25">
      <c r="A121" s="37" t="s">
        <v>159</v>
      </c>
      <c r="B121" s="226">
        <v>0</v>
      </c>
      <c r="C121" s="226">
        <v>0</v>
      </c>
      <c r="D121" s="226">
        <v>0</v>
      </c>
      <c r="E121" s="226">
        <v>0</v>
      </c>
      <c r="F121" s="226">
        <v>0</v>
      </c>
      <c r="G121" s="226">
        <v>0</v>
      </c>
      <c r="H121" s="226">
        <v>0</v>
      </c>
      <c r="I121" s="226">
        <v>0</v>
      </c>
      <c r="J121" s="226">
        <v>0</v>
      </c>
      <c r="K121" s="226">
        <v>0</v>
      </c>
      <c r="L121" s="226">
        <v>0</v>
      </c>
      <c r="M121" s="226">
        <v>0</v>
      </c>
      <c r="N121" s="226">
        <v>0</v>
      </c>
      <c r="O121" s="226">
        <v>0</v>
      </c>
      <c r="P121" s="226">
        <v>0</v>
      </c>
      <c r="Q121" s="226">
        <v>0</v>
      </c>
      <c r="R121" s="226">
        <v>0</v>
      </c>
      <c r="S121" s="226">
        <v>0</v>
      </c>
      <c r="T121" s="226">
        <v>0</v>
      </c>
      <c r="U121" s="226">
        <v>0</v>
      </c>
      <c r="V121" s="226">
        <v>0</v>
      </c>
      <c r="W121" s="226">
        <v>0</v>
      </c>
      <c r="X121" s="226">
        <v>0</v>
      </c>
      <c r="Y121" s="226">
        <v>0</v>
      </c>
      <c r="DA121" s="69" t="s">
        <v>753</v>
      </c>
    </row>
    <row r="122" spans="1:105" ht="12" customHeight="1" x14ac:dyDescent="0.25">
      <c r="A122" s="37" t="s">
        <v>35</v>
      </c>
      <c r="B122" s="226">
        <v>0</v>
      </c>
      <c r="C122" s="226">
        <v>0</v>
      </c>
      <c r="D122" s="226">
        <v>0</v>
      </c>
      <c r="E122" s="226">
        <v>0</v>
      </c>
      <c r="F122" s="226">
        <v>0</v>
      </c>
      <c r="G122" s="226">
        <v>0</v>
      </c>
      <c r="H122" s="226">
        <v>0</v>
      </c>
      <c r="I122" s="226">
        <v>0</v>
      </c>
      <c r="J122" s="226">
        <v>0</v>
      </c>
      <c r="K122" s="226">
        <v>0</v>
      </c>
      <c r="L122" s="226">
        <v>0</v>
      </c>
      <c r="M122" s="226">
        <v>0</v>
      </c>
      <c r="N122" s="226">
        <v>0</v>
      </c>
      <c r="O122" s="226">
        <v>0</v>
      </c>
      <c r="P122" s="226">
        <v>0</v>
      </c>
      <c r="Q122" s="226">
        <v>0</v>
      </c>
      <c r="R122" s="226">
        <v>0</v>
      </c>
      <c r="S122" s="226">
        <v>0</v>
      </c>
      <c r="T122" s="226">
        <v>0</v>
      </c>
      <c r="U122" s="226">
        <v>0</v>
      </c>
      <c r="V122" s="226">
        <v>0</v>
      </c>
      <c r="W122" s="226">
        <v>0</v>
      </c>
      <c r="X122" s="226">
        <v>0</v>
      </c>
      <c r="Y122" s="226">
        <v>0</v>
      </c>
      <c r="DA122" s="69" t="s">
        <v>754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755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0</v>
      </c>
      <c r="M124" s="226">
        <v>0</v>
      </c>
      <c r="N124" s="226">
        <v>0</v>
      </c>
      <c r="O124" s="226">
        <v>0</v>
      </c>
      <c r="P124" s="226">
        <v>0</v>
      </c>
      <c r="Q124" s="226">
        <v>0</v>
      </c>
      <c r="R124" s="226">
        <v>0</v>
      </c>
      <c r="S124" s="226">
        <v>0</v>
      </c>
      <c r="T124" s="226">
        <v>0</v>
      </c>
      <c r="U124" s="226">
        <v>0</v>
      </c>
      <c r="V124" s="226">
        <v>0</v>
      </c>
      <c r="W124" s="226">
        <v>0</v>
      </c>
      <c r="X124" s="226">
        <v>0</v>
      </c>
      <c r="Y124" s="226">
        <v>0</v>
      </c>
      <c r="DA124" s="69" t="s">
        <v>756</v>
      </c>
    </row>
    <row r="125" spans="1:105" ht="12" customHeight="1" x14ac:dyDescent="0.25">
      <c r="A125" s="37" t="s">
        <v>40</v>
      </c>
      <c r="B125" s="226">
        <v>0</v>
      </c>
      <c r="C125" s="226">
        <v>0</v>
      </c>
      <c r="D125" s="226">
        <v>0</v>
      </c>
      <c r="E125" s="226">
        <v>0</v>
      </c>
      <c r="F125" s="226">
        <v>0</v>
      </c>
      <c r="G125" s="226">
        <v>0</v>
      </c>
      <c r="H125" s="226">
        <v>0</v>
      </c>
      <c r="I125" s="226">
        <v>0</v>
      </c>
      <c r="J125" s="226">
        <v>0</v>
      </c>
      <c r="K125" s="226">
        <v>0</v>
      </c>
      <c r="L125" s="226">
        <v>0</v>
      </c>
      <c r="M125" s="226">
        <v>0</v>
      </c>
      <c r="N125" s="226">
        <v>0</v>
      </c>
      <c r="O125" s="226">
        <v>0</v>
      </c>
      <c r="P125" s="226">
        <v>0</v>
      </c>
      <c r="Q125" s="226">
        <v>0</v>
      </c>
      <c r="R125" s="226">
        <v>0</v>
      </c>
      <c r="S125" s="226">
        <v>0</v>
      </c>
      <c r="T125" s="226">
        <v>0</v>
      </c>
      <c r="U125" s="226">
        <v>0</v>
      </c>
      <c r="V125" s="226">
        <v>0</v>
      </c>
      <c r="W125" s="226">
        <v>0</v>
      </c>
      <c r="X125" s="226">
        <v>0</v>
      </c>
      <c r="Y125" s="226">
        <v>0</v>
      </c>
      <c r="DA125" s="69" t="s">
        <v>757</v>
      </c>
    </row>
    <row r="126" spans="1:105" ht="12" customHeight="1" x14ac:dyDescent="0.25">
      <c r="A126" s="57" t="s">
        <v>602</v>
      </c>
      <c r="B126" s="294">
        <v>0</v>
      </c>
      <c r="C126" s="294">
        <v>0</v>
      </c>
      <c r="D126" s="294">
        <v>0</v>
      </c>
      <c r="E126" s="294">
        <v>0</v>
      </c>
      <c r="F126" s="294">
        <v>0</v>
      </c>
      <c r="G126" s="294">
        <v>0</v>
      </c>
      <c r="H126" s="294">
        <v>0</v>
      </c>
      <c r="I126" s="294">
        <v>0</v>
      </c>
      <c r="J126" s="294">
        <v>0</v>
      </c>
      <c r="K126" s="294">
        <v>0</v>
      </c>
      <c r="L126" s="294">
        <v>0</v>
      </c>
      <c r="M126" s="294">
        <v>0</v>
      </c>
      <c r="N126" s="294">
        <v>0</v>
      </c>
      <c r="O126" s="294">
        <v>0</v>
      </c>
      <c r="P126" s="294">
        <v>0</v>
      </c>
      <c r="Q126" s="294">
        <v>0</v>
      </c>
      <c r="R126" s="294">
        <v>0</v>
      </c>
      <c r="S126" s="294">
        <v>0</v>
      </c>
      <c r="T126" s="294">
        <v>0</v>
      </c>
      <c r="U126" s="294">
        <v>0</v>
      </c>
      <c r="V126" s="294">
        <v>0</v>
      </c>
      <c r="W126" s="294">
        <v>0</v>
      </c>
      <c r="X126" s="294">
        <v>0</v>
      </c>
      <c r="Y126" s="294">
        <v>0</v>
      </c>
      <c r="DA126" s="70" t="s">
        <v>758</v>
      </c>
    </row>
    <row r="127" spans="1:105" ht="12" customHeight="1" x14ac:dyDescent="0.25">
      <c r="A127" s="60" t="s">
        <v>604</v>
      </c>
      <c r="B127" s="262">
        <v>0</v>
      </c>
      <c r="C127" s="262">
        <v>0</v>
      </c>
      <c r="D127" s="262">
        <v>0</v>
      </c>
      <c r="E127" s="262">
        <v>0</v>
      </c>
      <c r="F127" s="262">
        <v>0</v>
      </c>
      <c r="G127" s="262">
        <v>0</v>
      </c>
      <c r="H127" s="262">
        <v>0</v>
      </c>
      <c r="I127" s="262">
        <v>0</v>
      </c>
      <c r="J127" s="262">
        <v>0</v>
      </c>
      <c r="K127" s="262">
        <v>0</v>
      </c>
      <c r="L127" s="262">
        <v>0</v>
      </c>
      <c r="M127" s="262">
        <v>0</v>
      </c>
      <c r="N127" s="262">
        <v>0</v>
      </c>
      <c r="O127" s="262">
        <v>0</v>
      </c>
      <c r="P127" s="262">
        <v>0</v>
      </c>
      <c r="Q127" s="262">
        <v>0</v>
      </c>
      <c r="R127" s="262">
        <v>0</v>
      </c>
      <c r="S127" s="262">
        <v>0</v>
      </c>
      <c r="T127" s="262">
        <v>0</v>
      </c>
      <c r="U127" s="262">
        <v>0</v>
      </c>
      <c r="V127" s="262">
        <v>0</v>
      </c>
      <c r="W127" s="262">
        <v>0</v>
      </c>
      <c r="X127" s="262">
        <v>0</v>
      </c>
      <c r="Y127" s="262">
        <v>0</v>
      </c>
      <c r="DA127" s="72" t="s">
        <v>759</v>
      </c>
    </row>
    <row r="128" spans="1:105" ht="12" customHeight="1" x14ac:dyDescent="0.25">
      <c r="A128" s="59" t="s">
        <v>28</v>
      </c>
      <c r="B128" s="230">
        <v>0</v>
      </c>
      <c r="C128" s="230">
        <v>0</v>
      </c>
      <c r="D128" s="230">
        <v>0</v>
      </c>
      <c r="E128" s="230">
        <v>0</v>
      </c>
      <c r="F128" s="230">
        <v>0</v>
      </c>
      <c r="G128" s="230">
        <v>0</v>
      </c>
      <c r="H128" s="230">
        <v>0</v>
      </c>
      <c r="I128" s="230">
        <v>0</v>
      </c>
      <c r="J128" s="230">
        <v>0</v>
      </c>
      <c r="K128" s="230">
        <v>0</v>
      </c>
      <c r="L128" s="230">
        <v>0</v>
      </c>
      <c r="M128" s="230">
        <v>0</v>
      </c>
      <c r="N128" s="230">
        <v>0</v>
      </c>
      <c r="O128" s="230">
        <v>0</v>
      </c>
      <c r="P128" s="230">
        <v>0</v>
      </c>
      <c r="Q128" s="230">
        <v>0</v>
      </c>
      <c r="R128" s="230">
        <v>0</v>
      </c>
      <c r="S128" s="230">
        <v>0</v>
      </c>
      <c r="T128" s="230">
        <v>0</v>
      </c>
      <c r="U128" s="230">
        <v>0</v>
      </c>
      <c r="V128" s="230">
        <v>0</v>
      </c>
      <c r="W128" s="230">
        <v>0</v>
      </c>
      <c r="X128" s="230">
        <v>0</v>
      </c>
      <c r="Y128" s="230">
        <v>0</v>
      </c>
      <c r="DA128" s="71" t="s">
        <v>760</v>
      </c>
    </row>
    <row r="129" spans="1:105" ht="12" customHeight="1" x14ac:dyDescent="0.25">
      <c r="A129" s="59" t="s">
        <v>31</v>
      </c>
      <c r="B129" s="230">
        <v>0</v>
      </c>
      <c r="C129" s="230">
        <v>0</v>
      </c>
      <c r="D129" s="230">
        <v>0</v>
      </c>
      <c r="E129" s="230">
        <v>0</v>
      </c>
      <c r="F129" s="230">
        <v>0</v>
      </c>
      <c r="G129" s="230">
        <v>0</v>
      </c>
      <c r="H129" s="230">
        <v>0</v>
      </c>
      <c r="I129" s="230">
        <v>0</v>
      </c>
      <c r="J129" s="230">
        <v>0</v>
      </c>
      <c r="K129" s="230">
        <v>0</v>
      </c>
      <c r="L129" s="230">
        <v>0</v>
      </c>
      <c r="M129" s="230">
        <v>0</v>
      </c>
      <c r="N129" s="230">
        <v>0</v>
      </c>
      <c r="O129" s="230">
        <v>0</v>
      </c>
      <c r="P129" s="230">
        <v>0</v>
      </c>
      <c r="Q129" s="230">
        <v>0</v>
      </c>
      <c r="R129" s="230">
        <v>0</v>
      </c>
      <c r="S129" s="230">
        <v>0</v>
      </c>
      <c r="T129" s="230">
        <v>0</v>
      </c>
      <c r="U129" s="230">
        <v>0</v>
      </c>
      <c r="V129" s="230">
        <v>0</v>
      </c>
      <c r="W129" s="230">
        <v>0</v>
      </c>
      <c r="X129" s="230">
        <v>0</v>
      </c>
      <c r="Y129" s="230">
        <v>0</v>
      </c>
      <c r="DA129" s="71" t="s">
        <v>761</v>
      </c>
    </row>
    <row r="130" spans="1:105" ht="12" customHeight="1" x14ac:dyDescent="0.25">
      <c r="A130" s="59" t="s">
        <v>159</v>
      </c>
      <c r="B130" s="230">
        <v>0</v>
      </c>
      <c r="C130" s="230">
        <v>0</v>
      </c>
      <c r="D130" s="230">
        <v>0</v>
      </c>
      <c r="E130" s="230">
        <v>0</v>
      </c>
      <c r="F130" s="230">
        <v>0</v>
      </c>
      <c r="G130" s="230">
        <v>0</v>
      </c>
      <c r="H130" s="230">
        <v>0</v>
      </c>
      <c r="I130" s="230">
        <v>0</v>
      </c>
      <c r="J130" s="230">
        <v>0</v>
      </c>
      <c r="K130" s="230">
        <v>0</v>
      </c>
      <c r="L130" s="230">
        <v>0</v>
      </c>
      <c r="M130" s="230">
        <v>0</v>
      </c>
      <c r="N130" s="230">
        <v>0</v>
      </c>
      <c r="O130" s="230">
        <v>0</v>
      </c>
      <c r="P130" s="230">
        <v>0</v>
      </c>
      <c r="Q130" s="230">
        <v>0</v>
      </c>
      <c r="R130" s="230">
        <v>0</v>
      </c>
      <c r="S130" s="230">
        <v>0</v>
      </c>
      <c r="T130" s="230">
        <v>0</v>
      </c>
      <c r="U130" s="230">
        <v>0</v>
      </c>
      <c r="V130" s="230">
        <v>0</v>
      </c>
      <c r="W130" s="230">
        <v>0</v>
      </c>
      <c r="X130" s="230">
        <v>0</v>
      </c>
      <c r="Y130" s="230">
        <v>0</v>
      </c>
      <c r="DA130" s="71" t="s">
        <v>762</v>
      </c>
    </row>
    <row r="131" spans="1:105" ht="12" customHeight="1" x14ac:dyDescent="0.25">
      <c r="A131" s="59" t="s">
        <v>32</v>
      </c>
      <c r="B131" s="230">
        <v>0</v>
      </c>
      <c r="C131" s="230">
        <v>0</v>
      </c>
      <c r="D131" s="230">
        <v>0</v>
      </c>
      <c r="E131" s="230">
        <v>0</v>
      </c>
      <c r="F131" s="230">
        <v>0</v>
      </c>
      <c r="G131" s="230">
        <v>0</v>
      </c>
      <c r="H131" s="230">
        <v>0</v>
      </c>
      <c r="I131" s="230">
        <v>0</v>
      </c>
      <c r="J131" s="230">
        <v>0</v>
      </c>
      <c r="K131" s="230">
        <v>0</v>
      </c>
      <c r="L131" s="230">
        <v>0</v>
      </c>
      <c r="M131" s="230">
        <v>0</v>
      </c>
      <c r="N131" s="230">
        <v>0</v>
      </c>
      <c r="O131" s="230">
        <v>0</v>
      </c>
      <c r="P131" s="230">
        <v>0</v>
      </c>
      <c r="Q131" s="230">
        <v>0</v>
      </c>
      <c r="R131" s="230">
        <v>0</v>
      </c>
      <c r="S131" s="230">
        <v>0</v>
      </c>
      <c r="T131" s="230">
        <v>0</v>
      </c>
      <c r="U131" s="230">
        <v>0</v>
      </c>
      <c r="V131" s="230">
        <v>0</v>
      </c>
      <c r="W131" s="230">
        <v>0</v>
      </c>
      <c r="X131" s="230">
        <v>0</v>
      </c>
      <c r="Y131" s="230">
        <v>0</v>
      </c>
      <c r="DA131" s="71" t="s">
        <v>763</v>
      </c>
    </row>
    <row r="132" spans="1:105" ht="12" customHeight="1" x14ac:dyDescent="0.25">
      <c r="A132" s="59" t="s">
        <v>35</v>
      </c>
      <c r="B132" s="230">
        <v>0</v>
      </c>
      <c r="C132" s="230">
        <v>0</v>
      </c>
      <c r="D132" s="230">
        <v>0</v>
      </c>
      <c r="E132" s="230">
        <v>0</v>
      </c>
      <c r="F132" s="230">
        <v>0</v>
      </c>
      <c r="G132" s="230">
        <v>0</v>
      </c>
      <c r="H132" s="230">
        <v>0</v>
      </c>
      <c r="I132" s="230">
        <v>0</v>
      </c>
      <c r="J132" s="230">
        <v>0</v>
      </c>
      <c r="K132" s="230">
        <v>0</v>
      </c>
      <c r="L132" s="230">
        <v>0</v>
      </c>
      <c r="M132" s="230">
        <v>0</v>
      </c>
      <c r="N132" s="230">
        <v>0</v>
      </c>
      <c r="O132" s="230">
        <v>0</v>
      </c>
      <c r="P132" s="230">
        <v>0</v>
      </c>
      <c r="Q132" s="230">
        <v>0</v>
      </c>
      <c r="R132" s="230">
        <v>0</v>
      </c>
      <c r="S132" s="230">
        <v>0</v>
      </c>
      <c r="T132" s="230">
        <v>0</v>
      </c>
      <c r="U132" s="230">
        <v>0</v>
      </c>
      <c r="V132" s="230">
        <v>0</v>
      </c>
      <c r="W132" s="230">
        <v>0</v>
      </c>
      <c r="X132" s="230">
        <v>0</v>
      </c>
      <c r="Y132" s="230">
        <v>0</v>
      </c>
      <c r="DA132" s="71" t="s">
        <v>764</v>
      </c>
    </row>
    <row r="133" spans="1:105" ht="12" customHeight="1" x14ac:dyDescent="0.25">
      <c r="A133" s="60" t="s">
        <v>611</v>
      </c>
      <c r="B133" s="262">
        <v>0</v>
      </c>
      <c r="C133" s="262">
        <v>0</v>
      </c>
      <c r="D133" s="262">
        <v>0</v>
      </c>
      <c r="E133" s="262">
        <v>0</v>
      </c>
      <c r="F133" s="262">
        <v>0</v>
      </c>
      <c r="G133" s="262">
        <v>0</v>
      </c>
      <c r="H133" s="262">
        <v>0</v>
      </c>
      <c r="I133" s="262">
        <v>0</v>
      </c>
      <c r="J133" s="262">
        <v>0</v>
      </c>
      <c r="K133" s="262">
        <v>0</v>
      </c>
      <c r="L133" s="262">
        <v>0</v>
      </c>
      <c r="M133" s="262">
        <v>0</v>
      </c>
      <c r="N133" s="262">
        <v>0</v>
      </c>
      <c r="O133" s="262">
        <v>0</v>
      </c>
      <c r="P133" s="262">
        <v>0</v>
      </c>
      <c r="Q133" s="262">
        <v>0</v>
      </c>
      <c r="R133" s="262">
        <v>0</v>
      </c>
      <c r="S133" s="262">
        <v>0</v>
      </c>
      <c r="T133" s="262">
        <v>0</v>
      </c>
      <c r="U133" s="262">
        <v>0</v>
      </c>
      <c r="V133" s="262">
        <v>0</v>
      </c>
      <c r="W133" s="262">
        <v>0</v>
      </c>
      <c r="X133" s="262">
        <v>0</v>
      </c>
      <c r="Y133" s="262">
        <v>0</v>
      </c>
      <c r="DA133" s="72" t="s">
        <v>765</v>
      </c>
    </row>
    <row r="134" spans="1:105" ht="12" customHeight="1" x14ac:dyDescent="0.25">
      <c r="A134" s="57" t="s">
        <v>613</v>
      </c>
      <c r="B134" s="294">
        <v>0</v>
      </c>
      <c r="C134" s="294">
        <v>0</v>
      </c>
      <c r="D134" s="294">
        <v>0</v>
      </c>
      <c r="E134" s="294">
        <v>0</v>
      </c>
      <c r="F134" s="294">
        <v>0</v>
      </c>
      <c r="G134" s="294">
        <v>0</v>
      </c>
      <c r="H134" s="294">
        <v>0</v>
      </c>
      <c r="I134" s="294">
        <v>0</v>
      </c>
      <c r="J134" s="294">
        <v>0</v>
      </c>
      <c r="K134" s="294">
        <v>0</v>
      </c>
      <c r="L134" s="294">
        <v>0</v>
      </c>
      <c r="M134" s="294">
        <v>0</v>
      </c>
      <c r="N134" s="294">
        <v>0</v>
      </c>
      <c r="O134" s="294">
        <v>0</v>
      </c>
      <c r="P134" s="294">
        <v>0</v>
      </c>
      <c r="Q134" s="294">
        <v>0</v>
      </c>
      <c r="R134" s="294">
        <v>0</v>
      </c>
      <c r="S134" s="294">
        <v>0</v>
      </c>
      <c r="T134" s="294">
        <v>0</v>
      </c>
      <c r="U134" s="294">
        <v>0</v>
      </c>
      <c r="V134" s="294">
        <v>0</v>
      </c>
      <c r="W134" s="294">
        <v>0</v>
      </c>
      <c r="X134" s="294">
        <v>0</v>
      </c>
      <c r="Y134" s="294">
        <v>0</v>
      </c>
      <c r="DA134" s="70" t="s">
        <v>766</v>
      </c>
    </row>
    <row r="135" spans="1:105" ht="12" customHeight="1" x14ac:dyDescent="0.25">
      <c r="A135" s="60" t="s">
        <v>615</v>
      </c>
      <c r="B135" s="262">
        <v>0</v>
      </c>
      <c r="C135" s="262">
        <v>0</v>
      </c>
      <c r="D135" s="262">
        <v>0</v>
      </c>
      <c r="E135" s="262">
        <v>0</v>
      </c>
      <c r="F135" s="262">
        <v>0</v>
      </c>
      <c r="G135" s="262">
        <v>0</v>
      </c>
      <c r="H135" s="262">
        <v>0</v>
      </c>
      <c r="I135" s="262">
        <v>0</v>
      </c>
      <c r="J135" s="262">
        <v>0</v>
      </c>
      <c r="K135" s="262">
        <v>0</v>
      </c>
      <c r="L135" s="262">
        <v>0</v>
      </c>
      <c r="M135" s="262">
        <v>0</v>
      </c>
      <c r="N135" s="262">
        <v>0</v>
      </c>
      <c r="O135" s="262">
        <v>0</v>
      </c>
      <c r="P135" s="262">
        <v>0</v>
      </c>
      <c r="Q135" s="262">
        <v>0</v>
      </c>
      <c r="R135" s="262">
        <v>0</v>
      </c>
      <c r="S135" s="262">
        <v>0</v>
      </c>
      <c r="T135" s="262">
        <v>0</v>
      </c>
      <c r="U135" s="262">
        <v>0</v>
      </c>
      <c r="V135" s="262">
        <v>0</v>
      </c>
      <c r="W135" s="262">
        <v>0</v>
      </c>
      <c r="X135" s="262">
        <v>0</v>
      </c>
      <c r="Y135" s="262">
        <v>0</v>
      </c>
      <c r="DA135" s="72" t="s">
        <v>767</v>
      </c>
    </row>
    <row r="136" spans="1:105" ht="12" customHeight="1" x14ac:dyDescent="0.25">
      <c r="A136" s="59" t="s">
        <v>31</v>
      </c>
      <c r="B136" s="297">
        <v>0</v>
      </c>
      <c r="C136" s="297">
        <v>0</v>
      </c>
      <c r="D136" s="297">
        <v>0</v>
      </c>
      <c r="E136" s="297">
        <v>0</v>
      </c>
      <c r="F136" s="297">
        <v>0</v>
      </c>
      <c r="G136" s="297">
        <v>0</v>
      </c>
      <c r="H136" s="297">
        <v>0</v>
      </c>
      <c r="I136" s="297">
        <v>0</v>
      </c>
      <c r="J136" s="297">
        <v>0</v>
      </c>
      <c r="K136" s="297">
        <v>0</v>
      </c>
      <c r="L136" s="297">
        <v>0</v>
      </c>
      <c r="M136" s="297">
        <v>0</v>
      </c>
      <c r="N136" s="297">
        <v>0</v>
      </c>
      <c r="O136" s="297">
        <v>0</v>
      </c>
      <c r="P136" s="297">
        <v>0</v>
      </c>
      <c r="Q136" s="297">
        <v>0</v>
      </c>
      <c r="R136" s="297">
        <v>0</v>
      </c>
      <c r="S136" s="297">
        <v>0</v>
      </c>
      <c r="T136" s="297">
        <v>0</v>
      </c>
      <c r="U136" s="297">
        <v>0</v>
      </c>
      <c r="V136" s="297">
        <v>0</v>
      </c>
      <c r="W136" s="297">
        <v>0</v>
      </c>
      <c r="X136" s="297">
        <v>0</v>
      </c>
      <c r="Y136" s="297">
        <v>0</v>
      </c>
      <c r="DA136" s="71" t="s">
        <v>768</v>
      </c>
    </row>
    <row r="137" spans="1:105" ht="12" customHeight="1" x14ac:dyDescent="0.25">
      <c r="A137" s="59" t="s">
        <v>159</v>
      </c>
      <c r="B137" s="297">
        <v>0</v>
      </c>
      <c r="C137" s="297">
        <v>0</v>
      </c>
      <c r="D137" s="297">
        <v>0</v>
      </c>
      <c r="E137" s="297">
        <v>0</v>
      </c>
      <c r="F137" s="297">
        <v>0</v>
      </c>
      <c r="G137" s="297">
        <v>0</v>
      </c>
      <c r="H137" s="297">
        <v>0</v>
      </c>
      <c r="I137" s="297">
        <v>0</v>
      </c>
      <c r="J137" s="297">
        <v>0</v>
      </c>
      <c r="K137" s="297">
        <v>0</v>
      </c>
      <c r="L137" s="297">
        <v>0</v>
      </c>
      <c r="M137" s="297">
        <v>0</v>
      </c>
      <c r="N137" s="297">
        <v>0</v>
      </c>
      <c r="O137" s="297">
        <v>0</v>
      </c>
      <c r="P137" s="297">
        <v>0</v>
      </c>
      <c r="Q137" s="297">
        <v>0</v>
      </c>
      <c r="R137" s="297">
        <v>0</v>
      </c>
      <c r="S137" s="297">
        <v>0</v>
      </c>
      <c r="T137" s="297">
        <v>0</v>
      </c>
      <c r="U137" s="297">
        <v>0</v>
      </c>
      <c r="V137" s="297">
        <v>0</v>
      </c>
      <c r="W137" s="297">
        <v>0</v>
      </c>
      <c r="X137" s="297">
        <v>0</v>
      </c>
      <c r="Y137" s="297">
        <v>0</v>
      </c>
      <c r="DA137" s="71" t="s">
        <v>769</v>
      </c>
    </row>
    <row r="138" spans="1:105" ht="12" customHeight="1" x14ac:dyDescent="0.25">
      <c r="A138" s="59" t="s">
        <v>32</v>
      </c>
      <c r="B138" s="297">
        <v>0</v>
      </c>
      <c r="C138" s="297">
        <v>0</v>
      </c>
      <c r="D138" s="297">
        <v>0</v>
      </c>
      <c r="E138" s="297">
        <v>0</v>
      </c>
      <c r="F138" s="297">
        <v>0</v>
      </c>
      <c r="G138" s="297">
        <v>0</v>
      </c>
      <c r="H138" s="297">
        <v>0</v>
      </c>
      <c r="I138" s="297">
        <v>0</v>
      </c>
      <c r="J138" s="297">
        <v>0</v>
      </c>
      <c r="K138" s="297">
        <v>0</v>
      </c>
      <c r="L138" s="297">
        <v>0</v>
      </c>
      <c r="M138" s="297">
        <v>0</v>
      </c>
      <c r="N138" s="297">
        <v>0</v>
      </c>
      <c r="O138" s="297">
        <v>0</v>
      </c>
      <c r="P138" s="297">
        <v>0</v>
      </c>
      <c r="Q138" s="297">
        <v>0</v>
      </c>
      <c r="R138" s="297">
        <v>0</v>
      </c>
      <c r="S138" s="297">
        <v>0</v>
      </c>
      <c r="T138" s="297">
        <v>0</v>
      </c>
      <c r="U138" s="297">
        <v>0</v>
      </c>
      <c r="V138" s="297">
        <v>0</v>
      </c>
      <c r="W138" s="297">
        <v>0</v>
      </c>
      <c r="X138" s="297">
        <v>0</v>
      </c>
      <c r="Y138" s="297">
        <v>0</v>
      </c>
      <c r="DA138" s="71" t="s">
        <v>770</v>
      </c>
    </row>
    <row r="139" spans="1:105" ht="12" customHeight="1" x14ac:dyDescent="0.25">
      <c r="A139" s="59" t="s">
        <v>35</v>
      </c>
      <c r="B139" s="297">
        <v>0</v>
      </c>
      <c r="C139" s="297">
        <v>0</v>
      </c>
      <c r="D139" s="297">
        <v>0</v>
      </c>
      <c r="E139" s="297">
        <v>0</v>
      </c>
      <c r="F139" s="297">
        <v>0</v>
      </c>
      <c r="G139" s="297">
        <v>0</v>
      </c>
      <c r="H139" s="297">
        <v>0</v>
      </c>
      <c r="I139" s="297">
        <v>0</v>
      </c>
      <c r="J139" s="297">
        <v>0</v>
      </c>
      <c r="K139" s="297">
        <v>0</v>
      </c>
      <c r="L139" s="297">
        <v>0</v>
      </c>
      <c r="M139" s="297">
        <v>0</v>
      </c>
      <c r="N139" s="297">
        <v>0</v>
      </c>
      <c r="O139" s="297">
        <v>0</v>
      </c>
      <c r="P139" s="297">
        <v>0</v>
      </c>
      <c r="Q139" s="297">
        <v>0</v>
      </c>
      <c r="R139" s="297">
        <v>0</v>
      </c>
      <c r="S139" s="297">
        <v>0</v>
      </c>
      <c r="T139" s="297">
        <v>0</v>
      </c>
      <c r="U139" s="297">
        <v>0</v>
      </c>
      <c r="V139" s="297">
        <v>0</v>
      </c>
      <c r="W139" s="297">
        <v>0</v>
      </c>
      <c r="X139" s="297">
        <v>0</v>
      </c>
      <c r="Y139" s="297">
        <v>0</v>
      </c>
      <c r="DA139" s="71" t="s">
        <v>771</v>
      </c>
    </row>
    <row r="140" spans="1:105" ht="12" customHeight="1" x14ac:dyDescent="0.25">
      <c r="A140" s="60" t="s">
        <v>621</v>
      </c>
      <c r="B140" s="262">
        <v>0</v>
      </c>
      <c r="C140" s="262">
        <v>0</v>
      </c>
      <c r="D140" s="262">
        <v>0</v>
      </c>
      <c r="E140" s="262">
        <v>0</v>
      </c>
      <c r="F140" s="262">
        <v>0</v>
      </c>
      <c r="G140" s="262">
        <v>0</v>
      </c>
      <c r="H140" s="262">
        <v>0</v>
      </c>
      <c r="I140" s="262">
        <v>0</v>
      </c>
      <c r="J140" s="262">
        <v>0</v>
      </c>
      <c r="K140" s="262">
        <v>0</v>
      </c>
      <c r="L140" s="262">
        <v>0</v>
      </c>
      <c r="M140" s="262">
        <v>0</v>
      </c>
      <c r="N140" s="262">
        <v>0</v>
      </c>
      <c r="O140" s="262">
        <v>0</v>
      </c>
      <c r="P140" s="262">
        <v>0</v>
      </c>
      <c r="Q140" s="262">
        <v>0</v>
      </c>
      <c r="R140" s="262">
        <v>0</v>
      </c>
      <c r="S140" s="262">
        <v>0</v>
      </c>
      <c r="T140" s="262">
        <v>0</v>
      </c>
      <c r="U140" s="262">
        <v>0</v>
      </c>
      <c r="V140" s="262">
        <v>0</v>
      </c>
      <c r="W140" s="262">
        <v>0</v>
      </c>
      <c r="X140" s="262">
        <v>0</v>
      </c>
      <c r="Y140" s="262">
        <v>0</v>
      </c>
      <c r="DA140" s="72" t="s">
        <v>772</v>
      </c>
    </row>
    <row r="141" spans="1:105" ht="12" customHeight="1" x14ac:dyDescent="0.25">
      <c r="A141" s="57" t="s">
        <v>623</v>
      </c>
      <c r="B141" s="261">
        <f t="shared" ref="B141:Y141" si="2">B142+B146+B157</f>
        <v>0</v>
      </c>
      <c r="C141" s="261">
        <f t="shared" si="2"/>
        <v>0</v>
      </c>
      <c r="D141" s="261">
        <f t="shared" si="2"/>
        <v>0</v>
      </c>
      <c r="E141" s="261">
        <f t="shared" si="2"/>
        <v>0</v>
      </c>
      <c r="F141" s="261">
        <f t="shared" si="2"/>
        <v>0</v>
      </c>
      <c r="G141" s="261">
        <f t="shared" si="2"/>
        <v>0</v>
      </c>
      <c r="H141" s="261">
        <f t="shared" si="2"/>
        <v>0</v>
      </c>
      <c r="I141" s="261">
        <f t="shared" si="2"/>
        <v>0</v>
      </c>
      <c r="J141" s="261">
        <f t="shared" si="2"/>
        <v>0</v>
      </c>
      <c r="K141" s="261">
        <f t="shared" si="2"/>
        <v>0</v>
      </c>
      <c r="L141" s="261">
        <f t="shared" si="2"/>
        <v>0</v>
      </c>
      <c r="M141" s="261">
        <f t="shared" si="2"/>
        <v>0</v>
      </c>
      <c r="N141" s="261">
        <f t="shared" si="2"/>
        <v>0</v>
      </c>
      <c r="O141" s="261">
        <f t="shared" si="2"/>
        <v>0</v>
      </c>
      <c r="P141" s="261">
        <f t="shared" si="2"/>
        <v>0</v>
      </c>
      <c r="Q141" s="261">
        <f t="shared" si="2"/>
        <v>0</v>
      </c>
      <c r="R141" s="261">
        <f t="shared" si="2"/>
        <v>0</v>
      </c>
      <c r="S141" s="261">
        <f t="shared" si="2"/>
        <v>0</v>
      </c>
      <c r="T141" s="261">
        <f t="shared" si="2"/>
        <v>0</v>
      </c>
      <c r="U141" s="261">
        <f t="shared" si="2"/>
        <v>0</v>
      </c>
      <c r="V141" s="261">
        <f t="shared" si="2"/>
        <v>0</v>
      </c>
      <c r="W141" s="261">
        <f t="shared" si="2"/>
        <v>0</v>
      </c>
      <c r="X141" s="261">
        <f t="shared" si="2"/>
        <v>0</v>
      </c>
      <c r="Y141" s="261">
        <f t="shared" si="2"/>
        <v>0</v>
      </c>
      <c r="DA141" s="70"/>
    </row>
    <row r="142" spans="1:105" ht="12" customHeight="1" x14ac:dyDescent="0.25">
      <c r="A142" s="60" t="s">
        <v>624</v>
      </c>
      <c r="B142" s="262">
        <v>0</v>
      </c>
      <c r="C142" s="262">
        <v>0</v>
      </c>
      <c r="D142" s="262">
        <v>0</v>
      </c>
      <c r="E142" s="262">
        <v>0</v>
      </c>
      <c r="F142" s="262">
        <v>0</v>
      </c>
      <c r="G142" s="262">
        <v>0</v>
      </c>
      <c r="H142" s="262">
        <v>0</v>
      </c>
      <c r="I142" s="262">
        <v>0</v>
      </c>
      <c r="J142" s="262">
        <v>0</v>
      </c>
      <c r="K142" s="262">
        <v>0</v>
      </c>
      <c r="L142" s="262">
        <v>0</v>
      </c>
      <c r="M142" s="262">
        <v>0</v>
      </c>
      <c r="N142" s="262">
        <v>0</v>
      </c>
      <c r="O142" s="262">
        <v>0</v>
      </c>
      <c r="P142" s="262">
        <v>0</v>
      </c>
      <c r="Q142" s="262">
        <v>0</v>
      </c>
      <c r="R142" s="262">
        <v>0</v>
      </c>
      <c r="S142" s="262">
        <v>0</v>
      </c>
      <c r="T142" s="262">
        <v>0</v>
      </c>
      <c r="U142" s="262">
        <v>0</v>
      </c>
      <c r="V142" s="262">
        <v>0</v>
      </c>
      <c r="W142" s="262">
        <v>0</v>
      </c>
      <c r="X142" s="262">
        <v>0</v>
      </c>
      <c r="Y142" s="262">
        <v>0</v>
      </c>
      <c r="DA142" s="72" t="s">
        <v>773</v>
      </c>
    </row>
    <row r="143" spans="1:105" ht="12" customHeight="1" x14ac:dyDescent="0.25">
      <c r="A143" s="59" t="s">
        <v>31</v>
      </c>
      <c r="B143" s="230">
        <v>0</v>
      </c>
      <c r="C143" s="230">
        <v>0</v>
      </c>
      <c r="D143" s="230">
        <v>0</v>
      </c>
      <c r="E143" s="230">
        <v>0</v>
      </c>
      <c r="F143" s="230">
        <v>0</v>
      </c>
      <c r="G143" s="230">
        <v>0</v>
      </c>
      <c r="H143" s="230">
        <v>0</v>
      </c>
      <c r="I143" s="230">
        <v>0</v>
      </c>
      <c r="J143" s="230">
        <v>0</v>
      </c>
      <c r="K143" s="230">
        <v>0</v>
      </c>
      <c r="L143" s="230">
        <v>0</v>
      </c>
      <c r="M143" s="230">
        <v>0</v>
      </c>
      <c r="N143" s="230">
        <v>0</v>
      </c>
      <c r="O143" s="230">
        <v>0</v>
      </c>
      <c r="P143" s="230">
        <v>0</v>
      </c>
      <c r="Q143" s="230">
        <v>0</v>
      </c>
      <c r="R143" s="230">
        <v>0</v>
      </c>
      <c r="S143" s="230">
        <v>0</v>
      </c>
      <c r="T143" s="230">
        <v>0</v>
      </c>
      <c r="U143" s="230">
        <v>0</v>
      </c>
      <c r="V143" s="230">
        <v>0</v>
      </c>
      <c r="W143" s="230">
        <v>0</v>
      </c>
      <c r="X143" s="230">
        <v>0</v>
      </c>
      <c r="Y143" s="230">
        <v>0</v>
      </c>
      <c r="DA143" s="71" t="s">
        <v>774</v>
      </c>
    </row>
    <row r="144" spans="1:105" ht="12" customHeight="1" x14ac:dyDescent="0.25">
      <c r="A144" s="59" t="s">
        <v>159</v>
      </c>
      <c r="B144" s="230">
        <v>0</v>
      </c>
      <c r="C144" s="230">
        <v>0</v>
      </c>
      <c r="D144" s="230">
        <v>0</v>
      </c>
      <c r="E144" s="230">
        <v>0</v>
      </c>
      <c r="F144" s="230">
        <v>0</v>
      </c>
      <c r="G144" s="230">
        <v>0</v>
      </c>
      <c r="H144" s="230">
        <v>0</v>
      </c>
      <c r="I144" s="230">
        <v>0</v>
      </c>
      <c r="J144" s="230">
        <v>0</v>
      </c>
      <c r="K144" s="230">
        <v>0</v>
      </c>
      <c r="L144" s="230">
        <v>0</v>
      </c>
      <c r="M144" s="230">
        <v>0</v>
      </c>
      <c r="N144" s="230">
        <v>0</v>
      </c>
      <c r="O144" s="230">
        <v>0</v>
      </c>
      <c r="P144" s="230">
        <v>0</v>
      </c>
      <c r="Q144" s="230">
        <v>0</v>
      </c>
      <c r="R144" s="230">
        <v>0</v>
      </c>
      <c r="S144" s="230">
        <v>0</v>
      </c>
      <c r="T144" s="230">
        <v>0</v>
      </c>
      <c r="U144" s="230">
        <v>0</v>
      </c>
      <c r="V144" s="230">
        <v>0</v>
      </c>
      <c r="W144" s="230">
        <v>0</v>
      </c>
      <c r="X144" s="230">
        <v>0</v>
      </c>
      <c r="Y144" s="230">
        <v>0</v>
      </c>
      <c r="DA144" s="71" t="s">
        <v>775</v>
      </c>
    </row>
    <row r="145" spans="1:105" ht="12" customHeight="1" x14ac:dyDescent="0.25">
      <c r="A145" s="59" t="s">
        <v>35</v>
      </c>
      <c r="B145" s="230">
        <v>0</v>
      </c>
      <c r="C145" s="230">
        <v>0</v>
      </c>
      <c r="D145" s="230">
        <v>0</v>
      </c>
      <c r="E145" s="230">
        <v>0</v>
      </c>
      <c r="F145" s="230">
        <v>0</v>
      </c>
      <c r="G145" s="230">
        <v>0</v>
      </c>
      <c r="H145" s="230">
        <v>0</v>
      </c>
      <c r="I145" s="230">
        <v>0</v>
      </c>
      <c r="J145" s="230">
        <v>0</v>
      </c>
      <c r="K145" s="230">
        <v>0</v>
      </c>
      <c r="L145" s="230">
        <v>0</v>
      </c>
      <c r="M145" s="230">
        <v>0</v>
      </c>
      <c r="N145" s="230">
        <v>0</v>
      </c>
      <c r="O145" s="230">
        <v>0</v>
      </c>
      <c r="P145" s="230">
        <v>0</v>
      </c>
      <c r="Q145" s="230">
        <v>0</v>
      </c>
      <c r="R145" s="230">
        <v>0</v>
      </c>
      <c r="S145" s="230">
        <v>0</v>
      </c>
      <c r="T145" s="230">
        <v>0</v>
      </c>
      <c r="U145" s="230">
        <v>0</v>
      </c>
      <c r="V145" s="230">
        <v>0</v>
      </c>
      <c r="W145" s="230">
        <v>0</v>
      </c>
      <c r="X145" s="230">
        <v>0</v>
      </c>
      <c r="Y145" s="230">
        <v>0</v>
      </c>
      <c r="DA145" s="71" t="s">
        <v>776</v>
      </c>
    </row>
    <row r="146" spans="1:105" ht="12" customHeight="1" x14ac:dyDescent="0.25">
      <c r="A146" s="60" t="s">
        <v>629</v>
      </c>
      <c r="B146" s="262">
        <v>0</v>
      </c>
      <c r="C146" s="262">
        <v>0</v>
      </c>
      <c r="D146" s="262">
        <v>0</v>
      </c>
      <c r="E146" s="262">
        <v>0</v>
      </c>
      <c r="F146" s="262">
        <v>0</v>
      </c>
      <c r="G146" s="262">
        <v>0</v>
      </c>
      <c r="H146" s="262">
        <v>0</v>
      </c>
      <c r="I146" s="262">
        <v>0</v>
      </c>
      <c r="J146" s="262">
        <v>0</v>
      </c>
      <c r="K146" s="262">
        <v>0</v>
      </c>
      <c r="L146" s="262">
        <v>0</v>
      </c>
      <c r="M146" s="262">
        <v>0</v>
      </c>
      <c r="N146" s="262">
        <v>0</v>
      </c>
      <c r="O146" s="262">
        <v>0</v>
      </c>
      <c r="P146" s="262">
        <v>0</v>
      </c>
      <c r="Q146" s="262">
        <v>0</v>
      </c>
      <c r="R146" s="262">
        <v>0</v>
      </c>
      <c r="S146" s="262">
        <v>0</v>
      </c>
      <c r="T146" s="262">
        <v>0</v>
      </c>
      <c r="U146" s="262">
        <v>0</v>
      </c>
      <c r="V146" s="262">
        <v>0</v>
      </c>
      <c r="W146" s="262">
        <v>0</v>
      </c>
      <c r="X146" s="262">
        <v>0</v>
      </c>
      <c r="Y146" s="262">
        <v>0</v>
      </c>
      <c r="DA146" s="72" t="s">
        <v>777</v>
      </c>
    </row>
    <row r="147" spans="1:105" ht="12" customHeight="1" x14ac:dyDescent="0.25">
      <c r="A147" s="64" t="s">
        <v>28</v>
      </c>
      <c r="B147" s="229">
        <v>0</v>
      </c>
      <c r="C147" s="229">
        <v>0</v>
      </c>
      <c r="D147" s="229">
        <v>0</v>
      </c>
      <c r="E147" s="229">
        <v>0</v>
      </c>
      <c r="F147" s="229">
        <v>0</v>
      </c>
      <c r="G147" s="229">
        <v>0</v>
      </c>
      <c r="H147" s="229">
        <v>0</v>
      </c>
      <c r="I147" s="229">
        <v>0</v>
      </c>
      <c r="J147" s="229">
        <v>0</v>
      </c>
      <c r="K147" s="229">
        <v>0</v>
      </c>
      <c r="L147" s="229">
        <v>0</v>
      </c>
      <c r="M147" s="229">
        <v>0</v>
      </c>
      <c r="N147" s="229">
        <v>0</v>
      </c>
      <c r="O147" s="229">
        <v>0</v>
      </c>
      <c r="P147" s="229">
        <v>0</v>
      </c>
      <c r="Q147" s="229">
        <v>0</v>
      </c>
      <c r="R147" s="229">
        <v>0</v>
      </c>
      <c r="S147" s="229">
        <v>0</v>
      </c>
      <c r="T147" s="229">
        <v>0</v>
      </c>
      <c r="U147" s="229">
        <v>0</v>
      </c>
      <c r="V147" s="229">
        <v>0</v>
      </c>
      <c r="W147" s="229">
        <v>0</v>
      </c>
      <c r="X147" s="229">
        <v>0</v>
      </c>
      <c r="Y147" s="229">
        <v>0</v>
      </c>
      <c r="DA147" s="73" t="s">
        <v>778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779</v>
      </c>
    </row>
    <row r="149" spans="1:105" ht="12" customHeight="1" x14ac:dyDescent="0.25">
      <c r="A149" s="64" t="s">
        <v>31</v>
      </c>
      <c r="B149" s="229">
        <v>0</v>
      </c>
      <c r="C149" s="229">
        <v>0</v>
      </c>
      <c r="D149" s="229">
        <v>0</v>
      </c>
      <c r="E149" s="229">
        <v>0</v>
      </c>
      <c r="F149" s="229">
        <v>0</v>
      </c>
      <c r="G149" s="229">
        <v>0</v>
      </c>
      <c r="H149" s="229">
        <v>0</v>
      </c>
      <c r="I149" s="229">
        <v>0</v>
      </c>
      <c r="J149" s="229">
        <v>0</v>
      </c>
      <c r="K149" s="229">
        <v>0</v>
      </c>
      <c r="L149" s="229">
        <v>0</v>
      </c>
      <c r="M149" s="229">
        <v>0</v>
      </c>
      <c r="N149" s="229">
        <v>0</v>
      </c>
      <c r="O149" s="229">
        <v>0</v>
      </c>
      <c r="P149" s="229">
        <v>0</v>
      </c>
      <c r="Q149" s="229">
        <v>0</v>
      </c>
      <c r="R149" s="229">
        <v>0</v>
      </c>
      <c r="S149" s="229">
        <v>0</v>
      </c>
      <c r="T149" s="229">
        <v>0</v>
      </c>
      <c r="U149" s="229">
        <v>0</v>
      </c>
      <c r="V149" s="229">
        <v>0</v>
      </c>
      <c r="W149" s="229">
        <v>0</v>
      </c>
      <c r="X149" s="229">
        <v>0</v>
      </c>
      <c r="Y149" s="229">
        <v>0</v>
      </c>
      <c r="DA149" s="73" t="s">
        <v>780</v>
      </c>
    </row>
    <row r="150" spans="1:105" ht="12" customHeight="1" x14ac:dyDescent="0.25">
      <c r="A150" s="64" t="s">
        <v>159</v>
      </c>
      <c r="B150" s="229">
        <v>0</v>
      </c>
      <c r="C150" s="229">
        <v>0</v>
      </c>
      <c r="D150" s="229">
        <v>0</v>
      </c>
      <c r="E150" s="229">
        <v>0</v>
      </c>
      <c r="F150" s="229">
        <v>0</v>
      </c>
      <c r="G150" s="229">
        <v>0</v>
      </c>
      <c r="H150" s="229">
        <v>0</v>
      </c>
      <c r="I150" s="229">
        <v>0</v>
      </c>
      <c r="J150" s="229">
        <v>0</v>
      </c>
      <c r="K150" s="229">
        <v>0</v>
      </c>
      <c r="L150" s="229">
        <v>0</v>
      </c>
      <c r="M150" s="229">
        <v>0</v>
      </c>
      <c r="N150" s="229">
        <v>0</v>
      </c>
      <c r="O150" s="229">
        <v>0</v>
      </c>
      <c r="P150" s="229">
        <v>0</v>
      </c>
      <c r="Q150" s="229">
        <v>0</v>
      </c>
      <c r="R150" s="229">
        <v>0</v>
      </c>
      <c r="S150" s="229">
        <v>0</v>
      </c>
      <c r="T150" s="229">
        <v>0</v>
      </c>
      <c r="U150" s="229">
        <v>0</v>
      </c>
      <c r="V150" s="229">
        <v>0</v>
      </c>
      <c r="W150" s="229">
        <v>0</v>
      </c>
      <c r="X150" s="229">
        <v>0</v>
      </c>
      <c r="Y150" s="229">
        <v>0</v>
      </c>
      <c r="DA150" s="73" t="s">
        <v>781</v>
      </c>
    </row>
    <row r="151" spans="1:105" ht="12" customHeight="1" x14ac:dyDescent="0.25">
      <c r="A151" s="64" t="s">
        <v>32</v>
      </c>
      <c r="B151" s="229">
        <v>0</v>
      </c>
      <c r="C151" s="229">
        <v>0</v>
      </c>
      <c r="D151" s="229">
        <v>0</v>
      </c>
      <c r="E151" s="229">
        <v>0</v>
      </c>
      <c r="F151" s="229">
        <v>0</v>
      </c>
      <c r="G151" s="229">
        <v>0</v>
      </c>
      <c r="H151" s="229">
        <v>0</v>
      </c>
      <c r="I151" s="229">
        <v>0</v>
      </c>
      <c r="J151" s="229">
        <v>0</v>
      </c>
      <c r="K151" s="229">
        <v>0</v>
      </c>
      <c r="L151" s="229">
        <v>0</v>
      </c>
      <c r="M151" s="229">
        <v>0</v>
      </c>
      <c r="N151" s="229">
        <v>0</v>
      </c>
      <c r="O151" s="229">
        <v>0</v>
      </c>
      <c r="P151" s="229">
        <v>0</v>
      </c>
      <c r="Q151" s="229">
        <v>0</v>
      </c>
      <c r="R151" s="229">
        <v>0</v>
      </c>
      <c r="S151" s="229">
        <v>0</v>
      </c>
      <c r="T151" s="229">
        <v>0</v>
      </c>
      <c r="U151" s="229">
        <v>0</v>
      </c>
      <c r="V151" s="229">
        <v>0</v>
      </c>
      <c r="W151" s="229">
        <v>0</v>
      </c>
      <c r="X151" s="229">
        <v>0</v>
      </c>
      <c r="Y151" s="229">
        <v>0</v>
      </c>
      <c r="DA151" s="73" t="s">
        <v>782</v>
      </c>
    </row>
    <row r="152" spans="1:105" ht="12" customHeight="1" x14ac:dyDescent="0.25">
      <c r="A152" s="64" t="s">
        <v>33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783</v>
      </c>
    </row>
    <row r="153" spans="1:105" ht="12" customHeight="1" x14ac:dyDescent="0.25">
      <c r="A153" s="64" t="s">
        <v>35</v>
      </c>
      <c r="B153" s="229">
        <v>0</v>
      </c>
      <c r="C153" s="229">
        <v>0</v>
      </c>
      <c r="D153" s="229">
        <v>0</v>
      </c>
      <c r="E153" s="229">
        <v>0</v>
      </c>
      <c r="F153" s="229">
        <v>0</v>
      </c>
      <c r="G153" s="229">
        <v>0</v>
      </c>
      <c r="H153" s="229">
        <v>0</v>
      </c>
      <c r="I153" s="229">
        <v>0</v>
      </c>
      <c r="J153" s="229">
        <v>0</v>
      </c>
      <c r="K153" s="229">
        <v>0</v>
      </c>
      <c r="L153" s="229">
        <v>0</v>
      </c>
      <c r="M153" s="229">
        <v>0</v>
      </c>
      <c r="N153" s="229">
        <v>0</v>
      </c>
      <c r="O153" s="229">
        <v>0</v>
      </c>
      <c r="P153" s="229">
        <v>0</v>
      </c>
      <c r="Q153" s="229">
        <v>0</v>
      </c>
      <c r="R153" s="229">
        <v>0</v>
      </c>
      <c r="S153" s="229">
        <v>0</v>
      </c>
      <c r="T153" s="229">
        <v>0</v>
      </c>
      <c r="U153" s="229">
        <v>0</v>
      </c>
      <c r="V153" s="229">
        <v>0</v>
      </c>
      <c r="W153" s="229">
        <v>0</v>
      </c>
      <c r="X153" s="229">
        <v>0</v>
      </c>
      <c r="Y153" s="229">
        <v>0</v>
      </c>
      <c r="DA153" s="73" t="s">
        <v>784</v>
      </c>
    </row>
    <row r="154" spans="1:105" ht="12" customHeight="1" x14ac:dyDescent="0.25">
      <c r="A154" s="64" t="s">
        <v>36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785</v>
      </c>
    </row>
    <row r="155" spans="1:105" ht="12" customHeight="1" x14ac:dyDescent="0.25">
      <c r="A155" s="64" t="s">
        <v>38</v>
      </c>
      <c r="B155" s="229">
        <v>0</v>
      </c>
      <c r="C155" s="229">
        <v>0</v>
      </c>
      <c r="D155" s="229">
        <v>0</v>
      </c>
      <c r="E155" s="229">
        <v>0</v>
      </c>
      <c r="F155" s="229">
        <v>0</v>
      </c>
      <c r="G155" s="229">
        <v>0</v>
      </c>
      <c r="H155" s="229">
        <v>0</v>
      </c>
      <c r="I155" s="229">
        <v>0</v>
      </c>
      <c r="J155" s="229">
        <v>0</v>
      </c>
      <c r="K155" s="229">
        <v>0</v>
      </c>
      <c r="L155" s="229">
        <v>0</v>
      </c>
      <c r="M155" s="229">
        <v>0</v>
      </c>
      <c r="N155" s="229">
        <v>0</v>
      </c>
      <c r="O155" s="229">
        <v>0</v>
      </c>
      <c r="P155" s="229">
        <v>0</v>
      </c>
      <c r="Q155" s="229">
        <v>0</v>
      </c>
      <c r="R155" s="229">
        <v>0</v>
      </c>
      <c r="S155" s="229">
        <v>0</v>
      </c>
      <c r="T155" s="229">
        <v>0</v>
      </c>
      <c r="U155" s="229">
        <v>0</v>
      </c>
      <c r="V155" s="229">
        <v>0</v>
      </c>
      <c r="W155" s="229">
        <v>0</v>
      </c>
      <c r="X155" s="229">
        <v>0</v>
      </c>
      <c r="Y155" s="229">
        <v>0</v>
      </c>
      <c r="DA155" s="73" t="s">
        <v>786</v>
      </c>
    </row>
    <row r="156" spans="1:105" ht="12" customHeight="1" x14ac:dyDescent="0.25">
      <c r="A156" s="64" t="s">
        <v>39</v>
      </c>
      <c r="B156" s="229">
        <v>0</v>
      </c>
      <c r="C156" s="229">
        <v>0</v>
      </c>
      <c r="D156" s="229">
        <v>0</v>
      </c>
      <c r="E156" s="229">
        <v>0</v>
      </c>
      <c r="F156" s="229">
        <v>0</v>
      </c>
      <c r="G156" s="229">
        <v>0</v>
      </c>
      <c r="H156" s="229">
        <v>0</v>
      </c>
      <c r="I156" s="229">
        <v>0</v>
      </c>
      <c r="J156" s="229">
        <v>0</v>
      </c>
      <c r="K156" s="229">
        <v>0</v>
      </c>
      <c r="L156" s="229">
        <v>0</v>
      </c>
      <c r="M156" s="229">
        <v>0</v>
      </c>
      <c r="N156" s="229">
        <v>0</v>
      </c>
      <c r="O156" s="229">
        <v>0</v>
      </c>
      <c r="P156" s="229">
        <v>0</v>
      </c>
      <c r="Q156" s="229">
        <v>0</v>
      </c>
      <c r="R156" s="229">
        <v>0</v>
      </c>
      <c r="S156" s="229">
        <v>0</v>
      </c>
      <c r="T156" s="229">
        <v>0</v>
      </c>
      <c r="U156" s="229">
        <v>0</v>
      </c>
      <c r="V156" s="229">
        <v>0</v>
      </c>
      <c r="W156" s="229">
        <v>0</v>
      </c>
      <c r="X156" s="229">
        <v>0</v>
      </c>
      <c r="Y156" s="229">
        <v>0</v>
      </c>
      <c r="DA156" s="73" t="s">
        <v>787</v>
      </c>
    </row>
    <row r="157" spans="1:105" ht="12" customHeight="1" x14ac:dyDescent="0.25">
      <c r="A157" s="61" t="s">
        <v>641</v>
      </c>
      <c r="B157" s="263">
        <v>0</v>
      </c>
      <c r="C157" s="263">
        <v>0</v>
      </c>
      <c r="D157" s="263">
        <v>0</v>
      </c>
      <c r="E157" s="263">
        <v>0</v>
      </c>
      <c r="F157" s="263">
        <v>0</v>
      </c>
      <c r="G157" s="263">
        <v>0</v>
      </c>
      <c r="H157" s="263">
        <v>0</v>
      </c>
      <c r="I157" s="263">
        <v>0</v>
      </c>
      <c r="J157" s="263">
        <v>0</v>
      </c>
      <c r="K157" s="263">
        <v>0</v>
      </c>
      <c r="L157" s="263">
        <v>0</v>
      </c>
      <c r="M157" s="263">
        <v>0</v>
      </c>
      <c r="N157" s="263">
        <v>0</v>
      </c>
      <c r="O157" s="263">
        <v>0</v>
      </c>
      <c r="P157" s="263">
        <v>0</v>
      </c>
      <c r="Q157" s="263">
        <v>0</v>
      </c>
      <c r="R157" s="263">
        <v>0</v>
      </c>
      <c r="S157" s="263">
        <v>0</v>
      </c>
      <c r="T157" s="263">
        <v>0</v>
      </c>
      <c r="U157" s="263">
        <v>0</v>
      </c>
      <c r="V157" s="263">
        <v>0</v>
      </c>
      <c r="W157" s="263">
        <v>0</v>
      </c>
      <c r="X157" s="263">
        <v>0</v>
      </c>
      <c r="Y157" s="263">
        <v>0</v>
      </c>
      <c r="DA157" s="74" t="s">
        <v>788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DA158" s="94"/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340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3">SUM(B$163:B$169)</f>
        <v>0</v>
      </c>
      <c r="C162" s="232">
        <f t="shared" si="3"/>
        <v>0</v>
      </c>
      <c r="D162" s="232">
        <f t="shared" si="3"/>
        <v>0</v>
      </c>
      <c r="E162" s="232">
        <f t="shared" si="3"/>
        <v>0</v>
      </c>
      <c r="F162" s="232">
        <f t="shared" si="3"/>
        <v>0</v>
      </c>
      <c r="G162" s="232">
        <f t="shared" si="3"/>
        <v>0</v>
      </c>
      <c r="H162" s="232">
        <f t="shared" si="3"/>
        <v>0</v>
      </c>
      <c r="I162" s="232">
        <f t="shared" si="3"/>
        <v>0</v>
      </c>
      <c r="J162" s="232">
        <f t="shared" si="3"/>
        <v>0</v>
      </c>
      <c r="K162" s="232">
        <f t="shared" si="3"/>
        <v>0</v>
      </c>
      <c r="L162" s="232">
        <f t="shared" si="3"/>
        <v>0</v>
      </c>
      <c r="M162" s="232">
        <f t="shared" si="3"/>
        <v>0</v>
      </c>
      <c r="N162" s="232">
        <f t="shared" si="3"/>
        <v>0</v>
      </c>
      <c r="O162" s="232">
        <f t="shared" si="3"/>
        <v>0</v>
      </c>
      <c r="P162" s="232">
        <f t="shared" si="3"/>
        <v>0</v>
      </c>
      <c r="Q162" s="232">
        <f t="shared" si="3"/>
        <v>0</v>
      </c>
      <c r="R162" s="232">
        <f t="shared" si="3"/>
        <v>0</v>
      </c>
      <c r="S162" s="232">
        <f t="shared" si="3"/>
        <v>0</v>
      </c>
      <c r="T162" s="232">
        <f t="shared" si="3"/>
        <v>0</v>
      </c>
      <c r="U162" s="232">
        <f t="shared" si="3"/>
        <v>0</v>
      </c>
      <c r="V162" s="232">
        <f t="shared" si="3"/>
        <v>0</v>
      </c>
      <c r="W162" s="232">
        <f t="shared" si="3"/>
        <v>0</v>
      </c>
      <c r="X162" s="232">
        <f t="shared" si="3"/>
        <v>0</v>
      </c>
      <c r="Y162" s="232">
        <f t="shared" si="3"/>
        <v>0</v>
      </c>
      <c r="DA162" s="95"/>
    </row>
    <row r="163" spans="1:105" ht="12" customHeight="1" x14ac:dyDescent="0.25">
      <c r="A163" s="55" t="s">
        <v>91</v>
      </c>
      <c r="B163" s="299">
        <f t="shared" ref="B163:Y163" si="4">IF(B$6=0,0,B$6/B$5)</f>
        <v>0</v>
      </c>
      <c r="C163" s="299">
        <f t="shared" si="4"/>
        <v>0</v>
      </c>
      <c r="D163" s="299">
        <f t="shared" si="4"/>
        <v>0</v>
      </c>
      <c r="E163" s="299">
        <f t="shared" si="4"/>
        <v>0</v>
      </c>
      <c r="F163" s="299">
        <f t="shared" si="4"/>
        <v>0</v>
      </c>
      <c r="G163" s="299">
        <f t="shared" si="4"/>
        <v>0</v>
      </c>
      <c r="H163" s="299">
        <f t="shared" si="4"/>
        <v>0</v>
      </c>
      <c r="I163" s="299">
        <f t="shared" si="4"/>
        <v>0</v>
      </c>
      <c r="J163" s="299">
        <f t="shared" si="4"/>
        <v>0</v>
      </c>
      <c r="K163" s="299">
        <f t="shared" si="4"/>
        <v>0</v>
      </c>
      <c r="L163" s="299">
        <f t="shared" si="4"/>
        <v>0</v>
      </c>
      <c r="M163" s="299">
        <f t="shared" si="4"/>
        <v>0</v>
      </c>
      <c r="N163" s="299">
        <f t="shared" si="4"/>
        <v>0</v>
      </c>
      <c r="O163" s="299">
        <f t="shared" si="4"/>
        <v>0</v>
      </c>
      <c r="P163" s="299">
        <f t="shared" si="4"/>
        <v>0</v>
      </c>
      <c r="Q163" s="299">
        <f t="shared" si="4"/>
        <v>0</v>
      </c>
      <c r="R163" s="299">
        <f t="shared" si="4"/>
        <v>0</v>
      </c>
      <c r="S163" s="299">
        <f t="shared" si="4"/>
        <v>0</v>
      </c>
      <c r="T163" s="299">
        <f t="shared" si="4"/>
        <v>0</v>
      </c>
      <c r="U163" s="299">
        <f t="shared" si="4"/>
        <v>0</v>
      </c>
      <c r="V163" s="299">
        <f t="shared" si="4"/>
        <v>0</v>
      </c>
      <c r="W163" s="299">
        <f t="shared" si="4"/>
        <v>0</v>
      </c>
      <c r="X163" s="299">
        <f t="shared" si="4"/>
        <v>0</v>
      </c>
      <c r="Y163" s="299">
        <f t="shared" si="4"/>
        <v>0</v>
      </c>
      <c r="DA163" s="67"/>
    </row>
    <row r="164" spans="1:105" ht="12" customHeight="1" x14ac:dyDescent="0.25">
      <c r="A164" s="173" t="s">
        <v>92</v>
      </c>
      <c r="B164" s="233">
        <f t="shared" ref="B164:Y164" si="5">IF(B$7=0,0,B$7/B$5)</f>
        <v>0</v>
      </c>
      <c r="C164" s="233">
        <f t="shared" si="5"/>
        <v>0</v>
      </c>
      <c r="D164" s="233">
        <f t="shared" si="5"/>
        <v>0</v>
      </c>
      <c r="E164" s="233">
        <f t="shared" si="5"/>
        <v>0</v>
      </c>
      <c r="F164" s="233">
        <f t="shared" si="5"/>
        <v>0</v>
      </c>
      <c r="G164" s="233">
        <f t="shared" si="5"/>
        <v>0</v>
      </c>
      <c r="H164" s="233">
        <f t="shared" si="5"/>
        <v>0</v>
      </c>
      <c r="I164" s="233">
        <f t="shared" si="5"/>
        <v>0</v>
      </c>
      <c r="J164" s="233">
        <f t="shared" si="5"/>
        <v>0</v>
      </c>
      <c r="K164" s="233">
        <f t="shared" si="5"/>
        <v>0</v>
      </c>
      <c r="L164" s="233">
        <f t="shared" si="5"/>
        <v>0</v>
      </c>
      <c r="M164" s="233">
        <f t="shared" si="5"/>
        <v>0</v>
      </c>
      <c r="N164" s="233">
        <f t="shared" si="5"/>
        <v>0</v>
      </c>
      <c r="O164" s="233">
        <f t="shared" si="5"/>
        <v>0</v>
      </c>
      <c r="P164" s="233">
        <f t="shared" si="5"/>
        <v>0</v>
      </c>
      <c r="Q164" s="233">
        <f t="shared" si="5"/>
        <v>0</v>
      </c>
      <c r="R164" s="233">
        <f t="shared" si="5"/>
        <v>0</v>
      </c>
      <c r="S164" s="233">
        <f t="shared" si="5"/>
        <v>0</v>
      </c>
      <c r="T164" s="233">
        <f t="shared" si="5"/>
        <v>0</v>
      </c>
      <c r="U164" s="233">
        <f t="shared" si="5"/>
        <v>0</v>
      </c>
      <c r="V164" s="233">
        <f t="shared" si="5"/>
        <v>0</v>
      </c>
      <c r="W164" s="233">
        <f t="shared" si="5"/>
        <v>0</v>
      </c>
      <c r="X164" s="233">
        <f t="shared" si="5"/>
        <v>0</v>
      </c>
      <c r="Y164" s="233">
        <f t="shared" si="5"/>
        <v>0</v>
      </c>
      <c r="DA164" s="177"/>
    </row>
    <row r="165" spans="1:105" ht="12" customHeight="1" x14ac:dyDescent="0.25">
      <c r="A165" s="173" t="s">
        <v>93</v>
      </c>
      <c r="B165" s="233">
        <f t="shared" ref="B165:Y165" si="6">IF(B$8=0,0,B$8/B$5)</f>
        <v>0</v>
      </c>
      <c r="C165" s="233">
        <f t="shared" si="6"/>
        <v>0</v>
      </c>
      <c r="D165" s="233">
        <f t="shared" si="6"/>
        <v>0</v>
      </c>
      <c r="E165" s="233">
        <f t="shared" si="6"/>
        <v>0</v>
      </c>
      <c r="F165" s="233">
        <f t="shared" si="6"/>
        <v>0</v>
      </c>
      <c r="G165" s="233">
        <f t="shared" si="6"/>
        <v>0</v>
      </c>
      <c r="H165" s="233">
        <f t="shared" si="6"/>
        <v>0</v>
      </c>
      <c r="I165" s="233">
        <f t="shared" si="6"/>
        <v>0</v>
      </c>
      <c r="J165" s="233">
        <f t="shared" si="6"/>
        <v>0</v>
      </c>
      <c r="K165" s="233">
        <f t="shared" si="6"/>
        <v>0</v>
      </c>
      <c r="L165" s="233">
        <f t="shared" si="6"/>
        <v>0</v>
      </c>
      <c r="M165" s="233">
        <f t="shared" si="6"/>
        <v>0</v>
      </c>
      <c r="N165" s="233">
        <f t="shared" si="6"/>
        <v>0</v>
      </c>
      <c r="O165" s="233">
        <f t="shared" si="6"/>
        <v>0</v>
      </c>
      <c r="P165" s="233">
        <f t="shared" si="6"/>
        <v>0</v>
      </c>
      <c r="Q165" s="233">
        <f t="shared" si="6"/>
        <v>0</v>
      </c>
      <c r="R165" s="233">
        <f t="shared" si="6"/>
        <v>0</v>
      </c>
      <c r="S165" s="233">
        <f t="shared" si="6"/>
        <v>0</v>
      </c>
      <c r="T165" s="233">
        <f t="shared" si="6"/>
        <v>0</v>
      </c>
      <c r="U165" s="233">
        <f t="shared" si="6"/>
        <v>0</v>
      </c>
      <c r="V165" s="233">
        <f t="shared" si="6"/>
        <v>0</v>
      </c>
      <c r="W165" s="233">
        <f t="shared" si="6"/>
        <v>0</v>
      </c>
      <c r="X165" s="233">
        <f t="shared" si="6"/>
        <v>0</v>
      </c>
      <c r="Y165" s="233">
        <f t="shared" si="6"/>
        <v>0</v>
      </c>
      <c r="DA165" s="177"/>
    </row>
    <row r="166" spans="1:105" ht="12" customHeight="1" x14ac:dyDescent="0.25">
      <c r="A166" s="173" t="s">
        <v>94</v>
      </c>
      <c r="B166" s="233">
        <f t="shared" ref="B166:Y166" si="7">IF(B$9=0,0,B$9/B$5)</f>
        <v>0</v>
      </c>
      <c r="C166" s="233">
        <f t="shared" si="7"/>
        <v>0</v>
      </c>
      <c r="D166" s="233">
        <f t="shared" si="7"/>
        <v>0</v>
      </c>
      <c r="E166" s="233">
        <f t="shared" si="7"/>
        <v>0</v>
      </c>
      <c r="F166" s="233">
        <f t="shared" si="7"/>
        <v>0</v>
      </c>
      <c r="G166" s="233">
        <f t="shared" si="7"/>
        <v>0</v>
      </c>
      <c r="H166" s="233">
        <f t="shared" si="7"/>
        <v>0</v>
      </c>
      <c r="I166" s="233">
        <f t="shared" si="7"/>
        <v>0</v>
      </c>
      <c r="J166" s="233">
        <f t="shared" si="7"/>
        <v>0</v>
      </c>
      <c r="K166" s="233">
        <f t="shared" si="7"/>
        <v>0</v>
      </c>
      <c r="L166" s="233">
        <f t="shared" si="7"/>
        <v>0</v>
      </c>
      <c r="M166" s="233">
        <f t="shared" si="7"/>
        <v>0</v>
      </c>
      <c r="N166" s="233">
        <f t="shared" si="7"/>
        <v>0</v>
      </c>
      <c r="O166" s="233">
        <f t="shared" si="7"/>
        <v>0</v>
      </c>
      <c r="P166" s="233">
        <f t="shared" si="7"/>
        <v>0</v>
      </c>
      <c r="Q166" s="233">
        <f t="shared" si="7"/>
        <v>0</v>
      </c>
      <c r="R166" s="233">
        <f t="shared" si="7"/>
        <v>0</v>
      </c>
      <c r="S166" s="233">
        <f t="shared" si="7"/>
        <v>0</v>
      </c>
      <c r="T166" s="233">
        <f t="shared" si="7"/>
        <v>0</v>
      </c>
      <c r="U166" s="233">
        <f t="shared" si="7"/>
        <v>0</v>
      </c>
      <c r="V166" s="233">
        <f t="shared" si="7"/>
        <v>0</v>
      </c>
      <c r="W166" s="233">
        <f t="shared" si="7"/>
        <v>0</v>
      </c>
      <c r="X166" s="233">
        <f t="shared" si="7"/>
        <v>0</v>
      </c>
      <c r="Y166" s="233">
        <f t="shared" si="7"/>
        <v>0</v>
      </c>
      <c r="DA166" s="177"/>
    </row>
    <row r="167" spans="1:105" ht="12" customHeight="1" x14ac:dyDescent="0.25">
      <c r="A167" s="56" t="s">
        <v>95</v>
      </c>
      <c r="B167" s="300">
        <f t="shared" ref="B167:Y167" si="8">IF(B$10=0,0,B$10/B$5)</f>
        <v>0</v>
      </c>
      <c r="C167" s="300">
        <f t="shared" si="8"/>
        <v>0</v>
      </c>
      <c r="D167" s="300">
        <f t="shared" si="8"/>
        <v>0</v>
      </c>
      <c r="E167" s="300">
        <f t="shared" si="8"/>
        <v>0</v>
      </c>
      <c r="F167" s="300">
        <f t="shared" si="8"/>
        <v>0</v>
      </c>
      <c r="G167" s="300">
        <f t="shared" si="8"/>
        <v>0</v>
      </c>
      <c r="H167" s="300">
        <f t="shared" si="8"/>
        <v>0</v>
      </c>
      <c r="I167" s="300">
        <f t="shared" si="8"/>
        <v>0</v>
      </c>
      <c r="J167" s="300">
        <f t="shared" si="8"/>
        <v>0</v>
      </c>
      <c r="K167" s="300">
        <f t="shared" si="8"/>
        <v>0</v>
      </c>
      <c r="L167" s="300">
        <f t="shared" si="8"/>
        <v>0</v>
      </c>
      <c r="M167" s="300">
        <f t="shared" si="8"/>
        <v>0</v>
      </c>
      <c r="N167" s="300">
        <f t="shared" si="8"/>
        <v>0</v>
      </c>
      <c r="O167" s="300">
        <f t="shared" si="8"/>
        <v>0</v>
      </c>
      <c r="P167" s="300">
        <f t="shared" si="8"/>
        <v>0</v>
      </c>
      <c r="Q167" s="300">
        <f t="shared" si="8"/>
        <v>0</v>
      </c>
      <c r="R167" s="300">
        <f t="shared" si="8"/>
        <v>0</v>
      </c>
      <c r="S167" s="300">
        <f t="shared" si="8"/>
        <v>0</v>
      </c>
      <c r="T167" s="300">
        <f t="shared" si="8"/>
        <v>0</v>
      </c>
      <c r="U167" s="300">
        <f t="shared" si="8"/>
        <v>0</v>
      </c>
      <c r="V167" s="300">
        <f t="shared" si="8"/>
        <v>0</v>
      </c>
      <c r="W167" s="300">
        <f t="shared" si="8"/>
        <v>0</v>
      </c>
      <c r="X167" s="300">
        <f t="shared" si="8"/>
        <v>0</v>
      </c>
      <c r="Y167" s="300">
        <f t="shared" si="8"/>
        <v>0</v>
      </c>
      <c r="DA167" s="68"/>
    </row>
    <row r="168" spans="1:105" ht="12" customHeight="1" x14ac:dyDescent="0.25">
      <c r="A168" s="174" t="s">
        <v>485</v>
      </c>
      <c r="B168" s="301">
        <f t="shared" ref="B168:Y168" si="9">IF(B$16=0,0,B$16/B$5)</f>
        <v>0</v>
      </c>
      <c r="C168" s="301">
        <f t="shared" si="9"/>
        <v>0</v>
      </c>
      <c r="D168" s="301">
        <f t="shared" si="9"/>
        <v>0</v>
      </c>
      <c r="E168" s="301">
        <f t="shared" si="9"/>
        <v>0</v>
      </c>
      <c r="F168" s="301">
        <f t="shared" si="9"/>
        <v>0</v>
      </c>
      <c r="G168" s="301">
        <f t="shared" si="9"/>
        <v>0</v>
      </c>
      <c r="H168" s="301">
        <f t="shared" si="9"/>
        <v>0</v>
      </c>
      <c r="I168" s="301">
        <f t="shared" si="9"/>
        <v>0</v>
      </c>
      <c r="J168" s="301">
        <f t="shared" si="9"/>
        <v>0</v>
      </c>
      <c r="K168" s="301">
        <f t="shared" si="9"/>
        <v>0</v>
      </c>
      <c r="L168" s="301">
        <f t="shared" si="9"/>
        <v>0</v>
      </c>
      <c r="M168" s="301">
        <f t="shared" si="9"/>
        <v>0</v>
      </c>
      <c r="N168" s="301">
        <f t="shared" si="9"/>
        <v>0</v>
      </c>
      <c r="O168" s="301">
        <f t="shared" si="9"/>
        <v>0</v>
      </c>
      <c r="P168" s="301">
        <f t="shared" si="9"/>
        <v>0</v>
      </c>
      <c r="Q168" s="301">
        <f t="shared" si="9"/>
        <v>0</v>
      </c>
      <c r="R168" s="301">
        <f t="shared" si="9"/>
        <v>0</v>
      </c>
      <c r="S168" s="301">
        <f t="shared" si="9"/>
        <v>0</v>
      </c>
      <c r="T168" s="301">
        <f t="shared" si="9"/>
        <v>0</v>
      </c>
      <c r="U168" s="301">
        <f t="shared" si="9"/>
        <v>0</v>
      </c>
      <c r="V168" s="301">
        <f t="shared" si="9"/>
        <v>0</v>
      </c>
      <c r="W168" s="301">
        <f t="shared" si="9"/>
        <v>0</v>
      </c>
      <c r="X168" s="301">
        <f t="shared" si="9"/>
        <v>0</v>
      </c>
      <c r="Y168" s="301">
        <f t="shared" si="9"/>
        <v>0</v>
      </c>
      <c r="DA168" s="178"/>
    </row>
    <row r="169" spans="1:105" ht="12" customHeight="1" x14ac:dyDescent="0.25">
      <c r="A169" s="41" t="s">
        <v>497</v>
      </c>
      <c r="B169" s="235">
        <f t="shared" ref="B169:Y169" si="10">IF(B$27=0,0,B$27/B$5)</f>
        <v>0</v>
      </c>
      <c r="C169" s="235">
        <f t="shared" si="10"/>
        <v>0</v>
      </c>
      <c r="D169" s="235">
        <f t="shared" si="10"/>
        <v>0</v>
      </c>
      <c r="E169" s="235">
        <f t="shared" si="10"/>
        <v>0</v>
      </c>
      <c r="F169" s="235">
        <f t="shared" si="10"/>
        <v>0</v>
      </c>
      <c r="G169" s="235">
        <f t="shared" si="10"/>
        <v>0</v>
      </c>
      <c r="H169" s="235">
        <f t="shared" si="10"/>
        <v>0</v>
      </c>
      <c r="I169" s="235">
        <f t="shared" si="10"/>
        <v>0</v>
      </c>
      <c r="J169" s="235">
        <f t="shared" si="10"/>
        <v>0</v>
      </c>
      <c r="K169" s="235">
        <f t="shared" si="10"/>
        <v>0</v>
      </c>
      <c r="L169" s="235">
        <f t="shared" si="10"/>
        <v>0</v>
      </c>
      <c r="M169" s="235">
        <f t="shared" si="10"/>
        <v>0</v>
      </c>
      <c r="N169" s="235">
        <f t="shared" si="10"/>
        <v>0</v>
      </c>
      <c r="O169" s="235">
        <f t="shared" si="10"/>
        <v>0</v>
      </c>
      <c r="P169" s="235">
        <f t="shared" si="10"/>
        <v>0</v>
      </c>
      <c r="Q169" s="235">
        <f t="shared" si="10"/>
        <v>0</v>
      </c>
      <c r="R169" s="235">
        <f t="shared" si="10"/>
        <v>0</v>
      </c>
      <c r="S169" s="235">
        <f t="shared" si="10"/>
        <v>0</v>
      </c>
      <c r="T169" s="235">
        <f t="shared" si="10"/>
        <v>0</v>
      </c>
      <c r="U169" s="235">
        <f t="shared" si="10"/>
        <v>0</v>
      </c>
      <c r="V169" s="235">
        <f t="shared" si="10"/>
        <v>0</v>
      </c>
      <c r="W169" s="235">
        <f t="shared" si="10"/>
        <v>0</v>
      </c>
      <c r="X169" s="235">
        <f t="shared" si="10"/>
        <v>0</v>
      </c>
      <c r="Y169" s="235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0"/>
    </row>
    <row r="171" spans="1:105" ht="12" customHeight="1" x14ac:dyDescent="0.25">
      <c r="A171" s="35" t="s">
        <v>46</v>
      </c>
      <c r="B171" s="232">
        <f t="shared" ref="B171:Y171" si="11">SUM(B$172:B$177,B$179:B$180,B$182:B$184)</f>
        <v>0</v>
      </c>
      <c r="C171" s="232">
        <f t="shared" si="11"/>
        <v>0</v>
      </c>
      <c r="D171" s="232">
        <f t="shared" si="11"/>
        <v>0</v>
      </c>
      <c r="E171" s="232">
        <f t="shared" si="11"/>
        <v>0</v>
      </c>
      <c r="F171" s="232">
        <f t="shared" si="11"/>
        <v>0</v>
      </c>
      <c r="G171" s="232">
        <f t="shared" si="11"/>
        <v>0</v>
      </c>
      <c r="H171" s="232">
        <f t="shared" si="11"/>
        <v>0</v>
      </c>
      <c r="I171" s="232">
        <f t="shared" si="11"/>
        <v>0</v>
      </c>
      <c r="J171" s="232">
        <f t="shared" si="11"/>
        <v>0</v>
      </c>
      <c r="K171" s="232">
        <f t="shared" si="11"/>
        <v>0</v>
      </c>
      <c r="L171" s="232">
        <f t="shared" si="11"/>
        <v>0</v>
      </c>
      <c r="M171" s="232">
        <f t="shared" si="11"/>
        <v>0</v>
      </c>
      <c r="N171" s="232">
        <f t="shared" si="11"/>
        <v>0</v>
      </c>
      <c r="O171" s="232">
        <f t="shared" si="11"/>
        <v>0</v>
      </c>
      <c r="P171" s="232">
        <f t="shared" si="11"/>
        <v>0</v>
      </c>
      <c r="Q171" s="232">
        <f t="shared" si="11"/>
        <v>0</v>
      </c>
      <c r="R171" s="232">
        <f t="shared" si="11"/>
        <v>0</v>
      </c>
      <c r="S171" s="232">
        <f t="shared" si="11"/>
        <v>0</v>
      </c>
      <c r="T171" s="232">
        <f t="shared" si="11"/>
        <v>0</v>
      </c>
      <c r="U171" s="232">
        <f t="shared" si="11"/>
        <v>0</v>
      </c>
      <c r="V171" s="232">
        <f t="shared" si="11"/>
        <v>0</v>
      </c>
      <c r="W171" s="232">
        <f t="shared" si="11"/>
        <v>0</v>
      </c>
      <c r="X171" s="232">
        <f t="shared" si="11"/>
        <v>0</v>
      </c>
      <c r="Y171" s="232">
        <f t="shared" si="11"/>
        <v>0</v>
      </c>
      <c r="DA171" s="95"/>
    </row>
    <row r="172" spans="1:105" ht="12" customHeight="1" x14ac:dyDescent="0.25">
      <c r="A172" s="55" t="s">
        <v>91</v>
      </c>
      <c r="B172" s="299">
        <f t="shared" ref="B172:Y172" si="12">IF(B$35=0,0,B$35/B$34)</f>
        <v>0</v>
      </c>
      <c r="C172" s="299">
        <f t="shared" si="12"/>
        <v>0</v>
      </c>
      <c r="D172" s="299">
        <f t="shared" si="12"/>
        <v>0</v>
      </c>
      <c r="E172" s="299">
        <f t="shared" si="12"/>
        <v>0</v>
      </c>
      <c r="F172" s="299">
        <f t="shared" si="12"/>
        <v>0</v>
      </c>
      <c r="G172" s="299">
        <f t="shared" si="12"/>
        <v>0</v>
      </c>
      <c r="H172" s="299">
        <f t="shared" si="12"/>
        <v>0</v>
      </c>
      <c r="I172" s="299">
        <f t="shared" si="12"/>
        <v>0</v>
      </c>
      <c r="J172" s="299">
        <f t="shared" si="12"/>
        <v>0</v>
      </c>
      <c r="K172" s="299">
        <f t="shared" si="12"/>
        <v>0</v>
      </c>
      <c r="L172" s="299">
        <f t="shared" si="12"/>
        <v>0</v>
      </c>
      <c r="M172" s="299">
        <f t="shared" si="12"/>
        <v>0</v>
      </c>
      <c r="N172" s="299">
        <f t="shared" si="12"/>
        <v>0</v>
      </c>
      <c r="O172" s="299">
        <f t="shared" si="12"/>
        <v>0</v>
      </c>
      <c r="P172" s="299">
        <f t="shared" si="12"/>
        <v>0</v>
      </c>
      <c r="Q172" s="299">
        <f t="shared" si="12"/>
        <v>0</v>
      </c>
      <c r="R172" s="299">
        <f t="shared" si="12"/>
        <v>0</v>
      </c>
      <c r="S172" s="299">
        <f t="shared" si="12"/>
        <v>0</v>
      </c>
      <c r="T172" s="299">
        <f t="shared" si="12"/>
        <v>0</v>
      </c>
      <c r="U172" s="299">
        <f t="shared" si="12"/>
        <v>0</v>
      </c>
      <c r="V172" s="299">
        <f t="shared" si="12"/>
        <v>0</v>
      </c>
      <c r="W172" s="299">
        <f t="shared" si="12"/>
        <v>0</v>
      </c>
      <c r="X172" s="299">
        <f t="shared" si="12"/>
        <v>0</v>
      </c>
      <c r="Y172" s="299">
        <f t="shared" si="12"/>
        <v>0</v>
      </c>
      <c r="DA172" s="67"/>
    </row>
    <row r="173" spans="1:105" ht="12" customHeight="1" x14ac:dyDescent="0.25">
      <c r="A173" s="173" t="s">
        <v>92</v>
      </c>
      <c r="B173" s="233">
        <f t="shared" ref="B173:Y173" si="13">IF(B$36=0,0,B$36/B$34)</f>
        <v>0</v>
      </c>
      <c r="C173" s="233">
        <f t="shared" si="13"/>
        <v>0</v>
      </c>
      <c r="D173" s="233">
        <f t="shared" si="13"/>
        <v>0</v>
      </c>
      <c r="E173" s="233">
        <f t="shared" si="13"/>
        <v>0</v>
      </c>
      <c r="F173" s="233">
        <f t="shared" si="13"/>
        <v>0</v>
      </c>
      <c r="G173" s="233">
        <f t="shared" si="13"/>
        <v>0</v>
      </c>
      <c r="H173" s="233">
        <f t="shared" si="13"/>
        <v>0</v>
      </c>
      <c r="I173" s="233">
        <f t="shared" si="13"/>
        <v>0</v>
      </c>
      <c r="J173" s="233">
        <f t="shared" si="13"/>
        <v>0</v>
      </c>
      <c r="K173" s="233">
        <f t="shared" si="13"/>
        <v>0</v>
      </c>
      <c r="L173" s="233">
        <f t="shared" si="13"/>
        <v>0</v>
      </c>
      <c r="M173" s="233">
        <f t="shared" si="13"/>
        <v>0</v>
      </c>
      <c r="N173" s="233">
        <f t="shared" si="13"/>
        <v>0</v>
      </c>
      <c r="O173" s="233">
        <f t="shared" si="13"/>
        <v>0</v>
      </c>
      <c r="P173" s="233">
        <f t="shared" si="13"/>
        <v>0</v>
      </c>
      <c r="Q173" s="233">
        <f t="shared" si="13"/>
        <v>0</v>
      </c>
      <c r="R173" s="233">
        <f t="shared" si="13"/>
        <v>0</v>
      </c>
      <c r="S173" s="233">
        <f t="shared" si="13"/>
        <v>0</v>
      </c>
      <c r="T173" s="233">
        <f t="shared" si="13"/>
        <v>0</v>
      </c>
      <c r="U173" s="233">
        <f t="shared" si="13"/>
        <v>0</v>
      </c>
      <c r="V173" s="233">
        <f t="shared" si="13"/>
        <v>0</v>
      </c>
      <c r="W173" s="233">
        <f t="shared" si="13"/>
        <v>0</v>
      </c>
      <c r="X173" s="233">
        <f t="shared" si="13"/>
        <v>0</v>
      </c>
      <c r="Y173" s="233">
        <f t="shared" si="13"/>
        <v>0</v>
      </c>
      <c r="DA173" s="177"/>
    </row>
    <row r="174" spans="1:105" ht="12" customHeight="1" x14ac:dyDescent="0.25">
      <c r="A174" s="173" t="s">
        <v>93</v>
      </c>
      <c r="B174" s="233">
        <f t="shared" ref="B174:Y174" si="14">IF(B$37=0,0,B$37/B$34)</f>
        <v>0</v>
      </c>
      <c r="C174" s="233">
        <f t="shared" si="14"/>
        <v>0</v>
      </c>
      <c r="D174" s="233">
        <f t="shared" si="14"/>
        <v>0</v>
      </c>
      <c r="E174" s="233">
        <f t="shared" si="14"/>
        <v>0</v>
      </c>
      <c r="F174" s="233">
        <f t="shared" si="14"/>
        <v>0</v>
      </c>
      <c r="G174" s="233">
        <f t="shared" si="14"/>
        <v>0</v>
      </c>
      <c r="H174" s="233">
        <f t="shared" si="14"/>
        <v>0</v>
      </c>
      <c r="I174" s="233">
        <f t="shared" si="14"/>
        <v>0</v>
      </c>
      <c r="J174" s="233">
        <f t="shared" si="14"/>
        <v>0</v>
      </c>
      <c r="K174" s="233">
        <f t="shared" si="14"/>
        <v>0</v>
      </c>
      <c r="L174" s="233">
        <f t="shared" si="14"/>
        <v>0</v>
      </c>
      <c r="M174" s="233">
        <f t="shared" si="14"/>
        <v>0</v>
      </c>
      <c r="N174" s="233">
        <f t="shared" si="14"/>
        <v>0</v>
      </c>
      <c r="O174" s="233">
        <f t="shared" si="14"/>
        <v>0</v>
      </c>
      <c r="P174" s="233">
        <f t="shared" si="14"/>
        <v>0</v>
      </c>
      <c r="Q174" s="233">
        <f t="shared" si="14"/>
        <v>0</v>
      </c>
      <c r="R174" s="233">
        <f t="shared" si="14"/>
        <v>0</v>
      </c>
      <c r="S174" s="233">
        <f t="shared" si="14"/>
        <v>0</v>
      </c>
      <c r="T174" s="233">
        <f t="shared" si="14"/>
        <v>0</v>
      </c>
      <c r="U174" s="233">
        <f t="shared" si="14"/>
        <v>0</v>
      </c>
      <c r="V174" s="233">
        <f t="shared" si="14"/>
        <v>0</v>
      </c>
      <c r="W174" s="233">
        <f t="shared" si="14"/>
        <v>0</v>
      </c>
      <c r="X174" s="233">
        <f t="shared" si="14"/>
        <v>0</v>
      </c>
      <c r="Y174" s="233">
        <f t="shared" si="14"/>
        <v>0</v>
      </c>
      <c r="DA174" s="177"/>
    </row>
    <row r="175" spans="1:105" ht="12" customHeight="1" x14ac:dyDescent="0.25">
      <c r="A175" s="173" t="s">
        <v>94</v>
      </c>
      <c r="B175" s="233">
        <f t="shared" ref="B175:Y175" si="15">IF(B$38=0,0,B$38/B$34)</f>
        <v>0</v>
      </c>
      <c r="C175" s="233">
        <f t="shared" si="15"/>
        <v>0</v>
      </c>
      <c r="D175" s="233">
        <f t="shared" si="15"/>
        <v>0</v>
      </c>
      <c r="E175" s="233">
        <f t="shared" si="15"/>
        <v>0</v>
      </c>
      <c r="F175" s="233">
        <f t="shared" si="15"/>
        <v>0</v>
      </c>
      <c r="G175" s="233">
        <f t="shared" si="15"/>
        <v>0</v>
      </c>
      <c r="H175" s="233">
        <f t="shared" si="15"/>
        <v>0</v>
      </c>
      <c r="I175" s="233">
        <f t="shared" si="15"/>
        <v>0</v>
      </c>
      <c r="J175" s="233">
        <f t="shared" si="15"/>
        <v>0</v>
      </c>
      <c r="K175" s="233">
        <f t="shared" si="15"/>
        <v>0</v>
      </c>
      <c r="L175" s="233">
        <f t="shared" si="15"/>
        <v>0</v>
      </c>
      <c r="M175" s="233">
        <f t="shared" si="15"/>
        <v>0</v>
      </c>
      <c r="N175" s="233">
        <f t="shared" si="15"/>
        <v>0</v>
      </c>
      <c r="O175" s="233">
        <f t="shared" si="15"/>
        <v>0</v>
      </c>
      <c r="P175" s="233">
        <f t="shared" si="15"/>
        <v>0</v>
      </c>
      <c r="Q175" s="233">
        <f t="shared" si="15"/>
        <v>0</v>
      </c>
      <c r="R175" s="233">
        <f t="shared" si="15"/>
        <v>0</v>
      </c>
      <c r="S175" s="233">
        <f t="shared" si="15"/>
        <v>0</v>
      </c>
      <c r="T175" s="233">
        <f t="shared" si="15"/>
        <v>0</v>
      </c>
      <c r="U175" s="233">
        <f t="shared" si="15"/>
        <v>0</v>
      </c>
      <c r="V175" s="233">
        <f t="shared" si="15"/>
        <v>0</v>
      </c>
      <c r="W175" s="233">
        <f t="shared" si="15"/>
        <v>0</v>
      </c>
      <c r="X175" s="233">
        <f t="shared" si="15"/>
        <v>0</v>
      </c>
      <c r="Y175" s="233">
        <f t="shared" si="15"/>
        <v>0</v>
      </c>
      <c r="DA175" s="177"/>
    </row>
    <row r="176" spans="1:105" ht="12" customHeight="1" x14ac:dyDescent="0.25">
      <c r="A176" s="56" t="s">
        <v>95</v>
      </c>
      <c r="B176" s="300">
        <f t="shared" ref="B176:Y176" si="16">IF(B$39=0,0,B$39/B$34)</f>
        <v>0</v>
      </c>
      <c r="C176" s="300">
        <f t="shared" si="16"/>
        <v>0</v>
      </c>
      <c r="D176" s="300">
        <f t="shared" si="16"/>
        <v>0</v>
      </c>
      <c r="E176" s="300">
        <f t="shared" si="16"/>
        <v>0</v>
      </c>
      <c r="F176" s="300">
        <f t="shared" si="16"/>
        <v>0</v>
      </c>
      <c r="G176" s="300">
        <f t="shared" si="16"/>
        <v>0</v>
      </c>
      <c r="H176" s="300">
        <f t="shared" si="16"/>
        <v>0</v>
      </c>
      <c r="I176" s="300">
        <f t="shared" si="16"/>
        <v>0</v>
      </c>
      <c r="J176" s="300">
        <f t="shared" si="16"/>
        <v>0</v>
      </c>
      <c r="K176" s="300">
        <f t="shared" si="16"/>
        <v>0</v>
      </c>
      <c r="L176" s="300">
        <f t="shared" si="16"/>
        <v>0</v>
      </c>
      <c r="M176" s="300">
        <f t="shared" si="16"/>
        <v>0</v>
      </c>
      <c r="N176" s="300">
        <f t="shared" si="16"/>
        <v>0</v>
      </c>
      <c r="O176" s="300">
        <f t="shared" si="16"/>
        <v>0</v>
      </c>
      <c r="P176" s="300">
        <f t="shared" si="16"/>
        <v>0</v>
      </c>
      <c r="Q176" s="300">
        <f t="shared" si="16"/>
        <v>0</v>
      </c>
      <c r="R176" s="300">
        <f t="shared" si="16"/>
        <v>0</v>
      </c>
      <c r="S176" s="300">
        <f t="shared" si="16"/>
        <v>0</v>
      </c>
      <c r="T176" s="300">
        <f t="shared" si="16"/>
        <v>0</v>
      </c>
      <c r="U176" s="300">
        <f t="shared" si="16"/>
        <v>0</v>
      </c>
      <c r="V176" s="300">
        <f t="shared" si="16"/>
        <v>0</v>
      </c>
      <c r="W176" s="300">
        <f t="shared" si="16"/>
        <v>0</v>
      </c>
      <c r="X176" s="300">
        <f t="shared" si="16"/>
        <v>0</v>
      </c>
      <c r="Y176" s="300">
        <f t="shared" si="16"/>
        <v>0</v>
      </c>
      <c r="DA176" s="68"/>
    </row>
    <row r="177" spans="1:105" ht="12" customHeight="1" x14ac:dyDescent="0.25">
      <c r="A177" s="174" t="s">
        <v>515</v>
      </c>
      <c r="B177" s="301">
        <f t="shared" ref="B177:Y177" si="17">IF(B$45=0,0,B$45/B$34)</f>
        <v>0</v>
      </c>
      <c r="C177" s="301">
        <f t="shared" si="17"/>
        <v>0</v>
      </c>
      <c r="D177" s="301">
        <f t="shared" si="17"/>
        <v>0</v>
      </c>
      <c r="E177" s="301">
        <f t="shared" si="17"/>
        <v>0</v>
      </c>
      <c r="F177" s="301">
        <f t="shared" si="17"/>
        <v>0</v>
      </c>
      <c r="G177" s="301">
        <f t="shared" si="17"/>
        <v>0</v>
      </c>
      <c r="H177" s="301">
        <f t="shared" si="17"/>
        <v>0</v>
      </c>
      <c r="I177" s="301">
        <f t="shared" si="17"/>
        <v>0</v>
      </c>
      <c r="J177" s="301">
        <f t="shared" si="17"/>
        <v>0</v>
      </c>
      <c r="K177" s="301">
        <f t="shared" si="17"/>
        <v>0</v>
      </c>
      <c r="L177" s="301">
        <f t="shared" si="17"/>
        <v>0</v>
      </c>
      <c r="M177" s="301">
        <f t="shared" si="17"/>
        <v>0</v>
      </c>
      <c r="N177" s="301">
        <f t="shared" si="17"/>
        <v>0</v>
      </c>
      <c r="O177" s="301">
        <f t="shared" si="17"/>
        <v>0</v>
      </c>
      <c r="P177" s="301">
        <f t="shared" si="17"/>
        <v>0</v>
      </c>
      <c r="Q177" s="301">
        <f t="shared" si="17"/>
        <v>0</v>
      </c>
      <c r="R177" s="301">
        <f t="shared" si="17"/>
        <v>0</v>
      </c>
      <c r="S177" s="301">
        <f t="shared" si="17"/>
        <v>0</v>
      </c>
      <c r="T177" s="301">
        <f t="shared" si="17"/>
        <v>0</v>
      </c>
      <c r="U177" s="301">
        <f t="shared" si="17"/>
        <v>0</v>
      </c>
      <c r="V177" s="301">
        <f t="shared" si="17"/>
        <v>0</v>
      </c>
      <c r="W177" s="301">
        <f t="shared" si="17"/>
        <v>0</v>
      </c>
      <c r="X177" s="301">
        <f t="shared" si="17"/>
        <v>0</v>
      </c>
      <c r="Y177" s="301">
        <f t="shared" si="17"/>
        <v>0</v>
      </c>
      <c r="DA177" s="178"/>
    </row>
    <row r="178" spans="1:105" ht="12" customHeight="1" x14ac:dyDescent="0.25">
      <c r="A178" s="174" t="s">
        <v>517</v>
      </c>
      <c r="B178" s="301">
        <f t="shared" ref="B178:Y178" si="18">IF(B$46=0,0,B$46/B$34)</f>
        <v>0</v>
      </c>
      <c r="C178" s="301">
        <f t="shared" si="18"/>
        <v>0</v>
      </c>
      <c r="D178" s="301">
        <f t="shared" si="18"/>
        <v>0</v>
      </c>
      <c r="E178" s="301">
        <f t="shared" si="18"/>
        <v>0</v>
      </c>
      <c r="F178" s="301">
        <f t="shared" si="18"/>
        <v>0</v>
      </c>
      <c r="G178" s="301">
        <f t="shared" si="18"/>
        <v>0</v>
      </c>
      <c r="H178" s="301">
        <f t="shared" si="18"/>
        <v>0</v>
      </c>
      <c r="I178" s="301">
        <f t="shared" si="18"/>
        <v>0</v>
      </c>
      <c r="J178" s="301">
        <f t="shared" si="18"/>
        <v>0</v>
      </c>
      <c r="K178" s="301">
        <f t="shared" si="18"/>
        <v>0</v>
      </c>
      <c r="L178" s="301">
        <f t="shared" si="18"/>
        <v>0</v>
      </c>
      <c r="M178" s="301">
        <f t="shared" si="18"/>
        <v>0</v>
      </c>
      <c r="N178" s="301">
        <f t="shared" si="18"/>
        <v>0</v>
      </c>
      <c r="O178" s="301">
        <f t="shared" si="18"/>
        <v>0</v>
      </c>
      <c r="P178" s="301">
        <f t="shared" si="18"/>
        <v>0</v>
      </c>
      <c r="Q178" s="301">
        <f t="shared" si="18"/>
        <v>0</v>
      </c>
      <c r="R178" s="301">
        <f t="shared" si="18"/>
        <v>0</v>
      </c>
      <c r="S178" s="301">
        <f t="shared" si="18"/>
        <v>0</v>
      </c>
      <c r="T178" s="301">
        <f t="shared" si="18"/>
        <v>0</v>
      </c>
      <c r="U178" s="301">
        <f t="shared" si="18"/>
        <v>0</v>
      </c>
      <c r="V178" s="301">
        <f t="shared" si="18"/>
        <v>0</v>
      </c>
      <c r="W178" s="301">
        <f t="shared" si="18"/>
        <v>0</v>
      </c>
      <c r="X178" s="301">
        <f t="shared" si="18"/>
        <v>0</v>
      </c>
      <c r="Y178" s="301">
        <f t="shared" si="18"/>
        <v>0</v>
      </c>
      <c r="DA178" s="178"/>
    </row>
    <row r="179" spans="1:105" ht="12" customHeight="1" x14ac:dyDescent="0.25">
      <c r="A179" s="62" t="s">
        <v>519</v>
      </c>
      <c r="B179" s="302">
        <f t="shared" ref="B179:Y179" si="19">IF(B$47=0,0,B$47/B$34)</f>
        <v>0</v>
      </c>
      <c r="C179" s="302">
        <f t="shared" si="19"/>
        <v>0</v>
      </c>
      <c r="D179" s="302">
        <f t="shared" si="19"/>
        <v>0</v>
      </c>
      <c r="E179" s="302">
        <f t="shared" si="19"/>
        <v>0</v>
      </c>
      <c r="F179" s="302">
        <f t="shared" si="19"/>
        <v>0</v>
      </c>
      <c r="G179" s="302">
        <f t="shared" si="19"/>
        <v>0</v>
      </c>
      <c r="H179" s="302">
        <f t="shared" si="19"/>
        <v>0</v>
      </c>
      <c r="I179" s="302">
        <f t="shared" si="19"/>
        <v>0</v>
      </c>
      <c r="J179" s="302">
        <f t="shared" si="19"/>
        <v>0</v>
      </c>
      <c r="K179" s="302">
        <f t="shared" si="19"/>
        <v>0</v>
      </c>
      <c r="L179" s="302">
        <f t="shared" si="19"/>
        <v>0</v>
      </c>
      <c r="M179" s="302">
        <f t="shared" si="19"/>
        <v>0</v>
      </c>
      <c r="N179" s="302">
        <f t="shared" si="19"/>
        <v>0</v>
      </c>
      <c r="O179" s="302">
        <f t="shared" si="19"/>
        <v>0</v>
      </c>
      <c r="P179" s="302">
        <f t="shared" si="19"/>
        <v>0</v>
      </c>
      <c r="Q179" s="302">
        <f t="shared" si="19"/>
        <v>0</v>
      </c>
      <c r="R179" s="302">
        <f t="shared" si="19"/>
        <v>0</v>
      </c>
      <c r="S179" s="302">
        <f t="shared" si="19"/>
        <v>0</v>
      </c>
      <c r="T179" s="302">
        <f t="shared" si="19"/>
        <v>0</v>
      </c>
      <c r="U179" s="302">
        <f t="shared" si="19"/>
        <v>0</v>
      </c>
      <c r="V179" s="302">
        <f t="shared" si="19"/>
        <v>0</v>
      </c>
      <c r="W179" s="302">
        <f t="shared" si="19"/>
        <v>0</v>
      </c>
      <c r="X179" s="302">
        <f t="shared" si="19"/>
        <v>0</v>
      </c>
      <c r="Y179" s="302">
        <f t="shared" si="19"/>
        <v>0</v>
      </c>
      <c r="DA179" s="72"/>
    </row>
    <row r="180" spans="1:105" ht="12" customHeight="1" x14ac:dyDescent="0.25">
      <c r="A180" s="62" t="s">
        <v>525</v>
      </c>
      <c r="B180" s="302">
        <f t="shared" ref="B180:Y180" si="20">IF(B$52=0,0,B$52/B$34)</f>
        <v>0</v>
      </c>
      <c r="C180" s="302">
        <f t="shared" si="20"/>
        <v>0</v>
      </c>
      <c r="D180" s="302">
        <f t="shared" si="20"/>
        <v>0</v>
      </c>
      <c r="E180" s="302">
        <f t="shared" si="20"/>
        <v>0</v>
      </c>
      <c r="F180" s="302">
        <f t="shared" si="20"/>
        <v>0</v>
      </c>
      <c r="G180" s="302">
        <f t="shared" si="20"/>
        <v>0</v>
      </c>
      <c r="H180" s="302">
        <f t="shared" si="20"/>
        <v>0</v>
      </c>
      <c r="I180" s="302">
        <f t="shared" si="20"/>
        <v>0</v>
      </c>
      <c r="J180" s="302">
        <f t="shared" si="20"/>
        <v>0</v>
      </c>
      <c r="K180" s="302">
        <f t="shared" si="20"/>
        <v>0</v>
      </c>
      <c r="L180" s="302">
        <f t="shared" si="20"/>
        <v>0</v>
      </c>
      <c r="M180" s="302">
        <f t="shared" si="20"/>
        <v>0</v>
      </c>
      <c r="N180" s="302">
        <f t="shared" si="20"/>
        <v>0</v>
      </c>
      <c r="O180" s="302">
        <f t="shared" si="20"/>
        <v>0</v>
      </c>
      <c r="P180" s="302">
        <f t="shared" si="20"/>
        <v>0</v>
      </c>
      <c r="Q180" s="302">
        <f t="shared" si="20"/>
        <v>0</v>
      </c>
      <c r="R180" s="302">
        <f t="shared" si="20"/>
        <v>0</v>
      </c>
      <c r="S180" s="302">
        <f t="shared" si="20"/>
        <v>0</v>
      </c>
      <c r="T180" s="302">
        <f t="shared" si="20"/>
        <v>0</v>
      </c>
      <c r="U180" s="302">
        <f t="shared" si="20"/>
        <v>0</v>
      </c>
      <c r="V180" s="302">
        <f t="shared" si="20"/>
        <v>0</v>
      </c>
      <c r="W180" s="302">
        <f t="shared" si="20"/>
        <v>0</v>
      </c>
      <c r="X180" s="302">
        <f t="shared" si="20"/>
        <v>0</v>
      </c>
      <c r="Y180" s="302">
        <f t="shared" si="20"/>
        <v>0</v>
      </c>
      <c r="DA180" s="72"/>
    </row>
    <row r="181" spans="1:105" ht="12" customHeight="1" x14ac:dyDescent="0.25">
      <c r="A181" s="174" t="s">
        <v>527</v>
      </c>
      <c r="B181" s="301">
        <f t="shared" ref="B181:Y181" si="21">IF(B$53=0,0,B$53/B$34)</f>
        <v>0</v>
      </c>
      <c r="C181" s="301">
        <f t="shared" si="21"/>
        <v>0</v>
      </c>
      <c r="D181" s="301">
        <f t="shared" si="21"/>
        <v>0</v>
      </c>
      <c r="E181" s="301">
        <f t="shared" si="21"/>
        <v>0</v>
      </c>
      <c r="F181" s="301">
        <f t="shared" si="21"/>
        <v>0</v>
      </c>
      <c r="G181" s="301">
        <f t="shared" si="21"/>
        <v>0</v>
      </c>
      <c r="H181" s="301">
        <f t="shared" si="21"/>
        <v>0</v>
      </c>
      <c r="I181" s="301">
        <f t="shared" si="21"/>
        <v>0</v>
      </c>
      <c r="J181" s="301">
        <f t="shared" si="21"/>
        <v>0</v>
      </c>
      <c r="K181" s="301">
        <f t="shared" si="21"/>
        <v>0</v>
      </c>
      <c r="L181" s="301">
        <f t="shared" si="21"/>
        <v>0</v>
      </c>
      <c r="M181" s="301">
        <f t="shared" si="21"/>
        <v>0</v>
      </c>
      <c r="N181" s="301">
        <f t="shared" si="21"/>
        <v>0</v>
      </c>
      <c r="O181" s="301">
        <f t="shared" si="21"/>
        <v>0</v>
      </c>
      <c r="P181" s="301">
        <f t="shared" si="21"/>
        <v>0</v>
      </c>
      <c r="Q181" s="301">
        <f t="shared" si="21"/>
        <v>0</v>
      </c>
      <c r="R181" s="301">
        <f t="shared" si="21"/>
        <v>0</v>
      </c>
      <c r="S181" s="301">
        <f t="shared" si="21"/>
        <v>0</v>
      </c>
      <c r="T181" s="301">
        <f t="shared" si="21"/>
        <v>0</v>
      </c>
      <c r="U181" s="301">
        <f t="shared" si="21"/>
        <v>0</v>
      </c>
      <c r="V181" s="301">
        <f t="shared" si="21"/>
        <v>0</v>
      </c>
      <c r="W181" s="301">
        <f t="shared" si="21"/>
        <v>0</v>
      </c>
      <c r="X181" s="301">
        <f t="shared" si="21"/>
        <v>0</v>
      </c>
      <c r="Y181" s="301">
        <f t="shared" si="21"/>
        <v>0</v>
      </c>
      <c r="DA181" s="178"/>
    </row>
    <row r="182" spans="1:105" ht="12" customHeight="1" x14ac:dyDescent="0.25">
      <c r="A182" s="62" t="s">
        <v>528</v>
      </c>
      <c r="B182" s="302">
        <f t="shared" ref="B182:Y182" si="22">IF(B$54=0,0,B$54/B$34)</f>
        <v>0</v>
      </c>
      <c r="C182" s="302">
        <f t="shared" si="22"/>
        <v>0</v>
      </c>
      <c r="D182" s="302">
        <f t="shared" si="22"/>
        <v>0</v>
      </c>
      <c r="E182" s="302">
        <f t="shared" si="22"/>
        <v>0</v>
      </c>
      <c r="F182" s="302">
        <f t="shared" si="22"/>
        <v>0</v>
      </c>
      <c r="G182" s="302">
        <f t="shared" si="22"/>
        <v>0</v>
      </c>
      <c r="H182" s="302">
        <f t="shared" si="22"/>
        <v>0</v>
      </c>
      <c r="I182" s="302">
        <f t="shared" si="22"/>
        <v>0</v>
      </c>
      <c r="J182" s="302">
        <f t="shared" si="22"/>
        <v>0</v>
      </c>
      <c r="K182" s="302">
        <f t="shared" si="22"/>
        <v>0</v>
      </c>
      <c r="L182" s="302">
        <f t="shared" si="22"/>
        <v>0</v>
      </c>
      <c r="M182" s="302">
        <f t="shared" si="22"/>
        <v>0</v>
      </c>
      <c r="N182" s="302">
        <f t="shared" si="22"/>
        <v>0</v>
      </c>
      <c r="O182" s="302">
        <f t="shared" si="22"/>
        <v>0</v>
      </c>
      <c r="P182" s="302">
        <f t="shared" si="22"/>
        <v>0</v>
      </c>
      <c r="Q182" s="302">
        <f t="shared" si="22"/>
        <v>0</v>
      </c>
      <c r="R182" s="302">
        <f t="shared" si="22"/>
        <v>0</v>
      </c>
      <c r="S182" s="302">
        <f t="shared" si="22"/>
        <v>0</v>
      </c>
      <c r="T182" s="302">
        <f t="shared" si="22"/>
        <v>0</v>
      </c>
      <c r="U182" s="302">
        <f t="shared" si="22"/>
        <v>0</v>
      </c>
      <c r="V182" s="302">
        <f t="shared" si="22"/>
        <v>0</v>
      </c>
      <c r="W182" s="302">
        <f t="shared" si="22"/>
        <v>0</v>
      </c>
      <c r="X182" s="302">
        <f t="shared" si="22"/>
        <v>0</v>
      </c>
      <c r="Y182" s="302">
        <f t="shared" si="22"/>
        <v>0</v>
      </c>
      <c r="DA182" s="72"/>
    </row>
    <row r="183" spans="1:105" ht="12" customHeight="1" x14ac:dyDescent="0.25">
      <c r="A183" s="62" t="s">
        <v>533</v>
      </c>
      <c r="B183" s="302">
        <f t="shared" ref="B183:Y183" si="23">IF(B$58=0,0,B$58/B$34)</f>
        <v>0</v>
      </c>
      <c r="C183" s="302">
        <f t="shared" si="23"/>
        <v>0</v>
      </c>
      <c r="D183" s="302">
        <f t="shared" si="23"/>
        <v>0</v>
      </c>
      <c r="E183" s="302">
        <f t="shared" si="23"/>
        <v>0</v>
      </c>
      <c r="F183" s="302">
        <f t="shared" si="23"/>
        <v>0</v>
      </c>
      <c r="G183" s="302">
        <f t="shared" si="23"/>
        <v>0</v>
      </c>
      <c r="H183" s="302">
        <f t="shared" si="23"/>
        <v>0</v>
      </c>
      <c r="I183" s="302">
        <f t="shared" si="23"/>
        <v>0</v>
      </c>
      <c r="J183" s="302">
        <f t="shared" si="23"/>
        <v>0</v>
      </c>
      <c r="K183" s="302">
        <f t="shared" si="23"/>
        <v>0</v>
      </c>
      <c r="L183" s="302">
        <f t="shared" si="23"/>
        <v>0</v>
      </c>
      <c r="M183" s="302">
        <f t="shared" si="23"/>
        <v>0</v>
      </c>
      <c r="N183" s="302">
        <f t="shared" si="23"/>
        <v>0</v>
      </c>
      <c r="O183" s="302">
        <f t="shared" si="23"/>
        <v>0</v>
      </c>
      <c r="P183" s="302">
        <f t="shared" si="23"/>
        <v>0</v>
      </c>
      <c r="Q183" s="302">
        <f t="shared" si="23"/>
        <v>0</v>
      </c>
      <c r="R183" s="302">
        <f t="shared" si="23"/>
        <v>0</v>
      </c>
      <c r="S183" s="302">
        <f t="shared" si="23"/>
        <v>0</v>
      </c>
      <c r="T183" s="302">
        <f t="shared" si="23"/>
        <v>0</v>
      </c>
      <c r="U183" s="302">
        <f t="shared" si="23"/>
        <v>0</v>
      </c>
      <c r="V183" s="302">
        <f t="shared" si="23"/>
        <v>0</v>
      </c>
      <c r="W183" s="302">
        <f t="shared" si="23"/>
        <v>0</v>
      </c>
      <c r="X183" s="302">
        <f t="shared" si="23"/>
        <v>0</v>
      </c>
      <c r="Y183" s="302">
        <f t="shared" si="23"/>
        <v>0</v>
      </c>
      <c r="DA183" s="72"/>
    </row>
    <row r="184" spans="1:105" ht="12" customHeight="1" x14ac:dyDescent="0.25">
      <c r="A184" s="63" t="s">
        <v>545</v>
      </c>
      <c r="B184" s="303">
        <f t="shared" ref="B184:Y184" si="24">IF(B$69=0,0,B$69/B$34)</f>
        <v>0</v>
      </c>
      <c r="C184" s="303">
        <f t="shared" si="24"/>
        <v>0</v>
      </c>
      <c r="D184" s="303">
        <f t="shared" si="24"/>
        <v>0</v>
      </c>
      <c r="E184" s="303">
        <f t="shared" si="24"/>
        <v>0</v>
      </c>
      <c r="F184" s="303">
        <f t="shared" si="24"/>
        <v>0</v>
      </c>
      <c r="G184" s="303">
        <f t="shared" si="24"/>
        <v>0</v>
      </c>
      <c r="H184" s="303">
        <f t="shared" si="24"/>
        <v>0</v>
      </c>
      <c r="I184" s="303">
        <f t="shared" si="24"/>
        <v>0</v>
      </c>
      <c r="J184" s="303">
        <f t="shared" si="24"/>
        <v>0</v>
      </c>
      <c r="K184" s="303">
        <f t="shared" si="24"/>
        <v>0</v>
      </c>
      <c r="L184" s="303">
        <f t="shared" si="24"/>
        <v>0</v>
      </c>
      <c r="M184" s="303">
        <f t="shared" si="24"/>
        <v>0</v>
      </c>
      <c r="N184" s="303">
        <f t="shared" si="24"/>
        <v>0</v>
      </c>
      <c r="O184" s="303">
        <f t="shared" si="24"/>
        <v>0</v>
      </c>
      <c r="P184" s="303">
        <f t="shared" si="24"/>
        <v>0</v>
      </c>
      <c r="Q184" s="303">
        <f t="shared" si="24"/>
        <v>0</v>
      </c>
      <c r="R184" s="303">
        <f t="shared" si="24"/>
        <v>0</v>
      </c>
      <c r="S184" s="303">
        <f t="shared" si="24"/>
        <v>0</v>
      </c>
      <c r="T184" s="303">
        <f t="shared" si="24"/>
        <v>0</v>
      </c>
      <c r="U184" s="303">
        <f t="shared" si="24"/>
        <v>0</v>
      </c>
      <c r="V184" s="303">
        <f t="shared" si="24"/>
        <v>0</v>
      </c>
      <c r="W184" s="303">
        <f t="shared" si="24"/>
        <v>0</v>
      </c>
      <c r="X184" s="303">
        <f t="shared" si="24"/>
        <v>0</v>
      </c>
      <c r="Y184" s="303">
        <f t="shared" si="24"/>
        <v>0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DA185" s="121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0"/>
    </row>
    <row r="187" spans="1:105" ht="12" customHeight="1" x14ac:dyDescent="0.25">
      <c r="A187" s="35" t="s">
        <v>80</v>
      </c>
      <c r="B187" s="232">
        <f t="shared" ref="B187:Y187" si="25">SUM(B$188:B$193,B$197:B$198,B$200:B$202)</f>
        <v>0</v>
      </c>
      <c r="C187" s="232">
        <f t="shared" si="25"/>
        <v>0</v>
      </c>
      <c r="D187" s="232">
        <f t="shared" si="25"/>
        <v>0</v>
      </c>
      <c r="E187" s="232">
        <f t="shared" si="25"/>
        <v>0</v>
      </c>
      <c r="F187" s="232">
        <f t="shared" si="25"/>
        <v>0</v>
      </c>
      <c r="G187" s="232">
        <f t="shared" si="25"/>
        <v>0</v>
      </c>
      <c r="H187" s="232">
        <f t="shared" si="25"/>
        <v>0</v>
      </c>
      <c r="I187" s="232">
        <f t="shared" si="25"/>
        <v>0</v>
      </c>
      <c r="J187" s="232">
        <f t="shared" si="25"/>
        <v>0</v>
      </c>
      <c r="K187" s="232">
        <f t="shared" si="25"/>
        <v>0</v>
      </c>
      <c r="L187" s="232">
        <f t="shared" si="25"/>
        <v>0</v>
      </c>
      <c r="M187" s="232">
        <f t="shared" si="25"/>
        <v>0</v>
      </c>
      <c r="N187" s="232">
        <f t="shared" si="25"/>
        <v>0</v>
      </c>
      <c r="O187" s="232">
        <f t="shared" si="25"/>
        <v>0</v>
      </c>
      <c r="P187" s="232">
        <f t="shared" si="25"/>
        <v>0</v>
      </c>
      <c r="Q187" s="232">
        <f t="shared" si="25"/>
        <v>0</v>
      </c>
      <c r="R187" s="232">
        <f t="shared" si="25"/>
        <v>0</v>
      </c>
      <c r="S187" s="232">
        <f t="shared" si="25"/>
        <v>0</v>
      </c>
      <c r="T187" s="232">
        <f t="shared" si="25"/>
        <v>0</v>
      </c>
      <c r="U187" s="232">
        <f t="shared" si="25"/>
        <v>0</v>
      </c>
      <c r="V187" s="232">
        <f t="shared" si="25"/>
        <v>0</v>
      </c>
      <c r="W187" s="232">
        <f t="shared" si="25"/>
        <v>0</v>
      </c>
      <c r="X187" s="232">
        <f t="shared" si="25"/>
        <v>0</v>
      </c>
      <c r="Y187" s="232">
        <f t="shared" si="25"/>
        <v>0</v>
      </c>
      <c r="DA187" s="95"/>
    </row>
    <row r="188" spans="1:105" ht="12" customHeight="1" x14ac:dyDescent="0.25">
      <c r="A188" s="55" t="s">
        <v>91</v>
      </c>
      <c r="B188" s="299">
        <f t="shared" ref="B188:Y188" si="26">IF(B$73=0,0,B$73/B$72)</f>
        <v>0</v>
      </c>
      <c r="C188" s="299">
        <f t="shared" si="26"/>
        <v>0</v>
      </c>
      <c r="D188" s="299">
        <f t="shared" si="26"/>
        <v>0</v>
      </c>
      <c r="E188" s="299">
        <f t="shared" si="26"/>
        <v>0</v>
      </c>
      <c r="F188" s="299">
        <f t="shared" si="26"/>
        <v>0</v>
      </c>
      <c r="G188" s="299">
        <f t="shared" si="26"/>
        <v>0</v>
      </c>
      <c r="H188" s="299">
        <f t="shared" si="26"/>
        <v>0</v>
      </c>
      <c r="I188" s="299">
        <f t="shared" si="26"/>
        <v>0</v>
      </c>
      <c r="J188" s="299">
        <f t="shared" si="26"/>
        <v>0</v>
      </c>
      <c r="K188" s="299">
        <f t="shared" si="26"/>
        <v>0</v>
      </c>
      <c r="L188" s="299">
        <f t="shared" si="26"/>
        <v>0</v>
      </c>
      <c r="M188" s="299">
        <f t="shared" si="26"/>
        <v>0</v>
      </c>
      <c r="N188" s="299">
        <f t="shared" si="26"/>
        <v>0</v>
      </c>
      <c r="O188" s="299">
        <f t="shared" si="26"/>
        <v>0</v>
      </c>
      <c r="P188" s="299">
        <f t="shared" si="26"/>
        <v>0</v>
      </c>
      <c r="Q188" s="299">
        <f t="shared" si="26"/>
        <v>0</v>
      </c>
      <c r="R188" s="299">
        <f t="shared" si="26"/>
        <v>0</v>
      </c>
      <c r="S188" s="299">
        <f t="shared" si="26"/>
        <v>0</v>
      </c>
      <c r="T188" s="299">
        <f t="shared" si="26"/>
        <v>0</v>
      </c>
      <c r="U188" s="299">
        <f t="shared" si="26"/>
        <v>0</v>
      </c>
      <c r="V188" s="299">
        <f t="shared" si="26"/>
        <v>0</v>
      </c>
      <c r="W188" s="299">
        <f t="shared" si="26"/>
        <v>0</v>
      </c>
      <c r="X188" s="299">
        <f t="shared" si="26"/>
        <v>0</v>
      </c>
      <c r="Y188" s="299">
        <f t="shared" si="26"/>
        <v>0</v>
      </c>
      <c r="DA188" s="67"/>
    </row>
    <row r="189" spans="1:105" ht="12" customHeight="1" x14ac:dyDescent="0.25">
      <c r="A189" s="173" t="s">
        <v>92</v>
      </c>
      <c r="B189" s="233">
        <f t="shared" ref="B189:Y189" si="27">IF(B$74=0,0,B$74/B$72)</f>
        <v>0</v>
      </c>
      <c r="C189" s="233">
        <f t="shared" si="27"/>
        <v>0</v>
      </c>
      <c r="D189" s="233">
        <f t="shared" si="27"/>
        <v>0</v>
      </c>
      <c r="E189" s="233">
        <f t="shared" si="27"/>
        <v>0</v>
      </c>
      <c r="F189" s="233">
        <f t="shared" si="27"/>
        <v>0</v>
      </c>
      <c r="G189" s="233">
        <f t="shared" si="27"/>
        <v>0</v>
      </c>
      <c r="H189" s="233">
        <f t="shared" si="27"/>
        <v>0</v>
      </c>
      <c r="I189" s="233">
        <f t="shared" si="27"/>
        <v>0</v>
      </c>
      <c r="J189" s="233">
        <f t="shared" si="27"/>
        <v>0</v>
      </c>
      <c r="K189" s="233">
        <f t="shared" si="27"/>
        <v>0</v>
      </c>
      <c r="L189" s="233">
        <f t="shared" si="27"/>
        <v>0</v>
      </c>
      <c r="M189" s="233">
        <f t="shared" si="27"/>
        <v>0</v>
      </c>
      <c r="N189" s="233">
        <f t="shared" si="27"/>
        <v>0</v>
      </c>
      <c r="O189" s="233">
        <f t="shared" si="27"/>
        <v>0</v>
      </c>
      <c r="P189" s="233">
        <f t="shared" si="27"/>
        <v>0</v>
      </c>
      <c r="Q189" s="233">
        <f t="shared" si="27"/>
        <v>0</v>
      </c>
      <c r="R189" s="233">
        <f t="shared" si="27"/>
        <v>0</v>
      </c>
      <c r="S189" s="233">
        <f t="shared" si="27"/>
        <v>0</v>
      </c>
      <c r="T189" s="233">
        <f t="shared" si="27"/>
        <v>0</v>
      </c>
      <c r="U189" s="233">
        <f t="shared" si="27"/>
        <v>0</v>
      </c>
      <c r="V189" s="233">
        <f t="shared" si="27"/>
        <v>0</v>
      </c>
      <c r="W189" s="233">
        <f t="shared" si="27"/>
        <v>0</v>
      </c>
      <c r="X189" s="233">
        <f t="shared" si="27"/>
        <v>0</v>
      </c>
      <c r="Y189" s="233">
        <f t="shared" si="27"/>
        <v>0</v>
      </c>
      <c r="DA189" s="177"/>
    </row>
    <row r="190" spans="1:105" ht="12" customHeight="1" x14ac:dyDescent="0.25">
      <c r="A190" s="173" t="s">
        <v>93</v>
      </c>
      <c r="B190" s="233">
        <f t="shared" ref="B190:Y190" si="28">IF(B$75=0,0,B$75/B$72)</f>
        <v>0</v>
      </c>
      <c r="C190" s="233">
        <f t="shared" si="28"/>
        <v>0</v>
      </c>
      <c r="D190" s="233">
        <f t="shared" si="28"/>
        <v>0</v>
      </c>
      <c r="E190" s="233">
        <f t="shared" si="28"/>
        <v>0</v>
      </c>
      <c r="F190" s="233">
        <f t="shared" si="28"/>
        <v>0</v>
      </c>
      <c r="G190" s="233">
        <f t="shared" si="28"/>
        <v>0</v>
      </c>
      <c r="H190" s="233">
        <f t="shared" si="28"/>
        <v>0</v>
      </c>
      <c r="I190" s="233">
        <f t="shared" si="28"/>
        <v>0</v>
      </c>
      <c r="J190" s="233">
        <f t="shared" si="28"/>
        <v>0</v>
      </c>
      <c r="K190" s="233">
        <f t="shared" si="28"/>
        <v>0</v>
      </c>
      <c r="L190" s="233">
        <f t="shared" si="28"/>
        <v>0</v>
      </c>
      <c r="M190" s="233">
        <f t="shared" si="28"/>
        <v>0</v>
      </c>
      <c r="N190" s="233">
        <f t="shared" si="28"/>
        <v>0</v>
      </c>
      <c r="O190" s="233">
        <f t="shared" si="28"/>
        <v>0</v>
      </c>
      <c r="P190" s="233">
        <f t="shared" si="28"/>
        <v>0</v>
      </c>
      <c r="Q190" s="233">
        <f t="shared" si="28"/>
        <v>0</v>
      </c>
      <c r="R190" s="233">
        <f t="shared" si="28"/>
        <v>0</v>
      </c>
      <c r="S190" s="233">
        <f t="shared" si="28"/>
        <v>0</v>
      </c>
      <c r="T190" s="233">
        <f t="shared" si="28"/>
        <v>0</v>
      </c>
      <c r="U190" s="233">
        <f t="shared" si="28"/>
        <v>0</v>
      </c>
      <c r="V190" s="233">
        <f t="shared" si="28"/>
        <v>0</v>
      </c>
      <c r="W190" s="233">
        <f t="shared" si="28"/>
        <v>0</v>
      </c>
      <c r="X190" s="233">
        <f t="shared" si="28"/>
        <v>0</v>
      </c>
      <c r="Y190" s="233">
        <f t="shared" si="28"/>
        <v>0</v>
      </c>
      <c r="DA190" s="177"/>
    </row>
    <row r="191" spans="1:105" ht="12" customHeight="1" x14ac:dyDescent="0.25">
      <c r="A191" s="173" t="s">
        <v>94</v>
      </c>
      <c r="B191" s="233">
        <f t="shared" ref="B191:Y191" si="29">IF(B$76=0,0,B$76/B$72)</f>
        <v>0</v>
      </c>
      <c r="C191" s="233">
        <f t="shared" si="29"/>
        <v>0</v>
      </c>
      <c r="D191" s="233">
        <f t="shared" si="29"/>
        <v>0</v>
      </c>
      <c r="E191" s="233">
        <f t="shared" si="29"/>
        <v>0</v>
      </c>
      <c r="F191" s="233">
        <f t="shared" si="29"/>
        <v>0</v>
      </c>
      <c r="G191" s="233">
        <f t="shared" si="29"/>
        <v>0</v>
      </c>
      <c r="H191" s="233">
        <f t="shared" si="29"/>
        <v>0</v>
      </c>
      <c r="I191" s="233">
        <f t="shared" si="29"/>
        <v>0</v>
      </c>
      <c r="J191" s="233">
        <f t="shared" si="29"/>
        <v>0</v>
      </c>
      <c r="K191" s="233">
        <f t="shared" si="29"/>
        <v>0</v>
      </c>
      <c r="L191" s="233">
        <f t="shared" si="29"/>
        <v>0</v>
      </c>
      <c r="M191" s="233">
        <f t="shared" si="29"/>
        <v>0</v>
      </c>
      <c r="N191" s="233">
        <f t="shared" si="29"/>
        <v>0</v>
      </c>
      <c r="O191" s="233">
        <f t="shared" si="29"/>
        <v>0</v>
      </c>
      <c r="P191" s="233">
        <f t="shared" si="29"/>
        <v>0</v>
      </c>
      <c r="Q191" s="233">
        <f t="shared" si="29"/>
        <v>0</v>
      </c>
      <c r="R191" s="233">
        <f t="shared" si="29"/>
        <v>0</v>
      </c>
      <c r="S191" s="233">
        <f t="shared" si="29"/>
        <v>0</v>
      </c>
      <c r="T191" s="233">
        <f t="shared" si="29"/>
        <v>0</v>
      </c>
      <c r="U191" s="233">
        <f t="shared" si="29"/>
        <v>0</v>
      </c>
      <c r="V191" s="233">
        <f t="shared" si="29"/>
        <v>0</v>
      </c>
      <c r="W191" s="233">
        <f t="shared" si="29"/>
        <v>0</v>
      </c>
      <c r="X191" s="233">
        <f t="shared" si="29"/>
        <v>0</v>
      </c>
      <c r="Y191" s="233">
        <f t="shared" si="29"/>
        <v>0</v>
      </c>
      <c r="DA191" s="177"/>
    </row>
    <row r="192" spans="1:105" ht="12" customHeight="1" x14ac:dyDescent="0.25">
      <c r="A192" s="56" t="s">
        <v>95</v>
      </c>
      <c r="B192" s="300">
        <f t="shared" ref="B192:Y192" si="30">IF(B$77=0,0,B$77/B$72)</f>
        <v>0</v>
      </c>
      <c r="C192" s="300">
        <f t="shared" si="30"/>
        <v>0</v>
      </c>
      <c r="D192" s="300">
        <f t="shared" si="30"/>
        <v>0</v>
      </c>
      <c r="E192" s="300">
        <f t="shared" si="30"/>
        <v>0</v>
      </c>
      <c r="F192" s="300">
        <f t="shared" si="30"/>
        <v>0</v>
      </c>
      <c r="G192" s="300">
        <f t="shared" si="30"/>
        <v>0</v>
      </c>
      <c r="H192" s="300">
        <f t="shared" si="30"/>
        <v>0</v>
      </c>
      <c r="I192" s="300">
        <f t="shared" si="30"/>
        <v>0</v>
      </c>
      <c r="J192" s="300">
        <f t="shared" si="30"/>
        <v>0</v>
      </c>
      <c r="K192" s="300">
        <f t="shared" si="30"/>
        <v>0</v>
      </c>
      <c r="L192" s="300">
        <f t="shared" si="30"/>
        <v>0</v>
      </c>
      <c r="M192" s="300">
        <f t="shared" si="30"/>
        <v>0</v>
      </c>
      <c r="N192" s="300">
        <f t="shared" si="30"/>
        <v>0</v>
      </c>
      <c r="O192" s="300">
        <f t="shared" si="30"/>
        <v>0</v>
      </c>
      <c r="P192" s="300">
        <f t="shared" si="30"/>
        <v>0</v>
      </c>
      <c r="Q192" s="300">
        <f t="shared" si="30"/>
        <v>0</v>
      </c>
      <c r="R192" s="300">
        <f t="shared" si="30"/>
        <v>0</v>
      </c>
      <c r="S192" s="300">
        <f t="shared" si="30"/>
        <v>0</v>
      </c>
      <c r="T192" s="300">
        <f t="shared" si="30"/>
        <v>0</v>
      </c>
      <c r="U192" s="300">
        <f t="shared" si="30"/>
        <v>0</v>
      </c>
      <c r="V192" s="300">
        <f t="shared" si="30"/>
        <v>0</v>
      </c>
      <c r="W192" s="300">
        <f t="shared" si="30"/>
        <v>0</v>
      </c>
      <c r="X192" s="300">
        <f t="shared" si="30"/>
        <v>0</v>
      </c>
      <c r="Y192" s="300">
        <f t="shared" si="30"/>
        <v>0</v>
      </c>
      <c r="DA192" s="68"/>
    </row>
    <row r="193" spans="1:105" ht="12" customHeight="1" x14ac:dyDescent="0.25">
      <c r="A193" s="174" t="s">
        <v>558</v>
      </c>
      <c r="B193" s="301">
        <f t="shared" ref="B193:Y193" si="31">IF(B$83=0,0,B$83/B$72)</f>
        <v>0</v>
      </c>
      <c r="C193" s="301">
        <f t="shared" si="31"/>
        <v>0</v>
      </c>
      <c r="D193" s="301">
        <f t="shared" si="31"/>
        <v>0</v>
      </c>
      <c r="E193" s="301">
        <f t="shared" si="31"/>
        <v>0</v>
      </c>
      <c r="F193" s="301">
        <f t="shared" si="31"/>
        <v>0</v>
      </c>
      <c r="G193" s="301">
        <f t="shared" si="31"/>
        <v>0</v>
      </c>
      <c r="H193" s="301">
        <f t="shared" si="31"/>
        <v>0</v>
      </c>
      <c r="I193" s="301">
        <f t="shared" si="31"/>
        <v>0</v>
      </c>
      <c r="J193" s="301">
        <f t="shared" si="31"/>
        <v>0</v>
      </c>
      <c r="K193" s="301">
        <f t="shared" si="31"/>
        <v>0</v>
      </c>
      <c r="L193" s="301">
        <f t="shared" si="31"/>
        <v>0</v>
      </c>
      <c r="M193" s="301">
        <f t="shared" si="31"/>
        <v>0</v>
      </c>
      <c r="N193" s="301">
        <f t="shared" si="31"/>
        <v>0</v>
      </c>
      <c r="O193" s="301">
        <f t="shared" si="31"/>
        <v>0</v>
      </c>
      <c r="P193" s="301">
        <f t="shared" si="31"/>
        <v>0</v>
      </c>
      <c r="Q193" s="301">
        <f t="shared" si="31"/>
        <v>0</v>
      </c>
      <c r="R193" s="301">
        <f t="shared" si="31"/>
        <v>0</v>
      </c>
      <c r="S193" s="301">
        <f t="shared" si="31"/>
        <v>0</v>
      </c>
      <c r="T193" s="301">
        <f t="shared" si="31"/>
        <v>0</v>
      </c>
      <c r="U193" s="301">
        <f t="shared" si="31"/>
        <v>0</v>
      </c>
      <c r="V193" s="301">
        <f t="shared" si="31"/>
        <v>0</v>
      </c>
      <c r="W193" s="301">
        <f t="shared" si="31"/>
        <v>0</v>
      </c>
      <c r="X193" s="301">
        <f t="shared" si="31"/>
        <v>0</v>
      </c>
      <c r="Y193" s="301">
        <f t="shared" si="31"/>
        <v>0</v>
      </c>
      <c r="DA193" s="178"/>
    </row>
    <row r="194" spans="1:105" ht="12" customHeight="1" x14ac:dyDescent="0.25">
      <c r="A194" s="62" t="s">
        <v>560</v>
      </c>
      <c r="B194" s="302">
        <f t="shared" ref="B194:Y194" si="32">IF(B$84=0,0,B$84/B$72)</f>
        <v>0</v>
      </c>
      <c r="C194" s="302">
        <f t="shared" si="32"/>
        <v>0</v>
      </c>
      <c r="D194" s="302">
        <f t="shared" si="32"/>
        <v>0</v>
      </c>
      <c r="E194" s="302">
        <f t="shared" si="32"/>
        <v>0</v>
      </c>
      <c r="F194" s="302">
        <f t="shared" si="32"/>
        <v>0</v>
      </c>
      <c r="G194" s="302">
        <f t="shared" si="32"/>
        <v>0</v>
      </c>
      <c r="H194" s="302">
        <f t="shared" si="32"/>
        <v>0</v>
      </c>
      <c r="I194" s="302">
        <f t="shared" si="32"/>
        <v>0</v>
      </c>
      <c r="J194" s="302">
        <f t="shared" si="32"/>
        <v>0</v>
      </c>
      <c r="K194" s="302">
        <f t="shared" si="32"/>
        <v>0</v>
      </c>
      <c r="L194" s="302">
        <f t="shared" si="32"/>
        <v>0</v>
      </c>
      <c r="M194" s="302">
        <f t="shared" si="32"/>
        <v>0</v>
      </c>
      <c r="N194" s="302">
        <f t="shared" si="32"/>
        <v>0</v>
      </c>
      <c r="O194" s="302">
        <f t="shared" si="32"/>
        <v>0</v>
      </c>
      <c r="P194" s="302">
        <f t="shared" si="32"/>
        <v>0</v>
      </c>
      <c r="Q194" s="302">
        <f t="shared" si="32"/>
        <v>0</v>
      </c>
      <c r="R194" s="302">
        <f t="shared" si="32"/>
        <v>0</v>
      </c>
      <c r="S194" s="302">
        <f t="shared" si="32"/>
        <v>0</v>
      </c>
      <c r="T194" s="302">
        <f t="shared" si="32"/>
        <v>0</v>
      </c>
      <c r="U194" s="302">
        <f t="shared" si="32"/>
        <v>0</v>
      </c>
      <c r="V194" s="302">
        <f t="shared" si="32"/>
        <v>0</v>
      </c>
      <c r="W194" s="302">
        <f t="shared" si="32"/>
        <v>0</v>
      </c>
      <c r="X194" s="302">
        <f t="shared" si="32"/>
        <v>0</v>
      </c>
      <c r="Y194" s="302">
        <f t="shared" si="32"/>
        <v>0</v>
      </c>
      <c r="DA194" s="72"/>
    </row>
    <row r="195" spans="1:105" ht="12" customHeight="1" x14ac:dyDescent="0.25">
      <c r="A195" s="62" t="s">
        <v>566</v>
      </c>
      <c r="B195" s="302">
        <f t="shared" ref="B195:Y195" si="33">IF(B$89=0,0,B$89/B$72)</f>
        <v>0</v>
      </c>
      <c r="C195" s="302">
        <f t="shared" si="33"/>
        <v>0</v>
      </c>
      <c r="D195" s="302">
        <f t="shared" si="33"/>
        <v>0</v>
      </c>
      <c r="E195" s="302">
        <f t="shared" si="33"/>
        <v>0</v>
      </c>
      <c r="F195" s="302">
        <f t="shared" si="33"/>
        <v>0</v>
      </c>
      <c r="G195" s="302">
        <f t="shared" si="33"/>
        <v>0</v>
      </c>
      <c r="H195" s="302">
        <f t="shared" si="33"/>
        <v>0</v>
      </c>
      <c r="I195" s="302">
        <f t="shared" si="33"/>
        <v>0</v>
      </c>
      <c r="J195" s="302">
        <f t="shared" si="33"/>
        <v>0</v>
      </c>
      <c r="K195" s="302">
        <f t="shared" si="33"/>
        <v>0</v>
      </c>
      <c r="L195" s="302">
        <f t="shared" si="33"/>
        <v>0</v>
      </c>
      <c r="M195" s="302">
        <f t="shared" si="33"/>
        <v>0</v>
      </c>
      <c r="N195" s="302">
        <f t="shared" si="33"/>
        <v>0</v>
      </c>
      <c r="O195" s="302">
        <f t="shared" si="33"/>
        <v>0</v>
      </c>
      <c r="P195" s="302">
        <f t="shared" si="33"/>
        <v>0</v>
      </c>
      <c r="Q195" s="302">
        <f t="shared" si="33"/>
        <v>0</v>
      </c>
      <c r="R195" s="302">
        <f t="shared" si="33"/>
        <v>0</v>
      </c>
      <c r="S195" s="302">
        <f t="shared" si="33"/>
        <v>0</v>
      </c>
      <c r="T195" s="302">
        <f t="shared" si="33"/>
        <v>0</v>
      </c>
      <c r="U195" s="302">
        <f t="shared" si="33"/>
        <v>0</v>
      </c>
      <c r="V195" s="302">
        <f t="shared" si="33"/>
        <v>0</v>
      </c>
      <c r="W195" s="302">
        <f t="shared" si="33"/>
        <v>0</v>
      </c>
      <c r="X195" s="302">
        <f t="shared" si="33"/>
        <v>0</v>
      </c>
      <c r="Y195" s="302">
        <f t="shared" si="33"/>
        <v>0</v>
      </c>
      <c r="DA195" s="72"/>
    </row>
    <row r="196" spans="1:105" ht="12" customHeight="1" x14ac:dyDescent="0.25">
      <c r="A196" s="174" t="s">
        <v>517</v>
      </c>
      <c r="B196" s="301">
        <f t="shared" ref="B196:Y196" si="34">IF(B$90=0,0,B$90/B$72)</f>
        <v>0</v>
      </c>
      <c r="C196" s="301">
        <f t="shared" si="34"/>
        <v>0</v>
      </c>
      <c r="D196" s="301">
        <f t="shared" si="34"/>
        <v>0</v>
      </c>
      <c r="E196" s="301">
        <f t="shared" si="34"/>
        <v>0</v>
      </c>
      <c r="F196" s="301">
        <f t="shared" si="34"/>
        <v>0</v>
      </c>
      <c r="G196" s="301">
        <f t="shared" si="34"/>
        <v>0</v>
      </c>
      <c r="H196" s="301">
        <f t="shared" si="34"/>
        <v>0</v>
      </c>
      <c r="I196" s="301">
        <f t="shared" si="34"/>
        <v>0</v>
      </c>
      <c r="J196" s="301">
        <f t="shared" si="34"/>
        <v>0</v>
      </c>
      <c r="K196" s="301">
        <f t="shared" si="34"/>
        <v>0</v>
      </c>
      <c r="L196" s="301">
        <f t="shared" si="34"/>
        <v>0</v>
      </c>
      <c r="M196" s="301">
        <f t="shared" si="34"/>
        <v>0</v>
      </c>
      <c r="N196" s="301">
        <f t="shared" si="34"/>
        <v>0</v>
      </c>
      <c r="O196" s="301">
        <f t="shared" si="34"/>
        <v>0</v>
      </c>
      <c r="P196" s="301">
        <f t="shared" si="34"/>
        <v>0</v>
      </c>
      <c r="Q196" s="301">
        <f t="shared" si="34"/>
        <v>0</v>
      </c>
      <c r="R196" s="301">
        <f t="shared" si="34"/>
        <v>0</v>
      </c>
      <c r="S196" s="301">
        <f t="shared" si="34"/>
        <v>0</v>
      </c>
      <c r="T196" s="301">
        <f t="shared" si="34"/>
        <v>0</v>
      </c>
      <c r="U196" s="301">
        <f t="shared" si="34"/>
        <v>0</v>
      </c>
      <c r="V196" s="301">
        <f t="shared" si="34"/>
        <v>0</v>
      </c>
      <c r="W196" s="301">
        <f t="shared" si="34"/>
        <v>0</v>
      </c>
      <c r="X196" s="301">
        <f t="shared" si="34"/>
        <v>0</v>
      </c>
      <c r="Y196" s="301">
        <f t="shared" si="34"/>
        <v>0</v>
      </c>
      <c r="DA196" s="178"/>
    </row>
    <row r="197" spans="1:105" ht="12" customHeight="1" x14ac:dyDescent="0.25">
      <c r="A197" s="62" t="s">
        <v>519</v>
      </c>
      <c r="B197" s="302">
        <f t="shared" ref="B197:Y197" si="35">IF(B$91=0,0,B$91/B$72)</f>
        <v>0</v>
      </c>
      <c r="C197" s="302">
        <f t="shared" si="35"/>
        <v>0</v>
      </c>
      <c r="D197" s="302">
        <f t="shared" si="35"/>
        <v>0</v>
      </c>
      <c r="E197" s="302">
        <f t="shared" si="35"/>
        <v>0</v>
      </c>
      <c r="F197" s="302">
        <f t="shared" si="35"/>
        <v>0</v>
      </c>
      <c r="G197" s="302">
        <f t="shared" si="35"/>
        <v>0</v>
      </c>
      <c r="H197" s="302">
        <f t="shared" si="35"/>
        <v>0</v>
      </c>
      <c r="I197" s="302">
        <f t="shared" si="35"/>
        <v>0</v>
      </c>
      <c r="J197" s="302">
        <f t="shared" si="35"/>
        <v>0</v>
      </c>
      <c r="K197" s="302">
        <f t="shared" si="35"/>
        <v>0</v>
      </c>
      <c r="L197" s="302">
        <f t="shared" si="35"/>
        <v>0</v>
      </c>
      <c r="M197" s="302">
        <f t="shared" si="35"/>
        <v>0</v>
      </c>
      <c r="N197" s="302">
        <f t="shared" si="35"/>
        <v>0</v>
      </c>
      <c r="O197" s="302">
        <f t="shared" si="35"/>
        <v>0</v>
      </c>
      <c r="P197" s="302">
        <f t="shared" si="35"/>
        <v>0</v>
      </c>
      <c r="Q197" s="302">
        <f t="shared" si="35"/>
        <v>0</v>
      </c>
      <c r="R197" s="302">
        <f t="shared" si="35"/>
        <v>0</v>
      </c>
      <c r="S197" s="302">
        <f t="shared" si="35"/>
        <v>0</v>
      </c>
      <c r="T197" s="302">
        <f t="shared" si="35"/>
        <v>0</v>
      </c>
      <c r="U197" s="302">
        <f t="shared" si="35"/>
        <v>0</v>
      </c>
      <c r="V197" s="302">
        <f t="shared" si="35"/>
        <v>0</v>
      </c>
      <c r="W197" s="302">
        <f t="shared" si="35"/>
        <v>0</v>
      </c>
      <c r="X197" s="302">
        <f t="shared" si="35"/>
        <v>0</v>
      </c>
      <c r="Y197" s="302">
        <f t="shared" si="35"/>
        <v>0</v>
      </c>
      <c r="DA197" s="72"/>
    </row>
    <row r="198" spans="1:105" ht="12" customHeight="1" x14ac:dyDescent="0.25">
      <c r="A198" s="62" t="s">
        <v>525</v>
      </c>
      <c r="B198" s="302">
        <f t="shared" ref="B198:Y198" si="36">IF(B$96=0,0,B$96/B$72)</f>
        <v>0</v>
      </c>
      <c r="C198" s="302">
        <f t="shared" si="36"/>
        <v>0</v>
      </c>
      <c r="D198" s="302">
        <f t="shared" si="36"/>
        <v>0</v>
      </c>
      <c r="E198" s="302">
        <f t="shared" si="36"/>
        <v>0</v>
      </c>
      <c r="F198" s="302">
        <f t="shared" si="36"/>
        <v>0</v>
      </c>
      <c r="G198" s="302">
        <f t="shared" si="36"/>
        <v>0</v>
      </c>
      <c r="H198" s="302">
        <f t="shared" si="36"/>
        <v>0</v>
      </c>
      <c r="I198" s="302">
        <f t="shared" si="36"/>
        <v>0</v>
      </c>
      <c r="J198" s="302">
        <f t="shared" si="36"/>
        <v>0</v>
      </c>
      <c r="K198" s="302">
        <f t="shared" si="36"/>
        <v>0</v>
      </c>
      <c r="L198" s="302">
        <f t="shared" si="36"/>
        <v>0</v>
      </c>
      <c r="M198" s="302">
        <f t="shared" si="36"/>
        <v>0</v>
      </c>
      <c r="N198" s="302">
        <f t="shared" si="36"/>
        <v>0</v>
      </c>
      <c r="O198" s="302">
        <f t="shared" si="36"/>
        <v>0</v>
      </c>
      <c r="P198" s="302">
        <f t="shared" si="36"/>
        <v>0</v>
      </c>
      <c r="Q198" s="302">
        <f t="shared" si="36"/>
        <v>0</v>
      </c>
      <c r="R198" s="302">
        <f t="shared" si="36"/>
        <v>0</v>
      </c>
      <c r="S198" s="302">
        <f t="shared" si="36"/>
        <v>0</v>
      </c>
      <c r="T198" s="302">
        <f t="shared" si="36"/>
        <v>0</v>
      </c>
      <c r="U198" s="302">
        <f t="shared" si="36"/>
        <v>0</v>
      </c>
      <c r="V198" s="302">
        <f t="shared" si="36"/>
        <v>0</v>
      </c>
      <c r="W198" s="302">
        <f t="shared" si="36"/>
        <v>0</v>
      </c>
      <c r="X198" s="302">
        <f t="shared" si="36"/>
        <v>0</v>
      </c>
      <c r="Y198" s="302">
        <f t="shared" si="36"/>
        <v>0</v>
      </c>
      <c r="DA198" s="72"/>
    </row>
    <row r="199" spans="1:105" ht="12" customHeight="1" x14ac:dyDescent="0.25">
      <c r="A199" s="174" t="s">
        <v>527</v>
      </c>
      <c r="B199" s="301">
        <f t="shared" ref="B199:Y199" si="37">IF(B$97=0,0,B$97/B$72)</f>
        <v>0</v>
      </c>
      <c r="C199" s="301">
        <f t="shared" si="37"/>
        <v>0</v>
      </c>
      <c r="D199" s="301">
        <f t="shared" si="37"/>
        <v>0</v>
      </c>
      <c r="E199" s="301">
        <f t="shared" si="37"/>
        <v>0</v>
      </c>
      <c r="F199" s="301">
        <f t="shared" si="37"/>
        <v>0</v>
      </c>
      <c r="G199" s="301">
        <f t="shared" si="37"/>
        <v>0</v>
      </c>
      <c r="H199" s="301">
        <f t="shared" si="37"/>
        <v>0</v>
      </c>
      <c r="I199" s="301">
        <f t="shared" si="37"/>
        <v>0</v>
      </c>
      <c r="J199" s="301">
        <f t="shared" si="37"/>
        <v>0</v>
      </c>
      <c r="K199" s="301">
        <f t="shared" si="37"/>
        <v>0</v>
      </c>
      <c r="L199" s="301">
        <f t="shared" si="37"/>
        <v>0</v>
      </c>
      <c r="M199" s="301">
        <f t="shared" si="37"/>
        <v>0</v>
      </c>
      <c r="N199" s="301">
        <f t="shared" si="37"/>
        <v>0</v>
      </c>
      <c r="O199" s="301">
        <f t="shared" si="37"/>
        <v>0</v>
      </c>
      <c r="P199" s="301">
        <f t="shared" si="37"/>
        <v>0</v>
      </c>
      <c r="Q199" s="301">
        <f t="shared" si="37"/>
        <v>0</v>
      </c>
      <c r="R199" s="301">
        <f t="shared" si="37"/>
        <v>0</v>
      </c>
      <c r="S199" s="301">
        <f t="shared" si="37"/>
        <v>0</v>
      </c>
      <c r="T199" s="301">
        <f t="shared" si="37"/>
        <v>0</v>
      </c>
      <c r="U199" s="301">
        <f t="shared" si="37"/>
        <v>0</v>
      </c>
      <c r="V199" s="301">
        <f t="shared" si="37"/>
        <v>0</v>
      </c>
      <c r="W199" s="301">
        <f t="shared" si="37"/>
        <v>0</v>
      </c>
      <c r="X199" s="301">
        <f t="shared" si="37"/>
        <v>0</v>
      </c>
      <c r="Y199" s="301">
        <f t="shared" si="37"/>
        <v>0</v>
      </c>
      <c r="DA199" s="178"/>
    </row>
    <row r="200" spans="1:105" ht="12" customHeight="1" x14ac:dyDescent="0.25">
      <c r="A200" s="62" t="s">
        <v>528</v>
      </c>
      <c r="B200" s="302">
        <f t="shared" ref="B200:Y200" si="38">IF(B$98=0,0,B$98/B$72)</f>
        <v>0</v>
      </c>
      <c r="C200" s="302">
        <f t="shared" si="38"/>
        <v>0</v>
      </c>
      <c r="D200" s="302">
        <f t="shared" si="38"/>
        <v>0</v>
      </c>
      <c r="E200" s="302">
        <f t="shared" si="38"/>
        <v>0</v>
      </c>
      <c r="F200" s="302">
        <f t="shared" si="38"/>
        <v>0</v>
      </c>
      <c r="G200" s="302">
        <f t="shared" si="38"/>
        <v>0</v>
      </c>
      <c r="H200" s="302">
        <f t="shared" si="38"/>
        <v>0</v>
      </c>
      <c r="I200" s="302">
        <f t="shared" si="38"/>
        <v>0</v>
      </c>
      <c r="J200" s="302">
        <f t="shared" si="38"/>
        <v>0</v>
      </c>
      <c r="K200" s="302">
        <f t="shared" si="38"/>
        <v>0</v>
      </c>
      <c r="L200" s="302">
        <f t="shared" si="38"/>
        <v>0</v>
      </c>
      <c r="M200" s="302">
        <f t="shared" si="38"/>
        <v>0</v>
      </c>
      <c r="N200" s="302">
        <f t="shared" si="38"/>
        <v>0</v>
      </c>
      <c r="O200" s="302">
        <f t="shared" si="38"/>
        <v>0</v>
      </c>
      <c r="P200" s="302">
        <f t="shared" si="38"/>
        <v>0</v>
      </c>
      <c r="Q200" s="302">
        <f t="shared" si="38"/>
        <v>0</v>
      </c>
      <c r="R200" s="302">
        <f t="shared" si="38"/>
        <v>0</v>
      </c>
      <c r="S200" s="302">
        <f t="shared" si="38"/>
        <v>0</v>
      </c>
      <c r="T200" s="302">
        <f t="shared" si="38"/>
        <v>0</v>
      </c>
      <c r="U200" s="302">
        <f t="shared" si="38"/>
        <v>0</v>
      </c>
      <c r="V200" s="302">
        <f t="shared" si="38"/>
        <v>0</v>
      </c>
      <c r="W200" s="302">
        <f t="shared" si="38"/>
        <v>0</v>
      </c>
      <c r="X200" s="302">
        <f t="shared" si="38"/>
        <v>0</v>
      </c>
      <c r="Y200" s="302">
        <f t="shared" si="38"/>
        <v>0</v>
      </c>
      <c r="DA200" s="72"/>
    </row>
    <row r="201" spans="1:105" ht="12" customHeight="1" x14ac:dyDescent="0.25">
      <c r="A201" s="62" t="s">
        <v>533</v>
      </c>
      <c r="B201" s="302">
        <f t="shared" ref="B201:Y201" si="39">IF(B$102=0,0,B$102/B$72)</f>
        <v>0</v>
      </c>
      <c r="C201" s="302">
        <f t="shared" si="39"/>
        <v>0</v>
      </c>
      <c r="D201" s="302">
        <f t="shared" si="39"/>
        <v>0</v>
      </c>
      <c r="E201" s="302">
        <f t="shared" si="39"/>
        <v>0</v>
      </c>
      <c r="F201" s="302">
        <f t="shared" si="39"/>
        <v>0</v>
      </c>
      <c r="G201" s="302">
        <f t="shared" si="39"/>
        <v>0</v>
      </c>
      <c r="H201" s="302">
        <f t="shared" si="39"/>
        <v>0</v>
      </c>
      <c r="I201" s="302">
        <f t="shared" si="39"/>
        <v>0</v>
      </c>
      <c r="J201" s="302">
        <f t="shared" si="39"/>
        <v>0</v>
      </c>
      <c r="K201" s="302">
        <f t="shared" si="39"/>
        <v>0</v>
      </c>
      <c r="L201" s="302">
        <f t="shared" si="39"/>
        <v>0</v>
      </c>
      <c r="M201" s="302">
        <f t="shared" si="39"/>
        <v>0</v>
      </c>
      <c r="N201" s="302">
        <f t="shared" si="39"/>
        <v>0</v>
      </c>
      <c r="O201" s="302">
        <f t="shared" si="39"/>
        <v>0</v>
      </c>
      <c r="P201" s="302">
        <f t="shared" si="39"/>
        <v>0</v>
      </c>
      <c r="Q201" s="302">
        <f t="shared" si="39"/>
        <v>0</v>
      </c>
      <c r="R201" s="302">
        <f t="shared" si="39"/>
        <v>0</v>
      </c>
      <c r="S201" s="302">
        <f t="shared" si="39"/>
        <v>0</v>
      </c>
      <c r="T201" s="302">
        <f t="shared" si="39"/>
        <v>0</v>
      </c>
      <c r="U201" s="302">
        <f t="shared" si="39"/>
        <v>0</v>
      </c>
      <c r="V201" s="302">
        <f t="shared" si="39"/>
        <v>0</v>
      </c>
      <c r="W201" s="302">
        <f t="shared" si="39"/>
        <v>0</v>
      </c>
      <c r="X201" s="302">
        <f t="shared" si="39"/>
        <v>0</v>
      </c>
      <c r="Y201" s="302">
        <f t="shared" si="39"/>
        <v>0</v>
      </c>
      <c r="DA201" s="72"/>
    </row>
    <row r="202" spans="1:105" ht="12" customHeight="1" x14ac:dyDescent="0.25">
      <c r="A202" s="63" t="s">
        <v>545</v>
      </c>
      <c r="B202" s="303">
        <f t="shared" ref="B202:Y202" si="40">IF(B$113=0,0,B$113/B$72)</f>
        <v>0</v>
      </c>
      <c r="C202" s="303">
        <f t="shared" si="40"/>
        <v>0</v>
      </c>
      <c r="D202" s="303">
        <f t="shared" si="40"/>
        <v>0</v>
      </c>
      <c r="E202" s="303">
        <f t="shared" si="40"/>
        <v>0</v>
      </c>
      <c r="F202" s="303">
        <f t="shared" si="40"/>
        <v>0</v>
      </c>
      <c r="G202" s="303">
        <f t="shared" si="40"/>
        <v>0</v>
      </c>
      <c r="H202" s="303">
        <f t="shared" si="40"/>
        <v>0</v>
      </c>
      <c r="I202" s="303">
        <f t="shared" si="40"/>
        <v>0</v>
      </c>
      <c r="J202" s="303">
        <f t="shared" si="40"/>
        <v>0</v>
      </c>
      <c r="K202" s="303">
        <f t="shared" si="40"/>
        <v>0</v>
      </c>
      <c r="L202" s="303">
        <f t="shared" si="40"/>
        <v>0</v>
      </c>
      <c r="M202" s="303">
        <f t="shared" si="40"/>
        <v>0</v>
      </c>
      <c r="N202" s="303">
        <f t="shared" si="40"/>
        <v>0</v>
      </c>
      <c r="O202" s="303">
        <f t="shared" si="40"/>
        <v>0</v>
      </c>
      <c r="P202" s="303">
        <f t="shared" si="40"/>
        <v>0</v>
      </c>
      <c r="Q202" s="303">
        <f t="shared" si="40"/>
        <v>0</v>
      </c>
      <c r="R202" s="303">
        <f t="shared" si="40"/>
        <v>0</v>
      </c>
      <c r="S202" s="303">
        <f t="shared" si="40"/>
        <v>0</v>
      </c>
      <c r="T202" s="303">
        <f t="shared" si="40"/>
        <v>0</v>
      </c>
      <c r="U202" s="303">
        <f t="shared" si="40"/>
        <v>0</v>
      </c>
      <c r="V202" s="303">
        <f t="shared" si="40"/>
        <v>0</v>
      </c>
      <c r="W202" s="303">
        <f t="shared" si="40"/>
        <v>0</v>
      </c>
      <c r="X202" s="303">
        <f t="shared" si="40"/>
        <v>0</v>
      </c>
      <c r="Y202" s="303">
        <f t="shared" si="40"/>
        <v>0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1">SUM(B$205:B$210,B$214:B$215,B$217:B$219)</f>
        <v>0</v>
      </c>
      <c r="C204" s="232">
        <f t="shared" si="41"/>
        <v>0</v>
      </c>
      <c r="D204" s="232">
        <f t="shared" si="41"/>
        <v>0</v>
      </c>
      <c r="E204" s="232">
        <f t="shared" si="41"/>
        <v>0</v>
      </c>
      <c r="F204" s="232">
        <f t="shared" si="41"/>
        <v>0</v>
      </c>
      <c r="G204" s="232">
        <f t="shared" si="41"/>
        <v>0</v>
      </c>
      <c r="H204" s="232">
        <f t="shared" si="41"/>
        <v>0</v>
      </c>
      <c r="I204" s="232">
        <f t="shared" si="41"/>
        <v>0</v>
      </c>
      <c r="J204" s="232">
        <f t="shared" si="41"/>
        <v>0</v>
      </c>
      <c r="K204" s="232">
        <f t="shared" si="41"/>
        <v>0</v>
      </c>
      <c r="L204" s="232">
        <f t="shared" si="41"/>
        <v>0</v>
      </c>
      <c r="M204" s="232">
        <f t="shared" si="41"/>
        <v>0</v>
      </c>
      <c r="N204" s="232">
        <f t="shared" si="41"/>
        <v>0</v>
      </c>
      <c r="O204" s="232">
        <f t="shared" si="41"/>
        <v>0</v>
      </c>
      <c r="P204" s="232">
        <f t="shared" si="41"/>
        <v>0</v>
      </c>
      <c r="Q204" s="232">
        <f t="shared" si="41"/>
        <v>0</v>
      </c>
      <c r="R204" s="232">
        <f t="shared" si="41"/>
        <v>0</v>
      </c>
      <c r="S204" s="232">
        <f t="shared" si="41"/>
        <v>0</v>
      </c>
      <c r="T204" s="232">
        <f t="shared" si="41"/>
        <v>0</v>
      </c>
      <c r="U204" s="232">
        <f t="shared" si="41"/>
        <v>0</v>
      </c>
      <c r="V204" s="232">
        <f t="shared" si="41"/>
        <v>0</v>
      </c>
      <c r="W204" s="232">
        <f t="shared" si="41"/>
        <v>0</v>
      </c>
      <c r="X204" s="232">
        <f t="shared" si="41"/>
        <v>0</v>
      </c>
      <c r="Y204" s="232">
        <f t="shared" si="41"/>
        <v>0</v>
      </c>
      <c r="DA204" s="95"/>
    </row>
    <row r="205" spans="1:105" ht="12" customHeight="1" x14ac:dyDescent="0.25">
      <c r="A205" s="55" t="s">
        <v>91</v>
      </c>
      <c r="B205" s="299">
        <f t="shared" ref="B205:Y205" si="42">IF(B$116=0,0,B$116/B$115)</f>
        <v>0</v>
      </c>
      <c r="C205" s="299">
        <f t="shared" si="42"/>
        <v>0</v>
      </c>
      <c r="D205" s="299">
        <f t="shared" si="42"/>
        <v>0</v>
      </c>
      <c r="E205" s="299">
        <f t="shared" si="42"/>
        <v>0</v>
      </c>
      <c r="F205" s="299">
        <f t="shared" si="42"/>
        <v>0</v>
      </c>
      <c r="G205" s="299">
        <f t="shared" si="42"/>
        <v>0</v>
      </c>
      <c r="H205" s="299">
        <f t="shared" si="42"/>
        <v>0</v>
      </c>
      <c r="I205" s="299">
        <f t="shared" si="42"/>
        <v>0</v>
      </c>
      <c r="J205" s="299">
        <f t="shared" si="42"/>
        <v>0</v>
      </c>
      <c r="K205" s="299">
        <f t="shared" si="42"/>
        <v>0</v>
      </c>
      <c r="L205" s="299">
        <f t="shared" si="42"/>
        <v>0</v>
      </c>
      <c r="M205" s="299">
        <f t="shared" si="42"/>
        <v>0</v>
      </c>
      <c r="N205" s="299">
        <f t="shared" si="42"/>
        <v>0</v>
      </c>
      <c r="O205" s="299">
        <f t="shared" si="42"/>
        <v>0</v>
      </c>
      <c r="P205" s="299">
        <f t="shared" si="42"/>
        <v>0</v>
      </c>
      <c r="Q205" s="299">
        <f t="shared" si="42"/>
        <v>0</v>
      </c>
      <c r="R205" s="299">
        <f t="shared" si="42"/>
        <v>0</v>
      </c>
      <c r="S205" s="299">
        <f t="shared" si="42"/>
        <v>0</v>
      </c>
      <c r="T205" s="299">
        <f t="shared" si="42"/>
        <v>0</v>
      </c>
      <c r="U205" s="299">
        <f t="shared" si="42"/>
        <v>0</v>
      </c>
      <c r="V205" s="299">
        <f t="shared" si="42"/>
        <v>0</v>
      </c>
      <c r="W205" s="299">
        <f t="shared" si="42"/>
        <v>0</v>
      </c>
      <c r="X205" s="299">
        <f t="shared" si="42"/>
        <v>0</v>
      </c>
      <c r="Y205" s="299">
        <f t="shared" si="42"/>
        <v>0</v>
      </c>
      <c r="DA205" s="67"/>
    </row>
    <row r="206" spans="1:105" ht="12" customHeight="1" x14ac:dyDescent="0.25">
      <c r="A206" s="173" t="s">
        <v>92</v>
      </c>
      <c r="B206" s="233">
        <f t="shared" ref="B206:Y206" si="43">IF(B$117=0,0,B$117/B$115)</f>
        <v>0</v>
      </c>
      <c r="C206" s="233">
        <f t="shared" si="43"/>
        <v>0</v>
      </c>
      <c r="D206" s="233">
        <f t="shared" si="43"/>
        <v>0</v>
      </c>
      <c r="E206" s="233">
        <f t="shared" si="43"/>
        <v>0</v>
      </c>
      <c r="F206" s="233">
        <f t="shared" si="43"/>
        <v>0</v>
      </c>
      <c r="G206" s="233">
        <f t="shared" si="43"/>
        <v>0</v>
      </c>
      <c r="H206" s="233">
        <f t="shared" si="43"/>
        <v>0</v>
      </c>
      <c r="I206" s="233">
        <f t="shared" si="43"/>
        <v>0</v>
      </c>
      <c r="J206" s="233">
        <f t="shared" si="43"/>
        <v>0</v>
      </c>
      <c r="K206" s="233">
        <f t="shared" si="43"/>
        <v>0</v>
      </c>
      <c r="L206" s="233">
        <f t="shared" si="43"/>
        <v>0</v>
      </c>
      <c r="M206" s="233">
        <f t="shared" si="43"/>
        <v>0</v>
      </c>
      <c r="N206" s="233">
        <f t="shared" si="43"/>
        <v>0</v>
      </c>
      <c r="O206" s="233">
        <f t="shared" si="43"/>
        <v>0</v>
      </c>
      <c r="P206" s="233">
        <f t="shared" si="43"/>
        <v>0</v>
      </c>
      <c r="Q206" s="233">
        <f t="shared" si="43"/>
        <v>0</v>
      </c>
      <c r="R206" s="233">
        <f t="shared" si="43"/>
        <v>0</v>
      </c>
      <c r="S206" s="233">
        <f t="shared" si="43"/>
        <v>0</v>
      </c>
      <c r="T206" s="233">
        <f t="shared" si="43"/>
        <v>0</v>
      </c>
      <c r="U206" s="233">
        <f t="shared" si="43"/>
        <v>0</v>
      </c>
      <c r="V206" s="233">
        <f t="shared" si="43"/>
        <v>0</v>
      </c>
      <c r="W206" s="233">
        <f t="shared" si="43"/>
        <v>0</v>
      </c>
      <c r="X206" s="233">
        <f t="shared" si="43"/>
        <v>0</v>
      </c>
      <c r="Y206" s="233">
        <f t="shared" si="43"/>
        <v>0</v>
      </c>
      <c r="DA206" s="177"/>
    </row>
    <row r="207" spans="1:105" ht="12" customHeight="1" x14ac:dyDescent="0.25">
      <c r="A207" s="173" t="s">
        <v>93</v>
      </c>
      <c r="B207" s="233">
        <f t="shared" ref="B207:Y207" si="44">IF(B$118=0,0,B$118/B$115)</f>
        <v>0</v>
      </c>
      <c r="C207" s="233">
        <f t="shared" si="44"/>
        <v>0</v>
      </c>
      <c r="D207" s="233">
        <f t="shared" si="44"/>
        <v>0</v>
      </c>
      <c r="E207" s="233">
        <f t="shared" si="44"/>
        <v>0</v>
      </c>
      <c r="F207" s="233">
        <f t="shared" si="44"/>
        <v>0</v>
      </c>
      <c r="G207" s="233">
        <f t="shared" si="44"/>
        <v>0</v>
      </c>
      <c r="H207" s="233">
        <f t="shared" si="44"/>
        <v>0</v>
      </c>
      <c r="I207" s="233">
        <f t="shared" si="44"/>
        <v>0</v>
      </c>
      <c r="J207" s="233">
        <f t="shared" si="44"/>
        <v>0</v>
      </c>
      <c r="K207" s="233">
        <f t="shared" si="44"/>
        <v>0</v>
      </c>
      <c r="L207" s="233">
        <f t="shared" si="44"/>
        <v>0</v>
      </c>
      <c r="M207" s="233">
        <f t="shared" si="44"/>
        <v>0</v>
      </c>
      <c r="N207" s="233">
        <f t="shared" si="44"/>
        <v>0</v>
      </c>
      <c r="O207" s="233">
        <f t="shared" si="44"/>
        <v>0</v>
      </c>
      <c r="P207" s="233">
        <f t="shared" si="44"/>
        <v>0</v>
      </c>
      <c r="Q207" s="233">
        <f t="shared" si="44"/>
        <v>0</v>
      </c>
      <c r="R207" s="233">
        <f t="shared" si="44"/>
        <v>0</v>
      </c>
      <c r="S207" s="233">
        <f t="shared" si="44"/>
        <v>0</v>
      </c>
      <c r="T207" s="233">
        <f t="shared" si="44"/>
        <v>0</v>
      </c>
      <c r="U207" s="233">
        <f t="shared" si="44"/>
        <v>0</v>
      </c>
      <c r="V207" s="233">
        <f t="shared" si="44"/>
        <v>0</v>
      </c>
      <c r="W207" s="233">
        <f t="shared" si="44"/>
        <v>0</v>
      </c>
      <c r="X207" s="233">
        <f t="shared" si="44"/>
        <v>0</v>
      </c>
      <c r="Y207" s="233">
        <f t="shared" si="44"/>
        <v>0</v>
      </c>
      <c r="DA207" s="177"/>
    </row>
    <row r="208" spans="1:105" ht="12" customHeight="1" x14ac:dyDescent="0.25">
      <c r="A208" s="173" t="s">
        <v>94</v>
      </c>
      <c r="B208" s="233">
        <f t="shared" ref="B208:Y208" si="45">IF(B$119=0,0,B$119/B$115)</f>
        <v>0</v>
      </c>
      <c r="C208" s="233">
        <f t="shared" si="45"/>
        <v>0</v>
      </c>
      <c r="D208" s="233">
        <f t="shared" si="45"/>
        <v>0</v>
      </c>
      <c r="E208" s="233">
        <f t="shared" si="45"/>
        <v>0</v>
      </c>
      <c r="F208" s="233">
        <f t="shared" si="45"/>
        <v>0</v>
      </c>
      <c r="G208" s="233">
        <f t="shared" si="45"/>
        <v>0</v>
      </c>
      <c r="H208" s="233">
        <f t="shared" si="45"/>
        <v>0</v>
      </c>
      <c r="I208" s="233">
        <f t="shared" si="45"/>
        <v>0</v>
      </c>
      <c r="J208" s="233">
        <f t="shared" si="45"/>
        <v>0</v>
      </c>
      <c r="K208" s="233">
        <f t="shared" si="45"/>
        <v>0</v>
      </c>
      <c r="L208" s="233">
        <f t="shared" si="45"/>
        <v>0</v>
      </c>
      <c r="M208" s="233">
        <f t="shared" si="45"/>
        <v>0</v>
      </c>
      <c r="N208" s="233">
        <f t="shared" si="45"/>
        <v>0</v>
      </c>
      <c r="O208" s="233">
        <f t="shared" si="45"/>
        <v>0</v>
      </c>
      <c r="P208" s="233">
        <f t="shared" si="45"/>
        <v>0</v>
      </c>
      <c r="Q208" s="233">
        <f t="shared" si="45"/>
        <v>0</v>
      </c>
      <c r="R208" s="233">
        <f t="shared" si="45"/>
        <v>0</v>
      </c>
      <c r="S208" s="233">
        <f t="shared" si="45"/>
        <v>0</v>
      </c>
      <c r="T208" s="233">
        <f t="shared" si="45"/>
        <v>0</v>
      </c>
      <c r="U208" s="233">
        <f t="shared" si="45"/>
        <v>0</v>
      </c>
      <c r="V208" s="233">
        <f t="shared" si="45"/>
        <v>0</v>
      </c>
      <c r="W208" s="233">
        <f t="shared" si="45"/>
        <v>0</v>
      </c>
      <c r="X208" s="233">
        <f t="shared" si="45"/>
        <v>0</v>
      </c>
      <c r="Y208" s="233">
        <f t="shared" si="45"/>
        <v>0</v>
      </c>
      <c r="DA208" s="177"/>
    </row>
    <row r="209" spans="1:105" ht="12" customHeight="1" x14ac:dyDescent="0.25">
      <c r="A209" s="56" t="s">
        <v>95</v>
      </c>
      <c r="B209" s="300">
        <f t="shared" ref="B209:Y209" si="46">IF(B$120=0,0,B$120/B$115)</f>
        <v>0</v>
      </c>
      <c r="C209" s="300">
        <f t="shared" si="46"/>
        <v>0</v>
      </c>
      <c r="D209" s="300">
        <f t="shared" si="46"/>
        <v>0</v>
      </c>
      <c r="E209" s="300">
        <f t="shared" si="46"/>
        <v>0</v>
      </c>
      <c r="F209" s="300">
        <f t="shared" si="46"/>
        <v>0</v>
      </c>
      <c r="G209" s="300">
        <f t="shared" si="46"/>
        <v>0</v>
      </c>
      <c r="H209" s="300">
        <f t="shared" si="46"/>
        <v>0</v>
      </c>
      <c r="I209" s="300">
        <f t="shared" si="46"/>
        <v>0</v>
      </c>
      <c r="J209" s="300">
        <f t="shared" si="46"/>
        <v>0</v>
      </c>
      <c r="K209" s="300">
        <f t="shared" si="46"/>
        <v>0</v>
      </c>
      <c r="L209" s="300">
        <f t="shared" si="46"/>
        <v>0</v>
      </c>
      <c r="M209" s="300">
        <f t="shared" si="46"/>
        <v>0</v>
      </c>
      <c r="N209" s="300">
        <f t="shared" si="46"/>
        <v>0</v>
      </c>
      <c r="O209" s="300">
        <f t="shared" si="46"/>
        <v>0</v>
      </c>
      <c r="P209" s="300">
        <f t="shared" si="46"/>
        <v>0</v>
      </c>
      <c r="Q209" s="300">
        <f t="shared" si="46"/>
        <v>0</v>
      </c>
      <c r="R209" s="300">
        <f t="shared" si="46"/>
        <v>0</v>
      </c>
      <c r="S209" s="300">
        <f t="shared" si="46"/>
        <v>0</v>
      </c>
      <c r="T209" s="300">
        <f t="shared" si="46"/>
        <v>0</v>
      </c>
      <c r="U209" s="300">
        <f t="shared" si="46"/>
        <v>0</v>
      </c>
      <c r="V209" s="300">
        <f t="shared" si="46"/>
        <v>0</v>
      </c>
      <c r="W209" s="300">
        <f t="shared" si="46"/>
        <v>0</v>
      </c>
      <c r="X209" s="300">
        <f t="shared" si="46"/>
        <v>0</v>
      </c>
      <c r="Y209" s="300">
        <f t="shared" si="46"/>
        <v>0</v>
      </c>
      <c r="DA209" s="68"/>
    </row>
    <row r="210" spans="1:105" ht="12" customHeight="1" x14ac:dyDescent="0.25">
      <c r="A210" s="174" t="s">
        <v>602</v>
      </c>
      <c r="B210" s="301">
        <f t="shared" ref="B210:Y210" si="47">IF(B$126=0,0,B$126/B$115)</f>
        <v>0</v>
      </c>
      <c r="C210" s="301">
        <f t="shared" si="47"/>
        <v>0</v>
      </c>
      <c r="D210" s="301">
        <f t="shared" si="47"/>
        <v>0</v>
      </c>
      <c r="E210" s="301">
        <f t="shared" si="47"/>
        <v>0</v>
      </c>
      <c r="F210" s="301">
        <f t="shared" si="47"/>
        <v>0</v>
      </c>
      <c r="G210" s="301">
        <f t="shared" si="47"/>
        <v>0</v>
      </c>
      <c r="H210" s="301">
        <f t="shared" si="47"/>
        <v>0</v>
      </c>
      <c r="I210" s="301">
        <f t="shared" si="47"/>
        <v>0</v>
      </c>
      <c r="J210" s="301">
        <f t="shared" si="47"/>
        <v>0</v>
      </c>
      <c r="K210" s="301">
        <f t="shared" si="47"/>
        <v>0</v>
      </c>
      <c r="L210" s="301">
        <f t="shared" si="47"/>
        <v>0</v>
      </c>
      <c r="M210" s="301">
        <f t="shared" si="47"/>
        <v>0</v>
      </c>
      <c r="N210" s="301">
        <f t="shared" si="47"/>
        <v>0</v>
      </c>
      <c r="O210" s="301">
        <f t="shared" si="47"/>
        <v>0</v>
      </c>
      <c r="P210" s="301">
        <f t="shared" si="47"/>
        <v>0</v>
      </c>
      <c r="Q210" s="301">
        <f t="shared" si="47"/>
        <v>0</v>
      </c>
      <c r="R210" s="301">
        <f t="shared" si="47"/>
        <v>0</v>
      </c>
      <c r="S210" s="301">
        <f t="shared" si="47"/>
        <v>0</v>
      </c>
      <c r="T210" s="301">
        <f t="shared" si="47"/>
        <v>0</v>
      </c>
      <c r="U210" s="301">
        <f t="shared" si="47"/>
        <v>0</v>
      </c>
      <c r="V210" s="301">
        <f t="shared" si="47"/>
        <v>0</v>
      </c>
      <c r="W210" s="301">
        <f t="shared" si="47"/>
        <v>0</v>
      </c>
      <c r="X210" s="301">
        <f t="shared" si="47"/>
        <v>0</v>
      </c>
      <c r="Y210" s="301">
        <f t="shared" si="47"/>
        <v>0</v>
      </c>
      <c r="DA210" s="178"/>
    </row>
    <row r="211" spans="1:105" ht="12" customHeight="1" x14ac:dyDescent="0.25">
      <c r="A211" s="62" t="s">
        <v>604</v>
      </c>
      <c r="B211" s="302">
        <f t="shared" ref="B211:Y211" si="48">IF(B$127=0,0,B$127/B$115)</f>
        <v>0</v>
      </c>
      <c r="C211" s="302">
        <f t="shared" si="48"/>
        <v>0</v>
      </c>
      <c r="D211" s="302">
        <f t="shared" si="48"/>
        <v>0</v>
      </c>
      <c r="E211" s="302">
        <f t="shared" si="48"/>
        <v>0</v>
      </c>
      <c r="F211" s="302">
        <f t="shared" si="48"/>
        <v>0</v>
      </c>
      <c r="G211" s="302">
        <f t="shared" si="48"/>
        <v>0</v>
      </c>
      <c r="H211" s="302">
        <f t="shared" si="48"/>
        <v>0</v>
      </c>
      <c r="I211" s="302">
        <f t="shared" si="48"/>
        <v>0</v>
      </c>
      <c r="J211" s="302">
        <f t="shared" si="48"/>
        <v>0</v>
      </c>
      <c r="K211" s="302">
        <f t="shared" si="48"/>
        <v>0</v>
      </c>
      <c r="L211" s="302">
        <f t="shared" si="48"/>
        <v>0</v>
      </c>
      <c r="M211" s="302">
        <f t="shared" si="48"/>
        <v>0</v>
      </c>
      <c r="N211" s="302">
        <f t="shared" si="48"/>
        <v>0</v>
      </c>
      <c r="O211" s="302">
        <f t="shared" si="48"/>
        <v>0</v>
      </c>
      <c r="P211" s="302">
        <f t="shared" si="48"/>
        <v>0</v>
      </c>
      <c r="Q211" s="302">
        <f t="shared" si="48"/>
        <v>0</v>
      </c>
      <c r="R211" s="302">
        <f t="shared" si="48"/>
        <v>0</v>
      </c>
      <c r="S211" s="302">
        <f t="shared" si="48"/>
        <v>0</v>
      </c>
      <c r="T211" s="302">
        <f t="shared" si="48"/>
        <v>0</v>
      </c>
      <c r="U211" s="302">
        <f t="shared" si="48"/>
        <v>0</v>
      </c>
      <c r="V211" s="302">
        <f t="shared" si="48"/>
        <v>0</v>
      </c>
      <c r="W211" s="302">
        <f t="shared" si="48"/>
        <v>0</v>
      </c>
      <c r="X211" s="302">
        <f t="shared" si="48"/>
        <v>0</v>
      </c>
      <c r="Y211" s="302">
        <f t="shared" si="48"/>
        <v>0</v>
      </c>
      <c r="DA211" s="72"/>
    </row>
    <row r="212" spans="1:105" ht="12" customHeight="1" x14ac:dyDescent="0.25">
      <c r="A212" s="62" t="s">
        <v>611</v>
      </c>
      <c r="B212" s="302">
        <f t="shared" ref="B212:Y212" si="49">IF(B$133=0,0,B$133/B$115)</f>
        <v>0</v>
      </c>
      <c r="C212" s="302">
        <f t="shared" si="49"/>
        <v>0</v>
      </c>
      <c r="D212" s="302">
        <f t="shared" si="49"/>
        <v>0</v>
      </c>
      <c r="E212" s="302">
        <f t="shared" si="49"/>
        <v>0</v>
      </c>
      <c r="F212" s="302">
        <f t="shared" si="49"/>
        <v>0</v>
      </c>
      <c r="G212" s="302">
        <f t="shared" si="49"/>
        <v>0</v>
      </c>
      <c r="H212" s="302">
        <f t="shared" si="49"/>
        <v>0</v>
      </c>
      <c r="I212" s="302">
        <f t="shared" si="49"/>
        <v>0</v>
      </c>
      <c r="J212" s="302">
        <f t="shared" si="49"/>
        <v>0</v>
      </c>
      <c r="K212" s="302">
        <f t="shared" si="49"/>
        <v>0</v>
      </c>
      <c r="L212" s="302">
        <f t="shared" si="49"/>
        <v>0</v>
      </c>
      <c r="M212" s="302">
        <f t="shared" si="49"/>
        <v>0</v>
      </c>
      <c r="N212" s="302">
        <f t="shared" si="49"/>
        <v>0</v>
      </c>
      <c r="O212" s="302">
        <f t="shared" si="49"/>
        <v>0</v>
      </c>
      <c r="P212" s="302">
        <f t="shared" si="49"/>
        <v>0</v>
      </c>
      <c r="Q212" s="302">
        <f t="shared" si="49"/>
        <v>0</v>
      </c>
      <c r="R212" s="302">
        <f t="shared" si="49"/>
        <v>0</v>
      </c>
      <c r="S212" s="302">
        <f t="shared" si="49"/>
        <v>0</v>
      </c>
      <c r="T212" s="302">
        <f t="shared" si="49"/>
        <v>0</v>
      </c>
      <c r="U212" s="302">
        <f t="shared" si="49"/>
        <v>0</v>
      </c>
      <c r="V212" s="302">
        <f t="shared" si="49"/>
        <v>0</v>
      </c>
      <c r="W212" s="302">
        <f t="shared" si="49"/>
        <v>0</v>
      </c>
      <c r="X212" s="302">
        <f t="shared" si="49"/>
        <v>0</v>
      </c>
      <c r="Y212" s="302">
        <f t="shared" si="49"/>
        <v>0</v>
      </c>
      <c r="DA212" s="72"/>
    </row>
    <row r="213" spans="1:105" ht="12" customHeight="1" x14ac:dyDescent="0.25">
      <c r="A213" s="174" t="s">
        <v>613</v>
      </c>
      <c r="B213" s="301">
        <f t="shared" ref="B213:Y213" si="50">IF(B$134=0,0,B$134/B$115)</f>
        <v>0</v>
      </c>
      <c r="C213" s="301">
        <f t="shared" si="50"/>
        <v>0</v>
      </c>
      <c r="D213" s="301">
        <f t="shared" si="50"/>
        <v>0</v>
      </c>
      <c r="E213" s="301">
        <f t="shared" si="50"/>
        <v>0</v>
      </c>
      <c r="F213" s="301">
        <f t="shared" si="50"/>
        <v>0</v>
      </c>
      <c r="G213" s="301">
        <f t="shared" si="50"/>
        <v>0</v>
      </c>
      <c r="H213" s="301">
        <f t="shared" si="50"/>
        <v>0</v>
      </c>
      <c r="I213" s="301">
        <f t="shared" si="50"/>
        <v>0</v>
      </c>
      <c r="J213" s="301">
        <f t="shared" si="50"/>
        <v>0</v>
      </c>
      <c r="K213" s="301">
        <f t="shared" si="50"/>
        <v>0</v>
      </c>
      <c r="L213" s="301">
        <f t="shared" si="50"/>
        <v>0</v>
      </c>
      <c r="M213" s="301">
        <f t="shared" si="50"/>
        <v>0</v>
      </c>
      <c r="N213" s="301">
        <f t="shared" si="50"/>
        <v>0</v>
      </c>
      <c r="O213" s="301">
        <f t="shared" si="50"/>
        <v>0</v>
      </c>
      <c r="P213" s="301">
        <f t="shared" si="50"/>
        <v>0</v>
      </c>
      <c r="Q213" s="301">
        <f t="shared" si="50"/>
        <v>0</v>
      </c>
      <c r="R213" s="301">
        <f t="shared" si="50"/>
        <v>0</v>
      </c>
      <c r="S213" s="301">
        <f t="shared" si="50"/>
        <v>0</v>
      </c>
      <c r="T213" s="301">
        <f t="shared" si="50"/>
        <v>0</v>
      </c>
      <c r="U213" s="301">
        <f t="shared" si="50"/>
        <v>0</v>
      </c>
      <c r="V213" s="301">
        <f t="shared" si="50"/>
        <v>0</v>
      </c>
      <c r="W213" s="301">
        <f t="shared" si="50"/>
        <v>0</v>
      </c>
      <c r="X213" s="301">
        <f t="shared" si="50"/>
        <v>0</v>
      </c>
      <c r="Y213" s="301">
        <f t="shared" si="50"/>
        <v>0</v>
      </c>
      <c r="DA213" s="178"/>
    </row>
    <row r="214" spans="1:105" ht="12" customHeight="1" x14ac:dyDescent="0.25">
      <c r="A214" s="62" t="s">
        <v>615</v>
      </c>
      <c r="B214" s="302">
        <f t="shared" ref="B214:Y214" si="51">IF(B$135=0,0,B$135/B$115)</f>
        <v>0</v>
      </c>
      <c r="C214" s="302">
        <f t="shared" si="51"/>
        <v>0</v>
      </c>
      <c r="D214" s="302">
        <f t="shared" si="51"/>
        <v>0</v>
      </c>
      <c r="E214" s="302">
        <f t="shared" si="51"/>
        <v>0</v>
      </c>
      <c r="F214" s="302">
        <f t="shared" si="51"/>
        <v>0</v>
      </c>
      <c r="G214" s="302">
        <f t="shared" si="51"/>
        <v>0</v>
      </c>
      <c r="H214" s="302">
        <f t="shared" si="51"/>
        <v>0</v>
      </c>
      <c r="I214" s="302">
        <f t="shared" si="51"/>
        <v>0</v>
      </c>
      <c r="J214" s="302">
        <f t="shared" si="51"/>
        <v>0</v>
      </c>
      <c r="K214" s="302">
        <f t="shared" si="51"/>
        <v>0</v>
      </c>
      <c r="L214" s="302">
        <f t="shared" si="51"/>
        <v>0</v>
      </c>
      <c r="M214" s="302">
        <f t="shared" si="51"/>
        <v>0</v>
      </c>
      <c r="N214" s="302">
        <f t="shared" si="51"/>
        <v>0</v>
      </c>
      <c r="O214" s="302">
        <f t="shared" si="51"/>
        <v>0</v>
      </c>
      <c r="P214" s="302">
        <f t="shared" si="51"/>
        <v>0</v>
      </c>
      <c r="Q214" s="302">
        <f t="shared" si="51"/>
        <v>0</v>
      </c>
      <c r="R214" s="302">
        <f t="shared" si="51"/>
        <v>0</v>
      </c>
      <c r="S214" s="302">
        <f t="shared" si="51"/>
        <v>0</v>
      </c>
      <c r="T214" s="302">
        <f t="shared" si="51"/>
        <v>0</v>
      </c>
      <c r="U214" s="302">
        <f t="shared" si="51"/>
        <v>0</v>
      </c>
      <c r="V214" s="302">
        <f t="shared" si="51"/>
        <v>0</v>
      </c>
      <c r="W214" s="302">
        <f t="shared" si="51"/>
        <v>0</v>
      </c>
      <c r="X214" s="302">
        <f t="shared" si="51"/>
        <v>0</v>
      </c>
      <c r="Y214" s="302">
        <f t="shared" si="51"/>
        <v>0</v>
      </c>
      <c r="DA214" s="72"/>
    </row>
    <row r="215" spans="1:105" ht="12" customHeight="1" x14ac:dyDescent="0.25">
      <c r="A215" s="62" t="s">
        <v>621</v>
      </c>
      <c r="B215" s="302">
        <f t="shared" ref="B215:Y215" si="52">IF(B$140=0,0,B$140/B$115)</f>
        <v>0</v>
      </c>
      <c r="C215" s="302">
        <f t="shared" si="52"/>
        <v>0</v>
      </c>
      <c r="D215" s="302">
        <f t="shared" si="52"/>
        <v>0</v>
      </c>
      <c r="E215" s="302">
        <f t="shared" si="52"/>
        <v>0</v>
      </c>
      <c r="F215" s="302">
        <f t="shared" si="52"/>
        <v>0</v>
      </c>
      <c r="G215" s="302">
        <f t="shared" si="52"/>
        <v>0</v>
      </c>
      <c r="H215" s="302">
        <f t="shared" si="52"/>
        <v>0</v>
      </c>
      <c r="I215" s="302">
        <f t="shared" si="52"/>
        <v>0</v>
      </c>
      <c r="J215" s="302">
        <f t="shared" si="52"/>
        <v>0</v>
      </c>
      <c r="K215" s="302">
        <f t="shared" si="52"/>
        <v>0</v>
      </c>
      <c r="L215" s="302">
        <f t="shared" si="52"/>
        <v>0</v>
      </c>
      <c r="M215" s="302">
        <f t="shared" si="52"/>
        <v>0</v>
      </c>
      <c r="N215" s="302">
        <f t="shared" si="52"/>
        <v>0</v>
      </c>
      <c r="O215" s="302">
        <f t="shared" si="52"/>
        <v>0</v>
      </c>
      <c r="P215" s="302">
        <f t="shared" si="52"/>
        <v>0</v>
      </c>
      <c r="Q215" s="302">
        <f t="shared" si="52"/>
        <v>0</v>
      </c>
      <c r="R215" s="302">
        <f t="shared" si="52"/>
        <v>0</v>
      </c>
      <c r="S215" s="302">
        <f t="shared" si="52"/>
        <v>0</v>
      </c>
      <c r="T215" s="302">
        <f t="shared" si="52"/>
        <v>0</v>
      </c>
      <c r="U215" s="302">
        <f t="shared" si="52"/>
        <v>0</v>
      </c>
      <c r="V215" s="302">
        <f t="shared" si="52"/>
        <v>0</v>
      </c>
      <c r="W215" s="302">
        <f t="shared" si="52"/>
        <v>0</v>
      </c>
      <c r="X215" s="302">
        <f t="shared" si="52"/>
        <v>0</v>
      </c>
      <c r="Y215" s="302">
        <f t="shared" si="52"/>
        <v>0</v>
      </c>
      <c r="DA215" s="72"/>
    </row>
    <row r="216" spans="1:105" ht="12" customHeight="1" x14ac:dyDescent="0.25">
      <c r="A216" s="174" t="s">
        <v>623</v>
      </c>
      <c r="B216" s="301">
        <f t="shared" ref="B216:Y216" si="53">IF(B$141=0,0,B$141/B$115)</f>
        <v>0</v>
      </c>
      <c r="C216" s="301">
        <f t="shared" si="53"/>
        <v>0</v>
      </c>
      <c r="D216" s="301">
        <f t="shared" si="53"/>
        <v>0</v>
      </c>
      <c r="E216" s="301">
        <f t="shared" si="53"/>
        <v>0</v>
      </c>
      <c r="F216" s="301">
        <f t="shared" si="53"/>
        <v>0</v>
      </c>
      <c r="G216" s="301">
        <f t="shared" si="53"/>
        <v>0</v>
      </c>
      <c r="H216" s="301">
        <f t="shared" si="53"/>
        <v>0</v>
      </c>
      <c r="I216" s="301">
        <f t="shared" si="53"/>
        <v>0</v>
      </c>
      <c r="J216" s="301">
        <f t="shared" si="53"/>
        <v>0</v>
      </c>
      <c r="K216" s="301">
        <f t="shared" si="53"/>
        <v>0</v>
      </c>
      <c r="L216" s="301">
        <f t="shared" si="53"/>
        <v>0</v>
      </c>
      <c r="M216" s="301">
        <f t="shared" si="53"/>
        <v>0</v>
      </c>
      <c r="N216" s="301">
        <f t="shared" si="53"/>
        <v>0</v>
      </c>
      <c r="O216" s="301">
        <f t="shared" si="53"/>
        <v>0</v>
      </c>
      <c r="P216" s="301">
        <f t="shared" si="53"/>
        <v>0</v>
      </c>
      <c r="Q216" s="301">
        <f t="shared" si="53"/>
        <v>0</v>
      </c>
      <c r="R216" s="301">
        <f t="shared" si="53"/>
        <v>0</v>
      </c>
      <c r="S216" s="301">
        <f t="shared" si="53"/>
        <v>0</v>
      </c>
      <c r="T216" s="301">
        <f t="shared" si="53"/>
        <v>0</v>
      </c>
      <c r="U216" s="301">
        <f t="shared" si="53"/>
        <v>0</v>
      </c>
      <c r="V216" s="301">
        <f t="shared" si="53"/>
        <v>0</v>
      </c>
      <c r="W216" s="301">
        <f t="shared" si="53"/>
        <v>0</v>
      </c>
      <c r="X216" s="301">
        <f t="shared" si="53"/>
        <v>0</v>
      </c>
      <c r="Y216" s="301">
        <f t="shared" si="53"/>
        <v>0</v>
      </c>
      <c r="DA216" s="178"/>
    </row>
    <row r="217" spans="1:105" ht="12" customHeight="1" x14ac:dyDescent="0.25">
      <c r="A217" s="62" t="s">
        <v>624</v>
      </c>
      <c r="B217" s="302">
        <f t="shared" ref="B217:Y217" si="54">IF(B$142=0,0,B$142/B$115)</f>
        <v>0</v>
      </c>
      <c r="C217" s="302">
        <f t="shared" si="54"/>
        <v>0</v>
      </c>
      <c r="D217" s="302">
        <f t="shared" si="54"/>
        <v>0</v>
      </c>
      <c r="E217" s="302">
        <f t="shared" si="54"/>
        <v>0</v>
      </c>
      <c r="F217" s="302">
        <f t="shared" si="54"/>
        <v>0</v>
      </c>
      <c r="G217" s="302">
        <f t="shared" si="54"/>
        <v>0</v>
      </c>
      <c r="H217" s="302">
        <f t="shared" si="54"/>
        <v>0</v>
      </c>
      <c r="I217" s="302">
        <f t="shared" si="54"/>
        <v>0</v>
      </c>
      <c r="J217" s="302">
        <f t="shared" si="54"/>
        <v>0</v>
      </c>
      <c r="K217" s="302">
        <f t="shared" si="54"/>
        <v>0</v>
      </c>
      <c r="L217" s="302">
        <f t="shared" si="54"/>
        <v>0</v>
      </c>
      <c r="M217" s="302">
        <f t="shared" si="54"/>
        <v>0</v>
      </c>
      <c r="N217" s="302">
        <f t="shared" si="54"/>
        <v>0</v>
      </c>
      <c r="O217" s="302">
        <f t="shared" si="54"/>
        <v>0</v>
      </c>
      <c r="P217" s="302">
        <f t="shared" si="54"/>
        <v>0</v>
      </c>
      <c r="Q217" s="302">
        <f t="shared" si="54"/>
        <v>0</v>
      </c>
      <c r="R217" s="302">
        <f t="shared" si="54"/>
        <v>0</v>
      </c>
      <c r="S217" s="302">
        <f t="shared" si="54"/>
        <v>0</v>
      </c>
      <c r="T217" s="302">
        <f t="shared" si="54"/>
        <v>0</v>
      </c>
      <c r="U217" s="302">
        <f t="shared" si="54"/>
        <v>0</v>
      </c>
      <c r="V217" s="302">
        <f t="shared" si="54"/>
        <v>0</v>
      </c>
      <c r="W217" s="302">
        <f t="shared" si="54"/>
        <v>0</v>
      </c>
      <c r="X217" s="302">
        <f t="shared" si="54"/>
        <v>0</v>
      </c>
      <c r="Y217" s="302">
        <f t="shared" si="54"/>
        <v>0</v>
      </c>
      <c r="DA217" s="72"/>
    </row>
    <row r="218" spans="1:105" ht="12" customHeight="1" x14ac:dyDescent="0.25">
      <c r="A218" s="62" t="s">
        <v>629</v>
      </c>
      <c r="B218" s="302">
        <f t="shared" ref="B218:Y218" si="55">IF(B$146=0,0,B$146/B$115)</f>
        <v>0</v>
      </c>
      <c r="C218" s="302">
        <f t="shared" si="55"/>
        <v>0</v>
      </c>
      <c r="D218" s="302">
        <f t="shared" si="55"/>
        <v>0</v>
      </c>
      <c r="E218" s="302">
        <f t="shared" si="55"/>
        <v>0</v>
      </c>
      <c r="F218" s="302">
        <f t="shared" si="55"/>
        <v>0</v>
      </c>
      <c r="G218" s="302">
        <f t="shared" si="55"/>
        <v>0</v>
      </c>
      <c r="H218" s="302">
        <f t="shared" si="55"/>
        <v>0</v>
      </c>
      <c r="I218" s="302">
        <f t="shared" si="55"/>
        <v>0</v>
      </c>
      <c r="J218" s="302">
        <f t="shared" si="55"/>
        <v>0</v>
      </c>
      <c r="K218" s="302">
        <f t="shared" si="55"/>
        <v>0</v>
      </c>
      <c r="L218" s="302">
        <f t="shared" si="55"/>
        <v>0</v>
      </c>
      <c r="M218" s="302">
        <f t="shared" si="55"/>
        <v>0</v>
      </c>
      <c r="N218" s="302">
        <f t="shared" si="55"/>
        <v>0</v>
      </c>
      <c r="O218" s="302">
        <f t="shared" si="55"/>
        <v>0</v>
      </c>
      <c r="P218" s="302">
        <f t="shared" si="55"/>
        <v>0</v>
      </c>
      <c r="Q218" s="302">
        <f t="shared" si="55"/>
        <v>0</v>
      </c>
      <c r="R218" s="302">
        <f t="shared" si="55"/>
        <v>0</v>
      </c>
      <c r="S218" s="302">
        <f t="shared" si="55"/>
        <v>0</v>
      </c>
      <c r="T218" s="302">
        <f t="shared" si="55"/>
        <v>0</v>
      </c>
      <c r="U218" s="302">
        <f t="shared" si="55"/>
        <v>0</v>
      </c>
      <c r="V218" s="302">
        <f t="shared" si="55"/>
        <v>0</v>
      </c>
      <c r="W218" s="302">
        <f t="shared" si="55"/>
        <v>0</v>
      </c>
      <c r="X218" s="302">
        <f t="shared" si="55"/>
        <v>0</v>
      </c>
      <c r="Y218" s="302">
        <f t="shared" si="55"/>
        <v>0</v>
      </c>
      <c r="DA218" s="72"/>
    </row>
    <row r="219" spans="1:105" ht="12" customHeight="1" x14ac:dyDescent="0.25">
      <c r="A219" s="63" t="s">
        <v>641</v>
      </c>
      <c r="B219" s="303">
        <f t="shared" ref="B219:Y219" si="56">IF(B$157=0,0,B$157/B$115)</f>
        <v>0</v>
      </c>
      <c r="C219" s="303">
        <f t="shared" si="56"/>
        <v>0</v>
      </c>
      <c r="D219" s="303">
        <f t="shared" si="56"/>
        <v>0</v>
      </c>
      <c r="E219" s="303">
        <f t="shared" si="56"/>
        <v>0</v>
      </c>
      <c r="F219" s="303">
        <f t="shared" si="56"/>
        <v>0</v>
      </c>
      <c r="G219" s="303">
        <f t="shared" si="56"/>
        <v>0</v>
      </c>
      <c r="H219" s="303">
        <f t="shared" si="56"/>
        <v>0</v>
      </c>
      <c r="I219" s="303">
        <f t="shared" si="56"/>
        <v>0</v>
      </c>
      <c r="J219" s="303">
        <f t="shared" si="56"/>
        <v>0</v>
      </c>
      <c r="K219" s="303">
        <f t="shared" si="56"/>
        <v>0</v>
      </c>
      <c r="L219" s="303">
        <f t="shared" si="56"/>
        <v>0</v>
      </c>
      <c r="M219" s="303">
        <f t="shared" si="56"/>
        <v>0</v>
      </c>
      <c r="N219" s="303">
        <f t="shared" si="56"/>
        <v>0</v>
      </c>
      <c r="O219" s="303">
        <f t="shared" si="56"/>
        <v>0</v>
      </c>
      <c r="P219" s="303">
        <f t="shared" si="56"/>
        <v>0</v>
      </c>
      <c r="Q219" s="303">
        <f t="shared" si="56"/>
        <v>0</v>
      </c>
      <c r="R219" s="303">
        <f t="shared" si="56"/>
        <v>0</v>
      </c>
      <c r="S219" s="303">
        <f t="shared" si="56"/>
        <v>0</v>
      </c>
      <c r="T219" s="303">
        <f t="shared" si="56"/>
        <v>0</v>
      </c>
      <c r="U219" s="303">
        <f t="shared" si="56"/>
        <v>0</v>
      </c>
      <c r="V219" s="303">
        <f t="shared" si="56"/>
        <v>0</v>
      </c>
      <c r="W219" s="303">
        <f t="shared" si="56"/>
        <v>0</v>
      </c>
      <c r="X219" s="303">
        <f t="shared" si="56"/>
        <v>0</v>
      </c>
      <c r="Y219" s="303">
        <f t="shared" si="56"/>
        <v>0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DA220" s="94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341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304">
        <f>IF(B$5=0,0,B$5/NFM_fec!B$5)</f>
        <v>0</v>
      </c>
      <c r="C224" s="304">
        <f>IF(C$5=0,0,C$5/NFM_fec!C$5)</f>
        <v>0</v>
      </c>
      <c r="D224" s="304">
        <f>IF(D$5=0,0,D$5/NFM_fec!D$5)</f>
        <v>0</v>
      </c>
      <c r="E224" s="304">
        <f>IF(E$5=0,0,E$5/NFM_fec!E$5)</f>
        <v>0</v>
      </c>
      <c r="F224" s="304">
        <f>IF(F$5=0,0,F$5/NFM_fec!F$5)</f>
        <v>0</v>
      </c>
      <c r="G224" s="304">
        <f>IF(G$5=0,0,G$5/NFM_fec!G$5)</f>
        <v>0</v>
      </c>
      <c r="H224" s="304">
        <f>IF(H$5=0,0,H$5/NFM_fec!H$5)</f>
        <v>0</v>
      </c>
      <c r="I224" s="304">
        <f>IF(I$5=0,0,I$5/NFM_fec!I$5)</f>
        <v>0</v>
      </c>
      <c r="J224" s="304">
        <f>IF(J$5=0,0,J$5/NFM_fec!J$5)</f>
        <v>0</v>
      </c>
      <c r="K224" s="304">
        <f>IF(K$5=0,0,K$5/NFM_fec!K$5)</f>
        <v>0</v>
      </c>
      <c r="L224" s="304">
        <f>IF(L$5=0,0,L$5/NFM_fec!L$5)</f>
        <v>0</v>
      </c>
      <c r="M224" s="304">
        <f>IF(M$5=0,0,M$5/NFM_fec!M$5)</f>
        <v>0</v>
      </c>
      <c r="N224" s="304">
        <f>IF(N$5=0,0,N$5/NFM_fec!N$5)</f>
        <v>0</v>
      </c>
      <c r="O224" s="304">
        <f>IF(O$5=0,0,O$5/NFM_fec!O$5)</f>
        <v>0</v>
      </c>
      <c r="P224" s="304">
        <f>IF(P$5=0,0,P$5/NFM_fec!P$5)</f>
        <v>0</v>
      </c>
      <c r="Q224" s="304">
        <f>IF(Q$5=0,0,Q$5/NFM_fec!Q$5)</f>
        <v>0</v>
      </c>
      <c r="R224" s="304">
        <f>IF(R$5=0,0,R$5/NFM_fec!R$5)</f>
        <v>0</v>
      </c>
      <c r="S224" s="304">
        <f>IF(S$5=0,0,S$5/NFM_fec!S$5)</f>
        <v>0</v>
      </c>
      <c r="T224" s="304">
        <f>IF(T$5=0,0,T$5/NFM_fec!T$5)</f>
        <v>0</v>
      </c>
      <c r="U224" s="304">
        <f>IF(U$5=0,0,U$5/NFM_fec!U$5)</f>
        <v>0</v>
      </c>
      <c r="V224" s="304">
        <f>IF(V$5=0,0,V$5/NFM_fec!V$5)</f>
        <v>0</v>
      </c>
      <c r="W224" s="304">
        <f>IF(W$5=0,0,W$5/NFM_fec!W$5)</f>
        <v>0</v>
      </c>
      <c r="X224" s="304">
        <f>IF(X$5=0,0,X$5/NFM_fec!X$5)</f>
        <v>0</v>
      </c>
      <c r="Y224" s="304">
        <f>IF(Y$5=0,0,Y$5/NFM_fec!Y$5)</f>
        <v>0</v>
      </c>
      <c r="DA224" s="111"/>
    </row>
    <row r="225" spans="1:105" ht="12" customHeight="1" x14ac:dyDescent="0.25">
      <c r="A225" s="55" t="s">
        <v>91</v>
      </c>
      <c r="B225" s="305">
        <f>IF(B$6=0,0,B$6/NFM_fec!B$6)</f>
        <v>0</v>
      </c>
      <c r="C225" s="305">
        <f>IF(C$6=0,0,C$6/NFM_fec!C$6)</f>
        <v>0</v>
      </c>
      <c r="D225" s="305">
        <f>IF(D$6=0,0,D$6/NFM_fec!D$6)</f>
        <v>0</v>
      </c>
      <c r="E225" s="305">
        <f>IF(E$6=0,0,E$6/NFM_fec!E$6)</f>
        <v>0</v>
      </c>
      <c r="F225" s="305">
        <f>IF(F$6=0,0,F$6/NFM_fec!F$6)</f>
        <v>0</v>
      </c>
      <c r="G225" s="305">
        <f>IF(G$6=0,0,G$6/NFM_fec!G$6)</f>
        <v>0</v>
      </c>
      <c r="H225" s="305">
        <f>IF(H$6=0,0,H$6/NFM_fec!H$6)</f>
        <v>0</v>
      </c>
      <c r="I225" s="305">
        <f>IF(I$6=0,0,I$6/NFM_fec!I$6)</f>
        <v>0</v>
      </c>
      <c r="J225" s="305">
        <f>IF(J$6=0,0,J$6/NFM_fec!J$6)</f>
        <v>0</v>
      </c>
      <c r="K225" s="305">
        <f>IF(K$6=0,0,K$6/NFM_fec!K$6)</f>
        <v>0</v>
      </c>
      <c r="L225" s="305">
        <f>IF(L$6=0,0,L$6/NFM_fec!L$6)</f>
        <v>0</v>
      </c>
      <c r="M225" s="305">
        <f>IF(M$6=0,0,M$6/NFM_fec!M$6)</f>
        <v>0</v>
      </c>
      <c r="N225" s="305">
        <f>IF(N$6=0,0,N$6/NFM_fec!N$6)</f>
        <v>0</v>
      </c>
      <c r="O225" s="305">
        <f>IF(O$6=0,0,O$6/NFM_fec!O$6)</f>
        <v>0</v>
      </c>
      <c r="P225" s="305">
        <f>IF(P$6=0,0,P$6/NFM_fec!P$6)</f>
        <v>0</v>
      </c>
      <c r="Q225" s="305">
        <f>IF(Q$6=0,0,Q$6/NFM_fec!Q$6)</f>
        <v>0</v>
      </c>
      <c r="R225" s="305">
        <f>IF(R$6=0,0,R$6/NFM_fec!R$6)</f>
        <v>0</v>
      </c>
      <c r="S225" s="305">
        <f>IF(S$6=0,0,S$6/NFM_fec!S$6)</f>
        <v>0</v>
      </c>
      <c r="T225" s="305">
        <f>IF(T$6=0,0,T$6/NFM_fec!T$6)</f>
        <v>0</v>
      </c>
      <c r="U225" s="305">
        <f>IF(U$6=0,0,U$6/NFM_fec!U$6)</f>
        <v>0</v>
      </c>
      <c r="V225" s="305">
        <f>IF(V$6=0,0,V$6/NFM_fec!V$6)</f>
        <v>0</v>
      </c>
      <c r="W225" s="305">
        <f>IF(W$6=0,0,W$6/NFM_fec!W$6)</f>
        <v>0</v>
      </c>
      <c r="X225" s="305">
        <f>IF(X$6=0,0,X$6/NFM_fec!X$6)</f>
        <v>0</v>
      </c>
      <c r="Y225" s="305">
        <f>IF(Y$6=0,0,Y$6/NFM_fec!Y$6)</f>
        <v>0</v>
      </c>
      <c r="DA225" s="76"/>
    </row>
    <row r="226" spans="1:105" ht="12" customHeight="1" x14ac:dyDescent="0.25">
      <c r="A226" s="173" t="s">
        <v>92</v>
      </c>
      <c r="B226" s="306">
        <f>IF(B$7=0,0,B$7/NFM_fec!B$7)</f>
        <v>0</v>
      </c>
      <c r="C226" s="306">
        <f>IF(C$7=0,0,C$7/NFM_fec!C$7)</f>
        <v>0</v>
      </c>
      <c r="D226" s="306">
        <f>IF(D$7=0,0,D$7/NFM_fec!D$7)</f>
        <v>0</v>
      </c>
      <c r="E226" s="306">
        <f>IF(E$7=0,0,E$7/NFM_fec!E$7)</f>
        <v>0</v>
      </c>
      <c r="F226" s="306">
        <f>IF(F$7=0,0,F$7/NFM_fec!F$7)</f>
        <v>0</v>
      </c>
      <c r="G226" s="306">
        <f>IF(G$7=0,0,G$7/NFM_fec!G$7)</f>
        <v>0</v>
      </c>
      <c r="H226" s="306">
        <f>IF(H$7=0,0,H$7/NFM_fec!H$7)</f>
        <v>0</v>
      </c>
      <c r="I226" s="306">
        <f>IF(I$7=0,0,I$7/NFM_fec!I$7)</f>
        <v>0</v>
      </c>
      <c r="J226" s="306">
        <f>IF(J$7=0,0,J$7/NFM_fec!J$7)</f>
        <v>0</v>
      </c>
      <c r="K226" s="306">
        <f>IF(K$7=0,0,K$7/NFM_fec!K$7)</f>
        <v>0</v>
      </c>
      <c r="L226" s="306">
        <f>IF(L$7=0,0,L$7/NFM_fec!L$7)</f>
        <v>0</v>
      </c>
      <c r="M226" s="306">
        <f>IF(M$7=0,0,M$7/NFM_fec!M$7)</f>
        <v>0</v>
      </c>
      <c r="N226" s="306">
        <f>IF(N$7=0,0,N$7/NFM_fec!N$7)</f>
        <v>0</v>
      </c>
      <c r="O226" s="306">
        <f>IF(O$7=0,0,O$7/NFM_fec!O$7)</f>
        <v>0</v>
      </c>
      <c r="P226" s="306">
        <f>IF(P$7=0,0,P$7/NFM_fec!P$7)</f>
        <v>0</v>
      </c>
      <c r="Q226" s="306">
        <f>IF(Q$7=0,0,Q$7/NFM_fec!Q$7)</f>
        <v>0</v>
      </c>
      <c r="R226" s="306">
        <f>IF(R$7=0,0,R$7/NFM_fec!R$7)</f>
        <v>0</v>
      </c>
      <c r="S226" s="306">
        <f>IF(S$7=0,0,S$7/NFM_fec!S$7)</f>
        <v>0</v>
      </c>
      <c r="T226" s="306">
        <f>IF(T$7=0,0,T$7/NFM_fec!T$7)</f>
        <v>0</v>
      </c>
      <c r="U226" s="306">
        <f>IF(U$7=0,0,U$7/NFM_fec!U$7)</f>
        <v>0</v>
      </c>
      <c r="V226" s="306">
        <f>IF(V$7=0,0,V$7/NFM_fec!V$7)</f>
        <v>0</v>
      </c>
      <c r="W226" s="306">
        <f>IF(W$7=0,0,W$7/NFM_fec!W$7)</f>
        <v>0</v>
      </c>
      <c r="X226" s="306">
        <f>IF(X$7=0,0,X$7/NFM_fec!X$7)</f>
        <v>0</v>
      </c>
      <c r="Y226" s="306">
        <f>IF(Y$7=0,0,Y$7/NFM_fec!Y$7)</f>
        <v>0</v>
      </c>
      <c r="DA226" s="77"/>
    </row>
    <row r="227" spans="1:105" ht="12" customHeight="1" x14ac:dyDescent="0.25">
      <c r="A227" s="173" t="s">
        <v>93</v>
      </c>
      <c r="B227" s="306">
        <f>IF(B$8=0,0,B$8/NFM_fec!B$8)</f>
        <v>0</v>
      </c>
      <c r="C227" s="306">
        <f>IF(C$8=0,0,C$8/NFM_fec!C$8)</f>
        <v>0</v>
      </c>
      <c r="D227" s="306">
        <f>IF(D$8=0,0,D$8/NFM_fec!D$8)</f>
        <v>0</v>
      </c>
      <c r="E227" s="306">
        <f>IF(E$8=0,0,E$8/NFM_fec!E$8)</f>
        <v>0</v>
      </c>
      <c r="F227" s="306">
        <f>IF(F$8=0,0,F$8/NFM_fec!F$8)</f>
        <v>0</v>
      </c>
      <c r="G227" s="306">
        <f>IF(G$8=0,0,G$8/NFM_fec!G$8)</f>
        <v>0</v>
      </c>
      <c r="H227" s="306">
        <f>IF(H$8=0,0,H$8/NFM_fec!H$8)</f>
        <v>0</v>
      </c>
      <c r="I227" s="306">
        <f>IF(I$8=0,0,I$8/NFM_fec!I$8)</f>
        <v>0</v>
      </c>
      <c r="J227" s="306">
        <f>IF(J$8=0,0,J$8/NFM_fec!J$8)</f>
        <v>0</v>
      </c>
      <c r="K227" s="306">
        <f>IF(K$8=0,0,K$8/NFM_fec!K$8)</f>
        <v>0</v>
      </c>
      <c r="L227" s="306">
        <f>IF(L$8=0,0,L$8/NFM_fec!L$8)</f>
        <v>0</v>
      </c>
      <c r="M227" s="306">
        <f>IF(M$8=0,0,M$8/NFM_fec!M$8)</f>
        <v>0</v>
      </c>
      <c r="N227" s="306">
        <f>IF(N$8=0,0,N$8/NFM_fec!N$8)</f>
        <v>0</v>
      </c>
      <c r="O227" s="306">
        <f>IF(O$8=0,0,O$8/NFM_fec!O$8)</f>
        <v>0</v>
      </c>
      <c r="P227" s="306">
        <f>IF(P$8=0,0,P$8/NFM_fec!P$8)</f>
        <v>0</v>
      </c>
      <c r="Q227" s="306">
        <f>IF(Q$8=0,0,Q$8/NFM_fec!Q$8)</f>
        <v>0</v>
      </c>
      <c r="R227" s="306">
        <f>IF(R$8=0,0,R$8/NFM_fec!R$8)</f>
        <v>0</v>
      </c>
      <c r="S227" s="306">
        <f>IF(S$8=0,0,S$8/NFM_fec!S$8)</f>
        <v>0</v>
      </c>
      <c r="T227" s="306">
        <f>IF(T$8=0,0,T$8/NFM_fec!T$8)</f>
        <v>0</v>
      </c>
      <c r="U227" s="306">
        <f>IF(U$8=0,0,U$8/NFM_fec!U$8)</f>
        <v>0</v>
      </c>
      <c r="V227" s="306">
        <f>IF(V$8=0,0,V$8/NFM_fec!V$8)</f>
        <v>0</v>
      </c>
      <c r="W227" s="306">
        <f>IF(W$8=0,0,W$8/NFM_fec!W$8)</f>
        <v>0</v>
      </c>
      <c r="X227" s="306">
        <f>IF(X$8=0,0,X$8/NFM_fec!X$8)</f>
        <v>0</v>
      </c>
      <c r="Y227" s="306">
        <f>IF(Y$8=0,0,Y$8/NFM_fec!Y$8)</f>
        <v>0</v>
      </c>
      <c r="DA227" s="77"/>
    </row>
    <row r="228" spans="1:105" ht="12" customHeight="1" x14ac:dyDescent="0.25">
      <c r="A228" s="173" t="s">
        <v>94</v>
      </c>
      <c r="B228" s="306">
        <f>IF(B$9=0,0,B$9/NFM_fec!B$9)</f>
        <v>0</v>
      </c>
      <c r="C228" s="306">
        <f>IF(C$9=0,0,C$9/NFM_fec!C$9)</f>
        <v>0</v>
      </c>
      <c r="D228" s="306">
        <f>IF(D$9=0,0,D$9/NFM_fec!D$9)</f>
        <v>0</v>
      </c>
      <c r="E228" s="306">
        <f>IF(E$9=0,0,E$9/NFM_fec!E$9)</f>
        <v>0</v>
      </c>
      <c r="F228" s="306">
        <f>IF(F$9=0,0,F$9/NFM_fec!F$9)</f>
        <v>0</v>
      </c>
      <c r="G228" s="306">
        <f>IF(G$9=0,0,G$9/NFM_fec!G$9)</f>
        <v>0</v>
      </c>
      <c r="H228" s="306">
        <f>IF(H$9=0,0,H$9/NFM_fec!H$9)</f>
        <v>0</v>
      </c>
      <c r="I228" s="306">
        <f>IF(I$9=0,0,I$9/NFM_fec!I$9)</f>
        <v>0</v>
      </c>
      <c r="J228" s="306">
        <f>IF(J$9=0,0,J$9/NFM_fec!J$9)</f>
        <v>0</v>
      </c>
      <c r="K228" s="306">
        <f>IF(K$9=0,0,K$9/NFM_fec!K$9)</f>
        <v>0</v>
      </c>
      <c r="L228" s="306">
        <f>IF(L$9=0,0,L$9/NFM_fec!L$9)</f>
        <v>0</v>
      </c>
      <c r="M228" s="306">
        <f>IF(M$9=0,0,M$9/NFM_fec!M$9)</f>
        <v>0</v>
      </c>
      <c r="N228" s="306">
        <f>IF(N$9=0,0,N$9/NFM_fec!N$9)</f>
        <v>0</v>
      </c>
      <c r="O228" s="306">
        <f>IF(O$9=0,0,O$9/NFM_fec!O$9)</f>
        <v>0</v>
      </c>
      <c r="P228" s="306">
        <f>IF(P$9=0,0,P$9/NFM_fec!P$9)</f>
        <v>0</v>
      </c>
      <c r="Q228" s="306">
        <f>IF(Q$9=0,0,Q$9/NFM_fec!Q$9)</f>
        <v>0</v>
      </c>
      <c r="R228" s="306">
        <f>IF(R$9=0,0,R$9/NFM_fec!R$9)</f>
        <v>0</v>
      </c>
      <c r="S228" s="306">
        <f>IF(S$9=0,0,S$9/NFM_fec!S$9)</f>
        <v>0</v>
      </c>
      <c r="T228" s="306">
        <f>IF(T$9=0,0,T$9/NFM_fec!T$9)</f>
        <v>0</v>
      </c>
      <c r="U228" s="306">
        <f>IF(U$9=0,0,U$9/NFM_fec!U$9)</f>
        <v>0</v>
      </c>
      <c r="V228" s="306">
        <f>IF(V$9=0,0,V$9/NFM_fec!V$9)</f>
        <v>0</v>
      </c>
      <c r="W228" s="306">
        <f>IF(W$9=0,0,W$9/NFM_fec!W$9)</f>
        <v>0</v>
      </c>
      <c r="X228" s="306">
        <f>IF(X$9=0,0,X$9/NFM_fec!X$9)</f>
        <v>0</v>
      </c>
      <c r="Y228" s="306">
        <f>IF(Y$9=0,0,Y$9/NFM_fec!Y$9)</f>
        <v>0</v>
      </c>
      <c r="DA228" s="77"/>
    </row>
    <row r="229" spans="1:105" ht="12" customHeight="1" x14ac:dyDescent="0.25">
      <c r="A229" s="56" t="s">
        <v>95</v>
      </c>
      <c r="B229" s="307">
        <f>IF(B$10=0,0,B$10/NFM_fec!B$10)</f>
        <v>0</v>
      </c>
      <c r="C229" s="307">
        <f>IF(C$10=0,0,C$10/NFM_fec!C$10)</f>
        <v>0</v>
      </c>
      <c r="D229" s="307">
        <f>IF(D$10=0,0,D$10/NFM_fec!D$10)</f>
        <v>0</v>
      </c>
      <c r="E229" s="307">
        <f>IF(E$10=0,0,E$10/NFM_fec!E$10)</f>
        <v>0</v>
      </c>
      <c r="F229" s="307">
        <f>IF(F$10=0,0,F$10/NFM_fec!F$10)</f>
        <v>0</v>
      </c>
      <c r="G229" s="307">
        <f>IF(G$10=0,0,G$10/NFM_fec!G$10)</f>
        <v>0</v>
      </c>
      <c r="H229" s="307">
        <f>IF(H$10=0,0,H$10/NFM_fec!H$10)</f>
        <v>0</v>
      </c>
      <c r="I229" s="307">
        <f>IF(I$10=0,0,I$10/NFM_fec!I$10)</f>
        <v>0</v>
      </c>
      <c r="J229" s="307">
        <f>IF(J$10=0,0,J$10/NFM_fec!J$10)</f>
        <v>0</v>
      </c>
      <c r="K229" s="307">
        <f>IF(K$10=0,0,K$10/NFM_fec!K$10)</f>
        <v>0</v>
      </c>
      <c r="L229" s="307">
        <f>IF(L$10=0,0,L$10/NFM_fec!L$10)</f>
        <v>0</v>
      </c>
      <c r="M229" s="307">
        <f>IF(M$10=0,0,M$10/NFM_fec!M$10)</f>
        <v>0</v>
      </c>
      <c r="N229" s="307">
        <f>IF(N$10=0,0,N$10/NFM_fec!N$10)</f>
        <v>0</v>
      </c>
      <c r="O229" s="307">
        <f>IF(O$10=0,0,O$10/NFM_fec!O$10)</f>
        <v>0</v>
      </c>
      <c r="P229" s="307">
        <f>IF(P$10=0,0,P$10/NFM_fec!P$10)</f>
        <v>0</v>
      </c>
      <c r="Q229" s="307">
        <f>IF(Q$10=0,0,Q$10/NFM_fec!Q$10)</f>
        <v>0</v>
      </c>
      <c r="R229" s="307">
        <f>IF(R$10=0,0,R$10/NFM_fec!R$10)</f>
        <v>0</v>
      </c>
      <c r="S229" s="307">
        <f>IF(S$10=0,0,S$10/NFM_fec!S$10)</f>
        <v>0</v>
      </c>
      <c r="T229" s="307">
        <f>IF(T$10=0,0,T$10/NFM_fec!T$10)</f>
        <v>0</v>
      </c>
      <c r="U229" s="307">
        <f>IF(U$10=0,0,U$10/NFM_fec!U$10)</f>
        <v>0</v>
      </c>
      <c r="V229" s="307">
        <f>IF(V$10=0,0,V$10/NFM_fec!V$10)</f>
        <v>0</v>
      </c>
      <c r="W229" s="307">
        <f>IF(W$10=0,0,W$10/NFM_fec!W$10)</f>
        <v>0</v>
      </c>
      <c r="X229" s="307">
        <f>IF(X$10=0,0,X$10/NFM_fec!X$10)</f>
        <v>0</v>
      </c>
      <c r="Y229" s="307">
        <f>IF(Y$10=0,0,Y$10/NFM_fec!Y$10)</f>
        <v>0</v>
      </c>
      <c r="DA229" s="78"/>
    </row>
    <row r="230" spans="1:105" ht="12" customHeight="1" x14ac:dyDescent="0.25">
      <c r="A230" s="174" t="s">
        <v>485</v>
      </c>
      <c r="B230" s="308">
        <f>IF(B$16=0,0,B$16/NFM_fec!B$16)</f>
        <v>0</v>
      </c>
      <c r="C230" s="308">
        <f>IF(C$16=0,0,C$16/NFM_fec!C$16)</f>
        <v>0</v>
      </c>
      <c r="D230" s="308">
        <f>IF(D$16=0,0,D$16/NFM_fec!D$16)</f>
        <v>0</v>
      </c>
      <c r="E230" s="308">
        <f>IF(E$16=0,0,E$16/NFM_fec!E$16)</f>
        <v>0</v>
      </c>
      <c r="F230" s="308">
        <f>IF(F$16=0,0,F$16/NFM_fec!F$16)</f>
        <v>0</v>
      </c>
      <c r="G230" s="308">
        <f>IF(G$16=0,0,G$16/NFM_fec!G$16)</f>
        <v>0</v>
      </c>
      <c r="H230" s="308">
        <f>IF(H$16=0,0,H$16/NFM_fec!H$16)</f>
        <v>0</v>
      </c>
      <c r="I230" s="308">
        <f>IF(I$16=0,0,I$16/NFM_fec!I$16)</f>
        <v>0</v>
      </c>
      <c r="J230" s="308">
        <f>IF(J$16=0,0,J$16/NFM_fec!J$16)</f>
        <v>0</v>
      </c>
      <c r="K230" s="308">
        <f>IF(K$16=0,0,K$16/NFM_fec!K$16)</f>
        <v>0</v>
      </c>
      <c r="L230" s="308">
        <f>IF(L$16=0,0,L$16/NFM_fec!L$16)</f>
        <v>0</v>
      </c>
      <c r="M230" s="308">
        <f>IF(M$16=0,0,M$16/NFM_fec!M$16)</f>
        <v>0</v>
      </c>
      <c r="N230" s="308">
        <f>IF(N$16=0,0,N$16/NFM_fec!N$16)</f>
        <v>0</v>
      </c>
      <c r="O230" s="308">
        <f>IF(O$16=0,0,O$16/NFM_fec!O$16)</f>
        <v>0</v>
      </c>
      <c r="P230" s="308">
        <f>IF(P$16=0,0,P$16/NFM_fec!P$16)</f>
        <v>0</v>
      </c>
      <c r="Q230" s="308">
        <f>IF(Q$16=0,0,Q$16/NFM_fec!Q$16)</f>
        <v>0</v>
      </c>
      <c r="R230" s="308">
        <f>IF(R$16=0,0,R$16/NFM_fec!R$16)</f>
        <v>0</v>
      </c>
      <c r="S230" s="308">
        <f>IF(S$16=0,0,S$16/NFM_fec!S$16)</f>
        <v>0</v>
      </c>
      <c r="T230" s="308">
        <f>IF(T$16=0,0,T$16/NFM_fec!T$16)</f>
        <v>0</v>
      </c>
      <c r="U230" s="308">
        <f>IF(U$16=0,0,U$16/NFM_fec!U$16)</f>
        <v>0</v>
      </c>
      <c r="V230" s="308">
        <f>IF(V$16=0,0,V$16/NFM_fec!V$16)</f>
        <v>0</v>
      </c>
      <c r="W230" s="308">
        <f>IF(W$16=0,0,W$16/NFM_fec!W$16)</f>
        <v>0</v>
      </c>
      <c r="X230" s="308">
        <f>IF(X$16=0,0,X$16/NFM_fec!X$16)</f>
        <v>0</v>
      </c>
      <c r="Y230" s="308">
        <f>IF(Y$16=0,0,Y$16/NFM_fec!Y$16)</f>
        <v>0</v>
      </c>
      <c r="DA230" s="79"/>
    </row>
    <row r="231" spans="1:105" ht="12" customHeight="1" x14ac:dyDescent="0.25">
      <c r="A231" s="41" t="s">
        <v>497</v>
      </c>
      <c r="B231" s="309">
        <f>IF(B$27=0,0,B$27/NFM_fec!B$27)</f>
        <v>0</v>
      </c>
      <c r="C231" s="309">
        <f>IF(C$27=0,0,C$27/NFM_fec!C$27)</f>
        <v>0</v>
      </c>
      <c r="D231" s="309">
        <f>IF(D$27=0,0,D$27/NFM_fec!D$27)</f>
        <v>0</v>
      </c>
      <c r="E231" s="309">
        <f>IF(E$27=0,0,E$27/NFM_fec!E$27)</f>
        <v>0</v>
      </c>
      <c r="F231" s="309">
        <f>IF(F$27=0,0,F$27/NFM_fec!F$27)</f>
        <v>0</v>
      </c>
      <c r="G231" s="309">
        <f>IF(G$27=0,0,G$27/NFM_fec!G$27)</f>
        <v>0</v>
      </c>
      <c r="H231" s="309">
        <f>IF(H$27=0,0,H$27/NFM_fec!H$27)</f>
        <v>0</v>
      </c>
      <c r="I231" s="309">
        <f>IF(I$27=0,0,I$27/NFM_fec!I$27)</f>
        <v>0</v>
      </c>
      <c r="J231" s="309">
        <f>IF(J$27=0,0,J$27/NFM_fec!J$27)</f>
        <v>0</v>
      </c>
      <c r="K231" s="309">
        <f>IF(K$27=0,0,K$27/NFM_fec!K$27)</f>
        <v>0</v>
      </c>
      <c r="L231" s="309">
        <f>IF(L$27=0,0,L$27/NFM_fec!L$27)</f>
        <v>0</v>
      </c>
      <c r="M231" s="309">
        <f>IF(M$27=0,0,M$27/NFM_fec!M$27)</f>
        <v>0</v>
      </c>
      <c r="N231" s="309">
        <f>IF(N$27=0,0,N$27/NFM_fec!N$27)</f>
        <v>0</v>
      </c>
      <c r="O231" s="309">
        <f>IF(O$27=0,0,O$27/NFM_fec!O$27)</f>
        <v>0</v>
      </c>
      <c r="P231" s="309">
        <f>IF(P$27=0,0,P$27/NFM_fec!P$27)</f>
        <v>0</v>
      </c>
      <c r="Q231" s="309">
        <f>IF(Q$27=0,0,Q$27/NFM_fec!Q$27)</f>
        <v>0</v>
      </c>
      <c r="R231" s="309">
        <f>IF(R$27=0,0,R$27/NFM_fec!R$27)</f>
        <v>0</v>
      </c>
      <c r="S231" s="309">
        <f>IF(S$27=0,0,S$27/NFM_fec!S$27)</f>
        <v>0</v>
      </c>
      <c r="T231" s="309">
        <f>IF(T$27=0,0,T$27/NFM_fec!T$27)</f>
        <v>0</v>
      </c>
      <c r="U231" s="309">
        <f>IF(U$27=0,0,U$27/NFM_fec!U$27)</f>
        <v>0</v>
      </c>
      <c r="V231" s="309">
        <f>IF(V$27=0,0,V$27/NFM_fec!V$27)</f>
        <v>0</v>
      </c>
      <c r="W231" s="309">
        <f>IF(W$27=0,0,W$27/NFM_fec!W$27)</f>
        <v>0</v>
      </c>
      <c r="X231" s="309">
        <f>IF(X$27=0,0,X$27/NFM_fec!X$27)</f>
        <v>0</v>
      </c>
      <c r="Y231" s="309">
        <f>IF(Y$27=0,0,Y$27/NFM_fec!Y$27)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0"/>
    </row>
    <row r="233" spans="1:105" ht="12" customHeight="1" x14ac:dyDescent="0.25">
      <c r="A233" s="35" t="s">
        <v>46</v>
      </c>
      <c r="B233" s="304">
        <f>IF(B$34=0,0,B$34/NFM_fec!B$34)</f>
        <v>0</v>
      </c>
      <c r="C233" s="304">
        <f>IF(C$34=0,0,C$34/NFM_fec!C$34)</f>
        <v>0</v>
      </c>
      <c r="D233" s="304">
        <f>IF(D$34=0,0,D$34/NFM_fec!D$34)</f>
        <v>0</v>
      </c>
      <c r="E233" s="304">
        <f>IF(E$34=0,0,E$34/NFM_fec!E$34)</f>
        <v>0</v>
      </c>
      <c r="F233" s="304">
        <f>IF(F$34=0,0,F$34/NFM_fec!F$34)</f>
        <v>0</v>
      </c>
      <c r="G233" s="304">
        <f>IF(G$34=0,0,G$34/NFM_fec!G$34)</f>
        <v>0</v>
      </c>
      <c r="H233" s="304">
        <f>IF(H$34=0,0,H$34/NFM_fec!H$34)</f>
        <v>0</v>
      </c>
      <c r="I233" s="304">
        <f>IF(I$34=0,0,I$34/NFM_fec!I$34)</f>
        <v>0</v>
      </c>
      <c r="J233" s="304">
        <f>IF(J$34=0,0,J$34/NFM_fec!J$34)</f>
        <v>0</v>
      </c>
      <c r="K233" s="304">
        <f>IF(K$34=0,0,K$34/NFM_fec!K$34)</f>
        <v>0</v>
      </c>
      <c r="L233" s="304">
        <f>IF(L$34=0,0,L$34/NFM_fec!L$34)</f>
        <v>0</v>
      </c>
      <c r="M233" s="304">
        <f>IF(M$34=0,0,M$34/NFM_fec!M$34)</f>
        <v>0</v>
      </c>
      <c r="N233" s="304">
        <f>IF(N$34=0,0,N$34/NFM_fec!N$34)</f>
        <v>0</v>
      </c>
      <c r="O233" s="304">
        <f>IF(O$34=0,0,O$34/NFM_fec!O$34)</f>
        <v>0</v>
      </c>
      <c r="P233" s="304">
        <f>IF(P$34=0,0,P$34/NFM_fec!P$34)</f>
        <v>0</v>
      </c>
      <c r="Q233" s="304">
        <f>IF(Q$34=0,0,Q$34/NFM_fec!Q$34)</f>
        <v>0</v>
      </c>
      <c r="R233" s="304">
        <f>IF(R$34=0,0,R$34/NFM_fec!R$34)</f>
        <v>0</v>
      </c>
      <c r="S233" s="304">
        <f>IF(S$34=0,0,S$34/NFM_fec!S$34)</f>
        <v>0</v>
      </c>
      <c r="T233" s="304">
        <f>IF(T$34=0,0,T$34/NFM_fec!T$34)</f>
        <v>0</v>
      </c>
      <c r="U233" s="304">
        <f>IF(U$34=0,0,U$34/NFM_fec!U$34)</f>
        <v>0</v>
      </c>
      <c r="V233" s="304">
        <f>IF(V$34=0,0,V$34/NFM_fec!V$34)</f>
        <v>0</v>
      </c>
      <c r="W233" s="304">
        <f>IF(W$34=0,0,W$34/NFM_fec!W$34)</f>
        <v>0</v>
      </c>
      <c r="X233" s="304">
        <f>IF(X$34=0,0,X$34/NFM_fec!X$34)</f>
        <v>0</v>
      </c>
      <c r="Y233" s="304">
        <f>IF(Y$34=0,0,Y$34/NFM_fec!Y$34)</f>
        <v>0</v>
      </c>
      <c r="DA233" s="111"/>
    </row>
    <row r="234" spans="1:105" ht="12" customHeight="1" x14ac:dyDescent="0.25">
      <c r="A234" s="55" t="s">
        <v>91</v>
      </c>
      <c r="B234" s="305">
        <f>IF(B$35=0,0,B$35/NFM_fec!B$35)</f>
        <v>0</v>
      </c>
      <c r="C234" s="305">
        <f>IF(C$35=0,0,C$35/NFM_fec!C$35)</f>
        <v>0</v>
      </c>
      <c r="D234" s="305">
        <f>IF(D$35=0,0,D$35/NFM_fec!D$35)</f>
        <v>0</v>
      </c>
      <c r="E234" s="305">
        <f>IF(E$35=0,0,E$35/NFM_fec!E$35)</f>
        <v>0</v>
      </c>
      <c r="F234" s="305">
        <f>IF(F$35=0,0,F$35/NFM_fec!F$35)</f>
        <v>0</v>
      </c>
      <c r="G234" s="305">
        <f>IF(G$35=0,0,G$35/NFM_fec!G$35)</f>
        <v>0</v>
      </c>
      <c r="H234" s="305">
        <f>IF(H$35=0,0,H$35/NFM_fec!H$35)</f>
        <v>0</v>
      </c>
      <c r="I234" s="305">
        <f>IF(I$35=0,0,I$35/NFM_fec!I$35)</f>
        <v>0</v>
      </c>
      <c r="J234" s="305">
        <f>IF(J$35=0,0,J$35/NFM_fec!J$35)</f>
        <v>0</v>
      </c>
      <c r="K234" s="305">
        <f>IF(K$35=0,0,K$35/NFM_fec!K$35)</f>
        <v>0</v>
      </c>
      <c r="L234" s="305">
        <f>IF(L$35=0,0,L$35/NFM_fec!L$35)</f>
        <v>0</v>
      </c>
      <c r="M234" s="305">
        <f>IF(M$35=0,0,M$35/NFM_fec!M$35)</f>
        <v>0</v>
      </c>
      <c r="N234" s="305">
        <f>IF(N$35=0,0,N$35/NFM_fec!N$35)</f>
        <v>0</v>
      </c>
      <c r="O234" s="305">
        <f>IF(O$35=0,0,O$35/NFM_fec!O$35)</f>
        <v>0</v>
      </c>
      <c r="P234" s="305">
        <f>IF(P$35=0,0,P$35/NFM_fec!P$35)</f>
        <v>0</v>
      </c>
      <c r="Q234" s="305">
        <f>IF(Q$35=0,0,Q$35/NFM_fec!Q$35)</f>
        <v>0</v>
      </c>
      <c r="R234" s="305">
        <f>IF(R$35=0,0,R$35/NFM_fec!R$35)</f>
        <v>0</v>
      </c>
      <c r="S234" s="305">
        <f>IF(S$35=0,0,S$35/NFM_fec!S$35)</f>
        <v>0</v>
      </c>
      <c r="T234" s="305">
        <f>IF(T$35=0,0,T$35/NFM_fec!T$35)</f>
        <v>0</v>
      </c>
      <c r="U234" s="305">
        <f>IF(U$35=0,0,U$35/NFM_fec!U$35)</f>
        <v>0</v>
      </c>
      <c r="V234" s="305">
        <f>IF(V$35=0,0,V$35/NFM_fec!V$35)</f>
        <v>0</v>
      </c>
      <c r="W234" s="305">
        <f>IF(W$35=0,0,W$35/NFM_fec!W$35)</f>
        <v>0</v>
      </c>
      <c r="X234" s="305">
        <f>IF(X$35=0,0,X$35/NFM_fec!X$35)</f>
        <v>0</v>
      </c>
      <c r="Y234" s="305">
        <f>IF(Y$35=0,0,Y$35/NFM_fec!Y$35)</f>
        <v>0</v>
      </c>
      <c r="DA234" s="76"/>
    </row>
    <row r="235" spans="1:105" ht="12" customHeight="1" x14ac:dyDescent="0.25">
      <c r="A235" s="173" t="s">
        <v>92</v>
      </c>
      <c r="B235" s="306">
        <f>IF(B$36=0,0,B$36/NFM_fec!B$36)</f>
        <v>0</v>
      </c>
      <c r="C235" s="306">
        <f>IF(C$36=0,0,C$36/NFM_fec!C$36)</f>
        <v>0</v>
      </c>
      <c r="D235" s="306">
        <f>IF(D$36=0,0,D$36/NFM_fec!D$36)</f>
        <v>0</v>
      </c>
      <c r="E235" s="306">
        <f>IF(E$36=0,0,E$36/NFM_fec!E$36)</f>
        <v>0</v>
      </c>
      <c r="F235" s="306">
        <f>IF(F$36=0,0,F$36/NFM_fec!F$36)</f>
        <v>0</v>
      </c>
      <c r="G235" s="306">
        <f>IF(G$36=0,0,G$36/NFM_fec!G$36)</f>
        <v>0</v>
      </c>
      <c r="H235" s="306">
        <f>IF(H$36=0,0,H$36/NFM_fec!H$36)</f>
        <v>0</v>
      </c>
      <c r="I235" s="306">
        <f>IF(I$36=0,0,I$36/NFM_fec!I$36)</f>
        <v>0</v>
      </c>
      <c r="J235" s="306">
        <f>IF(J$36=0,0,J$36/NFM_fec!J$36)</f>
        <v>0</v>
      </c>
      <c r="K235" s="306">
        <f>IF(K$36=0,0,K$36/NFM_fec!K$36)</f>
        <v>0</v>
      </c>
      <c r="L235" s="306">
        <f>IF(L$36=0,0,L$36/NFM_fec!L$36)</f>
        <v>0</v>
      </c>
      <c r="M235" s="306">
        <f>IF(M$36=0,0,M$36/NFM_fec!M$36)</f>
        <v>0</v>
      </c>
      <c r="N235" s="306">
        <f>IF(N$36=0,0,N$36/NFM_fec!N$36)</f>
        <v>0</v>
      </c>
      <c r="O235" s="306">
        <f>IF(O$36=0,0,O$36/NFM_fec!O$36)</f>
        <v>0</v>
      </c>
      <c r="P235" s="306">
        <f>IF(P$36=0,0,P$36/NFM_fec!P$36)</f>
        <v>0</v>
      </c>
      <c r="Q235" s="306">
        <f>IF(Q$36=0,0,Q$36/NFM_fec!Q$36)</f>
        <v>0</v>
      </c>
      <c r="R235" s="306">
        <f>IF(R$36=0,0,R$36/NFM_fec!R$36)</f>
        <v>0</v>
      </c>
      <c r="S235" s="306">
        <f>IF(S$36=0,0,S$36/NFM_fec!S$36)</f>
        <v>0</v>
      </c>
      <c r="T235" s="306">
        <f>IF(T$36=0,0,T$36/NFM_fec!T$36)</f>
        <v>0</v>
      </c>
      <c r="U235" s="306">
        <f>IF(U$36=0,0,U$36/NFM_fec!U$36)</f>
        <v>0</v>
      </c>
      <c r="V235" s="306">
        <f>IF(V$36=0,0,V$36/NFM_fec!V$36)</f>
        <v>0</v>
      </c>
      <c r="W235" s="306">
        <f>IF(W$36=0,0,W$36/NFM_fec!W$36)</f>
        <v>0</v>
      </c>
      <c r="X235" s="306">
        <f>IF(X$36=0,0,X$36/NFM_fec!X$36)</f>
        <v>0</v>
      </c>
      <c r="Y235" s="306">
        <f>IF(Y$36=0,0,Y$36/NFM_fec!Y$36)</f>
        <v>0</v>
      </c>
      <c r="DA235" s="77"/>
    </row>
    <row r="236" spans="1:105" ht="12" customHeight="1" x14ac:dyDescent="0.25">
      <c r="A236" s="173" t="s">
        <v>93</v>
      </c>
      <c r="B236" s="306">
        <f>IF(B$37=0,0,B$37/NFM_fec!B$37)</f>
        <v>0</v>
      </c>
      <c r="C236" s="306">
        <f>IF(C$37=0,0,C$37/NFM_fec!C$37)</f>
        <v>0</v>
      </c>
      <c r="D236" s="306">
        <f>IF(D$37=0,0,D$37/NFM_fec!D$37)</f>
        <v>0</v>
      </c>
      <c r="E236" s="306">
        <f>IF(E$37=0,0,E$37/NFM_fec!E$37)</f>
        <v>0</v>
      </c>
      <c r="F236" s="306">
        <f>IF(F$37=0,0,F$37/NFM_fec!F$37)</f>
        <v>0</v>
      </c>
      <c r="G236" s="306">
        <f>IF(G$37=0,0,G$37/NFM_fec!G$37)</f>
        <v>0</v>
      </c>
      <c r="H236" s="306">
        <f>IF(H$37=0,0,H$37/NFM_fec!H$37)</f>
        <v>0</v>
      </c>
      <c r="I236" s="306">
        <f>IF(I$37=0,0,I$37/NFM_fec!I$37)</f>
        <v>0</v>
      </c>
      <c r="J236" s="306">
        <f>IF(J$37=0,0,J$37/NFM_fec!J$37)</f>
        <v>0</v>
      </c>
      <c r="K236" s="306">
        <f>IF(K$37=0,0,K$37/NFM_fec!K$37)</f>
        <v>0</v>
      </c>
      <c r="L236" s="306">
        <f>IF(L$37=0,0,L$37/NFM_fec!L$37)</f>
        <v>0</v>
      </c>
      <c r="M236" s="306">
        <f>IF(M$37=0,0,M$37/NFM_fec!M$37)</f>
        <v>0</v>
      </c>
      <c r="N236" s="306">
        <f>IF(N$37=0,0,N$37/NFM_fec!N$37)</f>
        <v>0</v>
      </c>
      <c r="O236" s="306">
        <f>IF(O$37=0,0,O$37/NFM_fec!O$37)</f>
        <v>0</v>
      </c>
      <c r="P236" s="306">
        <f>IF(P$37=0,0,P$37/NFM_fec!P$37)</f>
        <v>0</v>
      </c>
      <c r="Q236" s="306">
        <f>IF(Q$37=0,0,Q$37/NFM_fec!Q$37)</f>
        <v>0</v>
      </c>
      <c r="R236" s="306">
        <f>IF(R$37=0,0,R$37/NFM_fec!R$37)</f>
        <v>0</v>
      </c>
      <c r="S236" s="306">
        <f>IF(S$37=0,0,S$37/NFM_fec!S$37)</f>
        <v>0</v>
      </c>
      <c r="T236" s="306">
        <f>IF(T$37=0,0,T$37/NFM_fec!T$37)</f>
        <v>0</v>
      </c>
      <c r="U236" s="306">
        <f>IF(U$37=0,0,U$37/NFM_fec!U$37)</f>
        <v>0</v>
      </c>
      <c r="V236" s="306">
        <f>IF(V$37=0,0,V$37/NFM_fec!V$37)</f>
        <v>0</v>
      </c>
      <c r="W236" s="306">
        <f>IF(W$37=0,0,W$37/NFM_fec!W$37)</f>
        <v>0</v>
      </c>
      <c r="X236" s="306">
        <f>IF(X$37=0,0,X$37/NFM_fec!X$37)</f>
        <v>0</v>
      </c>
      <c r="Y236" s="306">
        <f>IF(Y$37=0,0,Y$37/NFM_fec!Y$37)</f>
        <v>0</v>
      </c>
      <c r="DA236" s="77"/>
    </row>
    <row r="237" spans="1:105" ht="12" customHeight="1" x14ac:dyDescent="0.25">
      <c r="A237" s="173" t="s">
        <v>94</v>
      </c>
      <c r="B237" s="306">
        <f>IF(B$38=0,0,B$38/NFM_fec!B$38)</f>
        <v>0</v>
      </c>
      <c r="C237" s="306">
        <f>IF(C$38=0,0,C$38/NFM_fec!C$38)</f>
        <v>0</v>
      </c>
      <c r="D237" s="306">
        <f>IF(D$38=0,0,D$38/NFM_fec!D$38)</f>
        <v>0</v>
      </c>
      <c r="E237" s="306">
        <f>IF(E$38=0,0,E$38/NFM_fec!E$38)</f>
        <v>0</v>
      </c>
      <c r="F237" s="306">
        <f>IF(F$38=0,0,F$38/NFM_fec!F$38)</f>
        <v>0</v>
      </c>
      <c r="G237" s="306">
        <f>IF(G$38=0,0,G$38/NFM_fec!G$38)</f>
        <v>0</v>
      </c>
      <c r="H237" s="306">
        <f>IF(H$38=0,0,H$38/NFM_fec!H$38)</f>
        <v>0</v>
      </c>
      <c r="I237" s="306">
        <f>IF(I$38=0,0,I$38/NFM_fec!I$38)</f>
        <v>0</v>
      </c>
      <c r="J237" s="306">
        <f>IF(J$38=0,0,J$38/NFM_fec!J$38)</f>
        <v>0</v>
      </c>
      <c r="K237" s="306">
        <f>IF(K$38=0,0,K$38/NFM_fec!K$38)</f>
        <v>0</v>
      </c>
      <c r="L237" s="306">
        <f>IF(L$38=0,0,L$38/NFM_fec!L$38)</f>
        <v>0</v>
      </c>
      <c r="M237" s="306">
        <f>IF(M$38=0,0,M$38/NFM_fec!M$38)</f>
        <v>0</v>
      </c>
      <c r="N237" s="306">
        <f>IF(N$38=0,0,N$38/NFM_fec!N$38)</f>
        <v>0</v>
      </c>
      <c r="O237" s="306">
        <f>IF(O$38=0,0,O$38/NFM_fec!O$38)</f>
        <v>0</v>
      </c>
      <c r="P237" s="306">
        <f>IF(P$38=0,0,P$38/NFM_fec!P$38)</f>
        <v>0</v>
      </c>
      <c r="Q237" s="306">
        <f>IF(Q$38=0,0,Q$38/NFM_fec!Q$38)</f>
        <v>0</v>
      </c>
      <c r="R237" s="306">
        <f>IF(R$38=0,0,R$38/NFM_fec!R$38)</f>
        <v>0</v>
      </c>
      <c r="S237" s="306">
        <f>IF(S$38=0,0,S$38/NFM_fec!S$38)</f>
        <v>0</v>
      </c>
      <c r="T237" s="306">
        <f>IF(T$38=0,0,T$38/NFM_fec!T$38)</f>
        <v>0</v>
      </c>
      <c r="U237" s="306">
        <f>IF(U$38=0,0,U$38/NFM_fec!U$38)</f>
        <v>0</v>
      </c>
      <c r="V237" s="306">
        <f>IF(V$38=0,0,V$38/NFM_fec!V$38)</f>
        <v>0</v>
      </c>
      <c r="W237" s="306">
        <f>IF(W$38=0,0,W$38/NFM_fec!W$38)</f>
        <v>0</v>
      </c>
      <c r="X237" s="306">
        <f>IF(X$38=0,0,X$38/NFM_fec!X$38)</f>
        <v>0</v>
      </c>
      <c r="Y237" s="306">
        <f>IF(Y$38=0,0,Y$38/NFM_fec!Y$38)</f>
        <v>0</v>
      </c>
      <c r="DA237" s="77"/>
    </row>
    <row r="238" spans="1:105" ht="12" customHeight="1" x14ac:dyDescent="0.25">
      <c r="A238" s="56" t="s">
        <v>95</v>
      </c>
      <c r="B238" s="307">
        <f>IF(B$39=0,0,B$39/NFM_fec!B$39)</f>
        <v>0</v>
      </c>
      <c r="C238" s="307">
        <f>IF(C$39=0,0,C$39/NFM_fec!C$39)</f>
        <v>0</v>
      </c>
      <c r="D238" s="307">
        <f>IF(D$39=0,0,D$39/NFM_fec!D$39)</f>
        <v>0</v>
      </c>
      <c r="E238" s="307">
        <f>IF(E$39=0,0,E$39/NFM_fec!E$39)</f>
        <v>0</v>
      </c>
      <c r="F238" s="307">
        <f>IF(F$39=0,0,F$39/NFM_fec!F$39)</f>
        <v>0</v>
      </c>
      <c r="G238" s="307">
        <f>IF(G$39=0,0,G$39/NFM_fec!G$39)</f>
        <v>0</v>
      </c>
      <c r="H238" s="307">
        <f>IF(H$39=0,0,H$39/NFM_fec!H$39)</f>
        <v>0</v>
      </c>
      <c r="I238" s="307">
        <f>IF(I$39=0,0,I$39/NFM_fec!I$39)</f>
        <v>0</v>
      </c>
      <c r="J238" s="307">
        <f>IF(J$39=0,0,J$39/NFM_fec!J$39)</f>
        <v>0</v>
      </c>
      <c r="K238" s="307">
        <f>IF(K$39=0,0,K$39/NFM_fec!K$39)</f>
        <v>0</v>
      </c>
      <c r="L238" s="307">
        <f>IF(L$39=0,0,L$39/NFM_fec!L$39)</f>
        <v>0</v>
      </c>
      <c r="M238" s="307">
        <f>IF(M$39=0,0,M$39/NFM_fec!M$39)</f>
        <v>0</v>
      </c>
      <c r="N238" s="307">
        <f>IF(N$39=0,0,N$39/NFM_fec!N$39)</f>
        <v>0</v>
      </c>
      <c r="O238" s="307">
        <f>IF(O$39=0,0,O$39/NFM_fec!O$39)</f>
        <v>0</v>
      </c>
      <c r="P238" s="307">
        <f>IF(P$39=0,0,P$39/NFM_fec!P$39)</f>
        <v>0</v>
      </c>
      <c r="Q238" s="307">
        <f>IF(Q$39=0,0,Q$39/NFM_fec!Q$39)</f>
        <v>0</v>
      </c>
      <c r="R238" s="307">
        <f>IF(R$39=0,0,R$39/NFM_fec!R$39)</f>
        <v>0</v>
      </c>
      <c r="S238" s="307">
        <f>IF(S$39=0,0,S$39/NFM_fec!S$39)</f>
        <v>0</v>
      </c>
      <c r="T238" s="307">
        <f>IF(T$39=0,0,T$39/NFM_fec!T$39)</f>
        <v>0</v>
      </c>
      <c r="U238" s="307">
        <f>IF(U$39=0,0,U$39/NFM_fec!U$39)</f>
        <v>0</v>
      </c>
      <c r="V238" s="307">
        <f>IF(V$39=0,0,V$39/NFM_fec!V$39)</f>
        <v>0</v>
      </c>
      <c r="W238" s="307">
        <f>IF(W$39=0,0,W$39/NFM_fec!W$39)</f>
        <v>0</v>
      </c>
      <c r="X238" s="307">
        <f>IF(X$39=0,0,X$39/NFM_fec!X$39)</f>
        <v>0</v>
      </c>
      <c r="Y238" s="307">
        <f>IF(Y$39=0,0,Y$39/NFM_fec!Y$39)</f>
        <v>0</v>
      </c>
      <c r="DA238" s="78"/>
    </row>
    <row r="239" spans="1:105" ht="12" customHeight="1" x14ac:dyDescent="0.25">
      <c r="A239" s="174" t="s">
        <v>515</v>
      </c>
      <c r="B239" s="308">
        <f>IF(B$45=0,0,B$45/NFM_fec!B$45)</f>
        <v>0</v>
      </c>
      <c r="C239" s="308">
        <f>IF(C$45=0,0,C$45/NFM_fec!C$45)</f>
        <v>0</v>
      </c>
      <c r="D239" s="308">
        <f>IF(D$45=0,0,D$45/NFM_fec!D$45)</f>
        <v>0</v>
      </c>
      <c r="E239" s="308">
        <f>IF(E$45=0,0,E$45/NFM_fec!E$45)</f>
        <v>0</v>
      </c>
      <c r="F239" s="308">
        <f>IF(F$45=0,0,F$45/NFM_fec!F$45)</f>
        <v>0</v>
      </c>
      <c r="G239" s="308">
        <f>IF(G$45=0,0,G$45/NFM_fec!G$45)</f>
        <v>0</v>
      </c>
      <c r="H239" s="308">
        <f>IF(H$45=0,0,H$45/NFM_fec!H$45)</f>
        <v>0</v>
      </c>
      <c r="I239" s="308">
        <f>IF(I$45=0,0,I$45/NFM_fec!I$45)</f>
        <v>0</v>
      </c>
      <c r="J239" s="308">
        <f>IF(J$45=0,0,J$45/NFM_fec!J$45)</f>
        <v>0</v>
      </c>
      <c r="K239" s="308">
        <f>IF(K$45=0,0,K$45/NFM_fec!K$45)</f>
        <v>0</v>
      </c>
      <c r="L239" s="308">
        <f>IF(L$45=0,0,L$45/NFM_fec!L$45)</f>
        <v>0</v>
      </c>
      <c r="M239" s="308">
        <f>IF(M$45=0,0,M$45/NFM_fec!M$45)</f>
        <v>0</v>
      </c>
      <c r="N239" s="308">
        <f>IF(N$45=0,0,N$45/NFM_fec!N$45)</f>
        <v>0</v>
      </c>
      <c r="O239" s="308">
        <f>IF(O$45=0,0,O$45/NFM_fec!O$45)</f>
        <v>0</v>
      </c>
      <c r="P239" s="308">
        <f>IF(P$45=0,0,P$45/NFM_fec!P$45)</f>
        <v>0</v>
      </c>
      <c r="Q239" s="308">
        <f>IF(Q$45=0,0,Q$45/NFM_fec!Q$45)</f>
        <v>0</v>
      </c>
      <c r="R239" s="308">
        <f>IF(R$45=0,0,R$45/NFM_fec!R$45)</f>
        <v>0</v>
      </c>
      <c r="S239" s="308">
        <f>IF(S$45=0,0,S$45/NFM_fec!S$45)</f>
        <v>0</v>
      </c>
      <c r="T239" s="308">
        <f>IF(T$45=0,0,T$45/NFM_fec!T$45)</f>
        <v>0</v>
      </c>
      <c r="U239" s="308">
        <f>IF(U$45=0,0,U$45/NFM_fec!U$45)</f>
        <v>0</v>
      </c>
      <c r="V239" s="308">
        <f>IF(V$45=0,0,V$45/NFM_fec!V$45)</f>
        <v>0</v>
      </c>
      <c r="W239" s="308">
        <f>IF(W$45=0,0,W$45/NFM_fec!W$45)</f>
        <v>0</v>
      </c>
      <c r="X239" s="308">
        <f>IF(X$45=0,0,X$45/NFM_fec!X$45)</f>
        <v>0</v>
      </c>
      <c r="Y239" s="308">
        <f>IF(Y$45=0,0,Y$45/NFM_fec!Y$45)</f>
        <v>0</v>
      </c>
      <c r="DA239" s="79"/>
    </row>
    <row r="240" spans="1:105" ht="12" customHeight="1" x14ac:dyDescent="0.25">
      <c r="A240" s="174" t="s">
        <v>517</v>
      </c>
      <c r="B240" s="308">
        <f>IF(B$46=0,0,B$46/NFM_fec!B$46)</f>
        <v>0</v>
      </c>
      <c r="C240" s="308">
        <f>IF(C$46=0,0,C$46/NFM_fec!C$46)</f>
        <v>0</v>
      </c>
      <c r="D240" s="308">
        <f>IF(D$46=0,0,D$46/NFM_fec!D$46)</f>
        <v>0</v>
      </c>
      <c r="E240" s="308">
        <f>IF(E$46=0,0,E$46/NFM_fec!E$46)</f>
        <v>0</v>
      </c>
      <c r="F240" s="308">
        <f>IF(F$46=0,0,F$46/NFM_fec!F$46)</f>
        <v>0</v>
      </c>
      <c r="G240" s="308">
        <f>IF(G$46=0,0,G$46/NFM_fec!G$46)</f>
        <v>0</v>
      </c>
      <c r="H240" s="308">
        <f>IF(H$46=0,0,H$46/NFM_fec!H$46)</f>
        <v>0</v>
      </c>
      <c r="I240" s="308">
        <f>IF(I$46=0,0,I$46/NFM_fec!I$46)</f>
        <v>0</v>
      </c>
      <c r="J240" s="308">
        <f>IF(J$46=0,0,J$46/NFM_fec!J$46)</f>
        <v>0</v>
      </c>
      <c r="K240" s="308">
        <f>IF(K$46=0,0,K$46/NFM_fec!K$46)</f>
        <v>0</v>
      </c>
      <c r="L240" s="308">
        <f>IF(L$46=0,0,L$46/NFM_fec!L$46)</f>
        <v>0</v>
      </c>
      <c r="M240" s="308">
        <f>IF(M$46=0,0,M$46/NFM_fec!M$46)</f>
        <v>0</v>
      </c>
      <c r="N240" s="308">
        <f>IF(N$46=0,0,N$46/NFM_fec!N$46)</f>
        <v>0</v>
      </c>
      <c r="O240" s="308">
        <f>IF(O$46=0,0,O$46/NFM_fec!O$46)</f>
        <v>0</v>
      </c>
      <c r="P240" s="308">
        <f>IF(P$46=0,0,P$46/NFM_fec!P$46)</f>
        <v>0</v>
      </c>
      <c r="Q240" s="308">
        <f>IF(Q$46=0,0,Q$46/NFM_fec!Q$46)</f>
        <v>0</v>
      </c>
      <c r="R240" s="308">
        <f>IF(R$46=0,0,R$46/NFM_fec!R$46)</f>
        <v>0</v>
      </c>
      <c r="S240" s="308">
        <f>IF(S$46=0,0,S$46/NFM_fec!S$46)</f>
        <v>0</v>
      </c>
      <c r="T240" s="308">
        <f>IF(T$46=0,0,T$46/NFM_fec!T$46)</f>
        <v>0</v>
      </c>
      <c r="U240" s="308">
        <f>IF(U$46=0,0,U$46/NFM_fec!U$46)</f>
        <v>0</v>
      </c>
      <c r="V240" s="308">
        <f>IF(V$46=0,0,V$46/NFM_fec!V$46)</f>
        <v>0</v>
      </c>
      <c r="W240" s="308">
        <f>IF(W$46=0,0,W$46/NFM_fec!W$46)</f>
        <v>0</v>
      </c>
      <c r="X240" s="308">
        <f>IF(X$46=0,0,X$46/NFM_fec!X$46)</f>
        <v>0</v>
      </c>
      <c r="Y240" s="308">
        <f>IF(Y$46=0,0,Y$46/NFM_fec!Y$46)</f>
        <v>0</v>
      </c>
      <c r="DA240" s="79"/>
    </row>
    <row r="241" spans="1:105" ht="12" customHeight="1" x14ac:dyDescent="0.25">
      <c r="A241" s="41" t="s">
        <v>527</v>
      </c>
      <c r="B241" s="309">
        <f>IF(B$53=0,0,B$53/NFM_fec!B$53)</f>
        <v>0</v>
      </c>
      <c r="C241" s="309">
        <f>IF(C$53=0,0,C$53/NFM_fec!C$53)</f>
        <v>0</v>
      </c>
      <c r="D241" s="309">
        <f>IF(D$53=0,0,D$53/NFM_fec!D$53)</f>
        <v>0</v>
      </c>
      <c r="E241" s="309">
        <f>IF(E$53=0,0,E$53/NFM_fec!E$53)</f>
        <v>0</v>
      </c>
      <c r="F241" s="309">
        <f>IF(F$53=0,0,F$53/NFM_fec!F$53)</f>
        <v>0</v>
      </c>
      <c r="G241" s="309">
        <f>IF(G$53=0,0,G$53/NFM_fec!G$53)</f>
        <v>0</v>
      </c>
      <c r="H241" s="309">
        <f>IF(H$53=0,0,H$53/NFM_fec!H$53)</f>
        <v>0</v>
      </c>
      <c r="I241" s="309">
        <f>IF(I$53=0,0,I$53/NFM_fec!I$53)</f>
        <v>0</v>
      </c>
      <c r="J241" s="309">
        <f>IF(J$53=0,0,J$53/NFM_fec!J$53)</f>
        <v>0</v>
      </c>
      <c r="K241" s="309">
        <f>IF(K$53=0,0,K$53/NFM_fec!K$53)</f>
        <v>0</v>
      </c>
      <c r="L241" s="309">
        <f>IF(L$53=0,0,L$53/NFM_fec!L$53)</f>
        <v>0</v>
      </c>
      <c r="M241" s="309">
        <f>IF(M$53=0,0,M$53/NFM_fec!M$53)</f>
        <v>0</v>
      </c>
      <c r="N241" s="309">
        <f>IF(N$53=0,0,N$53/NFM_fec!N$53)</f>
        <v>0</v>
      </c>
      <c r="O241" s="309">
        <f>IF(O$53=0,0,O$53/NFM_fec!O$53)</f>
        <v>0</v>
      </c>
      <c r="P241" s="309">
        <f>IF(P$53=0,0,P$53/NFM_fec!P$53)</f>
        <v>0</v>
      </c>
      <c r="Q241" s="309">
        <f>IF(Q$53=0,0,Q$53/NFM_fec!Q$53)</f>
        <v>0</v>
      </c>
      <c r="R241" s="309">
        <f>IF(R$53=0,0,R$53/NFM_fec!R$53)</f>
        <v>0</v>
      </c>
      <c r="S241" s="309">
        <f>IF(S$53=0,0,S$53/NFM_fec!S$53)</f>
        <v>0</v>
      </c>
      <c r="T241" s="309">
        <f>IF(T$53=0,0,T$53/NFM_fec!T$53)</f>
        <v>0</v>
      </c>
      <c r="U241" s="309">
        <f>IF(U$53=0,0,U$53/NFM_fec!U$53)</f>
        <v>0</v>
      </c>
      <c r="V241" s="309">
        <f>IF(V$53=0,0,V$53/NFM_fec!V$53)</f>
        <v>0</v>
      </c>
      <c r="W241" s="309">
        <f>IF(W$53=0,0,W$53/NFM_fec!W$53)</f>
        <v>0</v>
      </c>
      <c r="X241" s="309">
        <f>IF(X$53=0,0,X$53/NFM_fec!X$53)</f>
        <v>0</v>
      </c>
      <c r="Y241" s="309">
        <f>IF(Y$53=0,0,Y$53/NFM_fec!Y$53)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0"/>
    </row>
    <row r="243" spans="1:105" ht="12" customHeight="1" x14ac:dyDescent="0.25">
      <c r="A243" s="35" t="s">
        <v>80</v>
      </c>
      <c r="B243" s="304">
        <f>IF(B$72=0,0,B$72/NFM_fec!B$72)</f>
        <v>0</v>
      </c>
      <c r="C243" s="304">
        <f>IF(C$72=0,0,C$72/NFM_fec!C$72)</f>
        <v>0</v>
      </c>
      <c r="D243" s="304">
        <f>IF(D$72=0,0,D$72/NFM_fec!D$72)</f>
        <v>0</v>
      </c>
      <c r="E243" s="304">
        <f>IF(E$72=0,0,E$72/NFM_fec!E$72)</f>
        <v>0</v>
      </c>
      <c r="F243" s="304">
        <f>IF(F$72=0,0,F$72/NFM_fec!F$72)</f>
        <v>0</v>
      </c>
      <c r="G243" s="304">
        <f>IF(G$72=0,0,G$72/NFM_fec!G$72)</f>
        <v>0</v>
      </c>
      <c r="H243" s="304">
        <f>IF(H$72=0,0,H$72/NFM_fec!H$72)</f>
        <v>0</v>
      </c>
      <c r="I243" s="304">
        <f>IF(I$72=0,0,I$72/NFM_fec!I$72)</f>
        <v>0</v>
      </c>
      <c r="J243" s="304">
        <f>IF(J$72=0,0,J$72/NFM_fec!J$72)</f>
        <v>0</v>
      </c>
      <c r="K243" s="304">
        <f>IF(K$72=0,0,K$72/NFM_fec!K$72)</f>
        <v>0</v>
      </c>
      <c r="L243" s="304">
        <f>IF(L$72=0,0,L$72/NFM_fec!L$72)</f>
        <v>0</v>
      </c>
      <c r="M243" s="304">
        <f>IF(M$72=0,0,M$72/NFM_fec!M$72)</f>
        <v>0</v>
      </c>
      <c r="N243" s="304">
        <f>IF(N$72=0,0,N$72/NFM_fec!N$72)</f>
        <v>0</v>
      </c>
      <c r="O243" s="304">
        <f>IF(O$72=0,0,O$72/NFM_fec!O$72)</f>
        <v>0</v>
      </c>
      <c r="P243" s="304">
        <f>IF(P$72=0,0,P$72/NFM_fec!P$72)</f>
        <v>0</v>
      </c>
      <c r="Q243" s="304">
        <f>IF(Q$72=0,0,Q$72/NFM_fec!Q$72)</f>
        <v>0</v>
      </c>
      <c r="R243" s="304">
        <f>IF(R$72=0,0,R$72/NFM_fec!R$72)</f>
        <v>0</v>
      </c>
      <c r="S243" s="304">
        <f>IF(S$72=0,0,S$72/NFM_fec!S$72)</f>
        <v>0</v>
      </c>
      <c r="T243" s="304">
        <f>IF(T$72=0,0,T$72/NFM_fec!T$72)</f>
        <v>0</v>
      </c>
      <c r="U243" s="304">
        <f>IF(U$72=0,0,U$72/NFM_fec!U$72)</f>
        <v>0</v>
      </c>
      <c r="V243" s="304">
        <f>IF(V$72=0,0,V$72/NFM_fec!V$72)</f>
        <v>0</v>
      </c>
      <c r="W243" s="304">
        <f>IF(W$72=0,0,W$72/NFM_fec!W$72)</f>
        <v>0</v>
      </c>
      <c r="X243" s="304">
        <f>IF(X$72=0,0,X$72/NFM_fec!X$72)</f>
        <v>0</v>
      </c>
      <c r="Y243" s="304">
        <f>IF(Y$72=0,0,Y$72/NFM_fec!Y$72)</f>
        <v>0</v>
      </c>
      <c r="DA243" s="111"/>
    </row>
    <row r="244" spans="1:105" ht="12" customHeight="1" x14ac:dyDescent="0.25">
      <c r="A244" s="55" t="s">
        <v>91</v>
      </c>
      <c r="B244" s="305">
        <f>IF(B$73=0,0,B$73/NFM_fec!B$73)</f>
        <v>0</v>
      </c>
      <c r="C244" s="305">
        <f>IF(C$73=0,0,C$73/NFM_fec!C$73)</f>
        <v>0</v>
      </c>
      <c r="D244" s="305">
        <f>IF(D$73=0,0,D$73/NFM_fec!D$73)</f>
        <v>0</v>
      </c>
      <c r="E244" s="305">
        <f>IF(E$73=0,0,E$73/NFM_fec!E$73)</f>
        <v>0</v>
      </c>
      <c r="F244" s="305">
        <f>IF(F$73=0,0,F$73/NFM_fec!F$73)</f>
        <v>0</v>
      </c>
      <c r="G244" s="305">
        <f>IF(G$73=0,0,G$73/NFM_fec!G$73)</f>
        <v>0</v>
      </c>
      <c r="H244" s="305">
        <f>IF(H$73=0,0,H$73/NFM_fec!H$73)</f>
        <v>0</v>
      </c>
      <c r="I244" s="305">
        <f>IF(I$73=0,0,I$73/NFM_fec!I$73)</f>
        <v>0</v>
      </c>
      <c r="J244" s="305">
        <f>IF(J$73=0,0,J$73/NFM_fec!J$73)</f>
        <v>0</v>
      </c>
      <c r="K244" s="305">
        <f>IF(K$73=0,0,K$73/NFM_fec!K$73)</f>
        <v>0</v>
      </c>
      <c r="L244" s="305">
        <f>IF(L$73=0,0,L$73/NFM_fec!L$73)</f>
        <v>0</v>
      </c>
      <c r="M244" s="305">
        <f>IF(M$73=0,0,M$73/NFM_fec!M$73)</f>
        <v>0</v>
      </c>
      <c r="N244" s="305">
        <f>IF(N$73=0,0,N$73/NFM_fec!N$73)</f>
        <v>0</v>
      </c>
      <c r="O244" s="305">
        <f>IF(O$73=0,0,O$73/NFM_fec!O$73)</f>
        <v>0</v>
      </c>
      <c r="P244" s="305">
        <f>IF(P$73=0,0,P$73/NFM_fec!P$73)</f>
        <v>0</v>
      </c>
      <c r="Q244" s="305">
        <f>IF(Q$73=0,0,Q$73/NFM_fec!Q$73)</f>
        <v>0</v>
      </c>
      <c r="R244" s="305">
        <f>IF(R$73=0,0,R$73/NFM_fec!R$73)</f>
        <v>0</v>
      </c>
      <c r="S244" s="305">
        <f>IF(S$73=0,0,S$73/NFM_fec!S$73)</f>
        <v>0</v>
      </c>
      <c r="T244" s="305">
        <f>IF(T$73=0,0,T$73/NFM_fec!T$73)</f>
        <v>0</v>
      </c>
      <c r="U244" s="305">
        <f>IF(U$73=0,0,U$73/NFM_fec!U$73)</f>
        <v>0</v>
      </c>
      <c r="V244" s="305">
        <f>IF(V$73=0,0,V$73/NFM_fec!V$73)</f>
        <v>0</v>
      </c>
      <c r="W244" s="305">
        <f>IF(W$73=0,0,W$73/NFM_fec!W$73)</f>
        <v>0</v>
      </c>
      <c r="X244" s="305">
        <f>IF(X$73=0,0,X$73/NFM_fec!X$73)</f>
        <v>0</v>
      </c>
      <c r="Y244" s="305">
        <f>IF(Y$73=0,0,Y$73/NFM_fec!Y$73)</f>
        <v>0</v>
      </c>
      <c r="DA244" s="76"/>
    </row>
    <row r="245" spans="1:105" ht="12" customHeight="1" x14ac:dyDescent="0.25">
      <c r="A245" s="173" t="s">
        <v>92</v>
      </c>
      <c r="B245" s="306">
        <f>IF(B$74=0,0,B$74/NFM_fec!B$74)</f>
        <v>0</v>
      </c>
      <c r="C245" s="306">
        <f>IF(C$74=0,0,C$74/NFM_fec!C$74)</f>
        <v>0</v>
      </c>
      <c r="D245" s="306">
        <f>IF(D$74=0,0,D$74/NFM_fec!D$74)</f>
        <v>0</v>
      </c>
      <c r="E245" s="306">
        <f>IF(E$74=0,0,E$74/NFM_fec!E$74)</f>
        <v>0</v>
      </c>
      <c r="F245" s="306">
        <f>IF(F$74=0,0,F$74/NFM_fec!F$74)</f>
        <v>0</v>
      </c>
      <c r="G245" s="306">
        <f>IF(G$74=0,0,G$74/NFM_fec!G$74)</f>
        <v>0</v>
      </c>
      <c r="H245" s="306">
        <f>IF(H$74=0,0,H$74/NFM_fec!H$74)</f>
        <v>0</v>
      </c>
      <c r="I245" s="306">
        <f>IF(I$74=0,0,I$74/NFM_fec!I$74)</f>
        <v>0</v>
      </c>
      <c r="J245" s="306">
        <f>IF(J$74=0,0,J$74/NFM_fec!J$74)</f>
        <v>0</v>
      </c>
      <c r="K245" s="306">
        <f>IF(K$74=0,0,K$74/NFM_fec!K$74)</f>
        <v>0</v>
      </c>
      <c r="L245" s="306">
        <f>IF(L$74=0,0,L$74/NFM_fec!L$74)</f>
        <v>0</v>
      </c>
      <c r="M245" s="306">
        <f>IF(M$74=0,0,M$74/NFM_fec!M$74)</f>
        <v>0</v>
      </c>
      <c r="N245" s="306">
        <f>IF(N$74=0,0,N$74/NFM_fec!N$74)</f>
        <v>0</v>
      </c>
      <c r="O245" s="306">
        <f>IF(O$74=0,0,O$74/NFM_fec!O$74)</f>
        <v>0</v>
      </c>
      <c r="P245" s="306">
        <f>IF(P$74=0,0,P$74/NFM_fec!P$74)</f>
        <v>0</v>
      </c>
      <c r="Q245" s="306">
        <f>IF(Q$74=0,0,Q$74/NFM_fec!Q$74)</f>
        <v>0</v>
      </c>
      <c r="R245" s="306">
        <f>IF(R$74=0,0,R$74/NFM_fec!R$74)</f>
        <v>0</v>
      </c>
      <c r="S245" s="306">
        <f>IF(S$74=0,0,S$74/NFM_fec!S$74)</f>
        <v>0</v>
      </c>
      <c r="T245" s="306">
        <f>IF(T$74=0,0,T$74/NFM_fec!T$74)</f>
        <v>0</v>
      </c>
      <c r="U245" s="306">
        <f>IF(U$74=0,0,U$74/NFM_fec!U$74)</f>
        <v>0</v>
      </c>
      <c r="V245" s="306">
        <f>IF(V$74=0,0,V$74/NFM_fec!V$74)</f>
        <v>0</v>
      </c>
      <c r="W245" s="306">
        <f>IF(W$74=0,0,W$74/NFM_fec!W$74)</f>
        <v>0</v>
      </c>
      <c r="X245" s="306">
        <f>IF(X$74=0,0,X$74/NFM_fec!X$74)</f>
        <v>0</v>
      </c>
      <c r="Y245" s="306">
        <f>IF(Y$74=0,0,Y$74/NFM_fec!Y$74)</f>
        <v>0</v>
      </c>
      <c r="DA245" s="77"/>
    </row>
    <row r="246" spans="1:105" ht="12" customHeight="1" x14ac:dyDescent="0.25">
      <c r="A246" s="173" t="s">
        <v>93</v>
      </c>
      <c r="B246" s="306">
        <f>IF(B$75=0,0,B$75/NFM_fec!B$75)</f>
        <v>0</v>
      </c>
      <c r="C246" s="306">
        <f>IF(C$75=0,0,C$75/NFM_fec!C$75)</f>
        <v>0</v>
      </c>
      <c r="D246" s="306">
        <f>IF(D$75=0,0,D$75/NFM_fec!D$75)</f>
        <v>0</v>
      </c>
      <c r="E246" s="306">
        <f>IF(E$75=0,0,E$75/NFM_fec!E$75)</f>
        <v>0</v>
      </c>
      <c r="F246" s="306">
        <f>IF(F$75=0,0,F$75/NFM_fec!F$75)</f>
        <v>0</v>
      </c>
      <c r="G246" s="306">
        <f>IF(G$75=0,0,G$75/NFM_fec!G$75)</f>
        <v>0</v>
      </c>
      <c r="H246" s="306">
        <f>IF(H$75=0,0,H$75/NFM_fec!H$75)</f>
        <v>0</v>
      </c>
      <c r="I246" s="306">
        <f>IF(I$75=0,0,I$75/NFM_fec!I$75)</f>
        <v>0</v>
      </c>
      <c r="J246" s="306">
        <f>IF(J$75=0,0,J$75/NFM_fec!J$75)</f>
        <v>0</v>
      </c>
      <c r="K246" s="306">
        <f>IF(K$75=0,0,K$75/NFM_fec!K$75)</f>
        <v>0</v>
      </c>
      <c r="L246" s="306">
        <f>IF(L$75=0,0,L$75/NFM_fec!L$75)</f>
        <v>0</v>
      </c>
      <c r="M246" s="306">
        <f>IF(M$75=0,0,M$75/NFM_fec!M$75)</f>
        <v>0</v>
      </c>
      <c r="N246" s="306">
        <f>IF(N$75=0,0,N$75/NFM_fec!N$75)</f>
        <v>0</v>
      </c>
      <c r="O246" s="306">
        <f>IF(O$75=0,0,O$75/NFM_fec!O$75)</f>
        <v>0</v>
      </c>
      <c r="P246" s="306">
        <f>IF(P$75=0,0,P$75/NFM_fec!P$75)</f>
        <v>0</v>
      </c>
      <c r="Q246" s="306">
        <f>IF(Q$75=0,0,Q$75/NFM_fec!Q$75)</f>
        <v>0</v>
      </c>
      <c r="R246" s="306">
        <f>IF(R$75=0,0,R$75/NFM_fec!R$75)</f>
        <v>0</v>
      </c>
      <c r="S246" s="306">
        <f>IF(S$75=0,0,S$75/NFM_fec!S$75)</f>
        <v>0</v>
      </c>
      <c r="T246" s="306">
        <f>IF(T$75=0,0,T$75/NFM_fec!T$75)</f>
        <v>0</v>
      </c>
      <c r="U246" s="306">
        <f>IF(U$75=0,0,U$75/NFM_fec!U$75)</f>
        <v>0</v>
      </c>
      <c r="V246" s="306">
        <f>IF(V$75=0,0,V$75/NFM_fec!V$75)</f>
        <v>0</v>
      </c>
      <c r="W246" s="306">
        <f>IF(W$75=0,0,W$75/NFM_fec!W$75)</f>
        <v>0</v>
      </c>
      <c r="X246" s="306">
        <f>IF(X$75=0,0,X$75/NFM_fec!X$75)</f>
        <v>0</v>
      </c>
      <c r="Y246" s="306">
        <f>IF(Y$75=0,0,Y$75/NFM_fec!Y$75)</f>
        <v>0</v>
      </c>
      <c r="DA246" s="77"/>
    </row>
    <row r="247" spans="1:105" ht="12" customHeight="1" x14ac:dyDescent="0.25">
      <c r="A247" s="173" t="s">
        <v>94</v>
      </c>
      <c r="B247" s="306">
        <f>IF(B$76=0,0,B$76/NFM_fec!B$76)</f>
        <v>0</v>
      </c>
      <c r="C247" s="306">
        <f>IF(C$76=0,0,C$76/NFM_fec!C$76)</f>
        <v>0</v>
      </c>
      <c r="D247" s="306">
        <f>IF(D$76=0,0,D$76/NFM_fec!D$76)</f>
        <v>0</v>
      </c>
      <c r="E247" s="306">
        <f>IF(E$76=0,0,E$76/NFM_fec!E$76)</f>
        <v>0</v>
      </c>
      <c r="F247" s="306">
        <f>IF(F$76=0,0,F$76/NFM_fec!F$76)</f>
        <v>0</v>
      </c>
      <c r="G247" s="306">
        <f>IF(G$76=0,0,G$76/NFM_fec!G$76)</f>
        <v>0</v>
      </c>
      <c r="H247" s="306">
        <f>IF(H$76=0,0,H$76/NFM_fec!H$76)</f>
        <v>0</v>
      </c>
      <c r="I247" s="306">
        <f>IF(I$76=0,0,I$76/NFM_fec!I$76)</f>
        <v>0</v>
      </c>
      <c r="J247" s="306">
        <f>IF(J$76=0,0,J$76/NFM_fec!J$76)</f>
        <v>0</v>
      </c>
      <c r="K247" s="306">
        <f>IF(K$76=0,0,K$76/NFM_fec!K$76)</f>
        <v>0</v>
      </c>
      <c r="L247" s="306">
        <f>IF(L$76=0,0,L$76/NFM_fec!L$76)</f>
        <v>0</v>
      </c>
      <c r="M247" s="306">
        <f>IF(M$76=0,0,M$76/NFM_fec!M$76)</f>
        <v>0</v>
      </c>
      <c r="N247" s="306">
        <f>IF(N$76=0,0,N$76/NFM_fec!N$76)</f>
        <v>0</v>
      </c>
      <c r="O247" s="306">
        <f>IF(O$76=0,0,O$76/NFM_fec!O$76)</f>
        <v>0</v>
      </c>
      <c r="P247" s="306">
        <f>IF(P$76=0,0,P$76/NFM_fec!P$76)</f>
        <v>0</v>
      </c>
      <c r="Q247" s="306">
        <f>IF(Q$76=0,0,Q$76/NFM_fec!Q$76)</f>
        <v>0</v>
      </c>
      <c r="R247" s="306">
        <f>IF(R$76=0,0,R$76/NFM_fec!R$76)</f>
        <v>0</v>
      </c>
      <c r="S247" s="306">
        <f>IF(S$76=0,0,S$76/NFM_fec!S$76)</f>
        <v>0</v>
      </c>
      <c r="T247" s="306">
        <f>IF(T$76=0,0,T$76/NFM_fec!T$76)</f>
        <v>0</v>
      </c>
      <c r="U247" s="306">
        <f>IF(U$76=0,0,U$76/NFM_fec!U$76)</f>
        <v>0</v>
      </c>
      <c r="V247" s="306">
        <f>IF(V$76=0,0,V$76/NFM_fec!V$76)</f>
        <v>0</v>
      </c>
      <c r="W247" s="306">
        <f>IF(W$76=0,0,W$76/NFM_fec!W$76)</f>
        <v>0</v>
      </c>
      <c r="X247" s="306">
        <f>IF(X$76=0,0,X$76/NFM_fec!X$76)</f>
        <v>0</v>
      </c>
      <c r="Y247" s="306">
        <f>IF(Y$76=0,0,Y$76/NFM_fec!Y$76)</f>
        <v>0</v>
      </c>
      <c r="DA247" s="77"/>
    </row>
    <row r="248" spans="1:105" ht="12" customHeight="1" x14ac:dyDescent="0.25">
      <c r="A248" s="56" t="s">
        <v>95</v>
      </c>
      <c r="B248" s="307">
        <f>IF(B$77=0,0,B$77/NFM_fec!B$77)</f>
        <v>0</v>
      </c>
      <c r="C248" s="307">
        <f>IF(C$77=0,0,C$77/NFM_fec!C$77)</f>
        <v>0</v>
      </c>
      <c r="D248" s="307">
        <f>IF(D$77=0,0,D$77/NFM_fec!D$77)</f>
        <v>0</v>
      </c>
      <c r="E248" s="307">
        <f>IF(E$77=0,0,E$77/NFM_fec!E$77)</f>
        <v>0</v>
      </c>
      <c r="F248" s="307">
        <f>IF(F$77=0,0,F$77/NFM_fec!F$77)</f>
        <v>0</v>
      </c>
      <c r="G248" s="307">
        <f>IF(G$77=0,0,G$77/NFM_fec!G$77)</f>
        <v>0</v>
      </c>
      <c r="H248" s="307">
        <f>IF(H$77=0,0,H$77/NFM_fec!H$77)</f>
        <v>0</v>
      </c>
      <c r="I248" s="307">
        <f>IF(I$77=0,0,I$77/NFM_fec!I$77)</f>
        <v>0</v>
      </c>
      <c r="J248" s="307">
        <f>IF(J$77=0,0,J$77/NFM_fec!J$77)</f>
        <v>0</v>
      </c>
      <c r="K248" s="307">
        <f>IF(K$77=0,0,K$77/NFM_fec!K$77)</f>
        <v>0</v>
      </c>
      <c r="L248" s="307">
        <f>IF(L$77=0,0,L$77/NFM_fec!L$77)</f>
        <v>0</v>
      </c>
      <c r="M248" s="307">
        <f>IF(M$77=0,0,M$77/NFM_fec!M$77)</f>
        <v>0</v>
      </c>
      <c r="N248" s="307">
        <f>IF(N$77=0,0,N$77/NFM_fec!N$77)</f>
        <v>0</v>
      </c>
      <c r="O248" s="307">
        <f>IF(O$77=0,0,O$77/NFM_fec!O$77)</f>
        <v>0</v>
      </c>
      <c r="P248" s="307">
        <f>IF(P$77=0,0,P$77/NFM_fec!P$77)</f>
        <v>0</v>
      </c>
      <c r="Q248" s="307">
        <f>IF(Q$77=0,0,Q$77/NFM_fec!Q$77)</f>
        <v>0</v>
      </c>
      <c r="R248" s="307">
        <f>IF(R$77=0,0,R$77/NFM_fec!R$77)</f>
        <v>0</v>
      </c>
      <c r="S248" s="307">
        <f>IF(S$77=0,0,S$77/NFM_fec!S$77)</f>
        <v>0</v>
      </c>
      <c r="T248" s="307">
        <f>IF(T$77=0,0,T$77/NFM_fec!T$77)</f>
        <v>0</v>
      </c>
      <c r="U248" s="307">
        <f>IF(U$77=0,0,U$77/NFM_fec!U$77)</f>
        <v>0</v>
      </c>
      <c r="V248" s="307">
        <f>IF(V$77=0,0,V$77/NFM_fec!V$77)</f>
        <v>0</v>
      </c>
      <c r="W248" s="307">
        <f>IF(W$77=0,0,W$77/NFM_fec!W$77)</f>
        <v>0</v>
      </c>
      <c r="X248" s="307">
        <f>IF(X$77=0,0,X$77/NFM_fec!X$77)</f>
        <v>0</v>
      </c>
      <c r="Y248" s="307">
        <f>IF(Y$77=0,0,Y$77/NFM_fec!Y$77)</f>
        <v>0</v>
      </c>
      <c r="DA248" s="78"/>
    </row>
    <row r="249" spans="1:105" ht="12" customHeight="1" x14ac:dyDescent="0.25">
      <c r="A249" s="174" t="s">
        <v>558</v>
      </c>
      <c r="B249" s="308">
        <f>IF(B$83=0,0,B$83/NFM_fec!B$83)</f>
        <v>0</v>
      </c>
      <c r="C249" s="308">
        <f>IF(C$83=0,0,C$83/NFM_fec!C$83)</f>
        <v>0</v>
      </c>
      <c r="D249" s="308">
        <f>IF(D$83=0,0,D$83/NFM_fec!D$83)</f>
        <v>0</v>
      </c>
      <c r="E249" s="308">
        <f>IF(E$83=0,0,E$83/NFM_fec!E$83)</f>
        <v>0</v>
      </c>
      <c r="F249" s="308">
        <f>IF(F$83=0,0,F$83/NFM_fec!F$83)</f>
        <v>0</v>
      </c>
      <c r="G249" s="308">
        <f>IF(G$83=0,0,G$83/NFM_fec!G$83)</f>
        <v>0</v>
      </c>
      <c r="H249" s="308">
        <f>IF(H$83=0,0,H$83/NFM_fec!H$83)</f>
        <v>0</v>
      </c>
      <c r="I249" s="308">
        <f>IF(I$83=0,0,I$83/NFM_fec!I$83)</f>
        <v>0</v>
      </c>
      <c r="J249" s="308">
        <f>IF(J$83=0,0,J$83/NFM_fec!J$83)</f>
        <v>0</v>
      </c>
      <c r="K249" s="308">
        <f>IF(K$83=0,0,K$83/NFM_fec!K$83)</f>
        <v>0</v>
      </c>
      <c r="L249" s="308">
        <f>IF(L$83=0,0,L$83/NFM_fec!L$83)</f>
        <v>0</v>
      </c>
      <c r="M249" s="308">
        <f>IF(M$83=0,0,M$83/NFM_fec!M$83)</f>
        <v>0</v>
      </c>
      <c r="N249" s="308">
        <f>IF(N$83=0,0,N$83/NFM_fec!N$83)</f>
        <v>0</v>
      </c>
      <c r="O249" s="308">
        <f>IF(O$83=0,0,O$83/NFM_fec!O$83)</f>
        <v>0</v>
      </c>
      <c r="P249" s="308">
        <f>IF(P$83=0,0,P$83/NFM_fec!P$83)</f>
        <v>0</v>
      </c>
      <c r="Q249" s="308">
        <f>IF(Q$83=0,0,Q$83/NFM_fec!Q$83)</f>
        <v>0</v>
      </c>
      <c r="R249" s="308">
        <f>IF(R$83=0,0,R$83/NFM_fec!R$83)</f>
        <v>0</v>
      </c>
      <c r="S249" s="308">
        <f>IF(S$83=0,0,S$83/NFM_fec!S$83)</f>
        <v>0</v>
      </c>
      <c r="T249" s="308">
        <f>IF(T$83=0,0,T$83/NFM_fec!T$83)</f>
        <v>0</v>
      </c>
      <c r="U249" s="308">
        <f>IF(U$83=0,0,U$83/NFM_fec!U$83)</f>
        <v>0</v>
      </c>
      <c r="V249" s="308">
        <f>IF(V$83=0,0,V$83/NFM_fec!V$83)</f>
        <v>0</v>
      </c>
      <c r="W249" s="308">
        <f>IF(W$83=0,0,W$83/NFM_fec!W$83)</f>
        <v>0</v>
      </c>
      <c r="X249" s="308">
        <f>IF(X$83=0,0,X$83/NFM_fec!X$83)</f>
        <v>0</v>
      </c>
      <c r="Y249" s="308">
        <f>IF(Y$83=0,0,Y$83/NFM_fec!Y$83)</f>
        <v>0</v>
      </c>
      <c r="DA249" s="79"/>
    </row>
    <row r="250" spans="1:105" ht="12" customHeight="1" x14ac:dyDescent="0.25">
      <c r="A250" s="174" t="s">
        <v>517</v>
      </c>
      <c r="B250" s="308">
        <f>IF(B$90=0,0,B$90/NFM_fec!B$90)</f>
        <v>0</v>
      </c>
      <c r="C250" s="308">
        <f>IF(C$90=0,0,C$90/NFM_fec!C$90)</f>
        <v>0</v>
      </c>
      <c r="D250" s="308">
        <f>IF(D$90=0,0,D$90/NFM_fec!D$90)</f>
        <v>0</v>
      </c>
      <c r="E250" s="308">
        <f>IF(E$90=0,0,E$90/NFM_fec!E$90)</f>
        <v>0</v>
      </c>
      <c r="F250" s="308">
        <f>IF(F$90=0,0,F$90/NFM_fec!F$90)</f>
        <v>0</v>
      </c>
      <c r="G250" s="308">
        <f>IF(G$90=0,0,G$90/NFM_fec!G$90)</f>
        <v>0</v>
      </c>
      <c r="H250" s="308">
        <f>IF(H$90=0,0,H$90/NFM_fec!H$90)</f>
        <v>0</v>
      </c>
      <c r="I250" s="308">
        <f>IF(I$90=0,0,I$90/NFM_fec!I$90)</f>
        <v>0</v>
      </c>
      <c r="J250" s="308">
        <f>IF(J$90=0,0,J$90/NFM_fec!J$90)</f>
        <v>0</v>
      </c>
      <c r="K250" s="308">
        <f>IF(K$90=0,0,K$90/NFM_fec!K$90)</f>
        <v>0</v>
      </c>
      <c r="L250" s="308">
        <f>IF(L$90=0,0,L$90/NFM_fec!L$90)</f>
        <v>0</v>
      </c>
      <c r="M250" s="308">
        <f>IF(M$90=0,0,M$90/NFM_fec!M$90)</f>
        <v>0</v>
      </c>
      <c r="N250" s="308">
        <f>IF(N$90=0,0,N$90/NFM_fec!N$90)</f>
        <v>0</v>
      </c>
      <c r="O250" s="308">
        <f>IF(O$90=0,0,O$90/NFM_fec!O$90)</f>
        <v>0</v>
      </c>
      <c r="P250" s="308">
        <f>IF(P$90=0,0,P$90/NFM_fec!P$90)</f>
        <v>0</v>
      </c>
      <c r="Q250" s="308">
        <f>IF(Q$90=0,0,Q$90/NFM_fec!Q$90)</f>
        <v>0</v>
      </c>
      <c r="R250" s="308">
        <f>IF(R$90=0,0,R$90/NFM_fec!R$90)</f>
        <v>0</v>
      </c>
      <c r="S250" s="308">
        <f>IF(S$90=0,0,S$90/NFM_fec!S$90)</f>
        <v>0</v>
      </c>
      <c r="T250" s="308">
        <f>IF(T$90=0,0,T$90/NFM_fec!T$90)</f>
        <v>0</v>
      </c>
      <c r="U250" s="308">
        <f>IF(U$90=0,0,U$90/NFM_fec!U$90)</f>
        <v>0</v>
      </c>
      <c r="V250" s="308">
        <f>IF(V$90=0,0,V$90/NFM_fec!V$90)</f>
        <v>0</v>
      </c>
      <c r="W250" s="308">
        <f>IF(W$90=0,0,W$90/NFM_fec!W$90)</f>
        <v>0</v>
      </c>
      <c r="X250" s="308">
        <f>IF(X$90=0,0,X$90/NFM_fec!X$90)</f>
        <v>0</v>
      </c>
      <c r="Y250" s="308">
        <f>IF(Y$90=0,0,Y$90/NFM_fec!Y$90)</f>
        <v>0</v>
      </c>
      <c r="DA250" s="79"/>
    </row>
    <row r="251" spans="1:105" ht="12" customHeight="1" x14ac:dyDescent="0.25">
      <c r="A251" s="41" t="s">
        <v>527</v>
      </c>
      <c r="B251" s="309">
        <f>IF(B$97=0,0,B$97/NFM_fec!B$97)</f>
        <v>0</v>
      </c>
      <c r="C251" s="309">
        <f>IF(C$97=0,0,C$97/NFM_fec!C$97)</f>
        <v>0</v>
      </c>
      <c r="D251" s="309">
        <f>IF(D$97=0,0,D$97/NFM_fec!D$97)</f>
        <v>0</v>
      </c>
      <c r="E251" s="309">
        <f>IF(E$97=0,0,E$97/NFM_fec!E$97)</f>
        <v>0</v>
      </c>
      <c r="F251" s="309">
        <f>IF(F$97=0,0,F$97/NFM_fec!F$97)</f>
        <v>0</v>
      </c>
      <c r="G251" s="309">
        <f>IF(G$97=0,0,G$97/NFM_fec!G$97)</f>
        <v>0</v>
      </c>
      <c r="H251" s="309">
        <f>IF(H$97=0,0,H$97/NFM_fec!H$97)</f>
        <v>0</v>
      </c>
      <c r="I251" s="309">
        <f>IF(I$97=0,0,I$97/NFM_fec!I$97)</f>
        <v>0</v>
      </c>
      <c r="J251" s="309">
        <f>IF(J$97=0,0,J$97/NFM_fec!J$97)</f>
        <v>0</v>
      </c>
      <c r="K251" s="309">
        <f>IF(K$97=0,0,K$97/NFM_fec!K$97)</f>
        <v>0</v>
      </c>
      <c r="L251" s="309">
        <f>IF(L$97=0,0,L$97/NFM_fec!L$97)</f>
        <v>0</v>
      </c>
      <c r="M251" s="309">
        <f>IF(M$97=0,0,M$97/NFM_fec!M$97)</f>
        <v>0</v>
      </c>
      <c r="N251" s="309">
        <f>IF(N$97=0,0,N$97/NFM_fec!N$97)</f>
        <v>0</v>
      </c>
      <c r="O251" s="309">
        <f>IF(O$97=0,0,O$97/NFM_fec!O$97)</f>
        <v>0</v>
      </c>
      <c r="P251" s="309">
        <f>IF(P$97=0,0,P$97/NFM_fec!P$97)</f>
        <v>0</v>
      </c>
      <c r="Q251" s="309">
        <f>IF(Q$97=0,0,Q$97/NFM_fec!Q$97)</f>
        <v>0</v>
      </c>
      <c r="R251" s="309">
        <f>IF(R$97=0,0,R$97/NFM_fec!R$97)</f>
        <v>0</v>
      </c>
      <c r="S251" s="309">
        <f>IF(S$97=0,0,S$97/NFM_fec!S$97)</f>
        <v>0</v>
      </c>
      <c r="T251" s="309">
        <f>IF(T$97=0,0,T$97/NFM_fec!T$97)</f>
        <v>0</v>
      </c>
      <c r="U251" s="309">
        <f>IF(U$97=0,0,U$97/NFM_fec!U$97)</f>
        <v>0</v>
      </c>
      <c r="V251" s="309">
        <f>IF(V$97=0,0,V$97/NFM_fec!V$97)</f>
        <v>0</v>
      </c>
      <c r="W251" s="309">
        <f>IF(W$97=0,0,W$97/NFM_fec!W$97)</f>
        <v>0</v>
      </c>
      <c r="X251" s="309">
        <f>IF(X$97=0,0,X$97/NFM_fec!X$97)</f>
        <v>0</v>
      </c>
      <c r="Y251" s="309">
        <f>IF(Y$97=0,0,Y$97/NFM_fec!Y$97)</f>
        <v>0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47</v>
      </c>
      <c r="B253" s="304">
        <f>IF(B$115=0,0,B$115/NFM_fec!B$115)</f>
        <v>0</v>
      </c>
      <c r="C253" s="304">
        <f>IF(C$115=0,0,C$115/NFM_fec!C$115)</f>
        <v>0</v>
      </c>
      <c r="D253" s="304">
        <f>IF(D$115=0,0,D$115/NFM_fec!D$115)</f>
        <v>0</v>
      </c>
      <c r="E253" s="304">
        <f>IF(E$115=0,0,E$115/NFM_fec!E$115)</f>
        <v>0</v>
      </c>
      <c r="F253" s="304">
        <f>IF(F$115=0,0,F$115/NFM_fec!F$115)</f>
        <v>0</v>
      </c>
      <c r="G253" s="304">
        <f>IF(G$115=0,0,G$115/NFM_fec!G$115)</f>
        <v>0</v>
      </c>
      <c r="H253" s="304">
        <f>IF(H$115=0,0,H$115/NFM_fec!H$115)</f>
        <v>0</v>
      </c>
      <c r="I253" s="304">
        <f>IF(I$115=0,0,I$115/NFM_fec!I$115)</f>
        <v>0</v>
      </c>
      <c r="J253" s="304">
        <f>IF(J$115=0,0,J$115/NFM_fec!J$115)</f>
        <v>0</v>
      </c>
      <c r="K253" s="304">
        <f>IF(K$115=0,0,K$115/NFM_fec!K$115)</f>
        <v>0</v>
      </c>
      <c r="L253" s="304">
        <f>IF(L$115=0,0,L$115/NFM_fec!L$115)</f>
        <v>0</v>
      </c>
      <c r="M253" s="304">
        <f>IF(M$115=0,0,M$115/NFM_fec!M$115)</f>
        <v>0</v>
      </c>
      <c r="N253" s="304">
        <f>IF(N$115=0,0,N$115/NFM_fec!N$115)</f>
        <v>0</v>
      </c>
      <c r="O253" s="304">
        <f>IF(O$115=0,0,O$115/NFM_fec!O$115)</f>
        <v>0</v>
      </c>
      <c r="P253" s="304">
        <f>IF(P$115=0,0,P$115/NFM_fec!P$115)</f>
        <v>0</v>
      </c>
      <c r="Q253" s="304">
        <f>IF(Q$115=0,0,Q$115/NFM_fec!Q$115)</f>
        <v>0</v>
      </c>
      <c r="R253" s="304">
        <f>IF(R$115=0,0,R$115/NFM_fec!R$115)</f>
        <v>0</v>
      </c>
      <c r="S253" s="304">
        <f>IF(S$115=0,0,S$115/NFM_fec!S$115)</f>
        <v>0</v>
      </c>
      <c r="T253" s="304">
        <f>IF(T$115=0,0,T$115/NFM_fec!T$115)</f>
        <v>0</v>
      </c>
      <c r="U253" s="304">
        <f>IF(U$115=0,0,U$115/NFM_fec!U$115)</f>
        <v>0</v>
      </c>
      <c r="V253" s="304">
        <f>IF(V$115=0,0,V$115/NFM_fec!V$115)</f>
        <v>0</v>
      </c>
      <c r="W253" s="304">
        <f>IF(W$115=0,0,W$115/NFM_fec!W$115)</f>
        <v>0</v>
      </c>
      <c r="X253" s="304">
        <f>IF(X$115=0,0,X$115/NFM_fec!X$115)</f>
        <v>0</v>
      </c>
      <c r="Y253" s="304">
        <f>IF(Y$115=0,0,Y$115/NFM_fec!Y$115)</f>
        <v>0</v>
      </c>
      <c r="DA253" s="111"/>
    </row>
    <row r="254" spans="1:105" ht="12" customHeight="1" x14ac:dyDescent="0.25">
      <c r="A254" s="55" t="s">
        <v>91</v>
      </c>
      <c r="B254" s="305">
        <f>IF(B$116=0,0,B$116/NFM_fec!B$116)</f>
        <v>0</v>
      </c>
      <c r="C254" s="305">
        <f>IF(C$116=0,0,C$116/NFM_fec!C$116)</f>
        <v>0</v>
      </c>
      <c r="D254" s="305">
        <f>IF(D$116=0,0,D$116/NFM_fec!D$116)</f>
        <v>0</v>
      </c>
      <c r="E254" s="305">
        <f>IF(E$116=0,0,E$116/NFM_fec!E$116)</f>
        <v>0</v>
      </c>
      <c r="F254" s="305">
        <f>IF(F$116=0,0,F$116/NFM_fec!F$116)</f>
        <v>0</v>
      </c>
      <c r="G254" s="305">
        <f>IF(G$116=0,0,G$116/NFM_fec!G$116)</f>
        <v>0</v>
      </c>
      <c r="H254" s="305">
        <f>IF(H$116=0,0,H$116/NFM_fec!H$116)</f>
        <v>0</v>
      </c>
      <c r="I254" s="305">
        <f>IF(I$116=0,0,I$116/NFM_fec!I$116)</f>
        <v>0</v>
      </c>
      <c r="J254" s="305">
        <f>IF(J$116=0,0,J$116/NFM_fec!J$116)</f>
        <v>0</v>
      </c>
      <c r="K254" s="305">
        <f>IF(K$116=0,0,K$116/NFM_fec!K$116)</f>
        <v>0</v>
      </c>
      <c r="L254" s="305">
        <f>IF(L$116=0,0,L$116/NFM_fec!L$116)</f>
        <v>0</v>
      </c>
      <c r="M254" s="305">
        <f>IF(M$116=0,0,M$116/NFM_fec!M$116)</f>
        <v>0</v>
      </c>
      <c r="N254" s="305">
        <f>IF(N$116=0,0,N$116/NFM_fec!N$116)</f>
        <v>0</v>
      </c>
      <c r="O254" s="305">
        <f>IF(O$116=0,0,O$116/NFM_fec!O$116)</f>
        <v>0</v>
      </c>
      <c r="P254" s="305">
        <f>IF(P$116=0,0,P$116/NFM_fec!P$116)</f>
        <v>0</v>
      </c>
      <c r="Q254" s="305">
        <f>IF(Q$116=0,0,Q$116/NFM_fec!Q$116)</f>
        <v>0</v>
      </c>
      <c r="R254" s="305">
        <f>IF(R$116=0,0,R$116/NFM_fec!R$116)</f>
        <v>0</v>
      </c>
      <c r="S254" s="305">
        <f>IF(S$116=0,0,S$116/NFM_fec!S$116)</f>
        <v>0</v>
      </c>
      <c r="T254" s="305">
        <f>IF(T$116=0,0,T$116/NFM_fec!T$116)</f>
        <v>0</v>
      </c>
      <c r="U254" s="305">
        <f>IF(U$116=0,0,U$116/NFM_fec!U$116)</f>
        <v>0</v>
      </c>
      <c r="V254" s="305">
        <f>IF(V$116=0,0,V$116/NFM_fec!V$116)</f>
        <v>0</v>
      </c>
      <c r="W254" s="305">
        <f>IF(W$116=0,0,W$116/NFM_fec!W$116)</f>
        <v>0</v>
      </c>
      <c r="X254" s="305">
        <f>IF(X$116=0,0,X$116/NFM_fec!X$116)</f>
        <v>0</v>
      </c>
      <c r="Y254" s="305">
        <f>IF(Y$116=0,0,Y$116/NFM_fec!Y$116)</f>
        <v>0</v>
      </c>
      <c r="DA254" s="76"/>
    </row>
    <row r="255" spans="1:105" ht="12" customHeight="1" x14ac:dyDescent="0.25">
      <c r="A255" s="173" t="s">
        <v>92</v>
      </c>
      <c r="B255" s="306">
        <f>IF(B$117=0,0,B$117/NFM_fec!B$117)</f>
        <v>0</v>
      </c>
      <c r="C255" s="306">
        <f>IF(C$117=0,0,C$117/NFM_fec!C$117)</f>
        <v>0</v>
      </c>
      <c r="D255" s="306">
        <f>IF(D$117=0,0,D$117/NFM_fec!D$117)</f>
        <v>0</v>
      </c>
      <c r="E255" s="306">
        <f>IF(E$117=0,0,E$117/NFM_fec!E$117)</f>
        <v>0</v>
      </c>
      <c r="F255" s="306">
        <f>IF(F$117=0,0,F$117/NFM_fec!F$117)</f>
        <v>0</v>
      </c>
      <c r="G255" s="306">
        <f>IF(G$117=0,0,G$117/NFM_fec!G$117)</f>
        <v>0</v>
      </c>
      <c r="H255" s="306">
        <f>IF(H$117=0,0,H$117/NFM_fec!H$117)</f>
        <v>0</v>
      </c>
      <c r="I255" s="306">
        <f>IF(I$117=0,0,I$117/NFM_fec!I$117)</f>
        <v>0</v>
      </c>
      <c r="J255" s="306">
        <f>IF(J$117=0,0,J$117/NFM_fec!J$117)</f>
        <v>0</v>
      </c>
      <c r="K255" s="306">
        <f>IF(K$117=0,0,K$117/NFM_fec!K$117)</f>
        <v>0</v>
      </c>
      <c r="L255" s="306">
        <f>IF(L$117=0,0,L$117/NFM_fec!L$117)</f>
        <v>0</v>
      </c>
      <c r="M255" s="306">
        <f>IF(M$117=0,0,M$117/NFM_fec!M$117)</f>
        <v>0</v>
      </c>
      <c r="N255" s="306">
        <f>IF(N$117=0,0,N$117/NFM_fec!N$117)</f>
        <v>0</v>
      </c>
      <c r="O255" s="306">
        <f>IF(O$117=0,0,O$117/NFM_fec!O$117)</f>
        <v>0</v>
      </c>
      <c r="P255" s="306">
        <f>IF(P$117=0,0,P$117/NFM_fec!P$117)</f>
        <v>0</v>
      </c>
      <c r="Q255" s="306">
        <f>IF(Q$117=0,0,Q$117/NFM_fec!Q$117)</f>
        <v>0</v>
      </c>
      <c r="R255" s="306">
        <f>IF(R$117=0,0,R$117/NFM_fec!R$117)</f>
        <v>0</v>
      </c>
      <c r="S255" s="306">
        <f>IF(S$117=0,0,S$117/NFM_fec!S$117)</f>
        <v>0</v>
      </c>
      <c r="T255" s="306">
        <f>IF(T$117=0,0,T$117/NFM_fec!T$117)</f>
        <v>0</v>
      </c>
      <c r="U255" s="306">
        <f>IF(U$117=0,0,U$117/NFM_fec!U$117)</f>
        <v>0</v>
      </c>
      <c r="V255" s="306">
        <f>IF(V$117=0,0,V$117/NFM_fec!V$117)</f>
        <v>0</v>
      </c>
      <c r="W255" s="306">
        <f>IF(W$117=0,0,W$117/NFM_fec!W$117)</f>
        <v>0</v>
      </c>
      <c r="X255" s="306">
        <f>IF(X$117=0,0,X$117/NFM_fec!X$117)</f>
        <v>0</v>
      </c>
      <c r="Y255" s="306">
        <f>IF(Y$117=0,0,Y$117/NFM_fec!Y$117)</f>
        <v>0</v>
      </c>
      <c r="DA255" s="77"/>
    </row>
    <row r="256" spans="1:105" ht="12" customHeight="1" x14ac:dyDescent="0.25">
      <c r="A256" s="173" t="s">
        <v>93</v>
      </c>
      <c r="B256" s="306">
        <f>IF(B$118=0,0,B$118/NFM_fec!B$118)</f>
        <v>0</v>
      </c>
      <c r="C256" s="306">
        <f>IF(C$118=0,0,C$118/NFM_fec!C$118)</f>
        <v>0</v>
      </c>
      <c r="D256" s="306">
        <f>IF(D$118=0,0,D$118/NFM_fec!D$118)</f>
        <v>0</v>
      </c>
      <c r="E256" s="306">
        <f>IF(E$118=0,0,E$118/NFM_fec!E$118)</f>
        <v>0</v>
      </c>
      <c r="F256" s="306">
        <f>IF(F$118=0,0,F$118/NFM_fec!F$118)</f>
        <v>0</v>
      </c>
      <c r="G256" s="306">
        <f>IF(G$118=0,0,G$118/NFM_fec!G$118)</f>
        <v>0</v>
      </c>
      <c r="H256" s="306">
        <f>IF(H$118=0,0,H$118/NFM_fec!H$118)</f>
        <v>0</v>
      </c>
      <c r="I256" s="306">
        <f>IF(I$118=0,0,I$118/NFM_fec!I$118)</f>
        <v>0</v>
      </c>
      <c r="J256" s="306">
        <f>IF(J$118=0,0,J$118/NFM_fec!J$118)</f>
        <v>0</v>
      </c>
      <c r="K256" s="306">
        <f>IF(K$118=0,0,K$118/NFM_fec!K$118)</f>
        <v>0</v>
      </c>
      <c r="L256" s="306">
        <f>IF(L$118=0,0,L$118/NFM_fec!L$118)</f>
        <v>0</v>
      </c>
      <c r="M256" s="306">
        <f>IF(M$118=0,0,M$118/NFM_fec!M$118)</f>
        <v>0</v>
      </c>
      <c r="N256" s="306">
        <f>IF(N$118=0,0,N$118/NFM_fec!N$118)</f>
        <v>0</v>
      </c>
      <c r="O256" s="306">
        <f>IF(O$118=0,0,O$118/NFM_fec!O$118)</f>
        <v>0</v>
      </c>
      <c r="P256" s="306">
        <f>IF(P$118=0,0,P$118/NFM_fec!P$118)</f>
        <v>0</v>
      </c>
      <c r="Q256" s="306">
        <f>IF(Q$118=0,0,Q$118/NFM_fec!Q$118)</f>
        <v>0</v>
      </c>
      <c r="R256" s="306">
        <f>IF(R$118=0,0,R$118/NFM_fec!R$118)</f>
        <v>0</v>
      </c>
      <c r="S256" s="306">
        <f>IF(S$118=0,0,S$118/NFM_fec!S$118)</f>
        <v>0</v>
      </c>
      <c r="T256" s="306">
        <f>IF(T$118=0,0,T$118/NFM_fec!T$118)</f>
        <v>0</v>
      </c>
      <c r="U256" s="306">
        <f>IF(U$118=0,0,U$118/NFM_fec!U$118)</f>
        <v>0</v>
      </c>
      <c r="V256" s="306">
        <f>IF(V$118=0,0,V$118/NFM_fec!V$118)</f>
        <v>0</v>
      </c>
      <c r="W256" s="306">
        <f>IF(W$118=0,0,W$118/NFM_fec!W$118)</f>
        <v>0</v>
      </c>
      <c r="X256" s="306">
        <f>IF(X$118=0,0,X$118/NFM_fec!X$118)</f>
        <v>0</v>
      </c>
      <c r="Y256" s="306">
        <f>IF(Y$118=0,0,Y$118/NFM_fec!Y$118)</f>
        <v>0</v>
      </c>
      <c r="DA256" s="77"/>
    </row>
    <row r="257" spans="1:105" ht="12" customHeight="1" x14ac:dyDescent="0.25">
      <c r="A257" s="173" t="s">
        <v>94</v>
      </c>
      <c r="B257" s="306">
        <f>IF(B$119=0,0,B$119/NFM_fec!B$119)</f>
        <v>0</v>
      </c>
      <c r="C257" s="306">
        <f>IF(C$119=0,0,C$119/NFM_fec!C$119)</f>
        <v>0</v>
      </c>
      <c r="D257" s="306">
        <f>IF(D$119=0,0,D$119/NFM_fec!D$119)</f>
        <v>0</v>
      </c>
      <c r="E257" s="306">
        <f>IF(E$119=0,0,E$119/NFM_fec!E$119)</f>
        <v>0</v>
      </c>
      <c r="F257" s="306">
        <f>IF(F$119=0,0,F$119/NFM_fec!F$119)</f>
        <v>0</v>
      </c>
      <c r="G257" s="306">
        <f>IF(G$119=0,0,G$119/NFM_fec!G$119)</f>
        <v>0</v>
      </c>
      <c r="H257" s="306">
        <f>IF(H$119=0,0,H$119/NFM_fec!H$119)</f>
        <v>0</v>
      </c>
      <c r="I257" s="306">
        <f>IF(I$119=0,0,I$119/NFM_fec!I$119)</f>
        <v>0</v>
      </c>
      <c r="J257" s="306">
        <f>IF(J$119=0,0,J$119/NFM_fec!J$119)</f>
        <v>0</v>
      </c>
      <c r="K257" s="306">
        <f>IF(K$119=0,0,K$119/NFM_fec!K$119)</f>
        <v>0</v>
      </c>
      <c r="L257" s="306">
        <f>IF(L$119=0,0,L$119/NFM_fec!L$119)</f>
        <v>0</v>
      </c>
      <c r="M257" s="306">
        <f>IF(M$119=0,0,M$119/NFM_fec!M$119)</f>
        <v>0</v>
      </c>
      <c r="N257" s="306">
        <f>IF(N$119=0,0,N$119/NFM_fec!N$119)</f>
        <v>0</v>
      </c>
      <c r="O257" s="306">
        <f>IF(O$119=0,0,O$119/NFM_fec!O$119)</f>
        <v>0</v>
      </c>
      <c r="P257" s="306">
        <f>IF(P$119=0,0,P$119/NFM_fec!P$119)</f>
        <v>0</v>
      </c>
      <c r="Q257" s="306">
        <f>IF(Q$119=0,0,Q$119/NFM_fec!Q$119)</f>
        <v>0</v>
      </c>
      <c r="R257" s="306">
        <f>IF(R$119=0,0,R$119/NFM_fec!R$119)</f>
        <v>0</v>
      </c>
      <c r="S257" s="306">
        <f>IF(S$119=0,0,S$119/NFM_fec!S$119)</f>
        <v>0</v>
      </c>
      <c r="T257" s="306">
        <f>IF(T$119=0,0,T$119/NFM_fec!T$119)</f>
        <v>0</v>
      </c>
      <c r="U257" s="306">
        <f>IF(U$119=0,0,U$119/NFM_fec!U$119)</f>
        <v>0</v>
      </c>
      <c r="V257" s="306">
        <f>IF(V$119=0,0,V$119/NFM_fec!V$119)</f>
        <v>0</v>
      </c>
      <c r="W257" s="306">
        <f>IF(W$119=0,0,W$119/NFM_fec!W$119)</f>
        <v>0</v>
      </c>
      <c r="X257" s="306">
        <f>IF(X$119=0,0,X$119/NFM_fec!X$119)</f>
        <v>0</v>
      </c>
      <c r="Y257" s="306">
        <f>IF(Y$119=0,0,Y$119/NFM_fec!Y$119)</f>
        <v>0</v>
      </c>
      <c r="DA257" s="77"/>
    </row>
    <row r="258" spans="1:105" ht="12" customHeight="1" x14ac:dyDescent="0.25">
      <c r="A258" s="56" t="s">
        <v>95</v>
      </c>
      <c r="B258" s="307">
        <f>IF(B$120=0,0,B$120/NFM_fec!B$120)</f>
        <v>0</v>
      </c>
      <c r="C258" s="307">
        <f>IF(C$120=0,0,C$120/NFM_fec!C$120)</f>
        <v>0</v>
      </c>
      <c r="D258" s="307">
        <f>IF(D$120=0,0,D$120/NFM_fec!D$120)</f>
        <v>0</v>
      </c>
      <c r="E258" s="307">
        <f>IF(E$120=0,0,E$120/NFM_fec!E$120)</f>
        <v>0</v>
      </c>
      <c r="F258" s="307">
        <f>IF(F$120=0,0,F$120/NFM_fec!F$120)</f>
        <v>0</v>
      </c>
      <c r="G258" s="307">
        <f>IF(G$120=0,0,G$120/NFM_fec!G$120)</f>
        <v>0</v>
      </c>
      <c r="H258" s="307">
        <f>IF(H$120=0,0,H$120/NFM_fec!H$120)</f>
        <v>0</v>
      </c>
      <c r="I258" s="307">
        <f>IF(I$120=0,0,I$120/NFM_fec!I$120)</f>
        <v>0</v>
      </c>
      <c r="J258" s="307">
        <f>IF(J$120=0,0,J$120/NFM_fec!J$120)</f>
        <v>0</v>
      </c>
      <c r="K258" s="307">
        <f>IF(K$120=0,0,K$120/NFM_fec!K$120)</f>
        <v>0</v>
      </c>
      <c r="L258" s="307">
        <f>IF(L$120=0,0,L$120/NFM_fec!L$120)</f>
        <v>0</v>
      </c>
      <c r="M258" s="307">
        <f>IF(M$120=0,0,M$120/NFM_fec!M$120)</f>
        <v>0</v>
      </c>
      <c r="N258" s="307">
        <f>IF(N$120=0,0,N$120/NFM_fec!N$120)</f>
        <v>0</v>
      </c>
      <c r="O258" s="307">
        <f>IF(O$120=0,0,O$120/NFM_fec!O$120)</f>
        <v>0</v>
      </c>
      <c r="P258" s="307">
        <f>IF(P$120=0,0,P$120/NFM_fec!P$120)</f>
        <v>0</v>
      </c>
      <c r="Q258" s="307">
        <f>IF(Q$120=0,0,Q$120/NFM_fec!Q$120)</f>
        <v>0</v>
      </c>
      <c r="R258" s="307">
        <f>IF(R$120=0,0,R$120/NFM_fec!R$120)</f>
        <v>0</v>
      </c>
      <c r="S258" s="307">
        <f>IF(S$120=0,0,S$120/NFM_fec!S$120)</f>
        <v>0</v>
      </c>
      <c r="T258" s="307">
        <f>IF(T$120=0,0,T$120/NFM_fec!T$120)</f>
        <v>0</v>
      </c>
      <c r="U258" s="307">
        <f>IF(U$120=0,0,U$120/NFM_fec!U$120)</f>
        <v>0</v>
      </c>
      <c r="V258" s="307">
        <f>IF(V$120=0,0,V$120/NFM_fec!V$120)</f>
        <v>0</v>
      </c>
      <c r="W258" s="307">
        <f>IF(W$120=0,0,W$120/NFM_fec!W$120)</f>
        <v>0</v>
      </c>
      <c r="X258" s="307">
        <f>IF(X$120=0,0,X$120/NFM_fec!X$120)</f>
        <v>0</v>
      </c>
      <c r="Y258" s="307">
        <f>IF(Y$120=0,0,Y$120/NFM_fec!Y$120)</f>
        <v>0</v>
      </c>
      <c r="DA258" s="78"/>
    </row>
    <row r="259" spans="1:105" ht="12" customHeight="1" x14ac:dyDescent="0.25">
      <c r="A259" s="174" t="s">
        <v>602</v>
      </c>
      <c r="B259" s="308">
        <f>IF(B$126=0,0,B$126/NFM_fec!B$126)</f>
        <v>0</v>
      </c>
      <c r="C259" s="308">
        <f>IF(C$126=0,0,C$126/NFM_fec!C$126)</f>
        <v>0</v>
      </c>
      <c r="D259" s="308">
        <f>IF(D$126=0,0,D$126/NFM_fec!D$126)</f>
        <v>0</v>
      </c>
      <c r="E259" s="308">
        <f>IF(E$126=0,0,E$126/NFM_fec!E$126)</f>
        <v>0</v>
      </c>
      <c r="F259" s="308">
        <f>IF(F$126=0,0,F$126/NFM_fec!F$126)</f>
        <v>0</v>
      </c>
      <c r="G259" s="308">
        <f>IF(G$126=0,0,G$126/NFM_fec!G$126)</f>
        <v>0</v>
      </c>
      <c r="H259" s="308">
        <f>IF(H$126=0,0,H$126/NFM_fec!H$126)</f>
        <v>0</v>
      </c>
      <c r="I259" s="308">
        <f>IF(I$126=0,0,I$126/NFM_fec!I$126)</f>
        <v>0</v>
      </c>
      <c r="J259" s="308">
        <f>IF(J$126=0,0,J$126/NFM_fec!J$126)</f>
        <v>0</v>
      </c>
      <c r="K259" s="308">
        <f>IF(K$126=0,0,K$126/NFM_fec!K$126)</f>
        <v>0</v>
      </c>
      <c r="L259" s="308">
        <f>IF(L$126=0,0,L$126/NFM_fec!L$126)</f>
        <v>0</v>
      </c>
      <c r="M259" s="308">
        <f>IF(M$126=0,0,M$126/NFM_fec!M$126)</f>
        <v>0</v>
      </c>
      <c r="N259" s="308">
        <f>IF(N$126=0,0,N$126/NFM_fec!N$126)</f>
        <v>0</v>
      </c>
      <c r="O259" s="308">
        <f>IF(O$126=0,0,O$126/NFM_fec!O$126)</f>
        <v>0</v>
      </c>
      <c r="P259" s="308">
        <f>IF(P$126=0,0,P$126/NFM_fec!P$126)</f>
        <v>0</v>
      </c>
      <c r="Q259" s="308">
        <f>IF(Q$126=0,0,Q$126/NFM_fec!Q$126)</f>
        <v>0</v>
      </c>
      <c r="R259" s="308">
        <f>IF(R$126=0,0,R$126/NFM_fec!R$126)</f>
        <v>0</v>
      </c>
      <c r="S259" s="308">
        <f>IF(S$126=0,0,S$126/NFM_fec!S$126)</f>
        <v>0</v>
      </c>
      <c r="T259" s="308">
        <f>IF(T$126=0,0,T$126/NFM_fec!T$126)</f>
        <v>0</v>
      </c>
      <c r="U259" s="308">
        <f>IF(U$126=0,0,U$126/NFM_fec!U$126)</f>
        <v>0</v>
      </c>
      <c r="V259" s="308">
        <f>IF(V$126=0,0,V$126/NFM_fec!V$126)</f>
        <v>0</v>
      </c>
      <c r="W259" s="308">
        <f>IF(W$126=0,0,W$126/NFM_fec!W$126)</f>
        <v>0</v>
      </c>
      <c r="X259" s="308">
        <f>IF(X$126=0,0,X$126/NFM_fec!X$126)</f>
        <v>0</v>
      </c>
      <c r="Y259" s="308">
        <f>IF(Y$126=0,0,Y$126/NFM_fec!Y$126)</f>
        <v>0</v>
      </c>
      <c r="DA259" s="79"/>
    </row>
    <row r="260" spans="1:105" ht="12" customHeight="1" x14ac:dyDescent="0.25">
      <c r="A260" s="174" t="s">
        <v>613</v>
      </c>
      <c r="B260" s="308">
        <f>IF(B$134=0,0,B$134/NFM_fec!B$134)</f>
        <v>0</v>
      </c>
      <c r="C260" s="308">
        <f>IF(C$134=0,0,C$134/NFM_fec!C$134)</f>
        <v>0</v>
      </c>
      <c r="D260" s="308">
        <f>IF(D$134=0,0,D$134/NFM_fec!D$134)</f>
        <v>0</v>
      </c>
      <c r="E260" s="308">
        <f>IF(E$134=0,0,E$134/NFM_fec!E$134)</f>
        <v>0</v>
      </c>
      <c r="F260" s="308">
        <f>IF(F$134=0,0,F$134/NFM_fec!F$134)</f>
        <v>0</v>
      </c>
      <c r="G260" s="308">
        <f>IF(G$134=0,0,G$134/NFM_fec!G$134)</f>
        <v>0</v>
      </c>
      <c r="H260" s="308">
        <f>IF(H$134=0,0,H$134/NFM_fec!H$134)</f>
        <v>0</v>
      </c>
      <c r="I260" s="308">
        <f>IF(I$134=0,0,I$134/NFM_fec!I$134)</f>
        <v>0</v>
      </c>
      <c r="J260" s="308">
        <f>IF(J$134=0,0,J$134/NFM_fec!J$134)</f>
        <v>0</v>
      </c>
      <c r="K260" s="308">
        <f>IF(K$134=0,0,K$134/NFM_fec!K$134)</f>
        <v>0</v>
      </c>
      <c r="L260" s="308">
        <f>IF(L$134=0,0,L$134/NFM_fec!L$134)</f>
        <v>0</v>
      </c>
      <c r="M260" s="308">
        <f>IF(M$134=0,0,M$134/NFM_fec!M$134)</f>
        <v>0</v>
      </c>
      <c r="N260" s="308">
        <f>IF(N$134=0,0,N$134/NFM_fec!N$134)</f>
        <v>0</v>
      </c>
      <c r="O260" s="308">
        <f>IF(O$134=0,0,O$134/NFM_fec!O$134)</f>
        <v>0</v>
      </c>
      <c r="P260" s="308">
        <f>IF(P$134=0,0,P$134/NFM_fec!P$134)</f>
        <v>0</v>
      </c>
      <c r="Q260" s="308">
        <f>IF(Q$134=0,0,Q$134/NFM_fec!Q$134)</f>
        <v>0</v>
      </c>
      <c r="R260" s="308">
        <f>IF(R$134=0,0,R$134/NFM_fec!R$134)</f>
        <v>0</v>
      </c>
      <c r="S260" s="308">
        <f>IF(S$134=0,0,S$134/NFM_fec!S$134)</f>
        <v>0</v>
      </c>
      <c r="T260" s="308">
        <f>IF(T$134=0,0,T$134/NFM_fec!T$134)</f>
        <v>0</v>
      </c>
      <c r="U260" s="308">
        <f>IF(U$134=0,0,U$134/NFM_fec!U$134)</f>
        <v>0</v>
      </c>
      <c r="V260" s="308">
        <f>IF(V$134=0,0,V$134/NFM_fec!V$134)</f>
        <v>0</v>
      </c>
      <c r="W260" s="308">
        <f>IF(W$134=0,0,W$134/NFM_fec!W$134)</f>
        <v>0</v>
      </c>
      <c r="X260" s="308">
        <f>IF(X$134=0,0,X$134/NFM_fec!X$134)</f>
        <v>0</v>
      </c>
      <c r="Y260" s="308">
        <f>IF(Y$134=0,0,Y$134/NFM_fec!Y$134)</f>
        <v>0</v>
      </c>
      <c r="DA260" s="79"/>
    </row>
    <row r="261" spans="1:105" ht="12" customHeight="1" x14ac:dyDescent="0.25">
      <c r="A261" s="41" t="s">
        <v>623</v>
      </c>
      <c r="B261" s="309">
        <f>IF(B$141=0,0,B$141/NFM_fec!B$141)</f>
        <v>0</v>
      </c>
      <c r="C261" s="309">
        <f>IF(C$141=0,0,C$141/NFM_fec!C$141)</f>
        <v>0</v>
      </c>
      <c r="D261" s="309">
        <f>IF(D$141=0,0,D$141/NFM_fec!D$141)</f>
        <v>0</v>
      </c>
      <c r="E261" s="309">
        <f>IF(E$141=0,0,E$141/NFM_fec!E$141)</f>
        <v>0</v>
      </c>
      <c r="F261" s="309">
        <f>IF(F$141=0,0,F$141/NFM_fec!F$141)</f>
        <v>0</v>
      </c>
      <c r="G261" s="309">
        <f>IF(G$141=0,0,G$141/NFM_fec!G$141)</f>
        <v>0</v>
      </c>
      <c r="H261" s="309">
        <f>IF(H$141=0,0,H$141/NFM_fec!H$141)</f>
        <v>0</v>
      </c>
      <c r="I261" s="309">
        <f>IF(I$141=0,0,I$141/NFM_fec!I$141)</f>
        <v>0</v>
      </c>
      <c r="J261" s="309">
        <f>IF(J$141=0,0,J$141/NFM_fec!J$141)</f>
        <v>0</v>
      </c>
      <c r="K261" s="309">
        <f>IF(K$141=0,0,K$141/NFM_fec!K$141)</f>
        <v>0</v>
      </c>
      <c r="L261" s="309">
        <f>IF(L$141=0,0,L$141/NFM_fec!L$141)</f>
        <v>0</v>
      </c>
      <c r="M261" s="309">
        <f>IF(M$141=0,0,M$141/NFM_fec!M$141)</f>
        <v>0</v>
      </c>
      <c r="N261" s="309">
        <f>IF(N$141=0,0,N$141/NFM_fec!N$141)</f>
        <v>0</v>
      </c>
      <c r="O261" s="309">
        <f>IF(O$141=0,0,O$141/NFM_fec!O$141)</f>
        <v>0</v>
      </c>
      <c r="P261" s="309">
        <f>IF(P$141=0,0,P$141/NFM_fec!P$141)</f>
        <v>0</v>
      </c>
      <c r="Q261" s="309">
        <f>IF(Q$141=0,0,Q$141/NFM_fec!Q$141)</f>
        <v>0</v>
      </c>
      <c r="R261" s="309">
        <f>IF(R$141=0,0,R$141/NFM_fec!R$141)</f>
        <v>0</v>
      </c>
      <c r="S261" s="309">
        <f>IF(S$141=0,0,S$141/NFM_fec!S$141)</f>
        <v>0</v>
      </c>
      <c r="T261" s="309">
        <f>IF(T$141=0,0,T$141/NFM_fec!T$141)</f>
        <v>0</v>
      </c>
      <c r="U261" s="309">
        <f>IF(U$141=0,0,U$141/NFM_fec!U$141)</f>
        <v>0</v>
      </c>
      <c r="V261" s="309">
        <f>IF(V$141=0,0,V$141/NFM_fec!V$141)</f>
        <v>0</v>
      </c>
      <c r="W261" s="309">
        <f>IF(W$141=0,0,W$141/NFM_fec!W$141)</f>
        <v>0</v>
      </c>
      <c r="X261" s="309">
        <f>IF(X$141=0,0,X$141/NFM_fec!X$141)</f>
        <v>0</v>
      </c>
      <c r="Y261" s="309">
        <f>IF(Y$141=0,0,Y$141/NFM_fec!Y$141)</f>
        <v>0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CO2 emissions"</f>
        <v>LU: Non-ferrous metals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58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342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789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790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791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792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793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794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795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796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797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798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799</v>
      </c>
    </row>
    <row r="16" spans="1:105" ht="12" customHeight="1" x14ac:dyDescent="0.25">
      <c r="A16" s="57" t="s">
        <v>485</v>
      </c>
      <c r="B16" s="294">
        <v>0</v>
      </c>
      <c r="C16" s="294">
        <v>0</v>
      </c>
      <c r="D16" s="294">
        <v>0</v>
      </c>
      <c r="E16" s="294">
        <v>0</v>
      </c>
      <c r="F16" s="294">
        <v>0</v>
      </c>
      <c r="G16" s="294">
        <v>0</v>
      </c>
      <c r="H16" s="294">
        <v>0</v>
      </c>
      <c r="I16" s="294">
        <v>0</v>
      </c>
      <c r="J16" s="294">
        <v>0</v>
      </c>
      <c r="K16" s="294">
        <v>0</v>
      </c>
      <c r="L16" s="294">
        <v>0</v>
      </c>
      <c r="M16" s="294">
        <v>0</v>
      </c>
      <c r="N16" s="294">
        <v>0</v>
      </c>
      <c r="O16" s="294">
        <v>0</v>
      </c>
      <c r="P16" s="294">
        <v>0</v>
      </c>
      <c r="Q16" s="294">
        <v>0</v>
      </c>
      <c r="R16" s="294">
        <v>0</v>
      </c>
      <c r="S16" s="294">
        <v>0</v>
      </c>
      <c r="T16" s="294">
        <v>0</v>
      </c>
      <c r="U16" s="294">
        <v>0</v>
      </c>
      <c r="V16" s="294">
        <v>0</v>
      </c>
      <c r="W16" s="294">
        <v>0</v>
      </c>
      <c r="X16" s="294">
        <v>0</v>
      </c>
      <c r="Y16" s="294">
        <v>0</v>
      </c>
      <c r="DA16" s="70" t="s">
        <v>800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801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802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803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804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805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806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807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808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809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810</v>
      </c>
    </row>
    <row r="27" spans="1:105" ht="12" customHeight="1" x14ac:dyDescent="0.25">
      <c r="A27" s="57" t="s">
        <v>497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811</v>
      </c>
    </row>
    <row r="28" spans="1:105" ht="12" customHeight="1" x14ac:dyDescent="0.25">
      <c r="A28" s="18" t="s">
        <v>31</v>
      </c>
      <c r="B28" s="295">
        <v>0</v>
      </c>
      <c r="C28" s="295">
        <v>0</v>
      </c>
      <c r="D28" s="295">
        <v>0</v>
      </c>
      <c r="E28" s="295">
        <v>0</v>
      </c>
      <c r="F28" s="295">
        <v>0</v>
      </c>
      <c r="G28" s="295">
        <v>0</v>
      </c>
      <c r="H28" s="295">
        <v>0</v>
      </c>
      <c r="I28" s="295">
        <v>0</v>
      </c>
      <c r="J28" s="295">
        <v>0</v>
      </c>
      <c r="K28" s="295">
        <v>0</v>
      </c>
      <c r="L28" s="295">
        <v>0</v>
      </c>
      <c r="M28" s="295">
        <v>0</v>
      </c>
      <c r="N28" s="295">
        <v>0</v>
      </c>
      <c r="O28" s="295">
        <v>0</v>
      </c>
      <c r="P28" s="295">
        <v>0</v>
      </c>
      <c r="Q28" s="295">
        <v>0</v>
      </c>
      <c r="R28" s="295">
        <v>0</v>
      </c>
      <c r="S28" s="295">
        <v>0</v>
      </c>
      <c r="T28" s="295">
        <v>0</v>
      </c>
      <c r="U28" s="295">
        <v>0</v>
      </c>
      <c r="V28" s="295">
        <v>0</v>
      </c>
      <c r="W28" s="295">
        <v>0</v>
      </c>
      <c r="X28" s="295">
        <v>0</v>
      </c>
      <c r="Y28" s="295">
        <v>0</v>
      </c>
      <c r="DA28" s="122" t="s">
        <v>812</v>
      </c>
    </row>
    <row r="29" spans="1:105" ht="12" customHeight="1" x14ac:dyDescent="0.25">
      <c r="A29" s="18" t="s">
        <v>159</v>
      </c>
      <c r="B29" s="295">
        <v>0</v>
      </c>
      <c r="C29" s="295">
        <v>0</v>
      </c>
      <c r="D29" s="295">
        <v>0</v>
      </c>
      <c r="E29" s="295">
        <v>0</v>
      </c>
      <c r="F29" s="295">
        <v>0</v>
      </c>
      <c r="G29" s="295">
        <v>0</v>
      </c>
      <c r="H29" s="295">
        <v>0</v>
      </c>
      <c r="I29" s="295">
        <v>0</v>
      </c>
      <c r="J29" s="295">
        <v>0</v>
      </c>
      <c r="K29" s="295">
        <v>0</v>
      </c>
      <c r="L29" s="295">
        <v>0</v>
      </c>
      <c r="M29" s="295">
        <v>0</v>
      </c>
      <c r="N29" s="295">
        <v>0</v>
      </c>
      <c r="O29" s="295">
        <v>0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813</v>
      </c>
    </row>
    <row r="30" spans="1:105" ht="12" customHeight="1" x14ac:dyDescent="0.25">
      <c r="A30" s="18" t="s">
        <v>32</v>
      </c>
      <c r="B30" s="295">
        <v>0</v>
      </c>
      <c r="C30" s="295">
        <v>0</v>
      </c>
      <c r="D30" s="295">
        <v>0</v>
      </c>
      <c r="E30" s="295">
        <v>0</v>
      </c>
      <c r="F30" s="295">
        <v>0</v>
      </c>
      <c r="G30" s="295">
        <v>0</v>
      </c>
      <c r="H30" s="295">
        <v>0</v>
      </c>
      <c r="I30" s="295">
        <v>0</v>
      </c>
      <c r="J30" s="295">
        <v>0</v>
      </c>
      <c r="K30" s="295">
        <v>0</v>
      </c>
      <c r="L30" s="295">
        <v>0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814</v>
      </c>
    </row>
    <row r="31" spans="1:105" ht="12" customHeight="1" x14ac:dyDescent="0.25">
      <c r="A31" s="18" t="s">
        <v>35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815</v>
      </c>
    </row>
    <row r="32" spans="1:105" ht="12" customHeight="1" x14ac:dyDescent="0.25">
      <c r="A32" s="47" t="s">
        <v>40</v>
      </c>
      <c r="B32" s="296">
        <v>0</v>
      </c>
      <c r="C32" s="296">
        <v>0</v>
      </c>
      <c r="D32" s="296">
        <v>0</v>
      </c>
      <c r="E32" s="296">
        <v>0</v>
      </c>
      <c r="F32" s="296">
        <v>0</v>
      </c>
      <c r="G32" s="296">
        <v>0</v>
      </c>
      <c r="H32" s="296">
        <v>0</v>
      </c>
      <c r="I32" s="296">
        <v>0</v>
      </c>
      <c r="J32" s="296">
        <v>0</v>
      </c>
      <c r="K32" s="296">
        <v>0</v>
      </c>
      <c r="L32" s="296">
        <v>0</v>
      </c>
      <c r="M32" s="296">
        <v>0</v>
      </c>
      <c r="N32" s="296">
        <v>0</v>
      </c>
      <c r="O32" s="296">
        <v>0</v>
      </c>
      <c r="P32" s="296">
        <v>0</v>
      </c>
      <c r="Q32" s="296">
        <v>0</v>
      </c>
      <c r="R32" s="296">
        <v>0</v>
      </c>
      <c r="S32" s="296">
        <v>0</v>
      </c>
      <c r="T32" s="296">
        <v>0</v>
      </c>
      <c r="U32" s="296">
        <v>0</v>
      </c>
      <c r="V32" s="296">
        <v>0</v>
      </c>
      <c r="W32" s="296">
        <v>0</v>
      </c>
      <c r="X32" s="296">
        <v>0</v>
      </c>
      <c r="Y32" s="296">
        <v>0</v>
      </c>
      <c r="DA32" s="123" t="s">
        <v>816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f t="shared" ref="B34:Y34" si="0">B35+B36+B37+B38+B39+B45+B46+B53+B70</f>
        <v>0</v>
      </c>
      <c r="C34" s="223">
        <f t="shared" si="0"/>
        <v>0</v>
      </c>
      <c r="D34" s="223">
        <f t="shared" si="0"/>
        <v>0</v>
      </c>
      <c r="E34" s="223">
        <f t="shared" si="0"/>
        <v>0</v>
      </c>
      <c r="F34" s="223">
        <f t="shared" si="0"/>
        <v>0</v>
      </c>
      <c r="G34" s="223">
        <f t="shared" si="0"/>
        <v>0</v>
      </c>
      <c r="H34" s="223">
        <f t="shared" si="0"/>
        <v>0</v>
      </c>
      <c r="I34" s="223">
        <f t="shared" si="0"/>
        <v>0</v>
      </c>
      <c r="J34" s="223">
        <f t="shared" si="0"/>
        <v>0</v>
      </c>
      <c r="K34" s="223">
        <f t="shared" si="0"/>
        <v>0</v>
      </c>
      <c r="L34" s="223">
        <f t="shared" si="0"/>
        <v>0</v>
      </c>
      <c r="M34" s="223">
        <f t="shared" si="0"/>
        <v>0</v>
      </c>
      <c r="N34" s="223">
        <f t="shared" si="0"/>
        <v>0</v>
      </c>
      <c r="O34" s="223">
        <f t="shared" si="0"/>
        <v>0</v>
      </c>
      <c r="P34" s="223">
        <f t="shared" si="0"/>
        <v>0</v>
      </c>
      <c r="Q34" s="223">
        <f t="shared" si="0"/>
        <v>0</v>
      </c>
      <c r="R34" s="223">
        <f t="shared" si="0"/>
        <v>0</v>
      </c>
      <c r="S34" s="223">
        <f t="shared" si="0"/>
        <v>0</v>
      </c>
      <c r="T34" s="223">
        <f t="shared" si="0"/>
        <v>0</v>
      </c>
      <c r="U34" s="223">
        <f t="shared" si="0"/>
        <v>0</v>
      </c>
      <c r="V34" s="223">
        <f t="shared" si="0"/>
        <v>0</v>
      </c>
      <c r="W34" s="223">
        <f t="shared" si="0"/>
        <v>0</v>
      </c>
      <c r="X34" s="223">
        <f t="shared" si="0"/>
        <v>0</v>
      </c>
      <c r="Y34" s="223">
        <f t="shared" si="0"/>
        <v>0</v>
      </c>
      <c r="DA34" s="89"/>
    </row>
    <row r="35" spans="1:105" ht="12" customHeight="1" x14ac:dyDescent="0.25">
      <c r="A35" s="55" t="s">
        <v>91</v>
      </c>
      <c r="B35" s="259">
        <v>0</v>
      </c>
      <c r="C35" s="259">
        <v>0</v>
      </c>
      <c r="D35" s="259">
        <v>0</v>
      </c>
      <c r="E35" s="259">
        <v>0</v>
      </c>
      <c r="F35" s="259">
        <v>0</v>
      </c>
      <c r="G35" s="259">
        <v>0</v>
      </c>
      <c r="H35" s="259">
        <v>0</v>
      </c>
      <c r="I35" s="259">
        <v>0</v>
      </c>
      <c r="J35" s="259">
        <v>0</v>
      </c>
      <c r="K35" s="259">
        <v>0</v>
      </c>
      <c r="L35" s="259">
        <v>0</v>
      </c>
      <c r="M35" s="259">
        <v>0</v>
      </c>
      <c r="N35" s="259">
        <v>0</v>
      </c>
      <c r="O35" s="259">
        <v>0</v>
      </c>
      <c r="P35" s="259">
        <v>0</v>
      </c>
      <c r="Q35" s="259">
        <v>0</v>
      </c>
      <c r="R35" s="259">
        <v>0</v>
      </c>
      <c r="S35" s="259">
        <v>0</v>
      </c>
      <c r="T35" s="259">
        <v>0</v>
      </c>
      <c r="U35" s="259">
        <v>0</v>
      </c>
      <c r="V35" s="259">
        <v>0</v>
      </c>
      <c r="W35" s="259">
        <v>0</v>
      </c>
      <c r="X35" s="259">
        <v>0</v>
      </c>
      <c r="Y35" s="259">
        <v>0</v>
      </c>
      <c r="DA35" s="67" t="s">
        <v>817</v>
      </c>
    </row>
    <row r="36" spans="1:105" ht="12" customHeight="1" x14ac:dyDescent="0.25">
      <c r="A36" s="173" t="s">
        <v>92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818</v>
      </c>
    </row>
    <row r="37" spans="1:105" ht="12" customHeight="1" x14ac:dyDescent="0.25">
      <c r="A37" s="173" t="s">
        <v>93</v>
      </c>
      <c r="B37" s="224">
        <v>0</v>
      </c>
      <c r="C37" s="224">
        <v>0</v>
      </c>
      <c r="D37" s="224">
        <v>0</v>
      </c>
      <c r="E37" s="224">
        <v>0</v>
      </c>
      <c r="F37" s="224">
        <v>0</v>
      </c>
      <c r="G37" s="224">
        <v>0</v>
      </c>
      <c r="H37" s="224">
        <v>0</v>
      </c>
      <c r="I37" s="224">
        <v>0</v>
      </c>
      <c r="J37" s="224">
        <v>0</v>
      </c>
      <c r="K37" s="224">
        <v>0</v>
      </c>
      <c r="L37" s="224">
        <v>0</v>
      </c>
      <c r="M37" s="224">
        <v>0</v>
      </c>
      <c r="N37" s="224">
        <v>0</v>
      </c>
      <c r="O37" s="224">
        <v>0</v>
      </c>
      <c r="P37" s="224">
        <v>0</v>
      </c>
      <c r="Q37" s="224">
        <v>0</v>
      </c>
      <c r="R37" s="224">
        <v>0</v>
      </c>
      <c r="S37" s="224">
        <v>0</v>
      </c>
      <c r="T37" s="224">
        <v>0</v>
      </c>
      <c r="U37" s="224">
        <v>0</v>
      </c>
      <c r="V37" s="224">
        <v>0</v>
      </c>
      <c r="W37" s="224">
        <v>0</v>
      </c>
      <c r="X37" s="224">
        <v>0</v>
      </c>
      <c r="Y37" s="224">
        <v>0</v>
      </c>
      <c r="DA37" s="177" t="s">
        <v>819</v>
      </c>
    </row>
    <row r="38" spans="1:105" ht="12" customHeight="1" x14ac:dyDescent="0.25">
      <c r="A38" s="173" t="s">
        <v>94</v>
      </c>
      <c r="B38" s="224">
        <v>0</v>
      </c>
      <c r="C38" s="224">
        <v>0</v>
      </c>
      <c r="D38" s="224">
        <v>0</v>
      </c>
      <c r="E38" s="224">
        <v>0</v>
      </c>
      <c r="F38" s="224">
        <v>0</v>
      </c>
      <c r="G38" s="224">
        <v>0</v>
      </c>
      <c r="H38" s="224">
        <v>0</v>
      </c>
      <c r="I38" s="224">
        <v>0</v>
      </c>
      <c r="J38" s="224">
        <v>0</v>
      </c>
      <c r="K38" s="224">
        <v>0</v>
      </c>
      <c r="L38" s="224">
        <v>0</v>
      </c>
      <c r="M38" s="224">
        <v>0</v>
      </c>
      <c r="N38" s="224">
        <v>0</v>
      </c>
      <c r="O38" s="224">
        <v>0</v>
      </c>
      <c r="P38" s="224">
        <v>0</v>
      </c>
      <c r="Q38" s="224">
        <v>0</v>
      </c>
      <c r="R38" s="224">
        <v>0</v>
      </c>
      <c r="S38" s="224">
        <v>0</v>
      </c>
      <c r="T38" s="224">
        <v>0</v>
      </c>
      <c r="U38" s="224">
        <v>0</v>
      </c>
      <c r="V38" s="224">
        <v>0</v>
      </c>
      <c r="W38" s="224">
        <v>0</v>
      </c>
      <c r="X38" s="224">
        <v>0</v>
      </c>
      <c r="Y38" s="224">
        <v>0</v>
      </c>
      <c r="DA38" s="177" t="s">
        <v>820</v>
      </c>
    </row>
    <row r="39" spans="1:105" ht="12" customHeight="1" x14ac:dyDescent="0.25">
      <c r="A39" s="56" t="s">
        <v>95</v>
      </c>
      <c r="B39" s="260">
        <v>0</v>
      </c>
      <c r="C39" s="260">
        <v>0</v>
      </c>
      <c r="D39" s="260">
        <v>0</v>
      </c>
      <c r="E39" s="260">
        <v>0</v>
      </c>
      <c r="F39" s="260">
        <v>0</v>
      </c>
      <c r="G39" s="260">
        <v>0</v>
      </c>
      <c r="H39" s="260">
        <v>0</v>
      </c>
      <c r="I39" s="260">
        <v>0</v>
      </c>
      <c r="J39" s="260">
        <v>0</v>
      </c>
      <c r="K39" s="260">
        <v>0</v>
      </c>
      <c r="L39" s="260">
        <v>0</v>
      </c>
      <c r="M39" s="260">
        <v>0</v>
      </c>
      <c r="N39" s="260">
        <v>0</v>
      </c>
      <c r="O39" s="260">
        <v>0</v>
      </c>
      <c r="P39" s="260">
        <v>0</v>
      </c>
      <c r="Q39" s="260">
        <v>0</v>
      </c>
      <c r="R39" s="260">
        <v>0</v>
      </c>
      <c r="S39" s="260">
        <v>0</v>
      </c>
      <c r="T39" s="260">
        <v>0</v>
      </c>
      <c r="U39" s="260">
        <v>0</v>
      </c>
      <c r="V39" s="260">
        <v>0</v>
      </c>
      <c r="W39" s="260">
        <v>0</v>
      </c>
      <c r="X39" s="260">
        <v>0</v>
      </c>
      <c r="Y39" s="260">
        <v>0</v>
      </c>
      <c r="DA39" s="68" t="s">
        <v>821</v>
      </c>
    </row>
    <row r="40" spans="1:105" ht="12" customHeight="1" x14ac:dyDescent="0.25">
      <c r="A40" s="37" t="s">
        <v>159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822</v>
      </c>
    </row>
    <row r="41" spans="1:105" ht="12" customHeight="1" x14ac:dyDescent="0.25">
      <c r="A41" s="37" t="s">
        <v>35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823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824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0</v>
      </c>
      <c r="V43" s="226">
        <v>0</v>
      </c>
      <c r="W43" s="226">
        <v>0</v>
      </c>
      <c r="X43" s="226">
        <v>0</v>
      </c>
      <c r="Y43" s="226">
        <v>0</v>
      </c>
      <c r="DA43" s="69" t="s">
        <v>825</v>
      </c>
    </row>
    <row r="44" spans="1:105" ht="12" customHeight="1" x14ac:dyDescent="0.25">
      <c r="A44" s="37" t="s">
        <v>40</v>
      </c>
      <c r="B44" s="226">
        <v>0</v>
      </c>
      <c r="C44" s="226">
        <v>0</v>
      </c>
      <c r="D44" s="226">
        <v>0</v>
      </c>
      <c r="E44" s="226">
        <v>0</v>
      </c>
      <c r="F44" s="226">
        <v>0</v>
      </c>
      <c r="G44" s="226">
        <v>0</v>
      </c>
      <c r="H44" s="226">
        <v>0</v>
      </c>
      <c r="I44" s="226">
        <v>0</v>
      </c>
      <c r="J44" s="226">
        <v>0</v>
      </c>
      <c r="K44" s="226">
        <v>0</v>
      </c>
      <c r="L44" s="226">
        <v>0</v>
      </c>
      <c r="M44" s="226">
        <v>0</v>
      </c>
      <c r="N44" s="226">
        <v>0</v>
      </c>
      <c r="O44" s="226">
        <v>0</v>
      </c>
      <c r="P44" s="226">
        <v>0</v>
      </c>
      <c r="Q44" s="226">
        <v>0</v>
      </c>
      <c r="R44" s="226">
        <v>0</v>
      </c>
      <c r="S44" s="226">
        <v>0</v>
      </c>
      <c r="T44" s="226">
        <v>0</v>
      </c>
      <c r="U44" s="226">
        <v>0</v>
      </c>
      <c r="V44" s="226">
        <v>0</v>
      </c>
      <c r="W44" s="226">
        <v>0</v>
      </c>
      <c r="X44" s="226">
        <v>0</v>
      </c>
      <c r="Y44" s="226">
        <v>0</v>
      </c>
      <c r="DA44" s="69" t="s">
        <v>826</v>
      </c>
    </row>
    <row r="45" spans="1:105" ht="12" customHeight="1" x14ac:dyDescent="0.25">
      <c r="A45" s="57" t="s">
        <v>515</v>
      </c>
      <c r="B45" s="261">
        <v>0</v>
      </c>
      <c r="C45" s="261">
        <v>0</v>
      </c>
      <c r="D45" s="261">
        <v>0</v>
      </c>
      <c r="E45" s="261">
        <v>0</v>
      </c>
      <c r="F45" s="261">
        <v>0</v>
      </c>
      <c r="G45" s="261">
        <v>0</v>
      </c>
      <c r="H45" s="261">
        <v>0</v>
      </c>
      <c r="I45" s="261">
        <v>0</v>
      </c>
      <c r="J45" s="261">
        <v>0</v>
      </c>
      <c r="K45" s="261">
        <v>0</v>
      </c>
      <c r="L45" s="261">
        <v>0</v>
      </c>
      <c r="M45" s="261">
        <v>0</v>
      </c>
      <c r="N45" s="261">
        <v>0</v>
      </c>
      <c r="O45" s="261">
        <v>0</v>
      </c>
      <c r="P45" s="261">
        <v>0</v>
      </c>
      <c r="Q45" s="261">
        <v>0</v>
      </c>
      <c r="R45" s="261">
        <v>0</v>
      </c>
      <c r="S45" s="261">
        <v>0</v>
      </c>
      <c r="T45" s="261">
        <v>0</v>
      </c>
      <c r="U45" s="261">
        <v>0</v>
      </c>
      <c r="V45" s="261">
        <v>0</v>
      </c>
      <c r="W45" s="261">
        <v>0</v>
      </c>
      <c r="X45" s="261">
        <v>0</v>
      </c>
      <c r="Y45" s="261">
        <v>0</v>
      </c>
      <c r="DA45" s="70" t="s">
        <v>827</v>
      </c>
    </row>
    <row r="46" spans="1:105" ht="12" customHeight="1" x14ac:dyDescent="0.25">
      <c r="A46" s="57" t="s">
        <v>517</v>
      </c>
      <c r="B46" s="294">
        <v>0</v>
      </c>
      <c r="C46" s="294">
        <v>0</v>
      </c>
      <c r="D46" s="294">
        <v>0</v>
      </c>
      <c r="E46" s="294">
        <v>0</v>
      </c>
      <c r="F46" s="294">
        <v>0</v>
      </c>
      <c r="G46" s="294">
        <v>0</v>
      </c>
      <c r="H46" s="294">
        <v>0</v>
      </c>
      <c r="I46" s="294">
        <v>0</v>
      </c>
      <c r="J46" s="294">
        <v>0</v>
      </c>
      <c r="K46" s="294">
        <v>0</v>
      </c>
      <c r="L46" s="294">
        <v>0</v>
      </c>
      <c r="M46" s="294">
        <v>0</v>
      </c>
      <c r="N46" s="294">
        <v>0</v>
      </c>
      <c r="O46" s="294">
        <v>0</v>
      </c>
      <c r="P46" s="294">
        <v>0</v>
      </c>
      <c r="Q46" s="294">
        <v>0</v>
      </c>
      <c r="R46" s="294">
        <v>0</v>
      </c>
      <c r="S46" s="294">
        <v>0</v>
      </c>
      <c r="T46" s="294">
        <v>0</v>
      </c>
      <c r="U46" s="294">
        <v>0</v>
      </c>
      <c r="V46" s="294">
        <v>0</v>
      </c>
      <c r="W46" s="294">
        <v>0</v>
      </c>
      <c r="X46" s="294">
        <v>0</v>
      </c>
      <c r="Y46" s="294">
        <v>0</v>
      </c>
      <c r="DA46" s="70" t="s">
        <v>828</v>
      </c>
    </row>
    <row r="47" spans="1:105" ht="12" customHeight="1" x14ac:dyDescent="0.25">
      <c r="A47" s="60" t="s">
        <v>519</v>
      </c>
      <c r="B47" s="262">
        <v>0</v>
      </c>
      <c r="C47" s="262">
        <v>0</v>
      </c>
      <c r="D47" s="262">
        <v>0</v>
      </c>
      <c r="E47" s="262">
        <v>0</v>
      </c>
      <c r="F47" s="262">
        <v>0</v>
      </c>
      <c r="G47" s="262">
        <v>0</v>
      </c>
      <c r="H47" s="262">
        <v>0</v>
      </c>
      <c r="I47" s="262">
        <v>0</v>
      </c>
      <c r="J47" s="262">
        <v>0</v>
      </c>
      <c r="K47" s="262">
        <v>0</v>
      </c>
      <c r="L47" s="262">
        <v>0</v>
      </c>
      <c r="M47" s="262">
        <v>0</v>
      </c>
      <c r="N47" s="262">
        <v>0</v>
      </c>
      <c r="O47" s="262">
        <v>0</v>
      </c>
      <c r="P47" s="262">
        <v>0</v>
      </c>
      <c r="Q47" s="262">
        <v>0</v>
      </c>
      <c r="R47" s="262">
        <v>0</v>
      </c>
      <c r="S47" s="262">
        <v>0</v>
      </c>
      <c r="T47" s="262">
        <v>0</v>
      </c>
      <c r="U47" s="262">
        <v>0</v>
      </c>
      <c r="V47" s="262">
        <v>0</v>
      </c>
      <c r="W47" s="262">
        <v>0</v>
      </c>
      <c r="X47" s="262">
        <v>0</v>
      </c>
      <c r="Y47" s="262">
        <v>0</v>
      </c>
      <c r="DA47" s="72" t="s">
        <v>829</v>
      </c>
    </row>
    <row r="48" spans="1:105" ht="12" customHeight="1" x14ac:dyDescent="0.25">
      <c r="A48" s="59" t="s">
        <v>31</v>
      </c>
      <c r="B48" s="297">
        <v>0</v>
      </c>
      <c r="C48" s="297">
        <v>0</v>
      </c>
      <c r="D48" s="297">
        <v>0</v>
      </c>
      <c r="E48" s="297">
        <v>0</v>
      </c>
      <c r="F48" s="297">
        <v>0</v>
      </c>
      <c r="G48" s="297">
        <v>0</v>
      </c>
      <c r="H48" s="297">
        <v>0</v>
      </c>
      <c r="I48" s="297">
        <v>0</v>
      </c>
      <c r="J48" s="297">
        <v>0</v>
      </c>
      <c r="K48" s="297">
        <v>0</v>
      </c>
      <c r="L48" s="297">
        <v>0</v>
      </c>
      <c r="M48" s="297">
        <v>0</v>
      </c>
      <c r="N48" s="297">
        <v>0</v>
      </c>
      <c r="O48" s="297">
        <v>0</v>
      </c>
      <c r="P48" s="297">
        <v>0</v>
      </c>
      <c r="Q48" s="297">
        <v>0</v>
      </c>
      <c r="R48" s="297">
        <v>0</v>
      </c>
      <c r="S48" s="297">
        <v>0</v>
      </c>
      <c r="T48" s="297">
        <v>0</v>
      </c>
      <c r="U48" s="297">
        <v>0</v>
      </c>
      <c r="V48" s="297">
        <v>0</v>
      </c>
      <c r="W48" s="297">
        <v>0</v>
      </c>
      <c r="X48" s="297">
        <v>0</v>
      </c>
      <c r="Y48" s="297">
        <v>0</v>
      </c>
      <c r="DA48" s="71" t="s">
        <v>830</v>
      </c>
    </row>
    <row r="49" spans="1:105" ht="12" customHeight="1" x14ac:dyDescent="0.25">
      <c r="A49" s="59" t="s">
        <v>159</v>
      </c>
      <c r="B49" s="297">
        <v>0</v>
      </c>
      <c r="C49" s="297">
        <v>0</v>
      </c>
      <c r="D49" s="297">
        <v>0</v>
      </c>
      <c r="E49" s="297">
        <v>0</v>
      </c>
      <c r="F49" s="297">
        <v>0</v>
      </c>
      <c r="G49" s="297">
        <v>0</v>
      </c>
      <c r="H49" s="297">
        <v>0</v>
      </c>
      <c r="I49" s="297">
        <v>0</v>
      </c>
      <c r="J49" s="297">
        <v>0</v>
      </c>
      <c r="K49" s="297">
        <v>0</v>
      </c>
      <c r="L49" s="297">
        <v>0</v>
      </c>
      <c r="M49" s="297">
        <v>0</v>
      </c>
      <c r="N49" s="297">
        <v>0</v>
      </c>
      <c r="O49" s="297">
        <v>0</v>
      </c>
      <c r="P49" s="297">
        <v>0</v>
      </c>
      <c r="Q49" s="297">
        <v>0</v>
      </c>
      <c r="R49" s="297">
        <v>0</v>
      </c>
      <c r="S49" s="297">
        <v>0</v>
      </c>
      <c r="T49" s="297">
        <v>0</v>
      </c>
      <c r="U49" s="297">
        <v>0</v>
      </c>
      <c r="V49" s="297">
        <v>0</v>
      </c>
      <c r="W49" s="297">
        <v>0</v>
      </c>
      <c r="X49" s="297">
        <v>0</v>
      </c>
      <c r="Y49" s="297">
        <v>0</v>
      </c>
      <c r="DA49" s="71" t="s">
        <v>831</v>
      </c>
    </row>
    <row r="50" spans="1:105" ht="12" customHeight="1" x14ac:dyDescent="0.25">
      <c r="A50" s="59" t="s">
        <v>32</v>
      </c>
      <c r="B50" s="297">
        <v>0</v>
      </c>
      <c r="C50" s="297">
        <v>0</v>
      </c>
      <c r="D50" s="297">
        <v>0</v>
      </c>
      <c r="E50" s="297">
        <v>0</v>
      </c>
      <c r="F50" s="297">
        <v>0</v>
      </c>
      <c r="G50" s="297">
        <v>0</v>
      </c>
      <c r="H50" s="297">
        <v>0</v>
      </c>
      <c r="I50" s="297">
        <v>0</v>
      </c>
      <c r="J50" s="297">
        <v>0</v>
      </c>
      <c r="K50" s="297">
        <v>0</v>
      </c>
      <c r="L50" s="297">
        <v>0</v>
      </c>
      <c r="M50" s="297">
        <v>0</v>
      </c>
      <c r="N50" s="297">
        <v>0</v>
      </c>
      <c r="O50" s="297">
        <v>0</v>
      </c>
      <c r="P50" s="297">
        <v>0</v>
      </c>
      <c r="Q50" s="297">
        <v>0</v>
      </c>
      <c r="R50" s="297">
        <v>0</v>
      </c>
      <c r="S50" s="297">
        <v>0</v>
      </c>
      <c r="T50" s="297">
        <v>0</v>
      </c>
      <c r="U50" s="297">
        <v>0</v>
      </c>
      <c r="V50" s="297">
        <v>0</v>
      </c>
      <c r="W50" s="297">
        <v>0</v>
      </c>
      <c r="X50" s="297">
        <v>0</v>
      </c>
      <c r="Y50" s="297">
        <v>0</v>
      </c>
      <c r="DA50" s="71" t="s">
        <v>832</v>
      </c>
    </row>
    <row r="51" spans="1:105" ht="12" customHeight="1" x14ac:dyDescent="0.25">
      <c r="A51" s="59" t="s">
        <v>35</v>
      </c>
      <c r="B51" s="297">
        <v>0</v>
      </c>
      <c r="C51" s="297">
        <v>0</v>
      </c>
      <c r="D51" s="297">
        <v>0</v>
      </c>
      <c r="E51" s="297">
        <v>0</v>
      </c>
      <c r="F51" s="297">
        <v>0</v>
      </c>
      <c r="G51" s="297">
        <v>0</v>
      </c>
      <c r="H51" s="297">
        <v>0</v>
      </c>
      <c r="I51" s="297">
        <v>0</v>
      </c>
      <c r="J51" s="297">
        <v>0</v>
      </c>
      <c r="K51" s="297">
        <v>0</v>
      </c>
      <c r="L51" s="297">
        <v>0</v>
      </c>
      <c r="M51" s="297">
        <v>0</v>
      </c>
      <c r="N51" s="297">
        <v>0</v>
      </c>
      <c r="O51" s="297">
        <v>0</v>
      </c>
      <c r="P51" s="297">
        <v>0</v>
      </c>
      <c r="Q51" s="297">
        <v>0</v>
      </c>
      <c r="R51" s="297">
        <v>0</v>
      </c>
      <c r="S51" s="297">
        <v>0</v>
      </c>
      <c r="T51" s="297">
        <v>0</v>
      </c>
      <c r="U51" s="297">
        <v>0</v>
      </c>
      <c r="V51" s="297">
        <v>0</v>
      </c>
      <c r="W51" s="297">
        <v>0</v>
      </c>
      <c r="X51" s="297">
        <v>0</v>
      </c>
      <c r="Y51" s="297">
        <v>0</v>
      </c>
      <c r="DA51" s="71" t="s">
        <v>833</v>
      </c>
    </row>
    <row r="52" spans="1:105" ht="12" customHeight="1" x14ac:dyDescent="0.25">
      <c r="A52" s="60" t="s">
        <v>525</v>
      </c>
      <c r="B52" s="262">
        <v>0</v>
      </c>
      <c r="C52" s="262">
        <v>0</v>
      </c>
      <c r="D52" s="262">
        <v>0</v>
      </c>
      <c r="E52" s="262">
        <v>0</v>
      </c>
      <c r="F52" s="262">
        <v>0</v>
      </c>
      <c r="G52" s="262">
        <v>0</v>
      </c>
      <c r="H52" s="262">
        <v>0</v>
      </c>
      <c r="I52" s="262">
        <v>0</v>
      </c>
      <c r="J52" s="262">
        <v>0</v>
      </c>
      <c r="K52" s="262">
        <v>0</v>
      </c>
      <c r="L52" s="262">
        <v>0</v>
      </c>
      <c r="M52" s="262">
        <v>0</v>
      </c>
      <c r="N52" s="262">
        <v>0</v>
      </c>
      <c r="O52" s="262">
        <v>0</v>
      </c>
      <c r="P52" s="262">
        <v>0</v>
      </c>
      <c r="Q52" s="262">
        <v>0</v>
      </c>
      <c r="R52" s="262">
        <v>0</v>
      </c>
      <c r="S52" s="262">
        <v>0</v>
      </c>
      <c r="T52" s="262">
        <v>0</v>
      </c>
      <c r="U52" s="262">
        <v>0</v>
      </c>
      <c r="V52" s="262">
        <v>0</v>
      </c>
      <c r="W52" s="262">
        <v>0</v>
      </c>
      <c r="X52" s="262">
        <v>0</v>
      </c>
      <c r="Y52" s="262">
        <v>0</v>
      </c>
      <c r="DA52" s="72" t="s">
        <v>834</v>
      </c>
    </row>
    <row r="53" spans="1:105" ht="12" customHeight="1" x14ac:dyDescent="0.25">
      <c r="A53" s="57" t="s">
        <v>527</v>
      </c>
      <c r="B53" s="294">
        <f t="shared" ref="B53:Y53" si="1">B54+B58+B69</f>
        <v>0</v>
      </c>
      <c r="C53" s="294">
        <f t="shared" si="1"/>
        <v>0</v>
      </c>
      <c r="D53" s="294">
        <f t="shared" si="1"/>
        <v>0</v>
      </c>
      <c r="E53" s="294">
        <f t="shared" si="1"/>
        <v>0</v>
      </c>
      <c r="F53" s="294">
        <f t="shared" si="1"/>
        <v>0</v>
      </c>
      <c r="G53" s="294">
        <f t="shared" si="1"/>
        <v>0</v>
      </c>
      <c r="H53" s="294">
        <f t="shared" si="1"/>
        <v>0</v>
      </c>
      <c r="I53" s="294">
        <f t="shared" si="1"/>
        <v>0</v>
      </c>
      <c r="J53" s="294">
        <f t="shared" si="1"/>
        <v>0</v>
      </c>
      <c r="K53" s="294">
        <f t="shared" si="1"/>
        <v>0</v>
      </c>
      <c r="L53" s="294">
        <f t="shared" si="1"/>
        <v>0</v>
      </c>
      <c r="M53" s="294">
        <f t="shared" si="1"/>
        <v>0</v>
      </c>
      <c r="N53" s="294">
        <f t="shared" si="1"/>
        <v>0</v>
      </c>
      <c r="O53" s="294">
        <f t="shared" si="1"/>
        <v>0</v>
      </c>
      <c r="P53" s="294">
        <f t="shared" si="1"/>
        <v>0</v>
      </c>
      <c r="Q53" s="294">
        <f t="shared" si="1"/>
        <v>0</v>
      </c>
      <c r="R53" s="294">
        <f t="shared" si="1"/>
        <v>0</v>
      </c>
      <c r="S53" s="294">
        <f t="shared" si="1"/>
        <v>0</v>
      </c>
      <c r="T53" s="294">
        <f t="shared" si="1"/>
        <v>0</v>
      </c>
      <c r="U53" s="294">
        <f t="shared" si="1"/>
        <v>0</v>
      </c>
      <c r="V53" s="294">
        <f t="shared" si="1"/>
        <v>0</v>
      </c>
      <c r="W53" s="294">
        <f t="shared" si="1"/>
        <v>0</v>
      </c>
      <c r="X53" s="294">
        <f t="shared" si="1"/>
        <v>0</v>
      </c>
      <c r="Y53" s="294">
        <f t="shared" si="1"/>
        <v>0</v>
      </c>
      <c r="DA53" s="70"/>
    </row>
    <row r="54" spans="1:105" ht="12" customHeight="1" x14ac:dyDescent="0.25">
      <c r="A54" s="60" t="s">
        <v>528</v>
      </c>
      <c r="B54" s="262">
        <v>0</v>
      </c>
      <c r="C54" s="262">
        <v>0</v>
      </c>
      <c r="D54" s="262">
        <v>0</v>
      </c>
      <c r="E54" s="262">
        <v>0</v>
      </c>
      <c r="F54" s="262">
        <v>0</v>
      </c>
      <c r="G54" s="262">
        <v>0</v>
      </c>
      <c r="H54" s="262">
        <v>0</v>
      </c>
      <c r="I54" s="262">
        <v>0</v>
      </c>
      <c r="J54" s="262">
        <v>0</v>
      </c>
      <c r="K54" s="262">
        <v>0</v>
      </c>
      <c r="L54" s="262">
        <v>0</v>
      </c>
      <c r="M54" s="262">
        <v>0</v>
      </c>
      <c r="N54" s="262">
        <v>0</v>
      </c>
      <c r="O54" s="262">
        <v>0</v>
      </c>
      <c r="P54" s="262">
        <v>0</v>
      </c>
      <c r="Q54" s="262">
        <v>0</v>
      </c>
      <c r="R54" s="262">
        <v>0</v>
      </c>
      <c r="S54" s="262">
        <v>0</v>
      </c>
      <c r="T54" s="262">
        <v>0</v>
      </c>
      <c r="U54" s="262">
        <v>0</v>
      </c>
      <c r="V54" s="262">
        <v>0</v>
      </c>
      <c r="W54" s="262">
        <v>0</v>
      </c>
      <c r="X54" s="262">
        <v>0</v>
      </c>
      <c r="Y54" s="262">
        <v>0</v>
      </c>
      <c r="DA54" s="72" t="s">
        <v>835</v>
      </c>
    </row>
    <row r="55" spans="1:105" ht="12" customHeight="1" x14ac:dyDescent="0.25">
      <c r="A55" s="59" t="s">
        <v>31</v>
      </c>
      <c r="B55" s="230">
        <v>0</v>
      </c>
      <c r="C55" s="230">
        <v>0</v>
      </c>
      <c r="D55" s="230">
        <v>0</v>
      </c>
      <c r="E55" s="230">
        <v>0</v>
      </c>
      <c r="F55" s="230">
        <v>0</v>
      </c>
      <c r="G55" s="230">
        <v>0</v>
      </c>
      <c r="H55" s="230">
        <v>0</v>
      </c>
      <c r="I55" s="230">
        <v>0</v>
      </c>
      <c r="J55" s="230">
        <v>0</v>
      </c>
      <c r="K55" s="230">
        <v>0</v>
      </c>
      <c r="L55" s="230">
        <v>0</v>
      </c>
      <c r="M55" s="230">
        <v>0</v>
      </c>
      <c r="N55" s="230">
        <v>0</v>
      </c>
      <c r="O55" s="230">
        <v>0</v>
      </c>
      <c r="P55" s="230">
        <v>0</v>
      </c>
      <c r="Q55" s="230">
        <v>0</v>
      </c>
      <c r="R55" s="230">
        <v>0</v>
      </c>
      <c r="S55" s="230">
        <v>0</v>
      </c>
      <c r="T55" s="230">
        <v>0</v>
      </c>
      <c r="U55" s="230">
        <v>0</v>
      </c>
      <c r="V55" s="230">
        <v>0</v>
      </c>
      <c r="W55" s="230">
        <v>0</v>
      </c>
      <c r="X55" s="230">
        <v>0</v>
      </c>
      <c r="Y55" s="230">
        <v>0</v>
      </c>
      <c r="DA55" s="71" t="s">
        <v>836</v>
      </c>
    </row>
    <row r="56" spans="1:105" ht="12" customHeight="1" x14ac:dyDescent="0.25">
      <c r="A56" s="59" t="s">
        <v>159</v>
      </c>
      <c r="B56" s="230">
        <v>0</v>
      </c>
      <c r="C56" s="230">
        <v>0</v>
      </c>
      <c r="D56" s="230">
        <v>0</v>
      </c>
      <c r="E56" s="230">
        <v>0</v>
      </c>
      <c r="F56" s="230">
        <v>0</v>
      </c>
      <c r="G56" s="230">
        <v>0</v>
      </c>
      <c r="H56" s="230">
        <v>0</v>
      </c>
      <c r="I56" s="230">
        <v>0</v>
      </c>
      <c r="J56" s="230">
        <v>0</v>
      </c>
      <c r="K56" s="230">
        <v>0</v>
      </c>
      <c r="L56" s="230">
        <v>0</v>
      </c>
      <c r="M56" s="230">
        <v>0</v>
      </c>
      <c r="N56" s="230">
        <v>0</v>
      </c>
      <c r="O56" s="230">
        <v>0</v>
      </c>
      <c r="P56" s="230">
        <v>0</v>
      </c>
      <c r="Q56" s="230">
        <v>0</v>
      </c>
      <c r="R56" s="230">
        <v>0</v>
      </c>
      <c r="S56" s="230">
        <v>0</v>
      </c>
      <c r="T56" s="230">
        <v>0</v>
      </c>
      <c r="U56" s="230">
        <v>0</v>
      </c>
      <c r="V56" s="230">
        <v>0</v>
      </c>
      <c r="W56" s="230">
        <v>0</v>
      </c>
      <c r="X56" s="230">
        <v>0</v>
      </c>
      <c r="Y56" s="230">
        <v>0</v>
      </c>
      <c r="DA56" s="71" t="s">
        <v>837</v>
      </c>
    </row>
    <row r="57" spans="1:105" ht="12" customHeight="1" x14ac:dyDescent="0.25">
      <c r="A57" s="59" t="s">
        <v>35</v>
      </c>
      <c r="B57" s="230">
        <v>0</v>
      </c>
      <c r="C57" s="230">
        <v>0</v>
      </c>
      <c r="D57" s="230">
        <v>0</v>
      </c>
      <c r="E57" s="230">
        <v>0</v>
      </c>
      <c r="F57" s="230">
        <v>0</v>
      </c>
      <c r="G57" s="230">
        <v>0</v>
      </c>
      <c r="H57" s="230">
        <v>0</v>
      </c>
      <c r="I57" s="230">
        <v>0</v>
      </c>
      <c r="J57" s="230">
        <v>0</v>
      </c>
      <c r="K57" s="230">
        <v>0</v>
      </c>
      <c r="L57" s="230">
        <v>0</v>
      </c>
      <c r="M57" s="230">
        <v>0</v>
      </c>
      <c r="N57" s="230">
        <v>0</v>
      </c>
      <c r="O57" s="230">
        <v>0</v>
      </c>
      <c r="P57" s="230">
        <v>0</v>
      </c>
      <c r="Q57" s="230">
        <v>0</v>
      </c>
      <c r="R57" s="230">
        <v>0</v>
      </c>
      <c r="S57" s="230">
        <v>0</v>
      </c>
      <c r="T57" s="230">
        <v>0</v>
      </c>
      <c r="U57" s="230">
        <v>0</v>
      </c>
      <c r="V57" s="230">
        <v>0</v>
      </c>
      <c r="W57" s="230">
        <v>0</v>
      </c>
      <c r="X57" s="230">
        <v>0</v>
      </c>
      <c r="Y57" s="230">
        <v>0</v>
      </c>
      <c r="DA57" s="71" t="s">
        <v>838</v>
      </c>
    </row>
    <row r="58" spans="1:105" ht="12" customHeight="1" x14ac:dyDescent="0.25">
      <c r="A58" s="60" t="s">
        <v>533</v>
      </c>
      <c r="B58" s="262">
        <v>0</v>
      </c>
      <c r="C58" s="262">
        <v>0</v>
      </c>
      <c r="D58" s="262">
        <v>0</v>
      </c>
      <c r="E58" s="262">
        <v>0</v>
      </c>
      <c r="F58" s="262">
        <v>0</v>
      </c>
      <c r="G58" s="262">
        <v>0</v>
      </c>
      <c r="H58" s="262">
        <v>0</v>
      </c>
      <c r="I58" s="262">
        <v>0</v>
      </c>
      <c r="J58" s="262">
        <v>0</v>
      </c>
      <c r="K58" s="262">
        <v>0</v>
      </c>
      <c r="L58" s="262">
        <v>0</v>
      </c>
      <c r="M58" s="262">
        <v>0</v>
      </c>
      <c r="N58" s="262">
        <v>0</v>
      </c>
      <c r="O58" s="262">
        <v>0</v>
      </c>
      <c r="P58" s="262">
        <v>0</v>
      </c>
      <c r="Q58" s="262">
        <v>0</v>
      </c>
      <c r="R58" s="262">
        <v>0</v>
      </c>
      <c r="S58" s="262">
        <v>0</v>
      </c>
      <c r="T58" s="262">
        <v>0</v>
      </c>
      <c r="U58" s="262">
        <v>0</v>
      </c>
      <c r="V58" s="262">
        <v>0</v>
      </c>
      <c r="W58" s="262">
        <v>0</v>
      </c>
      <c r="X58" s="262">
        <v>0</v>
      </c>
      <c r="Y58" s="262">
        <v>0</v>
      </c>
      <c r="DA58" s="72" t="s">
        <v>839</v>
      </c>
    </row>
    <row r="59" spans="1:105" ht="12" customHeight="1" x14ac:dyDescent="0.25">
      <c r="A59" s="64" t="s">
        <v>28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840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841</v>
      </c>
    </row>
    <row r="61" spans="1:105" ht="12" customHeight="1" x14ac:dyDescent="0.25">
      <c r="A61" s="64" t="s">
        <v>31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842</v>
      </c>
    </row>
    <row r="62" spans="1:105" ht="12" customHeight="1" x14ac:dyDescent="0.25">
      <c r="A62" s="64" t="s">
        <v>159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843</v>
      </c>
    </row>
    <row r="63" spans="1:105" ht="12" customHeight="1" x14ac:dyDescent="0.25">
      <c r="A63" s="64" t="s">
        <v>32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844</v>
      </c>
    </row>
    <row r="64" spans="1:105" ht="12" customHeight="1" x14ac:dyDescent="0.25">
      <c r="A64" s="64" t="s">
        <v>33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845</v>
      </c>
    </row>
    <row r="65" spans="1:105" ht="12" customHeight="1" x14ac:dyDescent="0.25">
      <c r="A65" s="64" t="s">
        <v>35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846</v>
      </c>
    </row>
    <row r="66" spans="1:105" ht="12" customHeight="1" x14ac:dyDescent="0.25">
      <c r="A66" s="64" t="s">
        <v>36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847</v>
      </c>
    </row>
    <row r="67" spans="1:105" ht="12" customHeight="1" x14ac:dyDescent="0.25">
      <c r="A67" s="64" t="s">
        <v>38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848</v>
      </c>
    </row>
    <row r="68" spans="1:105" ht="12" customHeight="1" x14ac:dyDescent="0.25">
      <c r="A68" s="64" t="s">
        <v>39</v>
      </c>
      <c r="B68" s="229">
        <v>0</v>
      </c>
      <c r="C68" s="229">
        <v>0</v>
      </c>
      <c r="D68" s="229">
        <v>0</v>
      </c>
      <c r="E68" s="229">
        <v>0</v>
      </c>
      <c r="F68" s="229">
        <v>0</v>
      </c>
      <c r="G68" s="229">
        <v>0</v>
      </c>
      <c r="H68" s="229">
        <v>0</v>
      </c>
      <c r="I68" s="229">
        <v>0</v>
      </c>
      <c r="J68" s="229">
        <v>0</v>
      </c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DA68" s="73" t="s">
        <v>849</v>
      </c>
    </row>
    <row r="69" spans="1:105" ht="12" customHeight="1" x14ac:dyDescent="0.25">
      <c r="A69" s="60" t="s">
        <v>545</v>
      </c>
      <c r="B69" s="262">
        <v>0</v>
      </c>
      <c r="C69" s="262">
        <v>0</v>
      </c>
      <c r="D69" s="262">
        <v>0</v>
      </c>
      <c r="E69" s="262">
        <v>0</v>
      </c>
      <c r="F69" s="262">
        <v>0</v>
      </c>
      <c r="G69" s="262">
        <v>0</v>
      </c>
      <c r="H69" s="262">
        <v>0</v>
      </c>
      <c r="I69" s="262">
        <v>0</v>
      </c>
      <c r="J69" s="262">
        <v>0</v>
      </c>
      <c r="K69" s="262">
        <v>0</v>
      </c>
      <c r="L69" s="262">
        <v>0</v>
      </c>
      <c r="M69" s="262">
        <v>0</v>
      </c>
      <c r="N69" s="262">
        <v>0</v>
      </c>
      <c r="O69" s="262">
        <v>0</v>
      </c>
      <c r="P69" s="262">
        <v>0</v>
      </c>
      <c r="Q69" s="262">
        <v>0</v>
      </c>
      <c r="R69" s="262">
        <v>0</v>
      </c>
      <c r="S69" s="262">
        <v>0</v>
      </c>
      <c r="T69" s="262">
        <v>0</v>
      </c>
      <c r="U69" s="262">
        <v>0</v>
      </c>
      <c r="V69" s="262">
        <v>0</v>
      </c>
      <c r="W69" s="262">
        <v>0</v>
      </c>
      <c r="X69" s="262">
        <v>0</v>
      </c>
      <c r="Y69" s="262">
        <v>0</v>
      </c>
      <c r="DA69" s="72" t="s">
        <v>850</v>
      </c>
    </row>
    <row r="70" spans="1:105" ht="12" customHeight="1" x14ac:dyDescent="0.25">
      <c r="A70" s="100" t="s">
        <v>105</v>
      </c>
      <c r="B70" s="279">
        <v>0</v>
      </c>
      <c r="C70" s="279">
        <v>0</v>
      </c>
      <c r="D70" s="279">
        <v>0</v>
      </c>
      <c r="E70" s="279">
        <v>0</v>
      </c>
      <c r="F70" s="279">
        <v>0</v>
      </c>
      <c r="G70" s="279">
        <v>0</v>
      </c>
      <c r="H70" s="279">
        <v>0</v>
      </c>
      <c r="I70" s="279">
        <v>0</v>
      </c>
      <c r="J70" s="279">
        <v>0</v>
      </c>
      <c r="K70" s="279">
        <v>0</v>
      </c>
      <c r="L70" s="279">
        <v>0</v>
      </c>
      <c r="M70" s="279">
        <v>0</v>
      </c>
      <c r="N70" s="279">
        <v>0</v>
      </c>
      <c r="O70" s="279">
        <v>0</v>
      </c>
      <c r="P70" s="279">
        <v>0</v>
      </c>
      <c r="Q70" s="279">
        <v>0</v>
      </c>
      <c r="R70" s="279">
        <v>0</v>
      </c>
      <c r="S70" s="279">
        <v>0</v>
      </c>
      <c r="T70" s="279">
        <v>0</v>
      </c>
      <c r="U70" s="279">
        <v>0</v>
      </c>
      <c r="V70" s="279">
        <v>0</v>
      </c>
      <c r="W70" s="279">
        <v>0</v>
      </c>
      <c r="X70" s="279">
        <v>0</v>
      </c>
      <c r="Y70" s="279">
        <v>0</v>
      </c>
      <c r="DA70" s="105" t="s">
        <v>851</v>
      </c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DA71" s="124"/>
    </row>
    <row r="72" spans="1:105" ht="15" customHeight="1" x14ac:dyDescent="0.25">
      <c r="A72" s="34" t="s">
        <v>80</v>
      </c>
      <c r="B72" s="223">
        <v>0</v>
      </c>
      <c r="C72" s="223">
        <v>0</v>
      </c>
      <c r="D72" s="223">
        <v>0</v>
      </c>
      <c r="E72" s="223">
        <v>0</v>
      </c>
      <c r="F72" s="223">
        <v>0</v>
      </c>
      <c r="G72" s="223">
        <v>0</v>
      </c>
      <c r="H72" s="223">
        <v>0</v>
      </c>
      <c r="I72" s="223">
        <v>0</v>
      </c>
      <c r="J72" s="223">
        <v>0</v>
      </c>
      <c r="K72" s="223">
        <v>0</v>
      </c>
      <c r="L72" s="223">
        <v>0</v>
      </c>
      <c r="M72" s="223">
        <v>0</v>
      </c>
      <c r="N72" s="223">
        <v>0</v>
      </c>
      <c r="O72" s="223">
        <v>0</v>
      </c>
      <c r="P72" s="223">
        <v>0</v>
      </c>
      <c r="Q72" s="223">
        <v>0</v>
      </c>
      <c r="R72" s="223">
        <v>0</v>
      </c>
      <c r="S72" s="223">
        <v>0</v>
      </c>
      <c r="T72" s="223">
        <v>0</v>
      </c>
      <c r="U72" s="223">
        <v>0</v>
      </c>
      <c r="V72" s="223">
        <v>0</v>
      </c>
      <c r="W72" s="223">
        <v>0</v>
      </c>
      <c r="X72" s="223">
        <v>0</v>
      </c>
      <c r="Y72" s="223">
        <v>0</v>
      </c>
      <c r="DA72" s="89" t="s">
        <v>852</v>
      </c>
    </row>
    <row r="73" spans="1:105" ht="12" customHeight="1" x14ac:dyDescent="0.25">
      <c r="A73" s="55" t="s">
        <v>91</v>
      </c>
      <c r="B73" s="259">
        <v>0</v>
      </c>
      <c r="C73" s="259">
        <v>0</v>
      </c>
      <c r="D73" s="259">
        <v>0</v>
      </c>
      <c r="E73" s="259">
        <v>0</v>
      </c>
      <c r="F73" s="259">
        <v>0</v>
      </c>
      <c r="G73" s="259">
        <v>0</v>
      </c>
      <c r="H73" s="259">
        <v>0</v>
      </c>
      <c r="I73" s="259">
        <v>0</v>
      </c>
      <c r="J73" s="259">
        <v>0</v>
      </c>
      <c r="K73" s="259">
        <v>0</v>
      </c>
      <c r="L73" s="259">
        <v>0</v>
      </c>
      <c r="M73" s="259">
        <v>0</v>
      </c>
      <c r="N73" s="259">
        <v>0</v>
      </c>
      <c r="O73" s="259">
        <v>0</v>
      </c>
      <c r="P73" s="259">
        <v>0</v>
      </c>
      <c r="Q73" s="259">
        <v>0</v>
      </c>
      <c r="R73" s="259">
        <v>0</v>
      </c>
      <c r="S73" s="259">
        <v>0</v>
      </c>
      <c r="T73" s="259">
        <v>0</v>
      </c>
      <c r="U73" s="259">
        <v>0</v>
      </c>
      <c r="V73" s="259">
        <v>0</v>
      </c>
      <c r="W73" s="259">
        <v>0</v>
      </c>
      <c r="X73" s="259">
        <v>0</v>
      </c>
      <c r="Y73" s="259">
        <v>0</v>
      </c>
      <c r="DA73" s="67" t="s">
        <v>853</v>
      </c>
    </row>
    <row r="74" spans="1:105" ht="12" customHeight="1" x14ac:dyDescent="0.25">
      <c r="A74" s="173" t="s">
        <v>92</v>
      </c>
      <c r="B74" s="224">
        <v>0</v>
      </c>
      <c r="C74" s="224">
        <v>0</v>
      </c>
      <c r="D74" s="224">
        <v>0</v>
      </c>
      <c r="E74" s="224">
        <v>0</v>
      </c>
      <c r="F74" s="224">
        <v>0</v>
      </c>
      <c r="G74" s="224">
        <v>0</v>
      </c>
      <c r="H74" s="224">
        <v>0</v>
      </c>
      <c r="I74" s="224">
        <v>0</v>
      </c>
      <c r="J74" s="224">
        <v>0</v>
      </c>
      <c r="K74" s="224">
        <v>0</v>
      </c>
      <c r="L74" s="224">
        <v>0</v>
      </c>
      <c r="M74" s="224">
        <v>0</v>
      </c>
      <c r="N74" s="224">
        <v>0</v>
      </c>
      <c r="O74" s="224">
        <v>0</v>
      </c>
      <c r="P74" s="224">
        <v>0</v>
      </c>
      <c r="Q74" s="224">
        <v>0</v>
      </c>
      <c r="R74" s="224">
        <v>0</v>
      </c>
      <c r="S74" s="224">
        <v>0</v>
      </c>
      <c r="T74" s="224">
        <v>0</v>
      </c>
      <c r="U74" s="224">
        <v>0</v>
      </c>
      <c r="V74" s="224">
        <v>0</v>
      </c>
      <c r="W74" s="224">
        <v>0</v>
      </c>
      <c r="X74" s="224">
        <v>0</v>
      </c>
      <c r="Y74" s="224">
        <v>0</v>
      </c>
      <c r="DA74" s="177" t="s">
        <v>854</v>
      </c>
    </row>
    <row r="75" spans="1:105" ht="12" customHeight="1" x14ac:dyDescent="0.25">
      <c r="A75" s="173" t="s">
        <v>93</v>
      </c>
      <c r="B75" s="224">
        <v>0</v>
      </c>
      <c r="C75" s="224">
        <v>0</v>
      </c>
      <c r="D75" s="224">
        <v>0</v>
      </c>
      <c r="E75" s="224">
        <v>0</v>
      </c>
      <c r="F75" s="224">
        <v>0</v>
      </c>
      <c r="G75" s="224">
        <v>0</v>
      </c>
      <c r="H75" s="224">
        <v>0</v>
      </c>
      <c r="I75" s="224">
        <v>0</v>
      </c>
      <c r="J75" s="224">
        <v>0</v>
      </c>
      <c r="K75" s="224">
        <v>0</v>
      </c>
      <c r="L75" s="224">
        <v>0</v>
      </c>
      <c r="M75" s="224">
        <v>0</v>
      </c>
      <c r="N75" s="224">
        <v>0</v>
      </c>
      <c r="O75" s="224">
        <v>0</v>
      </c>
      <c r="P75" s="224">
        <v>0</v>
      </c>
      <c r="Q75" s="224">
        <v>0</v>
      </c>
      <c r="R75" s="224">
        <v>0</v>
      </c>
      <c r="S75" s="224">
        <v>0</v>
      </c>
      <c r="T75" s="224">
        <v>0</v>
      </c>
      <c r="U75" s="224">
        <v>0</v>
      </c>
      <c r="V75" s="224">
        <v>0</v>
      </c>
      <c r="W75" s="224">
        <v>0</v>
      </c>
      <c r="X75" s="224">
        <v>0</v>
      </c>
      <c r="Y75" s="224">
        <v>0</v>
      </c>
      <c r="DA75" s="177" t="s">
        <v>855</v>
      </c>
    </row>
    <row r="76" spans="1:105" ht="12" customHeight="1" x14ac:dyDescent="0.25">
      <c r="A76" s="173" t="s">
        <v>94</v>
      </c>
      <c r="B76" s="224">
        <v>0</v>
      </c>
      <c r="C76" s="224">
        <v>0</v>
      </c>
      <c r="D76" s="224">
        <v>0</v>
      </c>
      <c r="E76" s="224">
        <v>0</v>
      </c>
      <c r="F76" s="224">
        <v>0</v>
      </c>
      <c r="G76" s="224">
        <v>0</v>
      </c>
      <c r="H76" s="224">
        <v>0</v>
      </c>
      <c r="I76" s="224">
        <v>0</v>
      </c>
      <c r="J76" s="224">
        <v>0</v>
      </c>
      <c r="K76" s="224">
        <v>0</v>
      </c>
      <c r="L76" s="224">
        <v>0</v>
      </c>
      <c r="M76" s="224">
        <v>0</v>
      </c>
      <c r="N76" s="224">
        <v>0</v>
      </c>
      <c r="O76" s="224">
        <v>0</v>
      </c>
      <c r="P76" s="224">
        <v>0</v>
      </c>
      <c r="Q76" s="224">
        <v>0</v>
      </c>
      <c r="R76" s="224">
        <v>0</v>
      </c>
      <c r="S76" s="224">
        <v>0</v>
      </c>
      <c r="T76" s="224">
        <v>0</v>
      </c>
      <c r="U76" s="224">
        <v>0</v>
      </c>
      <c r="V76" s="224">
        <v>0</v>
      </c>
      <c r="W76" s="224">
        <v>0</v>
      </c>
      <c r="X76" s="224">
        <v>0</v>
      </c>
      <c r="Y76" s="224">
        <v>0</v>
      </c>
      <c r="DA76" s="177" t="s">
        <v>856</v>
      </c>
    </row>
    <row r="77" spans="1:105" ht="12" customHeight="1" x14ac:dyDescent="0.25">
      <c r="A77" s="56" t="s">
        <v>95</v>
      </c>
      <c r="B77" s="260">
        <v>0</v>
      </c>
      <c r="C77" s="260">
        <v>0</v>
      </c>
      <c r="D77" s="260">
        <v>0</v>
      </c>
      <c r="E77" s="260">
        <v>0</v>
      </c>
      <c r="F77" s="260">
        <v>0</v>
      </c>
      <c r="G77" s="260">
        <v>0</v>
      </c>
      <c r="H77" s="260">
        <v>0</v>
      </c>
      <c r="I77" s="260">
        <v>0</v>
      </c>
      <c r="J77" s="260">
        <v>0</v>
      </c>
      <c r="K77" s="260">
        <v>0</v>
      </c>
      <c r="L77" s="260">
        <v>0</v>
      </c>
      <c r="M77" s="260">
        <v>0</v>
      </c>
      <c r="N77" s="260">
        <v>0</v>
      </c>
      <c r="O77" s="260">
        <v>0</v>
      </c>
      <c r="P77" s="260">
        <v>0</v>
      </c>
      <c r="Q77" s="260">
        <v>0</v>
      </c>
      <c r="R77" s="260">
        <v>0</v>
      </c>
      <c r="S77" s="260">
        <v>0</v>
      </c>
      <c r="T77" s="260">
        <v>0</v>
      </c>
      <c r="U77" s="260">
        <v>0</v>
      </c>
      <c r="V77" s="260">
        <v>0</v>
      </c>
      <c r="W77" s="260">
        <v>0</v>
      </c>
      <c r="X77" s="260">
        <v>0</v>
      </c>
      <c r="Y77" s="260">
        <v>0</v>
      </c>
      <c r="DA77" s="68" t="s">
        <v>857</v>
      </c>
    </row>
    <row r="78" spans="1:105" ht="12" customHeight="1" x14ac:dyDescent="0.25">
      <c r="A78" s="37" t="s">
        <v>159</v>
      </c>
      <c r="B78" s="226">
        <v>0</v>
      </c>
      <c r="C78" s="226">
        <v>0</v>
      </c>
      <c r="D78" s="226">
        <v>0</v>
      </c>
      <c r="E78" s="226">
        <v>0</v>
      </c>
      <c r="F78" s="226">
        <v>0</v>
      </c>
      <c r="G78" s="226">
        <v>0</v>
      </c>
      <c r="H78" s="226">
        <v>0</v>
      </c>
      <c r="I78" s="226">
        <v>0</v>
      </c>
      <c r="J78" s="226">
        <v>0</v>
      </c>
      <c r="K78" s="226">
        <v>0</v>
      </c>
      <c r="L78" s="226">
        <v>0</v>
      </c>
      <c r="M78" s="226">
        <v>0</v>
      </c>
      <c r="N78" s="226">
        <v>0</v>
      </c>
      <c r="O78" s="226">
        <v>0</v>
      </c>
      <c r="P78" s="226">
        <v>0</v>
      </c>
      <c r="Q78" s="226">
        <v>0</v>
      </c>
      <c r="R78" s="226">
        <v>0</v>
      </c>
      <c r="S78" s="226">
        <v>0</v>
      </c>
      <c r="T78" s="226">
        <v>0</v>
      </c>
      <c r="U78" s="226">
        <v>0</v>
      </c>
      <c r="V78" s="226">
        <v>0</v>
      </c>
      <c r="W78" s="226">
        <v>0</v>
      </c>
      <c r="X78" s="226">
        <v>0</v>
      </c>
      <c r="Y78" s="226">
        <v>0</v>
      </c>
      <c r="DA78" s="69" t="s">
        <v>858</v>
      </c>
    </row>
    <row r="79" spans="1:105" ht="12" customHeight="1" x14ac:dyDescent="0.25">
      <c r="A79" s="37" t="s">
        <v>35</v>
      </c>
      <c r="B79" s="226">
        <v>0</v>
      </c>
      <c r="C79" s="226">
        <v>0</v>
      </c>
      <c r="D79" s="226">
        <v>0</v>
      </c>
      <c r="E79" s="226">
        <v>0</v>
      </c>
      <c r="F79" s="226">
        <v>0</v>
      </c>
      <c r="G79" s="226">
        <v>0</v>
      </c>
      <c r="H79" s="226">
        <v>0</v>
      </c>
      <c r="I79" s="226">
        <v>0</v>
      </c>
      <c r="J79" s="226">
        <v>0</v>
      </c>
      <c r="K79" s="226">
        <v>0</v>
      </c>
      <c r="L79" s="226">
        <v>0</v>
      </c>
      <c r="M79" s="226">
        <v>0</v>
      </c>
      <c r="N79" s="226">
        <v>0</v>
      </c>
      <c r="O79" s="226">
        <v>0</v>
      </c>
      <c r="P79" s="226">
        <v>0</v>
      </c>
      <c r="Q79" s="226">
        <v>0</v>
      </c>
      <c r="R79" s="226">
        <v>0</v>
      </c>
      <c r="S79" s="226">
        <v>0</v>
      </c>
      <c r="T79" s="226">
        <v>0</v>
      </c>
      <c r="U79" s="226">
        <v>0</v>
      </c>
      <c r="V79" s="226">
        <v>0</v>
      </c>
      <c r="W79" s="226">
        <v>0</v>
      </c>
      <c r="X79" s="226">
        <v>0</v>
      </c>
      <c r="Y79" s="226">
        <v>0</v>
      </c>
      <c r="DA79" s="69" t="s">
        <v>859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860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</v>
      </c>
      <c r="Q81" s="226">
        <v>0</v>
      </c>
      <c r="R81" s="226">
        <v>0</v>
      </c>
      <c r="S81" s="226">
        <v>0</v>
      </c>
      <c r="T81" s="226">
        <v>0</v>
      </c>
      <c r="U81" s="226">
        <v>0</v>
      </c>
      <c r="V81" s="226">
        <v>0</v>
      </c>
      <c r="W81" s="226">
        <v>0</v>
      </c>
      <c r="X81" s="226">
        <v>0</v>
      </c>
      <c r="Y81" s="226">
        <v>0</v>
      </c>
      <c r="DA81" s="69" t="s">
        <v>861</v>
      </c>
    </row>
    <row r="82" spans="1:105" ht="12" customHeight="1" x14ac:dyDescent="0.25">
      <c r="A82" s="37" t="s">
        <v>40</v>
      </c>
      <c r="B82" s="226">
        <v>0</v>
      </c>
      <c r="C82" s="226">
        <v>0</v>
      </c>
      <c r="D82" s="226">
        <v>0</v>
      </c>
      <c r="E82" s="226">
        <v>0</v>
      </c>
      <c r="F82" s="226">
        <v>0</v>
      </c>
      <c r="G82" s="226">
        <v>0</v>
      </c>
      <c r="H82" s="226">
        <v>0</v>
      </c>
      <c r="I82" s="226">
        <v>0</v>
      </c>
      <c r="J82" s="226">
        <v>0</v>
      </c>
      <c r="K82" s="226">
        <v>0</v>
      </c>
      <c r="L82" s="226">
        <v>0</v>
      </c>
      <c r="M82" s="226">
        <v>0</v>
      </c>
      <c r="N82" s="226">
        <v>0</v>
      </c>
      <c r="O82" s="226">
        <v>0</v>
      </c>
      <c r="P82" s="226">
        <v>0</v>
      </c>
      <c r="Q82" s="226">
        <v>0</v>
      </c>
      <c r="R82" s="226">
        <v>0</v>
      </c>
      <c r="S82" s="226">
        <v>0</v>
      </c>
      <c r="T82" s="226">
        <v>0</v>
      </c>
      <c r="U82" s="226">
        <v>0</v>
      </c>
      <c r="V82" s="226">
        <v>0</v>
      </c>
      <c r="W82" s="226">
        <v>0</v>
      </c>
      <c r="X82" s="226">
        <v>0</v>
      </c>
      <c r="Y82" s="226">
        <v>0</v>
      </c>
      <c r="DA82" s="69" t="s">
        <v>862</v>
      </c>
    </row>
    <row r="83" spans="1:105" ht="12" customHeight="1" x14ac:dyDescent="0.25">
      <c r="A83" s="57" t="s">
        <v>558</v>
      </c>
      <c r="B83" s="261">
        <v>0</v>
      </c>
      <c r="C83" s="261">
        <v>0</v>
      </c>
      <c r="D83" s="261">
        <v>0</v>
      </c>
      <c r="E83" s="261">
        <v>0</v>
      </c>
      <c r="F83" s="261">
        <v>0</v>
      </c>
      <c r="G83" s="261">
        <v>0</v>
      </c>
      <c r="H83" s="261">
        <v>0</v>
      </c>
      <c r="I83" s="261">
        <v>0</v>
      </c>
      <c r="J83" s="261">
        <v>0</v>
      </c>
      <c r="K83" s="261">
        <v>0</v>
      </c>
      <c r="L83" s="261">
        <v>0</v>
      </c>
      <c r="M83" s="261">
        <v>0</v>
      </c>
      <c r="N83" s="261">
        <v>0</v>
      </c>
      <c r="O83" s="261">
        <v>0</v>
      </c>
      <c r="P83" s="261">
        <v>0</v>
      </c>
      <c r="Q83" s="261">
        <v>0</v>
      </c>
      <c r="R83" s="261">
        <v>0</v>
      </c>
      <c r="S83" s="261">
        <v>0</v>
      </c>
      <c r="T83" s="261">
        <v>0</v>
      </c>
      <c r="U83" s="261">
        <v>0</v>
      </c>
      <c r="V83" s="261">
        <v>0</v>
      </c>
      <c r="W83" s="261">
        <v>0</v>
      </c>
      <c r="X83" s="261">
        <v>0</v>
      </c>
      <c r="Y83" s="261">
        <v>0</v>
      </c>
      <c r="DA83" s="70" t="s">
        <v>863</v>
      </c>
    </row>
    <row r="84" spans="1:105" ht="12" customHeight="1" x14ac:dyDescent="0.25">
      <c r="A84" s="60" t="s">
        <v>560</v>
      </c>
      <c r="B84" s="262">
        <v>0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>
        <v>0</v>
      </c>
      <c r="K84" s="262">
        <v>0</v>
      </c>
      <c r="L84" s="262">
        <v>0</v>
      </c>
      <c r="M84" s="262">
        <v>0</v>
      </c>
      <c r="N84" s="262">
        <v>0</v>
      </c>
      <c r="O84" s="262">
        <v>0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864</v>
      </c>
    </row>
    <row r="85" spans="1:105" ht="12" customHeight="1" x14ac:dyDescent="0.25">
      <c r="A85" s="59" t="s">
        <v>31</v>
      </c>
      <c r="B85" s="230">
        <v>0</v>
      </c>
      <c r="C85" s="230">
        <v>0</v>
      </c>
      <c r="D85" s="230">
        <v>0</v>
      </c>
      <c r="E85" s="230">
        <v>0</v>
      </c>
      <c r="F85" s="230">
        <v>0</v>
      </c>
      <c r="G85" s="230">
        <v>0</v>
      </c>
      <c r="H85" s="230">
        <v>0</v>
      </c>
      <c r="I85" s="230">
        <v>0</v>
      </c>
      <c r="J85" s="230">
        <v>0</v>
      </c>
      <c r="K85" s="230">
        <v>0</v>
      </c>
      <c r="L85" s="230">
        <v>0</v>
      </c>
      <c r="M85" s="230">
        <v>0</v>
      </c>
      <c r="N85" s="230">
        <v>0</v>
      </c>
      <c r="O85" s="230">
        <v>0</v>
      </c>
      <c r="P85" s="230">
        <v>0</v>
      </c>
      <c r="Q85" s="230">
        <v>0</v>
      </c>
      <c r="R85" s="230">
        <v>0</v>
      </c>
      <c r="S85" s="230">
        <v>0</v>
      </c>
      <c r="T85" s="230">
        <v>0</v>
      </c>
      <c r="U85" s="230">
        <v>0</v>
      </c>
      <c r="V85" s="230">
        <v>0</v>
      </c>
      <c r="W85" s="230">
        <v>0</v>
      </c>
      <c r="X85" s="230">
        <v>0</v>
      </c>
      <c r="Y85" s="230">
        <v>0</v>
      </c>
      <c r="DA85" s="71" t="s">
        <v>865</v>
      </c>
    </row>
    <row r="86" spans="1:105" ht="12" customHeight="1" x14ac:dyDescent="0.25">
      <c r="A86" s="59" t="s">
        <v>159</v>
      </c>
      <c r="B86" s="230">
        <v>0</v>
      </c>
      <c r="C86" s="230">
        <v>0</v>
      </c>
      <c r="D86" s="230">
        <v>0</v>
      </c>
      <c r="E86" s="230">
        <v>0</v>
      </c>
      <c r="F86" s="230">
        <v>0</v>
      </c>
      <c r="G86" s="230">
        <v>0</v>
      </c>
      <c r="H86" s="230">
        <v>0</v>
      </c>
      <c r="I86" s="230">
        <v>0</v>
      </c>
      <c r="J86" s="230">
        <v>0</v>
      </c>
      <c r="K86" s="230">
        <v>0</v>
      </c>
      <c r="L86" s="230">
        <v>0</v>
      </c>
      <c r="M86" s="230">
        <v>0</v>
      </c>
      <c r="N86" s="230">
        <v>0</v>
      </c>
      <c r="O86" s="230">
        <v>0</v>
      </c>
      <c r="P86" s="230">
        <v>0</v>
      </c>
      <c r="Q86" s="230">
        <v>0</v>
      </c>
      <c r="R86" s="230">
        <v>0</v>
      </c>
      <c r="S86" s="230">
        <v>0</v>
      </c>
      <c r="T86" s="230">
        <v>0</v>
      </c>
      <c r="U86" s="230">
        <v>0</v>
      </c>
      <c r="V86" s="230">
        <v>0</v>
      </c>
      <c r="W86" s="230">
        <v>0</v>
      </c>
      <c r="X86" s="230">
        <v>0</v>
      </c>
      <c r="Y86" s="230">
        <v>0</v>
      </c>
      <c r="DA86" s="71" t="s">
        <v>866</v>
      </c>
    </row>
    <row r="87" spans="1:105" ht="12" customHeight="1" x14ac:dyDescent="0.25">
      <c r="A87" s="59" t="s">
        <v>32</v>
      </c>
      <c r="B87" s="230">
        <v>0</v>
      </c>
      <c r="C87" s="230">
        <v>0</v>
      </c>
      <c r="D87" s="230">
        <v>0</v>
      </c>
      <c r="E87" s="230">
        <v>0</v>
      </c>
      <c r="F87" s="230">
        <v>0</v>
      </c>
      <c r="G87" s="230">
        <v>0</v>
      </c>
      <c r="H87" s="230">
        <v>0</v>
      </c>
      <c r="I87" s="230">
        <v>0</v>
      </c>
      <c r="J87" s="230">
        <v>0</v>
      </c>
      <c r="K87" s="230">
        <v>0</v>
      </c>
      <c r="L87" s="230">
        <v>0</v>
      </c>
      <c r="M87" s="230">
        <v>0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867</v>
      </c>
    </row>
    <row r="88" spans="1:105" ht="12" customHeight="1" x14ac:dyDescent="0.25">
      <c r="A88" s="59" t="s">
        <v>35</v>
      </c>
      <c r="B88" s="230">
        <v>0</v>
      </c>
      <c r="C88" s="230">
        <v>0</v>
      </c>
      <c r="D88" s="230">
        <v>0</v>
      </c>
      <c r="E88" s="230">
        <v>0</v>
      </c>
      <c r="F88" s="230">
        <v>0</v>
      </c>
      <c r="G88" s="230">
        <v>0</v>
      </c>
      <c r="H88" s="230">
        <v>0</v>
      </c>
      <c r="I88" s="230">
        <v>0</v>
      </c>
      <c r="J88" s="230">
        <v>0</v>
      </c>
      <c r="K88" s="230">
        <v>0</v>
      </c>
      <c r="L88" s="230">
        <v>0</v>
      </c>
      <c r="M88" s="230">
        <v>0</v>
      </c>
      <c r="N88" s="230">
        <v>0</v>
      </c>
      <c r="O88" s="230">
        <v>0</v>
      </c>
      <c r="P88" s="230">
        <v>0</v>
      </c>
      <c r="Q88" s="230">
        <v>0</v>
      </c>
      <c r="R88" s="230">
        <v>0</v>
      </c>
      <c r="S88" s="230">
        <v>0</v>
      </c>
      <c r="T88" s="230">
        <v>0</v>
      </c>
      <c r="U88" s="230">
        <v>0</v>
      </c>
      <c r="V88" s="230">
        <v>0</v>
      </c>
      <c r="W88" s="230">
        <v>0</v>
      </c>
      <c r="X88" s="230">
        <v>0</v>
      </c>
      <c r="Y88" s="230">
        <v>0</v>
      </c>
      <c r="DA88" s="71" t="s">
        <v>868</v>
      </c>
    </row>
    <row r="89" spans="1:105" ht="12" customHeight="1" x14ac:dyDescent="0.25">
      <c r="A89" s="60" t="s">
        <v>566</v>
      </c>
      <c r="B89" s="262">
        <v>0</v>
      </c>
      <c r="C89" s="262">
        <v>0</v>
      </c>
      <c r="D89" s="262">
        <v>0</v>
      </c>
      <c r="E89" s="262">
        <v>0</v>
      </c>
      <c r="F89" s="262">
        <v>0</v>
      </c>
      <c r="G89" s="262">
        <v>0</v>
      </c>
      <c r="H89" s="262">
        <v>0</v>
      </c>
      <c r="I89" s="262">
        <v>0</v>
      </c>
      <c r="J89" s="262">
        <v>0</v>
      </c>
      <c r="K89" s="262">
        <v>0</v>
      </c>
      <c r="L89" s="262">
        <v>0</v>
      </c>
      <c r="M89" s="262">
        <v>0</v>
      </c>
      <c r="N89" s="262">
        <v>0</v>
      </c>
      <c r="O89" s="262">
        <v>0</v>
      </c>
      <c r="P89" s="262">
        <v>0</v>
      </c>
      <c r="Q89" s="262">
        <v>0</v>
      </c>
      <c r="R89" s="262">
        <v>0</v>
      </c>
      <c r="S89" s="262">
        <v>0</v>
      </c>
      <c r="T89" s="262">
        <v>0</v>
      </c>
      <c r="U89" s="262">
        <v>0</v>
      </c>
      <c r="V89" s="262">
        <v>0</v>
      </c>
      <c r="W89" s="262">
        <v>0</v>
      </c>
      <c r="X89" s="262">
        <v>0</v>
      </c>
      <c r="Y89" s="262">
        <v>0</v>
      </c>
      <c r="DA89" s="72" t="s">
        <v>869</v>
      </c>
    </row>
    <row r="90" spans="1:105" ht="12" customHeight="1" x14ac:dyDescent="0.25">
      <c r="A90" s="57" t="s">
        <v>517</v>
      </c>
      <c r="B90" s="294">
        <v>0</v>
      </c>
      <c r="C90" s="294">
        <v>0</v>
      </c>
      <c r="D90" s="294">
        <v>0</v>
      </c>
      <c r="E90" s="294">
        <v>0</v>
      </c>
      <c r="F90" s="294">
        <v>0</v>
      </c>
      <c r="G90" s="294">
        <v>0</v>
      </c>
      <c r="H90" s="294">
        <v>0</v>
      </c>
      <c r="I90" s="294">
        <v>0</v>
      </c>
      <c r="J90" s="294">
        <v>0</v>
      </c>
      <c r="K90" s="294">
        <v>0</v>
      </c>
      <c r="L90" s="294">
        <v>0</v>
      </c>
      <c r="M90" s="294">
        <v>0</v>
      </c>
      <c r="N90" s="294">
        <v>0</v>
      </c>
      <c r="O90" s="294">
        <v>0</v>
      </c>
      <c r="P90" s="294">
        <v>0</v>
      </c>
      <c r="Q90" s="294">
        <v>0</v>
      </c>
      <c r="R90" s="294">
        <v>0</v>
      </c>
      <c r="S90" s="294">
        <v>0</v>
      </c>
      <c r="T90" s="294">
        <v>0</v>
      </c>
      <c r="U90" s="294">
        <v>0</v>
      </c>
      <c r="V90" s="294">
        <v>0</v>
      </c>
      <c r="W90" s="294">
        <v>0</v>
      </c>
      <c r="X90" s="294">
        <v>0</v>
      </c>
      <c r="Y90" s="294">
        <v>0</v>
      </c>
      <c r="DA90" s="70" t="s">
        <v>870</v>
      </c>
    </row>
    <row r="91" spans="1:105" ht="12" customHeight="1" x14ac:dyDescent="0.25">
      <c r="A91" s="60" t="s">
        <v>519</v>
      </c>
      <c r="B91" s="262">
        <v>0</v>
      </c>
      <c r="C91" s="262">
        <v>0</v>
      </c>
      <c r="D91" s="262">
        <v>0</v>
      </c>
      <c r="E91" s="262">
        <v>0</v>
      </c>
      <c r="F91" s="262">
        <v>0</v>
      </c>
      <c r="G91" s="262">
        <v>0</v>
      </c>
      <c r="H91" s="262">
        <v>0</v>
      </c>
      <c r="I91" s="262">
        <v>0</v>
      </c>
      <c r="J91" s="262">
        <v>0</v>
      </c>
      <c r="K91" s="262">
        <v>0</v>
      </c>
      <c r="L91" s="262">
        <v>0</v>
      </c>
      <c r="M91" s="262">
        <v>0</v>
      </c>
      <c r="N91" s="262">
        <v>0</v>
      </c>
      <c r="O91" s="262">
        <v>0</v>
      </c>
      <c r="P91" s="262">
        <v>0</v>
      </c>
      <c r="Q91" s="262">
        <v>0</v>
      </c>
      <c r="R91" s="262">
        <v>0</v>
      </c>
      <c r="S91" s="262">
        <v>0</v>
      </c>
      <c r="T91" s="262">
        <v>0</v>
      </c>
      <c r="U91" s="262">
        <v>0</v>
      </c>
      <c r="V91" s="262">
        <v>0</v>
      </c>
      <c r="W91" s="262">
        <v>0</v>
      </c>
      <c r="X91" s="262">
        <v>0</v>
      </c>
      <c r="Y91" s="262">
        <v>0</v>
      </c>
      <c r="DA91" s="72" t="s">
        <v>871</v>
      </c>
    </row>
    <row r="92" spans="1:105" ht="12" customHeight="1" x14ac:dyDescent="0.25">
      <c r="A92" s="59" t="s">
        <v>31</v>
      </c>
      <c r="B92" s="297">
        <v>0</v>
      </c>
      <c r="C92" s="297">
        <v>0</v>
      </c>
      <c r="D92" s="297">
        <v>0</v>
      </c>
      <c r="E92" s="297">
        <v>0</v>
      </c>
      <c r="F92" s="297">
        <v>0</v>
      </c>
      <c r="G92" s="297">
        <v>0</v>
      </c>
      <c r="H92" s="297">
        <v>0</v>
      </c>
      <c r="I92" s="297">
        <v>0</v>
      </c>
      <c r="J92" s="297">
        <v>0</v>
      </c>
      <c r="K92" s="297">
        <v>0</v>
      </c>
      <c r="L92" s="297">
        <v>0</v>
      </c>
      <c r="M92" s="297">
        <v>0</v>
      </c>
      <c r="N92" s="297">
        <v>0</v>
      </c>
      <c r="O92" s="297">
        <v>0</v>
      </c>
      <c r="P92" s="297">
        <v>0</v>
      </c>
      <c r="Q92" s="297">
        <v>0</v>
      </c>
      <c r="R92" s="297">
        <v>0</v>
      </c>
      <c r="S92" s="297">
        <v>0</v>
      </c>
      <c r="T92" s="297">
        <v>0</v>
      </c>
      <c r="U92" s="297">
        <v>0</v>
      </c>
      <c r="V92" s="297">
        <v>0</v>
      </c>
      <c r="W92" s="297">
        <v>0</v>
      </c>
      <c r="X92" s="297">
        <v>0</v>
      </c>
      <c r="Y92" s="297">
        <v>0</v>
      </c>
      <c r="DA92" s="71" t="s">
        <v>872</v>
      </c>
    </row>
    <row r="93" spans="1:105" ht="12" customHeight="1" x14ac:dyDescent="0.25">
      <c r="A93" s="59" t="s">
        <v>159</v>
      </c>
      <c r="B93" s="297">
        <v>0</v>
      </c>
      <c r="C93" s="297">
        <v>0</v>
      </c>
      <c r="D93" s="297">
        <v>0</v>
      </c>
      <c r="E93" s="297">
        <v>0</v>
      </c>
      <c r="F93" s="297">
        <v>0</v>
      </c>
      <c r="G93" s="297">
        <v>0</v>
      </c>
      <c r="H93" s="297">
        <v>0</v>
      </c>
      <c r="I93" s="297">
        <v>0</v>
      </c>
      <c r="J93" s="297">
        <v>0</v>
      </c>
      <c r="K93" s="297">
        <v>0</v>
      </c>
      <c r="L93" s="297">
        <v>0</v>
      </c>
      <c r="M93" s="297">
        <v>0</v>
      </c>
      <c r="N93" s="297">
        <v>0</v>
      </c>
      <c r="O93" s="297">
        <v>0</v>
      </c>
      <c r="P93" s="297">
        <v>0</v>
      </c>
      <c r="Q93" s="297">
        <v>0</v>
      </c>
      <c r="R93" s="297">
        <v>0</v>
      </c>
      <c r="S93" s="297">
        <v>0</v>
      </c>
      <c r="T93" s="297">
        <v>0</v>
      </c>
      <c r="U93" s="297">
        <v>0</v>
      </c>
      <c r="V93" s="297">
        <v>0</v>
      </c>
      <c r="W93" s="297">
        <v>0</v>
      </c>
      <c r="X93" s="297">
        <v>0</v>
      </c>
      <c r="Y93" s="297">
        <v>0</v>
      </c>
      <c r="DA93" s="71" t="s">
        <v>873</v>
      </c>
    </row>
    <row r="94" spans="1:105" ht="12" customHeight="1" x14ac:dyDescent="0.25">
      <c r="A94" s="59" t="s">
        <v>32</v>
      </c>
      <c r="B94" s="297">
        <v>0</v>
      </c>
      <c r="C94" s="297">
        <v>0</v>
      </c>
      <c r="D94" s="297">
        <v>0</v>
      </c>
      <c r="E94" s="297">
        <v>0</v>
      </c>
      <c r="F94" s="297">
        <v>0</v>
      </c>
      <c r="G94" s="297">
        <v>0</v>
      </c>
      <c r="H94" s="297">
        <v>0</v>
      </c>
      <c r="I94" s="297">
        <v>0</v>
      </c>
      <c r="J94" s="297">
        <v>0</v>
      </c>
      <c r="K94" s="297">
        <v>0</v>
      </c>
      <c r="L94" s="297">
        <v>0</v>
      </c>
      <c r="M94" s="297">
        <v>0</v>
      </c>
      <c r="N94" s="297">
        <v>0</v>
      </c>
      <c r="O94" s="297">
        <v>0</v>
      </c>
      <c r="P94" s="297">
        <v>0</v>
      </c>
      <c r="Q94" s="297">
        <v>0</v>
      </c>
      <c r="R94" s="297">
        <v>0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X94" s="297">
        <v>0</v>
      </c>
      <c r="Y94" s="297">
        <v>0</v>
      </c>
      <c r="DA94" s="71" t="s">
        <v>874</v>
      </c>
    </row>
    <row r="95" spans="1:105" ht="12" customHeight="1" x14ac:dyDescent="0.25">
      <c r="A95" s="59" t="s">
        <v>35</v>
      </c>
      <c r="B95" s="297">
        <v>0</v>
      </c>
      <c r="C95" s="297">
        <v>0</v>
      </c>
      <c r="D95" s="297">
        <v>0</v>
      </c>
      <c r="E95" s="297">
        <v>0</v>
      </c>
      <c r="F95" s="297">
        <v>0</v>
      </c>
      <c r="G95" s="297">
        <v>0</v>
      </c>
      <c r="H95" s="297">
        <v>0</v>
      </c>
      <c r="I95" s="297">
        <v>0</v>
      </c>
      <c r="J95" s="297">
        <v>0</v>
      </c>
      <c r="K95" s="297">
        <v>0</v>
      </c>
      <c r="L95" s="297">
        <v>0</v>
      </c>
      <c r="M95" s="297">
        <v>0</v>
      </c>
      <c r="N95" s="297">
        <v>0</v>
      </c>
      <c r="O95" s="297">
        <v>0</v>
      </c>
      <c r="P95" s="297">
        <v>0</v>
      </c>
      <c r="Q95" s="297">
        <v>0</v>
      </c>
      <c r="R95" s="297">
        <v>0</v>
      </c>
      <c r="S95" s="297">
        <v>0</v>
      </c>
      <c r="T95" s="297">
        <v>0</v>
      </c>
      <c r="U95" s="297">
        <v>0</v>
      </c>
      <c r="V95" s="297">
        <v>0</v>
      </c>
      <c r="W95" s="297">
        <v>0</v>
      </c>
      <c r="X95" s="297">
        <v>0</v>
      </c>
      <c r="Y95" s="297">
        <v>0</v>
      </c>
      <c r="DA95" s="71" t="s">
        <v>875</v>
      </c>
    </row>
    <row r="96" spans="1:105" ht="12" customHeight="1" x14ac:dyDescent="0.25">
      <c r="A96" s="60" t="s">
        <v>525</v>
      </c>
      <c r="B96" s="262">
        <v>0</v>
      </c>
      <c r="C96" s="262">
        <v>0</v>
      </c>
      <c r="D96" s="262">
        <v>0</v>
      </c>
      <c r="E96" s="262">
        <v>0</v>
      </c>
      <c r="F96" s="262">
        <v>0</v>
      </c>
      <c r="G96" s="262">
        <v>0</v>
      </c>
      <c r="H96" s="262">
        <v>0</v>
      </c>
      <c r="I96" s="262">
        <v>0</v>
      </c>
      <c r="J96" s="262">
        <v>0</v>
      </c>
      <c r="K96" s="262">
        <v>0</v>
      </c>
      <c r="L96" s="262">
        <v>0</v>
      </c>
      <c r="M96" s="262">
        <v>0</v>
      </c>
      <c r="N96" s="262">
        <v>0</v>
      </c>
      <c r="O96" s="262">
        <v>0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876</v>
      </c>
    </row>
    <row r="97" spans="1:105" ht="12" customHeight="1" x14ac:dyDescent="0.25">
      <c r="A97" s="57" t="s">
        <v>527</v>
      </c>
      <c r="B97" s="294">
        <f t="shared" ref="B97:Y97" si="2">B98+B102+B113</f>
        <v>0</v>
      </c>
      <c r="C97" s="294">
        <f t="shared" si="2"/>
        <v>0</v>
      </c>
      <c r="D97" s="294">
        <f t="shared" si="2"/>
        <v>0</v>
      </c>
      <c r="E97" s="294">
        <f t="shared" si="2"/>
        <v>0</v>
      </c>
      <c r="F97" s="294">
        <f t="shared" si="2"/>
        <v>0</v>
      </c>
      <c r="G97" s="294">
        <f t="shared" si="2"/>
        <v>0</v>
      </c>
      <c r="H97" s="294">
        <f t="shared" si="2"/>
        <v>0</v>
      </c>
      <c r="I97" s="294">
        <f t="shared" si="2"/>
        <v>0</v>
      </c>
      <c r="J97" s="294">
        <f t="shared" si="2"/>
        <v>0</v>
      </c>
      <c r="K97" s="294">
        <f t="shared" si="2"/>
        <v>0</v>
      </c>
      <c r="L97" s="294">
        <f t="shared" si="2"/>
        <v>0</v>
      </c>
      <c r="M97" s="294">
        <f t="shared" si="2"/>
        <v>0</v>
      </c>
      <c r="N97" s="294">
        <f t="shared" si="2"/>
        <v>0</v>
      </c>
      <c r="O97" s="294">
        <f t="shared" si="2"/>
        <v>0</v>
      </c>
      <c r="P97" s="294">
        <f t="shared" si="2"/>
        <v>0</v>
      </c>
      <c r="Q97" s="294">
        <f t="shared" si="2"/>
        <v>0</v>
      </c>
      <c r="R97" s="294">
        <f t="shared" si="2"/>
        <v>0</v>
      </c>
      <c r="S97" s="294">
        <f t="shared" si="2"/>
        <v>0</v>
      </c>
      <c r="T97" s="294">
        <f t="shared" si="2"/>
        <v>0</v>
      </c>
      <c r="U97" s="294">
        <f t="shared" si="2"/>
        <v>0</v>
      </c>
      <c r="V97" s="294">
        <f t="shared" si="2"/>
        <v>0</v>
      </c>
      <c r="W97" s="294">
        <f t="shared" si="2"/>
        <v>0</v>
      </c>
      <c r="X97" s="294">
        <f t="shared" si="2"/>
        <v>0</v>
      </c>
      <c r="Y97" s="294">
        <f t="shared" si="2"/>
        <v>0</v>
      </c>
      <c r="DA97" s="70"/>
    </row>
    <row r="98" spans="1:105" ht="12" customHeight="1" x14ac:dyDescent="0.25">
      <c r="A98" s="60" t="s">
        <v>528</v>
      </c>
      <c r="B98" s="262">
        <v>0</v>
      </c>
      <c r="C98" s="262">
        <v>0</v>
      </c>
      <c r="D98" s="262">
        <v>0</v>
      </c>
      <c r="E98" s="262">
        <v>0</v>
      </c>
      <c r="F98" s="262">
        <v>0</v>
      </c>
      <c r="G98" s="262">
        <v>0</v>
      </c>
      <c r="H98" s="262">
        <v>0</v>
      </c>
      <c r="I98" s="262">
        <v>0</v>
      </c>
      <c r="J98" s="262">
        <v>0</v>
      </c>
      <c r="K98" s="262">
        <v>0</v>
      </c>
      <c r="L98" s="262">
        <v>0</v>
      </c>
      <c r="M98" s="262">
        <v>0</v>
      </c>
      <c r="N98" s="262">
        <v>0</v>
      </c>
      <c r="O98" s="262">
        <v>0</v>
      </c>
      <c r="P98" s="262">
        <v>0</v>
      </c>
      <c r="Q98" s="262">
        <v>0</v>
      </c>
      <c r="R98" s="262">
        <v>0</v>
      </c>
      <c r="S98" s="262">
        <v>0</v>
      </c>
      <c r="T98" s="262">
        <v>0</v>
      </c>
      <c r="U98" s="262">
        <v>0</v>
      </c>
      <c r="V98" s="262">
        <v>0</v>
      </c>
      <c r="W98" s="262">
        <v>0</v>
      </c>
      <c r="X98" s="262">
        <v>0</v>
      </c>
      <c r="Y98" s="262">
        <v>0</v>
      </c>
      <c r="DA98" s="72" t="s">
        <v>877</v>
      </c>
    </row>
    <row r="99" spans="1:105" ht="12" customHeight="1" x14ac:dyDescent="0.25">
      <c r="A99" s="59" t="s">
        <v>31</v>
      </c>
      <c r="B99" s="230">
        <v>0</v>
      </c>
      <c r="C99" s="230">
        <v>0</v>
      </c>
      <c r="D99" s="230">
        <v>0</v>
      </c>
      <c r="E99" s="230">
        <v>0</v>
      </c>
      <c r="F99" s="230">
        <v>0</v>
      </c>
      <c r="G99" s="230">
        <v>0</v>
      </c>
      <c r="H99" s="230">
        <v>0</v>
      </c>
      <c r="I99" s="230">
        <v>0</v>
      </c>
      <c r="J99" s="230">
        <v>0</v>
      </c>
      <c r="K99" s="230">
        <v>0</v>
      </c>
      <c r="L99" s="230">
        <v>0</v>
      </c>
      <c r="M99" s="230">
        <v>0</v>
      </c>
      <c r="N99" s="230">
        <v>0</v>
      </c>
      <c r="O99" s="230">
        <v>0</v>
      </c>
      <c r="P99" s="230">
        <v>0</v>
      </c>
      <c r="Q99" s="230">
        <v>0</v>
      </c>
      <c r="R99" s="230">
        <v>0</v>
      </c>
      <c r="S99" s="230">
        <v>0</v>
      </c>
      <c r="T99" s="230">
        <v>0</v>
      </c>
      <c r="U99" s="230">
        <v>0</v>
      </c>
      <c r="V99" s="230">
        <v>0</v>
      </c>
      <c r="W99" s="230">
        <v>0</v>
      </c>
      <c r="X99" s="230">
        <v>0</v>
      </c>
      <c r="Y99" s="230">
        <v>0</v>
      </c>
      <c r="DA99" s="71" t="s">
        <v>878</v>
      </c>
    </row>
    <row r="100" spans="1:105" ht="12" customHeight="1" x14ac:dyDescent="0.25">
      <c r="A100" s="59" t="s">
        <v>159</v>
      </c>
      <c r="B100" s="230">
        <v>0</v>
      </c>
      <c r="C100" s="230">
        <v>0</v>
      </c>
      <c r="D100" s="230">
        <v>0</v>
      </c>
      <c r="E100" s="230">
        <v>0</v>
      </c>
      <c r="F100" s="230">
        <v>0</v>
      </c>
      <c r="G100" s="230">
        <v>0</v>
      </c>
      <c r="H100" s="230">
        <v>0</v>
      </c>
      <c r="I100" s="230">
        <v>0</v>
      </c>
      <c r="J100" s="230">
        <v>0</v>
      </c>
      <c r="K100" s="230">
        <v>0</v>
      </c>
      <c r="L100" s="230">
        <v>0</v>
      </c>
      <c r="M100" s="230">
        <v>0</v>
      </c>
      <c r="N100" s="230">
        <v>0</v>
      </c>
      <c r="O100" s="230">
        <v>0</v>
      </c>
      <c r="P100" s="230">
        <v>0</v>
      </c>
      <c r="Q100" s="230">
        <v>0</v>
      </c>
      <c r="R100" s="230">
        <v>0</v>
      </c>
      <c r="S100" s="230">
        <v>0</v>
      </c>
      <c r="T100" s="230">
        <v>0</v>
      </c>
      <c r="U100" s="230">
        <v>0</v>
      </c>
      <c r="V100" s="230">
        <v>0</v>
      </c>
      <c r="W100" s="230">
        <v>0</v>
      </c>
      <c r="X100" s="230">
        <v>0</v>
      </c>
      <c r="Y100" s="230">
        <v>0</v>
      </c>
      <c r="DA100" s="71" t="s">
        <v>879</v>
      </c>
    </row>
    <row r="101" spans="1:105" ht="12" customHeight="1" x14ac:dyDescent="0.25">
      <c r="A101" s="59" t="s">
        <v>35</v>
      </c>
      <c r="B101" s="230">
        <v>0</v>
      </c>
      <c r="C101" s="230">
        <v>0</v>
      </c>
      <c r="D101" s="230">
        <v>0</v>
      </c>
      <c r="E101" s="230">
        <v>0</v>
      </c>
      <c r="F101" s="230">
        <v>0</v>
      </c>
      <c r="G101" s="230">
        <v>0</v>
      </c>
      <c r="H101" s="230">
        <v>0</v>
      </c>
      <c r="I101" s="230">
        <v>0</v>
      </c>
      <c r="J101" s="230">
        <v>0</v>
      </c>
      <c r="K101" s="230">
        <v>0</v>
      </c>
      <c r="L101" s="230">
        <v>0</v>
      </c>
      <c r="M101" s="230">
        <v>0</v>
      </c>
      <c r="N101" s="230">
        <v>0</v>
      </c>
      <c r="O101" s="230">
        <v>0</v>
      </c>
      <c r="P101" s="230">
        <v>0</v>
      </c>
      <c r="Q101" s="230">
        <v>0</v>
      </c>
      <c r="R101" s="230">
        <v>0</v>
      </c>
      <c r="S101" s="230">
        <v>0</v>
      </c>
      <c r="T101" s="230">
        <v>0</v>
      </c>
      <c r="U101" s="230">
        <v>0</v>
      </c>
      <c r="V101" s="230">
        <v>0</v>
      </c>
      <c r="W101" s="230">
        <v>0</v>
      </c>
      <c r="X101" s="230">
        <v>0</v>
      </c>
      <c r="Y101" s="230">
        <v>0</v>
      </c>
      <c r="DA101" s="71" t="s">
        <v>880</v>
      </c>
    </row>
    <row r="102" spans="1:105" ht="12" customHeight="1" x14ac:dyDescent="0.25">
      <c r="A102" s="60" t="s">
        <v>533</v>
      </c>
      <c r="B102" s="262">
        <v>0</v>
      </c>
      <c r="C102" s="262">
        <v>0</v>
      </c>
      <c r="D102" s="262">
        <v>0</v>
      </c>
      <c r="E102" s="262">
        <v>0</v>
      </c>
      <c r="F102" s="262">
        <v>0</v>
      </c>
      <c r="G102" s="262">
        <v>0</v>
      </c>
      <c r="H102" s="262">
        <v>0</v>
      </c>
      <c r="I102" s="262">
        <v>0</v>
      </c>
      <c r="J102" s="262">
        <v>0</v>
      </c>
      <c r="K102" s="262">
        <v>0</v>
      </c>
      <c r="L102" s="262">
        <v>0</v>
      </c>
      <c r="M102" s="262">
        <v>0</v>
      </c>
      <c r="N102" s="262">
        <v>0</v>
      </c>
      <c r="O102" s="262">
        <v>0</v>
      </c>
      <c r="P102" s="262">
        <v>0</v>
      </c>
      <c r="Q102" s="262">
        <v>0</v>
      </c>
      <c r="R102" s="262">
        <v>0</v>
      </c>
      <c r="S102" s="262">
        <v>0</v>
      </c>
      <c r="T102" s="262">
        <v>0</v>
      </c>
      <c r="U102" s="262">
        <v>0</v>
      </c>
      <c r="V102" s="262">
        <v>0</v>
      </c>
      <c r="W102" s="262">
        <v>0</v>
      </c>
      <c r="X102" s="262">
        <v>0</v>
      </c>
      <c r="Y102" s="262">
        <v>0</v>
      </c>
      <c r="DA102" s="72" t="s">
        <v>881</v>
      </c>
    </row>
    <row r="103" spans="1:105" ht="12" customHeight="1" x14ac:dyDescent="0.25">
      <c r="A103" s="64" t="s">
        <v>28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882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883</v>
      </c>
    </row>
    <row r="105" spans="1:105" ht="12" customHeight="1" x14ac:dyDescent="0.25">
      <c r="A105" s="64" t="s">
        <v>31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0</v>
      </c>
      <c r="DA105" s="73" t="s">
        <v>884</v>
      </c>
    </row>
    <row r="106" spans="1:105" ht="12" customHeight="1" x14ac:dyDescent="0.25">
      <c r="A106" s="64" t="s">
        <v>159</v>
      </c>
      <c r="B106" s="229">
        <v>0</v>
      </c>
      <c r="C106" s="229">
        <v>0</v>
      </c>
      <c r="D106" s="229">
        <v>0</v>
      </c>
      <c r="E106" s="229">
        <v>0</v>
      </c>
      <c r="F106" s="229">
        <v>0</v>
      </c>
      <c r="G106" s="229">
        <v>0</v>
      </c>
      <c r="H106" s="229">
        <v>0</v>
      </c>
      <c r="I106" s="229">
        <v>0</v>
      </c>
      <c r="J106" s="229">
        <v>0</v>
      </c>
      <c r="K106" s="229">
        <v>0</v>
      </c>
      <c r="L106" s="229">
        <v>0</v>
      </c>
      <c r="M106" s="229">
        <v>0</v>
      </c>
      <c r="N106" s="229">
        <v>0</v>
      </c>
      <c r="O106" s="229">
        <v>0</v>
      </c>
      <c r="P106" s="229">
        <v>0</v>
      </c>
      <c r="Q106" s="229">
        <v>0</v>
      </c>
      <c r="R106" s="229">
        <v>0</v>
      </c>
      <c r="S106" s="229">
        <v>0</v>
      </c>
      <c r="T106" s="229">
        <v>0</v>
      </c>
      <c r="U106" s="229">
        <v>0</v>
      </c>
      <c r="V106" s="229">
        <v>0</v>
      </c>
      <c r="W106" s="229">
        <v>0</v>
      </c>
      <c r="X106" s="229">
        <v>0</v>
      </c>
      <c r="Y106" s="229">
        <v>0</v>
      </c>
      <c r="DA106" s="73" t="s">
        <v>885</v>
      </c>
    </row>
    <row r="107" spans="1:105" ht="12" customHeight="1" x14ac:dyDescent="0.25">
      <c r="A107" s="64" t="s">
        <v>32</v>
      </c>
      <c r="B107" s="229">
        <v>0</v>
      </c>
      <c r="C107" s="229">
        <v>0</v>
      </c>
      <c r="D107" s="229">
        <v>0</v>
      </c>
      <c r="E107" s="229">
        <v>0</v>
      </c>
      <c r="F107" s="229">
        <v>0</v>
      </c>
      <c r="G107" s="229">
        <v>0</v>
      </c>
      <c r="H107" s="229">
        <v>0</v>
      </c>
      <c r="I107" s="229">
        <v>0</v>
      </c>
      <c r="J107" s="229">
        <v>0</v>
      </c>
      <c r="K107" s="229">
        <v>0</v>
      </c>
      <c r="L107" s="229">
        <v>0</v>
      </c>
      <c r="M107" s="229">
        <v>0</v>
      </c>
      <c r="N107" s="229">
        <v>0</v>
      </c>
      <c r="O107" s="229">
        <v>0</v>
      </c>
      <c r="P107" s="229">
        <v>0</v>
      </c>
      <c r="Q107" s="229">
        <v>0</v>
      </c>
      <c r="R107" s="229">
        <v>0</v>
      </c>
      <c r="S107" s="229">
        <v>0</v>
      </c>
      <c r="T107" s="229">
        <v>0</v>
      </c>
      <c r="U107" s="229">
        <v>0</v>
      </c>
      <c r="V107" s="229">
        <v>0</v>
      </c>
      <c r="W107" s="229">
        <v>0</v>
      </c>
      <c r="X107" s="229">
        <v>0</v>
      </c>
      <c r="Y107" s="229">
        <v>0</v>
      </c>
      <c r="DA107" s="73" t="s">
        <v>886</v>
      </c>
    </row>
    <row r="108" spans="1:105" ht="12" customHeight="1" x14ac:dyDescent="0.25">
      <c r="A108" s="64" t="s">
        <v>33</v>
      </c>
      <c r="B108" s="229">
        <v>0</v>
      </c>
      <c r="C108" s="229">
        <v>0</v>
      </c>
      <c r="D108" s="229">
        <v>0</v>
      </c>
      <c r="E108" s="229">
        <v>0</v>
      </c>
      <c r="F108" s="229">
        <v>0</v>
      </c>
      <c r="G108" s="229">
        <v>0</v>
      </c>
      <c r="H108" s="229">
        <v>0</v>
      </c>
      <c r="I108" s="229">
        <v>0</v>
      </c>
      <c r="J108" s="229">
        <v>0</v>
      </c>
      <c r="K108" s="229">
        <v>0</v>
      </c>
      <c r="L108" s="229">
        <v>0</v>
      </c>
      <c r="M108" s="229">
        <v>0</v>
      </c>
      <c r="N108" s="229">
        <v>0</v>
      </c>
      <c r="O108" s="229">
        <v>0</v>
      </c>
      <c r="P108" s="229">
        <v>0</v>
      </c>
      <c r="Q108" s="229">
        <v>0</v>
      </c>
      <c r="R108" s="229">
        <v>0</v>
      </c>
      <c r="S108" s="229">
        <v>0</v>
      </c>
      <c r="T108" s="229">
        <v>0</v>
      </c>
      <c r="U108" s="229">
        <v>0</v>
      </c>
      <c r="V108" s="229">
        <v>0</v>
      </c>
      <c r="W108" s="229">
        <v>0</v>
      </c>
      <c r="X108" s="229">
        <v>0</v>
      </c>
      <c r="Y108" s="229">
        <v>0</v>
      </c>
      <c r="DA108" s="73" t="s">
        <v>887</v>
      </c>
    </row>
    <row r="109" spans="1:105" ht="12" customHeight="1" x14ac:dyDescent="0.25">
      <c r="A109" s="64" t="s">
        <v>35</v>
      </c>
      <c r="B109" s="229">
        <v>0</v>
      </c>
      <c r="C109" s="229">
        <v>0</v>
      </c>
      <c r="D109" s="229">
        <v>0</v>
      </c>
      <c r="E109" s="229">
        <v>0</v>
      </c>
      <c r="F109" s="229">
        <v>0</v>
      </c>
      <c r="G109" s="229">
        <v>0</v>
      </c>
      <c r="H109" s="229">
        <v>0</v>
      </c>
      <c r="I109" s="229">
        <v>0</v>
      </c>
      <c r="J109" s="229">
        <v>0</v>
      </c>
      <c r="K109" s="229">
        <v>0</v>
      </c>
      <c r="L109" s="229">
        <v>0</v>
      </c>
      <c r="M109" s="229">
        <v>0</v>
      </c>
      <c r="N109" s="229">
        <v>0</v>
      </c>
      <c r="O109" s="229">
        <v>0</v>
      </c>
      <c r="P109" s="229">
        <v>0</v>
      </c>
      <c r="Q109" s="229">
        <v>0</v>
      </c>
      <c r="R109" s="229">
        <v>0</v>
      </c>
      <c r="S109" s="229">
        <v>0</v>
      </c>
      <c r="T109" s="229">
        <v>0</v>
      </c>
      <c r="U109" s="229">
        <v>0</v>
      </c>
      <c r="V109" s="229">
        <v>0</v>
      </c>
      <c r="W109" s="229">
        <v>0</v>
      </c>
      <c r="X109" s="229">
        <v>0</v>
      </c>
      <c r="Y109" s="229">
        <v>0</v>
      </c>
      <c r="DA109" s="73" t="s">
        <v>888</v>
      </c>
    </row>
    <row r="110" spans="1:105" ht="12" customHeight="1" x14ac:dyDescent="0.25">
      <c r="A110" s="64" t="s">
        <v>36</v>
      </c>
      <c r="B110" s="229">
        <v>0</v>
      </c>
      <c r="C110" s="229">
        <v>0</v>
      </c>
      <c r="D110" s="229">
        <v>0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889</v>
      </c>
    </row>
    <row r="111" spans="1:105" ht="12" customHeight="1" x14ac:dyDescent="0.25">
      <c r="A111" s="64" t="s">
        <v>38</v>
      </c>
      <c r="B111" s="229">
        <v>0</v>
      </c>
      <c r="C111" s="229">
        <v>0</v>
      </c>
      <c r="D111" s="229">
        <v>0</v>
      </c>
      <c r="E111" s="229">
        <v>0</v>
      </c>
      <c r="F111" s="229">
        <v>0</v>
      </c>
      <c r="G111" s="229">
        <v>0</v>
      </c>
      <c r="H111" s="229">
        <v>0</v>
      </c>
      <c r="I111" s="229">
        <v>0</v>
      </c>
      <c r="J111" s="229">
        <v>0</v>
      </c>
      <c r="K111" s="229">
        <v>0</v>
      </c>
      <c r="L111" s="229">
        <v>0</v>
      </c>
      <c r="M111" s="229">
        <v>0</v>
      </c>
      <c r="N111" s="229">
        <v>0</v>
      </c>
      <c r="O111" s="229">
        <v>0</v>
      </c>
      <c r="P111" s="229">
        <v>0</v>
      </c>
      <c r="Q111" s="229">
        <v>0</v>
      </c>
      <c r="R111" s="229">
        <v>0</v>
      </c>
      <c r="S111" s="229">
        <v>0</v>
      </c>
      <c r="T111" s="229">
        <v>0</v>
      </c>
      <c r="U111" s="229">
        <v>0</v>
      </c>
      <c r="V111" s="229">
        <v>0</v>
      </c>
      <c r="W111" s="229">
        <v>0</v>
      </c>
      <c r="X111" s="229">
        <v>0</v>
      </c>
      <c r="Y111" s="229">
        <v>0</v>
      </c>
      <c r="DA111" s="73" t="s">
        <v>890</v>
      </c>
    </row>
    <row r="112" spans="1:105" ht="12" customHeight="1" x14ac:dyDescent="0.25">
      <c r="A112" s="64" t="s">
        <v>39</v>
      </c>
      <c r="B112" s="229">
        <v>0</v>
      </c>
      <c r="C112" s="229">
        <v>0</v>
      </c>
      <c r="D112" s="229">
        <v>0</v>
      </c>
      <c r="E112" s="229">
        <v>0</v>
      </c>
      <c r="F112" s="229">
        <v>0</v>
      </c>
      <c r="G112" s="229">
        <v>0</v>
      </c>
      <c r="H112" s="229">
        <v>0</v>
      </c>
      <c r="I112" s="229">
        <v>0</v>
      </c>
      <c r="J112" s="229">
        <v>0</v>
      </c>
      <c r="K112" s="229">
        <v>0</v>
      </c>
      <c r="L112" s="229">
        <v>0</v>
      </c>
      <c r="M112" s="229">
        <v>0</v>
      </c>
      <c r="N112" s="229">
        <v>0</v>
      </c>
      <c r="O112" s="229">
        <v>0</v>
      </c>
      <c r="P112" s="229">
        <v>0</v>
      </c>
      <c r="Q112" s="229">
        <v>0</v>
      </c>
      <c r="R112" s="229">
        <v>0</v>
      </c>
      <c r="S112" s="229">
        <v>0</v>
      </c>
      <c r="T112" s="229">
        <v>0</v>
      </c>
      <c r="U112" s="229">
        <v>0</v>
      </c>
      <c r="V112" s="229">
        <v>0</v>
      </c>
      <c r="W112" s="229">
        <v>0</v>
      </c>
      <c r="X112" s="229">
        <v>0</v>
      </c>
      <c r="Y112" s="229">
        <v>0</v>
      </c>
      <c r="DA112" s="73" t="s">
        <v>891</v>
      </c>
    </row>
    <row r="113" spans="1:105" ht="12" customHeight="1" x14ac:dyDescent="0.25">
      <c r="A113" s="61" t="s">
        <v>545</v>
      </c>
      <c r="B113" s="263">
        <v>0</v>
      </c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0</v>
      </c>
      <c r="K113" s="263">
        <v>0</v>
      </c>
      <c r="L113" s="263">
        <v>0</v>
      </c>
      <c r="M113" s="263">
        <v>0</v>
      </c>
      <c r="N113" s="263">
        <v>0</v>
      </c>
      <c r="O113" s="263">
        <v>0</v>
      </c>
      <c r="P113" s="263">
        <v>0</v>
      </c>
      <c r="Q113" s="263">
        <v>0</v>
      </c>
      <c r="R113" s="263">
        <v>0</v>
      </c>
      <c r="S113" s="263">
        <v>0</v>
      </c>
      <c r="T113" s="263">
        <v>0</v>
      </c>
      <c r="U113" s="263">
        <v>0</v>
      </c>
      <c r="V113" s="263">
        <v>0</v>
      </c>
      <c r="W113" s="263">
        <v>0</v>
      </c>
      <c r="X113" s="263">
        <v>0</v>
      </c>
      <c r="Y113" s="263">
        <v>0</v>
      </c>
      <c r="DA113" s="74" t="s">
        <v>892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f t="shared" ref="B115:Y115" si="3">B116+B117+B118+B119+B120+B126+B134+B141+B158</f>
        <v>0</v>
      </c>
      <c r="C115" s="223">
        <f t="shared" si="3"/>
        <v>0</v>
      </c>
      <c r="D115" s="223">
        <f t="shared" si="3"/>
        <v>0</v>
      </c>
      <c r="E115" s="223">
        <f t="shared" si="3"/>
        <v>0</v>
      </c>
      <c r="F115" s="223">
        <f t="shared" si="3"/>
        <v>0</v>
      </c>
      <c r="G115" s="223">
        <f t="shared" si="3"/>
        <v>0</v>
      </c>
      <c r="H115" s="223">
        <f t="shared" si="3"/>
        <v>0</v>
      </c>
      <c r="I115" s="223">
        <f t="shared" si="3"/>
        <v>0</v>
      </c>
      <c r="J115" s="223">
        <f t="shared" si="3"/>
        <v>0</v>
      </c>
      <c r="K115" s="223">
        <f t="shared" si="3"/>
        <v>0</v>
      </c>
      <c r="L115" s="223">
        <f t="shared" si="3"/>
        <v>0</v>
      </c>
      <c r="M115" s="223">
        <f t="shared" si="3"/>
        <v>0</v>
      </c>
      <c r="N115" s="223">
        <f t="shared" si="3"/>
        <v>0</v>
      </c>
      <c r="O115" s="223">
        <f t="shared" si="3"/>
        <v>0</v>
      </c>
      <c r="P115" s="223">
        <f t="shared" si="3"/>
        <v>0</v>
      </c>
      <c r="Q115" s="223">
        <f t="shared" si="3"/>
        <v>0</v>
      </c>
      <c r="R115" s="223">
        <f t="shared" si="3"/>
        <v>0</v>
      </c>
      <c r="S115" s="223">
        <f t="shared" si="3"/>
        <v>0</v>
      </c>
      <c r="T115" s="223">
        <f t="shared" si="3"/>
        <v>0</v>
      </c>
      <c r="U115" s="223">
        <f t="shared" si="3"/>
        <v>0</v>
      </c>
      <c r="V115" s="223">
        <f t="shared" si="3"/>
        <v>0</v>
      </c>
      <c r="W115" s="223">
        <f t="shared" si="3"/>
        <v>0</v>
      </c>
      <c r="X115" s="223">
        <f t="shared" si="3"/>
        <v>0</v>
      </c>
      <c r="Y115" s="223">
        <f t="shared" si="3"/>
        <v>0</v>
      </c>
      <c r="DA115" s="89"/>
    </row>
    <row r="116" spans="1:105" ht="12" customHeight="1" x14ac:dyDescent="0.25">
      <c r="A116" s="55" t="s">
        <v>91</v>
      </c>
      <c r="B116" s="259">
        <v>0</v>
      </c>
      <c r="C116" s="259">
        <v>0</v>
      </c>
      <c r="D116" s="259">
        <v>0</v>
      </c>
      <c r="E116" s="259">
        <v>0</v>
      </c>
      <c r="F116" s="259">
        <v>0</v>
      </c>
      <c r="G116" s="259">
        <v>0</v>
      </c>
      <c r="H116" s="259">
        <v>0</v>
      </c>
      <c r="I116" s="259">
        <v>0</v>
      </c>
      <c r="J116" s="259">
        <v>0</v>
      </c>
      <c r="K116" s="259">
        <v>0</v>
      </c>
      <c r="L116" s="259">
        <v>0</v>
      </c>
      <c r="M116" s="259">
        <v>0</v>
      </c>
      <c r="N116" s="259">
        <v>0</v>
      </c>
      <c r="O116" s="259">
        <v>0</v>
      </c>
      <c r="P116" s="259">
        <v>0</v>
      </c>
      <c r="Q116" s="259">
        <v>0</v>
      </c>
      <c r="R116" s="259">
        <v>0</v>
      </c>
      <c r="S116" s="259">
        <v>0</v>
      </c>
      <c r="T116" s="259">
        <v>0</v>
      </c>
      <c r="U116" s="259">
        <v>0</v>
      </c>
      <c r="V116" s="259">
        <v>0</v>
      </c>
      <c r="W116" s="259">
        <v>0</v>
      </c>
      <c r="X116" s="259">
        <v>0</v>
      </c>
      <c r="Y116" s="259">
        <v>0</v>
      </c>
      <c r="DA116" s="67" t="s">
        <v>893</v>
      </c>
    </row>
    <row r="117" spans="1:105" ht="12" customHeight="1" x14ac:dyDescent="0.25">
      <c r="A117" s="173" t="s">
        <v>92</v>
      </c>
      <c r="B117" s="224">
        <v>0</v>
      </c>
      <c r="C117" s="224">
        <v>0</v>
      </c>
      <c r="D117" s="224">
        <v>0</v>
      </c>
      <c r="E117" s="224">
        <v>0</v>
      </c>
      <c r="F117" s="224">
        <v>0</v>
      </c>
      <c r="G117" s="224">
        <v>0</v>
      </c>
      <c r="H117" s="224">
        <v>0</v>
      </c>
      <c r="I117" s="224">
        <v>0</v>
      </c>
      <c r="J117" s="224">
        <v>0</v>
      </c>
      <c r="K117" s="224">
        <v>0</v>
      </c>
      <c r="L117" s="224">
        <v>0</v>
      </c>
      <c r="M117" s="224">
        <v>0</v>
      </c>
      <c r="N117" s="224">
        <v>0</v>
      </c>
      <c r="O117" s="224">
        <v>0</v>
      </c>
      <c r="P117" s="224">
        <v>0</v>
      </c>
      <c r="Q117" s="224">
        <v>0</v>
      </c>
      <c r="R117" s="224">
        <v>0</v>
      </c>
      <c r="S117" s="224">
        <v>0</v>
      </c>
      <c r="T117" s="224">
        <v>0</v>
      </c>
      <c r="U117" s="224">
        <v>0</v>
      </c>
      <c r="V117" s="224">
        <v>0</v>
      </c>
      <c r="W117" s="224">
        <v>0</v>
      </c>
      <c r="X117" s="224">
        <v>0</v>
      </c>
      <c r="Y117" s="224">
        <v>0</v>
      </c>
      <c r="DA117" s="177" t="s">
        <v>894</v>
      </c>
    </row>
    <row r="118" spans="1:105" ht="12" customHeight="1" x14ac:dyDescent="0.25">
      <c r="A118" s="173" t="s">
        <v>93</v>
      </c>
      <c r="B118" s="224">
        <v>0</v>
      </c>
      <c r="C118" s="224">
        <v>0</v>
      </c>
      <c r="D118" s="224">
        <v>0</v>
      </c>
      <c r="E118" s="224">
        <v>0</v>
      </c>
      <c r="F118" s="224">
        <v>0</v>
      </c>
      <c r="G118" s="224">
        <v>0</v>
      </c>
      <c r="H118" s="224">
        <v>0</v>
      </c>
      <c r="I118" s="224">
        <v>0</v>
      </c>
      <c r="J118" s="224">
        <v>0</v>
      </c>
      <c r="K118" s="224">
        <v>0</v>
      </c>
      <c r="L118" s="224">
        <v>0</v>
      </c>
      <c r="M118" s="224">
        <v>0</v>
      </c>
      <c r="N118" s="224">
        <v>0</v>
      </c>
      <c r="O118" s="224">
        <v>0</v>
      </c>
      <c r="P118" s="224">
        <v>0</v>
      </c>
      <c r="Q118" s="224">
        <v>0</v>
      </c>
      <c r="R118" s="224">
        <v>0</v>
      </c>
      <c r="S118" s="224">
        <v>0</v>
      </c>
      <c r="T118" s="224">
        <v>0</v>
      </c>
      <c r="U118" s="224">
        <v>0</v>
      </c>
      <c r="V118" s="224">
        <v>0</v>
      </c>
      <c r="W118" s="224">
        <v>0</v>
      </c>
      <c r="X118" s="224">
        <v>0</v>
      </c>
      <c r="Y118" s="224">
        <v>0</v>
      </c>
      <c r="DA118" s="177" t="s">
        <v>895</v>
      </c>
    </row>
    <row r="119" spans="1:105" ht="12" customHeight="1" x14ac:dyDescent="0.25">
      <c r="A119" s="173" t="s">
        <v>94</v>
      </c>
      <c r="B119" s="224">
        <v>0</v>
      </c>
      <c r="C119" s="224">
        <v>0</v>
      </c>
      <c r="D119" s="224">
        <v>0</v>
      </c>
      <c r="E119" s="224">
        <v>0</v>
      </c>
      <c r="F119" s="224">
        <v>0</v>
      </c>
      <c r="G119" s="224">
        <v>0</v>
      </c>
      <c r="H119" s="224">
        <v>0</v>
      </c>
      <c r="I119" s="224">
        <v>0</v>
      </c>
      <c r="J119" s="224">
        <v>0</v>
      </c>
      <c r="K119" s="224">
        <v>0</v>
      </c>
      <c r="L119" s="224">
        <v>0</v>
      </c>
      <c r="M119" s="224">
        <v>0</v>
      </c>
      <c r="N119" s="224">
        <v>0</v>
      </c>
      <c r="O119" s="224">
        <v>0</v>
      </c>
      <c r="P119" s="224">
        <v>0</v>
      </c>
      <c r="Q119" s="224">
        <v>0</v>
      </c>
      <c r="R119" s="224">
        <v>0</v>
      </c>
      <c r="S119" s="224">
        <v>0</v>
      </c>
      <c r="T119" s="224">
        <v>0</v>
      </c>
      <c r="U119" s="224">
        <v>0</v>
      </c>
      <c r="V119" s="224">
        <v>0</v>
      </c>
      <c r="W119" s="224">
        <v>0</v>
      </c>
      <c r="X119" s="224">
        <v>0</v>
      </c>
      <c r="Y119" s="224">
        <v>0</v>
      </c>
      <c r="DA119" s="177" t="s">
        <v>896</v>
      </c>
    </row>
    <row r="120" spans="1:105" ht="12" customHeight="1" x14ac:dyDescent="0.25">
      <c r="A120" s="56" t="s">
        <v>95</v>
      </c>
      <c r="B120" s="260">
        <v>0</v>
      </c>
      <c r="C120" s="260">
        <v>0</v>
      </c>
      <c r="D120" s="260">
        <v>0</v>
      </c>
      <c r="E120" s="260">
        <v>0</v>
      </c>
      <c r="F120" s="260">
        <v>0</v>
      </c>
      <c r="G120" s="260">
        <v>0</v>
      </c>
      <c r="H120" s="260">
        <v>0</v>
      </c>
      <c r="I120" s="260">
        <v>0</v>
      </c>
      <c r="J120" s="260">
        <v>0</v>
      </c>
      <c r="K120" s="260">
        <v>0</v>
      </c>
      <c r="L120" s="260">
        <v>0</v>
      </c>
      <c r="M120" s="260">
        <v>0</v>
      </c>
      <c r="N120" s="260">
        <v>0</v>
      </c>
      <c r="O120" s="260">
        <v>0</v>
      </c>
      <c r="P120" s="260">
        <v>0</v>
      </c>
      <c r="Q120" s="260">
        <v>0</v>
      </c>
      <c r="R120" s="260">
        <v>0</v>
      </c>
      <c r="S120" s="260">
        <v>0</v>
      </c>
      <c r="T120" s="260">
        <v>0</v>
      </c>
      <c r="U120" s="260">
        <v>0</v>
      </c>
      <c r="V120" s="260">
        <v>0</v>
      </c>
      <c r="W120" s="260">
        <v>0</v>
      </c>
      <c r="X120" s="260">
        <v>0</v>
      </c>
      <c r="Y120" s="260">
        <v>0</v>
      </c>
      <c r="DA120" s="68" t="s">
        <v>897</v>
      </c>
    </row>
    <row r="121" spans="1:105" ht="12" customHeight="1" x14ac:dyDescent="0.25">
      <c r="A121" s="37" t="s">
        <v>159</v>
      </c>
      <c r="B121" s="226">
        <v>0</v>
      </c>
      <c r="C121" s="226">
        <v>0</v>
      </c>
      <c r="D121" s="226">
        <v>0</v>
      </c>
      <c r="E121" s="226">
        <v>0</v>
      </c>
      <c r="F121" s="226">
        <v>0</v>
      </c>
      <c r="G121" s="226">
        <v>0</v>
      </c>
      <c r="H121" s="226">
        <v>0</v>
      </c>
      <c r="I121" s="226">
        <v>0</v>
      </c>
      <c r="J121" s="226">
        <v>0</v>
      </c>
      <c r="K121" s="226">
        <v>0</v>
      </c>
      <c r="L121" s="226">
        <v>0</v>
      </c>
      <c r="M121" s="226">
        <v>0</v>
      </c>
      <c r="N121" s="226">
        <v>0</v>
      </c>
      <c r="O121" s="226">
        <v>0</v>
      </c>
      <c r="P121" s="226">
        <v>0</v>
      </c>
      <c r="Q121" s="226">
        <v>0</v>
      </c>
      <c r="R121" s="226">
        <v>0</v>
      </c>
      <c r="S121" s="226">
        <v>0</v>
      </c>
      <c r="T121" s="226">
        <v>0</v>
      </c>
      <c r="U121" s="226">
        <v>0</v>
      </c>
      <c r="V121" s="226">
        <v>0</v>
      </c>
      <c r="W121" s="226">
        <v>0</v>
      </c>
      <c r="X121" s="226">
        <v>0</v>
      </c>
      <c r="Y121" s="226">
        <v>0</v>
      </c>
      <c r="DA121" s="69" t="s">
        <v>898</v>
      </c>
    </row>
    <row r="122" spans="1:105" ht="12" customHeight="1" x14ac:dyDescent="0.25">
      <c r="A122" s="37" t="s">
        <v>35</v>
      </c>
      <c r="B122" s="226">
        <v>0</v>
      </c>
      <c r="C122" s="226">
        <v>0</v>
      </c>
      <c r="D122" s="226">
        <v>0</v>
      </c>
      <c r="E122" s="226">
        <v>0</v>
      </c>
      <c r="F122" s="226">
        <v>0</v>
      </c>
      <c r="G122" s="226">
        <v>0</v>
      </c>
      <c r="H122" s="226">
        <v>0</v>
      </c>
      <c r="I122" s="226">
        <v>0</v>
      </c>
      <c r="J122" s="226">
        <v>0</v>
      </c>
      <c r="K122" s="226">
        <v>0</v>
      </c>
      <c r="L122" s="226">
        <v>0</v>
      </c>
      <c r="M122" s="226">
        <v>0</v>
      </c>
      <c r="N122" s="226">
        <v>0</v>
      </c>
      <c r="O122" s="226">
        <v>0</v>
      </c>
      <c r="P122" s="226">
        <v>0</v>
      </c>
      <c r="Q122" s="226">
        <v>0</v>
      </c>
      <c r="R122" s="226">
        <v>0</v>
      </c>
      <c r="S122" s="226">
        <v>0</v>
      </c>
      <c r="T122" s="226">
        <v>0</v>
      </c>
      <c r="U122" s="226">
        <v>0</v>
      </c>
      <c r="V122" s="226">
        <v>0</v>
      </c>
      <c r="W122" s="226">
        <v>0</v>
      </c>
      <c r="X122" s="226">
        <v>0</v>
      </c>
      <c r="Y122" s="226">
        <v>0</v>
      </c>
      <c r="DA122" s="69" t="s">
        <v>899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900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0</v>
      </c>
      <c r="M124" s="226">
        <v>0</v>
      </c>
      <c r="N124" s="226">
        <v>0</v>
      </c>
      <c r="O124" s="226">
        <v>0</v>
      </c>
      <c r="P124" s="226">
        <v>0</v>
      </c>
      <c r="Q124" s="226">
        <v>0</v>
      </c>
      <c r="R124" s="226">
        <v>0</v>
      </c>
      <c r="S124" s="226">
        <v>0</v>
      </c>
      <c r="T124" s="226">
        <v>0</v>
      </c>
      <c r="U124" s="226">
        <v>0</v>
      </c>
      <c r="V124" s="226">
        <v>0</v>
      </c>
      <c r="W124" s="226">
        <v>0</v>
      </c>
      <c r="X124" s="226">
        <v>0</v>
      </c>
      <c r="Y124" s="226">
        <v>0</v>
      </c>
      <c r="DA124" s="69" t="s">
        <v>901</v>
      </c>
    </row>
    <row r="125" spans="1:105" ht="12" customHeight="1" x14ac:dyDescent="0.25">
      <c r="A125" s="37" t="s">
        <v>40</v>
      </c>
      <c r="B125" s="226">
        <v>0</v>
      </c>
      <c r="C125" s="226">
        <v>0</v>
      </c>
      <c r="D125" s="226">
        <v>0</v>
      </c>
      <c r="E125" s="226">
        <v>0</v>
      </c>
      <c r="F125" s="226">
        <v>0</v>
      </c>
      <c r="G125" s="226">
        <v>0</v>
      </c>
      <c r="H125" s="226">
        <v>0</v>
      </c>
      <c r="I125" s="226">
        <v>0</v>
      </c>
      <c r="J125" s="226">
        <v>0</v>
      </c>
      <c r="K125" s="226">
        <v>0</v>
      </c>
      <c r="L125" s="226">
        <v>0</v>
      </c>
      <c r="M125" s="226">
        <v>0</v>
      </c>
      <c r="N125" s="226">
        <v>0</v>
      </c>
      <c r="O125" s="226">
        <v>0</v>
      </c>
      <c r="P125" s="226">
        <v>0</v>
      </c>
      <c r="Q125" s="226">
        <v>0</v>
      </c>
      <c r="R125" s="226">
        <v>0</v>
      </c>
      <c r="S125" s="226">
        <v>0</v>
      </c>
      <c r="T125" s="226">
        <v>0</v>
      </c>
      <c r="U125" s="226">
        <v>0</v>
      </c>
      <c r="V125" s="226">
        <v>0</v>
      </c>
      <c r="W125" s="226">
        <v>0</v>
      </c>
      <c r="X125" s="226">
        <v>0</v>
      </c>
      <c r="Y125" s="226">
        <v>0</v>
      </c>
      <c r="DA125" s="69" t="s">
        <v>902</v>
      </c>
    </row>
    <row r="126" spans="1:105" ht="12" customHeight="1" x14ac:dyDescent="0.25">
      <c r="A126" s="57" t="s">
        <v>602</v>
      </c>
      <c r="B126" s="294">
        <v>0</v>
      </c>
      <c r="C126" s="294">
        <v>0</v>
      </c>
      <c r="D126" s="294">
        <v>0</v>
      </c>
      <c r="E126" s="294">
        <v>0</v>
      </c>
      <c r="F126" s="294">
        <v>0</v>
      </c>
      <c r="G126" s="294">
        <v>0</v>
      </c>
      <c r="H126" s="294">
        <v>0</v>
      </c>
      <c r="I126" s="294">
        <v>0</v>
      </c>
      <c r="J126" s="294">
        <v>0</v>
      </c>
      <c r="K126" s="294">
        <v>0</v>
      </c>
      <c r="L126" s="294">
        <v>0</v>
      </c>
      <c r="M126" s="294">
        <v>0</v>
      </c>
      <c r="N126" s="294">
        <v>0</v>
      </c>
      <c r="O126" s="294">
        <v>0</v>
      </c>
      <c r="P126" s="294">
        <v>0</v>
      </c>
      <c r="Q126" s="294">
        <v>0</v>
      </c>
      <c r="R126" s="294">
        <v>0</v>
      </c>
      <c r="S126" s="294">
        <v>0</v>
      </c>
      <c r="T126" s="294">
        <v>0</v>
      </c>
      <c r="U126" s="294">
        <v>0</v>
      </c>
      <c r="V126" s="294">
        <v>0</v>
      </c>
      <c r="W126" s="294">
        <v>0</v>
      </c>
      <c r="X126" s="294">
        <v>0</v>
      </c>
      <c r="Y126" s="294">
        <v>0</v>
      </c>
      <c r="DA126" s="70" t="s">
        <v>903</v>
      </c>
    </row>
    <row r="127" spans="1:105" ht="12" customHeight="1" x14ac:dyDescent="0.25">
      <c r="A127" s="60" t="s">
        <v>604</v>
      </c>
      <c r="B127" s="262">
        <v>0</v>
      </c>
      <c r="C127" s="262">
        <v>0</v>
      </c>
      <c r="D127" s="262">
        <v>0</v>
      </c>
      <c r="E127" s="262">
        <v>0</v>
      </c>
      <c r="F127" s="262">
        <v>0</v>
      </c>
      <c r="G127" s="262">
        <v>0</v>
      </c>
      <c r="H127" s="262">
        <v>0</v>
      </c>
      <c r="I127" s="262">
        <v>0</v>
      </c>
      <c r="J127" s="262">
        <v>0</v>
      </c>
      <c r="K127" s="262">
        <v>0</v>
      </c>
      <c r="L127" s="262">
        <v>0</v>
      </c>
      <c r="M127" s="262">
        <v>0</v>
      </c>
      <c r="N127" s="262">
        <v>0</v>
      </c>
      <c r="O127" s="262">
        <v>0</v>
      </c>
      <c r="P127" s="262">
        <v>0</v>
      </c>
      <c r="Q127" s="262">
        <v>0</v>
      </c>
      <c r="R127" s="262">
        <v>0</v>
      </c>
      <c r="S127" s="262">
        <v>0</v>
      </c>
      <c r="T127" s="262">
        <v>0</v>
      </c>
      <c r="U127" s="262">
        <v>0</v>
      </c>
      <c r="V127" s="262">
        <v>0</v>
      </c>
      <c r="W127" s="262">
        <v>0</v>
      </c>
      <c r="X127" s="262">
        <v>0</v>
      </c>
      <c r="Y127" s="262">
        <v>0</v>
      </c>
      <c r="DA127" s="72" t="s">
        <v>904</v>
      </c>
    </row>
    <row r="128" spans="1:105" ht="12" customHeight="1" x14ac:dyDescent="0.25">
      <c r="A128" s="59" t="s">
        <v>28</v>
      </c>
      <c r="B128" s="230">
        <v>0</v>
      </c>
      <c r="C128" s="230">
        <v>0</v>
      </c>
      <c r="D128" s="230">
        <v>0</v>
      </c>
      <c r="E128" s="230">
        <v>0</v>
      </c>
      <c r="F128" s="230">
        <v>0</v>
      </c>
      <c r="G128" s="230">
        <v>0</v>
      </c>
      <c r="H128" s="230">
        <v>0</v>
      </c>
      <c r="I128" s="230">
        <v>0</v>
      </c>
      <c r="J128" s="230">
        <v>0</v>
      </c>
      <c r="K128" s="230">
        <v>0</v>
      </c>
      <c r="L128" s="230">
        <v>0</v>
      </c>
      <c r="M128" s="230">
        <v>0</v>
      </c>
      <c r="N128" s="230">
        <v>0</v>
      </c>
      <c r="O128" s="230">
        <v>0</v>
      </c>
      <c r="P128" s="230">
        <v>0</v>
      </c>
      <c r="Q128" s="230">
        <v>0</v>
      </c>
      <c r="R128" s="230">
        <v>0</v>
      </c>
      <c r="S128" s="230">
        <v>0</v>
      </c>
      <c r="T128" s="230">
        <v>0</v>
      </c>
      <c r="U128" s="230">
        <v>0</v>
      </c>
      <c r="V128" s="230">
        <v>0</v>
      </c>
      <c r="W128" s="230">
        <v>0</v>
      </c>
      <c r="X128" s="230">
        <v>0</v>
      </c>
      <c r="Y128" s="230">
        <v>0</v>
      </c>
      <c r="DA128" s="71" t="s">
        <v>905</v>
      </c>
    </row>
    <row r="129" spans="1:105" ht="12" customHeight="1" x14ac:dyDescent="0.25">
      <c r="A129" s="59" t="s">
        <v>31</v>
      </c>
      <c r="B129" s="230">
        <v>0</v>
      </c>
      <c r="C129" s="230">
        <v>0</v>
      </c>
      <c r="D129" s="230">
        <v>0</v>
      </c>
      <c r="E129" s="230">
        <v>0</v>
      </c>
      <c r="F129" s="230">
        <v>0</v>
      </c>
      <c r="G129" s="230">
        <v>0</v>
      </c>
      <c r="H129" s="230">
        <v>0</v>
      </c>
      <c r="I129" s="230">
        <v>0</v>
      </c>
      <c r="J129" s="230">
        <v>0</v>
      </c>
      <c r="K129" s="230">
        <v>0</v>
      </c>
      <c r="L129" s="230">
        <v>0</v>
      </c>
      <c r="M129" s="230">
        <v>0</v>
      </c>
      <c r="N129" s="230">
        <v>0</v>
      </c>
      <c r="O129" s="230">
        <v>0</v>
      </c>
      <c r="P129" s="230">
        <v>0</v>
      </c>
      <c r="Q129" s="230">
        <v>0</v>
      </c>
      <c r="R129" s="230">
        <v>0</v>
      </c>
      <c r="S129" s="230">
        <v>0</v>
      </c>
      <c r="T129" s="230">
        <v>0</v>
      </c>
      <c r="U129" s="230">
        <v>0</v>
      </c>
      <c r="V129" s="230">
        <v>0</v>
      </c>
      <c r="W129" s="230">
        <v>0</v>
      </c>
      <c r="X129" s="230">
        <v>0</v>
      </c>
      <c r="Y129" s="230">
        <v>0</v>
      </c>
      <c r="DA129" s="71" t="s">
        <v>906</v>
      </c>
    </row>
    <row r="130" spans="1:105" ht="12" customHeight="1" x14ac:dyDescent="0.25">
      <c r="A130" s="59" t="s">
        <v>159</v>
      </c>
      <c r="B130" s="230">
        <v>0</v>
      </c>
      <c r="C130" s="230">
        <v>0</v>
      </c>
      <c r="D130" s="230">
        <v>0</v>
      </c>
      <c r="E130" s="230">
        <v>0</v>
      </c>
      <c r="F130" s="230">
        <v>0</v>
      </c>
      <c r="G130" s="230">
        <v>0</v>
      </c>
      <c r="H130" s="230">
        <v>0</v>
      </c>
      <c r="I130" s="230">
        <v>0</v>
      </c>
      <c r="J130" s="230">
        <v>0</v>
      </c>
      <c r="K130" s="230">
        <v>0</v>
      </c>
      <c r="L130" s="230">
        <v>0</v>
      </c>
      <c r="M130" s="230">
        <v>0</v>
      </c>
      <c r="N130" s="230">
        <v>0</v>
      </c>
      <c r="O130" s="230">
        <v>0</v>
      </c>
      <c r="P130" s="230">
        <v>0</v>
      </c>
      <c r="Q130" s="230">
        <v>0</v>
      </c>
      <c r="R130" s="230">
        <v>0</v>
      </c>
      <c r="S130" s="230">
        <v>0</v>
      </c>
      <c r="T130" s="230">
        <v>0</v>
      </c>
      <c r="U130" s="230">
        <v>0</v>
      </c>
      <c r="V130" s="230">
        <v>0</v>
      </c>
      <c r="W130" s="230">
        <v>0</v>
      </c>
      <c r="X130" s="230">
        <v>0</v>
      </c>
      <c r="Y130" s="230">
        <v>0</v>
      </c>
      <c r="DA130" s="71" t="s">
        <v>907</v>
      </c>
    </row>
    <row r="131" spans="1:105" ht="12" customHeight="1" x14ac:dyDescent="0.25">
      <c r="A131" s="59" t="s">
        <v>32</v>
      </c>
      <c r="B131" s="230">
        <v>0</v>
      </c>
      <c r="C131" s="230">
        <v>0</v>
      </c>
      <c r="D131" s="230">
        <v>0</v>
      </c>
      <c r="E131" s="230">
        <v>0</v>
      </c>
      <c r="F131" s="230">
        <v>0</v>
      </c>
      <c r="G131" s="230">
        <v>0</v>
      </c>
      <c r="H131" s="230">
        <v>0</v>
      </c>
      <c r="I131" s="230">
        <v>0</v>
      </c>
      <c r="J131" s="230">
        <v>0</v>
      </c>
      <c r="K131" s="230">
        <v>0</v>
      </c>
      <c r="L131" s="230">
        <v>0</v>
      </c>
      <c r="M131" s="230">
        <v>0</v>
      </c>
      <c r="N131" s="230">
        <v>0</v>
      </c>
      <c r="O131" s="230">
        <v>0</v>
      </c>
      <c r="P131" s="230">
        <v>0</v>
      </c>
      <c r="Q131" s="230">
        <v>0</v>
      </c>
      <c r="R131" s="230">
        <v>0</v>
      </c>
      <c r="S131" s="230">
        <v>0</v>
      </c>
      <c r="T131" s="230">
        <v>0</v>
      </c>
      <c r="U131" s="230">
        <v>0</v>
      </c>
      <c r="V131" s="230">
        <v>0</v>
      </c>
      <c r="W131" s="230">
        <v>0</v>
      </c>
      <c r="X131" s="230">
        <v>0</v>
      </c>
      <c r="Y131" s="230">
        <v>0</v>
      </c>
      <c r="DA131" s="71" t="s">
        <v>908</v>
      </c>
    </row>
    <row r="132" spans="1:105" ht="12" customHeight="1" x14ac:dyDescent="0.25">
      <c r="A132" s="59" t="s">
        <v>35</v>
      </c>
      <c r="B132" s="230">
        <v>0</v>
      </c>
      <c r="C132" s="230">
        <v>0</v>
      </c>
      <c r="D132" s="230">
        <v>0</v>
      </c>
      <c r="E132" s="230">
        <v>0</v>
      </c>
      <c r="F132" s="230">
        <v>0</v>
      </c>
      <c r="G132" s="230">
        <v>0</v>
      </c>
      <c r="H132" s="230">
        <v>0</v>
      </c>
      <c r="I132" s="230">
        <v>0</v>
      </c>
      <c r="J132" s="230">
        <v>0</v>
      </c>
      <c r="K132" s="230">
        <v>0</v>
      </c>
      <c r="L132" s="230">
        <v>0</v>
      </c>
      <c r="M132" s="230">
        <v>0</v>
      </c>
      <c r="N132" s="230">
        <v>0</v>
      </c>
      <c r="O132" s="230">
        <v>0</v>
      </c>
      <c r="P132" s="230">
        <v>0</v>
      </c>
      <c r="Q132" s="230">
        <v>0</v>
      </c>
      <c r="R132" s="230">
        <v>0</v>
      </c>
      <c r="S132" s="230">
        <v>0</v>
      </c>
      <c r="T132" s="230">
        <v>0</v>
      </c>
      <c r="U132" s="230">
        <v>0</v>
      </c>
      <c r="V132" s="230">
        <v>0</v>
      </c>
      <c r="W132" s="230">
        <v>0</v>
      </c>
      <c r="X132" s="230">
        <v>0</v>
      </c>
      <c r="Y132" s="230">
        <v>0</v>
      </c>
      <c r="DA132" s="71" t="s">
        <v>909</v>
      </c>
    </row>
    <row r="133" spans="1:105" ht="12" customHeight="1" x14ac:dyDescent="0.25">
      <c r="A133" s="60" t="s">
        <v>611</v>
      </c>
      <c r="B133" s="262">
        <v>0</v>
      </c>
      <c r="C133" s="262">
        <v>0</v>
      </c>
      <c r="D133" s="262">
        <v>0</v>
      </c>
      <c r="E133" s="262">
        <v>0</v>
      </c>
      <c r="F133" s="262">
        <v>0</v>
      </c>
      <c r="G133" s="262">
        <v>0</v>
      </c>
      <c r="H133" s="262">
        <v>0</v>
      </c>
      <c r="I133" s="262">
        <v>0</v>
      </c>
      <c r="J133" s="262">
        <v>0</v>
      </c>
      <c r="K133" s="262">
        <v>0</v>
      </c>
      <c r="L133" s="262">
        <v>0</v>
      </c>
      <c r="M133" s="262">
        <v>0</v>
      </c>
      <c r="N133" s="262">
        <v>0</v>
      </c>
      <c r="O133" s="262">
        <v>0</v>
      </c>
      <c r="P133" s="262">
        <v>0</v>
      </c>
      <c r="Q133" s="262">
        <v>0</v>
      </c>
      <c r="R133" s="262">
        <v>0</v>
      </c>
      <c r="S133" s="262">
        <v>0</v>
      </c>
      <c r="T133" s="262">
        <v>0</v>
      </c>
      <c r="U133" s="262">
        <v>0</v>
      </c>
      <c r="V133" s="262">
        <v>0</v>
      </c>
      <c r="W133" s="262">
        <v>0</v>
      </c>
      <c r="X133" s="262">
        <v>0</v>
      </c>
      <c r="Y133" s="262">
        <v>0</v>
      </c>
      <c r="DA133" s="72" t="s">
        <v>910</v>
      </c>
    </row>
    <row r="134" spans="1:105" ht="12" customHeight="1" x14ac:dyDescent="0.25">
      <c r="A134" s="57" t="s">
        <v>613</v>
      </c>
      <c r="B134" s="294">
        <v>0</v>
      </c>
      <c r="C134" s="294">
        <v>0</v>
      </c>
      <c r="D134" s="294">
        <v>0</v>
      </c>
      <c r="E134" s="294">
        <v>0</v>
      </c>
      <c r="F134" s="294">
        <v>0</v>
      </c>
      <c r="G134" s="294">
        <v>0</v>
      </c>
      <c r="H134" s="294">
        <v>0</v>
      </c>
      <c r="I134" s="294">
        <v>0</v>
      </c>
      <c r="J134" s="294">
        <v>0</v>
      </c>
      <c r="K134" s="294">
        <v>0</v>
      </c>
      <c r="L134" s="294">
        <v>0</v>
      </c>
      <c r="M134" s="294">
        <v>0</v>
      </c>
      <c r="N134" s="294">
        <v>0</v>
      </c>
      <c r="O134" s="294">
        <v>0</v>
      </c>
      <c r="P134" s="294">
        <v>0</v>
      </c>
      <c r="Q134" s="294">
        <v>0</v>
      </c>
      <c r="R134" s="294">
        <v>0</v>
      </c>
      <c r="S134" s="294">
        <v>0</v>
      </c>
      <c r="T134" s="294">
        <v>0</v>
      </c>
      <c r="U134" s="294">
        <v>0</v>
      </c>
      <c r="V134" s="294">
        <v>0</v>
      </c>
      <c r="W134" s="294">
        <v>0</v>
      </c>
      <c r="X134" s="294">
        <v>0</v>
      </c>
      <c r="Y134" s="294">
        <v>0</v>
      </c>
      <c r="DA134" s="70" t="s">
        <v>911</v>
      </c>
    </row>
    <row r="135" spans="1:105" ht="12" customHeight="1" x14ac:dyDescent="0.25">
      <c r="A135" s="60" t="s">
        <v>615</v>
      </c>
      <c r="B135" s="262">
        <v>0</v>
      </c>
      <c r="C135" s="262">
        <v>0</v>
      </c>
      <c r="D135" s="262">
        <v>0</v>
      </c>
      <c r="E135" s="262">
        <v>0</v>
      </c>
      <c r="F135" s="262">
        <v>0</v>
      </c>
      <c r="G135" s="262">
        <v>0</v>
      </c>
      <c r="H135" s="262">
        <v>0</v>
      </c>
      <c r="I135" s="262">
        <v>0</v>
      </c>
      <c r="J135" s="262">
        <v>0</v>
      </c>
      <c r="K135" s="262">
        <v>0</v>
      </c>
      <c r="L135" s="262">
        <v>0</v>
      </c>
      <c r="M135" s="262">
        <v>0</v>
      </c>
      <c r="N135" s="262">
        <v>0</v>
      </c>
      <c r="O135" s="262">
        <v>0</v>
      </c>
      <c r="P135" s="262">
        <v>0</v>
      </c>
      <c r="Q135" s="262">
        <v>0</v>
      </c>
      <c r="R135" s="262">
        <v>0</v>
      </c>
      <c r="S135" s="262">
        <v>0</v>
      </c>
      <c r="T135" s="262">
        <v>0</v>
      </c>
      <c r="U135" s="262">
        <v>0</v>
      </c>
      <c r="V135" s="262">
        <v>0</v>
      </c>
      <c r="W135" s="262">
        <v>0</v>
      </c>
      <c r="X135" s="262">
        <v>0</v>
      </c>
      <c r="Y135" s="262">
        <v>0</v>
      </c>
      <c r="DA135" s="72" t="s">
        <v>912</v>
      </c>
    </row>
    <row r="136" spans="1:105" ht="12" customHeight="1" x14ac:dyDescent="0.25">
      <c r="A136" s="59" t="s">
        <v>31</v>
      </c>
      <c r="B136" s="297">
        <v>0</v>
      </c>
      <c r="C136" s="297">
        <v>0</v>
      </c>
      <c r="D136" s="297">
        <v>0</v>
      </c>
      <c r="E136" s="297">
        <v>0</v>
      </c>
      <c r="F136" s="297">
        <v>0</v>
      </c>
      <c r="G136" s="297">
        <v>0</v>
      </c>
      <c r="H136" s="297">
        <v>0</v>
      </c>
      <c r="I136" s="297">
        <v>0</v>
      </c>
      <c r="J136" s="297">
        <v>0</v>
      </c>
      <c r="K136" s="297">
        <v>0</v>
      </c>
      <c r="L136" s="297">
        <v>0</v>
      </c>
      <c r="M136" s="297">
        <v>0</v>
      </c>
      <c r="N136" s="297">
        <v>0</v>
      </c>
      <c r="O136" s="297">
        <v>0</v>
      </c>
      <c r="P136" s="297">
        <v>0</v>
      </c>
      <c r="Q136" s="297">
        <v>0</v>
      </c>
      <c r="R136" s="297">
        <v>0</v>
      </c>
      <c r="S136" s="297">
        <v>0</v>
      </c>
      <c r="T136" s="297">
        <v>0</v>
      </c>
      <c r="U136" s="297">
        <v>0</v>
      </c>
      <c r="V136" s="297">
        <v>0</v>
      </c>
      <c r="W136" s="297">
        <v>0</v>
      </c>
      <c r="X136" s="297">
        <v>0</v>
      </c>
      <c r="Y136" s="297">
        <v>0</v>
      </c>
      <c r="DA136" s="71" t="s">
        <v>913</v>
      </c>
    </row>
    <row r="137" spans="1:105" ht="12" customHeight="1" x14ac:dyDescent="0.25">
      <c r="A137" s="59" t="s">
        <v>159</v>
      </c>
      <c r="B137" s="297">
        <v>0</v>
      </c>
      <c r="C137" s="297">
        <v>0</v>
      </c>
      <c r="D137" s="297">
        <v>0</v>
      </c>
      <c r="E137" s="297">
        <v>0</v>
      </c>
      <c r="F137" s="297">
        <v>0</v>
      </c>
      <c r="G137" s="297">
        <v>0</v>
      </c>
      <c r="H137" s="297">
        <v>0</v>
      </c>
      <c r="I137" s="297">
        <v>0</v>
      </c>
      <c r="J137" s="297">
        <v>0</v>
      </c>
      <c r="K137" s="297">
        <v>0</v>
      </c>
      <c r="L137" s="297">
        <v>0</v>
      </c>
      <c r="M137" s="297">
        <v>0</v>
      </c>
      <c r="N137" s="297">
        <v>0</v>
      </c>
      <c r="O137" s="297">
        <v>0</v>
      </c>
      <c r="P137" s="297">
        <v>0</v>
      </c>
      <c r="Q137" s="297">
        <v>0</v>
      </c>
      <c r="R137" s="297">
        <v>0</v>
      </c>
      <c r="S137" s="297">
        <v>0</v>
      </c>
      <c r="T137" s="297">
        <v>0</v>
      </c>
      <c r="U137" s="297">
        <v>0</v>
      </c>
      <c r="V137" s="297">
        <v>0</v>
      </c>
      <c r="W137" s="297">
        <v>0</v>
      </c>
      <c r="X137" s="297">
        <v>0</v>
      </c>
      <c r="Y137" s="297">
        <v>0</v>
      </c>
      <c r="DA137" s="71" t="s">
        <v>914</v>
      </c>
    </row>
    <row r="138" spans="1:105" ht="12" customHeight="1" x14ac:dyDescent="0.25">
      <c r="A138" s="59" t="s">
        <v>32</v>
      </c>
      <c r="B138" s="297">
        <v>0</v>
      </c>
      <c r="C138" s="297">
        <v>0</v>
      </c>
      <c r="D138" s="297">
        <v>0</v>
      </c>
      <c r="E138" s="297">
        <v>0</v>
      </c>
      <c r="F138" s="297">
        <v>0</v>
      </c>
      <c r="G138" s="297">
        <v>0</v>
      </c>
      <c r="H138" s="297">
        <v>0</v>
      </c>
      <c r="I138" s="297">
        <v>0</v>
      </c>
      <c r="J138" s="297">
        <v>0</v>
      </c>
      <c r="K138" s="297">
        <v>0</v>
      </c>
      <c r="L138" s="297">
        <v>0</v>
      </c>
      <c r="M138" s="297">
        <v>0</v>
      </c>
      <c r="N138" s="297">
        <v>0</v>
      </c>
      <c r="O138" s="297">
        <v>0</v>
      </c>
      <c r="P138" s="297">
        <v>0</v>
      </c>
      <c r="Q138" s="297">
        <v>0</v>
      </c>
      <c r="R138" s="297">
        <v>0</v>
      </c>
      <c r="S138" s="297">
        <v>0</v>
      </c>
      <c r="T138" s="297">
        <v>0</v>
      </c>
      <c r="U138" s="297">
        <v>0</v>
      </c>
      <c r="V138" s="297">
        <v>0</v>
      </c>
      <c r="W138" s="297">
        <v>0</v>
      </c>
      <c r="X138" s="297">
        <v>0</v>
      </c>
      <c r="Y138" s="297">
        <v>0</v>
      </c>
      <c r="DA138" s="71" t="s">
        <v>915</v>
      </c>
    </row>
    <row r="139" spans="1:105" ht="12" customHeight="1" x14ac:dyDescent="0.25">
      <c r="A139" s="59" t="s">
        <v>35</v>
      </c>
      <c r="B139" s="297">
        <v>0</v>
      </c>
      <c r="C139" s="297">
        <v>0</v>
      </c>
      <c r="D139" s="297">
        <v>0</v>
      </c>
      <c r="E139" s="297">
        <v>0</v>
      </c>
      <c r="F139" s="297">
        <v>0</v>
      </c>
      <c r="G139" s="297">
        <v>0</v>
      </c>
      <c r="H139" s="297">
        <v>0</v>
      </c>
      <c r="I139" s="297">
        <v>0</v>
      </c>
      <c r="J139" s="297">
        <v>0</v>
      </c>
      <c r="K139" s="297">
        <v>0</v>
      </c>
      <c r="L139" s="297">
        <v>0</v>
      </c>
      <c r="M139" s="297">
        <v>0</v>
      </c>
      <c r="N139" s="297">
        <v>0</v>
      </c>
      <c r="O139" s="297">
        <v>0</v>
      </c>
      <c r="P139" s="297">
        <v>0</v>
      </c>
      <c r="Q139" s="297">
        <v>0</v>
      </c>
      <c r="R139" s="297">
        <v>0</v>
      </c>
      <c r="S139" s="297">
        <v>0</v>
      </c>
      <c r="T139" s="297">
        <v>0</v>
      </c>
      <c r="U139" s="297">
        <v>0</v>
      </c>
      <c r="V139" s="297">
        <v>0</v>
      </c>
      <c r="W139" s="297">
        <v>0</v>
      </c>
      <c r="X139" s="297">
        <v>0</v>
      </c>
      <c r="Y139" s="297">
        <v>0</v>
      </c>
      <c r="DA139" s="71" t="s">
        <v>916</v>
      </c>
    </row>
    <row r="140" spans="1:105" ht="12" customHeight="1" x14ac:dyDescent="0.25">
      <c r="A140" s="60" t="s">
        <v>621</v>
      </c>
      <c r="B140" s="262">
        <v>0</v>
      </c>
      <c r="C140" s="262">
        <v>0</v>
      </c>
      <c r="D140" s="262">
        <v>0</v>
      </c>
      <c r="E140" s="262">
        <v>0</v>
      </c>
      <c r="F140" s="262">
        <v>0</v>
      </c>
      <c r="G140" s="262">
        <v>0</v>
      </c>
      <c r="H140" s="262">
        <v>0</v>
      </c>
      <c r="I140" s="262">
        <v>0</v>
      </c>
      <c r="J140" s="262">
        <v>0</v>
      </c>
      <c r="K140" s="262">
        <v>0</v>
      </c>
      <c r="L140" s="262">
        <v>0</v>
      </c>
      <c r="M140" s="262">
        <v>0</v>
      </c>
      <c r="N140" s="262">
        <v>0</v>
      </c>
      <c r="O140" s="262">
        <v>0</v>
      </c>
      <c r="P140" s="262">
        <v>0</v>
      </c>
      <c r="Q140" s="262">
        <v>0</v>
      </c>
      <c r="R140" s="262">
        <v>0</v>
      </c>
      <c r="S140" s="262">
        <v>0</v>
      </c>
      <c r="T140" s="262">
        <v>0</v>
      </c>
      <c r="U140" s="262">
        <v>0</v>
      </c>
      <c r="V140" s="262">
        <v>0</v>
      </c>
      <c r="W140" s="262">
        <v>0</v>
      </c>
      <c r="X140" s="262">
        <v>0</v>
      </c>
      <c r="Y140" s="262">
        <v>0</v>
      </c>
      <c r="DA140" s="72" t="s">
        <v>917</v>
      </c>
    </row>
    <row r="141" spans="1:105" ht="12" customHeight="1" x14ac:dyDescent="0.25">
      <c r="A141" s="57" t="s">
        <v>623</v>
      </c>
      <c r="B141" s="261">
        <f t="shared" ref="B141:Y141" si="4">B142+B146+B157</f>
        <v>0</v>
      </c>
      <c r="C141" s="261">
        <f t="shared" si="4"/>
        <v>0</v>
      </c>
      <c r="D141" s="261">
        <f t="shared" si="4"/>
        <v>0</v>
      </c>
      <c r="E141" s="261">
        <f t="shared" si="4"/>
        <v>0</v>
      </c>
      <c r="F141" s="261">
        <f t="shared" si="4"/>
        <v>0</v>
      </c>
      <c r="G141" s="261">
        <f t="shared" si="4"/>
        <v>0</v>
      </c>
      <c r="H141" s="261">
        <f t="shared" si="4"/>
        <v>0</v>
      </c>
      <c r="I141" s="261">
        <f t="shared" si="4"/>
        <v>0</v>
      </c>
      <c r="J141" s="261">
        <f t="shared" si="4"/>
        <v>0</v>
      </c>
      <c r="K141" s="261">
        <f t="shared" si="4"/>
        <v>0</v>
      </c>
      <c r="L141" s="261">
        <f t="shared" si="4"/>
        <v>0</v>
      </c>
      <c r="M141" s="261">
        <f t="shared" si="4"/>
        <v>0</v>
      </c>
      <c r="N141" s="261">
        <f t="shared" si="4"/>
        <v>0</v>
      </c>
      <c r="O141" s="261">
        <f t="shared" si="4"/>
        <v>0</v>
      </c>
      <c r="P141" s="261">
        <f t="shared" si="4"/>
        <v>0</v>
      </c>
      <c r="Q141" s="261">
        <f t="shared" si="4"/>
        <v>0</v>
      </c>
      <c r="R141" s="261">
        <f t="shared" si="4"/>
        <v>0</v>
      </c>
      <c r="S141" s="261">
        <f t="shared" si="4"/>
        <v>0</v>
      </c>
      <c r="T141" s="261">
        <f t="shared" si="4"/>
        <v>0</v>
      </c>
      <c r="U141" s="261">
        <f t="shared" si="4"/>
        <v>0</v>
      </c>
      <c r="V141" s="261">
        <f t="shared" si="4"/>
        <v>0</v>
      </c>
      <c r="W141" s="261">
        <f t="shared" si="4"/>
        <v>0</v>
      </c>
      <c r="X141" s="261">
        <f t="shared" si="4"/>
        <v>0</v>
      </c>
      <c r="Y141" s="261">
        <f t="shared" si="4"/>
        <v>0</v>
      </c>
      <c r="DA141" s="70"/>
    </row>
    <row r="142" spans="1:105" ht="12" customHeight="1" x14ac:dyDescent="0.25">
      <c r="A142" s="60" t="s">
        <v>624</v>
      </c>
      <c r="B142" s="262">
        <v>0</v>
      </c>
      <c r="C142" s="262">
        <v>0</v>
      </c>
      <c r="D142" s="262">
        <v>0</v>
      </c>
      <c r="E142" s="262">
        <v>0</v>
      </c>
      <c r="F142" s="262">
        <v>0</v>
      </c>
      <c r="G142" s="262">
        <v>0</v>
      </c>
      <c r="H142" s="262">
        <v>0</v>
      </c>
      <c r="I142" s="262">
        <v>0</v>
      </c>
      <c r="J142" s="262">
        <v>0</v>
      </c>
      <c r="K142" s="262">
        <v>0</v>
      </c>
      <c r="L142" s="262">
        <v>0</v>
      </c>
      <c r="M142" s="262">
        <v>0</v>
      </c>
      <c r="N142" s="262">
        <v>0</v>
      </c>
      <c r="O142" s="262">
        <v>0</v>
      </c>
      <c r="P142" s="262">
        <v>0</v>
      </c>
      <c r="Q142" s="262">
        <v>0</v>
      </c>
      <c r="R142" s="262">
        <v>0</v>
      </c>
      <c r="S142" s="262">
        <v>0</v>
      </c>
      <c r="T142" s="262">
        <v>0</v>
      </c>
      <c r="U142" s="262">
        <v>0</v>
      </c>
      <c r="V142" s="262">
        <v>0</v>
      </c>
      <c r="W142" s="262">
        <v>0</v>
      </c>
      <c r="X142" s="262">
        <v>0</v>
      </c>
      <c r="Y142" s="262">
        <v>0</v>
      </c>
      <c r="DA142" s="72" t="s">
        <v>918</v>
      </c>
    </row>
    <row r="143" spans="1:105" ht="12" customHeight="1" x14ac:dyDescent="0.25">
      <c r="A143" s="59" t="s">
        <v>31</v>
      </c>
      <c r="B143" s="230">
        <v>0</v>
      </c>
      <c r="C143" s="230">
        <v>0</v>
      </c>
      <c r="D143" s="230">
        <v>0</v>
      </c>
      <c r="E143" s="230">
        <v>0</v>
      </c>
      <c r="F143" s="230">
        <v>0</v>
      </c>
      <c r="G143" s="230">
        <v>0</v>
      </c>
      <c r="H143" s="230">
        <v>0</v>
      </c>
      <c r="I143" s="230">
        <v>0</v>
      </c>
      <c r="J143" s="230">
        <v>0</v>
      </c>
      <c r="K143" s="230">
        <v>0</v>
      </c>
      <c r="L143" s="230">
        <v>0</v>
      </c>
      <c r="M143" s="230">
        <v>0</v>
      </c>
      <c r="N143" s="230">
        <v>0</v>
      </c>
      <c r="O143" s="230">
        <v>0</v>
      </c>
      <c r="P143" s="230">
        <v>0</v>
      </c>
      <c r="Q143" s="230">
        <v>0</v>
      </c>
      <c r="R143" s="230">
        <v>0</v>
      </c>
      <c r="S143" s="230">
        <v>0</v>
      </c>
      <c r="T143" s="230">
        <v>0</v>
      </c>
      <c r="U143" s="230">
        <v>0</v>
      </c>
      <c r="V143" s="230">
        <v>0</v>
      </c>
      <c r="W143" s="230">
        <v>0</v>
      </c>
      <c r="X143" s="230">
        <v>0</v>
      </c>
      <c r="Y143" s="230">
        <v>0</v>
      </c>
      <c r="DA143" s="71" t="s">
        <v>919</v>
      </c>
    </row>
    <row r="144" spans="1:105" ht="12" customHeight="1" x14ac:dyDescent="0.25">
      <c r="A144" s="59" t="s">
        <v>159</v>
      </c>
      <c r="B144" s="230">
        <v>0</v>
      </c>
      <c r="C144" s="230">
        <v>0</v>
      </c>
      <c r="D144" s="230">
        <v>0</v>
      </c>
      <c r="E144" s="230">
        <v>0</v>
      </c>
      <c r="F144" s="230">
        <v>0</v>
      </c>
      <c r="G144" s="230">
        <v>0</v>
      </c>
      <c r="H144" s="230">
        <v>0</v>
      </c>
      <c r="I144" s="230">
        <v>0</v>
      </c>
      <c r="J144" s="230">
        <v>0</v>
      </c>
      <c r="K144" s="230">
        <v>0</v>
      </c>
      <c r="L144" s="230">
        <v>0</v>
      </c>
      <c r="M144" s="230">
        <v>0</v>
      </c>
      <c r="N144" s="230">
        <v>0</v>
      </c>
      <c r="O144" s="230">
        <v>0</v>
      </c>
      <c r="P144" s="230">
        <v>0</v>
      </c>
      <c r="Q144" s="230">
        <v>0</v>
      </c>
      <c r="R144" s="230">
        <v>0</v>
      </c>
      <c r="S144" s="230">
        <v>0</v>
      </c>
      <c r="T144" s="230">
        <v>0</v>
      </c>
      <c r="U144" s="230">
        <v>0</v>
      </c>
      <c r="V144" s="230">
        <v>0</v>
      </c>
      <c r="W144" s="230">
        <v>0</v>
      </c>
      <c r="X144" s="230">
        <v>0</v>
      </c>
      <c r="Y144" s="230">
        <v>0</v>
      </c>
      <c r="DA144" s="71" t="s">
        <v>920</v>
      </c>
    </row>
    <row r="145" spans="1:105" ht="12" customHeight="1" x14ac:dyDescent="0.25">
      <c r="A145" s="59" t="s">
        <v>35</v>
      </c>
      <c r="B145" s="230">
        <v>0</v>
      </c>
      <c r="C145" s="230">
        <v>0</v>
      </c>
      <c r="D145" s="230">
        <v>0</v>
      </c>
      <c r="E145" s="230">
        <v>0</v>
      </c>
      <c r="F145" s="230">
        <v>0</v>
      </c>
      <c r="G145" s="230">
        <v>0</v>
      </c>
      <c r="H145" s="230">
        <v>0</v>
      </c>
      <c r="I145" s="230">
        <v>0</v>
      </c>
      <c r="J145" s="230">
        <v>0</v>
      </c>
      <c r="K145" s="230">
        <v>0</v>
      </c>
      <c r="L145" s="230">
        <v>0</v>
      </c>
      <c r="M145" s="230">
        <v>0</v>
      </c>
      <c r="N145" s="230">
        <v>0</v>
      </c>
      <c r="O145" s="230">
        <v>0</v>
      </c>
      <c r="P145" s="230">
        <v>0</v>
      </c>
      <c r="Q145" s="230">
        <v>0</v>
      </c>
      <c r="R145" s="230">
        <v>0</v>
      </c>
      <c r="S145" s="230">
        <v>0</v>
      </c>
      <c r="T145" s="230">
        <v>0</v>
      </c>
      <c r="U145" s="230">
        <v>0</v>
      </c>
      <c r="V145" s="230">
        <v>0</v>
      </c>
      <c r="W145" s="230">
        <v>0</v>
      </c>
      <c r="X145" s="230">
        <v>0</v>
      </c>
      <c r="Y145" s="230">
        <v>0</v>
      </c>
      <c r="DA145" s="71" t="s">
        <v>921</v>
      </c>
    </row>
    <row r="146" spans="1:105" ht="12" customHeight="1" x14ac:dyDescent="0.25">
      <c r="A146" s="60" t="s">
        <v>629</v>
      </c>
      <c r="B146" s="262">
        <v>0</v>
      </c>
      <c r="C146" s="262">
        <v>0</v>
      </c>
      <c r="D146" s="262">
        <v>0</v>
      </c>
      <c r="E146" s="262">
        <v>0</v>
      </c>
      <c r="F146" s="262">
        <v>0</v>
      </c>
      <c r="G146" s="262">
        <v>0</v>
      </c>
      <c r="H146" s="262">
        <v>0</v>
      </c>
      <c r="I146" s="262">
        <v>0</v>
      </c>
      <c r="J146" s="262">
        <v>0</v>
      </c>
      <c r="K146" s="262">
        <v>0</v>
      </c>
      <c r="L146" s="262">
        <v>0</v>
      </c>
      <c r="M146" s="262">
        <v>0</v>
      </c>
      <c r="N146" s="262">
        <v>0</v>
      </c>
      <c r="O146" s="262">
        <v>0</v>
      </c>
      <c r="P146" s="262">
        <v>0</v>
      </c>
      <c r="Q146" s="262">
        <v>0</v>
      </c>
      <c r="R146" s="262">
        <v>0</v>
      </c>
      <c r="S146" s="262">
        <v>0</v>
      </c>
      <c r="T146" s="262">
        <v>0</v>
      </c>
      <c r="U146" s="262">
        <v>0</v>
      </c>
      <c r="V146" s="262">
        <v>0</v>
      </c>
      <c r="W146" s="262">
        <v>0</v>
      </c>
      <c r="X146" s="262">
        <v>0</v>
      </c>
      <c r="Y146" s="262">
        <v>0</v>
      </c>
      <c r="DA146" s="72" t="s">
        <v>922</v>
      </c>
    </row>
    <row r="147" spans="1:105" ht="12" customHeight="1" x14ac:dyDescent="0.25">
      <c r="A147" s="64" t="s">
        <v>28</v>
      </c>
      <c r="B147" s="229">
        <v>0</v>
      </c>
      <c r="C147" s="229">
        <v>0</v>
      </c>
      <c r="D147" s="229">
        <v>0</v>
      </c>
      <c r="E147" s="229">
        <v>0</v>
      </c>
      <c r="F147" s="229">
        <v>0</v>
      </c>
      <c r="G147" s="229">
        <v>0</v>
      </c>
      <c r="H147" s="229">
        <v>0</v>
      </c>
      <c r="I147" s="229">
        <v>0</v>
      </c>
      <c r="J147" s="229">
        <v>0</v>
      </c>
      <c r="K147" s="229">
        <v>0</v>
      </c>
      <c r="L147" s="229">
        <v>0</v>
      </c>
      <c r="M147" s="229">
        <v>0</v>
      </c>
      <c r="N147" s="229">
        <v>0</v>
      </c>
      <c r="O147" s="229">
        <v>0</v>
      </c>
      <c r="P147" s="229">
        <v>0</v>
      </c>
      <c r="Q147" s="229">
        <v>0</v>
      </c>
      <c r="R147" s="229">
        <v>0</v>
      </c>
      <c r="S147" s="229">
        <v>0</v>
      </c>
      <c r="T147" s="229">
        <v>0</v>
      </c>
      <c r="U147" s="229">
        <v>0</v>
      </c>
      <c r="V147" s="229">
        <v>0</v>
      </c>
      <c r="W147" s="229">
        <v>0</v>
      </c>
      <c r="X147" s="229">
        <v>0</v>
      </c>
      <c r="Y147" s="229">
        <v>0</v>
      </c>
      <c r="DA147" s="73" t="s">
        <v>923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924</v>
      </c>
    </row>
    <row r="149" spans="1:105" ht="12" customHeight="1" x14ac:dyDescent="0.25">
      <c r="A149" s="64" t="s">
        <v>31</v>
      </c>
      <c r="B149" s="229">
        <v>0</v>
      </c>
      <c r="C149" s="229">
        <v>0</v>
      </c>
      <c r="D149" s="229">
        <v>0</v>
      </c>
      <c r="E149" s="229">
        <v>0</v>
      </c>
      <c r="F149" s="229">
        <v>0</v>
      </c>
      <c r="G149" s="229">
        <v>0</v>
      </c>
      <c r="H149" s="229">
        <v>0</v>
      </c>
      <c r="I149" s="229">
        <v>0</v>
      </c>
      <c r="J149" s="229">
        <v>0</v>
      </c>
      <c r="K149" s="229">
        <v>0</v>
      </c>
      <c r="L149" s="229">
        <v>0</v>
      </c>
      <c r="M149" s="229">
        <v>0</v>
      </c>
      <c r="N149" s="229">
        <v>0</v>
      </c>
      <c r="O149" s="229">
        <v>0</v>
      </c>
      <c r="P149" s="229">
        <v>0</v>
      </c>
      <c r="Q149" s="229">
        <v>0</v>
      </c>
      <c r="R149" s="229">
        <v>0</v>
      </c>
      <c r="S149" s="229">
        <v>0</v>
      </c>
      <c r="T149" s="229">
        <v>0</v>
      </c>
      <c r="U149" s="229">
        <v>0</v>
      </c>
      <c r="V149" s="229">
        <v>0</v>
      </c>
      <c r="W149" s="229">
        <v>0</v>
      </c>
      <c r="X149" s="229">
        <v>0</v>
      </c>
      <c r="Y149" s="229">
        <v>0</v>
      </c>
      <c r="DA149" s="73" t="s">
        <v>925</v>
      </c>
    </row>
    <row r="150" spans="1:105" ht="12" customHeight="1" x14ac:dyDescent="0.25">
      <c r="A150" s="64" t="s">
        <v>159</v>
      </c>
      <c r="B150" s="229">
        <v>0</v>
      </c>
      <c r="C150" s="229">
        <v>0</v>
      </c>
      <c r="D150" s="229">
        <v>0</v>
      </c>
      <c r="E150" s="229">
        <v>0</v>
      </c>
      <c r="F150" s="229">
        <v>0</v>
      </c>
      <c r="G150" s="229">
        <v>0</v>
      </c>
      <c r="H150" s="229">
        <v>0</v>
      </c>
      <c r="I150" s="229">
        <v>0</v>
      </c>
      <c r="J150" s="229">
        <v>0</v>
      </c>
      <c r="K150" s="229">
        <v>0</v>
      </c>
      <c r="L150" s="229">
        <v>0</v>
      </c>
      <c r="M150" s="229">
        <v>0</v>
      </c>
      <c r="N150" s="229">
        <v>0</v>
      </c>
      <c r="O150" s="229">
        <v>0</v>
      </c>
      <c r="P150" s="229">
        <v>0</v>
      </c>
      <c r="Q150" s="229">
        <v>0</v>
      </c>
      <c r="R150" s="229">
        <v>0</v>
      </c>
      <c r="S150" s="229">
        <v>0</v>
      </c>
      <c r="T150" s="229">
        <v>0</v>
      </c>
      <c r="U150" s="229">
        <v>0</v>
      </c>
      <c r="V150" s="229">
        <v>0</v>
      </c>
      <c r="W150" s="229">
        <v>0</v>
      </c>
      <c r="X150" s="229">
        <v>0</v>
      </c>
      <c r="Y150" s="229">
        <v>0</v>
      </c>
      <c r="DA150" s="73" t="s">
        <v>926</v>
      </c>
    </row>
    <row r="151" spans="1:105" ht="12" customHeight="1" x14ac:dyDescent="0.25">
      <c r="A151" s="64" t="s">
        <v>32</v>
      </c>
      <c r="B151" s="229">
        <v>0</v>
      </c>
      <c r="C151" s="229">
        <v>0</v>
      </c>
      <c r="D151" s="229">
        <v>0</v>
      </c>
      <c r="E151" s="229">
        <v>0</v>
      </c>
      <c r="F151" s="229">
        <v>0</v>
      </c>
      <c r="G151" s="229">
        <v>0</v>
      </c>
      <c r="H151" s="229">
        <v>0</v>
      </c>
      <c r="I151" s="229">
        <v>0</v>
      </c>
      <c r="J151" s="229">
        <v>0</v>
      </c>
      <c r="K151" s="229">
        <v>0</v>
      </c>
      <c r="L151" s="229">
        <v>0</v>
      </c>
      <c r="M151" s="229">
        <v>0</v>
      </c>
      <c r="N151" s="229">
        <v>0</v>
      </c>
      <c r="O151" s="229">
        <v>0</v>
      </c>
      <c r="P151" s="229">
        <v>0</v>
      </c>
      <c r="Q151" s="229">
        <v>0</v>
      </c>
      <c r="R151" s="229">
        <v>0</v>
      </c>
      <c r="S151" s="229">
        <v>0</v>
      </c>
      <c r="T151" s="229">
        <v>0</v>
      </c>
      <c r="U151" s="229">
        <v>0</v>
      </c>
      <c r="V151" s="229">
        <v>0</v>
      </c>
      <c r="W151" s="229">
        <v>0</v>
      </c>
      <c r="X151" s="229">
        <v>0</v>
      </c>
      <c r="Y151" s="229">
        <v>0</v>
      </c>
      <c r="DA151" s="73" t="s">
        <v>927</v>
      </c>
    </row>
    <row r="152" spans="1:105" ht="12" customHeight="1" x14ac:dyDescent="0.25">
      <c r="A152" s="64" t="s">
        <v>33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928</v>
      </c>
    </row>
    <row r="153" spans="1:105" ht="12" customHeight="1" x14ac:dyDescent="0.25">
      <c r="A153" s="64" t="s">
        <v>35</v>
      </c>
      <c r="B153" s="229">
        <v>0</v>
      </c>
      <c r="C153" s="229">
        <v>0</v>
      </c>
      <c r="D153" s="229">
        <v>0</v>
      </c>
      <c r="E153" s="229">
        <v>0</v>
      </c>
      <c r="F153" s="229">
        <v>0</v>
      </c>
      <c r="G153" s="229">
        <v>0</v>
      </c>
      <c r="H153" s="229">
        <v>0</v>
      </c>
      <c r="I153" s="229">
        <v>0</v>
      </c>
      <c r="J153" s="229">
        <v>0</v>
      </c>
      <c r="K153" s="229">
        <v>0</v>
      </c>
      <c r="L153" s="229">
        <v>0</v>
      </c>
      <c r="M153" s="229">
        <v>0</v>
      </c>
      <c r="N153" s="229">
        <v>0</v>
      </c>
      <c r="O153" s="229">
        <v>0</v>
      </c>
      <c r="P153" s="229">
        <v>0</v>
      </c>
      <c r="Q153" s="229">
        <v>0</v>
      </c>
      <c r="R153" s="229">
        <v>0</v>
      </c>
      <c r="S153" s="229">
        <v>0</v>
      </c>
      <c r="T153" s="229">
        <v>0</v>
      </c>
      <c r="U153" s="229">
        <v>0</v>
      </c>
      <c r="V153" s="229">
        <v>0</v>
      </c>
      <c r="W153" s="229">
        <v>0</v>
      </c>
      <c r="X153" s="229">
        <v>0</v>
      </c>
      <c r="Y153" s="229">
        <v>0</v>
      </c>
      <c r="DA153" s="73" t="s">
        <v>929</v>
      </c>
    </row>
    <row r="154" spans="1:105" ht="12" customHeight="1" x14ac:dyDescent="0.25">
      <c r="A154" s="64" t="s">
        <v>36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930</v>
      </c>
    </row>
    <row r="155" spans="1:105" ht="12" customHeight="1" x14ac:dyDescent="0.25">
      <c r="A155" s="64" t="s">
        <v>38</v>
      </c>
      <c r="B155" s="229">
        <v>0</v>
      </c>
      <c r="C155" s="229">
        <v>0</v>
      </c>
      <c r="D155" s="229">
        <v>0</v>
      </c>
      <c r="E155" s="229">
        <v>0</v>
      </c>
      <c r="F155" s="229">
        <v>0</v>
      </c>
      <c r="G155" s="229">
        <v>0</v>
      </c>
      <c r="H155" s="229">
        <v>0</v>
      </c>
      <c r="I155" s="229">
        <v>0</v>
      </c>
      <c r="J155" s="229">
        <v>0</v>
      </c>
      <c r="K155" s="229">
        <v>0</v>
      </c>
      <c r="L155" s="229">
        <v>0</v>
      </c>
      <c r="M155" s="229">
        <v>0</v>
      </c>
      <c r="N155" s="229">
        <v>0</v>
      </c>
      <c r="O155" s="229">
        <v>0</v>
      </c>
      <c r="P155" s="229">
        <v>0</v>
      </c>
      <c r="Q155" s="229">
        <v>0</v>
      </c>
      <c r="R155" s="229">
        <v>0</v>
      </c>
      <c r="S155" s="229">
        <v>0</v>
      </c>
      <c r="T155" s="229">
        <v>0</v>
      </c>
      <c r="U155" s="229">
        <v>0</v>
      </c>
      <c r="V155" s="229">
        <v>0</v>
      </c>
      <c r="W155" s="229">
        <v>0</v>
      </c>
      <c r="X155" s="229">
        <v>0</v>
      </c>
      <c r="Y155" s="229">
        <v>0</v>
      </c>
      <c r="DA155" s="73" t="s">
        <v>931</v>
      </c>
    </row>
    <row r="156" spans="1:105" ht="12" customHeight="1" x14ac:dyDescent="0.25">
      <c r="A156" s="64" t="s">
        <v>39</v>
      </c>
      <c r="B156" s="229">
        <v>0</v>
      </c>
      <c r="C156" s="229">
        <v>0</v>
      </c>
      <c r="D156" s="229">
        <v>0</v>
      </c>
      <c r="E156" s="229">
        <v>0</v>
      </c>
      <c r="F156" s="229">
        <v>0</v>
      </c>
      <c r="G156" s="229">
        <v>0</v>
      </c>
      <c r="H156" s="229">
        <v>0</v>
      </c>
      <c r="I156" s="229">
        <v>0</v>
      </c>
      <c r="J156" s="229">
        <v>0</v>
      </c>
      <c r="K156" s="229">
        <v>0</v>
      </c>
      <c r="L156" s="229">
        <v>0</v>
      </c>
      <c r="M156" s="229">
        <v>0</v>
      </c>
      <c r="N156" s="229">
        <v>0</v>
      </c>
      <c r="O156" s="229">
        <v>0</v>
      </c>
      <c r="P156" s="229">
        <v>0</v>
      </c>
      <c r="Q156" s="229">
        <v>0</v>
      </c>
      <c r="R156" s="229">
        <v>0</v>
      </c>
      <c r="S156" s="229">
        <v>0</v>
      </c>
      <c r="T156" s="229">
        <v>0</v>
      </c>
      <c r="U156" s="229">
        <v>0</v>
      </c>
      <c r="V156" s="229">
        <v>0</v>
      </c>
      <c r="W156" s="229">
        <v>0</v>
      </c>
      <c r="X156" s="229">
        <v>0</v>
      </c>
      <c r="Y156" s="229">
        <v>0</v>
      </c>
      <c r="DA156" s="73" t="s">
        <v>932</v>
      </c>
    </row>
    <row r="157" spans="1:105" ht="12" customHeight="1" x14ac:dyDescent="0.25">
      <c r="A157" s="60" t="s">
        <v>641</v>
      </c>
      <c r="B157" s="262">
        <v>0</v>
      </c>
      <c r="C157" s="262">
        <v>0</v>
      </c>
      <c r="D157" s="262">
        <v>0</v>
      </c>
      <c r="E157" s="262">
        <v>0</v>
      </c>
      <c r="F157" s="262">
        <v>0</v>
      </c>
      <c r="G157" s="262">
        <v>0</v>
      </c>
      <c r="H157" s="262">
        <v>0</v>
      </c>
      <c r="I157" s="262">
        <v>0</v>
      </c>
      <c r="J157" s="262">
        <v>0</v>
      </c>
      <c r="K157" s="262">
        <v>0</v>
      </c>
      <c r="L157" s="262">
        <v>0</v>
      </c>
      <c r="M157" s="262">
        <v>0</v>
      </c>
      <c r="N157" s="262">
        <v>0</v>
      </c>
      <c r="O157" s="262">
        <v>0</v>
      </c>
      <c r="P157" s="262">
        <v>0</v>
      </c>
      <c r="Q157" s="262">
        <v>0</v>
      </c>
      <c r="R157" s="262">
        <v>0</v>
      </c>
      <c r="S157" s="262">
        <v>0</v>
      </c>
      <c r="T157" s="262">
        <v>0</v>
      </c>
      <c r="U157" s="262">
        <v>0</v>
      </c>
      <c r="V157" s="262">
        <v>0</v>
      </c>
      <c r="W157" s="262">
        <v>0</v>
      </c>
      <c r="X157" s="262">
        <v>0</v>
      </c>
      <c r="Y157" s="262">
        <v>0</v>
      </c>
      <c r="DA157" s="72" t="s">
        <v>933</v>
      </c>
    </row>
    <row r="158" spans="1:105" ht="12" customHeight="1" x14ac:dyDescent="0.25">
      <c r="A158" s="100" t="s">
        <v>105</v>
      </c>
      <c r="B158" s="279">
        <v>0</v>
      </c>
      <c r="C158" s="279">
        <v>0</v>
      </c>
      <c r="D158" s="279">
        <v>0</v>
      </c>
      <c r="E158" s="279">
        <v>0</v>
      </c>
      <c r="F158" s="279">
        <v>0</v>
      </c>
      <c r="G158" s="279">
        <v>0</v>
      </c>
      <c r="H158" s="279">
        <v>0</v>
      </c>
      <c r="I158" s="279">
        <v>0</v>
      </c>
      <c r="J158" s="279">
        <v>0</v>
      </c>
      <c r="K158" s="279">
        <v>0</v>
      </c>
      <c r="L158" s="279">
        <v>0</v>
      </c>
      <c r="M158" s="279">
        <v>0</v>
      </c>
      <c r="N158" s="279">
        <v>0</v>
      </c>
      <c r="O158" s="279">
        <v>0</v>
      </c>
      <c r="P158" s="279">
        <v>0</v>
      </c>
      <c r="Q158" s="279">
        <v>0</v>
      </c>
      <c r="R158" s="279">
        <v>0</v>
      </c>
      <c r="S158" s="279">
        <v>0</v>
      </c>
      <c r="T158" s="279">
        <v>0</v>
      </c>
      <c r="U158" s="279">
        <v>0</v>
      </c>
      <c r="V158" s="279">
        <v>0</v>
      </c>
      <c r="W158" s="279">
        <v>0</v>
      </c>
      <c r="X158" s="279">
        <v>0</v>
      </c>
      <c r="Y158" s="279">
        <v>0</v>
      </c>
      <c r="DA158" s="105" t="s">
        <v>934</v>
      </c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429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5">SUM(B$163:B$169)</f>
        <v>0</v>
      </c>
      <c r="C162" s="232">
        <f t="shared" si="5"/>
        <v>0</v>
      </c>
      <c r="D162" s="232">
        <f t="shared" si="5"/>
        <v>0</v>
      </c>
      <c r="E162" s="232">
        <f t="shared" si="5"/>
        <v>0</v>
      </c>
      <c r="F162" s="232">
        <f t="shared" si="5"/>
        <v>0</v>
      </c>
      <c r="G162" s="232">
        <f t="shared" si="5"/>
        <v>0</v>
      </c>
      <c r="H162" s="232">
        <f t="shared" si="5"/>
        <v>0</v>
      </c>
      <c r="I162" s="232">
        <f t="shared" si="5"/>
        <v>0</v>
      </c>
      <c r="J162" s="232">
        <f t="shared" si="5"/>
        <v>0</v>
      </c>
      <c r="K162" s="232">
        <f t="shared" si="5"/>
        <v>0</v>
      </c>
      <c r="L162" s="232">
        <f t="shared" si="5"/>
        <v>0</v>
      </c>
      <c r="M162" s="232">
        <f t="shared" si="5"/>
        <v>0</v>
      </c>
      <c r="N162" s="232">
        <f t="shared" si="5"/>
        <v>0</v>
      </c>
      <c r="O162" s="232">
        <f t="shared" si="5"/>
        <v>0</v>
      </c>
      <c r="P162" s="232">
        <f t="shared" si="5"/>
        <v>0</v>
      </c>
      <c r="Q162" s="232">
        <f t="shared" si="5"/>
        <v>0</v>
      </c>
      <c r="R162" s="232">
        <f t="shared" si="5"/>
        <v>0</v>
      </c>
      <c r="S162" s="232">
        <f t="shared" si="5"/>
        <v>0</v>
      </c>
      <c r="T162" s="232">
        <f t="shared" si="5"/>
        <v>0</v>
      </c>
      <c r="U162" s="232">
        <f t="shared" si="5"/>
        <v>0</v>
      </c>
      <c r="V162" s="232">
        <f t="shared" si="5"/>
        <v>0</v>
      </c>
      <c r="W162" s="232">
        <f t="shared" si="5"/>
        <v>0</v>
      </c>
      <c r="X162" s="232">
        <f t="shared" si="5"/>
        <v>0</v>
      </c>
      <c r="Y162" s="232">
        <f t="shared" si="5"/>
        <v>0</v>
      </c>
      <c r="DA162" s="95"/>
    </row>
    <row r="163" spans="1:105" ht="12" customHeight="1" x14ac:dyDescent="0.25">
      <c r="A163" s="55" t="s">
        <v>91</v>
      </c>
      <c r="B163" s="299">
        <f t="shared" ref="B163:Y163" si="6">IF(B$6=0,0,B$6/B$5)</f>
        <v>0</v>
      </c>
      <c r="C163" s="299">
        <f t="shared" si="6"/>
        <v>0</v>
      </c>
      <c r="D163" s="299">
        <f t="shared" si="6"/>
        <v>0</v>
      </c>
      <c r="E163" s="299">
        <f t="shared" si="6"/>
        <v>0</v>
      </c>
      <c r="F163" s="299">
        <f t="shared" si="6"/>
        <v>0</v>
      </c>
      <c r="G163" s="299">
        <f t="shared" si="6"/>
        <v>0</v>
      </c>
      <c r="H163" s="299">
        <f t="shared" si="6"/>
        <v>0</v>
      </c>
      <c r="I163" s="299">
        <f t="shared" si="6"/>
        <v>0</v>
      </c>
      <c r="J163" s="299">
        <f t="shared" si="6"/>
        <v>0</v>
      </c>
      <c r="K163" s="299">
        <f t="shared" si="6"/>
        <v>0</v>
      </c>
      <c r="L163" s="299">
        <f t="shared" si="6"/>
        <v>0</v>
      </c>
      <c r="M163" s="299">
        <f t="shared" si="6"/>
        <v>0</v>
      </c>
      <c r="N163" s="299">
        <f t="shared" si="6"/>
        <v>0</v>
      </c>
      <c r="O163" s="299">
        <f t="shared" si="6"/>
        <v>0</v>
      </c>
      <c r="P163" s="299">
        <f t="shared" si="6"/>
        <v>0</v>
      </c>
      <c r="Q163" s="299">
        <f t="shared" si="6"/>
        <v>0</v>
      </c>
      <c r="R163" s="299">
        <f t="shared" si="6"/>
        <v>0</v>
      </c>
      <c r="S163" s="299">
        <f t="shared" si="6"/>
        <v>0</v>
      </c>
      <c r="T163" s="299">
        <f t="shared" si="6"/>
        <v>0</v>
      </c>
      <c r="U163" s="299">
        <f t="shared" si="6"/>
        <v>0</v>
      </c>
      <c r="V163" s="299">
        <f t="shared" si="6"/>
        <v>0</v>
      </c>
      <c r="W163" s="299">
        <f t="shared" si="6"/>
        <v>0</v>
      </c>
      <c r="X163" s="299">
        <f t="shared" si="6"/>
        <v>0</v>
      </c>
      <c r="Y163" s="299">
        <f t="shared" si="6"/>
        <v>0</v>
      </c>
      <c r="DA163" s="67"/>
    </row>
    <row r="164" spans="1:105" ht="12" customHeight="1" x14ac:dyDescent="0.25">
      <c r="A164" s="173" t="s">
        <v>92</v>
      </c>
      <c r="B164" s="233">
        <f t="shared" ref="B164:Y164" si="7">IF(B$7=0,0,B$7/B$5)</f>
        <v>0</v>
      </c>
      <c r="C164" s="233">
        <f t="shared" si="7"/>
        <v>0</v>
      </c>
      <c r="D164" s="233">
        <f t="shared" si="7"/>
        <v>0</v>
      </c>
      <c r="E164" s="233">
        <f t="shared" si="7"/>
        <v>0</v>
      </c>
      <c r="F164" s="233">
        <f t="shared" si="7"/>
        <v>0</v>
      </c>
      <c r="G164" s="233">
        <f t="shared" si="7"/>
        <v>0</v>
      </c>
      <c r="H164" s="233">
        <f t="shared" si="7"/>
        <v>0</v>
      </c>
      <c r="I164" s="233">
        <f t="shared" si="7"/>
        <v>0</v>
      </c>
      <c r="J164" s="233">
        <f t="shared" si="7"/>
        <v>0</v>
      </c>
      <c r="K164" s="233">
        <f t="shared" si="7"/>
        <v>0</v>
      </c>
      <c r="L164" s="233">
        <f t="shared" si="7"/>
        <v>0</v>
      </c>
      <c r="M164" s="233">
        <f t="shared" si="7"/>
        <v>0</v>
      </c>
      <c r="N164" s="233">
        <f t="shared" si="7"/>
        <v>0</v>
      </c>
      <c r="O164" s="233">
        <f t="shared" si="7"/>
        <v>0</v>
      </c>
      <c r="P164" s="233">
        <f t="shared" si="7"/>
        <v>0</v>
      </c>
      <c r="Q164" s="233">
        <f t="shared" si="7"/>
        <v>0</v>
      </c>
      <c r="R164" s="233">
        <f t="shared" si="7"/>
        <v>0</v>
      </c>
      <c r="S164" s="233">
        <f t="shared" si="7"/>
        <v>0</v>
      </c>
      <c r="T164" s="233">
        <f t="shared" si="7"/>
        <v>0</v>
      </c>
      <c r="U164" s="233">
        <f t="shared" si="7"/>
        <v>0</v>
      </c>
      <c r="V164" s="233">
        <f t="shared" si="7"/>
        <v>0</v>
      </c>
      <c r="W164" s="233">
        <f t="shared" si="7"/>
        <v>0</v>
      </c>
      <c r="X164" s="233">
        <f t="shared" si="7"/>
        <v>0</v>
      </c>
      <c r="Y164" s="233">
        <f t="shared" si="7"/>
        <v>0</v>
      </c>
      <c r="DA164" s="177"/>
    </row>
    <row r="165" spans="1:105" ht="12" customHeight="1" x14ac:dyDescent="0.25">
      <c r="A165" s="173" t="s">
        <v>93</v>
      </c>
      <c r="B165" s="233">
        <f t="shared" ref="B165:Y165" si="8">IF(B$8=0,0,B$8/B$5)</f>
        <v>0</v>
      </c>
      <c r="C165" s="233">
        <f t="shared" si="8"/>
        <v>0</v>
      </c>
      <c r="D165" s="233">
        <f t="shared" si="8"/>
        <v>0</v>
      </c>
      <c r="E165" s="233">
        <f t="shared" si="8"/>
        <v>0</v>
      </c>
      <c r="F165" s="233">
        <f t="shared" si="8"/>
        <v>0</v>
      </c>
      <c r="G165" s="233">
        <f t="shared" si="8"/>
        <v>0</v>
      </c>
      <c r="H165" s="233">
        <f t="shared" si="8"/>
        <v>0</v>
      </c>
      <c r="I165" s="233">
        <f t="shared" si="8"/>
        <v>0</v>
      </c>
      <c r="J165" s="233">
        <f t="shared" si="8"/>
        <v>0</v>
      </c>
      <c r="K165" s="233">
        <f t="shared" si="8"/>
        <v>0</v>
      </c>
      <c r="L165" s="233">
        <f t="shared" si="8"/>
        <v>0</v>
      </c>
      <c r="M165" s="233">
        <f t="shared" si="8"/>
        <v>0</v>
      </c>
      <c r="N165" s="233">
        <f t="shared" si="8"/>
        <v>0</v>
      </c>
      <c r="O165" s="233">
        <f t="shared" si="8"/>
        <v>0</v>
      </c>
      <c r="P165" s="233">
        <f t="shared" si="8"/>
        <v>0</v>
      </c>
      <c r="Q165" s="233">
        <f t="shared" si="8"/>
        <v>0</v>
      </c>
      <c r="R165" s="233">
        <f t="shared" si="8"/>
        <v>0</v>
      </c>
      <c r="S165" s="233">
        <f t="shared" si="8"/>
        <v>0</v>
      </c>
      <c r="T165" s="233">
        <f t="shared" si="8"/>
        <v>0</v>
      </c>
      <c r="U165" s="233">
        <f t="shared" si="8"/>
        <v>0</v>
      </c>
      <c r="V165" s="233">
        <f t="shared" si="8"/>
        <v>0</v>
      </c>
      <c r="W165" s="233">
        <f t="shared" si="8"/>
        <v>0</v>
      </c>
      <c r="X165" s="233">
        <f t="shared" si="8"/>
        <v>0</v>
      </c>
      <c r="Y165" s="233">
        <f t="shared" si="8"/>
        <v>0</v>
      </c>
      <c r="DA165" s="177"/>
    </row>
    <row r="166" spans="1:105" ht="12" customHeight="1" x14ac:dyDescent="0.25">
      <c r="A166" s="173" t="s">
        <v>94</v>
      </c>
      <c r="B166" s="233">
        <f t="shared" ref="B166:Y166" si="9">IF(B$9=0,0,B$9/B$5)</f>
        <v>0</v>
      </c>
      <c r="C166" s="233">
        <f t="shared" si="9"/>
        <v>0</v>
      </c>
      <c r="D166" s="233">
        <f t="shared" si="9"/>
        <v>0</v>
      </c>
      <c r="E166" s="233">
        <f t="shared" si="9"/>
        <v>0</v>
      </c>
      <c r="F166" s="233">
        <f t="shared" si="9"/>
        <v>0</v>
      </c>
      <c r="G166" s="233">
        <f t="shared" si="9"/>
        <v>0</v>
      </c>
      <c r="H166" s="233">
        <f t="shared" si="9"/>
        <v>0</v>
      </c>
      <c r="I166" s="233">
        <f t="shared" si="9"/>
        <v>0</v>
      </c>
      <c r="J166" s="233">
        <f t="shared" si="9"/>
        <v>0</v>
      </c>
      <c r="K166" s="233">
        <f t="shared" si="9"/>
        <v>0</v>
      </c>
      <c r="L166" s="233">
        <f t="shared" si="9"/>
        <v>0</v>
      </c>
      <c r="M166" s="233">
        <f t="shared" si="9"/>
        <v>0</v>
      </c>
      <c r="N166" s="233">
        <f t="shared" si="9"/>
        <v>0</v>
      </c>
      <c r="O166" s="233">
        <f t="shared" si="9"/>
        <v>0</v>
      </c>
      <c r="P166" s="233">
        <f t="shared" si="9"/>
        <v>0</v>
      </c>
      <c r="Q166" s="233">
        <f t="shared" si="9"/>
        <v>0</v>
      </c>
      <c r="R166" s="233">
        <f t="shared" si="9"/>
        <v>0</v>
      </c>
      <c r="S166" s="233">
        <f t="shared" si="9"/>
        <v>0</v>
      </c>
      <c r="T166" s="233">
        <f t="shared" si="9"/>
        <v>0</v>
      </c>
      <c r="U166" s="233">
        <f t="shared" si="9"/>
        <v>0</v>
      </c>
      <c r="V166" s="233">
        <f t="shared" si="9"/>
        <v>0</v>
      </c>
      <c r="W166" s="233">
        <f t="shared" si="9"/>
        <v>0</v>
      </c>
      <c r="X166" s="233">
        <f t="shared" si="9"/>
        <v>0</v>
      </c>
      <c r="Y166" s="233">
        <f t="shared" si="9"/>
        <v>0</v>
      </c>
      <c r="DA166" s="177"/>
    </row>
    <row r="167" spans="1:105" ht="12" customHeight="1" x14ac:dyDescent="0.25">
      <c r="A167" s="56" t="s">
        <v>95</v>
      </c>
      <c r="B167" s="300">
        <f t="shared" ref="B167:Y167" si="10">IF(B$10=0,0,B$10/B$5)</f>
        <v>0</v>
      </c>
      <c r="C167" s="300">
        <f t="shared" si="10"/>
        <v>0</v>
      </c>
      <c r="D167" s="300">
        <f t="shared" si="10"/>
        <v>0</v>
      </c>
      <c r="E167" s="300">
        <f t="shared" si="10"/>
        <v>0</v>
      </c>
      <c r="F167" s="300">
        <f t="shared" si="10"/>
        <v>0</v>
      </c>
      <c r="G167" s="300">
        <f t="shared" si="10"/>
        <v>0</v>
      </c>
      <c r="H167" s="300">
        <f t="shared" si="10"/>
        <v>0</v>
      </c>
      <c r="I167" s="300">
        <f t="shared" si="10"/>
        <v>0</v>
      </c>
      <c r="J167" s="300">
        <f t="shared" si="10"/>
        <v>0</v>
      </c>
      <c r="K167" s="300">
        <f t="shared" si="10"/>
        <v>0</v>
      </c>
      <c r="L167" s="300">
        <f t="shared" si="10"/>
        <v>0</v>
      </c>
      <c r="M167" s="300">
        <f t="shared" si="10"/>
        <v>0</v>
      </c>
      <c r="N167" s="300">
        <f t="shared" si="10"/>
        <v>0</v>
      </c>
      <c r="O167" s="300">
        <f t="shared" si="10"/>
        <v>0</v>
      </c>
      <c r="P167" s="300">
        <f t="shared" si="10"/>
        <v>0</v>
      </c>
      <c r="Q167" s="300">
        <f t="shared" si="10"/>
        <v>0</v>
      </c>
      <c r="R167" s="300">
        <f t="shared" si="10"/>
        <v>0</v>
      </c>
      <c r="S167" s="300">
        <f t="shared" si="10"/>
        <v>0</v>
      </c>
      <c r="T167" s="300">
        <f t="shared" si="10"/>
        <v>0</v>
      </c>
      <c r="U167" s="300">
        <f t="shared" si="10"/>
        <v>0</v>
      </c>
      <c r="V167" s="300">
        <f t="shared" si="10"/>
        <v>0</v>
      </c>
      <c r="W167" s="300">
        <f t="shared" si="10"/>
        <v>0</v>
      </c>
      <c r="X167" s="300">
        <f t="shared" si="10"/>
        <v>0</v>
      </c>
      <c r="Y167" s="300">
        <f t="shared" si="10"/>
        <v>0</v>
      </c>
      <c r="DA167" s="68"/>
    </row>
    <row r="168" spans="1:105" ht="12" customHeight="1" x14ac:dyDescent="0.25">
      <c r="A168" s="174" t="s">
        <v>485</v>
      </c>
      <c r="B168" s="301">
        <f t="shared" ref="B168:Y168" si="11">IF(B$16=0,0,B$16/B$5)</f>
        <v>0</v>
      </c>
      <c r="C168" s="301">
        <f t="shared" si="11"/>
        <v>0</v>
      </c>
      <c r="D168" s="301">
        <f t="shared" si="11"/>
        <v>0</v>
      </c>
      <c r="E168" s="301">
        <f t="shared" si="11"/>
        <v>0</v>
      </c>
      <c r="F168" s="301">
        <f t="shared" si="11"/>
        <v>0</v>
      </c>
      <c r="G168" s="301">
        <f t="shared" si="11"/>
        <v>0</v>
      </c>
      <c r="H168" s="301">
        <f t="shared" si="11"/>
        <v>0</v>
      </c>
      <c r="I168" s="301">
        <f t="shared" si="11"/>
        <v>0</v>
      </c>
      <c r="J168" s="301">
        <f t="shared" si="11"/>
        <v>0</v>
      </c>
      <c r="K168" s="301">
        <f t="shared" si="11"/>
        <v>0</v>
      </c>
      <c r="L168" s="301">
        <f t="shared" si="11"/>
        <v>0</v>
      </c>
      <c r="M168" s="301">
        <f t="shared" si="11"/>
        <v>0</v>
      </c>
      <c r="N168" s="301">
        <f t="shared" si="11"/>
        <v>0</v>
      </c>
      <c r="O168" s="301">
        <f t="shared" si="11"/>
        <v>0</v>
      </c>
      <c r="P168" s="301">
        <f t="shared" si="11"/>
        <v>0</v>
      </c>
      <c r="Q168" s="301">
        <f t="shared" si="11"/>
        <v>0</v>
      </c>
      <c r="R168" s="301">
        <f t="shared" si="11"/>
        <v>0</v>
      </c>
      <c r="S168" s="301">
        <f t="shared" si="11"/>
        <v>0</v>
      </c>
      <c r="T168" s="301">
        <f t="shared" si="11"/>
        <v>0</v>
      </c>
      <c r="U168" s="301">
        <f t="shared" si="11"/>
        <v>0</v>
      </c>
      <c r="V168" s="301">
        <f t="shared" si="11"/>
        <v>0</v>
      </c>
      <c r="W168" s="301">
        <f t="shared" si="11"/>
        <v>0</v>
      </c>
      <c r="X168" s="301">
        <f t="shared" si="11"/>
        <v>0</v>
      </c>
      <c r="Y168" s="301">
        <f t="shared" si="11"/>
        <v>0</v>
      </c>
      <c r="DA168" s="178"/>
    </row>
    <row r="169" spans="1:105" ht="12" customHeight="1" x14ac:dyDescent="0.25">
      <c r="A169" s="41" t="s">
        <v>497</v>
      </c>
      <c r="B169" s="235">
        <f t="shared" ref="B169:Y169" si="12">IF(B$27=0,0,B$27/B$5)</f>
        <v>0</v>
      </c>
      <c r="C169" s="235">
        <f t="shared" si="12"/>
        <v>0</v>
      </c>
      <c r="D169" s="235">
        <f t="shared" si="12"/>
        <v>0</v>
      </c>
      <c r="E169" s="235">
        <f t="shared" si="12"/>
        <v>0</v>
      </c>
      <c r="F169" s="235">
        <f t="shared" si="12"/>
        <v>0</v>
      </c>
      <c r="G169" s="235">
        <f t="shared" si="12"/>
        <v>0</v>
      </c>
      <c r="H169" s="235">
        <f t="shared" si="12"/>
        <v>0</v>
      </c>
      <c r="I169" s="235">
        <f t="shared" si="12"/>
        <v>0</v>
      </c>
      <c r="J169" s="235">
        <f t="shared" si="12"/>
        <v>0</v>
      </c>
      <c r="K169" s="235">
        <f t="shared" si="12"/>
        <v>0</v>
      </c>
      <c r="L169" s="235">
        <f t="shared" si="12"/>
        <v>0</v>
      </c>
      <c r="M169" s="235">
        <f t="shared" si="12"/>
        <v>0</v>
      </c>
      <c r="N169" s="235">
        <f t="shared" si="12"/>
        <v>0</v>
      </c>
      <c r="O169" s="235">
        <f t="shared" si="12"/>
        <v>0</v>
      </c>
      <c r="P169" s="235">
        <f t="shared" si="12"/>
        <v>0</v>
      </c>
      <c r="Q169" s="235">
        <f t="shared" si="12"/>
        <v>0</v>
      </c>
      <c r="R169" s="235">
        <f t="shared" si="12"/>
        <v>0</v>
      </c>
      <c r="S169" s="235">
        <f t="shared" si="12"/>
        <v>0</v>
      </c>
      <c r="T169" s="235">
        <f t="shared" si="12"/>
        <v>0</v>
      </c>
      <c r="U169" s="235">
        <f t="shared" si="12"/>
        <v>0</v>
      </c>
      <c r="V169" s="235">
        <f t="shared" si="12"/>
        <v>0</v>
      </c>
      <c r="W169" s="235">
        <f t="shared" si="12"/>
        <v>0</v>
      </c>
      <c r="X169" s="235">
        <f t="shared" si="12"/>
        <v>0</v>
      </c>
      <c r="Y169" s="235">
        <f t="shared" si="12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0"/>
    </row>
    <row r="171" spans="1:105" ht="12" customHeight="1" x14ac:dyDescent="0.25">
      <c r="A171" s="35" t="s">
        <v>46</v>
      </c>
      <c r="B171" s="232">
        <f t="shared" ref="B171:Y171" si="13">SUM(B$172:B$177,B$179:B$180,B$182:B$184,B185)</f>
        <v>0</v>
      </c>
      <c r="C171" s="232">
        <f t="shared" si="13"/>
        <v>0</v>
      </c>
      <c r="D171" s="232">
        <f t="shared" si="13"/>
        <v>0</v>
      </c>
      <c r="E171" s="232">
        <f t="shared" si="13"/>
        <v>0</v>
      </c>
      <c r="F171" s="232">
        <f t="shared" si="13"/>
        <v>0</v>
      </c>
      <c r="G171" s="232">
        <f t="shared" si="13"/>
        <v>0</v>
      </c>
      <c r="H171" s="232">
        <f t="shared" si="13"/>
        <v>0</v>
      </c>
      <c r="I171" s="232">
        <f t="shared" si="13"/>
        <v>0</v>
      </c>
      <c r="J171" s="232">
        <f t="shared" si="13"/>
        <v>0</v>
      </c>
      <c r="K171" s="232">
        <f t="shared" si="13"/>
        <v>0</v>
      </c>
      <c r="L171" s="232">
        <f t="shared" si="13"/>
        <v>0</v>
      </c>
      <c r="M171" s="232">
        <f t="shared" si="13"/>
        <v>0</v>
      </c>
      <c r="N171" s="232">
        <f t="shared" si="13"/>
        <v>0</v>
      </c>
      <c r="O171" s="232">
        <f t="shared" si="13"/>
        <v>0</v>
      </c>
      <c r="P171" s="232">
        <f t="shared" si="13"/>
        <v>0</v>
      </c>
      <c r="Q171" s="232">
        <f t="shared" si="13"/>
        <v>0</v>
      </c>
      <c r="R171" s="232">
        <f t="shared" si="13"/>
        <v>0</v>
      </c>
      <c r="S171" s="232">
        <f t="shared" si="13"/>
        <v>0</v>
      </c>
      <c r="T171" s="232">
        <f t="shared" si="13"/>
        <v>0</v>
      </c>
      <c r="U171" s="232">
        <f t="shared" si="13"/>
        <v>0</v>
      </c>
      <c r="V171" s="232">
        <f t="shared" si="13"/>
        <v>0</v>
      </c>
      <c r="W171" s="232">
        <f t="shared" si="13"/>
        <v>0</v>
      </c>
      <c r="X171" s="232">
        <f t="shared" si="13"/>
        <v>0</v>
      </c>
      <c r="Y171" s="232">
        <f t="shared" si="13"/>
        <v>0</v>
      </c>
      <c r="DA171" s="95"/>
    </row>
    <row r="172" spans="1:105" ht="12" customHeight="1" x14ac:dyDescent="0.25">
      <c r="A172" s="55" t="s">
        <v>91</v>
      </c>
      <c r="B172" s="299">
        <f t="shared" ref="B172:Y172" si="14">IF(B$35=0,0,B$35/B$34)</f>
        <v>0</v>
      </c>
      <c r="C172" s="299">
        <f t="shared" si="14"/>
        <v>0</v>
      </c>
      <c r="D172" s="299">
        <f t="shared" si="14"/>
        <v>0</v>
      </c>
      <c r="E172" s="299">
        <f t="shared" si="14"/>
        <v>0</v>
      </c>
      <c r="F172" s="299">
        <f t="shared" si="14"/>
        <v>0</v>
      </c>
      <c r="G172" s="299">
        <f t="shared" si="14"/>
        <v>0</v>
      </c>
      <c r="H172" s="299">
        <f t="shared" si="14"/>
        <v>0</v>
      </c>
      <c r="I172" s="299">
        <f t="shared" si="14"/>
        <v>0</v>
      </c>
      <c r="J172" s="299">
        <f t="shared" si="14"/>
        <v>0</v>
      </c>
      <c r="K172" s="299">
        <f t="shared" si="14"/>
        <v>0</v>
      </c>
      <c r="L172" s="299">
        <f t="shared" si="14"/>
        <v>0</v>
      </c>
      <c r="M172" s="299">
        <f t="shared" si="14"/>
        <v>0</v>
      </c>
      <c r="N172" s="299">
        <f t="shared" si="14"/>
        <v>0</v>
      </c>
      <c r="O172" s="299">
        <f t="shared" si="14"/>
        <v>0</v>
      </c>
      <c r="P172" s="299">
        <f t="shared" si="14"/>
        <v>0</v>
      </c>
      <c r="Q172" s="299">
        <f t="shared" si="14"/>
        <v>0</v>
      </c>
      <c r="R172" s="299">
        <f t="shared" si="14"/>
        <v>0</v>
      </c>
      <c r="S172" s="299">
        <f t="shared" si="14"/>
        <v>0</v>
      </c>
      <c r="T172" s="299">
        <f t="shared" si="14"/>
        <v>0</v>
      </c>
      <c r="U172" s="299">
        <f t="shared" si="14"/>
        <v>0</v>
      </c>
      <c r="V172" s="299">
        <f t="shared" si="14"/>
        <v>0</v>
      </c>
      <c r="W172" s="299">
        <f t="shared" si="14"/>
        <v>0</v>
      </c>
      <c r="X172" s="299">
        <f t="shared" si="14"/>
        <v>0</v>
      </c>
      <c r="Y172" s="299">
        <f t="shared" si="14"/>
        <v>0</v>
      </c>
      <c r="DA172" s="67"/>
    </row>
    <row r="173" spans="1:105" ht="12" customHeight="1" x14ac:dyDescent="0.25">
      <c r="A173" s="173" t="s">
        <v>92</v>
      </c>
      <c r="B173" s="233">
        <f t="shared" ref="B173:Y173" si="15">IF(B$36=0,0,B$36/B$34)</f>
        <v>0</v>
      </c>
      <c r="C173" s="233">
        <f t="shared" si="15"/>
        <v>0</v>
      </c>
      <c r="D173" s="233">
        <f t="shared" si="15"/>
        <v>0</v>
      </c>
      <c r="E173" s="233">
        <f t="shared" si="15"/>
        <v>0</v>
      </c>
      <c r="F173" s="233">
        <f t="shared" si="15"/>
        <v>0</v>
      </c>
      <c r="G173" s="233">
        <f t="shared" si="15"/>
        <v>0</v>
      </c>
      <c r="H173" s="233">
        <f t="shared" si="15"/>
        <v>0</v>
      </c>
      <c r="I173" s="233">
        <f t="shared" si="15"/>
        <v>0</v>
      </c>
      <c r="J173" s="233">
        <f t="shared" si="15"/>
        <v>0</v>
      </c>
      <c r="K173" s="233">
        <f t="shared" si="15"/>
        <v>0</v>
      </c>
      <c r="L173" s="233">
        <f t="shared" si="15"/>
        <v>0</v>
      </c>
      <c r="M173" s="233">
        <f t="shared" si="15"/>
        <v>0</v>
      </c>
      <c r="N173" s="233">
        <f t="shared" si="15"/>
        <v>0</v>
      </c>
      <c r="O173" s="233">
        <f t="shared" si="15"/>
        <v>0</v>
      </c>
      <c r="P173" s="233">
        <f t="shared" si="15"/>
        <v>0</v>
      </c>
      <c r="Q173" s="233">
        <f t="shared" si="15"/>
        <v>0</v>
      </c>
      <c r="R173" s="233">
        <f t="shared" si="15"/>
        <v>0</v>
      </c>
      <c r="S173" s="233">
        <f t="shared" si="15"/>
        <v>0</v>
      </c>
      <c r="T173" s="233">
        <f t="shared" si="15"/>
        <v>0</v>
      </c>
      <c r="U173" s="233">
        <f t="shared" si="15"/>
        <v>0</v>
      </c>
      <c r="V173" s="233">
        <f t="shared" si="15"/>
        <v>0</v>
      </c>
      <c r="W173" s="233">
        <f t="shared" si="15"/>
        <v>0</v>
      </c>
      <c r="X173" s="233">
        <f t="shared" si="15"/>
        <v>0</v>
      </c>
      <c r="Y173" s="233">
        <f t="shared" si="15"/>
        <v>0</v>
      </c>
      <c r="DA173" s="177"/>
    </row>
    <row r="174" spans="1:105" ht="12" customHeight="1" x14ac:dyDescent="0.25">
      <c r="A174" s="173" t="s">
        <v>93</v>
      </c>
      <c r="B174" s="233">
        <f t="shared" ref="B174:Y174" si="16">IF(B$37=0,0,B$37/B$34)</f>
        <v>0</v>
      </c>
      <c r="C174" s="233">
        <f t="shared" si="16"/>
        <v>0</v>
      </c>
      <c r="D174" s="233">
        <f t="shared" si="16"/>
        <v>0</v>
      </c>
      <c r="E174" s="233">
        <f t="shared" si="16"/>
        <v>0</v>
      </c>
      <c r="F174" s="233">
        <f t="shared" si="16"/>
        <v>0</v>
      </c>
      <c r="G174" s="233">
        <f t="shared" si="16"/>
        <v>0</v>
      </c>
      <c r="H174" s="233">
        <f t="shared" si="16"/>
        <v>0</v>
      </c>
      <c r="I174" s="233">
        <f t="shared" si="16"/>
        <v>0</v>
      </c>
      <c r="J174" s="233">
        <f t="shared" si="16"/>
        <v>0</v>
      </c>
      <c r="K174" s="233">
        <f t="shared" si="16"/>
        <v>0</v>
      </c>
      <c r="L174" s="233">
        <f t="shared" si="16"/>
        <v>0</v>
      </c>
      <c r="M174" s="233">
        <f t="shared" si="16"/>
        <v>0</v>
      </c>
      <c r="N174" s="233">
        <f t="shared" si="16"/>
        <v>0</v>
      </c>
      <c r="O174" s="233">
        <f t="shared" si="16"/>
        <v>0</v>
      </c>
      <c r="P174" s="233">
        <f t="shared" si="16"/>
        <v>0</v>
      </c>
      <c r="Q174" s="233">
        <f t="shared" si="16"/>
        <v>0</v>
      </c>
      <c r="R174" s="233">
        <f t="shared" si="16"/>
        <v>0</v>
      </c>
      <c r="S174" s="233">
        <f t="shared" si="16"/>
        <v>0</v>
      </c>
      <c r="T174" s="233">
        <f t="shared" si="16"/>
        <v>0</v>
      </c>
      <c r="U174" s="233">
        <f t="shared" si="16"/>
        <v>0</v>
      </c>
      <c r="V174" s="233">
        <f t="shared" si="16"/>
        <v>0</v>
      </c>
      <c r="W174" s="233">
        <f t="shared" si="16"/>
        <v>0</v>
      </c>
      <c r="X174" s="233">
        <f t="shared" si="16"/>
        <v>0</v>
      </c>
      <c r="Y174" s="233">
        <f t="shared" si="16"/>
        <v>0</v>
      </c>
      <c r="DA174" s="177"/>
    </row>
    <row r="175" spans="1:105" ht="12" customHeight="1" x14ac:dyDescent="0.25">
      <c r="A175" s="173" t="s">
        <v>94</v>
      </c>
      <c r="B175" s="233">
        <f t="shared" ref="B175:Y175" si="17">IF(B$38=0,0,B$38/B$34)</f>
        <v>0</v>
      </c>
      <c r="C175" s="233">
        <f t="shared" si="17"/>
        <v>0</v>
      </c>
      <c r="D175" s="233">
        <f t="shared" si="17"/>
        <v>0</v>
      </c>
      <c r="E175" s="233">
        <f t="shared" si="17"/>
        <v>0</v>
      </c>
      <c r="F175" s="233">
        <f t="shared" si="17"/>
        <v>0</v>
      </c>
      <c r="G175" s="233">
        <f t="shared" si="17"/>
        <v>0</v>
      </c>
      <c r="H175" s="233">
        <f t="shared" si="17"/>
        <v>0</v>
      </c>
      <c r="I175" s="233">
        <f t="shared" si="17"/>
        <v>0</v>
      </c>
      <c r="J175" s="233">
        <f t="shared" si="17"/>
        <v>0</v>
      </c>
      <c r="K175" s="233">
        <f t="shared" si="17"/>
        <v>0</v>
      </c>
      <c r="L175" s="233">
        <f t="shared" si="17"/>
        <v>0</v>
      </c>
      <c r="M175" s="233">
        <f t="shared" si="17"/>
        <v>0</v>
      </c>
      <c r="N175" s="233">
        <f t="shared" si="17"/>
        <v>0</v>
      </c>
      <c r="O175" s="233">
        <f t="shared" si="17"/>
        <v>0</v>
      </c>
      <c r="P175" s="233">
        <f t="shared" si="17"/>
        <v>0</v>
      </c>
      <c r="Q175" s="233">
        <f t="shared" si="17"/>
        <v>0</v>
      </c>
      <c r="R175" s="233">
        <f t="shared" si="17"/>
        <v>0</v>
      </c>
      <c r="S175" s="233">
        <f t="shared" si="17"/>
        <v>0</v>
      </c>
      <c r="T175" s="233">
        <f t="shared" si="17"/>
        <v>0</v>
      </c>
      <c r="U175" s="233">
        <f t="shared" si="17"/>
        <v>0</v>
      </c>
      <c r="V175" s="233">
        <f t="shared" si="17"/>
        <v>0</v>
      </c>
      <c r="W175" s="233">
        <f t="shared" si="17"/>
        <v>0</v>
      </c>
      <c r="X175" s="233">
        <f t="shared" si="17"/>
        <v>0</v>
      </c>
      <c r="Y175" s="233">
        <f t="shared" si="17"/>
        <v>0</v>
      </c>
      <c r="DA175" s="177"/>
    </row>
    <row r="176" spans="1:105" ht="12" customHeight="1" x14ac:dyDescent="0.25">
      <c r="A176" s="56" t="s">
        <v>95</v>
      </c>
      <c r="B176" s="300">
        <f t="shared" ref="B176:Y176" si="18">IF(B$39=0,0,B$39/B$34)</f>
        <v>0</v>
      </c>
      <c r="C176" s="300">
        <f t="shared" si="18"/>
        <v>0</v>
      </c>
      <c r="D176" s="300">
        <f t="shared" si="18"/>
        <v>0</v>
      </c>
      <c r="E176" s="300">
        <f t="shared" si="18"/>
        <v>0</v>
      </c>
      <c r="F176" s="300">
        <f t="shared" si="18"/>
        <v>0</v>
      </c>
      <c r="G176" s="300">
        <f t="shared" si="18"/>
        <v>0</v>
      </c>
      <c r="H176" s="300">
        <f t="shared" si="18"/>
        <v>0</v>
      </c>
      <c r="I176" s="300">
        <f t="shared" si="18"/>
        <v>0</v>
      </c>
      <c r="J176" s="300">
        <f t="shared" si="18"/>
        <v>0</v>
      </c>
      <c r="K176" s="300">
        <f t="shared" si="18"/>
        <v>0</v>
      </c>
      <c r="L176" s="300">
        <f t="shared" si="18"/>
        <v>0</v>
      </c>
      <c r="M176" s="300">
        <f t="shared" si="18"/>
        <v>0</v>
      </c>
      <c r="N176" s="300">
        <f t="shared" si="18"/>
        <v>0</v>
      </c>
      <c r="O176" s="300">
        <f t="shared" si="18"/>
        <v>0</v>
      </c>
      <c r="P176" s="300">
        <f t="shared" si="18"/>
        <v>0</v>
      </c>
      <c r="Q176" s="300">
        <f t="shared" si="18"/>
        <v>0</v>
      </c>
      <c r="R176" s="300">
        <f t="shared" si="18"/>
        <v>0</v>
      </c>
      <c r="S176" s="300">
        <f t="shared" si="18"/>
        <v>0</v>
      </c>
      <c r="T176" s="300">
        <f t="shared" si="18"/>
        <v>0</v>
      </c>
      <c r="U176" s="300">
        <f t="shared" si="18"/>
        <v>0</v>
      </c>
      <c r="V176" s="300">
        <f t="shared" si="18"/>
        <v>0</v>
      </c>
      <c r="W176" s="300">
        <f t="shared" si="18"/>
        <v>0</v>
      </c>
      <c r="X176" s="300">
        <f t="shared" si="18"/>
        <v>0</v>
      </c>
      <c r="Y176" s="300">
        <f t="shared" si="18"/>
        <v>0</v>
      </c>
      <c r="DA176" s="68"/>
    </row>
    <row r="177" spans="1:105" ht="12" customHeight="1" x14ac:dyDescent="0.25">
      <c r="A177" s="174" t="s">
        <v>515</v>
      </c>
      <c r="B177" s="301">
        <f t="shared" ref="B177:Y177" si="19">IF(B$45=0,0,B$45/B$34)</f>
        <v>0</v>
      </c>
      <c r="C177" s="301">
        <f t="shared" si="19"/>
        <v>0</v>
      </c>
      <c r="D177" s="301">
        <f t="shared" si="19"/>
        <v>0</v>
      </c>
      <c r="E177" s="301">
        <f t="shared" si="19"/>
        <v>0</v>
      </c>
      <c r="F177" s="301">
        <f t="shared" si="19"/>
        <v>0</v>
      </c>
      <c r="G177" s="301">
        <f t="shared" si="19"/>
        <v>0</v>
      </c>
      <c r="H177" s="301">
        <f t="shared" si="19"/>
        <v>0</v>
      </c>
      <c r="I177" s="301">
        <f t="shared" si="19"/>
        <v>0</v>
      </c>
      <c r="J177" s="301">
        <f t="shared" si="19"/>
        <v>0</v>
      </c>
      <c r="K177" s="301">
        <f t="shared" si="19"/>
        <v>0</v>
      </c>
      <c r="L177" s="301">
        <f t="shared" si="19"/>
        <v>0</v>
      </c>
      <c r="M177" s="301">
        <f t="shared" si="19"/>
        <v>0</v>
      </c>
      <c r="N177" s="301">
        <f t="shared" si="19"/>
        <v>0</v>
      </c>
      <c r="O177" s="301">
        <f t="shared" si="19"/>
        <v>0</v>
      </c>
      <c r="P177" s="301">
        <f t="shared" si="19"/>
        <v>0</v>
      </c>
      <c r="Q177" s="301">
        <f t="shared" si="19"/>
        <v>0</v>
      </c>
      <c r="R177" s="301">
        <f t="shared" si="19"/>
        <v>0</v>
      </c>
      <c r="S177" s="301">
        <f t="shared" si="19"/>
        <v>0</v>
      </c>
      <c r="T177" s="301">
        <f t="shared" si="19"/>
        <v>0</v>
      </c>
      <c r="U177" s="301">
        <f t="shared" si="19"/>
        <v>0</v>
      </c>
      <c r="V177" s="301">
        <f t="shared" si="19"/>
        <v>0</v>
      </c>
      <c r="W177" s="301">
        <f t="shared" si="19"/>
        <v>0</v>
      </c>
      <c r="X177" s="301">
        <f t="shared" si="19"/>
        <v>0</v>
      </c>
      <c r="Y177" s="301">
        <f t="shared" si="19"/>
        <v>0</v>
      </c>
      <c r="DA177" s="178"/>
    </row>
    <row r="178" spans="1:105" ht="12" customHeight="1" x14ac:dyDescent="0.25">
      <c r="A178" s="174" t="s">
        <v>517</v>
      </c>
      <c r="B178" s="301">
        <f t="shared" ref="B178:Y178" si="20">IF(B$46=0,0,B$46/B$34)</f>
        <v>0</v>
      </c>
      <c r="C178" s="301">
        <f t="shared" si="20"/>
        <v>0</v>
      </c>
      <c r="D178" s="301">
        <f t="shared" si="20"/>
        <v>0</v>
      </c>
      <c r="E178" s="301">
        <f t="shared" si="20"/>
        <v>0</v>
      </c>
      <c r="F178" s="301">
        <f t="shared" si="20"/>
        <v>0</v>
      </c>
      <c r="G178" s="301">
        <f t="shared" si="20"/>
        <v>0</v>
      </c>
      <c r="H178" s="301">
        <f t="shared" si="20"/>
        <v>0</v>
      </c>
      <c r="I178" s="301">
        <f t="shared" si="20"/>
        <v>0</v>
      </c>
      <c r="J178" s="301">
        <f t="shared" si="20"/>
        <v>0</v>
      </c>
      <c r="K178" s="301">
        <f t="shared" si="20"/>
        <v>0</v>
      </c>
      <c r="L178" s="301">
        <f t="shared" si="20"/>
        <v>0</v>
      </c>
      <c r="M178" s="301">
        <f t="shared" si="20"/>
        <v>0</v>
      </c>
      <c r="N178" s="301">
        <f t="shared" si="20"/>
        <v>0</v>
      </c>
      <c r="O178" s="301">
        <f t="shared" si="20"/>
        <v>0</v>
      </c>
      <c r="P178" s="301">
        <f t="shared" si="20"/>
        <v>0</v>
      </c>
      <c r="Q178" s="301">
        <f t="shared" si="20"/>
        <v>0</v>
      </c>
      <c r="R178" s="301">
        <f t="shared" si="20"/>
        <v>0</v>
      </c>
      <c r="S178" s="301">
        <f t="shared" si="20"/>
        <v>0</v>
      </c>
      <c r="T178" s="301">
        <f t="shared" si="20"/>
        <v>0</v>
      </c>
      <c r="U178" s="301">
        <f t="shared" si="20"/>
        <v>0</v>
      </c>
      <c r="V178" s="301">
        <f t="shared" si="20"/>
        <v>0</v>
      </c>
      <c r="W178" s="301">
        <f t="shared" si="20"/>
        <v>0</v>
      </c>
      <c r="X178" s="301">
        <f t="shared" si="20"/>
        <v>0</v>
      </c>
      <c r="Y178" s="301">
        <f t="shared" si="20"/>
        <v>0</v>
      </c>
      <c r="DA178" s="178"/>
    </row>
    <row r="179" spans="1:105" ht="12" customHeight="1" x14ac:dyDescent="0.25">
      <c r="A179" s="62" t="s">
        <v>519</v>
      </c>
      <c r="B179" s="302">
        <f t="shared" ref="B179:Y179" si="21">IF(B$47=0,0,B$47/B$34)</f>
        <v>0</v>
      </c>
      <c r="C179" s="302">
        <f t="shared" si="21"/>
        <v>0</v>
      </c>
      <c r="D179" s="302">
        <f t="shared" si="21"/>
        <v>0</v>
      </c>
      <c r="E179" s="302">
        <f t="shared" si="21"/>
        <v>0</v>
      </c>
      <c r="F179" s="302">
        <f t="shared" si="21"/>
        <v>0</v>
      </c>
      <c r="G179" s="302">
        <f t="shared" si="21"/>
        <v>0</v>
      </c>
      <c r="H179" s="302">
        <f t="shared" si="21"/>
        <v>0</v>
      </c>
      <c r="I179" s="302">
        <f t="shared" si="21"/>
        <v>0</v>
      </c>
      <c r="J179" s="302">
        <f t="shared" si="21"/>
        <v>0</v>
      </c>
      <c r="K179" s="302">
        <f t="shared" si="21"/>
        <v>0</v>
      </c>
      <c r="L179" s="302">
        <f t="shared" si="21"/>
        <v>0</v>
      </c>
      <c r="M179" s="302">
        <f t="shared" si="21"/>
        <v>0</v>
      </c>
      <c r="N179" s="302">
        <f t="shared" si="21"/>
        <v>0</v>
      </c>
      <c r="O179" s="302">
        <f t="shared" si="21"/>
        <v>0</v>
      </c>
      <c r="P179" s="302">
        <f t="shared" si="21"/>
        <v>0</v>
      </c>
      <c r="Q179" s="302">
        <f t="shared" si="21"/>
        <v>0</v>
      </c>
      <c r="R179" s="302">
        <f t="shared" si="21"/>
        <v>0</v>
      </c>
      <c r="S179" s="302">
        <f t="shared" si="21"/>
        <v>0</v>
      </c>
      <c r="T179" s="302">
        <f t="shared" si="21"/>
        <v>0</v>
      </c>
      <c r="U179" s="302">
        <f t="shared" si="21"/>
        <v>0</v>
      </c>
      <c r="V179" s="302">
        <f t="shared" si="21"/>
        <v>0</v>
      </c>
      <c r="W179" s="302">
        <f t="shared" si="21"/>
        <v>0</v>
      </c>
      <c r="X179" s="302">
        <f t="shared" si="21"/>
        <v>0</v>
      </c>
      <c r="Y179" s="302">
        <f t="shared" si="21"/>
        <v>0</v>
      </c>
      <c r="DA179" s="72"/>
    </row>
    <row r="180" spans="1:105" ht="12" customHeight="1" x14ac:dyDescent="0.25">
      <c r="A180" s="62" t="s">
        <v>525</v>
      </c>
      <c r="B180" s="302">
        <f t="shared" ref="B180:Y180" si="22">IF(B$52=0,0,B$52/B$34)</f>
        <v>0</v>
      </c>
      <c r="C180" s="302">
        <f t="shared" si="22"/>
        <v>0</v>
      </c>
      <c r="D180" s="302">
        <f t="shared" si="22"/>
        <v>0</v>
      </c>
      <c r="E180" s="302">
        <f t="shared" si="22"/>
        <v>0</v>
      </c>
      <c r="F180" s="302">
        <f t="shared" si="22"/>
        <v>0</v>
      </c>
      <c r="G180" s="302">
        <f t="shared" si="22"/>
        <v>0</v>
      </c>
      <c r="H180" s="302">
        <f t="shared" si="22"/>
        <v>0</v>
      </c>
      <c r="I180" s="302">
        <f t="shared" si="22"/>
        <v>0</v>
      </c>
      <c r="J180" s="302">
        <f t="shared" si="22"/>
        <v>0</v>
      </c>
      <c r="K180" s="302">
        <f t="shared" si="22"/>
        <v>0</v>
      </c>
      <c r="L180" s="302">
        <f t="shared" si="22"/>
        <v>0</v>
      </c>
      <c r="M180" s="302">
        <f t="shared" si="22"/>
        <v>0</v>
      </c>
      <c r="N180" s="302">
        <f t="shared" si="22"/>
        <v>0</v>
      </c>
      <c r="O180" s="302">
        <f t="shared" si="22"/>
        <v>0</v>
      </c>
      <c r="P180" s="302">
        <f t="shared" si="22"/>
        <v>0</v>
      </c>
      <c r="Q180" s="302">
        <f t="shared" si="22"/>
        <v>0</v>
      </c>
      <c r="R180" s="302">
        <f t="shared" si="22"/>
        <v>0</v>
      </c>
      <c r="S180" s="302">
        <f t="shared" si="22"/>
        <v>0</v>
      </c>
      <c r="T180" s="302">
        <f t="shared" si="22"/>
        <v>0</v>
      </c>
      <c r="U180" s="302">
        <f t="shared" si="22"/>
        <v>0</v>
      </c>
      <c r="V180" s="302">
        <f t="shared" si="22"/>
        <v>0</v>
      </c>
      <c r="W180" s="302">
        <f t="shared" si="22"/>
        <v>0</v>
      </c>
      <c r="X180" s="302">
        <f t="shared" si="22"/>
        <v>0</v>
      </c>
      <c r="Y180" s="302">
        <f t="shared" si="22"/>
        <v>0</v>
      </c>
      <c r="DA180" s="72"/>
    </row>
    <row r="181" spans="1:105" ht="12" customHeight="1" x14ac:dyDescent="0.25">
      <c r="A181" s="174" t="s">
        <v>527</v>
      </c>
      <c r="B181" s="301">
        <f t="shared" ref="B181:Y181" si="23">IF(B$53=0,0,B$53/B$34)</f>
        <v>0</v>
      </c>
      <c r="C181" s="301">
        <f t="shared" si="23"/>
        <v>0</v>
      </c>
      <c r="D181" s="301">
        <f t="shared" si="23"/>
        <v>0</v>
      </c>
      <c r="E181" s="301">
        <f t="shared" si="23"/>
        <v>0</v>
      </c>
      <c r="F181" s="301">
        <f t="shared" si="23"/>
        <v>0</v>
      </c>
      <c r="G181" s="301">
        <f t="shared" si="23"/>
        <v>0</v>
      </c>
      <c r="H181" s="301">
        <f t="shared" si="23"/>
        <v>0</v>
      </c>
      <c r="I181" s="301">
        <f t="shared" si="23"/>
        <v>0</v>
      </c>
      <c r="J181" s="301">
        <f t="shared" si="23"/>
        <v>0</v>
      </c>
      <c r="K181" s="301">
        <f t="shared" si="23"/>
        <v>0</v>
      </c>
      <c r="L181" s="301">
        <f t="shared" si="23"/>
        <v>0</v>
      </c>
      <c r="M181" s="301">
        <f t="shared" si="23"/>
        <v>0</v>
      </c>
      <c r="N181" s="301">
        <f t="shared" si="23"/>
        <v>0</v>
      </c>
      <c r="O181" s="301">
        <f t="shared" si="23"/>
        <v>0</v>
      </c>
      <c r="P181" s="301">
        <f t="shared" si="23"/>
        <v>0</v>
      </c>
      <c r="Q181" s="301">
        <f t="shared" si="23"/>
        <v>0</v>
      </c>
      <c r="R181" s="301">
        <f t="shared" si="23"/>
        <v>0</v>
      </c>
      <c r="S181" s="301">
        <f t="shared" si="23"/>
        <v>0</v>
      </c>
      <c r="T181" s="301">
        <f t="shared" si="23"/>
        <v>0</v>
      </c>
      <c r="U181" s="301">
        <f t="shared" si="23"/>
        <v>0</v>
      </c>
      <c r="V181" s="301">
        <f t="shared" si="23"/>
        <v>0</v>
      </c>
      <c r="W181" s="301">
        <f t="shared" si="23"/>
        <v>0</v>
      </c>
      <c r="X181" s="301">
        <f t="shared" si="23"/>
        <v>0</v>
      </c>
      <c r="Y181" s="301">
        <f t="shared" si="23"/>
        <v>0</v>
      </c>
      <c r="DA181" s="178"/>
    </row>
    <row r="182" spans="1:105" ht="12" customHeight="1" x14ac:dyDescent="0.25">
      <c r="A182" s="62" t="s">
        <v>528</v>
      </c>
      <c r="B182" s="302">
        <f t="shared" ref="B182:Y182" si="24">IF(B$54=0,0,B$54/B$34)</f>
        <v>0</v>
      </c>
      <c r="C182" s="302">
        <f t="shared" si="24"/>
        <v>0</v>
      </c>
      <c r="D182" s="302">
        <f t="shared" si="24"/>
        <v>0</v>
      </c>
      <c r="E182" s="302">
        <f t="shared" si="24"/>
        <v>0</v>
      </c>
      <c r="F182" s="302">
        <f t="shared" si="24"/>
        <v>0</v>
      </c>
      <c r="G182" s="302">
        <f t="shared" si="24"/>
        <v>0</v>
      </c>
      <c r="H182" s="302">
        <f t="shared" si="24"/>
        <v>0</v>
      </c>
      <c r="I182" s="302">
        <f t="shared" si="24"/>
        <v>0</v>
      </c>
      <c r="J182" s="302">
        <f t="shared" si="24"/>
        <v>0</v>
      </c>
      <c r="K182" s="302">
        <f t="shared" si="24"/>
        <v>0</v>
      </c>
      <c r="L182" s="302">
        <f t="shared" si="24"/>
        <v>0</v>
      </c>
      <c r="M182" s="302">
        <f t="shared" si="24"/>
        <v>0</v>
      </c>
      <c r="N182" s="302">
        <f t="shared" si="24"/>
        <v>0</v>
      </c>
      <c r="O182" s="302">
        <f t="shared" si="24"/>
        <v>0</v>
      </c>
      <c r="P182" s="302">
        <f t="shared" si="24"/>
        <v>0</v>
      </c>
      <c r="Q182" s="302">
        <f t="shared" si="24"/>
        <v>0</v>
      </c>
      <c r="R182" s="302">
        <f t="shared" si="24"/>
        <v>0</v>
      </c>
      <c r="S182" s="302">
        <f t="shared" si="24"/>
        <v>0</v>
      </c>
      <c r="T182" s="302">
        <f t="shared" si="24"/>
        <v>0</v>
      </c>
      <c r="U182" s="302">
        <f t="shared" si="24"/>
        <v>0</v>
      </c>
      <c r="V182" s="302">
        <f t="shared" si="24"/>
        <v>0</v>
      </c>
      <c r="W182" s="302">
        <f t="shared" si="24"/>
        <v>0</v>
      </c>
      <c r="X182" s="302">
        <f t="shared" si="24"/>
        <v>0</v>
      </c>
      <c r="Y182" s="302">
        <f t="shared" si="24"/>
        <v>0</v>
      </c>
      <c r="DA182" s="72"/>
    </row>
    <row r="183" spans="1:105" ht="12" customHeight="1" x14ac:dyDescent="0.25">
      <c r="A183" s="62" t="s">
        <v>533</v>
      </c>
      <c r="B183" s="302">
        <f t="shared" ref="B183:Y183" si="25">IF(B$58=0,0,B$58/B$34)</f>
        <v>0</v>
      </c>
      <c r="C183" s="302">
        <f t="shared" si="25"/>
        <v>0</v>
      </c>
      <c r="D183" s="302">
        <f t="shared" si="25"/>
        <v>0</v>
      </c>
      <c r="E183" s="302">
        <f t="shared" si="25"/>
        <v>0</v>
      </c>
      <c r="F183" s="302">
        <f t="shared" si="25"/>
        <v>0</v>
      </c>
      <c r="G183" s="302">
        <f t="shared" si="25"/>
        <v>0</v>
      </c>
      <c r="H183" s="302">
        <f t="shared" si="25"/>
        <v>0</v>
      </c>
      <c r="I183" s="302">
        <f t="shared" si="25"/>
        <v>0</v>
      </c>
      <c r="J183" s="302">
        <f t="shared" si="25"/>
        <v>0</v>
      </c>
      <c r="K183" s="302">
        <f t="shared" si="25"/>
        <v>0</v>
      </c>
      <c r="L183" s="302">
        <f t="shared" si="25"/>
        <v>0</v>
      </c>
      <c r="M183" s="302">
        <f t="shared" si="25"/>
        <v>0</v>
      </c>
      <c r="N183" s="302">
        <f t="shared" si="25"/>
        <v>0</v>
      </c>
      <c r="O183" s="302">
        <f t="shared" si="25"/>
        <v>0</v>
      </c>
      <c r="P183" s="302">
        <f t="shared" si="25"/>
        <v>0</v>
      </c>
      <c r="Q183" s="302">
        <f t="shared" si="25"/>
        <v>0</v>
      </c>
      <c r="R183" s="302">
        <f t="shared" si="25"/>
        <v>0</v>
      </c>
      <c r="S183" s="302">
        <f t="shared" si="25"/>
        <v>0</v>
      </c>
      <c r="T183" s="302">
        <f t="shared" si="25"/>
        <v>0</v>
      </c>
      <c r="U183" s="302">
        <f t="shared" si="25"/>
        <v>0</v>
      </c>
      <c r="V183" s="302">
        <f t="shared" si="25"/>
        <v>0</v>
      </c>
      <c r="W183" s="302">
        <f t="shared" si="25"/>
        <v>0</v>
      </c>
      <c r="X183" s="302">
        <f t="shared" si="25"/>
        <v>0</v>
      </c>
      <c r="Y183" s="302">
        <f t="shared" si="25"/>
        <v>0</v>
      </c>
      <c r="DA183" s="72"/>
    </row>
    <row r="184" spans="1:105" ht="12" customHeight="1" x14ac:dyDescent="0.25">
      <c r="A184" s="62" t="s">
        <v>545</v>
      </c>
      <c r="B184" s="302">
        <f t="shared" ref="B184:Y184" si="26">IF(B$69=0,0,B$69/B$34)</f>
        <v>0</v>
      </c>
      <c r="C184" s="302">
        <f t="shared" si="26"/>
        <v>0</v>
      </c>
      <c r="D184" s="302">
        <f t="shared" si="26"/>
        <v>0</v>
      </c>
      <c r="E184" s="302">
        <f t="shared" si="26"/>
        <v>0</v>
      </c>
      <c r="F184" s="302">
        <f t="shared" si="26"/>
        <v>0</v>
      </c>
      <c r="G184" s="302">
        <f t="shared" si="26"/>
        <v>0</v>
      </c>
      <c r="H184" s="302">
        <f t="shared" si="26"/>
        <v>0</v>
      </c>
      <c r="I184" s="302">
        <f t="shared" si="26"/>
        <v>0</v>
      </c>
      <c r="J184" s="302">
        <f t="shared" si="26"/>
        <v>0</v>
      </c>
      <c r="K184" s="302">
        <f t="shared" si="26"/>
        <v>0</v>
      </c>
      <c r="L184" s="302">
        <f t="shared" si="26"/>
        <v>0</v>
      </c>
      <c r="M184" s="302">
        <f t="shared" si="26"/>
        <v>0</v>
      </c>
      <c r="N184" s="302">
        <f t="shared" si="26"/>
        <v>0</v>
      </c>
      <c r="O184" s="302">
        <f t="shared" si="26"/>
        <v>0</v>
      </c>
      <c r="P184" s="302">
        <f t="shared" si="26"/>
        <v>0</v>
      </c>
      <c r="Q184" s="302">
        <f t="shared" si="26"/>
        <v>0</v>
      </c>
      <c r="R184" s="302">
        <f t="shared" si="26"/>
        <v>0</v>
      </c>
      <c r="S184" s="302">
        <f t="shared" si="26"/>
        <v>0</v>
      </c>
      <c r="T184" s="302">
        <f t="shared" si="26"/>
        <v>0</v>
      </c>
      <c r="U184" s="302">
        <f t="shared" si="26"/>
        <v>0</v>
      </c>
      <c r="V184" s="302">
        <f t="shared" si="26"/>
        <v>0</v>
      </c>
      <c r="W184" s="302">
        <f t="shared" si="26"/>
        <v>0</v>
      </c>
      <c r="X184" s="302">
        <f t="shared" si="26"/>
        <v>0</v>
      </c>
      <c r="Y184" s="302">
        <f t="shared" si="26"/>
        <v>0</v>
      </c>
      <c r="DA184" s="72"/>
    </row>
    <row r="185" spans="1:105" ht="12" customHeight="1" x14ac:dyDescent="0.25">
      <c r="A185" s="100" t="s">
        <v>105</v>
      </c>
      <c r="B185" s="310">
        <f t="shared" ref="B185:Y185" si="27">IF(B$70=0,0,B$70/B$34)</f>
        <v>0</v>
      </c>
      <c r="C185" s="310">
        <f t="shared" si="27"/>
        <v>0</v>
      </c>
      <c r="D185" s="310">
        <f t="shared" si="27"/>
        <v>0</v>
      </c>
      <c r="E185" s="310">
        <f t="shared" si="27"/>
        <v>0</v>
      </c>
      <c r="F185" s="310">
        <f t="shared" si="27"/>
        <v>0</v>
      </c>
      <c r="G185" s="310">
        <f t="shared" si="27"/>
        <v>0</v>
      </c>
      <c r="H185" s="310">
        <f t="shared" si="27"/>
        <v>0</v>
      </c>
      <c r="I185" s="310">
        <f t="shared" si="27"/>
        <v>0</v>
      </c>
      <c r="J185" s="310">
        <f t="shared" si="27"/>
        <v>0</v>
      </c>
      <c r="K185" s="310">
        <f t="shared" si="27"/>
        <v>0</v>
      </c>
      <c r="L185" s="310">
        <f t="shared" si="27"/>
        <v>0</v>
      </c>
      <c r="M185" s="310">
        <f t="shared" si="27"/>
        <v>0</v>
      </c>
      <c r="N185" s="310">
        <f t="shared" si="27"/>
        <v>0</v>
      </c>
      <c r="O185" s="310">
        <f t="shared" si="27"/>
        <v>0</v>
      </c>
      <c r="P185" s="310">
        <f t="shared" si="27"/>
        <v>0</v>
      </c>
      <c r="Q185" s="310">
        <f t="shared" si="27"/>
        <v>0</v>
      </c>
      <c r="R185" s="310">
        <f t="shared" si="27"/>
        <v>0</v>
      </c>
      <c r="S185" s="310">
        <f t="shared" si="27"/>
        <v>0</v>
      </c>
      <c r="T185" s="310">
        <f t="shared" si="27"/>
        <v>0</v>
      </c>
      <c r="U185" s="310">
        <f t="shared" si="27"/>
        <v>0</v>
      </c>
      <c r="V185" s="310">
        <f t="shared" si="27"/>
        <v>0</v>
      </c>
      <c r="W185" s="310">
        <f t="shared" si="27"/>
        <v>0</v>
      </c>
      <c r="X185" s="310">
        <f t="shared" si="27"/>
        <v>0</v>
      </c>
      <c r="Y185" s="310">
        <f t="shared" si="27"/>
        <v>0</v>
      </c>
      <c r="DA185" s="127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0"/>
    </row>
    <row r="187" spans="1:105" ht="12" customHeight="1" x14ac:dyDescent="0.25">
      <c r="A187" s="35" t="s">
        <v>80</v>
      </c>
      <c r="B187" s="232">
        <f t="shared" ref="B187:Y187" si="28">SUM(B$188:B$193,B$197:B$198,B$200:B$202)</f>
        <v>0</v>
      </c>
      <c r="C187" s="232">
        <f t="shared" si="28"/>
        <v>0</v>
      </c>
      <c r="D187" s="232">
        <f t="shared" si="28"/>
        <v>0</v>
      </c>
      <c r="E187" s="232">
        <f t="shared" si="28"/>
        <v>0</v>
      </c>
      <c r="F187" s="232">
        <f t="shared" si="28"/>
        <v>0</v>
      </c>
      <c r="G187" s="232">
        <f t="shared" si="28"/>
        <v>0</v>
      </c>
      <c r="H187" s="232">
        <f t="shared" si="28"/>
        <v>0</v>
      </c>
      <c r="I187" s="232">
        <f t="shared" si="28"/>
        <v>0</v>
      </c>
      <c r="J187" s="232">
        <f t="shared" si="28"/>
        <v>0</v>
      </c>
      <c r="K187" s="232">
        <f t="shared" si="28"/>
        <v>0</v>
      </c>
      <c r="L187" s="232">
        <f t="shared" si="28"/>
        <v>0</v>
      </c>
      <c r="M187" s="232">
        <f t="shared" si="28"/>
        <v>0</v>
      </c>
      <c r="N187" s="232">
        <f t="shared" si="28"/>
        <v>0</v>
      </c>
      <c r="O187" s="232">
        <f t="shared" si="28"/>
        <v>0</v>
      </c>
      <c r="P187" s="232">
        <f t="shared" si="28"/>
        <v>0</v>
      </c>
      <c r="Q187" s="232">
        <f t="shared" si="28"/>
        <v>0</v>
      </c>
      <c r="R187" s="232">
        <f t="shared" si="28"/>
        <v>0</v>
      </c>
      <c r="S187" s="232">
        <f t="shared" si="28"/>
        <v>0</v>
      </c>
      <c r="T187" s="232">
        <f t="shared" si="28"/>
        <v>0</v>
      </c>
      <c r="U187" s="232">
        <f t="shared" si="28"/>
        <v>0</v>
      </c>
      <c r="V187" s="232">
        <f t="shared" si="28"/>
        <v>0</v>
      </c>
      <c r="W187" s="232">
        <f t="shared" si="28"/>
        <v>0</v>
      </c>
      <c r="X187" s="232">
        <f t="shared" si="28"/>
        <v>0</v>
      </c>
      <c r="Y187" s="232">
        <f t="shared" si="28"/>
        <v>0</v>
      </c>
      <c r="DA187" s="95"/>
    </row>
    <row r="188" spans="1:105" ht="12" customHeight="1" x14ac:dyDescent="0.25">
      <c r="A188" s="55" t="s">
        <v>91</v>
      </c>
      <c r="B188" s="299">
        <f t="shared" ref="B188:Y188" si="29">IF(B$73=0,0,B$73/B$72)</f>
        <v>0</v>
      </c>
      <c r="C188" s="299">
        <f t="shared" si="29"/>
        <v>0</v>
      </c>
      <c r="D188" s="299">
        <f t="shared" si="29"/>
        <v>0</v>
      </c>
      <c r="E188" s="299">
        <f t="shared" si="29"/>
        <v>0</v>
      </c>
      <c r="F188" s="299">
        <f t="shared" si="29"/>
        <v>0</v>
      </c>
      <c r="G188" s="299">
        <f t="shared" si="29"/>
        <v>0</v>
      </c>
      <c r="H188" s="299">
        <f t="shared" si="29"/>
        <v>0</v>
      </c>
      <c r="I188" s="299">
        <f t="shared" si="29"/>
        <v>0</v>
      </c>
      <c r="J188" s="299">
        <f t="shared" si="29"/>
        <v>0</v>
      </c>
      <c r="K188" s="299">
        <f t="shared" si="29"/>
        <v>0</v>
      </c>
      <c r="L188" s="299">
        <f t="shared" si="29"/>
        <v>0</v>
      </c>
      <c r="M188" s="299">
        <f t="shared" si="29"/>
        <v>0</v>
      </c>
      <c r="N188" s="299">
        <f t="shared" si="29"/>
        <v>0</v>
      </c>
      <c r="O188" s="299">
        <f t="shared" si="29"/>
        <v>0</v>
      </c>
      <c r="P188" s="299">
        <f t="shared" si="29"/>
        <v>0</v>
      </c>
      <c r="Q188" s="299">
        <f t="shared" si="29"/>
        <v>0</v>
      </c>
      <c r="R188" s="299">
        <f t="shared" si="29"/>
        <v>0</v>
      </c>
      <c r="S188" s="299">
        <f t="shared" si="29"/>
        <v>0</v>
      </c>
      <c r="T188" s="299">
        <f t="shared" si="29"/>
        <v>0</v>
      </c>
      <c r="U188" s="299">
        <f t="shared" si="29"/>
        <v>0</v>
      </c>
      <c r="V188" s="299">
        <f t="shared" si="29"/>
        <v>0</v>
      </c>
      <c r="W188" s="299">
        <f t="shared" si="29"/>
        <v>0</v>
      </c>
      <c r="X188" s="299">
        <f t="shared" si="29"/>
        <v>0</v>
      </c>
      <c r="Y188" s="299">
        <f t="shared" si="29"/>
        <v>0</v>
      </c>
      <c r="DA188" s="67"/>
    </row>
    <row r="189" spans="1:105" ht="12" customHeight="1" x14ac:dyDescent="0.25">
      <c r="A189" s="173" t="s">
        <v>92</v>
      </c>
      <c r="B189" s="233">
        <f t="shared" ref="B189:Y189" si="30">IF(B$74=0,0,B$74/B$72)</f>
        <v>0</v>
      </c>
      <c r="C189" s="233">
        <f t="shared" si="30"/>
        <v>0</v>
      </c>
      <c r="D189" s="233">
        <f t="shared" si="30"/>
        <v>0</v>
      </c>
      <c r="E189" s="233">
        <f t="shared" si="30"/>
        <v>0</v>
      </c>
      <c r="F189" s="233">
        <f t="shared" si="30"/>
        <v>0</v>
      </c>
      <c r="G189" s="233">
        <f t="shared" si="30"/>
        <v>0</v>
      </c>
      <c r="H189" s="233">
        <f t="shared" si="30"/>
        <v>0</v>
      </c>
      <c r="I189" s="233">
        <f t="shared" si="30"/>
        <v>0</v>
      </c>
      <c r="J189" s="233">
        <f t="shared" si="30"/>
        <v>0</v>
      </c>
      <c r="K189" s="233">
        <f t="shared" si="30"/>
        <v>0</v>
      </c>
      <c r="L189" s="233">
        <f t="shared" si="30"/>
        <v>0</v>
      </c>
      <c r="M189" s="233">
        <f t="shared" si="30"/>
        <v>0</v>
      </c>
      <c r="N189" s="233">
        <f t="shared" si="30"/>
        <v>0</v>
      </c>
      <c r="O189" s="233">
        <f t="shared" si="30"/>
        <v>0</v>
      </c>
      <c r="P189" s="233">
        <f t="shared" si="30"/>
        <v>0</v>
      </c>
      <c r="Q189" s="233">
        <f t="shared" si="30"/>
        <v>0</v>
      </c>
      <c r="R189" s="233">
        <f t="shared" si="30"/>
        <v>0</v>
      </c>
      <c r="S189" s="233">
        <f t="shared" si="30"/>
        <v>0</v>
      </c>
      <c r="T189" s="233">
        <f t="shared" si="30"/>
        <v>0</v>
      </c>
      <c r="U189" s="233">
        <f t="shared" si="30"/>
        <v>0</v>
      </c>
      <c r="V189" s="233">
        <f t="shared" si="30"/>
        <v>0</v>
      </c>
      <c r="W189" s="233">
        <f t="shared" si="30"/>
        <v>0</v>
      </c>
      <c r="X189" s="233">
        <f t="shared" si="30"/>
        <v>0</v>
      </c>
      <c r="Y189" s="233">
        <f t="shared" si="30"/>
        <v>0</v>
      </c>
      <c r="DA189" s="177"/>
    </row>
    <row r="190" spans="1:105" ht="12" customHeight="1" x14ac:dyDescent="0.25">
      <c r="A190" s="173" t="s">
        <v>93</v>
      </c>
      <c r="B190" s="233">
        <f t="shared" ref="B190:Y190" si="31">IF(B$75=0,0,B$75/B$72)</f>
        <v>0</v>
      </c>
      <c r="C190" s="233">
        <f t="shared" si="31"/>
        <v>0</v>
      </c>
      <c r="D190" s="233">
        <f t="shared" si="31"/>
        <v>0</v>
      </c>
      <c r="E190" s="233">
        <f t="shared" si="31"/>
        <v>0</v>
      </c>
      <c r="F190" s="233">
        <f t="shared" si="31"/>
        <v>0</v>
      </c>
      <c r="G190" s="233">
        <f t="shared" si="31"/>
        <v>0</v>
      </c>
      <c r="H190" s="233">
        <f t="shared" si="31"/>
        <v>0</v>
      </c>
      <c r="I190" s="233">
        <f t="shared" si="31"/>
        <v>0</v>
      </c>
      <c r="J190" s="233">
        <f t="shared" si="31"/>
        <v>0</v>
      </c>
      <c r="K190" s="233">
        <f t="shared" si="31"/>
        <v>0</v>
      </c>
      <c r="L190" s="233">
        <f t="shared" si="31"/>
        <v>0</v>
      </c>
      <c r="M190" s="233">
        <f t="shared" si="31"/>
        <v>0</v>
      </c>
      <c r="N190" s="233">
        <f t="shared" si="31"/>
        <v>0</v>
      </c>
      <c r="O190" s="233">
        <f t="shared" si="31"/>
        <v>0</v>
      </c>
      <c r="P190" s="233">
        <f t="shared" si="31"/>
        <v>0</v>
      </c>
      <c r="Q190" s="233">
        <f t="shared" si="31"/>
        <v>0</v>
      </c>
      <c r="R190" s="233">
        <f t="shared" si="31"/>
        <v>0</v>
      </c>
      <c r="S190" s="233">
        <f t="shared" si="31"/>
        <v>0</v>
      </c>
      <c r="T190" s="233">
        <f t="shared" si="31"/>
        <v>0</v>
      </c>
      <c r="U190" s="233">
        <f t="shared" si="31"/>
        <v>0</v>
      </c>
      <c r="V190" s="233">
        <f t="shared" si="31"/>
        <v>0</v>
      </c>
      <c r="W190" s="233">
        <f t="shared" si="31"/>
        <v>0</v>
      </c>
      <c r="X190" s="233">
        <f t="shared" si="31"/>
        <v>0</v>
      </c>
      <c r="Y190" s="233">
        <f t="shared" si="31"/>
        <v>0</v>
      </c>
      <c r="DA190" s="177"/>
    </row>
    <row r="191" spans="1:105" ht="12" customHeight="1" x14ac:dyDescent="0.25">
      <c r="A191" s="173" t="s">
        <v>94</v>
      </c>
      <c r="B191" s="233">
        <f t="shared" ref="B191:Y191" si="32">IF(B$76=0,0,B$76/B$72)</f>
        <v>0</v>
      </c>
      <c r="C191" s="233">
        <f t="shared" si="32"/>
        <v>0</v>
      </c>
      <c r="D191" s="233">
        <f t="shared" si="32"/>
        <v>0</v>
      </c>
      <c r="E191" s="233">
        <f t="shared" si="32"/>
        <v>0</v>
      </c>
      <c r="F191" s="233">
        <f t="shared" si="32"/>
        <v>0</v>
      </c>
      <c r="G191" s="233">
        <f t="shared" si="32"/>
        <v>0</v>
      </c>
      <c r="H191" s="233">
        <f t="shared" si="32"/>
        <v>0</v>
      </c>
      <c r="I191" s="233">
        <f t="shared" si="32"/>
        <v>0</v>
      </c>
      <c r="J191" s="233">
        <f t="shared" si="32"/>
        <v>0</v>
      </c>
      <c r="K191" s="233">
        <f t="shared" si="32"/>
        <v>0</v>
      </c>
      <c r="L191" s="233">
        <f t="shared" si="32"/>
        <v>0</v>
      </c>
      <c r="M191" s="233">
        <f t="shared" si="32"/>
        <v>0</v>
      </c>
      <c r="N191" s="233">
        <f t="shared" si="32"/>
        <v>0</v>
      </c>
      <c r="O191" s="233">
        <f t="shared" si="32"/>
        <v>0</v>
      </c>
      <c r="P191" s="233">
        <f t="shared" si="32"/>
        <v>0</v>
      </c>
      <c r="Q191" s="233">
        <f t="shared" si="32"/>
        <v>0</v>
      </c>
      <c r="R191" s="233">
        <f t="shared" si="32"/>
        <v>0</v>
      </c>
      <c r="S191" s="233">
        <f t="shared" si="32"/>
        <v>0</v>
      </c>
      <c r="T191" s="233">
        <f t="shared" si="32"/>
        <v>0</v>
      </c>
      <c r="U191" s="233">
        <f t="shared" si="32"/>
        <v>0</v>
      </c>
      <c r="V191" s="233">
        <f t="shared" si="32"/>
        <v>0</v>
      </c>
      <c r="W191" s="233">
        <f t="shared" si="32"/>
        <v>0</v>
      </c>
      <c r="X191" s="233">
        <f t="shared" si="32"/>
        <v>0</v>
      </c>
      <c r="Y191" s="233">
        <f t="shared" si="32"/>
        <v>0</v>
      </c>
      <c r="DA191" s="177"/>
    </row>
    <row r="192" spans="1:105" ht="12" customHeight="1" x14ac:dyDescent="0.25">
      <c r="A192" s="56" t="s">
        <v>95</v>
      </c>
      <c r="B192" s="300">
        <f t="shared" ref="B192:Y192" si="33">IF(B$77=0,0,B$77/B$72)</f>
        <v>0</v>
      </c>
      <c r="C192" s="300">
        <f t="shared" si="33"/>
        <v>0</v>
      </c>
      <c r="D192" s="300">
        <f t="shared" si="33"/>
        <v>0</v>
      </c>
      <c r="E192" s="300">
        <f t="shared" si="33"/>
        <v>0</v>
      </c>
      <c r="F192" s="300">
        <f t="shared" si="33"/>
        <v>0</v>
      </c>
      <c r="G192" s="300">
        <f t="shared" si="33"/>
        <v>0</v>
      </c>
      <c r="H192" s="300">
        <f t="shared" si="33"/>
        <v>0</v>
      </c>
      <c r="I192" s="300">
        <f t="shared" si="33"/>
        <v>0</v>
      </c>
      <c r="J192" s="300">
        <f t="shared" si="33"/>
        <v>0</v>
      </c>
      <c r="K192" s="300">
        <f t="shared" si="33"/>
        <v>0</v>
      </c>
      <c r="L192" s="300">
        <f t="shared" si="33"/>
        <v>0</v>
      </c>
      <c r="M192" s="300">
        <f t="shared" si="33"/>
        <v>0</v>
      </c>
      <c r="N192" s="300">
        <f t="shared" si="33"/>
        <v>0</v>
      </c>
      <c r="O192" s="300">
        <f t="shared" si="33"/>
        <v>0</v>
      </c>
      <c r="P192" s="300">
        <f t="shared" si="33"/>
        <v>0</v>
      </c>
      <c r="Q192" s="300">
        <f t="shared" si="33"/>
        <v>0</v>
      </c>
      <c r="R192" s="300">
        <f t="shared" si="33"/>
        <v>0</v>
      </c>
      <c r="S192" s="300">
        <f t="shared" si="33"/>
        <v>0</v>
      </c>
      <c r="T192" s="300">
        <f t="shared" si="33"/>
        <v>0</v>
      </c>
      <c r="U192" s="300">
        <f t="shared" si="33"/>
        <v>0</v>
      </c>
      <c r="V192" s="300">
        <f t="shared" si="33"/>
        <v>0</v>
      </c>
      <c r="W192" s="300">
        <f t="shared" si="33"/>
        <v>0</v>
      </c>
      <c r="X192" s="300">
        <f t="shared" si="33"/>
        <v>0</v>
      </c>
      <c r="Y192" s="300">
        <f t="shared" si="33"/>
        <v>0</v>
      </c>
      <c r="DA192" s="68"/>
    </row>
    <row r="193" spans="1:105" ht="12" customHeight="1" x14ac:dyDescent="0.25">
      <c r="A193" s="174" t="s">
        <v>558</v>
      </c>
      <c r="B193" s="301">
        <f t="shared" ref="B193:Y193" si="34">IF(B$83=0,0,B$83/B$72)</f>
        <v>0</v>
      </c>
      <c r="C193" s="301">
        <f t="shared" si="34"/>
        <v>0</v>
      </c>
      <c r="D193" s="301">
        <f t="shared" si="34"/>
        <v>0</v>
      </c>
      <c r="E193" s="301">
        <f t="shared" si="34"/>
        <v>0</v>
      </c>
      <c r="F193" s="301">
        <f t="shared" si="34"/>
        <v>0</v>
      </c>
      <c r="G193" s="301">
        <f t="shared" si="34"/>
        <v>0</v>
      </c>
      <c r="H193" s="301">
        <f t="shared" si="34"/>
        <v>0</v>
      </c>
      <c r="I193" s="301">
        <f t="shared" si="34"/>
        <v>0</v>
      </c>
      <c r="J193" s="301">
        <f t="shared" si="34"/>
        <v>0</v>
      </c>
      <c r="K193" s="301">
        <f t="shared" si="34"/>
        <v>0</v>
      </c>
      <c r="L193" s="301">
        <f t="shared" si="34"/>
        <v>0</v>
      </c>
      <c r="M193" s="301">
        <f t="shared" si="34"/>
        <v>0</v>
      </c>
      <c r="N193" s="301">
        <f t="shared" si="34"/>
        <v>0</v>
      </c>
      <c r="O193" s="301">
        <f t="shared" si="34"/>
        <v>0</v>
      </c>
      <c r="P193" s="301">
        <f t="shared" si="34"/>
        <v>0</v>
      </c>
      <c r="Q193" s="301">
        <f t="shared" si="34"/>
        <v>0</v>
      </c>
      <c r="R193" s="301">
        <f t="shared" si="34"/>
        <v>0</v>
      </c>
      <c r="S193" s="301">
        <f t="shared" si="34"/>
        <v>0</v>
      </c>
      <c r="T193" s="301">
        <f t="shared" si="34"/>
        <v>0</v>
      </c>
      <c r="U193" s="301">
        <f t="shared" si="34"/>
        <v>0</v>
      </c>
      <c r="V193" s="301">
        <f t="shared" si="34"/>
        <v>0</v>
      </c>
      <c r="W193" s="301">
        <f t="shared" si="34"/>
        <v>0</v>
      </c>
      <c r="X193" s="301">
        <f t="shared" si="34"/>
        <v>0</v>
      </c>
      <c r="Y193" s="301">
        <f t="shared" si="34"/>
        <v>0</v>
      </c>
      <c r="DA193" s="178"/>
    </row>
    <row r="194" spans="1:105" ht="12" customHeight="1" x14ac:dyDescent="0.25">
      <c r="A194" s="62" t="s">
        <v>560</v>
      </c>
      <c r="B194" s="302">
        <f t="shared" ref="B194:Y194" si="35">IF(B$84=0,0,B$84/B$72)</f>
        <v>0</v>
      </c>
      <c r="C194" s="302">
        <f t="shared" si="35"/>
        <v>0</v>
      </c>
      <c r="D194" s="302">
        <f t="shared" si="35"/>
        <v>0</v>
      </c>
      <c r="E194" s="302">
        <f t="shared" si="35"/>
        <v>0</v>
      </c>
      <c r="F194" s="302">
        <f t="shared" si="35"/>
        <v>0</v>
      </c>
      <c r="G194" s="302">
        <f t="shared" si="35"/>
        <v>0</v>
      </c>
      <c r="H194" s="302">
        <f t="shared" si="35"/>
        <v>0</v>
      </c>
      <c r="I194" s="302">
        <f t="shared" si="35"/>
        <v>0</v>
      </c>
      <c r="J194" s="302">
        <f t="shared" si="35"/>
        <v>0</v>
      </c>
      <c r="K194" s="302">
        <f t="shared" si="35"/>
        <v>0</v>
      </c>
      <c r="L194" s="302">
        <f t="shared" si="35"/>
        <v>0</v>
      </c>
      <c r="M194" s="302">
        <f t="shared" si="35"/>
        <v>0</v>
      </c>
      <c r="N194" s="302">
        <f t="shared" si="35"/>
        <v>0</v>
      </c>
      <c r="O194" s="302">
        <f t="shared" si="35"/>
        <v>0</v>
      </c>
      <c r="P194" s="302">
        <f t="shared" si="35"/>
        <v>0</v>
      </c>
      <c r="Q194" s="302">
        <f t="shared" si="35"/>
        <v>0</v>
      </c>
      <c r="R194" s="302">
        <f t="shared" si="35"/>
        <v>0</v>
      </c>
      <c r="S194" s="302">
        <f t="shared" si="35"/>
        <v>0</v>
      </c>
      <c r="T194" s="302">
        <f t="shared" si="35"/>
        <v>0</v>
      </c>
      <c r="U194" s="302">
        <f t="shared" si="35"/>
        <v>0</v>
      </c>
      <c r="V194" s="302">
        <f t="shared" si="35"/>
        <v>0</v>
      </c>
      <c r="W194" s="302">
        <f t="shared" si="35"/>
        <v>0</v>
      </c>
      <c r="X194" s="302">
        <f t="shared" si="35"/>
        <v>0</v>
      </c>
      <c r="Y194" s="302">
        <f t="shared" si="35"/>
        <v>0</v>
      </c>
      <c r="DA194" s="72"/>
    </row>
    <row r="195" spans="1:105" ht="12" customHeight="1" x14ac:dyDescent="0.25">
      <c r="A195" s="62" t="s">
        <v>566</v>
      </c>
      <c r="B195" s="302">
        <f t="shared" ref="B195:Y195" si="36">IF(B$89=0,0,B$89/B$72)</f>
        <v>0</v>
      </c>
      <c r="C195" s="302">
        <f t="shared" si="36"/>
        <v>0</v>
      </c>
      <c r="D195" s="302">
        <f t="shared" si="36"/>
        <v>0</v>
      </c>
      <c r="E195" s="302">
        <f t="shared" si="36"/>
        <v>0</v>
      </c>
      <c r="F195" s="302">
        <f t="shared" si="36"/>
        <v>0</v>
      </c>
      <c r="G195" s="302">
        <f t="shared" si="36"/>
        <v>0</v>
      </c>
      <c r="H195" s="302">
        <f t="shared" si="36"/>
        <v>0</v>
      </c>
      <c r="I195" s="302">
        <f t="shared" si="36"/>
        <v>0</v>
      </c>
      <c r="J195" s="302">
        <f t="shared" si="36"/>
        <v>0</v>
      </c>
      <c r="K195" s="302">
        <f t="shared" si="36"/>
        <v>0</v>
      </c>
      <c r="L195" s="302">
        <f t="shared" si="36"/>
        <v>0</v>
      </c>
      <c r="M195" s="302">
        <f t="shared" si="36"/>
        <v>0</v>
      </c>
      <c r="N195" s="302">
        <f t="shared" si="36"/>
        <v>0</v>
      </c>
      <c r="O195" s="302">
        <f t="shared" si="36"/>
        <v>0</v>
      </c>
      <c r="P195" s="302">
        <f t="shared" si="36"/>
        <v>0</v>
      </c>
      <c r="Q195" s="302">
        <f t="shared" si="36"/>
        <v>0</v>
      </c>
      <c r="R195" s="302">
        <f t="shared" si="36"/>
        <v>0</v>
      </c>
      <c r="S195" s="302">
        <f t="shared" si="36"/>
        <v>0</v>
      </c>
      <c r="T195" s="302">
        <f t="shared" si="36"/>
        <v>0</v>
      </c>
      <c r="U195" s="302">
        <f t="shared" si="36"/>
        <v>0</v>
      </c>
      <c r="V195" s="302">
        <f t="shared" si="36"/>
        <v>0</v>
      </c>
      <c r="W195" s="302">
        <f t="shared" si="36"/>
        <v>0</v>
      </c>
      <c r="X195" s="302">
        <f t="shared" si="36"/>
        <v>0</v>
      </c>
      <c r="Y195" s="302">
        <f t="shared" si="36"/>
        <v>0</v>
      </c>
      <c r="DA195" s="72"/>
    </row>
    <row r="196" spans="1:105" ht="12" customHeight="1" x14ac:dyDescent="0.25">
      <c r="A196" s="174" t="s">
        <v>517</v>
      </c>
      <c r="B196" s="301">
        <f t="shared" ref="B196:Y196" si="37">IF(B$90=0,0,B$90/B$72)</f>
        <v>0</v>
      </c>
      <c r="C196" s="301">
        <f t="shared" si="37"/>
        <v>0</v>
      </c>
      <c r="D196" s="301">
        <f t="shared" si="37"/>
        <v>0</v>
      </c>
      <c r="E196" s="301">
        <f t="shared" si="37"/>
        <v>0</v>
      </c>
      <c r="F196" s="301">
        <f t="shared" si="37"/>
        <v>0</v>
      </c>
      <c r="G196" s="301">
        <f t="shared" si="37"/>
        <v>0</v>
      </c>
      <c r="H196" s="301">
        <f t="shared" si="37"/>
        <v>0</v>
      </c>
      <c r="I196" s="301">
        <f t="shared" si="37"/>
        <v>0</v>
      </c>
      <c r="J196" s="301">
        <f t="shared" si="37"/>
        <v>0</v>
      </c>
      <c r="K196" s="301">
        <f t="shared" si="37"/>
        <v>0</v>
      </c>
      <c r="L196" s="301">
        <f t="shared" si="37"/>
        <v>0</v>
      </c>
      <c r="M196" s="301">
        <f t="shared" si="37"/>
        <v>0</v>
      </c>
      <c r="N196" s="301">
        <f t="shared" si="37"/>
        <v>0</v>
      </c>
      <c r="O196" s="301">
        <f t="shared" si="37"/>
        <v>0</v>
      </c>
      <c r="P196" s="301">
        <f t="shared" si="37"/>
        <v>0</v>
      </c>
      <c r="Q196" s="301">
        <f t="shared" si="37"/>
        <v>0</v>
      </c>
      <c r="R196" s="301">
        <f t="shared" si="37"/>
        <v>0</v>
      </c>
      <c r="S196" s="301">
        <f t="shared" si="37"/>
        <v>0</v>
      </c>
      <c r="T196" s="301">
        <f t="shared" si="37"/>
        <v>0</v>
      </c>
      <c r="U196" s="301">
        <f t="shared" si="37"/>
        <v>0</v>
      </c>
      <c r="V196" s="301">
        <f t="shared" si="37"/>
        <v>0</v>
      </c>
      <c r="W196" s="301">
        <f t="shared" si="37"/>
        <v>0</v>
      </c>
      <c r="X196" s="301">
        <f t="shared" si="37"/>
        <v>0</v>
      </c>
      <c r="Y196" s="301">
        <f t="shared" si="37"/>
        <v>0</v>
      </c>
      <c r="DA196" s="178"/>
    </row>
    <row r="197" spans="1:105" ht="12" customHeight="1" x14ac:dyDescent="0.25">
      <c r="A197" s="62" t="s">
        <v>519</v>
      </c>
      <c r="B197" s="302">
        <f t="shared" ref="B197:Y197" si="38">IF(B$91=0,0,B$91/B$72)</f>
        <v>0</v>
      </c>
      <c r="C197" s="302">
        <f t="shared" si="38"/>
        <v>0</v>
      </c>
      <c r="D197" s="302">
        <f t="shared" si="38"/>
        <v>0</v>
      </c>
      <c r="E197" s="302">
        <f t="shared" si="38"/>
        <v>0</v>
      </c>
      <c r="F197" s="302">
        <f t="shared" si="38"/>
        <v>0</v>
      </c>
      <c r="G197" s="302">
        <f t="shared" si="38"/>
        <v>0</v>
      </c>
      <c r="H197" s="302">
        <f t="shared" si="38"/>
        <v>0</v>
      </c>
      <c r="I197" s="302">
        <f t="shared" si="38"/>
        <v>0</v>
      </c>
      <c r="J197" s="302">
        <f t="shared" si="38"/>
        <v>0</v>
      </c>
      <c r="K197" s="302">
        <f t="shared" si="38"/>
        <v>0</v>
      </c>
      <c r="L197" s="302">
        <f t="shared" si="38"/>
        <v>0</v>
      </c>
      <c r="M197" s="302">
        <f t="shared" si="38"/>
        <v>0</v>
      </c>
      <c r="N197" s="302">
        <f t="shared" si="38"/>
        <v>0</v>
      </c>
      <c r="O197" s="302">
        <f t="shared" si="38"/>
        <v>0</v>
      </c>
      <c r="P197" s="302">
        <f t="shared" si="38"/>
        <v>0</v>
      </c>
      <c r="Q197" s="302">
        <f t="shared" si="38"/>
        <v>0</v>
      </c>
      <c r="R197" s="302">
        <f t="shared" si="38"/>
        <v>0</v>
      </c>
      <c r="S197" s="302">
        <f t="shared" si="38"/>
        <v>0</v>
      </c>
      <c r="T197" s="302">
        <f t="shared" si="38"/>
        <v>0</v>
      </c>
      <c r="U197" s="302">
        <f t="shared" si="38"/>
        <v>0</v>
      </c>
      <c r="V197" s="302">
        <f t="shared" si="38"/>
        <v>0</v>
      </c>
      <c r="W197" s="302">
        <f t="shared" si="38"/>
        <v>0</v>
      </c>
      <c r="X197" s="302">
        <f t="shared" si="38"/>
        <v>0</v>
      </c>
      <c r="Y197" s="302">
        <f t="shared" si="38"/>
        <v>0</v>
      </c>
      <c r="DA197" s="72"/>
    </row>
    <row r="198" spans="1:105" ht="12" customHeight="1" x14ac:dyDescent="0.25">
      <c r="A198" s="62" t="s">
        <v>525</v>
      </c>
      <c r="B198" s="302">
        <f t="shared" ref="B198:Y198" si="39">IF(B$96=0,0,B$96/B$72)</f>
        <v>0</v>
      </c>
      <c r="C198" s="302">
        <f t="shared" si="39"/>
        <v>0</v>
      </c>
      <c r="D198" s="302">
        <f t="shared" si="39"/>
        <v>0</v>
      </c>
      <c r="E198" s="302">
        <f t="shared" si="39"/>
        <v>0</v>
      </c>
      <c r="F198" s="302">
        <f t="shared" si="39"/>
        <v>0</v>
      </c>
      <c r="G198" s="302">
        <f t="shared" si="39"/>
        <v>0</v>
      </c>
      <c r="H198" s="302">
        <f t="shared" si="39"/>
        <v>0</v>
      </c>
      <c r="I198" s="302">
        <f t="shared" si="39"/>
        <v>0</v>
      </c>
      <c r="J198" s="302">
        <f t="shared" si="39"/>
        <v>0</v>
      </c>
      <c r="K198" s="302">
        <f t="shared" si="39"/>
        <v>0</v>
      </c>
      <c r="L198" s="302">
        <f t="shared" si="39"/>
        <v>0</v>
      </c>
      <c r="M198" s="302">
        <f t="shared" si="39"/>
        <v>0</v>
      </c>
      <c r="N198" s="302">
        <f t="shared" si="39"/>
        <v>0</v>
      </c>
      <c r="O198" s="302">
        <f t="shared" si="39"/>
        <v>0</v>
      </c>
      <c r="P198" s="302">
        <f t="shared" si="39"/>
        <v>0</v>
      </c>
      <c r="Q198" s="302">
        <f t="shared" si="39"/>
        <v>0</v>
      </c>
      <c r="R198" s="302">
        <f t="shared" si="39"/>
        <v>0</v>
      </c>
      <c r="S198" s="302">
        <f t="shared" si="39"/>
        <v>0</v>
      </c>
      <c r="T198" s="302">
        <f t="shared" si="39"/>
        <v>0</v>
      </c>
      <c r="U198" s="302">
        <f t="shared" si="39"/>
        <v>0</v>
      </c>
      <c r="V198" s="302">
        <f t="shared" si="39"/>
        <v>0</v>
      </c>
      <c r="W198" s="302">
        <f t="shared" si="39"/>
        <v>0</v>
      </c>
      <c r="X198" s="302">
        <f t="shared" si="39"/>
        <v>0</v>
      </c>
      <c r="Y198" s="302">
        <f t="shared" si="39"/>
        <v>0</v>
      </c>
      <c r="DA198" s="72"/>
    </row>
    <row r="199" spans="1:105" ht="12" customHeight="1" x14ac:dyDescent="0.25">
      <c r="A199" s="174" t="s">
        <v>527</v>
      </c>
      <c r="B199" s="301">
        <f t="shared" ref="B199:Y199" si="40">IF(B$97=0,0,B$97/B$72)</f>
        <v>0</v>
      </c>
      <c r="C199" s="301">
        <f t="shared" si="40"/>
        <v>0</v>
      </c>
      <c r="D199" s="301">
        <f t="shared" si="40"/>
        <v>0</v>
      </c>
      <c r="E199" s="301">
        <f t="shared" si="40"/>
        <v>0</v>
      </c>
      <c r="F199" s="301">
        <f t="shared" si="40"/>
        <v>0</v>
      </c>
      <c r="G199" s="301">
        <f t="shared" si="40"/>
        <v>0</v>
      </c>
      <c r="H199" s="301">
        <f t="shared" si="40"/>
        <v>0</v>
      </c>
      <c r="I199" s="301">
        <f t="shared" si="40"/>
        <v>0</v>
      </c>
      <c r="J199" s="301">
        <f t="shared" si="40"/>
        <v>0</v>
      </c>
      <c r="K199" s="301">
        <f t="shared" si="40"/>
        <v>0</v>
      </c>
      <c r="L199" s="301">
        <f t="shared" si="40"/>
        <v>0</v>
      </c>
      <c r="M199" s="301">
        <f t="shared" si="40"/>
        <v>0</v>
      </c>
      <c r="N199" s="301">
        <f t="shared" si="40"/>
        <v>0</v>
      </c>
      <c r="O199" s="301">
        <f t="shared" si="40"/>
        <v>0</v>
      </c>
      <c r="P199" s="301">
        <f t="shared" si="40"/>
        <v>0</v>
      </c>
      <c r="Q199" s="301">
        <f t="shared" si="40"/>
        <v>0</v>
      </c>
      <c r="R199" s="301">
        <f t="shared" si="40"/>
        <v>0</v>
      </c>
      <c r="S199" s="301">
        <f t="shared" si="40"/>
        <v>0</v>
      </c>
      <c r="T199" s="301">
        <f t="shared" si="40"/>
        <v>0</v>
      </c>
      <c r="U199" s="301">
        <f t="shared" si="40"/>
        <v>0</v>
      </c>
      <c r="V199" s="301">
        <f t="shared" si="40"/>
        <v>0</v>
      </c>
      <c r="W199" s="301">
        <f t="shared" si="40"/>
        <v>0</v>
      </c>
      <c r="X199" s="301">
        <f t="shared" si="40"/>
        <v>0</v>
      </c>
      <c r="Y199" s="301">
        <f t="shared" si="40"/>
        <v>0</v>
      </c>
      <c r="DA199" s="178"/>
    </row>
    <row r="200" spans="1:105" ht="12" customHeight="1" x14ac:dyDescent="0.25">
      <c r="A200" s="62" t="s">
        <v>528</v>
      </c>
      <c r="B200" s="302">
        <f t="shared" ref="B200:Y200" si="41">IF(B$98=0,0,B$98/B$72)</f>
        <v>0</v>
      </c>
      <c r="C200" s="302">
        <f t="shared" si="41"/>
        <v>0</v>
      </c>
      <c r="D200" s="302">
        <f t="shared" si="41"/>
        <v>0</v>
      </c>
      <c r="E200" s="302">
        <f t="shared" si="41"/>
        <v>0</v>
      </c>
      <c r="F200" s="302">
        <f t="shared" si="41"/>
        <v>0</v>
      </c>
      <c r="G200" s="302">
        <f t="shared" si="41"/>
        <v>0</v>
      </c>
      <c r="H200" s="302">
        <f t="shared" si="41"/>
        <v>0</v>
      </c>
      <c r="I200" s="302">
        <f t="shared" si="41"/>
        <v>0</v>
      </c>
      <c r="J200" s="302">
        <f t="shared" si="41"/>
        <v>0</v>
      </c>
      <c r="K200" s="302">
        <f t="shared" si="41"/>
        <v>0</v>
      </c>
      <c r="L200" s="302">
        <f t="shared" si="41"/>
        <v>0</v>
      </c>
      <c r="M200" s="302">
        <f t="shared" si="41"/>
        <v>0</v>
      </c>
      <c r="N200" s="302">
        <f t="shared" si="41"/>
        <v>0</v>
      </c>
      <c r="O200" s="302">
        <f t="shared" si="41"/>
        <v>0</v>
      </c>
      <c r="P200" s="302">
        <f t="shared" si="41"/>
        <v>0</v>
      </c>
      <c r="Q200" s="302">
        <f t="shared" si="41"/>
        <v>0</v>
      </c>
      <c r="R200" s="302">
        <f t="shared" si="41"/>
        <v>0</v>
      </c>
      <c r="S200" s="302">
        <f t="shared" si="41"/>
        <v>0</v>
      </c>
      <c r="T200" s="302">
        <f t="shared" si="41"/>
        <v>0</v>
      </c>
      <c r="U200" s="302">
        <f t="shared" si="41"/>
        <v>0</v>
      </c>
      <c r="V200" s="302">
        <f t="shared" si="41"/>
        <v>0</v>
      </c>
      <c r="W200" s="302">
        <f t="shared" si="41"/>
        <v>0</v>
      </c>
      <c r="X200" s="302">
        <f t="shared" si="41"/>
        <v>0</v>
      </c>
      <c r="Y200" s="302">
        <f t="shared" si="41"/>
        <v>0</v>
      </c>
      <c r="DA200" s="72"/>
    </row>
    <row r="201" spans="1:105" ht="12" customHeight="1" x14ac:dyDescent="0.25">
      <c r="A201" s="62" t="s">
        <v>533</v>
      </c>
      <c r="B201" s="302">
        <f t="shared" ref="B201:Y201" si="42">IF(B$102=0,0,B$102/B$72)</f>
        <v>0</v>
      </c>
      <c r="C201" s="302">
        <f t="shared" si="42"/>
        <v>0</v>
      </c>
      <c r="D201" s="302">
        <f t="shared" si="42"/>
        <v>0</v>
      </c>
      <c r="E201" s="302">
        <f t="shared" si="42"/>
        <v>0</v>
      </c>
      <c r="F201" s="302">
        <f t="shared" si="42"/>
        <v>0</v>
      </c>
      <c r="G201" s="302">
        <f t="shared" si="42"/>
        <v>0</v>
      </c>
      <c r="H201" s="302">
        <f t="shared" si="42"/>
        <v>0</v>
      </c>
      <c r="I201" s="302">
        <f t="shared" si="42"/>
        <v>0</v>
      </c>
      <c r="J201" s="302">
        <f t="shared" si="42"/>
        <v>0</v>
      </c>
      <c r="K201" s="302">
        <f t="shared" si="42"/>
        <v>0</v>
      </c>
      <c r="L201" s="302">
        <f t="shared" si="42"/>
        <v>0</v>
      </c>
      <c r="M201" s="302">
        <f t="shared" si="42"/>
        <v>0</v>
      </c>
      <c r="N201" s="302">
        <f t="shared" si="42"/>
        <v>0</v>
      </c>
      <c r="O201" s="302">
        <f t="shared" si="42"/>
        <v>0</v>
      </c>
      <c r="P201" s="302">
        <f t="shared" si="42"/>
        <v>0</v>
      </c>
      <c r="Q201" s="302">
        <f t="shared" si="42"/>
        <v>0</v>
      </c>
      <c r="R201" s="302">
        <f t="shared" si="42"/>
        <v>0</v>
      </c>
      <c r="S201" s="302">
        <f t="shared" si="42"/>
        <v>0</v>
      </c>
      <c r="T201" s="302">
        <f t="shared" si="42"/>
        <v>0</v>
      </c>
      <c r="U201" s="302">
        <f t="shared" si="42"/>
        <v>0</v>
      </c>
      <c r="V201" s="302">
        <f t="shared" si="42"/>
        <v>0</v>
      </c>
      <c r="W201" s="302">
        <f t="shared" si="42"/>
        <v>0</v>
      </c>
      <c r="X201" s="302">
        <f t="shared" si="42"/>
        <v>0</v>
      </c>
      <c r="Y201" s="302">
        <f t="shared" si="42"/>
        <v>0</v>
      </c>
      <c r="DA201" s="72"/>
    </row>
    <row r="202" spans="1:105" ht="12" customHeight="1" x14ac:dyDescent="0.25">
      <c r="A202" s="63" t="s">
        <v>545</v>
      </c>
      <c r="B202" s="303">
        <f t="shared" ref="B202:Y202" si="43">IF(B$113=0,0,B$113/B$72)</f>
        <v>0</v>
      </c>
      <c r="C202" s="303">
        <f t="shared" si="43"/>
        <v>0</v>
      </c>
      <c r="D202" s="303">
        <f t="shared" si="43"/>
        <v>0</v>
      </c>
      <c r="E202" s="303">
        <f t="shared" si="43"/>
        <v>0</v>
      </c>
      <c r="F202" s="303">
        <f t="shared" si="43"/>
        <v>0</v>
      </c>
      <c r="G202" s="303">
        <f t="shared" si="43"/>
        <v>0</v>
      </c>
      <c r="H202" s="303">
        <f t="shared" si="43"/>
        <v>0</v>
      </c>
      <c r="I202" s="303">
        <f t="shared" si="43"/>
        <v>0</v>
      </c>
      <c r="J202" s="303">
        <f t="shared" si="43"/>
        <v>0</v>
      </c>
      <c r="K202" s="303">
        <f t="shared" si="43"/>
        <v>0</v>
      </c>
      <c r="L202" s="303">
        <f t="shared" si="43"/>
        <v>0</v>
      </c>
      <c r="M202" s="303">
        <f t="shared" si="43"/>
        <v>0</v>
      </c>
      <c r="N202" s="303">
        <f t="shared" si="43"/>
        <v>0</v>
      </c>
      <c r="O202" s="303">
        <f t="shared" si="43"/>
        <v>0</v>
      </c>
      <c r="P202" s="303">
        <f t="shared" si="43"/>
        <v>0</v>
      </c>
      <c r="Q202" s="303">
        <f t="shared" si="43"/>
        <v>0</v>
      </c>
      <c r="R202" s="303">
        <f t="shared" si="43"/>
        <v>0</v>
      </c>
      <c r="S202" s="303">
        <f t="shared" si="43"/>
        <v>0</v>
      </c>
      <c r="T202" s="303">
        <f t="shared" si="43"/>
        <v>0</v>
      </c>
      <c r="U202" s="303">
        <f t="shared" si="43"/>
        <v>0</v>
      </c>
      <c r="V202" s="303">
        <f t="shared" si="43"/>
        <v>0</v>
      </c>
      <c r="W202" s="303">
        <f t="shared" si="43"/>
        <v>0</v>
      </c>
      <c r="X202" s="303">
        <f t="shared" si="43"/>
        <v>0</v>
      </c>
      <c r="Y202" s="303">
        <f t="shared" si="43"/>
        <v>0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4">SUM(B$205:B$210,B$214:B$215,B$217:B$219,B220)</f>
        <v>0</v>
      </c>
      <c r="C204" s="232">
        <f t="shared" si="44"/>
        <v>0</v>
      </c>
      <c r="D204" s="232">
        <f t="shared" si="44"/>
        <v>0</v>
      </c>
      <c r="E204" s="232">
        <f t="shared" si="44"/>
        <v>0</v>
      </c>
      <c r="F204" s="232">
        <f t="shared" si="44"/>
        <v>0</v>
      </c>
      <c r="G204" s="232">
        <f t="shared" si="44"/>
        <v>0</v>
      </c>
      <c r="H204" s="232">
        <f t="shared" si="44"/>
        <v>0</v>
      </c>
      <c r="I204" s="232">
        <f t="shared" si="44"/>
        <v>0</v>
      </c>
      <c r="J204" s="232">
        <f t="shared" si="44"/>
        <v>0</v>
      </c>
      <c r="K204" s="232">
        <f t="shared" si="44"/>
        <v>0</v>
      </c>
      <c r="L204" s="232">
        <f t="shared" si="44"/>
        <v>0</v>
      </c>
      <c r="M204" s="232">
        <f t="shared" si="44"/>
        <v>0</v>
      </c>
      <c r="N204" s="232">
        <f t="shared" si="44"/>
        <v>0</v>
      </c>
      <c r="O204" s="232">
        <f t="shared" si="44"/>
        <v>0</v>
      </c>
      <c r="P204" s="232">
        <f t="shared" si="44"/>
        <v>0</v>
      </c>
      <c r="Q204" s="232">
        <f t="shared" si="44"/>
        <v>0</v>
      </c>
      <c r="R204" s="232">
        <f t="shared" si="44"/>
        <v>0</v>
      </c>
      <c r="S204" s="232">
        <f t="shared" si="44"/>
        <v>0</v>
      </c>
      <c r="T204" s="232">
        <f t="shared" si="44"/>
        <v>0</v>
      </c>
      <c r="U204" s="232">
        <f t="shared" si="44"/>
        <v>0</v>
      </c>
      <c r="V204" s="232">
        <f t="shared" si="44"/>
        <v>0</v>
      </c>
      <c r="W204" s="232">
        <f t="shared" si="44"/>
        <v>0</v>
      </c>
      <c r="X204" s="232">
        <f t="shared" si="44"/>
        <v>0</v>
      </c>
      <c r="Y204" s="232">
        <f t="shared" si="44"/>
        <v>0</v>
      </c>
      <c r="DA204" s="95"/>
    </row>
    <row r="205" spans="1:105" ht="12" customHeight="1" x14ac:dyDescent="0.25">
      <c r="A205" s="55" t="s">
        <v>91</v>
      </c>
      <c r="B205" s="299">
        <f t="shared" ref="B205:Y205" si="45">IF(B$116=0,0,B$116/B$115)</f>
        <v>0</v>
      </c>
      <c r="C205" s="299">
        <f t="shared" si="45"/>
        <v>0</v>
      </c>
      <c r="D205" s="299">
        <f t="shared" si="45"/>
        <v>0</v>
      </c>
      <c r="E205" s="299">
        <f t="shared" si="45"/>
        <v>0</v>
      </c>
      <c r="F205" s="299">
        <f t="shared" si="45"/>
        <v>0</v>
      </c>
      <c r="G205" s="299">
        <f t="shared" si="45"/>
        <v>0</v>
      </c>
      <c r="H205" s="299">
        <f t="shared" si="45"/>
        <v>0</v>
      </c>
      <c r="I205" s="299">
        <f t="shared" si="45"/>
        <v>0</v>
      </c>
      <c r="J205" s="299">
        <f t="shared" si="45"/>
        <v>0</v>
      </c>
      <c r="K205" s="299">
        <f t="shared" si="45"/>
        <v>0</v>
      </c>
      <c r="L205" s="299">
        <f t="shared" si="45"/>
        <v>0</v>
      </c>
      <c r="M205" s="299">
        <f t="shared" si="45"/>
        <v>0</v>
      </c>
      <c r="N205" s="299">
        <f t="shared" si="45"/>
        <v>0</v>
      </c>
      <c r="O205" s="299">
        <f t="shared" si="45"/>
        <v>0</v>
      </c>
      <c r="P205" s="299">
        <f t="shared" si="45"/>
        <v>0</v>
      </c>
      <c r="Q205" s="299">
        <f t="shared" si="45"/>
        <v>0</v>
      </c>
      <c r="R205" s="299">
        <f t="shared" si="45"/>
        <v>0</v>
      </c>
      <c r="S205" s="299">
        <f t="shared" si="45"/>
        <v>0</v>
      </c>
      <c r="T205" s="299">
        <f t="shared" si="45"/>
        <v>0</v>
      </c>
      <c r="U205" s="299">
        <f t="shared" si="45"/>
        <v>0</v>
      </c>
      <c r="V205" s="299">
        <f t="shared" si="45"/>
        <v>0</v>
      </c>
      <c r="W205" s="299">
        <f t="shared" si="45"/>
        <v>0</v>
      </c>
      <c r="X205" s="299">
        <f t="shared" si="45"/>
        <v>0</v>
      </c>
      <c r="Y205" s="299">
        <f t="shared" si="45"/>
        <v>0</v>
      </c>
      <c r="DA205" s="67"/>
    </row>
    <row r="206" spans="1:105" ht="12" customHeight="1" x14ac:dyDescent="0.25">
      <c r="A206" s="173" t="s">
        <v>92</v>
      </c>
      <c r="B206" s="233">
        <f t="shared" ref="B206:Y206" si="46">IF(B$117=0,0,B$117/B$115)</f>
        <v>0</v>
      </c>
      <c r="C206" s="233">
        <f t="shared" si="46"/>
        <v>0</v>
      </c>
      <c r="D206" s="233">
        <f t="shared" si="46"/>
        <v>0</v>
      </c>
      <c r="E206" s="233">
        <f t="shared" si="46"/>
        <v>0</v>
      </c>
      <c r="F206" s="233">
        <f t="shared" si="46"/>
        <v>0</v>
      </c>
      <c r="G206" s="233">
        <f t="shared" si="46"/>
        <v>0</v>
      </c>
      <c r="H206" s="233">
        <f t="shared" si="46"/>
        <v>0</v>
      </c>
      <c r="I206" s="233">
        <f t="shared" si="46"/>
        <v>0</v>
      </c>
      <c r="J206" s="233">
        <f t="shared" si="46"/>
        <v>0</v>
      </c>
      <c r="K206" s="233">
        <f t="shared" si="46"/>
        <v>0</v>
      </c>
      <c r="L206" s="233">
        <f t="shared" si="46"/>
        <v>0</v>
      </c>
      <c r="M206" s="233">
        <f t="shared" si="46"/>
        <v>0</v>
      </c>
      <c r="N206" s="233">
        <f t="shared" si="46"/>
        <v>0</v>
      </c>
      <c r="O206" s="233">
        <f t="shared" si="46"/>
        <v>0</v>
      </c>
      <c r="P206" s="233">
        <f t="shared" si="46"/>
        <v>0</v>
      </c>
      <c r="Q206" s="233">
        <f t="shared" si="46"/>
        <v>0</v>
      </c>
      <c r="R206" s="233">
        <f t="shared" si="46"/>
        <v>0</v>
      </c>
      <c r="S206" s="233">
        <f t="shared" si="46"/>
        <v>0</v>
      </c>
      <c r="T206" s="233">
        <f t="shared" si="46"/>
        <v>0</v>
      </c>
      <c r="U206" s="233">
        <f t="shared" si="46"/>
        <v>0</v>
      </c>
      <c r="V206" s="233">
        <f t="shared" si="46"/>
        <v>0</v>
      </c>
      <c r="W206" s="233">
        <f t="shared" si="46"/>
        <v>0</v>
      </c>
      <c r="X206" s="233">
        <f t="shared" si="46"/>
        <v>0</v>
      </c>
      <c r="Y206" s="233">
        <f t="shared" si="46"/>
        <v>0</v>
      </c>
      <c r="DA206" s="177"/>
    </row>
    <row r="207" spans="1:105" ht="12" customHeight="1" x14ac:dyDescent="0.25">
      <c r="A207" s="173" t="s">
        <v>93</v>
      </c>
      <c r="B207" s="233">
        <f t="shared" ref="B207:Y207" si="47">IF(B$118=0,0,B$118/B$115)</f>
        <v>0</v>
      </c>
      <c r="C207" s="233">
        <f t="shared" si="47"/>
        <v>0</v>
      </c>
      <c r="D207" s="233">
        <f t="shared" si="47"/>
        <v>0</v>
      </c>
      <c r="E207" s="233">
        <f t="shared" si="47"/>
        <v>0</v>
      </c>
      <c r="F207" s="233">
        <f t="shared" si="47"/>
        <v>0</v>
      </c>
      <c r="G207" s="233">
        <f t="shared" si="47"/>
        <v>0</v>
      </c>
      <c r="H207" s="233">
        <f t="shared" si="47"/>
        <v>0</v>
      </c>
      <c r="I207" s="233">
        <f t="shared" si="47"/>
        <v>0</v>
      </c>
      <c r="J207" s="233">
        <f t="shared" si="47"/>
        <v>0</v>
      </c>
      <c r="K207" s="233">
        <f t="shared" si="47"/>
        <v>0</v>
      </c>
      <c r="L207" s="233">
        <f t="shared" si="47"/>
        <v>0</v>
      </c>
      <c r="M207" s="233">
        <f t="shared" si="47"/>
        <v>0</v>
      </c>
      <c r="N207" s="233">
        <f t="shared" si="47"/>
        <v>0</v>
      </c>
      <c r="O207" s="233">
        <f t="shared" si="47"/>
        <v>0</v>
      </c>
      <c r="P207" s="233">
        <f t="shared" si="47"/>
        <v>0</v>
      </c>
      <c r="Q207" s="233">
        <f t="shared" si="47"/>
        <v>0</v>
      </c>
      <c r="R207" s="233">
        <f t="shared" si="47"/>
        <v>0</v>
      </c>
      <c r="S207" s="233">
        <f t="shared" si="47"/>
        <v>0</v>
      </c>
      <c r="T207" s="233">
        <f t="shared" si="47"/>
        <v>0</v>
      </c>
      <c r="U207" s="233">
        <f t="shared" si="47"/>
        <v>0</v>
      </c>
      <c r="V207" s="233">
        <f t="shared" si="47"/>
        <v>0</v>
      </c>
      <c r="W207" s="233">
        <f t="shared" si="47"/>
        <v>0</v>
      </c>
      <c r="X207" s="233">
        <f t="shared" si="47"/>
        <v>0</v>
      </c>
      <c r="Y207" s="233">
        <f t="shared" si="47"/>
        <v>0</v>
      </c>
      <c r="DA207" s="177"/>
    </row>
    <row r="208" spans="1:105" ht="12" customHeight="1" x14ac:dyDescent="0.25">
      <c r="A208" s="173" t="s">
        <v>94</v>
      </c>
      <c r="B208" s="233">
        <f t="shared" ref="B208:Y208" si="48">IF(B$119=0,0,B$119/B$115)</f>
        <v>0</v>
      </c>
      <c r="C208" s="233">
        <f t="shared" si="48"/>
        <v>0</v>
      </c>
      <c r="D208" s="233">
        <f t="shared" si="48"/>
        <v>0</v>
      </c>
      <c r="E208" s="233">
        <f t="shared" si="48"/>
        <v>0</v>
      </c>
      <c r="F208" s="233">
        <f t="shared" si="48"/>
        <v>0</v>
      </c>
      <c r="G208" s="233">
        <f t="shared" si="48"/>
        <v>0</v>
      </c>
      <c r="H208" s="233">
        <f t="shared" si="48"/>
        <v>0</v>
      </c>
      <c r="I208" s="233">
        <f t="shared" si="48"/>
        <v>0</v>
      </c>
      <c r="J208" s="233">
        <f t="shared" si="48"/>
        <v>0</v>
      </c>
      <c r="K208" s="233">
        <f t="shared" si="48"/>
        <v>0</v>
      </c>
      <c r="L208" s="233">
        <f t="shared" si="48"/>
        <v>0</v>
      </c>
      <c r="M208" s="233">
        <f t="shared" si="48"/>
        <v>0</v>
      </c>
      <c r="N208" s="233">
        <f t="shared" si="48"/>
        <v>0</v>
      </c>
      <c r="O208" s="233">
        <f t="shared" si="48"/>
        <v>0</v>
      </c>
      <c r="P208" s="233">
        <f t="shared" si="48"/>
        <v>0</v>
      </c>
      <c r="Q208" s="233">
        <f t="shared" si="48"/>
        <v>0</v>
      </c>
      <c r="R208" s="233">
        <f t="shared" si="48"/>
        <v>0</v>
      </c>
      <c r="S208" s="233">
        <f t="shared" si="48"/>
        <v>0</v>
      </c>
      <c r="T208" s="233">
        <f t="shared" si="48"/>
        <v>0</v>
      </c>
      <c r="U208" s="233">
        <f t="shared" si="48"/>
        <v>0</v>
      </c>
      <c r="V208" s="233">
        <f t="shared" si="48"/>
        <v>0</v>
      </c>
      <c r="W208" s="233">
        <f t="shared" si="48"/>
        <v>0</v>
      </c>
      <c r="X208" s="233">
        <f t="shared" si="48"/>
        <v>0</v>
      </c>
      <c r="Y208" s="233">
        <f t="shared" si="48"/>
        <v>0</v>
      </c>
      <c r="DA208" s="177"/>
    </row>
    <row r="209" spans="1:105" ht="12" customHeight="1" x14ac:dyDescent="0.25">
      <c r="A209" s="56" t="s">
        <v>95</v>
      </c>
      <c r="B209" s="300">
        <f t="shared" ref="B209:Y209" si="49">IF(B$120=0,0,B$120/B$115)</f>
        <v>0</v>
      </c>
      <c r="C209" s="300">
        <f t="shared" si="49"/>
        <v>0</v>
      </c>
      <c r="D209" s="300">
        <f t="shared" si="49"/>
        <v>0</v>
      </c>
      <c r="E209" s="300">
        <f t="shared" si="49"/>
        <v>0</v>
      </c>
      <c r="F209" s="300">
        <f t="shared" si="49"/>
        <v>0</v>
      </c>
      <c r="G209" s="300">
        <f t="shared" si="49"/>
        <v>0</v>
      </c>
      <c r="H209" s="300">
        <f t="shared" si="49"/>
        <v>0</v>
      </c>
      <c r="I209" s="300">
        <f t="shared" si="49"/>
        <v>0</v>
      </c>
      <c r="J209" s="300">
        <f t="shared" si="49"/>
        <v>0</v>
      </c>
      <c r="K209" s="300">
        <f t="shared" si="49"/>
        <v>0</v>
      </c>
      <c r="L209" s="300">
        <f t="shared" si="49"/>
        <v>0</v>
      </c>
      <c r="M209" s="300">
        <f t="shared" si="49"/>
        <v>0</v>
      </c>
      <c r="N209" s="300">
        <f t="shared" si="49"/>
        <v>0</v>
      </c>
      <c r="O209" s="300">
        <f t="shared" si="49"/>
        <v>0</v>
      </c>
      <c r="P209" s="300">
        <f t="shared" si="49"/>
        <v>0</v>
      </c>
      <c r="Q209" s="300">
        <f t="shared" si="49"/>
        <v>0</v>
      </c>
      <c r="R209" s="300">
        <f t="shared" si="49"/>
        <v>0</v>
      </c>
      <c r="S209" s="300">
        <f t="shared" si="49"/>
        <v>0</v>
      </c>
      <c r="T209" s="300">
        <f t="shared" si="49"/>
        <v>0</v>
      </c>
      <c r="U209" s="300">
        <f t="shared" si="49"/>
        <v>0</v>
      </c>
      <c r="V209" s="300">
        <f t="shared" si="49"/>
        <v>0</v>
      </c>
      <c r="W209" s="300">
        <f t="shared" si="49"/>
        <v>0</v>
      </c>
      <c r="X209" s="300">
        <f t="shared" si="49"/>
        <v>0</v>
      </c>
      <c r="Y209" s="300">
        <f t="shared" si="49"/>
        <v>0</v>
      </c>
      <c r="DA209" s="68"/>
    </row>
    <row r="210" spans="1:105" ht="12" customHeight="1" x14ac:dyDescent="0.25">
      <c r="A210" s="174" t="s">
        <v>602</v>
      </c>
      <c r="B210" s="301">
        <f t="shared" ref="B210:Y210" si="50">IF(B$126=0,0,B$126/B$115)</f>
        <v>0</v>
      </c>
      <c r="C210" s="301">
        <f t="shared" si="50"/>
        <v>0</v>
      </c>
      <c r="D210" s="301">
        <f t="shared" si="50"/>
        <v>0</v>
      </c>
      <c r="E210" s="301">
        <f t="shared" si="50"/>
        <v>0</v>
      </c>
      <c r="F210" s="301">
        <f t="shared" si="50"/>
        <v>0</v>
      </c>
      <c r="G210" s="301">
        <f t="shared" si="50"/>
        <v>0</v>
      </c>
      <c r="H210" s="301">
        <f t="shared" si="50"/>
        <v>0</v>
      </c>
      <c r="I210" s="301">
        <f t="shared" si="50"/>
        <v>0</v>
      </c>
      <c r="J210" s="301">
        <f t="shared" si="50"/>
        <v>0</v>
      </c>
      <c r="K210" s="301">
        <f t="shared" si="50"/>
        <v>0</v>
      </c>
      <c r="L210" s="301">
        <f t="shared" si="50"/>
        <v>0</v>
      </c>
      <c r="M210" s="301">
        <f t="shared" si="50"/>
        <v>0</v>
      </c>
      <c r="N210" s="301">
        <f t="shared" si="50"/>
        <v>0</v>
      </c>
      <c r="O210" s="301">
        <f t="shared" si="50"/>
        <v>0</v>
      </c>
      <c r="P210" s="301">
        <f t="shared" si="50"/>
        <v>0</v>
      </c>
      <c r="Q210" s="301">
        <f t="shared" si="50"/>
        <v>0</v>
      </c>
      <c r="R210" s="301">
        <f t="shared" si="50"/>
        <v>0</v>
      </c>
      <c r="S210" s="301">
        <f t="shared" si="50"/>
        <v>0</v>
      </c>
      <c r="T210" s="301">
        <f t="shared" si="50"/>
        <v>0</v>
      </c>
      <c r="U210" s="301">
        <f t="shared" si="50"/>
        <v>0</v>
      </c>
      <c r="V210" s="301">
        <f t="shared" si="50"/>
        <v>0</v>
      </c>
      <c r="W210" s="301">
        <f t="shared" si="50"/>
        <v>0</v>
      </c>
      <c r="X210" s="301">
        <f t="shared" si="50"/>
        <v>0</v>
      </c>
      <c r="Y210" s="301">
        <f t="shared" si="50"/>
        <v>0</v>
      </c>
      <c r="DA210" s="178"/>
    </row>
    <row r="211" spans="1:105" ht="12" customHeight="1" x14ac:dyDescent="0.25">
      <c r="A211" s="62" t="s">
        <v>604</v>
      </c>
      <c r="B211" s="302">
        <f t="shared" ref="B211:Y211" si="51">IF(B$127=0,0,B$127/B$115)</f>
        <v>0</v>
      </c>
      <c r="C211" s="302">
        <f t="shared" si="51"/>
        <v>0</v>
      </c>
      <c r="D211" s="302">
        <f t="shared" si="51"/>
        <v>0</v>
      </c>
      <c r="E211" s="302">
        <f t="shared" si="51"/>
        <v>0</v>
      </c>
      <c r="F211" s="302">
        <f t="shared" si="51"/>
        <v>0</v>
      </c>
      <c r="G211" s="302">
        <f t="shared" si="51"/>
        <v>0</v>
      </c>
      <c r="H211" s="302">
        <f t="shared" si="51"/>
        <v>0</v>
      </c>
      <c r="I211" s="302">
        <f t="shared" si="51"/>
        <v>0</v>
      </c>
      <c r="J211" s="302">
        <f t="shared" si="51"/>
        <v>0</v>
      </c>
      <c r="K211" s="302">
        <f t="shared" si="51"/>
        <v>0</v>
      </c>
      <c r="L211" s="302">
        <f t="shared" si="51"/>
        <v>0</v>
      </c>
      <c r="M211" s="302">
        <f t="shared" si="51"/>
        <v>0</v>
      </c>
      <c r="N211" s="302">
        <f t="shared" si="51"/>
        <v>0</v>
      </c>
      <c r="O211" s="302">
        <f t="shared" si="51"/>
        <v>0</v>
      </c>
      <c r="P211" s="302">
        <f t="shared" si="51"/>
        <v>0</v>
      </c>
      <c r="Q211" s="302">
        <f t="shared" si="51"/>
        <v>0</v>
      </c>
      <c r="R211" s="302">
        <f t="shared" si="51"/>
        <v>0</v>
      </c>
      <c r="S211" s="302">
        <f t="shared" si="51"/>
        <v>0</v>
      </c>
      <c r="T211" s="302">
        <f t="shared" si="51"/>
        <v>0</v>
      </c>
      <c r="U211" s="302">
        <f t="shared" si="51"/>
        <v>0</v>
      </c>
      <c r="V211" s="302">
        <f t="shared" si="51"/>
        <v>0</v>
      </c>
      <c r="W211" s="302">
        <f t="shared" si="51"/>
        <v>0</v>
      </c>
      <c r="X211" s="302">
        <f t="shared" si="51"/>
        <v>0</v>
      </c>
      <c r="Y211" s="302">
        <f t="shared" si="51"/>
        <v>0</v>
      </c>
      <c r="DA211" s="72"/>
    </row>
    <row r="212" spans="1:105" ht="12" customHeight="1" x14ac:dyDescent="0.25">
      <c r="A212" s="62" t="s">
        <v>611</v>
      </c>
      <c r="B212" s="302">
        <f t="shared" ref="B212:Y212" si="52">IF(B$133=0,0,B$133/B$115)</f>
        <v>0</v>
      </c>
      <c r="C212" s="302">
        <f t="shared" si="52"/>
        <v>0</v>
      </c>
      <c r="D212" s="302">
        <f t="shared" si="52"/>
        <v>0</v>
      </c>
      <c r="E212" s="302">
        <f t="shared" si="52"/>
        <v>0</v>
      </c>
      <c r="F212" s="302">
        <f t="shared" si="52"/>
        <v>0</v>
      </c>
      <c r="G212" s="302">
        <f t="shared" si="52"/>
        <v>0</v>
      </c>
      <c r="H212" s="302">
        <f t="shared" si="52"/>
        <v>0</v>
      </c>
      <c r="I212" s="302">
        <f t="shared" si="52"/>
        <v>0</v>
      </c>
      <c r="J212" s="302">
        <f t="shared" si="52"/>
        <v>0</v>
      </c>
      <c r="K212" s="302">
        <f t="shared" si="52"/>
        <v>0</v>
      </c>
      <c r="L212" s="302">
        <f t="shared" si="52"/>
        <v>0</v>
      </c>
      <c r="M212" s="302">
        <f t="shared" si="52"/>
        <v>0</v>
      </c>
      <c r="N212" s="302">
        <f t="shared" si="52"/>
        <v>0</v>
      </c>
      <c r="O212" s="302">
        <f t="shared" si="52"/>
        <v>0</v>
      </c>
      <c r="P212" s="302">
        <f t="shared" si="52"/>
        <v>0</v>
      </c>
      <c r="Q212" s="302">
        <f t="shared" si="52"/>
        <v>0</v>
      </c>
      <c r="R212" s="302">
        <f t="shared" si="52"/>
        <v>0</v>
      </c>
      <c r="S212" s="302">
        <f t="shared" si="52"/>
        <v>0</v>
      </c>
      <c r="T212" s="302">
        <f t="shared" si="52"/>
        <v>0</v>
      </c>
      <c r="U212" s="302">
        <f t="shared" si="52"/>
        <v>0</v>
      </c>
      <c r="V212" s="302">
        <f t="shared" si="52"/>
        <v>0</v>
      </c>
      <c r="W212" s="302">
        <f t="shared" si="52"/>
        <v>0</v>
      </c>
      <c r="X212" s="302">
        <f t="shared" si="52"/>
        <v>0</v>
      </c>
      <c r="Y212" s="302">
        <f t="shared" si="52"/>
        <v>0</v>
      </c>
      <c r="DA212" s="72"/>
    </row>
    <row r="213" spans="1:105" ht="12" customHeight="1" x14ac:dyDescent="0.25">
      <c r="A213" s="174" t="s">
        <v>613</v>
      </c>
      <c r="B213" s="301">
        <f t="shared" ref="B213:Y213" si="53">IF(B$134=0,0,B$134/B$115)</f>
        <v>0</v>
      </c>
      <c r="C213" s="301">
        <f t="shared" si="53"/>
        <v>0</v>
      </c>
      <c r="D213" s="301">
        <f t="shared" si="53"/>
        <v>0</v>
      </c>
      <c r="E213" s="301">
        <f t="shared" si="53"/>
        <v>0</v>
      </c>
      <c r="F213" s="301">
        <f t="shared" si="53"/>
        <v>0</v>
      </c>
      <c r="G213" s="301">
        <f t="shared" si="53"/>
        <v>0</v>
      </c>
      <c r="H213" s="301">
        <f t="shared" si="53"/>
        <v>0</v>
      </c>
      <c r="I213" s="301">
        <f t="shared" si="53"/>
        <v>0</v>
      </c>
      <c r="J213" s="301">
        <f t="shared" si="53"/>
        <v>0</v>
      </c>
      <c r="K213" s="301">
        <f t="shared" si="53"/>
        <v>0</v>
      </c>
      <c r="L213" s="301">
        <f t="shared" si="53"/>
        <v>0</v>
      </c>
      <c r="M213" s="301">
        <f t="shared" si="53"/>
        <v>0</v>
      </c>
      <c r="N213" s="301">
        <f t="shared" si="53"/>
        <v>0</v>
      </c>
      <c r="O213" s="301">
        <f t="shared" si="53"/>
        <v>0</v>
      </c>
      <c r="P213" s="301">
        <f t="shared" si="53"/>
        <v>0</v>
      </c>
      <c r="Q213" s="301">
        <f t="shared" si="53"/>
        <v>0</v>
      </c>
      <c r="R213" s="301">
        <f t="shared" si="53"/>
        <v>0</v>
      </c>
      <c r="S213" s="301">
        <f t="shared" si="53"/>
        <v>0</v>
      </c>
      <c r="T213" s="301">
        <f t="shared" si="53"/>
        <v>0</v>
      </c>
      <c r="U213" s="301">
        <f t="shared" si="53"/>
        <v>0</v>
      </c>
      <c r="V213" s="301">
        <f t="shared" si="53"/>
        <v>0</v>
      </c>
      <c r="W213" s="301">
        <f t="shared" si="53"/>
        <v>0</v>
      </c>
      <c r="X213" s="301">
        <f t="shared" si="53"/>
        <v>0</v>
      </c>
      <c r="Y213" s="301">
        <f t="shared" si="53"/>
        <v>0</v>
      </c>
      <c r="DA213" s="178"/>
    </row>
    <row r="214" spans="1:105" ht="12" customHeight="1" x14ac:dyDescent="0.25">
      <c r="A214" s="62" t="s">
        <v>615</v>
      </c>
      <c r="B214" s="302">
        <f t="shared" ref="B214:Y214" si="54">IF(B$135=0,0,B$135/B$115)</f>
        <v>0</v>
      </c>
      <c r="C214" s="302">
        <f t="shared" si="54"/>
        <v>0</v>
      </c>
      <c r="D214" s="302">
        <f t="shared" si="54"/>
        <v>0</v>
      </c>
      <c r="E214" s="302">
        <f t="shared" si="54"/>
        <v>0</v>
      </c>
      <c r="F214" s="302">
        <f t="shared" si="54"/>
        <v>0</v>
      </c>
      <c r="G214" s="302">
        <f t="shared" si="54"/>
        <v>0</v>
      </c>
      <c r="H214" s="302">
        <f t="shared" si="54"/>
        <v>0</v>
      </c>
      <c r="I214" s="302">
        <f t="shared" si="54"/>
        <v>0</v>
      </c>
      <c r="J214" s="302">
        <f t="shared" si="54"/>
        <v>0</v>
      </c>
      <c r="K214" s="302">
        <f t="shared" si="54"/>
        <v>0</v>
      </c>
      <c r="L214" s="302">
        <f t="shared" si="54"/>
        <v>0</v>
      </c>
      <c r="M214" s="302">
        <f t="shared" si="54"/>
        <v>0</v>
      </c>
      <c r="N214" s="302">
        <f t="shared" si="54"/>
        <v>0</v>
      </c>
      <c r="O214" s="302">
        <f t="shared" si="54"/>
        <v>0</v>
      </c>
      <c r="P214" s="302">
        <f t="shared" si="54"/>
        <v>0</v>
      </c>
      <c r="Q214" s="302">
        <f t="shared" si="54"/>
        <v>0</v>
      </c>
      <c r="R214" s="302">
        <f t="shared" si="54"/>
        <v>0</v>
      </c>
      <c r="S214" s="302">
        <f t="shared" si="54"/>
        <v>0</v>
      </c>
      <c r="T214" s="302">
        <f t="shared" si="54"/>
        <v>0</v>
      </c>
      <c r="U214" s="302">
        <f t="shared" si="54"/>
        <v>0</v>
      </c>
      <c r="V214" s="302">
        <f t="shared" si="54"/>
        <v>0</v>
      </c>
      <c r="W214" s="302">
        <f t="shared" si="54"/>
        <v>0</v>
      </c>
      <c r="X214" s="302">
        <f t="shared" si="54"/>
        <v>0</v>
      </c>
      <c r="Y214" s="302">
        <f t="shared" si="54"/>
        <v>0</v>
      </c>
      <c r="DA214" s="72"/>
    </row>
    <row r="215" spans="1:105" ht="12" customHeight="1" x14ac:dyDescent="0.25">
      <c r="A215" s="62" t="s">
        <v>621</v>
      </c>
      <c r="B215" s="302">
        <f t="shared" ref="B215:Y215" si="55">IF(B$140=0,0,B$140/B$115)</f>
        <v>0</v>
      </c>
      <c r="C215" s="302">
        <f t="shared" si="55"/>
        <v>0</v>
      </c>
      <c r="D215" s="302">
        <f t="shared" si="55"/>
        <v>0</v>
      </c>
      <c r="E215" s="302">
        <f t="shared" si="55"/>
        <v>0</v>
      </c>
      <c r="F215" s="302">
        <f t="shared" si="55"/>
        <v>0</v>
      </c>
      <c r="G215" s="302">
        <f t="shared" si="55"/>
        <v>0</v>
      </c>
      <c r="H215" s="302">
        <f t="shared" si="55"/>
        <v>0</v>
      </c>
      <c r="I215" s="302">
        <f t="shared" si="55"/>
        <v>0</v>
      </c>
      <c r="J215" s="302">
        <f t="shared" si="55"/>
        <v>0</v>
      </c>
      <c r="K215" s="302">
        <f t="shared" si="55"/>
        <v>0</v>
      </c>
      <c r="L215" s="302">
        <f t="shared" si="55"/>
        <v>0</v>
      </c>
      <c r="M215" s="302">
        <f t="shared" si="55"/>
        <v>0</v>
      </c>
      <c r="N215" s="302">
        <f t="shared" si="55"/>
        <v>0</v>
      </c>
      <c r="O215" s="302">
        <f t="shared" si="55"/>
        <v>0</v>
      </c>
      <c r="P215" s="302">
        <f t="shared" si="55"/>
        <v>0</v>
      </c>
      <c r="Q215" s="302">
        <f t="shared" si="55"/>
        <v>0</v>
      </c>
      <c r="R215" s="302">
        <f t="shared" si="55"/>
        <v>0</v>
      </c>
      <c r="S215" s="302">
        <f t="shared" si="55"/>
        <v>0</v>
      </c>
      <c r="T215" s="302">
        <f t="shared" si="55"/>
        <v>0</v>
      </c>
      <c r="U215" s="302">
        <f t="shared" si="55"/>
        <v>0</v>
      </c>
      <c r="V215" s="302">
        <f t="shared" si="55"/>
        <v>0</v>
      </c>
      <c r="W215" s="302">
        <f t="shared" si="55"/>
        <v>0</v>
      </c>
      <c r="X215" s="302">
        <f t="shared" si="55"/>
        <v>0</v>
      </c>
      <c r="Y215" s="302">
        <f t="shared" si="55"/>
        <v>0</v>
      </c>
      <c r="DA215" s="72"/>
    </row>
    <row r="216" spans="1:105" ht="12" customHeight="1" x14ac:dyDescent="0.25">
      <c r="A216" s="174" t="s">
        <v>623</v>
      </c>
      <c r="B216" s="301">
        <f t="shared" ref="B216:Y216" si="56">IF(B$141=0,0,B$141/B$115)</f>
        <v>0</v>
      </c>
      <c r="C216" s="301">
        <f t="shared" si="56"/>
        <v>0</v>
      </c>
      <c r="D216" s="301">
        <f t="shared" si="56"/>
        <v>0</v>
      </c>
      <c r="E216" s="301">
        <f t="shared" si="56"/>
        <v>0</v>
      </c>
      <c r="F216" s="301">
        <f t="shared" si="56"/>
        <v>0</v>
      </c>
      <c r="G216" s="301">
        <f t="shared" si="56"/>
        <v>0</v>
      </c>
      <c r="H216" s="301">
        <f t="shared" si="56"/>
        <v>0</v>
      </c>
      <c r="I216" s="301">
        <f t="shared" si="56"/>
        <v>0</v>
      </c>
      <c r="J216" s="301">
        <f t="shared" si="56"/>
        <v>0</v>
      </c>
      <c r="K216" s="301">
        <f t="shared" si="56"/>
        <v>0</v>
      </c>
      <c r="L216" s="301">
        <f t="shared" si="56"/>
        <v>0</v>
      </c>
      <c r="M216" s="301">
        <f t="shared" si="56"/>
        <v>0</v>
      </c>
      <c r="N216" s="301">
        <f t="shared" si="56"/>
        <v>0</v>
      </c>
      <c r="O216" s="301">
        <f t="shared" si="56"/>
        <v>0</v>
      </c>
      <c r="P216" s="301">
        <f t="shared" si="56"/>
        <v>0</v>
      </c>
      <c r="Q216" s="301">
        <f t="shared" si="56"/>
        <v>0</v>
      </c>
      <c r="R216" s="301">
        <f t="shared" si="56"/>
        <v>0</v>
      </c>
      <c r="S216" s="301">
        <f t="shared" si="56"/>
        <v>0</v>
      </c>
      <c r="T216" s="301">
        <f t="shared" si="56"/>
        <v>0</v>
      </c>
      <c r="U216" s="301">
        <f t="shared" si="56"/>
        <v>0</v>
      </c>
      <c r="V216" s="301">
        <f t="shared" si="56"/>
        <v>0</v>
      </c>
      <c r="W216" s="301">
        <f t="shared" si="56"/>
        <v>0</v>
      </c>
      <c r="X216" s="301">
        <f t="shared" si="56"/>
        <v>0</v>
      </c>
      <c r="Y216" s="301">
        <f t="shared" si="56"/>
        <v>0</v>
      </c>
      <c r="DA216" s="178"/>
    </row>
    <row r="217" spans="1:105" ht="12" customHeight="1" x14ac:dyDescent="0.25">
      <c r="A217" s="62" t="s">
        <v>624</v>
      </c>
      <c r="B217" s="302">
        <f t="shared" ref="B217:Y217" si="57">IF(B$142=0,0,B$142/B$115)</f>
        <v>0</v>
      </c>
      <c r="C217" s="302">
        <f t="shared" si="57"/>
        <v>0</v>
      </c>
      <c r="D217" s="302">
        <f t="shared" si="57"/>
        <v>0</v>
      </c>
      <c r="E217" s="302">
        <f t="shared" si="57"/>
        <v>0</v>
      </c>
      <c r="F217" s="302">
        <f t="shared" si="57"/>
        <v>0</v>
      </c>
      <c r="G217" s="302">
        <f t="shared" si="57"/>
        <v>0</v>
      </c>
      <c r="H217" s="302">
        <f t="shared" si="57"/>
        <v>0</v>
      </c>
      <c r="I217" s="302">
        <f t="shared" si="57"/>
        <v>0</v>
      </c>
      <c r="J217" s="302">
        <f t="shared" si="57"/>
        <v>0</v>
      </c>
      <c r="K217" s="302">
        <f t="shared" si="57"/>
        <v>0</v>
      </c>
      <c r="L217" s="302">
        <f t="shared" si="57"/>
        <v>0</v>
      </c>
      <c r="M217" s="302">
        <f t="shared" si="57"/>
        <v>0</v>
      </c>
      <c r="N217" s="302">
        <f t="shared" si="57"/>
        <v>0</v>
      </c>
      <c r="O217" s="302">
        <f t="shared" si="57"/>
        <v>0</v>
      </c>
      <c r="P217" s="302">
        <f t="shared" si="57"/>
        <v>0</v>
      </c>
      <c r="Q217" s="302">
        <f t="shared" si="57"/>
        <v>0</v>
      </c>
      <c r="R217" s="302">
        <f t="shared" si="57"/>
        <v>0</v>
      </c>
      <c r="S217" s="302">
        <f t="shared" si="57"/>
        <v>0</v>
      </c>
      <c r="T217" s="302">
        <f t="shared" si="57"/>
        <v>0</v>
      </c>
      <c r="U217" s="302">
        <f t="shared" si="57"/>
        <v>0</v>
      </c>
      <c r="V217" s="302">
        <f t="shared" si="57"/>
        <v>0</v>
      </c>
      <c r="W217" s="302">
        <f t="shared" si="57"/>
        <v>0</v>
      </c>
      <c r="X217" s="302">
        <f t="shared" si="57"/>
        <v>0</v>
      </c>
      <c r="Y217" s="302">
        <f t="shared" si="57"/>
        <v>0</v>
      </c>
      <c r="DA217" s="72"/>
    </row>
    <row r="218" spans="1:105" ht="12" customHeight="1" x14ac:dyDescent="0.25">
      <c r="A218" s="62" t="s">
        <v>629</v>
      </c>
      <c r="B218" s="302">
        <f t="shared" ref="B218:Y218" si="58">IF(B$146=0,0,B$146/B$115)</f>
        <v>0</v>
      </c>
      <c r="C218" s="302">
        <f t="shared" si="58"/>
        <v>0</v>
      </c>
      <c r="D218" s="302">
        <f t="shared" si="58"/>
        <v>0</v>
      </c>
      <c r="E218" s="302">
        <f t="shared" si="58"/>
        <v>0</v>
      </c>
      <c r="F218" s="302">
        <f t="shared" si="58"/>
        <v>0</v>
      </c>
      <c r="G218" s="302">
        <f t="shared" si="58"/>
        <v>0</v>
      </c>
      <c r="H218" s="302">
        <f t="shared" si="58"/>
        <v>0</v>
      </c>
      <c r="I218" s="302">
        <f t="shared" si="58"/>
        <v>0</v>
      </c>
      <c r="J218" s="302">
        <f t="shared" si="58"/>
        <v>0</v>
      </c>
      <c r="K218" s="302">
        <f t="shared" si="58"/>
        <v>0</v>
      </c>
      <c r="L218" s="302">
        <f t="shared" si="58"/>
        <v>0</v>
      </c>
      <c r="M218" s="302">
        <f t="shared" si="58"/>
        <v>0</v>
      </c>
      <c r="N218" s="302">
        <f t="shared" si="58"/>
        <v>0</v>
      </c>
      <c r="O218" s="302">
        <f t="shared" si="58"/>
        <v>0</v>
      </c>
      <c r="P218" s="302">
        <f t="shared" si="58"/>
        <v>0</v>
      </c>
      <c r="Q218" s="302">
        <f t="shared" si="58"/>
        <v>0</v>
      </c>
      <c r="R218" s="302">
        <f t="shared" si="58"/>
        <v>0</v>
      </c>
      <c r="S218" s="302">
        <f t="shared" si="58"/>
        <v>0</v>
      </c>
      <c r="T218" s="302">
        <f t="shared" si="58"/>
        <v>0</v>
      </c>
      <c r="U218" s="302">
        <f t="shared" si="58"/>
        <v>0</v>
      </c>
      <c r="V218" s="302">
        <f t="shared" si="58"/>
        <v>0</v>
      </c>
      <c r="W218" s="302">
        <f t="shared" si="58"/>
        <v>0</v>
      </c>
      <c r="X218" s="302">
        <f t="shared" si="58"/>
        <v>0</v>
      </c>
      <c r="Y218" s="302">
        <f t="shared" si="58"/>
        <v>0</v>
      </c>
      <c r="DA218" s="72"/>
    </row>
    <row r="219" spans="1:105" ht="12" customHeight="1" x14ac:dyDescent="0.25">
      <c r="A219" s="62" t="s">
        <v>641</v>
      </c>
      <c r="B219" s="302">
        <f t="shared" ref="B219:Y219" si="59">IF(B$157=0,0,B$157/B$115)</f>
        <v>0</v>
      </c>
      <c r="C219" s="302">
        <f t="shared" si="59"/>
        <v>0</v>
      </c>
      <c r="D219" s="302">
        <f t="shared" si="59"/>
        <v>0</v>
      </c>
      <c r="E219" s="302">
        <f t="shared" si="59"/>
        <v>0</v>
      </c>
      <c r="F219" s="302">
        <f t="shared" si="59"/>
        <v>0</v>
      </c>
      <c r="G219" s="302">
        <f t="shared" si="59"/>
        <v>0</v>
      </c>
      <c r="H219" s="302">
        <f t="shared" si="59"/>
        <v>0</v>
      </c>
      <c r="I219" s="302">
        <f t="shared" si="59"/>
        <v>0</v>
      </c>
      <c r="J219" s="302">
        <f t="shared" si="59"/>
        <v>0</v>
      </c>
      <c r="K219" s="302">
        <f t="shared" si="59"/>
        <v>0</v>
      </c>
      <c r="L219" s="302">
        <f t="shared" si="59"/>
        <v>0</v>
      </c>
      <c r="M219" s="302">
        <f t="shared" si="59"/>
        <v>0</v>
      </c>
      <c r="N219" s="302">
        <f t="shared" si="59"/>
        <v>0</v>
      </c>
      <c r="O219" s="302">
        <f t="shared" si="59"/>
        <v>0</v>
      </c>
      <c r="P219" s="302">
        <f t="shared" si="59"/>
        <v>0</v>
      </c>
      <c r="Q219" s="302">
        <f t="shared" si="59"/>
        <v>0</v>
      </c>
      <c r="R219" s="302">
        <f t="shared" si="59"/>
        <v>0</v>
      </c>
      <c r="S219" s="302">
        <f t="shared" si="59"/>
        <v>0</v>
      </c>
      <c r="T219" s="302">
        <f t="shared" si="59"/>
        <v>0</v>
      </c>
      <c r="U219" s="302">
        <f t="shared" si="59"/>
        <v>0</v>
      </c>
      <c r="V219" s="302">
        <f t="shared" si="59"/>
        <v>0</v>
      </c>
      <c r="W219" s="302">
        <f t="shared" si="59"/>
        <v>0</v>
      </c>
      <c r="X219" s="302">
        <f t="shared" si="59"/>
        <v>0</v>
      </c>
      <c r="Y219" s="302">
        <f t="shared" si="59"/>
        <v>0</v>
      </c>
      <c r="DA219" s="72"/>
    </row>
    <row r="220" spans="1:105" ht="12" customHeight="1" x14ac:dyDescent="0.25">
      <c r="A220" s="100" t="s">
        <v>105</v>
      </c>
      <c r="B220" s="310">
        <f t="shared" ref="B220:Y220" si="60">IF(B$158=0,0,B$158/B$115)</f>
        <v>0</v>
      </c>
      <c r="C220" s="310">
        <f t="shared" si="60"/>
        <v>0</v>
      </c>
      <c r="D220" s="310">
        <f t="shared" si="60"/>
        <v>0</v>
      </c>
      <c r="E220" s="310">
        <f t="shared" si="60"/>
        <v>0</v>
      </c>
      <c r="F220" s="310">
        <f t="shared" si="60"/>
        <v>0</v>
      </c>
      <c r="G220" s="310">
        <f t="shared" si="60"/>
        <v>0</v>
      </c>
      <c r="H220" s="310">
        <f t="shared" si="60"/>
        <v>0</v>
      </c>
      <c r="I220" s="310">
        <f t="shared" si="60"/>
        <v>0</v>
      </c>
      <c r="J220" s="310">
        <f t="shared" si="60"/>
        <v>0</v>
      </c>
      <c r="K220" s="310">
        <f t="shared" si="60"/>
        <v>0</v>
      </c>
      <c r="L220" s="310">
        <f t="shared" si="60"/>
        <v>0</v>
      </c>
      <c r="M220" s="310">
        <f t="shared" si="60"/>
        <v>0</v>
      </c>
      <c r="N220" s="310">
        <f t="shared" si="60"/>
        <v>0</v>
      </c>
      <c r="O220" s="310">
        <f t="shared" si="60"/>
        <v>0</v>
      </c>
      <c r="P220" s="310">
        <f t="shared" si="60"/>
        <v>0</v>
      </c>
      <c r="Q220" s="310">
        <f t="shared" si="60"/>
        <v>0</v>
      </c>
      <c r="R220" s="310">
        <f t="shared" si="60"/>
        <v>0</v>
      </c>
      <c r="S220" s="310">
        <f t="shared" si="60"/>
        <v>0</v>
      </c>
      <c r="T220" s="310">
        <f t="shared" si="60"/>
        <v>0</v>
      </c>
      <c r="U220" s="310">
        <f t="shared" si="60"/>
        <v>0</v>
      </c>
      <c r="V220" s="310">
        <f t="shared" si="60"/>
        <v>0</v>
      </c>
      <c r="W220" s="310">
        <f t="shared" si="60"/>
        <v>0</v>
      </c>
      <c r="X220" s="310">
        <f t="shared" si="60"/>
        <v>0</v>
      </c>
      <c r="Y220" s="310">
        <f t="shared" si="60"/>
        <v>0</v>
      </c>
      <c r="DA220" s="127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430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272">
        <f>IF(B$5=0,0,B$5/NFM_fec!B$5)</f>
        <v>0</v>
      </c>
      <c r="C224" s="272">
        <f>IF(C$5=0,0,C$5/NFM_fec!C$5)</f>
        <v>0</v>
      </c>
      <c r="D224" s="272">
        <f>IF(D$5=0,0,D$5/NFM_fec!D$5)</f>
        <v>0</v>
      </c>
      <c r="E224" s="272">
        <f>IF(E$5=0,0,E$5/NFM_fec!E$5)</f>
        <v>0</v>
      </c>
      <c r="F224" s="272">
        <f>IF(F$5=0,0,F$5/NFM_fec!F$5)</f>
        <v>0</v>
      </c>
      <c r="G224" s="272">
        <f>IF(G$5=0,0,G$5/NFM_fec!G$5)</f>
        <v>0</v>
      </c>
      <c r="H224" s="272">
        <f>IF(H$5=0,0,H$5/NFM_fec!H$5)</f>
        <v>0</v>
      </c>
      <c r="I224" s="272">
        <f>IF(I$5=0,0,I$5/NFM_fec!I$5)</f>
        <v>0</v>
      </c>
      <c r="J224" s="272">
        <f>IF(J$5=0,0,J$5/NFM_fec!J$5)</f>
        <v>0</v>
      </c>
      <c r="K224" s="272">
        <f>IF(K$5=0,0,K$5/NFM_fec!K$5)</f>
        <v>0</v>
      </c>
      <c r="L224" s="272">
        <f>IF(L$5=0,0,L$5/NFM_fec!L$5)</f>
        <v>0</v>
      </c>
      <c r="M224" s="272">
        <f>IF(M$5=0,0,M$5/NFM_fec!M$5)</f>
        <v>0</v>
      </c>
      <c r="N224" s="272">
        <f>IF(N$5=0,0,N$5/NFM_fec!N$5)</f>
        <v>0</v>
      </c>
      <c r="O224" s="272">
        <f>IF(O$5=0,0,O$5/NFM_fec!O$5)</f>
        <v>0</v>
      </c>
      <c r="P224" s="272">
        <f>IF(P$5=0,0,P$5/NFM_fec!P$5)</f>
        <v>0</v>
      </c>
      <c r="Q224" s="272">
        <f>IF(Q$5=0,0,Q$5/NFM_fec!Q$5)</f>
        <v>0</v>
      </c>
      <c r="R224" s="272">
        <f>IF(R$5=0,0,R$5/NFM_fec!R$5)</f>
        <v>0</v>
      </c>
      <c r="S224" s="272">
        <f>IF(S$5=0,0,S$5/NFM_fec!S$5)</f>
        <v>0</v>
      </c>
      <c r="T224" s="272">
        <f>IF(T$5=0,0,T$5/NFM_fec!T$5)</f>
        <v>0</v>
      </c>
      <c r="U224" s="272">
        <f>IF(U$5=0,0,U$5/NFM_fec!U$5)</f>
        <v>0</v>
      </c>
      <c r="V224" s="272">
        <f>IF(V$5=0,0,V$5/NFM_fec!V$5)</f>
        <v>0</v>
      </c>
      <c r="W224" s="272">
        <f>IF(W$5=0,0,W$5/NFM_fec!W$5)</f>
        <v>0</v>
      </c>
      <c r="X224" s="272">
        <f>IF(X$5=0,0,X$5/NFM_fec!X$5)</f>
        <v>0</v>
      </c>
      <c r="Y224" s="272">
        <f>IF(Y$5=0,0,Y$5/NFM_fec!Y$5)</f>
        <v>0</v>
      </c>
      <c r="DA224" s="111"/>
    </row>
    <row r="225" spans="1:105" ht="12" customHeight="1" x14ac:dyDescent="0.25">
      <c r="A225" s="55" t="s">
        <v>91</v>
      </c>
      <c r="B225" s="273">
        <f>IF(B$6=0,0,B$6/NFM_fec!B$6)</f>
        <v>0</v>
      </c>
      <c r="C225" s="273">
        <f>IF(C$6=0,0,C$6/NFM_fec!C$6)</f>
        <v>0</v>
      </c>
      <c r="D225" s="273">
        <f>IF(D$6=0,0,D$6/NFM_fec!D$6)</f>
        <v>0</v>
      </c>
      <c r="E225" s="273">
        <f>IF(E$6=0,0,E$6/NFM_fec!E$6)</f>
        <v>0</v>
      </c>
      <c r="F225" s="273">
        <f>IF(F$6=0,0,F$6/NFM_fec!F$6)</f>
        <v>0</v>
      </c>
      <c r="G225" s="273">
        <f>IF(G$6=0,0,G$6/NFM_fec!G$6)</f>
        <v>0</v>
      </c>
      <c r="H225" s="273">
        <f>IF(H$6=0,0,H$6/NFM_fec!H$6)</f>
        <v>0</v>
      </c>
      <c r="I225" s="273">
        <f>IF(I$6=0,0,I$6/NFM_fec!I$6)</f>
        <v>0</v>
      </c>
      <c r="J225" s="273">
        <f>IF(J$6=0,0,J$6/NFM_fec!J$6)</f>
        <v>0</v>
      </c>
      <c r="K225" s="273">
        <f>IF(K$6=0,0,K$6/NFM_fec!K$6)</f>
        <v>0</v>
      </c>
      <c r="L225" s="273">
        <f>IF(L$6=0,0,L$6/NFM_fec!L$6)</f>
        <v>0</v>
      </c>
      <c r="M225" s="273">
        <f>IF(M$6=0,0,M$6/NFM_fec!M$6)</f>
        <v>0</v>
      </c>
      <c r="N225" s="273">
        <f>IF(N$6=0,0,N$6/NFM_fec!N$6)</f>
        <v>0</v>
      </c>
      <c r="O225" s="273">
        <f>IF(O$6=0,0,O$6/NFM_fec!O$6)</f>
        <v>0</v>
      </c>
      <c r="P225" s="273">
        <f>IF(P$6=0,0,P$6/NFM_fec!P$6)</f>
        <v>0</v>
      </c>
      <c r="Q225" s="273">
        <f>IF(Q$6=0,0,Q$6/NFM_fec!Q$6)</f>
        <v>0</v>
      </c>
      <c r="R225" s="273">
        <f>IF(R$6=0,0,R$6/NFM_fec!R$6)</f>
        <v>0</v>
      </c>
      <c r="S225" s="273">
        <f>IF(S$6=0,0,S$6/NFM_fec!S$6)</f>
        <v>0</v>
      </c>
      <c r="T225" s="273">
        <f>IF(T$6=0,0,T$6/NFM_fec!T$6)</f>
        <v>0</v>
      </c>
      <c r="U225" s="273">
        <f>IF(U$6=0,0,U$6/NFM_fec!U$6)</f>
        <v>0</v>
      </c>
      <c r="V225" s="273">
        <f>IF(V$6=0,0,V$6/NFM_fec!V$6)</f>
        <v>0</v>
      </c>
      <c r="W225" s="273">
        <f>IF(W$6=0,0,W$6/NFM_fec!W$6)</f>
        <v>0</v>
      </c>
      <c r="X225" s="273">
        <f>IF(X$6=0,0,X$6/NFM_fec!X$6)</f>
        <v>0</v>
      </c>
      <c r="Y225" s="273">
        <f>IF(Y$6=0,0,Y$6/NFM_fec!Y$6)</f>
        <v>0</v>
      </c>
      <c r="DA225" s="76"/>
    </row>
    <row r="226" spans="1:105" ht="12" customHeight="1" x14ac:dyDescent="0.25">
      <c r="A226" s="173" t="s">
        <v>92</v>
      </c>
      <c r="B226" s="274">
        <f>IF(B$7=0,0,B$7/NFM_fec!B$7)</f>
        <v>0</v>
      </c>
      <c r="C226" s="274">
        <f>IF(C$7=0,0,C$7/NFM_fec!C$7)</f>
        <v>0</v>
      </c>
      <c r="D226" s="274">
        <f>IF(D$7=0,0,D$7/NFM_fec!D$7)</f>
        <v>0</v>
      </c>
      <c r="E226" s="274">
        <f>IF(E$7=0,0,E$7/NFM_fec!E$7)</f>
        <v>0</v>
      </c>
      <c r="F226" s="274">
        <f>IF(F$7=0,0,F$7/NFM_fec!F$7)</f>
        <v>0</v>
      </c>
      <c r="G226" s="274">
        <f>IF(G$7=0,0,G$7/NFM_fec!G$7)</f>
        <v>0</v>
      </c>
      <c r="H226" s="274">
        <f>IF(H$7=0,0,H$7/NFM_fec!H$7)</f>
        <v>0</v>
      </c>
      <c r="I226" s="274">
        <f>IF(I$7=0,0,I$7/NFM_fec!I$7)</f>
        <v>0</v>
      </c>
      <c r="J226" s="274">
        <f>IF(J$7=0,0,J$7/NFM_fec!J$7)</f>
        <v>0</v>
      </c>
      <c r="K226" s="274">
        <f>IF(K$7=0,0,K$7/NFM_fec!K$7)</f>
        <v>0</v>
      </c>
      <c r="L226" s="274">
        <f>IF(L$7=0,0,L$7/NFM_fec!L$7)</f>
        <v>0</v>
      </c>
      <c r="M226" s="274">
        <f>IF(M$7=0,0,M$7/NFM_fec!M$7)</f>
        <v>0</v>
      </c>
      <c r="N226" s="274">
        <f>IF(N$7=0,0,N$7/NFM_fec!N$7)</f>
        <v>0</v>
      </c>
      <c r="O226" s="274">
        <f>IF(O$7=0,0,O$7/NFM_fec!O$7)</f>
        <v>0</v>
      </c>
      <c r="P226" s="274">
        <f>IF(P$7=0,0,P$7/NFM_fec!P$7)</f>
        <v>0</v>
      </c>
      <c r="Q226" s="274">
        <f>IF(Q$7=0,0,Q$7/NFM_fec!Q$7)</f>
        <v>0</v>
      </c>
      <c r="R226" s="274">
        <f>IF(R$7=0,0,R$7/NFM_fec!R$7)</f>
        <v>0</v>
      </c>
      <c r="S226" s="274">
        <f>IF(S$7=0,0,S$7/NFM_fec!S$7)</f>
        <v>0</v>
      </c>
      <c r="T226" s="274">
        <f>IF(T$7=0,0,T$7/NFM_fec!T$7)</f>
        <v>0</v>
      </c>
      <c r="U226" s="274">
        <f>IF(U$7=0,0,U$7/NFM_fec!U$7)</f>
        <v>0</v>
      </c>
      <c r="V226" s="274">
        <f>IF(V$7=0,0,V$7/NFM_fec!V$7)</f>
        <v>0</v>
      </c>
      <c r="W226" s="274">
        <f>IF(W$7=0,0,W$7/NFM_fec!W$7)</f>
        <v>0</v>
      </c>
      <c r="X226" s="274">
        <f>IF(X$7=0,0,X$7/NFM_fec!X$7)</f>
        <v>0</v>
      </c>
      <c r="Y226" s="274">
        <f>IF(Y$7=0,0,Y$7/NFM_fec!Y$7)</f>
        <v>0</v>
      </c>
      <c r="DA226" s="77"/>
    </row>
    <row r="227" spans="1:105" ht="12" customHeight="1" x14ac:dyDescent="0.25">
      <c r="A227" s="173" t="s">
        <v>93</v>
      </c>
      <c r="B227" s="274">
        <f>IF(B$8=0,0,B$8/NFM_fec!B$8)</f>
        <v>0</v>
      </c>
      <c r="C227" s="274">
        <f>IF(C$8=0,0,C$8/NFM_fec!C$8)</f>
        <v>0</v>
      </c>
      <c r="D227" s="274">
        <f>IF(D$8=0,0,D$8/NFM_fec!D$8)</f>
        <v>0</v>
      </c>
      <c r="E227" s="274">
        <f>IF(E$8=0,0,E$8/NFM_fec!E$8)</f>
        <v>0</v>
      </c>
      <c r="F227" s="274">
        <f>IF(F$8=0,0,F$8/NFM_fec!F$8)</f>
        <v>0</v>
      </c>
      <c r="G227" s="274">
        <f>IF(G$8=0,0,G$8/NFM_fec!G$8)</f>
        <v>0</v>
      </c>
      <c r="H227" s="274">
        <f>IF(H$8=0,0,H$8/NFM_fec!H$8)</f>
        <v>0</v>
      </c>
      <c r="I227" s="274">
        <f>IF(I$8=0,0,I$8/NFM_fec!I$8)</f>
        <v>0</v>
      </c>
      <c r="J227" s="274">
        <f>IF(J$8=0,0,J$8/NFM_fec!J$8)</f>
        <v>0</v>
      </c>
      <c r="K227" s="274">
        <f>IF(K$8=0,0,K$8/NFM_fec!K$8)</f>
        <v>0</v>
      </c>
      <c r="L227" s="274">
        <f>IF(L$8=0,0,L$8/NFM_fec!L$8)</f>
        <v>0</v>
      </c>
      <c r="M227" s="274">
        <f>IF(M$8=0,0,M$8/NFM_fec!M$8)</f>
        <v>0</v>
      </c>
      <c r="N227" s="274">
        <f>IF(N$8=0,0,N$8/NFM_fec!N$8)</f>
        <v>0</v>
      </c>
      <c r="O227" s="274">
        <f>IF(O$8=0,0,O$8/NFM_fec!O$8)</f>
        <v>0</v>
      </c>
      <c r="P227" s="274">
        <f>IF(P$8=0,0,P$8/NFM_fec!P$8)</f>
        <v>0</v>
      </c>
      <c r="Q227" s="274">
        <f>IF(Q$8=0,0,Q$8/NFM_fec!Q$8)</f>
        <v>0</v>
      </c>
      <c r="R227" s="274">
        <f>IF(R$8=0,0,R$8/NFM_fec!R$8)</f>
        <v>0</v>
      </c>
      <c r="S227" s="274">
        <f>IF(S$8=0,0,S$8/NFM_fec!S$8)</f>
        <v>0</v>
      </c>
      <c r="T227" s="274">
        <f>IF(T$8=0,0,T$8/NFM_fec!T$8)</f>
        <v>0</v>
      </c>
      <c r="U227" s="274">
        <f>IF(U$8=0,0,U$8/NFM_fec!U$8)</f>
        <v>0</v>
      </c>
      <c r="V227" s="274">
        <f>IF(V$8=0,0,V$8/NFM_fec!V$8)</f>
        <v>0</v>
      </c>
      <c r="W227" s="274">
        <f>IF(W$8=0,0,W$8/NFM_fec!W$8)</f>
        <v>0</v>
      </c>
      <c r="X227" s="274">
        <f>IF(X$8=0,0,X$8/NFM_fec!X$8)</f>
        <v>0</v>
      </c>
      <c r="Y227" s="274">
        <f>IF(Y$8=0,0,Y$8/NFM_fec!Y$8)</f>
        <v>0</v>
      </c>
      <c r="DA227" s="77"/>
    </row>
    <row r="228" spans="1:105" ht="12" customHeight="1" x14ac:dyDescent="0.25">
      <c r="A228" s="173" t="s">
        <v>94</v>
      </c>
      <c r="B228" s="274">
        <f>IF(B$9=0,0,B$9/NFM_fec!B$9)</f>
        <v>0</v>
      </c>
      <c r="C228" s="274">
        <f>IF(C$9=0,0,C$9/NFM_fec!C$9)</f>
        <v>0</v>
      </c>
      <c r="D228" s="274">
        <f>IF(D$9=0,0,D$9/NFM_fec!D$9)</f>
        <v>0</v>
      </c>
      <c r="E228" s="274">
        <f>IF(E$9=0,0,E$9/NFM_fec!E$9)</f>
        <v>0</v>
      </c>
      <c r="F228" s="274">
        <f>IF(F$9=0,0,F$9/NFM_fec!F$9)</f>
        <v>0</v>
      </c>
      <c r="G228" s="274">
        <f>IF(G$9=0,0,G$9/NFM_fec!G$9)</f>
        <v>0</v>
      </c>
      <c r="H228" s="274">
        <f>IF(H$9=0,0,H$9/NFM_fec!H$9)</f>
        <v>0</v>
      </c>
      <c r="I228" s="274">
        <f>IF(I$9=0,0,I$9/NFM_fec!I$9)</f>
        <v>0</v>
      </c>
      <c r="J228" s="274">
        <f>IF(J$9=0,0,J$9/NFM_fec!J$9)</f>
        <v>0</v>
      </c>
      <c r="K228" s="274">
        <f>IF(K$9=0,0,K$9/NFM_fec!K$9)</f>
        <v>0</v>
      </c>
      <c r="L228" s="274">
        <f>IF(L$9=0,0,L$9/NFM_fec!L$9)</f>
        <v>0</v>
      </c>
      <c r="M228" s="274">
        <f>IF(M$9=0,0,M$9/NFM_fec!M$9)</f>
        <v>0</v>
      </c>
      <c r="N228" s="274">
        <f>IF(N$9=0,0,N$9/NFM_fec!N$9)</f>
        <v>0</v>
      </c>
      <c r="O228" s="274">
        <f>IF(O$9=0,0,O$9/NFM_fec!O$9)</f>
        <v>0</v>
      </c>
      <c r="P228" s="274">
        <f>IF(P$9=0,0,P$9/NFM_fec!P$9)</f>
        <v>0</v>
      </c>
      <c r="Q228" s="274">
        <f>IF(Q$9=0,0,Q$9/NFM_fec!Q$9)</f>
        <v>0</v>
      </c>
      <c r="R228" s="274">
        <f>IF(R$9=0,0,R$9/NFM_fec!R$9)</f>
        <v>0</v>
      </c>
      <c r="S228" s="274">
        <f>IF(S$9=0,0,S$9/NFM_fec!S$9)</f>
        <v>0</v>
      </c>
      <c r="T228" s="274">
        <f>IF(T$9=0,0,T$9/NFM_fec!T$9)</f>
        <v>0</v>
      </c>
      <c r="U228" s="274">
        <f>IF(U$9=0,0,U$9/NFM_fec!U$9)</f>
        <v>0</v>
      </c>
      <c r="V228" s="274">
        <f>IF(V$9=0,0,V$9/NFM_fec!V$9)</f>
        <v>0</v>
      </c>
      <c r="W228" s="274">
        <f>IF(W$9=0,0,W$9/NFM_fec!W$9)</f>
        <v>0</v>
      </c>
      <c r="X228" s="274">
        <f>IF(X$9=0,0,X$9/NFM_fec!X$9)</f>
        <v>0</v>
      </c>
      <c r="Y228" s="274">
        <f>IF(Y$9=0,0,Y$9/NFM_fec!Y$9)</f>
        <v>0</v>
      </c>
      <c r="DA228" s="77"/>
    </row>
    <row r="229" spans="1:105" ht="12" customHeight="1" x14ac:dyDescent="0.25">
      <c r="A229" s="56" t="s">
        <v>95</v>
      </c>
      <c r="B229" s="275">
        <f>IF(B$10=0,0,B$10/NFM_fec!B$10)</f>
        <v>0</v>
      </c>
      <c r="C229" s="275">
        <f>IF(C$10=0,0,C$10/NFM_fec!C$10)</f>
        <v>0</v>
      </c>
      <c r="D229" s="275">
        <f>IF(D$10=0,0,D$10/NFM_fec!D$10)</f>
        <v>0</v>
      </c>
      <c r="E229" s="275">
        <f>IF(E$10=0,0,E$10/NFM_fec!E$10)</f>
        <v>0</v>
      </c>
      <c r="F229" s="275">
        <f>IF(F$10=0,0,F$10/NFM_fec!F$10)</f>
        <v>0</v>
      </c>
      <c r="G229" s="275">
        <f>IF(G$10=0,0,G$10/NFM_fec!G$10)</f>
        <v>0</v>
      </c>
      <c r="H229" s="275">
        <f>IF(H$10=0,0,H$10/NFM_fec!H$10)</f>
        <v>0</v>
      </c>
      <c r="I229" s="275">
        <f>IF(I$10=0,0,I$10/NFM_fec!I$10)</f>
        <v>0</v>
      </c>
      <c r="J229" s="275">
        <f>IF(J$10=0,0,J$10/NFM_fec!J$10)</f>
        <v>0</v>
      </c>
      <c r="K229" s="275">
        <f>IF(K$10=0,0,K$10/NFM_fec!K$10)</f>
        <v>0</v>
      </c>
      <c r="L229" s="275">
        <f>IF(L$10=0,0,L$10/NFM_fec!L$10)</f>
        <v>0</v>
      </c>
      <c r="M229" s="275">
        <f>IF(M$10=0,0,M$10/NFM_fec!M$10)</f>
        <v>0</v>
      </c>
      <c r="N229" s="275">
        <f>IF(N$10=0,0,N$10/NFM_fec!N$10)</f>
        <v>0</v>
      </c>
      <c r="O229" s="275">
        <f>IF(O$10=0,0,O$10/NFM_fec!O$10)</f>
        <v>0</v>
      </c>
      <c r="P229" s="275">
        <f>IF(P$10=0,0,P$10/NFM_fec!P$10)</f>
        <v>0</v>
      </c>
      <c r="Q229" s="275">
        <f>IF(Q$10=0,0,Q$10/NFM_fec!Q$10)</f>
        <v>0</v>
      </c>
      <c r="R229" s="275">
        <f>IF(R$10=0,0,R$10/NFM_fec!R$10)</f>
        <v>0</v>
      </c>
      <c r="S229" s="275">
        <f>IF(S$10=0,0,S$10/NFM_fec!S$10)</f>
        <v>0</v>
      </c>
      <c r="T229" s="275">
        <f>IF(T$10=0,0,T$10/NFM_fec!T$10)</f>
        <v>0</v>
      </c>
      <c r="U229" s="275">
        <f>IF(U$10=0,0,U$10/NFM_fec!U$10)</f>
        <v>0</v>
      </c>
      <c r="V229" s="275">
        <f>IF(V$10=0,0,V$10/NFM_fec!V$10)</f>
        <v>0</v>
      </c>
      <c r="W229" s="275">
        <f>IF(W$10=0,0,W$10/NFM_fec!W$10)</f>
        <v>0</v>
      </c>
      <c r="X229" s="275">
        <f>IF(X$10=0,0,X$10/NFM_fec!X$10)</f>
        <v>0</v>
      </c>
      <c r="Y229" s="275">
        <f>IF(Y$10=0,0,Y$10/NFM_fec!Y$10)</f>
        <v>0</v>
      </c>
      <c r="DA229" s="78"/>
    </row>
    <row r="230" spans="1:105" ht="12" customHeight="1" x14ac:dyDescent="0.25">
      <c r="A230" s="174" t="s">
        <v>485</v>
      </c>
      <c r="B230" s="276">
        <f>IF(B$16=0,0,B$16/NFM_fec!B$16)</f>
        <v>0</v>
      </c>
      <c r="C230" s="276">
        <f>IF(C$16=0,0,C$16/NFM_fec!C$16)</f>
        <v>0</v>
      </c>
      <c r="D230" s="276">
        <f>IF(D$16=0,0,D$16/NFM_fec!D$16)</f>
        <v>0</v>
      </c>
      <c r="E230" s="276">
        <f>IF(E$16=0,0,E$16/NFM_fec!E$16)</f>
        <v>0</v>
      </c>
      <c r="F230" s="276">
        <f>IF(F$16=0,0,F$16/NFM_fec!F$16)</f>
        <v>0</v>
      </c>
      <c r="G230" s="276">
        <f>IF(G$16=0,0,G$16/NFM_fec!G$16)</f>
        <v>0</v>
      </c>
      <c r="H230" s="276">
        <f>IF(H$16=0,0,H$16/NFM_fec!H$16)</f>
        <v>0</v>
      </c>
      <c r="I230" s="276">
        <f>IF(I$16=0,0,I$16/NFM_fec!I$16)</f>
        <v>0</v>
      </c>
      <c r="J230" s="276">
        <f>IF(J$16=0,0,J$16/NFM_fec!J$16)</f>
        <v>0</v>
      </c>
      <c r="K230" s="276">
        <f>IF(K$16=0,0,K$16/NFM_fec!K$16)</f>
        <v>0</v>
      </c>
      <c r="L230" s="276">
        <f>IF(L$16=0,0,L$16/NFM_fec!L$16)</f>
        <v>0</v>
      </c>
      <c r="M230" s="276">
        <f>IF(M$16=0,0,M$16/NFM_fec!M$16)</f>
        <v>0</v>
      </c>
      <c r="N230" s="276">
        <f>IF(N$16=0,0,N$16/NFM_fec!N$16)</f>
        <v>0</v>
      </c>
      <c r="O230" s="276">
        <f>IF(O$16=0,0,O$16/NFM_fec!O$16)</f>
        <v>0</v>
      </c>
      <c r="P230" s="276">
        <f>IF(P$16=0,0,P$16/NFM_fec!P$16)</f>
        <v>0</v>
      </c>
      <c r="Q230" s="276">
        <f>IF(Q$16=0,0,Q$16/NFM_fec!Q$16)</f>
        <v>0</v>
      </c>
      <c r="R230" s="276">
        <f>IF(R$16=0,0,R$16/NFM_fec!R$16)</f>
        <v>0</v>
      </c>
      <c r="S230" s="276">
        <f>IF(S$16=0,0,S$16/NFM_fec!S$16)</f>
        <v>0</v>
      </c>
      <c r="T230" s="276">
        <f>IF(T$16=0,0,T$16/NFM_fec!T$16)</f>
        <v>0</v>
      </c>
      <c r="U230" s="276">
        <f>IF(U$16=0,0,U$16/NFM_fec!U$16)</f>
        <v>0</v>
      </c>
      <c r="V230" s="276">
        <f>IF(V$16=0,0,V$16/NFM_fec!V$16)</f>
        <v>0</v>
      </c>
      <c r="W230" s="276">
        <f>IF(W$16=0,0,W$16/NFM_fec!W$16)</f>
        <v>0</v>
      </c>
      <c r="X230" s="276">
        <f>IF(X$16=0,0,X$16/NFM_fec!X$16)</f>
        <v>0</v>
      </c>
      <c r="Y230" s="276">
        <f>IF(Y$16=0,0,Y$16/NFM_fec!Y$16)</f>
        <v>0</v>
      </c>
      <c r="DA230" s="79"/>
    </row>
    <row r="231" spans="1:105" ht="12" customHeight="1" x14ac:dyDescent="0.25">
      <c r="A231" s="41" t="s">
        <v>497</v>
      </c>
      <c r="B231" s="277">
        <f>IF(B$27=0,0,B$27/NFM_fec!B$27)</f>
        <v>0</v>
      </c>
      <c r="C231" s="277">
        <f>IF(C$27=0,0,C$27/NFM_fec!C$27)</f>
        <v>0</v>
      </c>
      <c r="D231" s="277">
        <f>IF(D$27=0,0,D$27/NFM_fec!D$27)</f>
        <v>0</v>
      </c>
      <c r="E231" s="277">
        <f>IF(E$27=0,0,E$27/NFM_fec!E$27)</f>
        <v>0</v>
      </c>
      <c r="F231" s="277">
        <f>IF(F$27=0,0,F$27/NFM_fec!F$27)</f>
        <v>0</v>
      </c>
      <c r="G231" s="277">
        <f>IF(G$27=0,0,G$27/NFM_fec!G$27)</f>
        <v>0</v>
      </c>
      <c r="H231" s="277">
        <f>IF(H$27=0,0,H$27/NFM_fec!H$27)</f>
        <v>0</v>
      </c>
      <c r="I231" s="277">
        <f>IF(I$27=0,0,I$27/NFM_fec!I$27)</f>
        <v>0</v>
      </c>
      <c r="J231" s="277">
        <f>IF(J$27=0,0,J$27/NFM_fec!J$27)</f>
        <v>0</v>
      </c>
      <c r="K231" s="277">
        <f>IF(K$27=0,0,K$27/NFM_fec!K$27)</f>
        <v>0</v>
      </c>
      <c r="L231" s="277">
        <f>IF(L$27=0,0,L$27/NFM_fec!L$27)</f>
        <v>0</v>
      </c>
      <c r="M231" s="277">
        <f>IF(M$27=0,0,M$27/NFM_fec!M$27)</f>
        <v>0</v>
      </c>
      <c r="N231" s="277">
        <f>IF(N$27=0,0,N$27/NFM_fec!N$27)</f>
        <v>0</v>
      </c>
      <c r="O231" s="277">
        <f>IF(O$27=0,0,O$27/NFM_fec!O$27)</f>
        <v>0</v>
      </c>
      <c r="P231" s="277">
        <f>IF(P$27=0,0,P$27/NFM_fec!P$27)</f>
        <v>0</v>
      </c>
      <c r="Q231" s="277">
        <f>IF(Q$27=0,0,Q$27/NFM_fec!Q$27)</f>
        <v>0</v>
      </c>
      <c r="R231" s="277">
        <f>IF(R$27=0,0,R$27/NFM_fec!R$27)</f>
        <v>0</v>
      </c>
      <c r="S231" s="277">
        <f>IF(S$27=0,0,S$27/NFM_fec!S$27)</f>
        <v>0</v>
      </c>
      <c r="T231" s="277">
        <f>IF(T$27=0,0,T$27/NFM_fec!T$27)</f>
        <v>0</v>
      </c>
      <c r="U231" s="277">
        <f>IF(U$27=0,0,U$27/NFM_fec!U$27)</f>
        <v>0</v>
      </c>
      <c r="V231" s="277">
        <f>IF(V$27=0,0,V$27/NFM_fec!V$27)</f>
        <v>0</v>
      </c>
      <c r="W231" s="277">
        <f>IF(W$27=0,0,W$27/NFM_fec!W$27)</f>
        <v>0</v>
      </c>
      <c r="X231" s="277">
        <f>IF(X$27=0,0,X$27/NFM_fec!X$27)</f>
        <v>0</v>
      </c>
      <c r="Y231" s="277">
        <f>IF(Y$27=0,0,Y$27/NFM_fec!Y$27)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0"/>
    </row>
    <row r="233" spans="1:105" ht="12" customHeight="1" x14ac:dyDescent="0.25">
      <c r="A233" s="35" t="s">
        <v>935</v>
      </c>
      <c r="B233" s="272">
        <f>IF(B$34=0,0,(B$34-B$70)/NFM_fec!B$34)</f>
        <v>0</v>
      </c>
      <c r="C233" s="272">
        <f>IF(C$34=0,0,(C$34-C$70)/NFM_fec!C$34)</f>
        <v>0</v>
      </c>
      <c r="D233" s="272">
        <f>IF(D$34=0,0,(D$34-D$70)/NFM_fec!D$34)</f>
        <v>0</v>
      </c>
      <c r="E233" s="272">
        <f>IF(E$34=0,0,(E$34-E$70)/NFM_fec!E$34)</f>
        <v>0</v>
      </c>
      <c r="F233" s="272">
        <f>IF(F$34=0,0,(F$34-F$70)/NFM_fec!F$34)</f>
        <v>0</v>
      </c>
      <c r="G233" s="272">
        <f>IF(G$34=0,0,(G$34-G$70)/NFM_fec!G$34)</f>
        <v>0</v>
      </c>
      <c r="H233" s="272">
        <f>IF(H$34=0,0,(H$34-H$70)/NFM_fec!H$34)</f>
        <v>0</v>
      </c>
      <c r="I233" s="272">
        <f>IF(I$34=0,0,(I$34-I$70)/NFM_fec!I$34)</f>
        <v>0</v>
      </c>
      <c r="J233" s="272">
        <f>IF(J$34=0,0,(J$34-J$70)/NFM_fec!J$34)</f>
        <v>0</v>
      </c>
      <c r="K233" s="272">
        <f>IF(K$34=0,0,(K$34-K$70)/NFM_fec!K$34)</f>
        <v>0</v>
      </c>
      <c r="L233" s="272">
        <f>IF(L$34=0,0,(L$34-L$70)/NFM_fec!L$34)</f>
        <v>0</v>
      </c>
      <c r="M233" s="272">
        <f>IF(M$34=0,0,(M$34-M$70)/NFM_fec!M$34)</f>
        <v>0</v>
      </c>
      <c r="N233" s="272">
        <f>IF(N$34=0,0,(N$34-N$70)/NFM_fec!N$34)</f>
        <v>0</v>
      </c>
      <c r="O233" s="272">
        <f>IF(O$34=0,0,(O$34-O$70)/NFM_fec!O$34)</f>
        <v>0</v>
      </c>
      <c r="P233" s="272">
        <f>IF(P$34=0,0,(P$34-P$70)/NFM_fec!P$34)</f>
        <v>0</v>
      </c>
      <c r="Q233" s="272">
        <f>IF(Q$34=0,0,(Q$34-Q$70)/NFM_fec!Q$34)</f>
        <v>0</v>
      </c>
      <c r="R233" s="272">
        <f>IF(R$34=0,0,(R$34-R$70)/NFM_fec!R$34)</f>
        <v>0</v>
      </c>
      <c r="S233" s="272">
        <f>IF(S$34=0,0,(S$34-S$70)/NFM_fec!S$34)</f>
        <v>0</v>
      </c>
      <c r="T233" s="272">
        <f>IF(T$34=0,0,(T$34-T$70)/NFM_fec!T$34)</f>
        <v>0</v>
      </c>
      <c r="U233" s="272">
        <f>IF(U$34=0,0,(U$34-U$70)/NFM_fec!U$34)</f>
        <v>0</v>
      </c>
      <c r="V233" s="272">
        <f>IF(V$34=0,0,(V$34-V$70)/NFM_fec!V$34)</f>
        <v>0</v>
      </c>
      <c r="W233" s="272">
        <f>IF(W$34=0,0,(W$34-W$70)/NFM_fec!W$34)</f>
        <v>0</v>
      </c>
      <c r="X233" s="272">
        <f>IF(X$34=0,0,(X$34-X$70)/NFM_fec!X$34)</f>
        <v>0</v>
      </c>
      <c r="Y233" s="272">
        <f>IF(Y$34=0,0,(Y$34-Y$70)/NFM_fec!Y$34)</f>
        <v>0</v>
      </c>
      <c r="DA233" s="111"/>
    </row>
    <row r="234" spans="1:105" ht="12" customHeight="1" x14ac:dyDescent="0.25">
      <c r="A234" s="55" t="s">
        <v>91</v>
      </c>
      <c r="B234" s="273">
        <f>IF(B$35=0,0,B$35/NFM_fec!B$35)</f>
        <v>0</v>
      </c>
      <c r="C234" s="273">
        <f>IF(C$35=0,0,C$35/NFM_fec!C$35)</f>
        <v>0</v>
      </c>
      <c r="D234" s="273">
        <f>IF(D$35=0,0,D$35/NFM_fec!D$35)</f>
        <v>0</v>
      </c>
      <c r="E234" s="273">
        <f>IF(E$35=0,0,E$35/NFM_fec!E$35)</f>
        <v>0</v>
      </c>
      <c r="F234" s="273">
        <f>IF(F$35=0,0,F$35/NFM_fec!F$35)</f>
        <v>0</v>
      </c>
      <c r="G234" s="273">
        <f>IF(G$35=0,0,G$35/NFM_fec!G$35)</f>
        <v>0</v>
      </c>
      <c r="H234" s="273">
        <f>IF(H$35=0,0,H$35/NFM_fec!H$35)</f>
        <v>0</v>
      </c>
      <c r="I234" s="273">
        <f>IF(I$35=0,0,I$35/NFM_fec!I$35)</f>
        <v>0</v>
      </c>
      <c r="J234" s="273">
        <f>IF(J$35=0,0,J$35/NFM_fec!J$35)</f>
        <v>0</v>
      </c>
      <c r="K234" s="273">
        <f>IF(K$35=0,0,K$35/NFM_fec!K$35)</f>
        <v>0</v>
      </c>
      <c r="L234" s="273">
        <f>IF(L$35=0,0,L$35/NFM_fec!L$35)</f>
        <v>0</v>
      </c>
      <c r="M234" s="273">
        <f>IF(M$35=0,0,M$35/NFM_fec!M$35)</f>
        <v>0</v>
      </c>
      <c r="N234" s="273">
        <f>IF(N$35=0,0,N$35/NFM_fec!N$35)</f>
        <v>0</v>
      </c>
      <c r="O234" s="273">
        <f>IF(O$35=0,0,O$35/NFM_fec!O$35)</f>
        <v>0</v>
      </c>
      <c r="P234" s="273">
        <f>IF(P$35=0,0,P$35/NFM_fec!P$35)</f>
        <v>0</v>
      </c>
      <c r="Q234" s="273">
        <f>IF(Q$35=0,0,Q$35/NFM_fec!Q$35)</f>
        <v>0</v>
      </c>
      <c r="R234" s="273">
        <f>IF(R$35=0,0,R$35/NFM_fec!R$35)</f>
        <v>0</v>
      </c>
      <c r="S234" s="273">
        <f>IF(S$35=0,0,S$35/NFM_fec!S$35)</f>
        <v>0</v>
      </c>
      <c r="T234" s="273">
        <f>IF(T$35=0,0,T$35/NFM_fec!T$35)</f>
        <v>0</v>
      </c>
      <c r="U234" s="273">
        <f>IF(U$35=0,0,U$35/NFM_fec!U$35)</f>
        <v>0</v>
      </c>
      <c r="V234" s="273">
        <f>IF(V$35=0,0,V$35/NFM_fec!V$35)</f>
        <v>0</v>
      </c>
      <c r="W234" s="273">
        <f>IF(W$35=0,0,W$35/NFM_fec!W$35)</f>
        <v>0</v>
      </c>
      <c r="X234" s="273">
        <f>IF(X$35=0,0,X$35/NFM_fec!X$35)</f>
        <v>0</v>
      </c>
      <c r="Y234" s="273">
        <f>IF(Y$35=0,0,Y$35/NFM_fec!Y$35)</f>
        <v>0</v>
      </c>
      <c r="DA234" s="76"/>
    </row>
    <row r="235" spans="1:105" ht="12" customHeight="1" x14ac:dyDescent="0.25">
      <c r="A235" s="173" t="s">
        <v>92</v>
      </c>
      <c r="B235" s="274">
        <f>IF(B$36=0,0,B$36/NFM_fec!B$36)</f>
        <v>0</v>
      </c>
      <c r="C235" s="274">
        <f>IF(C$36=0,0,C$36/NFM_fec!C$36)</f>
        <v>0</v>
      </c>
      <c r="D235" s="274">
        <f>IF(D$36=0,0,D$36/NFM_fec!D$36)</f>
        <v>0</v>
      </c>
      <c r="E235" s="274">
        <f>IF(E$36=0,0,E$36/NFM_fec!E$36)</f>
        <v>0</v>
      </c>
      <c r="F235" s="274">
        <f>IF(F$36=0,0,F$36/NFM_fec!F$36)</f>
        <v>0</v>
      </c>
      <c r="G235" s="274">
        <f>IF(G$36=0,0,G$36/NFM_fec!G$36)</f>
        <v>0</v>
      </c>
      <c r="H235" s="274">
        <f>IF(H$36=0,0,H$36/NFM_fec!H$36)</f>
        <v>0</v>
      </c>
      <c r="I235" s="274">
        <f>IF(I$36=0,0,I$36/NFM_fec!I$36)</f>
        <v>0</v>
      </c>
      <c r="J235" s="274">
        <f>IF(J$36=0,0,J$36/NFM_fec!J$36)</f>
        <v>0</v>
      </c>
      <c r="K235" s="274">
        <f>IF(K$36=0,0,K$36/NFM_fec!K$36)</f>
        <v>0</v>
      </c>
      <c r="L235" s="274">
        <f>IF(L$36=0,0,L$36/NFM_fec!L$36)</f>
        <v>0</v>
      </c>
      <c r="M235" s="274">
        <f>IF(M$36=0,0,M$36/NFM_fec!M$36)</f>
        <v>0</v>
      </c>
      <c r="N235" s="274">
        <f>IF(N$36=0,0,N$36/NFM_fec!N$36)</f>
        <v>0</v>
      </c>
      <c r="O235" s="274">
        <f>IF(O$36=0,0,O$36/NFM_fec!O$36)</f>
        <v>0</v>
      </c>
      <c r="P235" s="274">
        <f>IF(P$36=0,0,P$36/NFM_fec!P$36)</f>
        <v>0</v>
      </c>
      <c r="Q235" s="274">
        <f>IF(Q$36=0,0,Q$36/NFM_fec!Q$36)</f>
        <v>0</v>
      </c>
      <c r="R235" s="274">
        <f>IF(R$36=0,0,R$36/NFM_fec!R$36)</f>
        <v>0</v>
      </c>
      <c r="S235" s="274">
        <f>IF(S$36=0,0,S$36/NFM_fec!S$36)</f>
        <v>0</v>
      </c>
      <c r="T235" s="274">
        <f>IF(T$36=0,0,T$36/NFM_fec!T$36)</f>
        <v>0</v>
      </c>
      <c r="U235" s="274">
        <f>IF(U$36=0,0,U$36/NFM_fec!U$36)</f>
        <v>0</v>
      </c>
      <c r="V235" s="274">
        <f>IF(V$36=0,0,V$36/NFM_fec!V$36)</f>
        <v>0</v>
      </c>
      <c r="W235" s="274">
        <f>IF(W$36=0,0,W$36/NFM_fec!W$36)</f>
        <v>0</v>
      </c>
      <c r="X235" s="274">
        <f>IF(X$36=0,0,X$36/NFM_fec!X$36)</f>
        <v>0</v>
      </c>
      <c r="Y235" s="274">
        <f>IF(Y$36=0,0,Y$36/NFM_fec!Y$36)</f>
        <v>0</v>
      </c>
      <c r="DA235" s="77"/>
    </row>
    <row r="236" spans="1:105" ht="12" customHeight="1" x14ac:dyDescent="0.25">
      <c r="A236" s="173" t="s">
        <v>93</v>
      </c>
      <c r="B236" s="274">
        <f>IF(B$37=0,0,B$37/NFM_fec!B$37)</f>
        <v>0</v>
      </c>
      <c r="C236" s="274">
        <f>IF(C$37=0,0,C$37/NFM_fec!C$37)</f>
        <v>0</v>
      </c>
      <c r="D236" s="274">
        <f>IF(D$37=0,0,D$37/NFM_fec!D$37)</f>
        <v>0</v>
      </c>
      <c r="E236" s="274">
        <f>IF(E$37=0,0,E$37/NFM_fec!E$37)</f>
        <v>0</v>
      </c>
      <c r="F236" s="274">
        <f>IF(F$37=0,0,F$37/NFM_fec!F$37)</f>
        <v>0</v>
      </c>
      <c r="G236" s="274">
        <f>IF(G$37=0,0,G$37/NFM_fec!G$37)</f>
        <v>0</v>
      </c>
      <c r="H236" s="274">
        <f>IF(H$37=0,0,H$37/NFM_fec!H$37)</f>
        <v>0</v>
      </c>
      <c r="I236" s="274">
        <f>IF(I$37=0,0,I$37/NFM_fec!I$37)</f>
        <v>0</v>
      </c>
      <c r="J236" s="274">
        <f>IF(J$37=0,0,J$37/NFM_fec!J$37)</f>
        <v>0</v>
      </c>
      <c r="K236" s="274">
        <f>IF(K$37=0,0,K$37/NFM_fec!K$37)</f>
        <v>0</v>
      </c>
      <c r="L236" s="274">
        <f>IF(L$37=0,0,L$37/NFM_fec!L$37)</f>
        <v>0</v>
      </c>
      <c r="M236" s="274">
        <f>IF(M$37=0,0,M$37/NFM_fec!M$37)</f>
        <v>0</v>
      </c>
      <c r="N236" s="274">
        <f>IF(N$37=0,0,N$37/NFM_fec!N$37)</f>
        <v>0</v>
      </c>
      <c r="O236" s="274">
        <f>IF(O$37=0,0,O$37/NFM_fec!O$37)</f>
        <v>0</v>
      </c>
      <c r="P236" s="274">
        <f>IF(P$37=0,0,P$37/NFM_fec!P$37)</f>
        <v>0</v>
      </c>
      <c r="Q236" s="274">
        <f>IF(Q$37=0,0,Q$37/NFM_fec!Q$37)</f>
        <v>0</v>
      </c>
      <c r="R236" s="274">
        <f>IF(R$37=0,0,R$37/NFM_fec!R$37)</f>
        <v>0</v>
      </c>
      <c r="S236" s="274">
        <f>IF(S$37=0,0,S$37/NFM_fec!S$37)</f>
        <v>0</v>
      </c>
      <c r="T236" s="274">
        <f>IF(T$37=0,0,T$37/NFM_fec!T$37)</f>
        <v>0</v>
      </c>
      <c r="U236" s="274">
        <f>IF(U$37=0,0,U$37/NFM_fec!U$37)</f>
        <v>0</v>
      </c>
      <c r="V236" s="274">
        <f>IF(V$37=0,0,V$37/NFM_fec!V$37)</f>
        <v>0</v>
      </c>
      <c r="W236" s="274">
        <f>IF(W$37=0,0,W$37/NFM_fec!W$37)</f>
        <v>0</v>
      </c>
      <c r="X236" s="274">
        <f>IF(X$37=0,0,X$37/NFM_fec!X$37)</f>
        <v>0</v>
      </c>
      <c r="Y236" s="274">
        <f>IF(Y$37=0,0,Y$37/NFM_fec!Y$37)</f>
        <v>0</v>
      </c>
      <c r="DA236" s="77"/>
    </row>
    <row r="237" spans="1:105" ht="12" customHeight="1" x14ac:dyDescent="0.25">
      <c r="A237" s="173" t="s">
        <v>94</v>
      </c>
      <c r="B237" s="274">
        <f>IF(B$38=0,0,B$38/NFM_fec!B$38)</f>
        <v>0</v>
      </c>
      <c r="C237" s="274">
        <f>IF(C$38=0,0,C$38/NFM_fec!C$38)</f>
        <v>0</v>
      </c>
      <c r="D237" s="274">
        <f>IF(D$38=0,0,D$38/NFM_fec!D$38)</f>
        <v>0</v>
      </c>
      <c r="E237" s="274">
        <f>IF(E$38=0,0,E$38/NFM_fec!E$38)</f>
        <v>0</v>
      </c>
      <c r="F237" s="274">
        <f>IF(F$38=0,0,F$38/NFM_fec!F$38)</f>
        <v>0</v>
      </c>
      <c r="G237" s="274">
        <f>IF(G$38=0,0,G$38/NFM_fec!G$38)</f>
        <v>0</v>
      </c>
      <c r="H237" s="274">
        <f>IF(H$38=0,0,H$38/NFM_fec!H$38)</f>
        <v>0</v>
      </c>
      <c r="I237" s="274">
        <f>IF(I$38=0,0,I$38/NFM_fec!I$38)</f>
        <v>0</v>
      </c>
      <c r="J237" s="274">
        <f>IF(J$38=0,0,J$38/NFM_fec!J$38)</f>
        <v>0</v>
      </c>
      <c r="K237" s="274">
        <f>IF(K$38=0,0,K$38/NFM_fec!K$38)</f>
        <v>0</v>
      </c>
      <c r="L237" s="274">
        <f>IF(L$38=0,0,L$38/NFM_fec!L$38)</f>
        <v>0</v>
      </c>
      <c r="M237" s="274">
        <f>IF(M$38=0,0,M$38/NFM_fec!M$38)</f>
        <v>0</v>
      </c>
      <c r="N237" s="274">
        <f>IF(N$38=0,0,N$38/NFM_fec!N$38)</f>
        <v>0</v>
      </c>
      <c r="O237" s="274">
        <f>IF(O$38=0,0,O$38/NFM_fec!O$38)</f>
        <v>0</v>
      </c>
      <c r="P237" s="274">
        <f>IF(P$38=0,0,P$38/NFM_fec!P$38)</f>
        <v>0</v>
      </c>
      <c r="Q237" s="274">
        <f>IF(Q$38=0,0,Q$38/NFM_fec!Q$38)</f>
        <v>0</v>
      </c>
      <c r="R237" s="274">
        <f>IF(R$38=0,0,R$38/NFM_fec!R$38)</f>
        <v>0</v>
      </c>
      <c r="S237" s="274">
        <f>IF(S$38=0,0,S$38/NFM_fec!S$38)</f>
        <v>0</v>
      </c>
      <c r="T237" s="274">
        <f>IF(T$38=0,0,T$38/NFM_fec!T$38)</f>
        <v>0</v>
      </c>
      <c r="U237" s="274">
        <f>IF(U$38=0,0,U$38/NFM_fec!U$38)</f>
        <v>0</v>
      </c>
      <c r="V237" s="274">
        <f>IF(V$38=0,0,V$38/NFM_fec!V$38)</f>
        <v>0</v>
      </c>
      <c r="W237" s="274">
        <f>IF(W$38=0,0,W$38/NFM_fec!W$38)</f>
        <v>0</v>
      </c>
      <c r="X237" s="274">
        <f>IF(X$38=0,0,X$38/NFM_fec!X$38)</f>
        <v>0</v>
      </c>
      <c r="Y237" s="274">
        <f>IF(Y$38=0,0,Y$38/NFM_fec!Y$38)</f>
        <v>0</v>
      </c>
      <c r="DA237" s="77"/>
    </row>
    <row r="238" spans="1:105" ht="12" customHeight="1" x14ac:dyDescent="0.25">
      <c r="A238" s="56" t="s">
        <v>95</v>
      </c>
      <c r="B238" s="275">
        <f>IF(B$39=0,0,B$39/NFM_fec!B$39)</f>
        <v>0</v>
      </c>
      <c r="C238" s="275">
        <f>IF(C$39=0,0,C$39/NFM_fec!C$39)</f>
        <v>0</v>
      </c>
      <c r="D238" s="275">
        <f>IF(D$39=0,0,D$39/NFM_fec!D$39)</f>
        <v>0</v>
      </c>
      <c r="E238" s="275">
        <f>IF(E$39=0,0,E$39/NFM_fec!E$39)</f>
        <v>0</v>
      </c>
      <c r="F238" s="275">
        <f>IF(F$39=0,0,F$39/NFM_fec!F$39)</f>
        <v>0</v>
      </c>
      <c r="G238" s="275">
        <f>IF(G$39=0,0,G$39/NFM_fec!G$39)</f>
        <v>0</v>
      </c>
      <c r="H238" s="275">
        <f>IF(H$39=0,0,H$39/NFM_fec!H$39)</f>
        <v>0</v>
      </c>
      <c r="I238" s="275">
        <f>IF(I$39=0,0,I$39/NFM_fec!I$39)</f>
        <v>0</v>
      </c>
      <c r="J238" s="275">
        <f>IF(J$39=0,0,J$39/NFM_fec!J$39)</f>
        <v>0</v>
      </c>
      <c r="K238" s="275">
        <f>IF(K$39=0,0,K$39/NFM_fec!K$39)</f>
        <v>0</v>
      </c>
      <c r="L238" s="275">
        <f>IF(L$39=0,0,L$39/NFM_fec!L$39)</f>
        <v>0</v>
      </c>
      <c r="M238" s="275">
        <f>IF(M$39=0,0,M$39/NFM_fec!M$39)</f>
        <v>0</v>
      </c>
      <c r="N238" s="275">
        <f>IF(N$39=0,0,N$39/NFM_fec!N$39)</f>
        <v>0</v>
      </c>
      <c r="O238" s="275">
        <f>IF(O$39=0,0,O$39/NFM_fec!O$39)</f>
        <v>0</v>
      </c>
      <c r="P238" s="275">
        <f>IF(P$39=0,0,P$39/NFM_fec!P$39)</f>
        <v>0</v>
      </c>
      <c r="Q238" s="275">
        <f>IF(Q$39=0,0,Q$39/NFM_fec!Q$39)</f>
        <v>0</v>
      </c>
      <c r="R238" s="275">
        <f>IF(R$39=0,0,R$39/NFM_fec!R$39)</f>
        <v>0</v>
      </c>
      <c r="S238" s="275">
        <f>IF(S$39=0,0,S$39/NFM_fec!S$39)</f>
        <v>0</v>
      </c>
      <c r="T238" s="275">
        <f>IF(T$39=0,0,T$39/NFM_fec!T$39)</f>
        <v>0</v>
      </c>
      <c r="U238" s="275">
        <f>IF(U$39=0,0,U$39/NFM_fec!U$39)</f>
        <v>0</v>
      </c>
      <c r="V238" s="275">
        <f>IF(V$39=0,0,V$39/NFM_fec!V$39)</f>
        <v>0</v>
      </c>
      <c r="W238" s="275">
        <f>IF(W$39=0,0,W$39/NFM_fec!W$39)</f>
        <v>0</v>
      </c>
      <c r="X238" s="275">
        <f>IF(X$39=0,0,X$39/NFM_fec!X$39)</f>
        <v>0</v>
      </c>
      <c r="Y238" s="275">
        <f>IF(Y$39=0,0,Y$39/NFM_fec!Y$39)</f>
        <v>0</v>
      </c>
      <c r="DA238" s="78"/>
    </row>
    <row r="239" spans="1:105" ht="12" customHeight="1" x14ac:dyDescent="0.25">
      <c r="A239" s="174" t="s">
        <v>515</v>
      </c>
      <c r="B239" s="276">
        <f>IF(B$45=0,0,B$45/NFM_fec!B$45)</f>
        <v>0</v>
      </c>
      <c r="C239" s="276">
        <f>IF(C$45=0,0,C$45/NFM_fec!C$45)</f>
        <v>0</v>
      </c>
      <c r="D239" s="276">
        <f>IF(D$45=0,0,D$45/NFM_fec!D$45)</f>
        <v>0</v>
      </c>
      <c r="E239" s="276">
        <f>IF(E$45=0,0,E$45/NFM_fec!E$45)</f>
        <v>0</v>
      </c>
      <c r="F239" s="276">
        <f>IF(F$45=0,0,F$45/NFM_fec!F$45)</f>
        <v>0</v>
      </c>
      <c r="G239" s="276">
        <f>IF(G$45=0,0,G$45/NFM_fec!G$45)</f>
        <v>0</v>
      </c>
      <c r="H239" s="276">
        <f>IF(H$45=0,0,H$45/NFM_fec!H$45)</f>
        <v>0</v>
      </c>
      <c r="I239" s="276">
        <f>IF(I$45=0,0,I$45/NFM_fec!I$45)</f>
        <v>0</v>
      </c>
      <c r="J239" s="276">
        <f>IF(J$45=0,0,J$45/NFM_fec!J$45)</f>
        <v>0</v>
      </c>
      <c r="K239" s="276">
        <f>IF(K$45=0,0,K$45/NFM_fec!K$45)</f>
        <v>0</v>
      </c>
      <c r="L239" s="276">
        <f>IF(L$45=0,0,L$45/NFM_fec!L$45)</f>
        <v>0</v>
      </c>
      <c r="M239" s="276">
        <f>IF(M$45=0,0,M$45/NFM_fec!M$45)</f>
        <v>0</v>
      </c>
      <c r="N239" s="276">
        <f>IF(N$45=0,0,N$45/NFM_fec!N$45)</f>
        <v>0</v>
      </c>
      <c r="O239" s="276">
        <f>IF(O$45=0,0,O$45/NFM_fec!O$45)</f>
        <v>0</v>
      </c>
      <c r="P239" s="276">
        <f>IF(P$45=0,0,P$45/NFM_fec!P$45)</f>
        <v>0</v>
      </c>
      <c r="Q239" s="276">
        <f>IF(Q$45=0,0,Q$45/NFM_fec!Q$45)</f>
        <v>0</v>
      </c>
      <c r="R239" s="276">
        <f>IF(R$45=0,0,R$45/NFM_fec!R$45)</f>
        <v>0</v>
      </c>
      <c r="S239" s="276">
        <f>IF(S$45=0,0,S$45/NFM_fec!S$45)</f>
        <v>0</v>
      </c>
      <c r="T239" s="276">
        <f>IF(T$45=0,0,T$45/NFM_fec!T$45)</f>
        <v>0</v>
      </c>
      <c r="U239" s="276">
        <f>IF(U$45=0,0,U$45/NFM_fec!U$45)</f>
        <v>0</v>
      </c>
      <c r="V239" s="276">
        <f>IF(V$45=0,0,V$45/NFM_fec!V$45)</f>
        <v>0</v>
      </c>
      <c r="W239" s="276">
        <f>IF(W$45=0,0,W$45/NFM_fec!W$45)</f>
        <v>0</v>
      </c>
      <c r="X239" s="276">
        <f>IF(X$45=0,0,X$45/NFM_fec!X$45)</f>
        <v>0</v>
      </c>
      <c r="Y239" s="276">
        <f>IF(Y$45=0,0,Y$45/NFM_fec!Y$45)</f>
        <v>0</v>
      </c>
      <c r="DA239" s="79"/>
    </row>
    <row r="240" spans="1:105" ht="12" customHeight="1" x14ac:dyDescent="0.25">
      <c r="A240" s="174" t="s">
        <v>517</v>
      </c>
      <c r="B240" s="276">
        <f>IF(B$46=0,0,B$46/NFM_fec!B$46)</f>
        <v>0</v>
      </c>
      <c r="C240" s="276">
        <f>IF(C$46=0,0,C$46/NFM_fec!C$46)</f>
        <v>0</v>
      </c>
      <c r="D240" s="276">
        <f>IF(D$46=0,0,D$46/NFM_fec!D$46)</f>
        <v>0</v>
      </c>
      <c r="E240" s="276">
        <f>IF(E$46=0,0,E$46/NFM_fec!E$46)</f>
        <v>0</v>
      </c>
      <c r="F240" s="276">
        <f>IF(F$46=0,0,F$46/NFM_fec!F$46)</f>
        <v>0</v>
      </c>
      <c r="G240" s="276">
        <f>IF(G$46=0,0,G$46/NFM_fec!G$46)</f>
        <v>0</v>
      </c>
      <c r="H240" s="276">
        <f>IF(H$46=0,0,H$46/NFM_fec!H$46)</f>
        <v>0</v>
      </c>
      <c r="I240" s="276">
        <f>IF(I$46=0,0,I$46/NFM_fec!I$46)</f>
        <v>0</v>
      </c>
      <c r="J240" s="276">
        <f>IF(J$46=0,0,J$46/NFM_fec!J$46)</f>
        <v>0</v>
      </c>
      <c r="K240" s="276">
        <f>IF(K$46=0,0,K$46/NFM_fec!K$46)</f>
        <v>0</v>
      </c>
      <c r="L240" s="276">
        <f>IF(L$46=0,0,L$46/NFM_fec!L$46)</f>
        <v>0</v>
      </c>
      <c r="M240" s="276">
        <f>IF(M$46=0,0,M$46/NFM_fec!M$46)</f>
        <v>0</v>
      </c>
      <c r="N240" s="276">
        <f>IF(N$46=0,0,N$46/NFM_fec!N$46)</f>
        <v>0</v>
      </c>
      <c r="O240" s="276">
        <f>IF(O$46=0,0,O$46/NFM_fec!O$46)</f>
        <v>0</v>
      </c>
      <c r="P240" s="276">
        <f>IF(P$46=0,0,P$46/NFM_fec!P$46)</f>
        <v>0</v>
      </c>
      <c r="Q240" s="276">
        <f>IF(Q$46=0,0,Q$46/NFM_fec!Q$46)</f>
        <v>0</v>
      </c>
      <c r="R240" s="276">
        <f>IF(R$46=0,0,R$46/NFM_fec!R$46)</f>
        <v>0</v>
      </c>
      <c r="S240" s="276">
        <f>IF(S$46=0,0,S$46/NFM_fec!S$46)</f>
        <v>0</v>
      </c>
      <c r="T240" s="276">
        <f>IF(T$46=0,0,T$46/NFM_fec!T$46)</f>
        <v>0</v>
      </c>
      <c r="U240" s="276">
        <f>IF(U$46=0,0,U$46/NFM_fec!U$46)</f>
        <v>0</v>
      </c>
      <c r="V240" s="276">
        <f>IF(V$46=0,0,V$46/NFM_fec!V$46)</f>
        <v>0</v>
      </c>
      <c r="W240" s="276">
        <f>IF(W$46=0,0,W$46/NFM_fec!W$46)</f>
        <v>0</v>
      </c>
      <c r="X240" s="276">
        <f>IF(X$46=0,0,X$46/NFM_fec!X$46)</f>
        <v>0</v>
      </c>
      <c r="Y240" s="276">
        <f>IF(Y$46=0,0,Y$46/NFM_fec!Y$46)</f>
        <v>0</v>
      </c>
      <c r="DA240" s="79"/>
    </row>
    <row r="241" spans="1:105" ht="12" customHeight="1" x14ac:dyDescent="0.25">
      <c r="A241" s="41" t="s">
        <v>527</v>
      </c>
      <c r="B241" s="277">
        <f>IF(B$53=0,0,B$53/NFM_fec!B$53)</f>
        <v>0</v>
      </c>
      <c r="C241" s="277">
        <f>IF(C$53=0,0,C$53/NFM_fec!C$53)</f>
        <v>0</v>
      </c>
      <c r="D241" s="277">
        <f>IF(D$53=0,0,D$53/NFM_fec!D$53)</f>
        <v>0</v>
      </c>
      <c r="E241" s="277">
        <f>IF(E$53=0,0,E$53/NFM_fec!E$53)</f>
        <v>0</v>
      </c>
      <c r="F241" s="277">
        <f>IF(F$53=0,0,F$53/NFM_fec!F$53)</f>
        <v>0</v>
      </c>
      <c r="G241" s="277">
        <f>IF(G$53=0,0,G$53/NFM_fec!G$53)</f>
        <v>0</v>
      </c>
      <c r="H241" s="277">
        <f>IF(H$53=0,0,H$53/NFM_fec!H$53)</f>
        <v>0</v>
      </c>
      <c r="I241" s="277">
        <f>IF(I$53=0,0,I$53/NFM_fec!I$53)</f>
        <v>0</v>
      </c>
      <c r="J241" s="277">
        <f>IF(J$53=0,0,J$53/NFM_fec!J$53)</f>
        <v>0</v>
      </c>
      <c r="K241" s="277">
        <f>IF(K$53=0,0,K$53/NFM_fec!K$53)</f>
        <v>0</v>
      </c>
      <c r="L241" s="277">
        <f>IF(L$53=0,0,L$53/NFM_fec!L$53)</f>
        <v>0</v>
      </c>
      <c r="M241" s="277">
        <f>IF(M$53=0,0,M$53/NFM_fec!M$53)</f>
        <v>0</v>
      </c>
      <c r="N241" s="277">
        <f>IF(N$53=0,0,N$53/NFM_fec!N$53)</f>
        <v>0</v>
      </c>
      <c r="O241" s="277">
        <f>IF(O$53=0,0,O$53/NFM_fec!O$53)</f>
        <v>0</v>
      </c>
      <c r="P241" s="277">
        <f>IF(P$53=0,0,P$53/NFM_fec!P$53)</f>
        <v>0</v>
      </c>
      <c r="Q241" s="277">
        <f>IF(Q$53=0,0,Q$53/NFM_fec!Q$53)</f>
        <v>0</v>
      </c>
      <c r="R241" s="277">
        <f>IF(R$53=0,0,R$53/NFM_fec!R$53)</f>
        <v>0</v>
      </c>
      <c r="S241" s="277">
        <f>IF(S$53=0,0,S$53/NFM_fec!S$53)</f>
        <v>0</v>
      </c>
      <c r="T241" s="277">
        <f>IF(T$53=0,0,T$53/NFM_fec!T$53)</f>
        <v>0</v>
      </c>
      <c r="U241" s="277">
        <f>IF(U$53=0,0,U$53/NFM_fec!U$53)</f>
        <v>0</v>
      </c>
      <c r="V241" s="277">
        <f>IF(V$53=0,0,V$53/NFM_fec!V$53)</f>
        <v>0</v>
      </c>
      <c r="W241" s="277">
        <f>IF(W$53=0,0,W$53/NFM_fec!W$53)</f>
        <v>0</v>
      </c>
      <c r="X241" s="277">
        <f>IF(X$53=0,0,X$53/NFM_fec!X$53)</f>
        <v>0</v>
      </c>
      <c r="Y241" s="277">
        <f>IF(Y$53=0,0,Y$53/NFM_fec!Y$53)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0"/>
    </row>
    <row r="243" spans="1:105" ht="12" customHeight="1" x14ac:dyDescent="0.25">
      <c r="A243" s="35" t="s">
        <v>80</v>
      </c>
      <c r="B243" s="272">
        <f>IF(B$72=0,0,B$72/NFM_fec!B$72)</f>
        <v>0</v>
      </c>
      <c r="C243" s="272">
        <f>IF(C$72=0,0,C$72/NFM_fec!C$72)</f>
        <v>0</v>
      </c>
      <c r="D243" s="272">
        <f>IF(D$72=0,0,D$72/NFM_fec!D$72)</f>
        <v>0</v>
      </c>
      <c r="E243" s="272">
        <f>IF(E$72=0,0,E$72/NFM_fec!E$72)</f>
        <v>0</v>
      </c>
      <c r="F243" s="272">
        <f>IF(F$72=0,0,F$72/NFM_fec!F$72)</f>
        <v>0</v>
      </c>
      <c r="G243" s="272">
        <f>IF(G$72=0,0,G$72/NFM_fec!G$72)</f>
        <v>0</v>
      </c>
      <c r="H243" s="272">
        <f>IF(H$72=0,0,H$72/NFM_fec!H$72)</f>
        <v>0</v>
      </c>
      <c r="I243" s="272">
        <f>IF(I$72=0,0,I$72/NFM_fec!I$72)</f>
        <v>0</v>
      </c>
      <c r="J243" s="272">
        <f>IF(J$72=0,0,J$72/NFM_fec!J$72)</f>
        <v>0</v>
      </c>
      <c r="K243" s="272">
        <f>IF(K$72=0,0,K$72/NFM_fec!K$72)</f>
        <v>0</v>
      </c>
      <c r="L243" s="272">
        <f>IF(L$72=0,0,L$72/NFM_fec!L$72)</f>
        <v>0</v>
      </c>
      <c r="M243" s="272">
        <f>IF(M$72=0,0,M$72/NFM_fec!M$72)</f>
        <v>0</v>
      </c>
      <c r="N243" s="272">
        <f>IF(N$72=0,0,N$72/NFM_fec!N$72)</f>
        <v>0</v>
      </c>
      <c r="O243" s="272">
        <f>IF(O$72=0,0,O$72/NFM_fec!O$72)</f>
        <v>0</v>
      </c>
      <c r="P243" s="272">
        <f>IF(P$72=0,0,P$72/NFM_fec!P$72)</f>
        <v>0</v>
      </c>
      <c r="Q243" s="272">
        <f>IF(Q$72=0,0,Q$72/NFM_fec!Q$72)</f>
        <v>0</v>
      </c>
      <c r="R243" s="272">
        <f>IF(R$72=0,0,R$72/NFM_fec!R$72)</f>
        <v>0</v>
      </c>
      <c r="S243" s="272">
        <f>IF(S$72=0,0,S$72/NFM_fec!S$72)</f>
        <v>0</v>
      </c>
      <c r="T243" s="272">
        <f>IF(T$72=0,0,T$72/NFM_fec!T$72)</f>
        <v>0</v>
      </c>
      <c r="U243" s="272">
        <f>IF(U$72=0,0,U$72/NFM_fec!U$72)</f>
        <v>0</v>
      </c>
      <c r="V243" s="272">
        <f>IF(V$72=0,0,V$72/NFM_fec!V$72)</f>
        <v>0</v>
      </c>
      <c r="W243" s="272">
        <f>IF(W$72=0,0,W$72/NFM_fec!W$72)</f>
        <v>0</v>
      </c>
      <c r="X243" s="272">
        <f>IF(X$72=0,0,X$72/NFM_fec!X$72)</f>
        <v>0</v>
      </c>
      <c r="Y243" s="272">
        <f>IF(Y$72=0,0,Y$72/NFM_fec!Y$72)</f>
        <v>0</v>
      </c>
      <c r="DA243" s="111"/>
    </row>
    <row r="244" spans="1:105" ht="12" customHeight="1" x14ac:dyDescent="0.25">
      <c r="A244" s="55" t="s">
        <v>91</v>
      </c>
      <c r="B244" s="273">
        <f>IF(B$73=0,0,B$73/NFM_fec!B$73)</f>
        <v>0</v>
      </c>
      <c r="C244" s="273">
        <f>IF(C$73=0,0,C$73/NFM_fec!C$73)</f>
        <v>0</v>
      </c>
      <c r="D244" s="273">
        <f>IF(D$73=0,0,D$73/NFM_fec!D$73)</f>
        <v>0</v>
      </c>
      <c r="E244" s="273">
        <f>IF(E$73=0,0,E$73/NFM_fec!E$73)</f>
        <v>0</v>
      </c>
      <c r="F244" s="273">
        <f>IF(F$73=0,0,F$73/NFM_fec!F$73)</f>
        <v>0</v>
      </c>
      <c r="G244" s="273">
        <f>IF(G$73=0,0,G$73/NFM_fec!G$73)</f>
        <v>0</v>
      </c>
      <c r="H244" s="273">
        <f>IF(H$73=0,0,H$73/NFM_fec!H$73)</f>
        <v>0</v>
      </c>
      <c r="I244" s="273">
        <f>IF(I$73=0,0,I$73/NFM_fec!I$73)</f>
        <v>0</v>
      </c>
      <c r="J244" s="273">
        <f>IF(J$73=0,0,J$73/NFM_fec!J$73)</f>
        <v>0</v>
      </c>
      <c r="K244" s="273">
        <f>IF(K$73=0,0,K$73/NFM_fec!K$73)</f>
        <v>0</v>
      </c>
      <c r="L244" s="273">
        <f>IF(L$73=0,0,L$73/NFM_fec!L$73)</f>
        <v>0</v>
      </c>
      <c r="M244" s="273">
        <f>IF(M$73=0,0,M$73/NFM_fec!M$73)</f>
        <v>0</v>
      </c>
      <c r="N244" s="273">
        <f>IF(N$73=0,0,N$73/NFM_fec!N$73)</f>
        <v>0</v>
      </c>
      <c r="O244" s="273">
        <f>IF(O$73=0,0,O$73/NFM_fec!O$73)</f>
        <v>0</v>
      </c>
      <c r="P244" s="273">
        <f>IF(P$73=0,0,P$73/NFM_fec!P$73)</f>
        <v>0</v>
      </c>
      <c r="Q244" s="273">
        <f>IF(Q$73=0,0,Q$73/NFM_fec!Q$73)</f>
        <v>0</v>
      </c>
      <c r="R244" s="273">
        <f>IF(R$73=0,0,R$73/NFM_fec!R$73)</f>
        <v>0</v>
      </c>
      <c r="S244" s="273">
        <f>IF(S$73=0,0,S$73/NFM_fec!S$73)</f>
        <v>0</v>
      </c>
      <c r="T244" s="273">
        <f>IF(T$73=0,0,T$73/NFM_fec!T$73)</f>
        <v>0</v>
      </c>
      <c r="U244" s="273">
        <f>IF(U$73=0,0,U$73/NFM_fec!U$73)</f>
        <v>0</v>
      </c>
      <c r="V244" s="273">
        <f>IF(V$73=0,0,V$73/NFM_fec!V$73)</f>
        <v>0</v>
      </c>
      <c r="W244" s="273">
        <f>IF(W$73=0,0,W$73/NFM_fec!W$73)</f>
        <v>0</v>
      </c>
      <c r="X244" s="273">
        <f>IF(X$73=0,0,X$73/NFM_fec!X$73)</f>
        <v>0</v>
      </c>
      <c r="Y244" s="273">
        <f>IF(Y$73=0,0,Y$73/NFM_fec!Y$73)</f>
        <v>0</v>
      </c>
      <c r="DA244" s="76"/>
    </row>
    <row r="245" spans="1:105" ht="12" customHeight="1" x14ac:dyDescent="0.25">
      <c r="A245" s="173" t="s">
        <v>92</v>
      </c>
      <c r="B245" s="274">
        <f>IF(B$74=0,0,B$74/NFM_fec!B$74)</f>
        <v>0</v>
      </c>
      <c r="C245" s="274">
        <f>IF(C$74=0,0,C$74/NFM_fec!C$74)</f>
        <v>0</v>
      </c>
      <c r="D245" s="274">
        <f>IF(D$74=0,0,D$74/NFM_fec!D$74)</f>
        <v>0</v>
      </c>
      <c r="E245" s="274">
        <f>IF(E$74=0,0,E$74/NFM_fec!E$74)</f>
        <v>0</v>
      </c>
      <c r="F245" s="274">
        <f>IF(F$74=0,0,F$74/NFM_fec!F$74)</f>
        <v>0</v>
      </c>
      <c r="G245" s="274">
        <f>IF(G$74=0,0,G$74/NFM_fec!G$74)</f>
        <v>0</v>
      </c>
      <c r="H245" s="274">
        <f>IF(H$74=0,0,H$74/NFM_fec!H$74)</f>
        <v>0</v>
      </c>
      <c r="I245" s="274">
        <f>IF(I$74=0,0,I$74/NFM_fec!I$74)</f>
        <v>0</v>
      </c>
      <c r="J245" s="274">
        <f>IF(J$74=0,0,J$74/NFM_fec!J$74)</f>
        <v>0</v>
      </c>
      <c r="K245" s="274">
        <f>IF(K$74=0,0,K$74/NFM_fec!K$74)</f>
        <v>0</v>
      </c>
      <c r="L245" s="274">
        <f>IF(L$74=0,0,L$74/NFM_fec!L$74)</f>
        <v>0</v>
      </c>
      <c r="M245" s="274">
        <f>IF(M$74=0,0,M$74/NFM_fec!M$74)</f>
        <v>0</v>
      </c>
      <c r="N245" s="274">
        <f>IF(N$74=0,0,N$74/NFM_fec!N$74)</f>
        <v>0</v>
      </c>
      <c r="O245" s="274">
        <f>IF(O$74=0,0,O$74/NFM_fec!O$74)</f>
        <v>0</v>
      </c>
      <c r="P245" s="274">
        <f>IF(P$74=0,0,P$74/NFM_fec!P$74)</f>
        <v>0</v>
      </c>
      <c r="Q245" s="274">
        <f>IF(Q$74=0,0,Q$74/NFM_fec!Q$74)</f>
        <v>0</v>
      </c>
      <c r="R245" s="274">
        <f>IF(R$74=0,0,R$74/NFM_fec!R$74)</f>
        <v>0</v>
      </c>
      <c r="S245" s="274">
        <f>IF(S$74=0,0,S$74/NFM_fec!S$74)</f>
        <v>0</v>
      </c>
      <c r="T245" s="274">
        <f>IF(T$74=0,0,T$74/NFM_fec!T$74)</f>
        <v>0</v>
      </c>
      <c r="U245" s="274">
        <f>IF(U$74=0,0,U$74/NFM_fec!U$74)</f>
        <v>0</v>
      </c>
      <c r="V245" s="274">
        <f>IF(V$74=0,0,V$74/NFM_fec!V$74)</f>
        <v>0</v>
      </c>
      <c r="W245" s="274">
        <f>IF(W$74=0,0,W$74/NFM_fec!W$74)</f>
        <v>0</v>
      </c>
      <c r="X245" s="274">
        <f>IF(X$74=0,0,X$74/NFM_fec!X$74)</f>
        <v>0</v>
      </c>
      <c r="Y245" s="274">
        <f>IF(Y$74=0,0,Y$74/NFM_fec!Y$74)</f>
        <v>0</v>
      </c>
      <c r="DA245" s="77"/>
    </row>
    <row r="246" spans="1:105" ht="12" customHeight="1" x14ac:dyDescent="0.25">
      <c r="A246" s="173" t="s">
        <v>93</v>
      </c>
      <c r="B246" s="274">
        <f>IF(B$75=0,0,B$75/NFM_fec!B$75)</f>
        <v>0</v>
      </c>
      <c r="C246" s="274">
        <f>IF(C$75=0,0,C$75/NFM_fec!C$75)</f>
        <v>0</v>
      </c>
      <c r="D246" s="274">
        <f>IF(D$75=0,0,D$75/NFM_fec!D$75)</f>
        <v>0</v>
      </c>
      <c r="E246" s="274">
        <f>IF(E$75=0,0,E$75/NFM_fec!E$75)</f>
        <v>0</v>
      </c>
      <c r="F246" s="274">
        <f>IF(F$75=0,0,F$75/NFM_fec!F$75)</f>
        <v>0</v>
      </c>
      <c r="G246" s="274">
        <f>IF(G$75=0,0,G$75/NFM_fec!G$75)</f>
        <v>0</v>
      </c>
      <c r="H246" s="274">
        <f>IF(H$75=0,0,H$75/NFM_fec!H$75)</f>
        <v>0</v>
      </c>
      <c r="I246" s="274">
        <f>IF(I$75=0,0,I$75/NFM_fec!I$75)</f>
        <v>0</v>
      </c>
      <c r="J246" s="274">
        <f>IF(J$75=0,0,J$75/NFM_fec!J$75)</f>
        <v>0</v>
      </c>
      <c r="K246" s="274">
        <f>IF(K$75=0,0,K$75/NFM_fec!K$75)</f>
        <v>0</v>
      </c>
      <c r="L246" s="274">
        <f>IF(L$75=0,0,L$75/NFM_fec!L$75)</f>
        <v>0</v>
      </c>
      <c r="M246" s="274">
        <f>IF(M$75=0,0,M$75/NFM_fec!M$75)</f>
        <v>0</v>
      </c>
      <c r="N246" s="274">
        <f>IF(N$75=0,0,N$75/NFM_fec!N$75)</f>
        <v>0</v>
      </c>
      <c r="O246" s="274">
        <f>IF(O$75=0,0,O$75/NFM_fec!O$75)</f>
        <v>0</v>
      </c>
      <c r="P246" s="274">
        <f>IF(P$75=0,0,P$75/NFM_fec!P$75)</f>
        <v>0</v>
      </c>
      <c r="Q246" s="274">
        <f>IF(Q$75=0,0,Q$75/NFM_fec!Q$75)</f>
        <v>0</v>
      </c>
      <c r="R246" s="274">
        <f>IF(R$75=0,0,R$75/NFM_fec!R$75)</f>
        <v>0</v>
      </c>
      <c r="S246" s="274">
        <f>IF(S$75=0,0,S$75/NFM_fec!S$75)</f>
        <v>0</v>
      </c>
      <c r="T246" s="274">
        <f>IF(T$75=0,0,T$75/NFM_fec!T$75)</f>
        <v>0</v>
      </c>
      <c r="U246" s="274">
        <f>IF(U$75=0,0,U$75/NFM_fec!U$75)</f>
        <v>0</v>
      </c>
      <c r="V246" s="274">
        <f>IF(V$75=0,0,V$75/NFM_fec!V$75)</f>
        <v>0</v>
      </c>
      <c r="W246" s="274">
        <f>IF(W$75=0,0,W$75/NFM_fec!W$75)</f>
        <v>0</v>
      </c>
      <c r="X246" s="274">
        <f>IF(X$75=0,0,X$75/NFM_fec!X$75)</f>
        <v>0</v>
      </c>
      <c r="Y246" s="274">
        <f>IF(Y$75=0,0,Y$75/NFM_fec!Y$75)</f>
        <v>0</v>
      </c>
      <c r="DA246" s="77"/>
    </row>
    <row r="247" spans="1:105" ht="12" customHeight="1" x14ac:dyDescent="0.25">
      <c r="A247" s="173" t="s">
        <v>94</v>
      </c>
      <c r="B247" s="274">
        <f>IF(B$76=0,0,B$76/NFM_fec!B$76)</f>
        <v>0</v>
      </c>
      <c r="C247" s="274">
        <f>IF(C$76=0,0,C$76/NFM_fec!C$76)</f>
        <v>0</v>
      </c>
      <c r="D247" s="274">
        <f>IF(D$76=0,0,D$76/NFM_fec!D$76)</f>
        <v>0</v>
      </c>
      <c r="E247" s="274">
        <f>IF(E$76=0,0,E$76/NFM_fec!E$76)</f>
        <v>0</v>
      </c>
      <c r="F247" s="274">
        <f>IF(F$76=0,0,F$76/NFM_fec!F$76)</f>
        <v>0</v>
      </c>
      <c r="G247" s="274">
        <f>IF(G$76=0,0,G$76/NFM_fec!G$76)</f>
        <v>0</v>
      </c>
      <c r="H247" s="274">
        <f>IF(H$76=0,0,H$76/NFM_fec!H$76)</f>
        <v>0</v>
      </c>
      <c r="I247" s="274">
        <f>IF(I$76=0,0,I$76/NFM_fec!I$76)</f>
        <v>0</v>
      </c>
      <c r="J247" s="274">
        <f>IF(J$76=0,0,J$76/NFM_fec!J$76)</f>
        <v>0</v>
      </c>
      <c r="K247" s="274">
        <f>IF(K$76=0,0,K$76/NFM_fec!K$76)</f>
        <v>0</v>
      </c>
      <c r="L247" s="274">
        <f>IF(L$76=0,0,L$76/NFM_fec!L$76)</f>
        <v>0</v>
      </c>
      <c r="M247" s="274">
        <f>IF(M$76=0,0,M$76/NFM_fec!M$76)</f>
        <v>0</v>
      </c>
      <c r="N247" s="274">
        <f>IF(N$76=0,0,N$76/NFM_fec!N$76)</f>
        <v>0</v>
      </c>
      <c r="O247" s="274">
        <f>IF(O$76=0,0,O$76/NFM_fec!O$76)</f>
        <v>0</v>
      </c>
      <c r="P247" s="274">
        <f>IF(P$76=0,0,P$76/NFM_fec!P$76)</f>
        <v>0</v>
      </c>
      <c r="Q247" s="274">
        <f>IF(Q$76=0,0,Q$76/NFM_fec!Q$76)</f>
        <v>0</v>
      </c>
      <c r="R247" s="274">
        <f>IF(R$76=0,0,R$76/NFM_fec!R$76)</f>
        <v>0</v>
      </c>
      <c r="S247" s="274">
        <f>IF(S$76=0,0,S$76/NFM_fec!S$76)</f>
        <v>0</v>
      </c>
      <c r="T247" s="274">
        <f>IF(T$76=0,0,T$76/NFM_fec!T$76)</f>
        <v>0</v>
      </c>
      <c r="U247" s="274">
        <f>IF(U$76=0,0,U$76/NFM_fec!U$76)</f>
        <v>0</v>
      </c>
      <c r="V247" s="274">
        <f>IF(V$76=0,0,V$76/NFM_fec!V$76)</f>
        <v>0</v>
      </c>
      <c r="W247" s="274">
        <f>IF(W$76=0,0,W$76/NFM_fec!W$76)</f>
        <v>0</v>
      </c>
      <c r="X247" s="274">
        <f>IF(X$76=0,0,X$76/NFM_fec!X$76)</f>
        <v>0</v>
      </c>
      <c r="Y247" s="274">
        <f>IF(Y$76=0,0,Y$76/NFM_fec!Y$76)</f>
        <v>0</v>
      </c>
      <c r="DA247" s="77"/>
    </row>
    <row r="248" spans="1:105" ht="12" customHeight="1" x14ac:dyDescent="0.25">
      <c r="A248" s="56" t="s">
        <v>95</v>
      </c>
      <c r="B248" s="275">
        <f>IF(B$77=0,0,B$77/NFM_fec!B$77)</f>
        <v>0</v>
      </c>
      <c r="C248" s="275">
        <f>IF(C$77=0,0,C$77/NFM_fec!C$77)</f>
        <v>0</v>
      </c>
      <c r="D248" s="275">
        <f>IF(D$77=0,0,D$77/NFM_fec!D$77)</f>
        <v>0</v>
      </c>
      <c r="E248" s="275">
        <f>IF(E$77=0,0,E$77/NFM_fec!E$77)</f>
        <v>0</v>
      </c>
      <c r="F248" s="275">
        <f>IF(F$77=0,0,F$77/NFM_fec!F$77)</f>
        <v>0</v>
      </c>
      <c r="G248" s="275">
        <f>IF(G$77=0,0,G$77/NFM_fec!G$77)</f>
        <v>0</v>
      </c>
      <c r="H248" s="275">
        <f>IF(H$77=0,0,H$77/NFM_fec!H$77)</f>
        <v>0</v>
      </c>
      <c r="I248" s="275">
        <f>IF(I$77=0,0,I$77/NFM_fec!I$77)</f>
        <v>0</v>
      </c>
      <c r="J248" s="275">
        <f>IF(J$77=0,0,J$77/NFM_fec!J$77)</f>
        <v>0</v>
      </c>
      <c r="K248" s="275">
        <f>IF(K$77=0,0,K$77/NFM_fec!K$77)</f>
        <v>0</v>
      </c>
      <c r="L248" s="275">
        <f>IF(L$77=0,0,L$77/NFM_fec!L$77)</f>
        <v>0</v>
      </c>
      <c r="M248" s="275">
        <f>IF(M$77=0,0,M$77/NFM_fec!M$77)</f>
        <v>0</v>
      </c>
      <c r="N248" s="275">
        <f>IF(N$77=0,0,N$77/NFM_fec!N$77)</f>
        <v>0</v>
      </c>
      <c r="O248" s="275">
        <f>IF(O$77=0,0,O$77/NFM_fec!O$77)</f>
        <v>0</v>
      </c>
      <c r="P248" s="275">
        <f>IF(P$77=0,0,P$77/NFM_fec!P$77)</f>
        <v>0</v>
      </c>
      <c r="Q248" s="275">
        <f>IF(Q$77=0,0,Q$77/NFM_fec!Q$77)</f>
        <v>0</v>
      </c>
      <c r="R248" s="275">
        <f>IF(R$77=0,0,R$77/NFM_fec!R$77)</f>
        <v>0</v>
      </c>
      <c r="S248" s="275">
        <f>IF(S$77=0,0,S$77/NFM_fec!S$77)</f>
        <v>0</v>
      </c>
      <c r="T248" s="275">
        <f>IF(T$77=0,0,T$77/NFM_fec!T$77)</f>
        <v>0</v>
      </c>
      <c r="U248" s="275">
        <f>IF(U$77=0,0,U$77/NFM_fec!U$77)</f>
        <v>0</v>
      </c>
      <c r="V248" s="275">
        <f>IF(V$77=0,0,V$77/NFM_fec!V$77)</f>
        <v>0</v>
      </c>
      <c r="W248" s="275">
        <f>IF(W$77=0,0,W$77/NFM_fec!W$77)</f>
        <v>0</v>
      </c>
      <c r="X248" s="275">
        <f>IF(X$77=0,0,X$77/NFM_fec!X$77)</f>
        <v>0</v>
      </c>
      <c r="Y248" s="275">
        <f>IF(Y$77=0,0,Y$77/NFM_fec!Y$77)</f>
        <v>0</v>
      </c>
      <c r="DA248" s="78"/>
    </row>
    <row r="249" spans="1:105" ht="12" customHeight="1" x14ac:dyDescent="0.25">
      <c r="A249" s="174" t="s">
        <v>558</v>
      </c>
      <c r="B249" s="276">
        <f>IF(B$83=0,0,B$83/NFM_fec!B$83)</f>
        <v>0</v>
      </c>
      <c r="C249" s="276">
        <f>IF(C$83=0,0,C$83/NFM_fec!C$83)</f>
        <v>0</v>
      </c>
      <c r="D249" s="276">
        <f>IF(D$83=0,0,D$83/NFM_fec!D$83)</f>
        <v>0</v>
      </c>
      <c r="E249" s="276">
        <f>IF(E$83=0,0,E$83/NFM_fec!E$83)</f>
        <v>0</v>
      </c>
      <c r="F249" s="276">
        <f>IF(F$83=0,0,F$83/NFM_fec!F$83)</f>
        <v>0</v>
      </c>
      <c r="G249" s="276">
        <f>IF(G$83=0,0,G$83/NFM_fec!G$83)</f>
        <v>0</v>
      </c>
      <c r="H249" s="276">
        <f>IF(H$83=0,0,H$83/NFM_fec!H$83)</f>
        <v>0</v>
      </c>
      <c r="I249" s="276">
        <f>IF(I$83=0,0,I$83/NFM_fec!I$83)</f>
        <v>0</v>
      </c>
      <c r="J249" s="276">
        <f>IF(J$83=0,0,J$83/NFM_fec!J$83)</f>
        <v>0</v>
      </c>
      <c r="K249" s="276">
        <f>IF(K$83=0,0,K$83/NFM_fec!K$83)</f>
        <v>0</v>
      </c>
      <c r="L249" s="276">
        <f>IF(L$83=0,0,L$83/NFM_fec!L$83)</f>
        <v>0</v>
      </c>
      <c r="M249" s="276">
        <f>IF(M$83=0,0,M$83/NFM_fec!M$83)</f>
        <v>0</v>
      </c>
      <c r="N249" s="276">
        <f>IF(N$83=0,0,N$83/NFM_fec!N$83)</f>
        <v>0</v>
      </c>
      <c r="O249" s="276">
        <f>IF(O$83=0,0,O$83/NFM_fec!O$83)</f>
        <v>0</v>
      </c>
      <c r="P249" s="276">
        <f>IF(P$83=0,0,P$83/NFM_fec!P$83)</f>
        <v>0</v>
      </c>
      <c r="Q249" s="276">
        <f>IF(Q$83=0,0,Q$83/NFM_fec!Q$83)</f>
        <v>0</v>
      </c>
      <c r="R249" s="276">
        <f>IF(R$83=0,0,R$83/NFM_fec!R$83)</f>
        <v>0</v>
      </c>
      <c r="S249" s="276">
        <f>IF(S$83=0,0,S$83/NFM_fec!S$83)</f>
        <v>0</v>
      </c>
      <c r="T249" s="276">
        <f>IF(T$83=0,0,T$83/NFM_fec!T$83)</f>
        <v>0</v>
      </c>
      <c r="U249" s="276">
        <f>IF(U$83=0,0,U$83/NFM_fec!U$83)</f>
        <v>0</v>
      </c>
      <c r="V249" s="276">
        <f>IF(V$83=0,0,V$83/NFM_fec!V$83)</f>
        <v>0</v>
      </c>
      <c r="W249" s="276">
        <f>IF(W$83=0,0,W$83/NFM_fec!W$83)</f>
        <v>0</v>
      </c>
      <c r="X249" s="276">
        <f>IF(X$83=0,0,X$83/NFM_fec!X$83)</f>
        <v>0</v>
      </c>
      <c r="Y249" s="276">
        <f>IF(Y$83=0,0,Y$83/NFM_fec!Y$83)</f>
        <v>0</v>
      </c>
      <c r="DA249" s="79"/>
    </row>
    <row r="250" spans="1:105" ht="12" customHeight="1" x14ac:dyDescent="0.25">
      <c r="A250" s="174" t="s">
        <v>517</v>
      </c>
      <c r="B250" s="276">
        <f>IF(B$90=0,0,B$90/NFM_fec!B$90)</f>
        <v>0</v>
      </c>
      <c r="C250" s="276">
        <f>IF(C$90=0,0,C$90/NFM_fec!C$90)</f>
        <v>0</v>
      </c>
      <c r="D250" s="276">
        <f>IF(D$90=0,0,D$90/NFM_fec!D$90)</f>
        <v>0</v>
      </c>
      <c r="E250" s="276">
        <f>IF(E$90=0,0,E$90/NFM_fec!E$90)</f>
        <v>0</v>
      </c>
      <c r="F250" s="276">
        <f>IF(F$90=0,0,F$90/NFM_fec!F$90)</f>
        <v>0</v>
      </c>
      <c r="G250" s="276">
        <f>IF(G$90=0,0,G$90/NFM_fec!G$90)</f>
        <v>0</v>
      </c>
      <c r="H250" s="276">
        <f>IF(H$90=0,0,H$90/NFM_fec!H$90)</f>
        <v>0</v>
      </c>
      <c r="I250" s="276">
        <f>IF(I$90=0,0,I$90/NFM_fec!I$90)</f>
        <v>0</v>
      </c>
      <c r="J250" s="276">
        <f>IF(J$90=0,0,J$90/NFM_fec!J$90)</f>
        <v>0</v>
      </c>
      <c r="K250" s="276">
        <f>IF(K$90=0,0,K$90/NFM_fec!K$90)</f>
        <v>0</v>
      </c>
      <c r="L250" s="276">
        <f>IF(L$90=0,0,L$90/NFM_fec!L$90)</f>
        <v>0</v>
      </c>
      <c r="M250" s="276">
        <f>IF(M$90=0,0,M$90/NFM_fec!M$90)</f>
        <v>0</v>
      </c>
      <c r="N250" s="276">
        <f>IF(N$90=0,0,N$90/NFM_fec!N$90)</f>
        <v>0</v>
      </c>
      <c r="O250" s="276">
        <f>IF(O$90=0,0,O$90/NFM_fec!O$90)</f>
        <v>0</v>
      </c>
      <c r="P250" s="276">
        <f>IF(P$90=0,0,P$90/NFM_fec!P$90)</f>
        <v>0</v>
      </c>
      <c r="Q250" s="276">
        <f>IF(Q$90=0,0,Q$90/NFM_fec!Q$90)</f>
        <v>0</v>
      </c>
      <c r="R250" s="276">
        <f>IF(R$90=0,0,R$90/NFM_fec!R$90)</f>
        <v>0</v>
      </c>
      <c r="S250" s="276">
        <f>IF(S$90=0,0,S$90/NFM_fec!S$90)</f>
        <v>0</v>
      </c>
      <c r="T250" s="276">
        <f>IF(T$90=0,0,T$90/NFM_fec!T$90)</f>
        <v>0</v>
      </c>
      <c r="U250" s="276">
        <f>IF(U$90=0,0,U$90/NFM_fec!U$90)</f>
        <v>0</v>
      </c>
      <c r="V250" s="276">
        <f>IF(V$90=0,0,V$90/NFM_fec!V$90)</f>
        <v>0</v>
      </c>
      <c r="W250" s="276">
        <f>IF(W$90=0,0,W$90/NFM_fec!W$90)</f>
        <v>0</v>
      </c>
      <c r="X250" s="276">
        <f>IF(X$90=0,0,X$90/NFM_fec!X$90)</f>
        <v>0</v>
      </c>
      <c r="Y250" s="276">
        <f>IF(Y$90=0,0,Y$90/NFM_fec!Y$90)</f>
        <v>0</v>
      </c>
      <c r="DA250" s="79"/>
    </row>
    <row r="251" spans="1:105" ht="12" customHeight="1" x14ac:dyDescent="0.25">
      <c r="A251" s="41" t="s">
        <v>527</v>
      </c>
      <c r="B251" s="277">
        <f>IF(B$97=0,0,B$97/NFM_fec!B$97)</f>
        <v>0</v>
      </c>
      <c r="C251" s="277">
        <f>IF(C$97=0,0,C$97/NFM_fec!C$97)</f>
        <v>0</v>
      </c>
      <c r="D251" s="277">
        <f>IF(D$97=0,0,D$97/NFM_fec!D$97)</f>
        <v>0</v>
      </c>
      <c r="E251" s="277">
        <f>IF(E$97=0,0,E$97/NFM_fec!E$97)</f>
        <v>0</v>
      </c>
      <c r="F251" s="277">
        <f>IF(F$97=0,0,F$97/NFM_fec!F$97)</f>
        <v>0</v>
      </c>
      <c r="G251" s="277">
        <f>IF(G$97=0,0,G$97/NFM_fec!G$97)</f>
        <v>0</v>
      </c>
      <c r="H251" s="277">
        <f>IF(H$97=0,0,H$97/NFM_fec!H$97)</f>
        <v>0</v>
      </c>
      <c r="I251" s="277">
        <f>IF(I$97=0,0,I$97/NFM_fec!I$97)</f>
        <v>0</v>
      </c>
      <c r="J251" s="277">
        <f>IF(J$97=0,0,J$97/NFM_fec!J$97)</f>
        <v>0</v>
      </c>
      <c r="K251" s="277">
        <f>IF(K$97=0,0,K$97/NFM_fec!K$97)</f>
        <v>0</v>
      </c>
      <c r="L251" s="277">
        <f>IF(L$97=0,0,L$97/NFM_fec!L$97)</f>
        <v>0</v>
      </c>
      <c r="M251" s="277">
        <f>IF(M$97=0,0,M$97/NFM_fec!M$97)</f>
        <v>0</v>
      </c>
      <c r="N251" s="277">
        <f>IF(N$97=0,0,N$97/NFM_fec!N$97)</f>
        <v>0</v>
      </c>
      <c r="O251" s="277">
        <f>IF(O$97=0,0,O$97/NFM_fec!O$97)</f>
        <v>0</v>
      </c>
      <c r="P251" s="277">
        <f>IF(P$97=0,0,P$97/NFM_fec!P$97)</f>
        <v>0</v>
      </c>
      <c r="Q251" s="277">
        <f>IF(Q$97=0,0,Q$97/NFM_fec!Q$97)</f>
        <v>0</v>
      </c>
      <c r="R251" s="277">
        <f>IF(R$97=0,0,R$97/NFM_fec!R$97)</f>
        <v>0</v>
      </c>
      <c r="S251" s="277">
        <f>IF(S$97=0,0,S$97/NFM_fec!S$97)</f>
        <v>0</v>
      </c>
      <c r="T251" s="277">
        <f>IF(T$97=0,0,T$97/NFM_fec!T$97)</f>
        <v>0</v>
      </c>
      <c r="U251" s="277">
        <f>IF(U$97=0,0,U$97/NFM_fec!U$97)</f>
        <v>0</v>
      </c>
      <c r="V251" s="277">
        <f>IF(V$97=0,0,V$97/NFM_fec!V$97)</f>
        <v>0</v>
      </c>
      <c r="W251" s="277">
        <f>IF(W$97=0,0,W$97/NFM_fec!W$97)</f>
        <v>0</v>
      </c>
      <c r="X251" s="277">
        <f>IF(X$97=0,0,X$97/NFM_fec!X$97)</f>
        <v>0</v>
      </c>
      <c r="Y251" s="277">
        <f>IF(Y$97=0,0,Y$97/NFM_fec!Y$97)</f>
        <v>0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936</v>
      </c>
      <c r="B253" s="272">
        <f>IF(B$115=0,0,(B$115-B$158)/NFM_fec!B$115)</f>
        <v>0</v>
      </c>
      <c r="C253" s="272">
        <f>IF(C$115=0,0,(C$115-C$158)/NFM_fec!C$115)</f>
        <v>0</v>
      </c>
      <c r="D253" s="272">
        <f>IF(D$115=0,0,(D$115-D$158)/NFM_fec!D$115)</f>
        <v>0</v>
      </c>
      <c r="E253" s="272">
        <f>IF(E$115=0,0,(E$115-E$158)/NFM_fec!E$115)</f>
        <v>0</v>
      </c>
      <c r="F253" s="272">
        <f>IF(F$115=0,0,(F$115-F$158)/NFM_fec!F$115)</f>
        <v>0</v>
      </c>
      <c r="G253" s="272">
        <f>IF(G$115=0,0,(G$115-G$158)/NFM_fec!G$115)</f>
        <v>0</v>
      </c>
      <c r="H253" s="272">
        <f>IF(H$115=0,0,(H$115-H$158)/NFM_fec!H$115)</f>
        <v>0</v>
      </c>
      <c r="I253" s="272">
        <f>IF(I$115=0,0,(I$115-I$158)/NFM_fec!I$115)</f>
        <v>0</v>
      </c>
      <c r="J253" s="272">
        <f>IF(J$115=0,0,(J$115-J$158)/NFM_fec!J$115)</f>
        <v>0</v>
      </c>
      <c r="K253" s="272">
        <f>IF(K$115=0,0,(K$115-K$158)/NFM_fec!K$115)</f>
        <v>0</v>
      </c>
      <c r="L253" s="272">
        <f>IF(L$115=0,0,(L$115-L$158)/NFM_fec!L$115)</f>
        <v>0</v>
      </c>
      <c r="M253" s="272">
        <f>IF(M$115=0,0,(M$115-M$158)/NFM_fec!M$115)</f>
        <v>0</v>
      </c>
      <c r="N253" s="272">
        <f>IF(N$115=0,0,(N$115-N$158)/NFM_fec!N$115)</f>
        <v>0</v>
      </c>
      <c r="O253" s="272">
        <f>IF(O$115=0,0,(O$115-O$158)/NFM_fec!O$115)</f>
        <v>0</v>
      </c>
      <c r="P253" s="272">
        <f>IF(P$115=0,0,(P$115-P$158)/NFM_fec!P$115)</f>
        <v>0</v>
      </c>
      <c r="Q253" s="272">
        <f>IF(Q$115=0,0,(Q$115-Q$158)/NFM_fec!Q$115)</f>
        <v>0</v>
      </c>
      <c r="R253" s="272">
        <f>IF(R$115=0,0,(R$115-R$158)/NFM_fec!R$115)</f>
        <v>0</v>
      </c>
      <c r="S253" s="272">
        <f>IF(S$115=0,0,(S$115-S$158)/NFM_fec!S$115)</f>
        <v>0</v>
      </c>
      <c r="T253" s="272">
        <f>IF(T$115=0,0,(T$115-T$158)/NFM_fec!T$115)</f>
        <v>0</v>
      </c>
      <c r="U253" s="272">
        <f>IF(U$115=0,0,(U$115-U$158)/NFM_fec!U$115)</f>
        <v>0</v>
      </c>
      <c r="V253" s="272">
        <f>IF(V$115=0,0,(V$115-V$158)/NFM_fec!V$115)</f>
        <v>0</v>
      </c>
      <c r="W253" s="272">
        <f>IF(W$115=0,0,(W$115-W$158)/NFM_fec!W$115)</f>
        <v>0</v>
      </c>
      <c r="X253" s="272">
        <f>IF(X$115=0,0,(X$115-X$158)/NFM_fec!X$115)</f>
        <v>0</v>
      </c>
      <c r="Y253" s="272">
        <f>IF(Y$115=0,0,(Y$115-Y$158)/NFM_fec!Y$115)</f>
        <v>0</v>
      </c>
      <c r="DA253" s="111"/>
    </row>
    <row r="254" spans="1:105" ht="12" customHeight="1" x14ac:dyDescent="0.25">
      <c r="A254" s="55" t="s">
        <v>91</v>
      </c>
      <c r="B254" s="273">
        <f>IF(B$116=0,0,B$116/NFM_fec!B$116)</f>
        <v>0</v>
      </c>
      <c r="C254" s="273">
        <f>IF(C$116=0,0,C$116/NFM_fec!C$116)</f>
        <v>0</v>
      </c>
      <c r="D254" s="273">
        <f>IF(D$116=0,0,D$116/NFM_fec!D$116)</f>
        <v>0</v>
      </c>
      <c r="E254" s="273">
        <f>IF(E$116=0,0,E$116/NFM_fec!E$116)</f>
        <v>0</v>
      </c>
      <c r="F254" s="273">
        <f>IF(F$116=0,0,F$116/NFM_fec!F$116)</f>
        <v>0</v>
      </c>
      <c r="G254" s="273">
        <f>IF(G$116=0,0,G$116/NFM_fec!G$116)</f>
        <v>0</v>
      </c>
      <c r="H254" s="273">
        <f>IF(H$116=0,0,H$116/NFM_fec!H$116)</f>
        <v>0</v>
      </c>
      <c r="I254" s="273">
        <f>IF(I$116=0,0,I$116/NFM_fec!I$116)</f>
        <v>0</v>
      </c>
      <c r="J254" s="273">
        <f>IF(J$116=0,0,J$116/NFM_fec!J$116)</f>
        <v>0</v>
      </c>
      <c r="K254" s="273">
        <f>IF(K$116=0,0,K$116/NFM_fec!K$116)</f>
        <v>0</v>
      </c>
      <c r="L254" s="273">
        <f>IF(L$116=0,0,L$116/NFM_fec!L$116)</f>
        <v>0</v>
      </c>
      <c r="M254" s="273">
        <f>IF(M$116=0,0,M$116/NFM_fec!M$116)</f>
        <v>0</v>
      </c>
      <c r="N254" s="273">
        <f>IF(N$116=0,0,N$116/NFM_fec!N$116)</f>
        <v>0</v>
      </c>
      <c r="O254" s="273">
        <f>IF(O$116=0,0,O$116/NFM_fec!O$116)</f>
        <v>0</v>
      </c>
      <c r="P254" s="273">
        <f>IF(P$116=0,0,P$116/NFM_fec!P$116)</f>
        <v>0</v>
      </c>
      <c r="Q254" s="273">
        <f>IF(Q$116=0,0,Q$116/NFM_fec!Q$116)</f>
        <v>0</v>
      </c>
      <c r="R254" s="273">
        <f>IF(R$116=0,0,R$116/NFM_fec!R$116)</f>
        <v>0</v>
      </c>
      <c r="S254" s="273">
        <f>IF(S$116=0,0,S$116/NFM_fec!S$116)</f>
        <v>0</v>
      </c>
      <c r="T254" s="273">
        <f>IF(T$116=0,0,T$116/NFM_fec!T$116)</f>
        <v>0</v>
      </c>
      <c r="U254" s="273">
        <f>IF(U$116=0,0,U$116/NFM_fec!U$116)</f>
        <v>0</v>
      </c>
      <c r="V254" s="273">
        <f>IF(V$116=0,0,V$116/NFM_fec!V$116)</f>
        <v>0</v>
      </c>
      <c r="W254" s="273">
        <f>IF(W$116=0,0,W$116/NFM_fec!W$116)</f>
        <v>0</v>
      </c>
      <c r="X254" s="273">
        <f>IF(X$116=0,0,X$116/NFM_fec!X$116)</f>
        <v>0</v>
      </c>
      <c r="Y254" s="273">
        <f>IF(Y$116=0,0,Y$116/NFM_fec!Y$116)</f>
        <v>0</v>
      </c>
      <c r="DA254" s="76"/>
    </row>
    <row r="255" spans="1:105" ht="12" customHeight="1" x14ac:dyDescent="0.25">
      <c r="A255" s="173" t="s">
        <v>92</v>
      </c>
      <c r="B255" s="274">
        <f>IF(B$117=0,0,B$117/NFM_fec!B$117)</f>
        <v>0</v>
      </c>
      <c r="C255" s="274">
        <f>IF(C$117=0,0,C$117/NFM_fec!C$117)</f>
        <v>0</v>
      </c>
      <c r="D255" s="274">
        <f>IF(D$117=0,0,D$117/NFM_fec!D$117)</f>
        <v>0</v>
      </c>
      <c r="E255" s="274">
        <f>IF(E$117=0,0,E$117/NFM_fec!E$117)</f>
        <v>0</v>
      </c>
      <c r="F255" s="274">
        <f>IF(F$117=0,0,F$117/NFM_fec!F$117)</f>
        <v>0</v>
      </c>
      <c r="G255" s="274">
        <f>IF(G$117=0,0,G$117/NFM_fec!G$117)</f>
        <v>0</v>
      </c>
      <c r="H255" s="274">
        <f>IF(H$117=0,0,H$117/NFM_fec!H$117)</f>
        <v>0</v>
      </c>
      <c r="I255" s="274">
        <f>IF(I$117=0,0,I$117/NFM_fec!I$117)</f>
        <v>0</v>
      </c>
      <c r="J255" s="274">
        <f>IF(J$117=0,0,J$117/NFM_fec!J$117)</f>
        <v>0</v>
      </c>
      <c r="K255" s="274">
        <f>IF(K$117=0,0,K$117/NFM_fec!K$117)</f>
        <v>0</v>
      </c>
      <c r="L255" s="274">
        <f>IF(L$117=0,0,L$117/NFM_fec!L$117)</f>
        <v>0</v>
      </c>
      <c r="M255" s="274">
        <f>IF(M$117=0,0,M$117/NFM_fec!M$117)</f>
        <v>0</v>
      </c>
      <c r="N255" s="274">
        <f>IF(N$117=0,0,N$117/NFM_fec!N$117)</f>
        <v>0</v>
      </c>
      <c r="O255" s="274">
        <f>IF(O$117=0,0,O$117/NFM_fec!O$117)</f>
        <v>0</v>
      </c>
      <c r="P255" s="274">
        <f>IF(P$117=0,0,P$117/NFM_fec!P$117)</f>
        <v>0</v>
      </c>
      <c r="Q255" s="274">
        <f>IF(Q$117=0,0,Q$117/NFM_fec!Q$117)</f>
        <v>0</v>
      </c>
      <c r="R255" s="274">
        <f>IF(R$117=0,0,R$117/NFM_fec!R$117)</f>
        <v>0</v>
      </c>
      <c r="S255" s="274">
        <f>IF(S$117=0,0,S$117/NFM_fec!S$117)</f>
        <v>0</v>
      </c>
      <c r="T255" s="274">
        <f>IF(T$117=0,0,T$117/NFM_fec!T$117)</f>
        <v>0</v>
      </c>
      <c r="U255" s="274">
        <f>IF(U$117=0,0,U$117/NFM_fec!U$117)</f>
        <v>0</v>
      </c>
      <c r="V255" s="274">
        <f>IF(V$117=0,0,V$117/NFM_fec!V$117)</f>
        <v>0</v>
      </c>
      <c r="W255" s="274">
        <f>IF(W$117=0,0,W$117/NFM_fec!W$117)</f>
        <v>0</v>
      </c>
      <c r="X255" s="274">
        <f>IF(X$117=0,0,X$117/NFM_fec!X$117)</f>
        <v>0</v>
      </c>
      <c r="Y255" s="274">
        <f>IF(Y$117=0,0,Y$117/NFM_fec!Y$117)</f>
        <v>0</v>
      </c>
      <c r="DA255" s="77"/>
    </row>
    <row r="256" spans="1:105" ht="12" customHeight="1" x14ac:dyDescent="0.25">
      <c r="A256" s="173" t="s">
        <v>93</v>
      </c>
      <c r="B256" s="274">
        <f>IF(B$118=0,0,B$118/NFM_fec!B$118)</f>
        <v>0</v>
      </c>
      <c r="C256" s="274">
        <f>IF(C$118=0,0,C$118/NFM_fec!C$118)</f>
        <v>0</v>
      </c>
      <c r="D256" s="274">
        <f>IF(D$118=0,0,D$118/NFM_fec!D$118)</f>
        <v>0</v>
      </c>
      <c r="E256" s="274">
        <f>IF(E$118=0,0,E$118/NFM_fec!E$118)</f>
        <v>0</v>
      </c>
      <c r="F256" s="274">
        <f>IF(F$118=0,0,F$118/NFM_fec!F$118)</f>
        <v>0</v>
      </c>
      <c r="G256" s="274">
        <f>IF(G$118=0,0,G$118/NFM_fec!G$118)</f>
        <v>0</v>
      </c>
      <c r="H256" s="274">
        <f>IF(H$118=0,0,H$118/NFM_fec!H$118)</f>
        <v>0</v>
      </c>
      <c r="I256" s="274">
        <f>IF(I$118=0,0,I$118/NFM_fec!I$118)</f>
        <v>0</v>
      </c>
      <c r="J256" s="274">
        <f>IF(J$118=0,0,J$118/NFM_fec!J$118)</f>
        <v>0</v>
      </c>
      <c r="K256" s="274">
        <f>IF(K$118=0,0,K$118/NFM_fec!K$118)</f>
        <v>0</v>
      </c>
      <c r="L256" s="274">
        <f>IF(L$118=0,0,L$118/NFM_fec!L$118)</f>
        <v>0</v>
      </c>
      <c r="M256" s="274">
        <f>IF(M$118=0,0,M$118/NFM_fec!M$118)</f>
        <v>0</v>
      </c>
      <c r="N256" s="274">
        <f>IF(N$118=0,0,N$118/NFM_fec!N$118)</f>
        <v>0</v>
      </c>
      <c r="O256" s="274">
        <f>IF(O$118=0,0,O$118/NFM_fec!O$118)</f>
        <v>0</v>
      </c>
      <c r="P256" s="274">
        <f>IF(P$118=0,0,P$118/NFM_fec!P$118)</f>
        <v>0</v>
      </c>
      <c r="Q256" s="274">
        <f>IF(Q$118=0,0,Q$118/NFM_fec!Q$118)</f>
        <v>0</v>
      </c>
      <c r="R256" s="274">
        <f>IF(R$118=0,0,R$118/NFM_fec!R$118)</f>
        <v>0</v>
      </c>
      <c r="S256" s="274">
        <f>IF(S$118=0,0,S$118/NFM_fec!S$118)</f>
        <v>0</v>
      </c>
      <c r="T256" s="274">
        <f>IF(T$118=0,0,T$118/NFM_fec!T$118)</f>
        <v>0</v>
      </c>
      <c r="U256" s="274">
        <f>IF(U$118=0,0,U$118/NFM_fec!U$118)</f>
        <v>0</v>
      </c>
      <c r="V256" s="274">
        <f>IF(V$118=0,0,V$118/NFM_fec!V$118)</f>
        <v>0</v>
      </c>
      <c r="W256" s="274">
        <f>IF(W$118=0,0,W$118/NFM_fec!W$118)</f>
        <v>0</v>
      </c>
      <c r="X256" s="274">
        <f>IF(X$118=0,0,X$118/NFM_fec!X$118)</f>
        <v>0</v>
      </c>
      <c r="Y256" s="274">
        <f>IF(Y$118=0,0,Y$118/NFM_fec!Y$118)</f>
        <v>0</v>
      </c>
      <c r="DA256" s="77"/>
    </row>
    <row r="257" spans="1:105" ht="12" customHeight="1" x14ac:dyDescent="0.25">
      <c r="A257" s="173" t="s">
        <v>94</v>
      </c>
      <c r="B257" s="274">
        <f>IF(B$119=0,0,B$119/NFM_fec!B$119)</f>
        <v>0</v>
      </c>
      <c r="C257" s="274">
        <f>IF(C$119=0,0,C$119/NFM_fec!C$119)</f>
        <v>0</v>
      </c>
      <c r="D257" s="274">
        <f>IF(D$119=0,0,D$119/NFM_fec!D$119)</f>
        <v>0</v>
      </c>
      <c r="E257" s="274">
        <f>IF(E$119=0,0,E$119/NFM_fec!E$119)</f>
        <v>0</v>
      </c>
      <c r="F257" s="274">
        <f>IF(F$119=0,0,F$119/NFM_fec!F$119)</f>
        <v>0</v>
      </c>
      <c r="G257" s="274">
        <f>IF(G$119=0,0,G$119/NFM_fec!G$119)</f>
        <v>0</v>
      </c>
      <c r="H257" s="274">
        <f>IF(H$119=0,0,H$119/NFM_fec!H$119)</f>
        <v>0</v>
      </c>
      <c r="I257" s="274">
        <f>IF(I$119=0,0,I$119/NFM_fec!I$119)</f>
        <v>0</v>
      </c>
      <c r="J257" s="274">
        <f>IF(J$119=0,0,J$119/NFM_fec!J$119)</f>
        <v>0</v>
      </c>
      <c r="K257" s="274">
        <f>IF(K$119=0,0,K$119/NFM_fec!K$119)</f>
        <v>0</v>
      </c>
      <c r="L257" s="274">
        <f>IF(L$119=0,0,L$119/NFM_fec!L$119)</f>
        <v>0</v>
      </c>
      <c r="M257" s="274">
        <f>IF(M$119=0,0,M$119/NFM_fec!M$119)</f>
        <v>0</v>
      </c>
      <c r="N257" s="274">
        <f>IF(N$119=0,0,N$119/NFM_fec!N$119)</f>
        <v>0</v>
      </c>
      <c r="O257" s="274">
        <f>IF(O$119=0,0,O$119/NFM_fec!O$119)</f>
        <v>0</v>
      </c>
      <c r="P257" s="274">
        <f>IF(P$119=0,0,P$119/NFM_fec!P$119)</f>
        <v>0</v>
      </c>
      <c r="Q257" s="274">
        <f>IF(Q$119=0,0,Q$119/NFM_fec!Q$119)</f>
        <v>0</v>
      </c>
      <c r="R257" s="274">
        <f>IF(R$119=0,0,R$119/NFM_fec!R$119)</f>
        <v>0</v>
      </c>
      <c r="S257" s="274">
        <f>IF(S$119=0,0,S$119/NFM_fec!S$119)</f>
        <v>0</v>
      </c>
      <c r="T257" s="274">
        <f>IF(T$119=0,0,T$119/NFM_fec!T$119)</f>
        <v>0</v>
      </c>
      <c r="U257" s="274">
        <f>IF(U$119=0,0,U$119/NFM_fec!U$119)</f>
        <v>0</v>
      </c>
      <c r="V257" s="274">
        <f>IF(V$119=0,0,V$119/NFM_fec!V$119)</f>
        <v>0</v>
      </c>
      <c r="W257" s="274">
        <f>IF(W$119=0,0,W$119/NFM_fec!W$119)</f>
        <v>0</v>
      </c>
      <c r="X257" s="274">
        <f>IF(X$119=0,0,X$119/NFM_fec!X$119)</f>
        <v>0</v>
      </c>
      <c r="Y257" s="274">
        <f>IF(Y$119=0,0,Y$119/NFM_fec!Y$119)</f>
        <v>0</v>
      </c>
      <c r="DA257" s="77"/>
    </row>
    <row r="258" spans="1:105" ht="12" customHeight="1" x14ac:dyDescent="0.25">
      <c r="A258" s="56" t="s">
        <v>95</v>
      </c>
      <c r="B258" s="275">
        <f>IF(B$120=0,0,B$120/NFM_fec!B$120)</f>
        <v>0</v>
      </c>
      <c r="C258" s="275">
        <f>IF(C$120=0,0,C$120/NFM_fec!C$120)</f>
        <v>0</v>
      </c>
      <c r="D258" s="275">
        <f>IF(D$120=0,0,D$120/NFM_fec!D$120)</f>
        <v>0</v>
      </c>
      <c r="E258" s="275">
        <f>IF(E$120=0,0,E$120/NFM_fec!E$120)</f>
        <v>0</v>
      </c>
      <c r="F258" s="275">
        <f>IF(F$120=0,0,F$120/NFM_fec!F$120)</f>
        <v>0</v>
      </c>
      <c r="G258" s="275">
        <f>IF(G$120=0,0,G$120/NFM_fec!G$120)</f>
        <v>0</v>
      </c>
      <c r="H258" s="275">
        <f>IF(H$120=0,0,H$120/NFM_fec!H$120)</f>
        <v>0</v>
      </c>
      <c r="I258" s="275">
        <f>IF(I$120=0,0,I$120/NFM_fec!I$120)</f>
        <v>0</v>
      </c>
      <c r="J258" s="275">
        <f>IF(J$120=0,0,J$120/NFM_fec!J$120)</f>
        <v>0</v>
      </c>
      <c r="K258" s="275">
        <f>IF(K$120=0,0,K$120/NFM_fec!K$120)</f>
        <v>0</v>
      </c>
      <c r="L258" s="275">
        <f>IF(L$120=0,0,L$120/NFM_fec!L$120)</f>
        <v>0</v>
      </c>
      <c r="M258" s="275">
        <f>IF(M$120=0,0,M$120/NFM_fec!M$120)</f>
        <v>0</v>
      </c>
      <c r="N258" s="275">
        <f>IF(N$120=0,0,N$120/NFM_fec!N$120)</f>
        <v>0</v>
      </c>
      <c r="O258" s="275">
        <f>IF(O$120=0,0,O$120/NFM_fec!O$120)</f>
        <v>0</v>
      </c>
      <c r="P258" s="275">
        <f>IF(P$120=0,0,P$120/NFM_fec!P$120)</f>
        <v>0</v>
      </c>
      <c r="Q258" s="275">
        <f>IF(Q$120=0,0,Q$120/NFM_fec!Q$120)</f>
        <v>0</v>
      </c>
      <c r="R258" s="275">
        <f>IF(R$120=0,0,R$120/NFM_fec!R$120)</f>
        <v>0</v>
      </c>
      <c r="S258" s="275">
        <f>IF(S$120=0,0,S$120/NFM_fec!S$120)</f>
        <v>0</v>
      </c>
      <c r="T258" s="275">
        <f>IF(T$120=0,0,T$120/NFM_fec!T$120)</f>
        <v>0</v>
      </c>
      <c r="U258" s="275">
        <f>IF(U$120=0,0,U$120/NFM_fec!U$120)</f>
        <v>0</v>
      </c>
      <c r="V258" s="275">
        <f>IF(V$120=0,0,V$120/NFM_fec!V$120)</f>
        <v>0</v>
      </c>
      <c r="W258" s="275">
        <f>IF(W$120=0,0,W$120/NFM_fec!W$120)</f>
        <v>0</v>
      </c>
      <c r="X258" s="275">
        <f>IF(X$120=0,0,X$120/NFM_fec!X$120)</f>
        <v>0</v>
      </c>
      <c r="Y258" s="275">
        <f>IF(Y$120=0,0,Y$120/NFM_fec!Y$120)</f>
        <v>0</v>
      </c>
      <c r="DA258" s="78"/>
    </row>
    <row r="259" spans="1:105" ht="12" customHeight="1" x14ac:dyDescent="0.25">
      <c r="A259" s="174" t="s">
        <v>602</v>
      </c>
      <c r="B259" s="276">
        <f>IF(B$126=0,0,B$126/NFM_fec!B$126)</f>
        <v>0</v>
      </c>
      <c r="C259" s="276">
        <f>IF(C$126=0,0,C$126/NFM_fec!C$126)</f>
        <v>0</v>
      </c>
      <c r="D259" s="276">
        <f>IF(D$126=0,0,D$126/NFM_fec!D$126)</f>
        <v>0</v>
      </c>
      <c r="E259" s="276">
        <f>IF(E$126=0,0,E$126/NFM_fec!E$126)</f>
        <v>0</v>
      </c>
      <c r="F259" s="276">
        <f>IF(F$126=0,0,F$126/NFM_fec!F$126)</f>
        <v>0</v>
      </c>
      <c r="G259" s="276">
        <f>IF(G$126=0,0,G$126/NFM_fec!G$126)</f>
        <v>0</v>
      </c>
      <c r="H259" s="276">
        <f>IF(H$126=0,0,H$126/NFM_fec!H$126)</f>
        <v>0</v>
      </c>
      <c r="I259" s="276">
        <f>IF(I$126=0,0,I$126/NFM_fec!I$126)</f>
        <v>0</v>
      </c>
      <c r="J259" s="276">
        <f>IF(J$126=0,0,J$126/NFM_fec!J$126)</f>
        <v>0</v>
      </c>
      <c r="K259" s="276">
        <f>IF(K$126=0,0,K$126/NFM_fec!K$126)</f>
        <v>0</v>
      </c>
      <c r="L259" s="276">
        <f>IF(L$126=0,0,L$126/NFM_fec!L$126)</f>
        <v>0</v>
      </c>
      <c r="M259" s="276">
        <f>IF(M$126=0,0,M$126/NFM_fec!M$126)</f>
        <v>0</v>
      </c>
      <c r="N259" s="276">
        <f>IF(N$126=0,0,N$126/NFM_fec!N$126)</f>
        <v>0</v>
      </c>
      <c r="O259" s="276">
        <f>IF(O$126=0,0,O$126/NFM_fec!O$126)</f>
        <v>0</v>
      </c>
      <c r="P259" s="276">
        <f>IF(P$126=0,0,P$126/NFM_fec!P$126)</f>
        <v>0</v>
      </c>
      <c r="Q259" s="276">
        <f>IF(Q$126=0,0,Q$126/NFM_fec!Q$126)</f>
        <v>0</v>
      </c>
      <c r="R259" s="276">
        <f>IF(R$126=0,0,R$126/NFM_fec!R$126)</f>
        <v>0</v>
      </c>
      <c r="S259" s="276">
        <f>IF(S$126=0,0,S$126/NFM_fec!S$126)</f>
        <v>0</v>
      </c>
      <c r="T259" s="276">
        <f>IF(T$126=0,0,T$126/NFM_fec!T$126)</f>
        <v>0</v>
      </c>
      <c r="U259" s="276">
        <f>IF(U$126=0,0,U$126/NFM_fec!U$126)</f>
        <v>0</v>
      </c>
      <c r="V259" s="276">
        <f>IF(V$126=0,0,V$126/NFM_fec!V$126)</f>
        <v>0</v>
      </c>
      <c r="W259" s="276">
        <f>IF(W$126=0,0,W$126/NFM_fec!W$126)</f>
        <v>0</v>
      </c>
      <c r="X259" s="276">
        <f>IF(X$126=0,0,X$126/NFM_fec!X$126)</f>
        <v>0</v>
      </c>
      <c r="Y259" s="276">
        <f>IF(Y$126=0,0,Y$126/NFM_fec!Y$126)</f>
        <v>0</v>
      </c>
      <c r="DA259" s="79"/>
    </row>
    <row r="260" spans="1:105" ht="12" customHeight="1" x14ac:dyDescent="0.25">
      <c r="A260" s="174" t="s">
        <v>613</v>
      </c>
      <c r="B260" s="276">
        <f>IF(B$134=0,0,B$134/NFM_fec!B$134)</f>
        <v>0</v>
      </c>
      <c r="C260" s="276">
        <f>IF(C$134=0,0,C$134/NFM_fec!C$134)</f>
        <v>0</v>
      </c>
      <c r="D260" s="276">
        <f>IF(D$134=0,0,D$134/NFM_fec!D$134)</f>
        <v>0</v>
      </c>
      <c r="E260" s="276">
        <f>IF(E$134=0,0,E$134/NFM_fec!E$134)</f>
        <v>0</v>
      </c>
      <c r="F260" s="276">
        <f>IF(F$134=0,0,F$134/NFM_fec!F$134)</f>
        <v>0</v>
      </c>
      <c r="G260" s="276">
        <f>IF(G$134=0,0,G$134/NFM_fec!G$134)</f>
        <v>0</v>
      </c>
      <c r="H260" s="276">
        <f>IF(H$134=0,0,H$134/NFM_fec!H$134)</f>
        <v>0</v>
      </c>
      <c r="I260" s="276">
        <f>IF(I$134=0,0,I$134/NFM_fec!I$134)</f>
        <v>0</v>
      </c>
      <c r="J260" s="276">
        <f>IF(J$134=0,0,J$134/NFM_fec!J$134)</f>
        <v>0</v>
      </c>
      <c r="K260" s="276">
        <f>IF(K$134=0,0,K$134/NFM_fec!K$134)</f>
        <v>0</v>
      </c>
      <c r="L260" s="276">
        <f>IF(L$134=0,0,L$134/NFM_fec!L$134)</f>
        <v>0</v>
      </c>
      <c r="M260" s="276">
        <f>IF(M$134=0,0,M$134/NFM_fec!M$134)</f>
        <v>0</v>
      </c>
      <c r="N260" s="276">
        <f>IF(N$134=0,0,N$134/NFM_fec!N$134)</f>
        <v>0</v>
      </c>
      <c r="O260" s="276">
        <f>IF(O$134=0,0,O$134/NFM_fec!O$134)</f>
        <v>0</v>
      </c>
      <c r="P260" s="276">
        <f>IF(P$134=0,0,P$134/NFM_fec!P$134)</f>
        <v>0</v>
      </c>
      <c r="Q260" s="276">
        <f>IF(Q$134=0,0,Q$134/NFM_fec!Q$134)</f>
        <v>0</v>
      </c>
      <c r="R260" s="276">
        <f>IF(R$134=0,0,R$134/NFM_fec!R$134)</f>
        <v>0</v>
      </c>
      <c r="S260" s="276">
        <f>IF(S$134=0,0,S$134/NFM_fec!S$134)</f>
        <v>0</v>
      </c>
      <c r="T260" s="276">
        <f>IF(T$134=0,0,T$134/NFM_fec!T$134)</f>
        <v>0</v>
      </c>
      <c r="U260" s="276">
        <f>IF(U$134=0,0,U$134/NFM_fec!U$134)</f>
        <v>0</v>
      </c>
      <c r="V260" s="276">
        <f>IF(V$134=0,0,V$134/NFM_fec!V$134)</f>
        <v>0</v>
      </c>
      <c r="W260" s="276">
        <f>IF(W$134=0,0,W$134/NFM_fec!W$134)</f>
        <v>0</v>
      </c>
      <c r="X260" s="276">
        <f>IF(X$134=0,0,X$134/NFM_fec!X$134)</f>
        <v>0</v>
      </c>
      <c r="Y260" s="276">
        <f>IF(Y$134=0,0,Y$134/NFM_fec!Y$134)</f>
        <v>0</v>
      </c>
      <c r="DA260" s="79"/>
    </row>
    <row r="261" spans="1:105" ht="12" customHeight="1" x14ac:dyDescent="0.25">
      <c r="A261" s="41" t="s">
        <v>623</v>
      </c>
      <c r="B261" s="277">
        <f>IF(B$141=0,0,B$141/NFM_fec!B$141)</f>
        <v>0</v>
      </c>
      <c r="C261" s="277">
        <f>IF(C$141=0,0,C$141/NFM_fec!C$141)</f>
        <v>0</v>
      </c>
      <c r="D261" s="277">
        <f>IF(D$141=0,0,D$141/NFM_fec!D$141)</f>
        <v>0</v>
      </c>
      <c r="E261" s="277">
        <f>IF(E$141=0,0,E$141/NFM_fec!E$141)</f>
        <v>0</v>
      </c>
      <c r="F261" s="277">
        <f>IF(F$141=0,0,F$141/NFM_fec!F$141)</f>
        <v>0</v>
      </c>
      <c r="G261" s="277">
        <f>IF(G$141=0,0,G$141/NFM_fec!G$141)</f>
        <v>0</v>
      </c>
      <c r="H261" s="277">
        <f>IF(H$141=0,0,H$141/NFM_fec!H$141)</f>
        <v>0</v>
      </c>
      <c r="I261" s="277">
        <f>IF(I$141=0,0,I$141/NFM_fec!I$141)</f>
        <v>0</v>
      </c>
      <c r="J261" s="277">
        <f>IF(J$141=0,0,J$141/NFM_fec!J$141)</f>
        <v>0</v>
      </c>
      <c r="K261" s="277">
        <f>IF(K$141=0,0,K$141/NFM_fec!K$141)</f>
        <v>0</v>
      </c>
      <c r="L261" s="277">
        <f>IF(L$141=0,0,L$141/NFM_fec!L$141)</f>
        <v>0</v>
      </c>
      <c r="M261" s="277">
        <f>IF(M$141=0,0,M$141/NFM_fec!M$141)</f>
        <v>0</v>
      </c>
      <c r="N261" s="277">
        <f>IF(N$141=0,0,N$141/NFM_fec!N$141)</f>
        <v>0</v>
      </c>
      <c r="O261" s="277">
        <f>IF(O$141=0,0,O$141/NFM_fec!O$141)</f>
        <v>0</v>
      </c>
      <c r="P261" s="277">
        <f>IF(P$141=0,0,P$141/NFM_fec!P$141)</f>
        <v>0</v>
      </c>
      <c r="Q261" s="277">
        <f>IF(Q$141=0,0,Q$141/NFM_fec!Q$141)</f>
        <v>0</v>
      </c>
      <c r="R261" s="277">
        <f>IF(R$141=0,0,R$141/NFM_fec!R$141)</f>
        <v>0</v>
      </c>
      <c r="S261" s="277">
        <f>IF(S$141=0,0,S$141/NFM_fec!S$141)</f>
        <v>0</v>
      </c>
      <c r="T261" s="277">
        <f>IF(T$141=0,0,T$141/NFM_fec!T$141)</f>
        <v>0</v>
      </c>
      <c r="U261" s="277">
        <f>IF(U$141=0,0,U$141/NFM_fec!U$141)</f>
        <v>0</v>
      </c>
      <c r="V261" s="277">
        <f>IF(V$141=0,0,V$141/NFM_fec!V$141)</f>
        <v>0</v>
      </c>
      <c r="W261" s="277">
        <f>IF(W$141=0,0,W$141/NFM_fec!W$141)</f>
        <v>0</v>
      </c>
      <c r="X261" s="277">
        <f>IF(X$141=0,0,X$141/NFM_fec!X$141)</f>
        <v>0</v>
      </c>
      <c r="Y261" s="277">
        <f>IF(Y$141=0,0,Y$141/NFM_fec!Y$141)</f>
        <v>0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 tint="0.39997558519241921"/>
    <pageSetUpPr fitToPage="1"/>
  </sheetPr>
  <dimension ref="A1:DA10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industry"</f>
        <v>LU: Chemical industry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SUM(B4,B7)</f>
        <v>320.6586489052246</v>
      </c>
      <c r="C3" s="203">
        <f t="shared" si="0"/>
        <v>315.95981259636324</v>
      </c>
      <c r="D3" s="203">
        <f t="shared" si="0"/>
        <v>382.0570106822222</v>
      </c>
      <c r="E3" s="203">
        <f t="shared" si="0"/>
        <v>423.20427802351116</v>
      </c>
      <c r="F3" s="203">
        <f t="shared" si="0"/>
        <v>411.04417211205407</v>
      </c>
      <c r="G3" s="203">
        <f t="shared" si="0"/>
        <v>312.02462806836172</v>
      </c>
      <c r="H3" s="203">
        <f t="shared" si="0"/>
        <v>276.34471123170272</v>
      </c>
      <c r="I3" s="203">
        <f t="shared" si="0"/>
        <v>251.64074724617851</v>
      </c>
      <c r="J3" s="203">
        <f t="shared" si="0"/>
        <v>318.46343537352658</v>
      </c>
      <c r="K3" s="203">
        <f t="shared" si="0"/>
        <v>244.50030073275218</v>
      </c>
      <c r="L3" s="203">
        <f t="shared" si="0"/>
        <v>241.10582070211262</v>
      </c>
      <c r="M3" s="203">
        <f t="shared" si="0"/>
        <v>256.05826936865941</v>
      </c>
      <c r="N3" s="203">
        <f t="shared" si="0"/>
        <v>205.94068638165089</v>
      </c>
      <c r="O3" s="203">
        <f t="shared" si="0"/>
        <v>235.42440270723239</v>
      </c>
      <c r="P3" s="203">
        <f t="shared" si="0"/>
        <v>304.17980671396361</v>
      </c>
      <c r="Q3" s="203">
        <f t="shared" si="0"/>
        <v>307.56920494537917</v>
      </c>
      <c r="R3" s="203">
        <f t="shared" si="0"/>
        <v>293.15230134442152</v>
      </c>
      <c r="S3" s="203">
        <f t="shared" si="0"/>
        <v>281.77375465040399</v>
      </c>
      <c r="T3" s="203">
        <f t="shared" si="0"/>
        <v>285.27502494163321</v>
      </c>
      <c r="U3" s="203">
        <f t="shared" si="0"/>
        <v>286.07107926121608</v>
      </c>
      <c r="V3" s="203">
        <f t="shared" si="0"/>
        <v>321.0301999932903</v>
      </c>
      <c r="W3" s="203">
        <f t="shared" si="0"/>
        <v>344.79262224139609</v>
      </c>
      <c r="X3" s="203">
        <f t="shared" si="0"/>
        <v>262.12485372543358</v>
      </c>
      <c r="Y3" s="203">
        <f t="shared" si="0"/>
        <v>254.02369852369861</v>
      </c>
      <c r="DA3" s="112"/>
    </row>
    <row r="4" spans="1:105" ht="12" customHeight="1" x14ac:dyDescent="0.25">
      <c r="A4" s="50" t="s">
        <v>937</v>
      </c>
      <c r="B4" s="241">
        <f t="shared" ref="B4:Y4" si="1">SUM(B5:B6)</f>
        <v>158.43724123465159</v>
      </c>
      <c r="C4" s="241">
        <f t="shared" si="1"/>
        <v>155.45324361518271</v>
      </c>
      <c r="D4" s="241">
        <f t="shared" si="1"/>
        <v>186.1772231503956</v>
      </c>
      <c r="E4" s="241">
        <f t="shared" si="1"/>
        <v>207.4094753739061</v>
      </c>
      <c r="F4" s="241">
        <f t="shared" si="1"/>
        <v>203.64745854199779</v>
      </c>
      <c r="G4" s="241">
        <f t="shared" si="1"/>
        <v>154.70744852385101</v>
      </c>
      <c r="H4" s="241">
        <f t="shared" si="1"/>
        <v>137.66734712963091</v>
      </c>
      <c r="I4" s="241">
        <f t="shared" si="1"/>
        <v>112.576027604736</v>
      </c>
      <c r="J4" s="241">
        <f t="shared" si="1"/>
        <v>158.93854838314249</v>
      </c>
      <c r="K4" s="241">
        <f t="shared" si="1"/>
        <v>121.7025078979344</v>
      </c>
      <c r="L4" s="241">
        <f t="shared" si="1"/>
        <v>121.92338407439971</v>
      </c>
      <c r="M4" s="241">
        <f t="shared" si="1"/>
        <v>129.26295102445991</v>
      </c>
      <c r="N4" s="241">
        <f t="shared" si="1"/>
        <v>103.46987292298719</v>
      </c>
      <c r="O4" s="241">
        <f t="shared" si="1"/>
        <v>119.6726741857278</v>
      </c>
      <c r="P4" s="241">
        <f t="shared" si="1"/>
        <v>135.81423716321351</v>
      </c>
      <c r="Q4" s="241">
        <f t="shared" si="1"/>
        <v>136.86944399999999</v>
      </c>
      <c r="R4" s="241">
        <f t="shared" si="1"/>
        <v>137.44888067260939</v>
      </c>
      <c r="S4" s="241">
        <f t="shared" si="1"/>
        <v>142.75805937023159</v>
      </c>
      <c r="T4" s="241">
        <f t="shared" si="1"/>
        <v>132.56987937709039</v>
      </c>
      <c r="U4" s="241">
        <f t="shared" si="1"/>
        <v>126.2550886090651</v>
      </c>
      <c r="V4" s="241">
        <f t="shared" si="1"/>
        <v>166.85625913387719</v>
      </c>
      <c r="W4" s="241">
        <f t="shared" si="1"/>
        <v>188.68664684523489</v>
      </c>
      <c r="X4" s="241">
        <f t="shared" si="1"/>
        <v>132.2373982465835</v>
      </c>
      <c r="Y4" s="241">
        <f t="shared" si="1"/>
        <v>120.9</v>
      </c>
      <c r="DA4" s="83"/>
    </row>
    <row r="5" spans="1:105" ht="12" customHeight="1" x14ac:dyDescent="0.25">
      <c r="A5" s="99" t="s">
        <v>59</v>
      </c>
      <c r="B5" s="282">
        <v>0</v>
      </c>
      <c r="C5" s="282">
        <v>0</v>
      </c>
      <c r="D5" s="282">
        <v>0</v>
      </c>
      <c r="E5" s="282">
        <v>0</v>
      </c>
      <c r="F5" s="282">
        <v>0</v>
      </c>
      <c r="G5" s="282">
        <v>0</v>
      </c>
      <c r="H5" s="282">
        <v>0</v>
      </c>
      <c r="I5" s="282">
        <v>0</v>
      </c>
      <c r="J5" s="282">
        <v>0</v>
      </c>
      <c r="K5" s="282">
        <v>0</v>
      </c>
      <c r="L5" s="282">
        <v>0</v>
      </c>
      <c r="M5" s="282">
        <v>0</v>
      </c>
      <c r="N5" s="282">
        <v>0</v>
      </c>
      <c r="O5" s="282">
        <v>0</v>
      </c>
      <c r="P5" s="282">
        <v>0</v>
      </c>
      <c r="Q5" s="282">
        <v>0</v>
      </c>
      <c r="R5" s="282">
        <v>0</v>
      </c>
      <c r="S5" s="282">
        <v>0</v>
      </c>
      <c r="T5" s="282">
        <v>0</v>
      </c>
      <c r="U5" s="282">
        <v>0</v>
      </c>
      <c r="V5" s="282">
        <v>0</v>
      </c>
      <c r="W5" s="282">
        <v>0</v>
      </c>
      <c r="X5" s="282">
        <v>0</v>
      </c>
      <c r="Y5" s="282">
        <v>0</v>
      </c>
      <c r="DA5" s="94" t="s">
        <v>938</v>
      </c>
    </row>
    <row r="6" spans="1:105" ht="12" customHeight="1" x14ac:dyDescent="0.25">
      <c r="A6" s="99" t="s">
        <v>49</v>
      </c>
      <c r="B6" s="282">
        <v>158.43724123465159</v>
      </c>
      <c r="C6" s="282">
        <v>155.45324361518271</v>
      </c>
      <c r="D6" s="282">
        <v>186.1772231503956</v>
      </c>
      <c r="E6" s="282">
        <v>207.4094753739061</v>
      </c>
      <c r="F6" s="282">
        <v>203.64745854199779</v>
      </c>
      <c r="G6" s="282">
        <v>154.70744852385101</v>
      </c>
      <c r="H6" s="282">
        <v>137.66734712963091</v>
      </c>
      <c r="I6" s="282">
        <v>112.576027604736</v>
      </c>
      <c r="J6" s="282">
        <v>158.93854838314249</v>
      </c>
      <c r="K6" s="282">
        <v>121.7025078979344</v>
      </c>
      <c r="L6" s="282">
        <v>121.92338407439971</v>
      </c>
      <c r="M6" s="282">
        <v>129.26295102445991</v>
      </c>
      <c r="N6" s="282">
        <v>103.46987292298719</v>
      </c>
      <c r="O6" s="282">
        <v>119.6726741857278</v>
      </c>
      <c r="P6" s="282">
        <v>135.81423716321351</v>
      </c>
      <c r="Q6" s="282">
        <v>136.86944399999999</v>
      </c>
      <c r="R6" s="282">
        <v>137.44888067260939</v>
      </c>
      <c r="S6" s="282">
        <v>142.75805937023159</v>
      </c>
      <c r="T6" s="282">
        <v>132.56987937709039</v>
      </c>
      <c r="U6" s="282">
        <v>126.2550886090651</v>
      </c>
      <c r="V6" s="282">
        <v>166.85625913387719</v>
      </c>
      <c r="W6" s="282">
        <v>188.68664684523489</v>
      </c>
      <c r="X6" s="282">
        <v>132.2373982465835</v>
      </c>
      <c r="Y6" s="282">
        <v>120.9</v>
      </c>
      <c r="DA6" s="94" t="s">
        <v>939</v>
      </c>
    </row>
    <row r="7" spans="1:105" ht="12" customHeight="1" x14ac:dyDescent="0.25">
      <c r="A7" s="49" t="s">
        <v>50</v>
      </c>
      <c r="B7" s="242">
        <v>162.221407670573</v>
      </c>
      <c r="C7" s="242">
        <v>160.50656898118049</v>
      </c>
      <c r="D7" s="242">
        <v>195.87978753182659</v>
      </c>
      <c r="E7" s="242">
        <v>215.79480264960509</v>
      </c>
      <c r="F7" s="242">
        <v>207.39671357005631</v>
      </c>
      <c r="G7" s="242">
        <v>157.31717954451071</v>
      </c>
      <c r="H7" s="242">
        <v>138.67736410207181</v>
      </c>
      <c r="I7" s="242">
        <v>139.06471964144251</v>
      </c>
      <c r="J7" s="242">
        <v>159.52488699038409</v>
      </c>
      <c r="K7" s="242">
        <v>122.7977928348178</v>
      </c>
      <c r="L7" s="242">
        <v>119.1824366277129</v>
      </c>
      <c r="M7" s="242">
        <v>126.7953183441995</v>
      </c>
      <c r="N7" s="242">
        <v>102.4708134586637</v>
      </c>
      <c r="O7" s="242">
        <v>115.7517285215046</v>
      </c>
      <c r="P7" s="242">
        <v>168.36556955075011</v>
      </c>
      <c r="Q7" s="242">
        <v>170.69976094537921</v>
      </c>
      <c r="R7" s="242">
        <v>155.7034206718121</v>
      </c>
      <c r="S7" s="242">
        <v>139.01569528017239</v>
      </c>
      <c r="T7" s="242">
        <v>152.70514556454279</v>
      </c>
      <c r="U7" s="242">
        <v>159.81599065215099</v>
      </c>
      <c r="V7" s="242">
        <v>154.17394085941311</v>
      </c>
      <c r="W7" s="242">
        <v>156.1059753961612</v>
      </c>
      <c r="X7" s="242">
        <v>129.88745547885009</v>
      </c>
      <c r="Y7" s="242">
        <v>133.12369852369861</v>
      </c>
      <c r="DA7" s="84" t="s">
        <v>940</v>
      </c>
    </row>
    <row r="8" spans="1:105" ht="12" customHeight="1" x14ac:dyDescent="0.25">
      <c r="A8" s="172"/>
      <c r="B8" s="172"/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172"/>
      <c r="X8" s="172"/>
      <c r="Y8" s="172"/>
      <c r="DA8" s="176"/>
    </row>
    <row r="9" spans="1:105" ht="12" customHeight="1" x14ac:dyDescent="0.25">
      <c r="A9" s="30" t="s">
        <v>437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DA9" s="112"/>
    </row>
    <row r="10" spans="1:105" ht="12" customHeight="1" x14ac:dyDescent="0.25">
      <c r="A10" s="50" t="s">
        <v>941</v>
      </c>
      <c r="B10" s="241">
        <v>0</v>
      </c>
      <c r="C10" s="241">
        <v>0</v>
      </c>
      <c r="D10" s="241">
        <v>0</v>
      </c>
      <c r="E10" s="241">
        <v>0</v>
      </c>
      <c r="F10" s="241">
        <v>0</v>
      </c>
      <c r="G10" s="241">
        <v>0</v>
      </c>
      <c r="H10" s="241">
        <v>0</v>
      </c>
      <c r="I10" s="241">
        <v>0</v>
      </c>
      <c r="J10" s="241">
        <v>0</v>
      </c>
      <c r="K10" s="241">
        <v>0</v>
      </c>
      <c r="L10" s="241">
        <v>0</v>
      </c>
      <c r="M10" s="241">
        <v>0</v>
      </c>
      <c r="N10" s="241">
        <v>0</v>
      </c>
      <c r="O10" s="241">
        <v>0</v>
      </c>
      <c r="P10" s="241">
        <v>0</v>
      </c>
      <c r="Q10" s="241">
        <v>0</v>
      </c>
      <c r="R10" s="241">
        <v>0</v>
      </c>
      <c r="S10" s="241">
        <v>0</v>
      </c>
      <c r="T10" s="241">
        <v>0</v>
      </c>
      <c r="U10" s="241">
        <v>0</v>
      </c>
      <c r="V10" s="241">
        <v>0</v>
      </c>
      <c r="W10" s="241">
        <v>0</v>
      </c>
      <c r="X10" s="241">
        <v>0</v>
      </c>
      <c r="Y10" s="241">
        <v>0</v>
      </c>
      <c r="DA10" s="83" t="s">
        <v>942</v>
      </c>
    </row>
    <row r="11" spans="1:105" ht="12" customHeight="1" x14ac:dyDescent="0.25">
      <c r="A11" s="107" t="s">
        <v>943</v>
      </c>
      <c r="B11" s="282">
        <v>61.852196958909801</v>
      </c>
      <c r="C11" s="282">
        <v>59.267110442490022</v>
      </c>
      <c r="D11" s="282">
        <v>60.937974957852603</v>
      </c>
      <c r="E11" s="282">
        <v>89.29713824376492</v>
      </c>
      <c r="F11" s="282">
        <v>95.368980456032645</v>
      </c>
      <c r="G11" s="282">
        <v>97.575787430270552</v>
      </c>
      <c r="H11" s="282">
        <v>87.283168076737695</v>
      </c>
      <c r="I11" s="282">
        <v>70.881874266056755</v>
      </c>
      <c r="J11" s="282">
        <v>77.969930959466851</v>
      </c>
      <c r="K11" s="282">
        <v>59.806915941613497</v>
      </c>
      <c r="L11" s="282">
        <v>67.665088618634684</v>
      </c>
      <c r="M11" s="282">
        <v>90.549323611671269</v>
      </c>
      <c r="N11" s="282">
        <v>91.553072676812079</v>
      </c>
      <c r="O11" s="282">
        <v>108.20146328212471</v>
      </c>
      <c r="P11" s="282">
        <v>88.574579704713358</v>
      </c>
      <c r="Q11" s="282">
        <v>82.602249923079583</v>
      </c>
      <c r="R11" s="282">
        <v>82.854560015737675</v>
      </c>
      <c r="S11" s="282">
        <v>76.919535472153143</v>
      </c>
      <c r="T11" s="282">
        <v>49.711750729675693</v>
      </c>
      <c r="U11" s="282">
        <v>50.317823355009878</v>
      </c>
      <c r="V11" s="282">
        <v>56.237235143479282</v>
      </c>
      <c r="W11" s="282">
        <v>34.079340979042271</v>
      </c>
      <c r="X11" s="282">
        <v>32.620164350613358</v>
      </c>
      <c r="Y11" s="282">
        <v>29.386793677931419</v>
      </c>
      <c r="DA11" s="94" t="s">
        <v>944</v>
      </c>
    </row>
    <row r="12" spans="1:105" ht="12" customHeight="1" x14ac:dyDescent="0.25">
      <c r="A12" s="49" t="s">
        <v>945</v>
      </c>
      <c r="B12" s="242">
        <v>13.74941153470831</v>
      </c>
      <c r="C12" s="242">
        <v>13.239600943578511</v>
      </c>
      <c r="D12" s="242">
        <v>13.38063455030483</v>
      </c>
      <c r="E12" s="242">
        <v>20.618322259200429</v>
      </c>
      <c r="F12" s="242">
        <v>21.911334533723512</v>
      </c>
      <c r="G12" s="242">
        <v>24.021757399274051</v>
      </c>
      <c r="H12" s="242">
        <v>21.18606316886849</v>
      </c>
      <c r="I12" s="242">
        <v>21.3803595136025</v>
      </c>
      <c r="J12" s="242">
        <v>17.72411127941384</v>
      </c>
      <c r="K12" s="242">
        <v>13.6553730651067</v>
      </c>
      <c r="L12" s="242">
        <v>14.084393561897519</v>
      </c>
      <c r="M12" s="242">
        <v>17.945457020040571</v>
      </c>
      <c r="N12" s="242">
        <v>16.29954273242166</v>
      </c>
      <c r="O12" s="242">
        <v>18.781771081169229</v>
      </c>
      <c r="P12" s="242">
        <v>23.201986690860998</v>
      </c>
      <c r="Q12" s="242">
        <v>22.62901177993017</v>
      </c>
      <c r="R12" s="242">
        <v>20.628884602567361</v>
      </c>
      <c r="S12" s="242">
        <v>17.412929170420909</v>
      </c>
      <c r="T12" s="242">
        <v>15.95698212678627</v>
      </c>
      <c r="U12" s="242">
        <v>17.216572568674209</v>
      </c>
      <c r="V12" s="242">
        <v>15.273609802818431</v>
      </c>
      <c r="W12" s="242">
        <v>11.320993121617279</v>
      </c>
      <c r="X12" s="242">
        <v>11.008372636159001</v>
      </c>
      <c r="Y12" s="242">
        <v>11.199749656106651</v>
      </c>
      <c r="DA12" s="84" t="s">
        <v>946</v>
      </c>
    </row>
    <row r="13" spans="1:105" ht="12" customHeight="1" x14ac:dyDescent="0.25">
      <c r="A13" s="172"/>
      <c r="B13" s="172"/>
      <c r="C13" s="172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DA13" s="176"/>
    </row>
    <row r="14" spans="1:105" ht="12" customHeight="1" x14ac:dyDescent="0.25">
      <c r="A14" s="30" t="s">
        <v>445</v>
      </c>
      <c r="B14" s="203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DA14" s="112"/>
    </row>
    <row r="15" spans="1:105" ht="12" customHeight="1" x14ac:dyDescent="0.25">
      <c r="A15" s="50" t="s">
        <v>941</v>
      </c>
      <c r="B15" s="241">
        <v>0</v>
      </c>
      <c r="C15" s="241">
        <v>0</v>
      </c>
      <c r="D15" s="241">
        <v>0</v>
      </c>
      <c r="E15" s="241">
        <v>0</v>
      </c>
      <c r="F15" s="241">
        <v>0</v>
      </c>
      <c r="G15" s="241">
        <v>0</v>
      </c>
      <c r="H15" s="241">
        <v>0</v>
      </c>
      <c r="I15" s="241">
        <v>0</v>
      </c>
      <c r="J15" s="241">
        <v>0</v>
      </c>
      <c r="K15" s="241">
        <v>0</v>
      </c>
      <c r="L15" s="241">
        <v>0</v>
      </c>
      <c r="M15" s="241">
        <v>0</v>
      </c>
      <c r="N15" s="241">
        <v>0</v>
      </c>
      <c r="O15" s="241">
        <v>0</v>
      </c>
      <c r="P15" s="241">
        <v>0</v>
      </c>
      <c r="Q15" s="241">
        <v>0</v>
      </c>
      <c r="R15" s="241">
        <v>0</v>
      </c>
      <c r="S15" s="241">
        <v>0</v>
      </c>
      <c r="T15" s="241">
        <v>0</v>
      </c>
      <c r="U15" s="241">
        <v>0</v>
      </c>
      <c r="V15" s="241">
        <v>0</v>
      </c>
      <c r="W15" s="241">
        <v>0</v>
      </c>
      <c r="X15" s="241">
        <v>0</v>
      </c>
      <c r="Y15" s="241">
        <v>0</v>
      </c>
      <c r="DA15" s="83" t="s">
        <v>947</v>
      </c>
    </row>
    <row r="16" spans="1:105" ht="12" customHeight="1" x14ac:dyDescent="0.25">
      <c r="A16" s="107" t="s">
        <v>943</v>
      </c>
      <c r="B16" s="282">
        <v>68.724663287677558</v>
      </c>
      <c r="C16" s="282">
        <v>63.33461387497389</v>
      </c>
      <c r="D16" s="282">
        <v>68.724663287677558</v>
      </c>
      <c r="E16" s="282">
        <v>95.674910351195905</v>
      </c>
      <c r="F16" s="282">
        <v>101.06495976389959</v>
      </c>
      <c r="G16" s="282">
        <v>106.4550091766033</v>
      </c>
      <c r="H16" s="282">
        <v>106.4550091766033</v>
      </c>
      <c r="I16" s="282">
        <v>101.06495976389959</v>
      </c>
      <c r="J16" s="282">
        <v>101.06495976389959</v>
      </c>
      <c r="K16" s="282">
        <v>95.674910351195905</v>
      </c>
      <c r="L16" s="282">
        <v>95.674910351195905</v>
      </c>
      <c r="M16" s="282">
        <v>95.674910351195905</v>
      </c>
      <c r="N16" s="282">
        <v>101.06495976389959</v>
      </c>
      <c r="O16" s="282">
        <v>117.23510800201061</v>
      </c>
      <c r="P16" s="282">
        <v>117.23510800201061</v>
      </c>
      <c r="Q16" s="282">
        <v>111.8450585893069</v>
      </c>
      <c r="R16" s="282">
        <v>111.8450585893069</v>
      </c>
      <c r="S16" s="282">
        <v>106.4550091766032</v>
      </c>
      <c r="T16" s="282">
        <v>106.4550091766032</v>
      </c>
      <c r="U16" s="282">
        <v>101.06495976389959</v>
      </c>
      <c r="V16" s="282">
        <v>101.06495976389959</v>
      </c>
      <c r="W16" s="282">
        <v>95.674910351195891</v>
      </c>
      <c r="X16" s="282">
        <v>95.674910351195891</v>
      </c>
      <c r="Y16" s="282">
        <v>90.284860938492216</v>
      </c>
      <c r="DA16" s="94" t="s">
        <v>948</v>
      </c>
    </row>
    <row r="17" spans="1:105" ht="12" customHeight="1" x14ac:dyDescent="0.25">
      <c r="A17" s="49" t="s">
        <v>945</v>
      </c>
      <c r="B17" s="242">
        <v>17.499346149675901</v>
      </c>
      <c r="C17" s="242">
        <v>17.499346149675901</v>
      </c>
      <c r="D17" s="242">
        <v>15.81210012277422</v>
      </c>
      <c r="E17" s="242">
        <v>22.561084230380949</v>
      </c>
      <c r="F17" s="242">
        <v>24.248330257282628</v>
      </c>
      <c r="G17" s="242">
        <v>25.935576284184311</v>
      </c>
      <c r="H17" s="242">
        <v>25.935576284184311</v>
      </c>
      <c r="I17" s="242">
        <v>24.248330257282628</v>
      </c>
      <c r="J17" s="242">
        <v>24.248330257282628</v>
      </c>
      <c r="K17" s="242">
        <v>24.248330257282628</v>
      </c>
      <c r="L17" s="242">
        <v>22.561084230380949</v>
      </c>
      <c r="M17" s="242">
        <v>22.561084230380949</v>
      </c>
      <c r="N17" s="242">
        <v>20.87383820347927</v>
      </c>
      <c r="O17" s="242">
        <v>20.87383820347927</v>
      </c>
      <c r="P17" s="242">
        <v>25.935576284184311</v>
      </c>
      <c r="Q17" s="242">
        <v>25.935576284184311</v>
      </c>
      <c r="R17" s="242">
        <v>25.935576284184311</v>
      </c>
      <c r="S17" s="242">
        <v>24.248330257282628</v>
      </c>
      <c r="T17" s="242">
        <v>24.248330257282628</v>
      </c>
      <c r="U17" s="242">
        <v>22.561084230380949</v>
      </c>
      <c r="V17" s="242">
        <v>22.561084230380949</v>
      </c>
      <c r="W17" s="242">
        <v>22.561084230380949</v>
      </c>
      <c r="X17" s="242">
        <v>20.87383820347927</v>
      </c>
      <c r="Y17" s="242">
        <v>20.87383820347927</v>
      </c>
      <c r="DA17" s="84" t="s">
        <v>949</v>
      </c>
    </row>
    <row r="18" spans="1:105" ht="12" customHeight="1" x14ac:dyDescent="0.25">
      <c r="A18" s="108" t="s">
        <v>450</v>
      </c>
      <c r="B18" s="245"/>
      <c r="C18" s="210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  <c r="DA18" s="109"/>
    </row>
    <row r="19" spans="1:105" ht="12" customHeight="1" x14ac:dyDescent="0.25">
      <c r="A19" s="51" t="s">
        <v>941</v>
      </c>
      <c r="B19" s="246">
        <v>0</v>
      </c>
      <c r="C19" s="241">
        <v>0</v>
      </c>
      <c r="D19" s="241">
        <v>0</v>
      </c>
      <c r="E19" s="241">
        <v>0</v>
      </c>
      <c r="F19" s="241">
        <v>0</v>
      </c>
      <c r="G19" s="241">
        <v>0</v>
      </c>
      <c r="H19" s="241">
        <v>0</v>
      </c>
      <c r="I19" s="241">
        <v>0</v>
      </c>
      <c r="J19" s="241">
        <v>0</v>
      </c>
      <c r="K19" s="241">
        <v>0</v>
      </c>
      <c r="L19" s="241">
        <v>0</v>
      </c>
      <c r="M19" s="241">
        <v>0</v>
      </c>
      <c r="N19" s="241">
        <v>0</v>
      </c>
      <c r="O19" s="241">
        <v>0</v>
      </c>
      <c r="P19" s="241">
        <v>0</v>
      </c>
      <c r="Q19" s="241">
        <v>0</v>
      </c>
      <c r="R19" s="241">
        <v>0</v>
      </c>
      <c r="S19" s="241">
        <v>0</v>
      </c>
      <c r="T19" s="241">
        <v>0</v>
      </c>
      <c r="U19" s="241">
        <v>0</v>
      </c>
      <c r="V19" s="241">
        <v>0</v>
      </c>
      <c r="W19" s="241">
        <v>0</v>
      </c>
      <c r="X19" s="241">
        <v>0</v>
      </c>
      <c r="Y19" s="241">
        <v>0</v>
      </c>
      <c r="DA19" s="83" t="s">
        <v>950</v>
      </c>
    </row>
    <row r="20" spans="1:105" ht="12" customHeight="1" x14ac:dyDescent="0.25">
      <c r="A20" s="99" t="s">
        <v>943</v>
      </c>
      <c r="B20" s="283">
        <v>0</v>
      </c>
      <c r="C20" s="282">
        <v>0</v>
      </c>
      <c r="D20" s="282">
        <v>5.3900494127036689</v>
      </c>
      <c r="E20" s="282">
        <v>32.340296476222022</v>
      </c>
      <c r="F20" s="282">
        <v>5.3900494127036689</v>
      </c>
      <c r="G20" s="282">
        <v>10.78009882540734</v>
      </c>
      <c r="H20" s="282">
        <v>0</v>
      </c>
      <c r="I20" s="282">
        <v>0</v>
      </c>
      <c r="J20" s="282">
        <v>0</v>
      </c>
      <c r="K20" s="282">
        <v>0</v>
      </c>
      <c r="L20" s="282">
        <v>0</v>
      </c>
      <c r="M20" s="282">
        <v>5.3900494127036689</v>
      </c>
      <c r="N20" s="282">
        <v>5.3900494127036689</v>
      </c>
      <c r="O20" s="282">
        <v>21.560197650814679</v>
      </c>
      <c r="P20" s="282">
        <v>0</v>
      </c>
      <c r="Q20" s="282">
        <v>0</v>
      </c>
      <c r="R20" s="282">
        <v>0</v>
      </c>
      <c r="S20" s="282">
        <v>0</v>
      </c>
      <c r="T20" s="282">
        <v>0</v>
      </c>
      <c r="U20" s="282">
        <v>0</v>
      </c>
      <c r="V20" s="282">
        <v>0</v>
      </c>
      <c r="W20" s="282">
        <v>0</v>
      </c>
      <c r="X20" s="282">
        <v>0</v>
      </c>
      <c r="Y20" s="282">
        <v>0</v>
      </c>
      <c r="DA20" s="94" t="s">
        <v>951</v>
      </c>
    </row>
    <row r="21" spans="1:105" ht="12" customHeight="1" x14ac:dyDescent="0.25">
      <c r="A21" s="52" t="s">
        <v>945</v>
      </c>
      <c r="B21" s="247">
        <v>0</v>
      </c>
      <c r="C21" s="242">
        <v>0</v>
      </c>
      <c r="D21" s="242">
        <v>0</v>
      </c>
      <c r="E21" s="242">
        <v>6.748984107606729</v>
      </c>
      <c r="F21" s="242">
        <v>1.687246026901682</v>
      </c>
      <c r="G21" s="242">
        <v>3.374492053803364</v>
      </c>
      <c r="H21" s="242">
        <v>0</v>
      </c>
      <c r="I21" s="242">
        <v>0</v>
      </c>
      <c r="J21" s="242">
        <v>0</v>
      </c>
      <c r="K21" s="242">
        <v>0</v>
      </c>
      <c r="L21" s="242">
        <v>0</v>
      </c>
      <c r="M21" s="242">
        <v>0</v>
      </c>
      <c r="N21" s="242">
        <v>0</v>
      </c>
      <c r="O21" s="242">
        <v>0</v>
      </c>
      <c r="P21" s="242">
        <v>6.748984107606729</v>
      </c>
      <c r="Q21" s="242">
        <v>0</v>
      </c>
      <c r="R21" s="242">
        <v>0</v>
      </c>
      <c r="S21" s="242">
        <v>0</v>
      </c>
      <c r="T21" s="242">
        <v>0</v>
      </c>
      <c r="U21" s="242">
        <v>0</v>
      </c>
      <c r="V21" s="242">
        <v>0</v>
      </c>
      <c r="W21" s="242">
        <v>0</v>
      </c>
      <c r="X21" s="242">
        <v>0</v>
      </c>
      <c r="Y21" s="242">
        <v>0</v>
      </c>
      <c r="DA21" s="84" t="s">
        <v>952</v>
      </c>
    </row>
    <row r="22" spans="1:105" ht="12" customHeight="1" x14ac:dyDescent="0.25">
      <c r="A22" s="108" t="s">
        <v>455</v>
      </c>
      <c r="B22" s="245"/>
      <c r="C22" s="210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DA22" s="109"/>
    </row>
    <row r="23" spans="1:105" ht="12" customHeight="1" x14ac:dyDescent="0.25">
      <c r="A23" s="51" t="s">
        <v>941</v>
      </c>
      <c r="B23" s="246"/>
      <c r="C23" s="241">
        <f t="shared" ref="C23:Y23" si="2">B15+C19-C15</f>
        <v>0</v>
      </c>
      <c r="D23" s="241">
        <f t="shared" si="2"/>
        <v>0</v>
      </c>
      <c r="E23" s="241">
        <f t="shared" si="2"/>
        <v>0</v>
      </c>
      <c r="F23" s="241">
        <f t="shared" si="2"/>
        <v>0</v>
      </c>
      <c r="G23" s="241">
        <f t="shared" si="2"/>
        <v>0</v>
      </c>
      <c r="H23" s="241">
        <f t="shared" si="2"/>
        <v>0</v>
      </c>
      <c r="I23" s="241">
        <f t="shared" si="2"/>
        <v>0</v>
      </c>
      <c r="J23" s="241">
        <f t="shared" si="2"/>
        <v>0</v>
      </c>
      <c r="K23" s="241">
        <f t="shared" si="2"/>
        <v>0</v>
      </c>
      <c r="L23" s="241">
        <f t="shared" si="2"/>
        <v>0</v>
      </c>
      <c r="M23" s="241">
        <f t="shared" si="2"/>
        <v>0</v>
      </c>
      <c r="N23" s="241">
        <f t="shared" si="2"/>
        <v>0</v>
      </c>
      <c r="O23" s="241">
        <f t="shared" si="2"/>
        <v>0</v>
      </c>
      <c r="P23" s="241">
        <f t="shared" si="2"/>
        <v>0</v>
      </c>
      <c r="Q23" s="241">
        <f t="shared" si="2"/>
        <v>0</v>
      </c>
      <c r="R23" s="241">
        <f t="shared" si="2"/>
        <v>0</v>
      </c>
      <c r="S23" s="241">
        <f t="shared" si="2"/>
        <v>0</v>
      </c>
      <c r="T23" s="241">
        <f t="shared" si="2"/>
        <v>0</v>
      </c>
      <c r="U23" s="241">
        <f t="shared" si="2"/>
        <v>0</v>
      </c>
      <c r="V23" s="241">
        <f t="shared" si="2"/>
        <v>0</v>
      </c>
      <c r="W23" s="241">
        <f t="shared" si="2"/>
        <v>0</v>
      </c>
      <c r="X23" s="241">
        <f t="shared" si="2"/>
        <v>0</v>
      </c>
      <c r="Y23" s="241">
        <f t="shared" si="2"/>
        <v>0</v>
      </c>
      <c r="DA23" s="83"/>
    </row>
    <row r="24" spans="1:105" ht="12" customHeight="1" x14ac:dyDescent="0.25">
      <c r="A24" s="99" t="s">
        <v>943</v>
      </c>
      <c r="B24" s="283"/>
      <c r="C24" s="282">
        <f t="shared" ref="C24:Y24" si="3">B16+C20-C16</f>
        <v>5.390049412703668</v>
      </c>
      <c r="D24" s="282">
        <f t="shared" si="3"/>
        <v>0</v>
      </c>
      <c r="E24" s="282">
        <f t="shared" si="3"/>
        <v>5.3900494127036751</v>
      </c>
      <c r="F24" s="282">
        <f t="shared" si="3"/>
        <v>0</v>
      </c>
      <c r="G24" s="282">
        <f t="shared" si="3"/>
        <v>5.3900494127036325</v>
      </c>
      <c r="H24" s="282">
        <f t="shared" si="3"/>
        <v>0</v>
      </c>
      <c r="I24" s="282">
        <f t="shared" si="3"/>
        <v>5.3900494127037035</v>
      </c>
      <c r="J24" s="282">
        <f t="shared" si="3"/>
        <v>0</v>
      </c>
      <c r="K24" s="282">
        <f t="shared" si="3"/>
        <v>5.3900494127036893</v>
      </c>
      <c r="L24" s="282">
        <f t="shared" si="3"/>
        <v>0</v>
      </c>
      <c r="M24" s="282">
        <f t="shared" si="3"/>
        <v>5.3900494127036751</v>
      </c>
      <c r="N24" s="282">
        <f t="shared" si="3"/>
        <v>0</v>
      </c>
      <c r="O24" s="282">
        <f t="shared" si="3"/>
        <v>5.3900494127036609</v>
      </c>
      <c r="P24" s="282">
        <f t="shared" si="3"/>
        <v>0</v>
      </c>
      <c r="Q24" s="282">
        <f t="shared" si="3"/>
        <v>5.3900494127037035</v>
      </c>
      <c r="R24" s="282">
        <f t="shared" si="3"/>
        <v>0</v>
      </c>
      <c r="S24" s="282">
        <f t="shared" si="3"/>
        <v>5.3900494127037035</v>
      </c>
      <c r="T24" s="282">
        <f t="shared" si="3"/>
        <v>0</v>
      </c>
      <c r="U24" s="282">
        <f t="shared" si="3"/>
        <v>5.390049412703604</v>
      </c>
      <c r="V24" s="282">
        <f t="shared" si="3"/>
        <v>0</v>
      </c>
      <c r="W24" s="282">
        <f t="shared" si="3"/>
        <v>5.3900494127037035</v>
      </c>
      <c r="X24" s="282">
        <f t="shared" si="3"/>
        <v>0</v>
      </c>
      <c r="Y24" s="282">
        <f t="shared" si="3"/>
        <v>5.3900494127036751</v>
      </c>
      <c r="DA24" s="94"/>
    </row>
    <row r="25" spans="1:105" ht="12" customHeight="1" x14ac:dyDescent="0.25">
      <c r="A25" s="52" t="s">
        <v>945</v>
      </c>
      <c r="B25" s="247"/>
      <c r="C25" s="242">
        <f t="shared" ref="C25:Y25" si="4">B17+C21-C17</f>
        <v>0</v>
      </c>
      <c r="D25" s="242">
        <f t="shared" si="4"/>
        <v>1.6872460269016809</v>
      </c>
      <c r="E25" s="242">
        <f t="shared" si="4"/>
        <v>0</v>
      </c>
      <c r="F25" s="242">
        <f t="shared" si="4"/>
        <v>0</v>
      </c>
      <c r="G25" s="242">
        <f t="shared" si="4"/>
        <v>1.6872460269016827</v>
      </c>
      <c r="H25" s="242">
        <f t="shared" si="4"/>
        <v>0</v>
      </c>
      <c r="I25" s="242">
        <f t="shared" si="4"/>
        <v>1.6872460269016827</v>
      </c>
      <c r="J25" s="242">
        <f t="shared" si="4"/>
        <v>0</v>
      </c>
      <c r="K25" s="242">
        <f t="shared" si="4"/>
        <v>0</v>
      </c>
      <c r="L25" s="242">
        <f t="shared" si="4"/>
        <v>1.6872460269016791</v>
      </c>
      <c r="M25" s="242">
        <f t="shared" si="4"/>
        <v>0</v>
      </c>
      <c r="N25" s="242">
        <f t="shared" si="4"/>
        <v>1.6872460269016791</v>
      </c>
      <c r="O25" s="242">
        <f t="shared" si="4"/>
        <v>0</v>
      </c>
      <c r="P25" s="242">
        <f t="shared" si="4"/>
        <v>1.6872460269016862</v>
      </c>
      <c r="Q25" s="242">
        <f t="shared" si="4"/>
        <v>0</v>
      </c>
      <c r="R25" s="242">
        <f t="shared" si="4"/>
        <v>0</v>
      </c>
      <c r="S25" s="242">
        <f t="shared" si="4"/>
        <v>1.6872460269016827</v>
      </c>
      <c r="T25" s="242">
        <f t="shared" si="4"/>
        <v>0</v>
      </c>
      <c r="U25" s="242">
        <f t="shared" si="4"/>
        <v>1.6872460269016791</v>
      </c>
      <c r="V25" s="242">
        <f t="shared" si="4"/>
        <v>0</v>
      </c>
      <c r="W25" s="242">
        <f t="shared" si="4"/>
        <v>0</v>
      </c>
      <c r="X25" s="242">
        <f t="shared" si="4"/>
        <v>1.6872460269016791</v>
      </c>
      <c r="Y25" s="242">
        <f t="shared" si="4"/>
        <v>0</v>
      </c>
      <c r="DA25" s="84"/>
    </row>
    <row r="26" spans="1:105" ht="12" customHeight="1" x14ac:dyDescent="0.25">
      <c r="A26" s="30" t="s">
        <v>456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DA26" s="112"/>
    </row>
    <row r="27" spans="1:105" ht="12" customHeight="1" x14ac:dyDescent="0.25">
      <c r="A27" s="50" t="s">
        <v>941</v>
      </c>
      <c r="B27" s="241">
        <f t="shared" ref="B27:Y27" si="5">B15-B10</f>
        <v>0</v>
      </c>
      <c r="C27" s="241">
        <f t="shared" si="5"/>
        <v>0</v>
      </c>
      <c r="D27" s="241">
        <f t="shared" si="5"/>
        <v>0</v>
      </c>
      <c r="E27" s="241">
        <f t="shared" si="5"/>
        <v>0</v>
      </c>
      <c r="F27" s="241">
        <f t="shared" si="5"/>
        <v>0</v>
      </c>
      <c r="G27" s="241">
        <f t="shared" si="5"/>
        <v>0</v>
      </c>
      <c r="H27" s="241">
        <f t="shared" si="5"/>
        <v>0</v>
      </c>
      <c r="I27" s="241">
        <f t="shared" si="5"/>
        <v>0</v>
      </c>
      <c r="J27" s="241">
        <f t="shared" si="5"/>
        <v>0</v>
      </c>
      <c r="K27" s="241">
        <f t="shared" si="5"/>
        <v>0</v>
      </c>
      <c r="L27" s="241">
        <f t="shared" si="5"/>
        <v>0</v>
      </c>
      <c r="M27" s="241">
        <f t="shared" si="5"/>
        <v>0</v>
      </c>
      <c r="N27" s="241">
        <f t="shared" si="5"/>
        <v>0</v>
      </c>
      <c r="O27" s="241">
        <f t="shared" si="5"/>
        <v>0</v>
      </c>
      <c r="P27" s="241">
        <f t="shared" si="5"/>
        <v>0</v>
      </c>
      <c r="Q27" s="241">
        <f t="shared" si="5"/>
        <v>0</v>
      </c>
      <c r="R27" s="241">
        <f t="shared" si="5"/>
        <v>0</v>
      </c>
      <c r="S27" s="241">
        <f t="shared" si="5"/>
        <v>0</v>
      </c>
      <c r="T27" s="241">
        <f t="shared" si="5"/>
        <v>0</v>
      </c>
      <c r="U27" s="241">
        <f t="shared" si="5"/>
        <v>0</v>
      </c>
      <c r="V27" s="241">
        <f t="shared" si="5"/>
        <v>0</v>
      </c>
      <c r="W27" s="241">
        <f t="shared" si="5"/>
        <v>0</v>
      </c>
      <c r="X27" s="241">
        <f t="shared" si="5"/>
        <v>0</v>
      </c>
      <c r="Y27" s="241">
        <f t="shared" si="5"/>
        <v>0</v>
      </c>
      <c r="DA27" s="83"/>
    </row>
    <row r="28" spans="1:105" ht="12" customHeight="1" x14ac:dyDescent="0.25">
      <c r="A28" s="107" t="s">
        <v>943</v>
      </c>
      <c r="B28" s="282">
        <f t="shared" ref="B28:Y28" si="6">B16-B11</f>
        <v>6.8724663287677572</v>
      </c>
      <c r="C28" s="282">
        <f t="shared" si="6"/>
        <v>4.0675034324838677</v>
      </c>
      <c r="D28" s="282">
        <f t="shared" si="6"/>
        <v>7.7866883298249547</v>
      </c>
      <c r="E28" s="282">
        <f t="shared" si="6"/>
        <v>6.3777721074309852</v>
      </c>
      <c r="F28" s="282">
        <f t="shared" si="6"/>
        <v>5.6959793078669492</v>
      </c>
      <c r="G28" s="282">
        <f t="shared" si="6"/>
        <v>8.8792217463327461</v>
      </c>
      <c r="H28" s="282">
        <f t="shared" si="6"/>
        <v>19.171841099865603</v>
      </c>
      <c r="I28" s="282">
        <f t="shared" si="6"/>
        <v>30.183085497842839</v>
      </c>
      <c r="J28" s="282">
        <f t="shared" si="6"/>
        <v>23.095028804432744</v>
      </c>
      <c r="K28" s="282">
        <f t="shared" si="6"/>
        <v>35.867994409582408</v>
      </c>
      <c r="L28" s="282">
        <f t="shared" si="6"/>
        <v>28.009821732561221</v>
      </c>
      <c r="M28" s="282">
        <f t="shared" si="6"/>
        <v>5.1255867395246355</v>
      </c>
      <c r="N28" s="282">
        <f t="shared" si="6"/>
        <v>9.5118870870875156</v>
      </c>
      <c r="O28" s="282">
        <f t="shared" si="6"/>
        <v>9.0336447198858991</v>
      </c>
      <c r="P28" s="282">
        <f t="shared" si="6"/>
        <v>28.660528297297247</v>
      </c>
      <c r="Q28" s="282">
        <f t="shared" si="6"/>
        <v>29.242808666227319</v>
      </c>
      <c r="R28" s="282">
        <f t="shared" si="6"/>
        <v>28.990498573569226</v>
      </c>
      <c r="S28" s="282">
        <f t="shared" si="6"/>
        <v>29.535473704450055</v>
      </c>
      <c r="T28" s="282">
        <f t="shared" si="6"/>
        <v>56.743258446927506</v>
      </c>
      <c r="U28" s="282">
        <f t="shared" si="6"/>
        <v>50.747136408889716</v>
      </c>
      <c r="V28" s="282">
        <f t="shared" si="6"/>
        <v>44.827724620420312</v>
      </c>
      <c r="W28" s="282">
        <f t="shared" si="6"/>
        <v>61.595569372153619</v>
      </c>
      <c r="X28" s="282">
        <f t="shared" si="6"/>
        <v>63.054746000582533</v>
      </c>
      <c r="Y28" s="282">
        <f t="shared" si="6"/>
        <v>60.898067260560794</v>
      </c>
      <c r="DA28" s="94"/>
    </row>
    <row r="29" spans="1:105" ht="12" customHeight="1" x14ac:dyDescent="0.25">
      <c r="A29" s="49" t="s">
        <v>945</v>
      </c>
      <c r="B29" s="242">
        <f t="shared" ref="B29:Y29" si="7">B17-B12</f>
        <v>3.7499346149675912</v>
      </c>
      <c r="C29" s="242">
        <f t="shared" si="7"/>
        <v>4.2597452060973904</v>
      </c>
      <c r="D29" s="242">
        <f t="shared" si="7"/>
        <v>2.4314655724693903</v>
      </c>
      <c r="E29" s="242">
        <f t="shared" si="7"/>
        <v>1.94276197118052</v>
      </c>
      <c r="F29" s="242">
        <f t="shared" si="7"/>
        <v>2.3369957235591166</v>
      </c>
      <c r="G29" s="242">
        <f t="shared" si="7"/>
        <v>1.9138188849102598</v>
      </c>
      <c r="H29" s="242">
        <f t="shared" si="7"/>
        <v>4.7495131153158212</v>
      </c>
      <c r="I29" s="242">
        <f t="shared" si="7"/>
        <v>2.8679707436801287</v>
      </c>
      <c r="J29" s="242">
        <f t="shared" si="7"/>
        <v>6.524218977868788</v>
      </c>
      <c r="K29" s="242">
        <f t="shared" si="7"/>
        <v>10.592957192175929</v>
      </c>
      <c r="L29" s="242">
        <f t="shared" si="7"/>
        <v>8.47669066848343</v>
      </c>
      <c r="M29" s="242">
        <f t="shared" si="7"/>
        <v>4.6156272103403779</v>
      </c>
      <c r="N29" s="242">
        <f t="shared" si="7"/>
        <v>4.57429547105761</v>
      </c>
      <c r="O29" s="242">
        <f t="shared" si="7"/>
        <v>2.0920671223100413</v>
      </c>
      <c r="P29" s="242">
        <f t="shared" si="7"/>
        <v>2.7335895933233125</v>
      </c>
      <c r="Q29" s="242">
        <f t="shared" si="7"/>
        <v>3.3065645042541405</v>
      </c>
      <c r="R29" s="242">
        <f t="shared" si="7"/>
        <v>5.3066916816169503</v>
      </c>
      <c r="S29" s="242">
        <f t="shared" si="7"/>
        <v>6.8354010868617188</v>
      </c>
      <c r="T29" s="242">
        <f t="shared" si="7"/>
        <v>8.2913481304963579</v>
      </c>
      <c r="U29" s="242">
        <f t="shared" si="7"/>
        <v>5.3445116617067399</v>
      </c>
      <c r="V29" s="242">
        <f t="shared" si="7"/>
        <v>7.2874744275625183</v>
      </c>
      <c r="W29" s="242">
        <f t="shared" si="7"/>
        <v>11.24009110876367</v>
      </c>
      <c r="X29" s="242">
        <f t="shared" si="7"/>
        <v>9.8654655673202694</v>
      </c>
      <c r="Y29" s="242">
        <f t="shared" si="7"/>
        <v>9.6740885473726195</v>
      </c>
      <c r="DA29" s="84"/>
    </row>
    <row r="30" spans="1:105" ht="12" customHeight="1" x14ac:dyDescent="0.25">
      <c r="A30" s="172"/>
      <c r="B30" s="172"/>
      <c r="C30" s="172"/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DA30" s="176"/>
    </row>
    <row r="31" spans="1:105" ht="12" customHeight="1" x14ac:dyDescent="0.25">
      <c r="A31" s="30" t="s">
        <v>69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DA31" s="112"/>
    </row>
    <row r="32" spans="1:105" ht="12" customHeight="1" x14ac:dyDescent="0.25">
      <c r="A32" s="31" t="s">
        <v>70</v>
      </c>
      <c r="B32" s="210">
        <v>42.14548581255373</v>
      </c>
      <c r="C32" s="210">
        <v>40.812209802235593</v>
      </c>
      <c r="D32" s="210">
        <v>41.216766981943252</v>
      </c>
      <c r="E32" s="210">
        <v>62.070421324161643</v>
      </c>
      <c r="F32" s="210">
        <v>65.448581255374023</v>
      </c>
      <c r="G32" s="210">
        <v>70.712381771281173</v>
      </c>
      <c r="H32" s="210">
        <v>61.163800515907127</v>
      </c>
      <c r="I32" s="210">
        <v>59.517196904557167</v>
      </c>
      <c r="J32" s="210">
        <v>51.709200343938093</v>
      </c>
      <c r="K32" s="210">
        <v>39.785984522785903</v>
      </c>
      <c r="L32" s="210">
        <v>45.676268271711081</v>
      </c>
      <c r="M32" s="210">
        <v>55.314875322441956</v>
      </c>
      <c r="N32" s="210">
        <v>59.573774720550297</v>
      </c>
      <c r="O32" s="210">
        <v>68.395528804815129</v>
      </c>
      <c r="P32" s="210">
        <v>58.744024075666381</v>
      </c>
      <c r="Q32" s="210">
        <v>53.911092003439379</v>
      </c>
      <c r="R32" s="210">
        <v>51.308684436801379</v>
      </c>
      <c r="S32" s="210">
        <v>42.862166809974212</v>
      </c>
      <c r="T32" s="210">
        <v>27.58417884780739</v>
      </c>
      <c r="U32" s="210">
        <v>29.849957007738599</v>
      </c>
      <c r="V32" s="210">
        <v>27.166036113499569</v>
      </c>
      <c r="W32" s="210">
        <v>13.37747205503009</v>
      </c>
      <c r="X32" s="210">
        <v>15.01590713671539</v>
      </c>
      <c r="Y32" s="210">
        <v>14.285984522785901</v>
      </c>
      <c r="DA32" s="109" t="s">
        <v>953</v>
      </c>
    </row>
    <row r="33" spans="1:105" ht="12" customHeight="1" x14ac:dyDescent="0.25">
      <c r="A33" s="24" t="s">
        <v>28</v>
      </c>
      <c r="B33" s="213">
        <v>0</v>
      </c>
      <c r="C33" s="213">
        <v>0</v>
      </c>
      <c r="D33" s="213">
        <v>0</v>
      </c>
      <c r="E33" s="213">
        <v>0</v>
      </c>
      <c r="F33" s="213">
        <v>0</v>
      </c>
      <c r="G33" s="213">
        <v>0</v>
      </c>
      <c r="H33" s="213">
        <v>0</v>
      </c>
      <c r="I33" s="213">
        <v>0</v>
      </c>
      <c r="J33" s="213">
        <v>0</v>
      </c>
      <c r="K33" s="213">
        <v>0</v>
      </c>
      <c r="L33" s="213">
        <v>0</v>
      </c>
      <c r="M33" s="213">
        <v>0</v>
      </c>
      <c r="N33" s="213">
        <v>0</v>
      </c>
      <c r="O33" s="213">
        <v>0</v>
      </c>
      <c r="P33" s="213">
        <v>0</v>
      </c>
      <c r="Q33" s="213">
        <v>0</v>
      </c>
      <c r="R33" s="213">
        <v>0</v>
      </c>
      <c r="S33" s="213">
        <v>0</v>
      </c>
      <c r="T33" s="213">
        <v>0</v>
      </c>
      <c r="U33" s="213">
        <v>0</v>
      </c>
      <c r="V33" s="213">
        <v>0</v>
      </c>
      <c r="W33" s="213">
        <v>0</v>
      </c>
      <c r="X33" s="213">
        <v>0</v>
      </c>
      <c r="Y33" s="213">
        <v>0</v>
      </c>
      <c r="DA33" s="85" t="s">
        <v>954</v>
      </c>
    </row>
    <row r="34" spans="1:105" ht="12" customHeight="1" x14ac:dyDescent="0.25">
      <c r="A34" s="14" t="s">
        <v>29</v>
      </c>
      <c r="B34" s="204">
        <f t="shared" ref="B34:Y34" si="8">B35+B36+B37+B38+B39</f>
        <v>8.5199484092863269</v>
      </c>
      <c r="C34" s="204">
        <f t="shared" si="8"/>
        <v>9.3550300945829736</v>
      </c>
      <c r="D34" s="204">
        <f t="shared" si="8"/>
        <v>8.5736887360275134</v>
      </c>
      <c r="E34" s="204">
        <f t="shared" si="8"/>
        <v>6.2634565778159921</v>
      </c>
      <c r="F34" s="204">
        <f t="shared" si="8"/>
        <v>6.9078245915735161</v>
      </c>
      <c r="G34" s="204">
        <f t="shared" si="8"/>
        <v>6.3568357695614788</v>
      </c>
      <c r="H34" s="204">
        <f t="shared" si="8"/>
        <v>4.1730868443680134</v>
      </c>
      <c r="I34" s="204">
        <f t="shared" si="8"/>
        <v>3.7956147893379191</v>
      </c>
      <c r="J34" s="204">
        <f t="shared" si="8"/>
        <v>3.2314703353396386</v>
      </c>
      <c r="K34" s="204">
        <f t="shared" si="8"/>
        <v>0.90111779879621667</v>
      </c>
      <c r="L34" s="204">
        <f t="shared" si="8"/>
        <v>1.794067067927773</v>
      </c>
      <c r="M34" s="204">
        <f t="shared" si="8"/>
        <v>1.6276010318142731</v>
      </c>
      <c r="N34" s="204">
        <f t="shared" si="8"/>
        <v>3.961564918314703</v>
      </c>
      <c r="O34" s="204">
        <f t="shared" si="8"/>
        <v>5.4765262252794491</v>
      </c>
      <c r="P34" s="204">
        <f t="shared" si="8"/>
        <v>4.2395528804815132</v>
      </c>
      <c r="Q34" s="204">
        <f t="shared" si="8"/>
        <v>5.6419604471195184</v>
      </c>
      <c r="R34" s="204">
        <f t="shared" si="8"/>
        <v>7.1023215821152189E-2</v>
      </c>
      <c r="S34" s="204">
        <f t="shared" si="8"/>
        <v>1.233877901977644</v>
      </c>
      <c r="T34" s="204">
        <f t="shared" si="8"/>
        <v>1.2532244196044711</v>
      </c>
      <c r="U34" s="204">
        <f t="shared" si="8"/>
        <v>1.6803955288048149</v>
      </c>
      <c r="V34" s="204">
        <f t="shared" si="8"/>
        <v>1.5444539982803089</v>
      </c>
      <c r="W34" s="204">
        <f t="shared" si="8"/>
        <v>1.424677558039553</v>
      </c>
      <c r="X34" s="204">
        <f t="shared" si="8"/>
        <v>1.1171969045571799</v>
      </c>
      <c r="Y34" s="204">
        <f t="shared" si="8"/>
        <v>1.058383490971625</v>
      </c>
      <c r="DA34" s="71"/>
    </row>
    <row r="35" spans="1:105" ht="12" customHeight="1" x14ac:dyDescent="0.25">
      <c r="A35" s="18" t="s">
        <v>30</v>
      </c>
      <c r="B35" s="204">
        <v>0</v>
      </c>
      <c r="C35" s="204">
        <v>0</v>
      </c>
      <c r="D35" s="204">
        <v>0</v>
      </c>
      <c r="E35" s="204">
        <v>0</v>
      </c>
      <c r="F35" s="204">
        <v>0</v>
      </c>
      <c r="G35" s="204">
        <v>0</v>
      </c>
      <c r="H35" s="204">
        <v>0</v>
      </c>
      <c r="I35" s="204">
        <v>0</v>
      </c>
      <c r="J35" s="204">
        <v>0</v>
      </c>
      <c r="K35" s="204">
        <v>0</v>
      </c>
      <c r="L35" s="204">
        <v>0</v>
      </c>
      <c r="M35" s="204">
        <v>0</v>
      </c>
      <c r="N35" s="204">
        <v>0</v>
      </c>
      <c r="O35" s="204">
        <v>0</v>
      </c>
      <c r="P35" s="204">
        <v>0</v>
      </c>
      <c r="Q35" s="204">
        <v>0</v>
      </c>
      <c r="R35" s="204">
        <v>0</v>
      </c>
      <c r="S35" s="204">
        <v>0</v>
      </c>
      <c r="T35" s="204">
        <v>0</v>
      </c>
      <c r="U35" s="204">
        <v>0</v>
      </c>
      <c r="V35" s="204">
        <v>0</v>
      </c>
      <c r="W35" s="204">
        <v>0</v>
      </c>
      <c r="X35" s="204">
        <v>0</v>
      </c>
      <c r="Y35" s="204">
        <v>0</v>
      </c>
      <c r="DA35" s="71" t="s">
        <v>955</v>
      </c>
    </row>
    <row r="36" spans="1:105" ht="12" customHeight="1" x14ac:dyDescent="0.25">
      <c r="A36" s="18" t="s">
        <v>31</v>
      </c>
      <c r="B36" s="204">
        <v>3.2960447119518479</v>
      </c>
      <c r="C36" s="204">
        <v>3.2960447119518479</v>
      </c>
      <c r="D36" s="204">
        <v>3.2960447119518479</v>
      </c>
      <c r="E36" s="204">
        <v>2.1974204643164228</v>
      </c>
      <c r="F36" s="204">
        <v>2.1974204643164228</v>
      </c>
      <c r="G36" s="204">
        <v>2.1974204643164228</v>
      </c>
      <c r="H36" s="204">
        <v>2.1974204643164228</v>
      </c>
      <c r="I36" s="204">
        <v>2.1974204643164228</v>
      </c>
      <c r="J36" s="204">
        <v>2.1974204643164228</v>
      </c>
      <c r="K36" s="204">
        <v>0</v>
      </c>
      <c r="L36" s="204">
        <v>0</v>
      </c>
      <c r="M36" s="204">
        <v>0</v>
      </c>
      <c r="N36" s="204">
        <v>0</v>
      </c>
      <c r="O36" s="204">
        <v>0</v>
      </c>
      <c r="P36" s="204">
        <v>0</v>
      </c>
      <c r="Q36" s="204">
        <v>0</v>
      </c>
      <c r="R36" s="204">
        <v>0</v>
      </c>
      <c r="S36" s="204">
        <v>0</v>
      </c>
      <c r="T36" s="204">
        <v>0</v>
      </c>
      <c r="U36" s="204">
        <v>0</v>
      </c>
      <c r="V36" s="204">
        <v>0</v>
      </c>
      <c r="W36" s="204">
        <v>0</v>
      </c>
      <c r="X36" s="204">
        <v>0</v>
      </c>
      <c r="Y36" s="204">
        <v>0</v>
      </c>
      <c r="DA36" s="71" t="s">
        <v>956</v>
      </c>
    </row>
    <row r="37" spans="1:105" ht="12" customHeight="1" x14ac:dyDescent="0.25">
      <c r="A37" s="18" t="s">
        <v>71</v>
      </c>
      <c r="B37" s="204">
        <v>5.223903697334479</v>
      </c>
      <c r="C37" s="204">
        <v>6.0589853826311257</v>
      </c>
      <c r="D37" s="204">
        <v>5.2776440240756646</v>
      </c>
      <c r="E37" s="204">
        <v>4.0660361134995693</v>
      </c>
      <c r="F37" s="204">
        <v>4.7104041272570933</v>
      </c>
      <c r="G37" s="204">
        <v>4.159415305245056</v>
      </c>
      <c r="H37" s="204">
        <v>1.975666380051591</v>
      </c>
      <c r="I37" s="204">
        <v>1.5981943250214961</v>
      </c>
      <c r="J37" s="204">
        <v>1.034049871023216</v>
      </c>
      <c r="K37" s="204">
        <v>0.90111779879621667</v>
      </c>
      <c r="L37" s="204">
        <v>1.794067067927773</v>
      </c>
      <c r="M37" s="204">
        <v>1.6276010318142731</v>
      </c>
      <c r="N37" s="204">
        <v>3.961564918314703</v>
      </c>
      <c r="O37" s="204">
        <v>5.4765262252794491</v>
      </c>
      <c r="P37" s="204">
        <v>4.2395528804815132</v>
      </c>
      <c r="Q37" s="204">
        <v>5.6419604471195184</v>
      </c>
      <c r="R37" s="204">
        <v>7.1023215821152189E-2</v>
      </c>
      <c r="S37" s="204">
        <v>1.233877901977644</v>
      </c>
      <c r="T37" s="204">
        <v>1.2532244196044711</v>
      </c>
      <c r="U37" s="204">
        <v>1.6803955288048149</v>
      </c>
      <c r="V37" s="204">
        <v>1.5444539982803089</v>
      </c>
      <c r="W37" s="204">
        <v>1.424677558039553</v>
      </c>
      <c r="X37" s="204">
        <v>1.1171969045571799</v>
      </c>
      <c r="Y37" s="204">
        <v>1.058383490971625</v>
      </c>
      <c r="DA37" s="71" t="s">
        <v>957</v>
      </c>
    </row>
    <row r="38" spans="1:105" ht="12" customHeight="1" x14ac:dyDescent="0.25">
      <c r="A38" s="18" t="s">
        <v>32</v>
      </c>
      <c r="B38" s="204">
        <v>0</v>
      </c>
      <c r="C38" s="204">
        <v>0</v>
      </c>
      <c r="D38" s="204">
        <v>0</v>
      </c>
      <c r="E38" s="204">
        <v>0</v>
      </c>
      <c r="F38" s="204">
        <v>0</v>
      </c>
      <c r="G38" s="204">
        <v>0</v>
      </c>
      <c r="H38" s="204">
        <v>0</v>
      </c>
      <c r="I38" s="204">
        <v>0</v>
      </c>
      <c r="J38" s="204">
        <v>0</v>
      </c>
      <c r="K38" s="204">
        <v>0</v>
      </c>
      <c r="L38" s="204">
        <v>0</v>
      </c>
      <c r="M38" s="204">
        <v>0</v>
      </c>
      <c r="N38" s="204">
        <v>0</v>
      </c>
      <c r="O38" s="204">
        <v>0</v>
      </c>
      <c r="P38" s="204">
        <v>0</v>
      </c>
      <c r="Q38" s="204">
        <v>0</v>
      </c>
      <c r="R38" s="204">
        <v>0</v>
      </c>
      <c r="S38" s="204">
        <v>0</v>
      </c>
      <c r="T38" s="204">
        <v>0</v>
      </c>
      <c r="U38" s="204">
        <v>0</v>
      </c>
      <c r="V38" s="204">
        <v>0</v>
      </c>
      <c r="W38" s="204">
        <v>0</v>
      </c>
      <c r="X38" s="204">
        <v>0</v>
      </c>
      <c r="Y38" s="204">
        <v>0</v>
      </c>
      <c r="DA38" s="71" t="s">
        <v>958</v>
      </c>
    </row>
    <row r="39" spans="1:105" ht="12" customHeight="1" x14ac:dyDescent="0.25">
      <c r="A39" s="18" t="s">
        <v>33</v>
      </c>
      <c r="B39" s="204">
        <v>0</v>
      </c>
      <c r="C39" s="204">
        <v>0</v>
      </c>
      <c r="D39" s="204">
        <v>0</v>
      </c>
      <c r="E39" s="204">
        <v>0</v>
      </c>
      <c r="F39" s="204">
        <v>0</v>
      </c>
      <c r="G39" s="204">
        <v>0</v>
      </c>
      <c r="H39" s="204">
        <v>0</v>
      </c>
      <c r="I39" s="204">
        <v>0</v>
      </c>
      <c r="J39" s="204">
        <v>0</v>
      </c>
      <c r="K39" s="204">
        <v>0</v>
      </c>
      <c r="L39" s="204">
        <v>0</v>
      </c>
      <c r="M39" s="204">
        <v>0</v>
      </c>
      <c r="N39" s="204">
        <v>0</v>
      </c>
      <c r="O39" s="204">
        <v>0</v>
      </c>
      <c r="P39" s="204">
        <v>0</v>
      </c>
      <c r="Q39" s="204">
        <v>0</v>
      </c>
      <c r="R39" s="204">
        <v>0</v>
      </c>
      <c r="S39" s="204">
        <v>0</v>
      </c>
      <c r="T39" s="204">
        <v>0</v>
      </c>
      <c r="U39" s="204">
        <v>0</v>
      </c>
      <c r="V39" s="204">
        <v>0</v>
      </c>
      <c r="W39" s="204">
        <v>0</v>
      </c>
      <c r="X39" s="204">
        <v>0</v>
      </c>
      <c r="Y39" s="204">
        <v>0</v>
      </c>
      <c r="DA39" s="71" t="s">
        <v>959</v>
      </c>
    </row>
    <row r="40" spans="1:105" ht="12" customHeight="1" x14ac:dyDescent="0.25">
      <c r="A40" s="14" t="s">
        <v>34</v>
      </c>
      <c r="B40" s="204">
        <f t="shared" ref="B40:Y40" si="9">B41+B42</f>
        <v>9.2117798796216679</v>
      </c>
      <c r="C40" s="204">
        <f t="shared" si="9"/>
        <v>8.2928632846087691</v>
      </c>
      <c r="D40" s="204">
        <f t="shared" si="9"/>
        <v>8.4936371453138442</v>
      </c>
      <c r="E40" s="204">
        <f t="shared" si="9"/>
        <v>11.06027515047291</v>
      </c>
      <c r="F40" s="204">
        <f t="shared" si="9"/>
        <v>12.26930352536543</v>
      </c>
      <c r="G40" s="204">
        <f t="shared" si="9"/>
        <v>13.69982803095443</v>
      </c>
      <c r="H40" s="204">
        <f t="shared" si="9"/>
        <v>10.59183147033534</v>
      </c>
      <c r="I40" s="204">
        <f t="shared" si="9"/>
        <v>12.16070507308684</v>
      </c>
      <c r="J40" s="204">
        <f t="shared" si="9"/>
        <v>9.6228718830610482</v>
      </c>
      <c r="K40" s="204">
        <f t="shared" si="9"/>
        <v>8.2767841788478069</v>
      </c>
      <c r="L40" s="204">
        <f t="shared" si="9"/>
        <v>9.1892519346517609</v>
      </c>
      <c r="M40" s="204">
        <f t="shared" si="9"/>
        <v>15.84493532553611</v>
      </c>
      <c r="N40" s="204">
        <f t="shared" si="9"/>
        <v>16.638872305607709</v>
      </c>
      <c r="O40" s="204">
        <f t="shared" si="9"/>
        <v>21.959136000815931</v>
      </c>
      <c r="P40" s="204">
        <f t="shared" si="9"/>
        <v>16.249861801489569</v>
      </c>
      <c r="Q40" s="204">
        <f t="shared" si="9"/>
        <v>15.511751580324621</v>
      </c>
      <c r="R40" s="204">
        <f t="shared" si="9"/>
        <v>18.07005482496356</v>
      </c>
      <c r="S40" s="204">
        <f t="shared" si="9"/>
        <v>12.40256738344984</v>
      </c>
      <c r="T40" s="204">
        <f t="shared" si="9"/>
        <v>8.2702131017839644</v>
      </c>
      <c r="U40" s="204">
        <f t="shared" si="9"/>
        <v>8.6640717338995898</v>
      </c>
      <c r="V40" s="204">
        <f t="shared" si="9"/>
        <v>7.0352066994893878</v>
      </c>
      <c r="W40" s="204">
        <f t="shared" si="9"/>
        <v>2.6718083091802498</v>
      </c>
      <c r="X40" s="204">
        <f t="shared" si="9"/>
        <v>1.6208212630178931</v>
      </c>
      <c r="Y40" s="204">
        <f t="shared" si="9"/>
        <v>1.5611524470833811</v>
      </c>
      <c r="DA40" s="71"/>
    </row>
    <row r="41" spans="1:105" ht="12" customHeight="1" x14ac:dyDescent="0.25">
      <c r="A41" s="18" t="s">
        <v>73</v>
      </c>
      <c r="B41" s="204">
        <v>9.2117798796216679</v>
      </c>
      <c r="C41" s="204">
        <v>8.2928632846087691</v>
      </c>
      <c r="D41" s="204">
        <v>8.4936371453138442</v>
      </c>
      <c r="E41" s="204">
        <v>11.06027515047291</v>
      </c>
      <c r="F41" s="204">
        <v>12.26930352536543</v>
      </c>
      <c r="G41" s="204">
        <v>13.69982803095443</v>
      </c>
      <c r="H41" s="204">
        <v>10.59183147033534</v>
      </c>
      <c r="I41" s="204">
        <v>12.16070507308684</v>
      </c>
      <c r="J41" s="204">
        <v>9.6228718830610482</v>
      </c>
      <c r="K41" s="204">
        <v>8.2767841788478069</v>
      </c>
      <c r="L41" s="204">
        <v>9.1892519346517609</v>
      </c>
      <c r="M41" s="204">
        <v>15.84493532553611</v>
      </c>
      <c r="N41" s="204">
        <v>16.638872305607709</v>
      </c>
      <c r="O41" s="204">
        <v>21.959136000815931</v>
      </c>
      <c r="P41" s="204">
        <v>16.249861801489569</v>
      </c>
      <c r="Q41" s="204">
        <v>15.511751580324621</v>
      </c>
      <c r="R41" s="204">
        <v>18.07005482496356</v>
      </c>
      <c r="S41" s="204">
        <v>12.40256738344984</v>
      </c>
      <c r="T41" s="204">
        <v>8.2702131017839644</v>
      </c>
      <c r="U41" s="204">
        <v>8.6640717338995898</v>
      </c>
      <c r="V41" s="204">
        <v>7.0352066994893878</v>
      </c>
      <c r="W41" s="204">
        <v>2.6718083091802498</v>
      </c>
      <c r="X41" s="204">
        <v>1.6208212630178931</v>
      </c>
      <c r="Y41" s="204">
        <v>1.5611524470833811</v>
      </c>
      <c r="DA41" s="71" t="s">
        <v>960</v>
      </c>
    </row>
    <row r="42" spans="1:105" ht="12" customHeight="1" x14ac:dyDescent="0.25">
      <c r="A42" s="18" t="s">
        <v>36</v>
      </c>
      <c r="B42" s="204">
        <v>0</v>
      </c>
      <c r="C42" s="204">
        <v>0</v>
      </c>
      <c r="D42" s="204">
        <v>0</v>
      </c>
      <c r="E42" s="204">
        <v>0</v>
      </c>
      <c r="F42" s="204">
        <v>0</v>
      </c>
      <c r="G42" s="204">
        <v>0</v>
      </c>
      <c r="H42" s="204">
        <v>0</v>
      </c>
      <c r="I42" s="204">
        <v>0</v>
      </c>
      <c r="J42" s="204">
        <v>0</v>
      </c>
      <c r="K42" s="204">
        <v>0</v>
      </c>
      <c r="L42" s="204">
        <v>0</v>
      </c>
      <c r="M42" s="204">
        <v>0</v>
      </c>
      <c r="N42" s="204">
        <v>0</v>
      </c>
      <c r="O42" s="204">
        <v>0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0</v>
      </c>
      <c r="V42" s="204">
        <v>0</v>
      </c>
      <c r="W42" s="204">
        <v>0</v>
      </c>
      <c r="X42" s="204">
        <v>0</v>
      </c>
      <c r="Y42" s="204">
        <v>0</v>
      </c>
      <c r="DA42" s="71" t="s">
        <v>961</v>
      </c>
    </row>
    <row r="43" spans="1:105" ht="12" customHeight="1" x14ac:dyDescent="0.25">
      <c r="A43" s="14" t="s">
        <v>37</v>
      </c>
      <c r="B43" s="204">
        <f t="shared" ref="B43:Y43" si="10">B44+B45+B46+B47+B48+B49</f>
        <v>0</v>
      </c>
      <c r="C43" s="204">
        <f t="shared" si="10"/>
        <v>0</v>
      </c>
      <c r="D43" s="204">
        <f t="shared" si="10"/>
        <v>0</v>
      </c>
      <c r="E43" s="204">
        <f t="shared" si="10"/>
        <v>0</v>
      </c>
      <c r="F43" s="204">
        <f t="shared" si="10"/>
        <v>0</v>
      </c>
      <c r="G43" s="204">
        <f t="shared" si="10"/>
        <v>0</v>
      </c>
      <c r="H43" s="204">
        <f t="shared" si="10"/>
        <v>0</v>
      </c>
      <c r="I43" s="204">
        <f t="shared" si="10"/>
        <v>0</v>
      </c>
      <c r="J43" s="204">
        <f t="shared" si="10"/>
        <v>0</v>
      </c>
      <c r="K43" s="204">
        <f t="shared" si="10"/>
        <v>0</v>
      </c>
      <c r="L43" s="204">
        <f t="shared" si="10"/>
        <v>0</v>
      </c>
      <c r="M43" s="204">
        <f t="shared" si="10"/>
        <v>9.7508309557228119E-3</v>
      </c>
      <c r="N43" s="204">
        <f t="shared" si="10"/>
        <v>5.734437538971613E-2</v>
      </c>
      <c r="O43" s="204">
        <f t="shared" si="10"/>
        <v>9.3486527129034686E-2</v>
      </c>
      <c r="P43" s="204">
        <f t="shared" si="10"/>
        <v>7.885702912091988E-2</v>
      </c>
      <c r="Q43" s="204">
        <f t="shared" si="10"/>
        <v>9.6330964817253673E-2</v>
      </c>
      <c r="R43" s="204">
        <f t="shared" si="10"/>
        <v>0.1194550632565592</v>
      </c>
      <c r="S43" s="204">
        <f t="shared" si="10"/>
        <v>9.5283003480510831E-2</v>
      </c>
      <c r="T43" s="204">
        <f t="shared" si="10"/>
        <v>6.0053450236670983E-2</v>
      </c>
      <c r="U43" s="204">
        <f t="shared" si="10"/>
        <v>3.9195677966272151E-2</v>
      </c>
      <c r="V43" s="204">
        <f t="shared" si="10"/>
        <v>5.4647126821875683E-2</v>
      </c>
      <c r="W43" s="204">
        <f t="shared" si="10"/>
        <v>1.6497795720867601E-2</v>
      </c>
      <c r="X43" s="204">
        <f t="shared" si="10"/>
        <v>1.1336948504032709E-2</v>
      </c>
      <c r="Y43" s="204">
        <f t="shared" si="10"/>
        <v>1.150447467070299E-2</v>
      </c>
      <c r="DA43" s="71"/>
    </row>
    <row r="44" spans="1:105" ht="12" customHeight="1" x14ac:dyDescent="0.25">
      <c r="A44" s="18" t="s">
        <v>38</v>
      </c>
      <c r="B44" s="204">
        <v>0</v>
      </c>
      <c r="C44" s="204">
        <v>0</v>
      </c>
      <c r="D44" s="204">
        <v>0</v>
      </c>
      <c r="E44" s="204">
        <v>0</v>
      </c>
      <c r="F44" s="204">
        <v>0</v>
      </c>
      <c r="G44" s="204">
        <v>0</v>
      </c>
      <c r="H44" s="204">
        <v>0</v>
      </c>
      <c r="I44" s="204">
        <v>0</v>
      </c>
      <c r="J44" s="204">
        <v>0</v>
      </c>
      <c r="K44" s="204">
        <v>0</v>
      </c>
      <c r="L44" s="204">
        <v>0</v>
      </c>
      <c r="M44" s="204">
        <v>0</v>
      </c>
      <c r="N44" s="204">
        <v>0</v>
      </c>
      <c r="O44" s="204">
        <v>0</v>
      </c>
      <c r="P44" s="204">
        <v>0</v>
      </c>
      <c r="Q44" s="204">
        <v>0</v>
      </c>
      <c r="R44" s="204">
        <v>0</v>
      </c>
      <c r="S44" s="204">
        <v>0</v>
      </c>
      <c r="T44" s="204">
        <v>0</v>
      </c>
      <c r="U44" s="204">
        <v>0</v>
      </c>
      <c r="V44" s="204">
        <v>0</v>
      </c>
      <c r="W44" s="204">
        <v>0</v>
      </c>
      <c r="X44" s="204">
        <v>0</v>
      </c>
      <c r="Y44" s="204">
        <v>0</v>
      </c>
      <c r="DA44" s="71" t="s">
        <v>962</v>
      </c>
    </row>
    <row r="45" spans="1:105" ht="12" customHeight="1" x14ac:dyDescent="0.25">
      <c r="A45" s="18" t="s">
        <v>74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0</v>
      </c>
      <c r="H45" s="204">
        <v>0</v>
      </c>
      <c r="I45" s="204">
        <v>0</v>
      </c>
      <c r="J45" s="204">
        <v>0</v>
      </c>
      <c r="K45" s="204">
        <v>0</v>
      </c>
      <c r="L45" s="204">
        <v>0</v>
      </c>
      <c r="M45" s="204">
        <v>9.7508309557228119E-3</v>
      </c>
      <c r="N45" s="204">
        <v>5.734437538971613E-2</v>
      </c>
      <c r="O45" s="204">
        <v>9.3486527129034686E-2</v>
      </c>
      <c r="P45" s="204">
        <v>7.885702912091988E-2</v>
      </c>
      <c r="Q45" s="204">
        <v>9.6330964817253673E-2</v>
      </c>
      <c r="R45" s="204">
        <v>0.1194550632565592</v>
      </c>
      <c r="S45" s="204">
        <v>9.5283003480510831E-2</v>
      </c>
      <c r="T45" s="204">
        <v>6.0053450236670983E-2</v>
      </c>
      <c r="U45" s="204">
        <v>3.9195677966272151E-2</v>
      </c>
      <c r="V45" s="204">
        <v>5.4647126821875683E-2</v>
      </c>
      <c r="W45" s="204">
        <v>1.6497795720867601E-2</v>
      </c>
      <c r="X45" s="204">
        <v>1.1336948504032709E-2</v>
      </c>
      <c r="Y45" s="204">
        <v>1.150447467070299E-2</v>
      </c>
      <c r="DA45" s="71" t="s">
        <v>963</v>
      </c>
    </row>
    <row r="46" spans="1:105" ht="12" customHeight="1" x14ac:dyDescent="0.25">
      <c r="A46" s="18" t="s">
        <v>75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964</v>
      </c>
    </row>
    <row r="47" spans="1:105" ht="12" customHeight="1" x14ac:dyDescent="0.25">
      <c r="A47" s="18" t="s">
        <v>76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965</v>
      </c>
    </row>
    <row r="48" spans="1:105" ht="12" customHeight="1" x14ac:dyDescent="0.25">
      <c r="A48" s="18" t="s">
        <v>77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966</v>
      </c>
    </row>
    <row r="49" spans="1:105" ht="12" customHeight="1" x14ac:dyDescent="0.25">
      <c r="A49" s="18" t="s">
        <v>78</v>
      </c>
      <c r="B49" s="204">
        <v>0</v>
      </c>
      <c r="C49" s="204">
        <v>0</v>
      </c>
      <c r="D49" s="204">
        <v>0</v>
      </c>
      <c r="E49" s="204">
        <v>0</v>
      </c>
      <c r="F49" s="204">
        <v>0</v>
      </c>
      <c r="G49" s="204">
        <v>0</v>
      </c>
      <c r="H49" s="204">
        <v>0</v>
      </c>
      <c r="I49" s="204">
        <v>0</v>
      </c>
      <c r="J49" s="204">
        <v>0</v>
      </c>
      <c r="K49" s="204">
        <v>0</v>
      </c>
      <c r="L49" s="204">
        <v>0</v>
      </c>
      <c r="M49" s="204">
        <v>0</v>
      </c>
      <c r="N49" s="204">
        <v>0</v>
      </c>
      <c r="O49" s="204">
        <v>0</v>
      </c>
      <c r="P49" s="204">
        <v>0</v>
      </c>
      <c r="Q49" s="204">
        <v>0</v>
      </c>
      <c r="R49" s="204">
        <v>0</v>
      </c>
      <c r="S49" s="204">
        <v>0</v>
      </c>
      <c r="T49" s="204">
        <v>0</v>
      </c>
      <c r="U49" s="204">
        <v>0</v>
      </c>
      <c r="V49" s="204">
        <v>0</v>
      </c>
      <c r="W49" s="204">
        <v>0</v>
      </c>
      <c r="X49" s="204">
        <v>0</v>
      </c>
      <c r="Y49" s="204">
        <v>0</v>
      </c>
      <c r="DA49" s="71" t="s">
        <v>967</v>
      </c>
    </row>
    <row r="50" spans="1:105" ht="12" customHeight="1" x14ac:dyDescent="0.25">
      <c r="A50" s="14" t="s">
        <v>39</v>
      </c>
      <c r="B50" s="204">
        <v>0</v>
      </c>
      <c r="C50" s="204">
        <v>0</v>
      </c>
      <c r="D50" s="204">
        <v>0</v>
      </c>
      <c r="E50" s="204">
        <v>3.680653482373172</v>
      </c>
      <c r="F50" s="204">
        <v>5.1929492691315557</v>
      </c>
      <c r="G50" s="204">
        <v>5.0758383490971619</v>
      </c>
      <c r="H50" s="204">
        <v>6.6355116079105763</v>
      </c>
      <c r="I50" s="204">
        <v>5.2898538263112638</v>
      </c>
      <c r="J50" s="204">
        <v>4.7279449699054164</v>
      </c>
      <c r="K50" s="204">
        <v>3.8655202063628549</v>
      </c>
      <c r="L50" s="204">
        <v>4.6078245915735163</v>
      </c>
      <c r="M50" s="204">
        <v>3.3704213241616512</v>
      </c>
      <c r="N50" s="204">
        <v>5.4164230438521068</v>
      </c>
      <c r="O50" s="204">
        <v>5.8721410146173687</v>
      </c>
      <c r="P50" s="204">
        <v>6.4929492691315556</v>
      </c>
      <c r="Q50" s="204">
        <v>0</v>
      </c>
      <c r="R50" s="204">
        <v>7.497850386930352E-2</v>
      </c>
      <c r="S50" s="204">
        <v>2.3043852106620809E-2</v>
      </c>
      <c r="T50" s="204">
        <v>2.2871883061049009E-2</v>
      </c>
      <c r="U50" s="204">
        <v>2.6311263972484952E-2</v>
      </c>
      <c r="V50" s="204">
        <v>2.8460877042132411E-2</v>
      </c>
      <c r="W50" s="204">
        <v>2.6311263972484952E-2</v>
      </c>
      <c r="X50" s="204">
        <v>2.4161650902837489E-2</v>
      </c>
      <c r="Y50" s="204">
        <v>2.3903697334479789E-2</v>
      </c>
      <c r="DA50" s="71" t="s">
        <v>968</v>
      </c>
    </row>
    <row r="51" spans="1:105" ht="12" customHeight="1" x14ac:dyDescent="0.25">
      <c r="A51" s="21" t="s">
        <v>40</v>
      </c>
      <c r="B51" s="207">
        <v>24.413757523645739</v>
      </c>
      <c r="C51" s="207">
        <v>23.16431642304385</v>
      </c>
      <c r="D51" s="207">
        <v>24.149441100601891</v>
      </c>
      <c r="E51" s="207">
        <v>41.066036113499571</v>
      </c>
      <c r="F51" s="207">
        <v>41.078503869303518</v>
      </c>
      <c r="G51" s="207">
        <v>45.579879621668098</v>
      </c>
      <c r="H51" s="207">
        <v>39.763370593293203</v>
      </c>
      <c r="I51" s="207">
        <v>38.271023215821153</v>
      </c>
      <c r="J51" s="207">
        <v>34.126913155631982</v>
      </c>
      <c r="K51" s="207">
        <v>26.74256233877902</v>
      </c>
      <c r="L51" s="207">
        <v>30.085124677558031</v>
      </c>
      <c r="M51" s="207">
        <v>34.462166809974207</v>
      </c>
      <c r="N51" s="207">
        <v>33.499570077386068</v>
      </c>
      <c r="O51" s="207">
        <v>34.99423903697334</v>
      </c>
      <c r="P51" s="207">
        <v>31.682803095442821</v>
      </c>
      <c r="Q51" s="207">
        <v>32.661049011177987</v>
      </c>
      <c r="R51" s="207">
        <v>32.973172828890803</v>
      </c>
      <c r="S51" s="207">
        <v>29.107394668959589</v>
      </c>
      <c r="T51" s="207">
        <v>17.97781599312124</v>
      </c>
      <c r="U51" s="207">
        <v>19.43998280309544</v>
      </c>
      <c r="V51" s="207">
        <v>18.50326741186586</v>
      </c>
      <c r="W51" s="207">
        <v>9.2381771281169378</v>
      </c>
      <c r="X51" s="207">
        <v>12.24239036973345</v>
      </c>
      <c r="Y51" s="207">
        <v>11.63104041272571</v>
      </c>
      <c r="DA51" s="86" t="s">
        <v>969</v>
      </c>
    </row>
    <row r="52" spans="1:105" ht="12" customHeight="1" x14ac:dyDescent="0.25">
      <c r="A52" s="114" t="s">
        <v>144</v>
      </c>
      <c r="B52" s="284">
        <f t="shared" ref="B52:Y52" si="11">SUM(B53:B55)</f>
        <v>42.145485812553709</v>
      </c>
      <c r="C52" s="284">
        <f t="shared" si="11"/>
        <v>40.812209802235586</v>
      </c>
      <c r="D52" s="284">
        <f t="shared" si="11"/>
        <v>41.216766981943266</v>
      </c>
      <c r="E52" s="284">
        <f t="shared" si="11"/>
        <v>62.070421324161643</v>
      </c>
      <c r="F52" s="284">
        <f t="shared" si="11"/>
        <v>65.448581255374037</v>
      </c>
      <c r="G52" s="284">
        <f t="shared" si="11"/>
        <v>70.712381771281173</v>
      </c>
      <c r="H52" s="284">
        <f t="shared" si="11"/>
        <v>61.163800515907141</v>
      </c>
      <c r="I52" s="284">
        <f t="shared" si="11"/>
        <v>59.517196904557181</v>
      </c>
      <c r="J52" s="284">
        <f t="shared" si="11"/>
        <v>51.709200343938093</v>
      </c>
      <c r="K52" s="284">
        <f t="shared" si="11"/>
        <v>39.785984522785895</v>
      </c>
      <c r="L52" s="284">
        <f t="shared" si="11"/>
        <v>45.676268271711074</v>
      </c>
      <c r="M52" s="284">
        <f t="shared" si="11"/>
        <v>55.314875322441978</v>
      </c>
      <c r="N52" s="284">
        <f t="shared" si="11"/>
        <v>59.573774720550311</v>
      </c>
      <c r="O52" s="284">
        <f t="shared" si="11"/>
        <v>68.395528804815143</v>
      </c>
      <c r="P52" s="284">
        <f t="shared" si="11"/>
        <v>58.74402407566636</v>
      </c>
      <c r="Q52" s="284">
        <f t="shared" si="11"/>
        <v>53.911092003439371</v>
      </c>
      <c r="R52" s="284">
        <f t="shared" si="11"/>
        <v>51.308684436801393</v>
      </c>
      <c r="S52" s="284">
        <f t="shared" si="11"/>
        <v>42.862166809974212</v>
      </c>
      <c r="T52" s="284">
        <f t="shared" si="11"/>
        <v>27.584178847807383</v>
      </c>
      <c r="U52" s="284">
        <f t="shared" si="11"/>
        <v>29.849957007738606</v>
      </c>
      <c r="V52" s="284">
        <f t="shared" si="11"/>
        <v>27.166036113499569</v>
      </c>
      <c r="W52" s="284">
        <f t="shared" si="11"/>
        <v>13.377472055030093</v>
      </c>
      <c r="X52" s="284">
        <f t="shared" si="11"/>
        <v>15.015907136715395</v>
      </c>
      <c r="Y52" s="284">
        <f t="shared" si="11"/>
        <v>14.285984522785899</v>
      </c>
      <c r="DA52" s="118"/>
    </row>
    <row r="53" spans="1:105" ht="12" customHeight="1" x14ac:dyDescent="0.25">
      <c r="A53" s="51" t="s">
        <v>48</v>
      </c>
      <c r="B53" s="237">
        <f>CHI_fec!B5-B58</f>
        <v>0</v>
      </c>
      <c r="C53" s="237">
        <f>CHI_fec!C5-C58</f>
        <v>0</v>
      </c>
      <c r="D53" s="237">
        <f>CHI_fec!D5-D58</f>
        <v>0</v>
      </c>
      <c r="E53" s="237">
        <f>CHI_fec!E5-E58</f>
        <v>0</v>
      </c>
      <c r="F53" s="237">
        <f>CHI_fec!F5-F58</f>
        <v>0</v>
      </c>
      <c r="G53" s="237">
        <f>CHI_fec!G5-G58</f>
        <v>0</v>
      </c>
      <c r="H53" s="237">
        <f>CHI_fec!H5-H58</f>
        <v>0</v>
      </c>
      <c r="I53" s="237">
        <f>CHI_fec!I5-I58</f>
        <v>0</v>
      </c>
      <c r="J53" s="237">
        <f>CHI_fec!J5-J58</f>
        <v>0</v>
      </c>
      <c r="K53" s="237">
        <f>CHI_fec!K5-K58</f>
        <v>0</v>
      </c>
      <c r="L53" s="237">
        <f>CHI_fec!L5-L58</f>
        <v>0</v>
      </c>
      <c r="M53" s="237">
        <f>CHI_fec!M5-M58</f>
        <v>0</v>
      </c>
      <c r="N53" s="237">
        <f>CHI_fec!N5-N58</f>
        <v>0</v>
      </c>
      <c r="O53" s="237">
        <f>CHI_fec!O5-O58</f>
        <v>0</v>
      </c>
      <c r="P53" s="237">
        <f>CHI_fec!P5-P58</f>
        <v>0</v>
      </c>
      <c r="Q53" s="237">
        <f>CHI_fec!Q5-Q58</f>
        <v>0</v>
      </c>
      <c r="R53" s="237">
        <f>CHI_fec!R5-R58</f>
        <v>0</v>
      </c>
      <c r="S53" s="237">
        <f>CHI_fec!S5-S58</f>
        <v>0</v>
      </c>
      <c r="T53" s="237">
        <f>CHI_fec!T5-T58</f>
        <v>0</v>
      </c>
      <c r="U53" s="237">
        <f>CHI_fec!U5-U58</f>
        <v>0</v>
      </c>
      <c r="V53" s="237">
        <f>CHI_fec!V5-V58</f>
        <v>0</v>
      </c>
      <c r="W53" s="237">
        <f>CHI_fec!W5-W58</f>
        <v>0</v>
      </c>
      <c r="X53" s="237">
        <f>CHI_fec!X5-X58</f>
        <v>0</v>
      </c>
      <c r="Y53" s="237">
        <f>CHI_fec!Y5-Y58</f>
        <v>0</v>
      </c>
      <c r="DA53" s="83"/>
    </row>
    <row r="54" spans="1:105" ht="12" customHeight="1" x14ac:dyDescent="0.25">
      <c r="A54" s="99" t="s">
        <v>49</v>
      </c>
      <c r="B54" s="238">
        <f>CHI_fec!B61</f>
        <v>36.531184206218043</v>
      </c>
      <c r="C54" s="238">
        <f>CHI_fec!C61</f>
        <v>35.352339690910981</v>
      </c>
      <c r="D54" s="238">
        <f>CHI_fec!D61</f>
        <v>35.784439763590171</v>
      </c>
      <c r="E54" s="238">
        <f>CHI_fec!E61</f>
        <v>53.525984308220757</v>
      </c>
      <c r="F54" s="238">
        <f>CHI_fec!F61</f>
        <v>56.477582498794327</v>
      </c>
      <c r="G54" s="238">
        <f>CHI_fec!G61</f>
        <v>60.427478883938242</v>
      </c>
      <c r="H54" s="238">
        <f>CHI_fec!H61</f>
        <v>52.374701961519598</v>
      </c>
      <c r="I54" s="238">
        <f>CHI_fec!I61</f>
        <v>49.247316429816401</v>
      </c>
      <c r="J54" s="238">
        <f>CHI_fec!J61</f>
        <v>44.686324908566903</v>
      </c>
      <c r="K54" s="238">
        <f>CHI_fec!K61</f>
        <v>34.361836454181358</v>
      </c>
      <c r="L54" s="238">
        <f>CHI_fec!L61</f>
        <v>39.930116617119772</v>
      </c>
      <c r="M54" s="238">
        <f>CHI_fec!M61</f>
        <v>48.649147789294076</v>
      </c>
      <c r="N54" s="238">
        <f>CHI_fec!N61</f>
        <v>53.044755375563433</v>
      </c>
      <c r="O54" s="238">
        <f>CHI_fec!O61</f>
        <v>61.067057207347382</v>
      </c>
      <c r="P54" s="238">
        <f>CHI_fec!P61</f>
        <v>49.736695445344019</v>
      </c>
      <c r="Q54" s="238">
        <f>CHI_fec!Q61</f>
        <v>45.326346344668238</v>
      </c>
      <c r="R54" s="238">
        <f>CHI_fec!R61</f>
        <v>43.773800109775372</v>
      </c>
      <c r="S54" s="238">
        <f>CHI_fec!S61</f>
        <v>37.061693313838489</v>
      </c>
      <c r="T54" s="238">
        <f>CHI_fec!T61</f>
        <v>22.574472031130021</v>
      </c>
      <c r="U54" s="238">
        <f>CHI_fec!U61</f>
        <v>24.139656696274631</v>
      </c>
      <c r="V54" s="238">
        <f>CHI_fec!V61</f>
        <v>22.871507261222391</v>
      </c>
      <c r="W54" s="238">
        <f>CHI_fec!W61</f>
        <v>10.87894934447246</v>
      </c>
      <c r="X54" s="238">
        <f>CHI_fec!X61</f>
        <v>12.17525501278862</v>
      </c>
      <c r="Y54" s="238">
        <f>CHI_fec!Y61</f>
        <v>11.306792254676621</v>
      </c>
      <c r="DA54" s="94"/>
    </row>
    <row r="55" spans="1:105" ht="12" customHeight="1" x14ac:dyDescent="0.25">
      <c r="A55" s="52" t="s">
        <v>50</v>
      </c>
      <c r="B55" s="239">
        <f>CHI_fec!B110</f>
        <v>5.6143016063356681</v>
      </c>
      <c r="C55" s="239">
        <f>CHI_fec!C110</f>
        <v>5.4598701113246086</v>
      </c>
      <c r="D55" s="239">
        <f>CHI_fec!D110</f>
        <v>5.4323272183530911</v>
      </c>
      <c r="E55" s="239">
        <f>CHI_fec!E110</f>
        <v>8.5444370159408898</v>
      </c>
      <c r="F55" s="239">
        <f>CHI_fec!F110</f>
        <v>8.9709987565797125</v>
      </c>
      <c r="G55" s="239">
        <f>CHI_fec!G110</f>
        <v>10.28490288734293</v>
      </c>
      <c r="H55" s="239">
        <f>CHI_fec!H110</f>
        <v>8.7890985543875395</v>
      </c>
      <c r="I55" s="239">
        <f>CHI_fec!I110</f>
        <v>10.269880474740781</v>
      </c>
      <c r="J55" s="239">
        <f>CHI_fec!J110</f>
        <v>7.022875435371188</v>
      </c>
      <c r="K55" s="239">
        <f>CHI_fec!K110</f>
        <v>5.4241480686045414</v>
      </c>
      <c r="L55" s="239">
        <f>CHI_fec!L110</f>
        <v>5.7461516545913014</v>
      </c>
      <c r="M55" s="239">
        <f>CHI_fec!M110</f>
        <v>6.6657275331479049</v>
      </c>
      <c r="N55" s="239">
        <f>CHI_fec!N110</f>
        <v>6.529019344986879</v>
      </c>
      <c r="O55" s="239">
        <f>CHI_fec!O110</f>
        <v>7.3284715974677566</v>
      </c>
      <c r="P55" s="239">
        <f>CHI_fec!P110</f>
        <v>9.0073286303223394</v>
      </c>
      <c r="Q55" s="239">
        <f>CHI_fec!Q110</f>
        <v>8.5847456587711353</v>
      </c>
      <c r="R55" s="239">
        <f>CHI_fec!R110</f>
        <v>7.5348843270260231</v>
      </c>
      <c r="S55" s="239">
        <f>CHI_fec!S110</f>
        <v>5.8004734961357212</v>
      </c>
      <c r="T55" s="239">
        <f>CHI_fec!T110</f>
        <v>5.0097068166773626</v>
      </c>
      <c r="U55" s="239">
        <f>CHI_fec!U110</f>
        <v>5.7103003114639739</v>
      </c>
      <c r="V55" s="239">
        <f>CHI_fec!V110</f>
        <v>4.2945288522771774</v>
      </c>
      <c r="W55" s="239">
        <f>CHI_fec!W110</f>
        <v>2.498522710557634</v>
      </c>
      <c r="X55" s="239">
        <f>CHI_fec!X110</f>
        <v>2.8406521239267759</v>
      </c>
      <c r="Y55" s="239">
        <f>CHI_fec!Y110</f>
        <v>2.9791922681092791</v>
      </c>
      <c r="DA55" s="84"/>
    </row>
    <row r="56" spans="1:105" ht="12" customHeight="1" x14ac:dyDescent="0.25">
      <c r="A56" s="172"/>
      <c r="B56" s="172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DA56" s="176"/>
    </row>
    <row r="57" spans="1:105" ht="12" customHeight="1" x14ac:dyDescent="0.25">
      <c r="A57" s="30" t="s">
        <v>970</v>
      </c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DA57" s="112"/>
    </row>
    <row r="58" spans="1:105" ht="12" customHeight="1" x14ac:dyDescent="0.25">
      <c r="A58" s="31" t="s">
        <v>70</v>
      </c>
      <c r="B58" s="210">
        <v>0</v>
      </c>
      <c r="C58" s="210">
        <v>0</v>
      </c>
      <c r="D58" s="210">
        <v>0</v>
      </c>
      <c r="E58" s="210">
        <v>0</v>
      </c>
      <c r="F58" s="210">
        <v>0</v>
      </c>
      <c r="G58" s="210">
        <v>0</v>
      </c>
      <c r="H58" s="210">
        <v>0</v>
      </c>
      <c r="I58" s="210">
        <v>0</v>
      </c>
      <c r="J58" s="210">
        <v>0</v>
      </c>
      <c r="K58" s="210">
        <v>0</v>
      </c>
      <c r="L58" s="210">
        <v>0</v>
      </c>
      <c r="M58" s="210">
        <v>0</v>
      </c>
      <c r="N58" s="210">
        <v>0</v>
      </c>
      <c r="O58" s="210">
        <v>0</v>
      </c>
      <c r="P58" s="210">
        <v>0</v>
      </c>
      <c r="Q58" s="210">
        <v>0</v>
      </c>
      <c r="R58" s="210">
        <v>0</v>
      </c>
      <c r="S58" s="210">
        <v>0</v>
      </c>
      <c r="T58" s="210">
        <v>0</v>
      </c>
      <c r="U58" s="210">
        <v>0</v>
      </c>
      <c r="V58" s="210">
        <v>0</v>
      </c>
      <c r="W58" s="210">
        <v>0</v>
      </c>
      <c r="X58" s="210">
        <v>0</v>
      </c>
      <c r="Y58" s="210">
        <v>0</v>
      </c>
      <c r="DA58" s="109" t="s">
        <v>971</v>
      </c>
    </row>
    <row r="59" spans="1:105" ht="12" customHeight="1" x14ac:dyDescent="0.25">
      <c r="A59" s="24" t="s">
        <v>28</v>
      </c>
      <c r="B59" s="213">
        <v>0</v>
      </c>
      <c r="C59" s="213">
        <v>0</v>
      </c>
      <c r="D59" s="213">
        <v>0</v>
      </c>
      <c r="E59" s="213">
        <v>0</v>
      </c>
      <c r="F59" s="213">
        <v>0</v>
      </c>
      <c r="G59" s="213">
        <v>0</v>
      </c>
      <c r="H59" s="213">
        <v>0</v>
      </c>
      <c r="I59" s="213">
        <v>0</v>
      </c>
      <c r="J59" s="213">
        <v>0</v>
      </c>
      <c r="K59" s="213">
        <v>0</v>
      </c>
      <c r="L59" s="213">
        <v>0</v>
      </c>
      <c r="M59" s="213">
        <v>0</v>
      </c>
      <c r="N59" s="213">
        <v>0</v>
      </c>
      <c r="O59" s="213">
        <v>0</v>
      </c>
      <c r="P59" s="213">
        <v>0</v>
      </c>
      <c r="Q59" s="213">
        <v>0</v>
      </c>
      <c r="R59" s="213">
        <v>0</v>
      </c>
      <c r="S59" s="213">
        <v>0</v>
      </c>
      <c r="T59" s="213">
        <v>0</v>
      </c>
      <c r="U59" s="213">
        <v>0</v>
      </c>
      <c r="V59" s="213">
        <v>0</v>
      </c>
      <c r="W59" s="213">
        <v>0</v>
      </c>
      <c r="X59" s="213">
        <v>0</v>
      </c>
      <c r="Y59" s="213">
        <v>0</v>
      </c>
      <c r="DA59" s="85" t="s">
        <v>972</v>
      </c>
    </row>
    <row r="60" spans="1:105" ht="12" customHeight="1" x14ac:dyDescent="0.25">
      <c r="A60" s="14" t="s">
        <v>29</v>
      </c>
      <c r="B60" s="204">
        <f t="shared" ref="B60:Y60" si="12">B61+B62+B63+B64+B65+B66</f>
        <v>0</v>
      </c>
      <c r="C60" s="204">
        <f t="shared" si="12"/>
        <v>0</v>
      </c>
      <c r="D60" s="204">
        <f t="shared" si="12"/>
        <v>0</v>
      </c>
      <c r="E60" s="204">
        <f t="shared" si="12"/>
        <v>0</v>
      </c>
      <c r="F60" s="204">
        <f t="shared" si="12"/>
        <v>0</v>
      </c>
      <c r="G60" s="204">
        <f t="shared" si="12"/>
        <v>0</v>
      </c>
      <c r="H60" s="204">
        <f t="shared" si="12"/>
        <v>0</v>
      </c>
      <c r="I60" s="204">
        <f t="shared" si="12"/>
        <v>0</v>
      </c>
      <c r="J60" s="204">
        <f t="shared" si="12"/>
        <v>0</v>
      </c>
      <c r="K60" s="204">
        <f t="shared" si="12"/>
        <v>0</v>
      </c>
      <c r="L60" s="204">
        <f t="shared" si="12"/>
        <v>0</v>
      </c>
      <c r="M60" s="204">
        <f t="shared" si="12"/>
        <v>0</v>
      </c>
      <c r="N60" s="204">
        <f t="shared" si="12"/>
        <v>0</v>
      </c>
      <c r="O60" s="204">
        <f t="shared" si="12"/>
        <v>0</v>
      </c>
      <c r="P60" s="204">
        <f t="shared" si="12"/>
        <v>0</v>
      </c>
      <c r="Q60" s="204">
        <f t="shared" si="12"/>
        <v>0</v>
      </c>
      <c r="R60" s="204">
        <f t="shared" si="12"/>
        <v>0</v>
      </c>
      <c r="S60" s="204">
        <f t="shared" si="12"/>
        <v>0</v>
      </c>
      <c r="T60" s="204">
        <f t="shared" si="12"/>
        <v>0</v>
      </c>
      <c r="U60" s="204">
        <f t="shared" si="12"/>
        <v>0</v>
      </c>
      <c r="V60" s="204">
        <f t="shared" si="12"/>
        <v>0</v>
      </c>
      <c r="W60" s="204">
        <f t="shared" si="12"/>
        <v>0</v>
      </c>
      <c r="X60" s="204">
        <f t="shared" si="12"/>
        <v>0</v>
      </c>
      <c r="Y60" s="204">
        <f t="shared" si="12"/>
        <v>0</v>
      </c>
      <c r="DA60" s="71"/>
    </row>
    <row r="61" spans="1:105" ht="12" customHeight="1" x14ac:dyDescent="0.25">
      <c r="A61" s="18" t="s">
        <v>30</v>
      </c>
      <c r="B61" s="204">
        <v>0</v>
      </c>
      <c r="C61" s="204">
        <v>0</v>
      </c>
      <c r="D61" s="204">
        <v>0</v>
      </c>
      <c r="E61" s="204">
        <v>0</v>
      </c>
      <c r="F61" s="204">
        <v>0</v>
      </c>
      <c r="G61" s="204">
        <v>0</v>
      </c>
      <c r="H61" s="204">
        <v>0</v>
      </c>
      <c r="I61" s="204">
        <v>0</v>
      </c>
      <c r="J61" s="204">
        <v>0</v>
      </c>
      <c r="K61" s="204">
        <v>0</v>
      </c>
      <c r="L61" s="204">
        <v>0</v>
      </c>
      <c r="M61" s="204">
        <v>0</v>
      </c>
      <c r="N61" s="204">
        <v>0</v>
      </c>
      <c r="O61" s="204">
        <v>0</v>
      </c>
      <c r="P61" s="204">
        <v>0</v>
      </c>
      <c r="Q61" s="204">
        <v>0</v>
      </c>
      <c r="R61" s="204">
        <v>0</v>
      </c>
      <c r="S61" s="204">
        <v>0</v>
      </c>
      <c r="T61" s="204">
        <v>0</v>
      </c>
      <c r="U61" s="204">
        <v>0</v>
      </c>
      <c r="V61" s="204">
        <v>0</v>
      </c>
      <c r="W61" s="204">
        <v>0</v>
      </c>
      <c r="X61" s="204">
        <v>0</v>
      </c>
      <c r="Y61" s="204">
        <v>0</v>
      </c>
      <c r="DA61" s="71" t="s">
        <v>973</v>
      </c>
    </row>
    <row r="62" spans="1:105" ht="12" customHeight="1" x14ac:dyDescent="0.25">
      <c r="A62" s="18" t="s">
        <v>31</v>
      </c>
      <c r="B62" s="204">
        <v>0</v>
      </c>
      <c r="C62" s="204">
        <v>0</v>
      </c>
      <c r="D62" s="204">
        <v>0</v>
      </c>
      <c r="E62" s="204">
        <v>0</v>
      </c>
      <c r="F62" s="204">
        <v>0</v>
      </c>
      <c r="G62" s="204">
        <v>0</v>
      </c>
      <c r="H62" s="204">
        <v>0</v>
      </c>
      <c r="I62" s="204">
        <v>0</v>
      </c>
      <c r="J62" s="204">
        <v>0</v>
      </c>
      <c r="K62" s="204">
        <v>0</v>
      </c>
      <c r="L62" s="204">
        <v>0</v>
      </c>
      <c r="M62" s="204">
        <v>0</v>
      </c>
      <c r="N62" s="204">
        <v>0</v>
      </c>
      <c r="O62" s="204">
        <v>0</v>
      </c>
      <c r="P62" s="204">
        <v>0</v>
      </c>
      <c r="Q62" s="204">
        <v>0</v>
      </c>
      <c r="R62" s="204">
        <v>0</v>
      </c>
      <c r="S62" s="204">
        <v>0</v>
      </c>
      <c r="T62" s="204">
        <v>0</v>
      </c>
      <c r="U62" s="204">
        <v>0</v>
      </c>
      <c r="V62" s="204">
        <v>0</v>
      </c>
      <c r="W62" s="204">
        <v>0</v>
      </c>
      <c r="X62" s="204">
        <v>0</v>
      </c>
      <c r="Y62" s="204">
        <v>0</v>
      </c>
      <c r="DA62" s="71" t="s">
        <v>974</v>
      </c>
    </row>
    <row r="63" spans="1:105" ht="12" customHeight="1" x14ac:dyDescent="0.25">
      <c r="A63" s="18" t="s">
        <v>71</v>
      </c>
      <c r="B63" s="204">
        <v>0</v>
      </c>
      <c r="C63" s="204">
        <v>0</v>
      </c>
      <c r="D63" s="204">
        <v>0</v>
      </c>
      <c r="E63" s="204">
        <v>0</v>
      </c>
      <c r="F63" s="204">
        <v>0</v>
      </c>
      <c r="G63" s="204">
        <v>0</v>
      </c>
      <c r="H63" s="204">
        <v>0</v>
      </c>
      <c r="I63" s="204">
        <v>0</v>
      </c>
      <c r="J63" s="204">
        <v>0</v>
      </c>
      <c r="K63" s="204">
        <v>0</v>
      </c>
      <c r="L63" s="204">
        <v>0</v>
      </c>
      <c r="M63" s="204">
        <v>0</v>
      </c>
      <c r="N63" s="204">
        <v>0</v>
      </c>
      <c r="O63" s="204">
        <v>0</v>
      </c>
      <c r="P63" s="204">
        <v>0</v>
      </c>
      <c r="Q63" s="204">
        <v>0</v>
      </c>
      <c r="R63" s="204">
        <v>0</v>
      </c>
      <c r="S63" s="204">
        <v>0</v>
      </c>
      <c r="T63" s="204">
        <v>0</v>
      </c>
      <c r="U63" s="204">
        <v>0</v>
      </c>
      <c r="V63" s="204">
        <v>0</v>
      </c>
      <c r="W63" s="204">
        <v>0</v>
      </c>
      <c r="X63" s="204">
        <v>0</v>
      </c>
      <c r="Y63" s="204">
        <v>0</v>
      </c>
      <c r="DA63" s="71" t="s">
        <v>975</v>
      </c>
    </row>
    <row r="64" spans="1:105" ht="12" customHeight="1" x14ac:dyDescent="0.25">
      <c r="A64" s="18" t="s">
        <v>32</v>
      </c>
      <c r="B64" s="204">
        <v>0</v>
      </c>
      <c r="C64" s="204">
        <v>0</v>
      </c>
      <c r="D64" s="204">
        <v>0</v>
      </c>
      <c r="E64" s="204">
        <v>0</v>
      </c>
      <c r="F64" s="204">
        <v>0</v>
      </c>
      <c r="G64" s="204">
        <v>0</v>
      </c>
      <c r="H64" s="204">
        <v>0</v>
      </c>
      <c r="I64" s="204">
        <v>0</v>
      </c>
      <c r="J64" s="204">
        <v>0</v>
      </c>
      <c r="K64" s="204">
        <v>0</v>
      </c>
      <c r="L64" s="204">
        <v>0</v>
      </c>
      <c r="M64" s="204">
        <v>0</v>
      </c>
      <c r="N64" s="204">
        <v>0</v>
      </c>
      <c r="O64" s="204">
        <v>0</v>
      </c>
      <c r="P64" s="204">
        <v>0</v>
      </c>
      <c r="Q64" s="204">
        <v>0</v>
      </c>
      <c r="R64" s="204">
        <v>0</v>
      </c>
      <c r="S64" s="204">
        <v>0</v>
      </c>
      <c r="T64" s="204">
        <v>0</v>
      </c>
      <c r="U64" s="204">
        <v>0</v>
      </c>
      <c r="V64" s="204">
        <v>0</v>
      </c>
      <c r="W64" s="204">
        <v>0</v>
      </c>
      <c r="X64" s="204">
        <v>0</v>
      </c>
      <c r="Y64" s="204">
        <v>0</v>
      </c>
      <c r="DA64" s="71" t="s">
        <v>976</v>
      </c>
    </row>
    <row r="65" spans="1:105" ht="12" customHeight="1" x14ac:dyDescent="0.25">
      <c r="A65" s="18" t="s">
        <v>33</v>
      </c>
      <c r="B65" s="204">
        <v>0</v>
      </c>
      <c r="C65" s="204">
        <v>0</v>
      </c>
      <c r="D65" s="204">
        <v>0</v>
      </c>
      <c r="E65" s="204">
        <v>0</v>
      </c>
      <c r="F65" s="204">
        <v>0</v>
      </c>
      <c r="G65" s="204">
        <v>0</v>
      </c>
      <c r="H65" s="204">
        <v>0</v>
      </c>
      <c r="I65" s="204">
        <v>0</v>
      </c>
      <c r="J65" s="204">
        <v>0</v>
      </c>
      <c r="K65" s="204">
        <v>0</v>
      </c>
      <c r="L65" s="204">
        <v>0</v>
      </c>
      <c r="M65" s="204">
        <v>0</v>
      </c>
      <c r="N65" s="204">
        <v>0</v>
      </c>
      <c r="O65" s="204">
        <v>0</v>
      </c>
      <c r="P65" s="204">
        <v>0</v>
      </c>
      <c r="Q65" s="204">
        <v>0</v>
      </c>
      <c r="R65" s="204">
        <v>0</v>
      </c>
      <c r="S65" s="204">
        <v>0</v>
      </c>
      <c r="T65" s="204">
        <v>0</v>
      </c>
      <c r="U65" s="204">
        <v>0</v>
      </c>
      <c r="V65" s="204">
        <v>0</v>
      </c>
      <c r="W65" s="204">
        <v>0</v>
      </c>
      <c r="X65" s="204">
        <v>0</v>
      </c>
      <c r="Y65" s="204">
        <v>0</v>
      </c>
      <c r="DA65" s="71" t="s">
        <v>977</v>
      </c>
    </row>
    <row r="66" spans="1:105" ht="12" customHeight="1" x14ac:dyDescent="0.25">
      <c r="A66" s="18" t="s">
        <v>83</v>
      </c>
      <c r="B66" s="204">
        <v>0</v>
      </c>
      <c r="C66" s="204">
        <v>0</v>
      </c>
      <c r="D66" s="204">
        <v>0</v>
      </c>
      <c r="E66" s="204">
        <v>0</v>
      </c>
      <c r="F66" s="204">
        <v>0</v>
      </c>
      <c r="G66" s="204">
        <v>0</v>
      </c>
      <c r="H66" s="204">
        <v>0</v>
      </c>
      <c r="I66" s="204">
        <v>0</v>
      </c>
      <c r="J66" s="204">
        <v>0</v>
      </c>
      <c r="K66" s="204">
        <v>0</v>
      </c>
      <c r="L66" s="204">
        <v>0</v>
      </c>
      <c r="M66" s="204">
        <v>0</v>
      </c>
      <c r="N66" s="204">
        <v>0</v>
      </c>
      <c r="O66" s="204">
        <v>0</v>
      </c>
      <c r="P66" s="204">
        <v>0</v>
      </c>
      <c r="Q66" s="204">
        <v>0</v>
      </c>
      <c r="R66" s="204">
        <v>0</v>
      </c>
      <c r="S66" s="204">
        <v>0</v>
      </c>
      <c r="T66" s="204">
        <v>0</v>
      </c>
      <c r="U66" s="204">
        <v>0</v>
      </c>
      <c r="V66" s="204">
        <v>0</v>
      </c>
      <c r="W66" s="204">
        <v>0</v>
      </c>
      <c r="X66" s="204">
        <v>0</v>
      </c>
      <c r="Y66" s="204">
        <v>0</v>
      </c>
      <c r="DA66" s="71" t="s">
        <v>978</v>
      </c>
    </row>
    <row r="67" spans="1:105" ht="12" customHeight="1" x14ac:dyDescent="0.25">
      <c r="A67" s="14" t="s">
        <v>34</v>
      </c>
      <c r="B67" s="204">
        <f t="shared" ref="B67:Y67" si="13">B68+B69</f>
        <v>0</v>
      </c>
      <c r="C67" s="204">
        <f t="shared" si="13"/>
        <v>0</v>
      </c>
      <c r="D67" s="204">
        <f t="shared" si="13"/>
        <v>0</v>
      </c>
      <c r="E67" s="204">
        <f t="shared" si="13"/>
        <v>0</v>
      </c>
      <c r="F67" s="204">
        <f t="shared" si="13"/>
        <v>0</v>
      </c>
      <c r="G67" s="204">
        <f t="shared" si="13"/>
        <v>0</v>
      </c>
      <c r="H67" s="204">
        <f t="shared" si="13"/>
        <v>0</v>
      </c>
      <c r="I67" s="204">
        <f t="shared" si="13"/>
        <v>0</v>
      </c>
      <c r="J67" s="204">
        <f t="shared" si="13"/>
        <v>0</v>
      </c>
      <c r="K67" s="204">
        <f t="shared" si="13"/>
        <v>0</v>
      </c>
      <c r="L67" s="204">
        <f t="shared" si="13"/>
        <v>0</v>
      </c>
      <c r="M67" s="204">
        <f t="shared" si="13"/>
        <v>0</v>
      </c>
      <c r="N67" s="204">
        <f t="shared" si="13"/>
        <v>0</v>
      </c>
      <c r="O67" s="204">
        <f t="shared" si="13"/>
        <v>0</v>
      </c>
      <c r="P67" s="204">
        <f t="shared" si="13"/>
        <v>0</v>
      </c>
      <c r="Q67" s="204">
        <f t="shared" si="13"/>
        <v>0</v>
      </c>
      <c r="R67" s="204">
        <f t="shared" si="13"/>
        <v>0</v>
      </c>
      <c r="S67" s="204">
        <f t="shared" si="13"/>
        <v>0</v>
      </c>
      <c r="T67" s="204">
        <f t="shared" si="13"/>
        <v>0</v>
      </c>
      <c r="U67" s="204">
        <f t="shared" si="13"/>
        <v>0</v>
      </c>
      <c r="V67" s="204">
        <f t="shared" si="13"/>
        <v>0</v>
      </c>
      <c r="W67" s="204">
        <f t="shared" si="13"/>
        <v>0</v>
      </c>
      <c r="X67" s="204">
        <f t="shared" si="13"/>
        <v>0</v>
      </c>
      <c r="Y67" s="204">
        <f t="shared" si="13"/>
        <v>0</v>
      </c>
      <c r="DA67" s="71"/>
    </row>
    <row r="68" spans="1:105" ht="12" customHeight="1" x14ac:dyDescent="0.25">
      <c r="A68" s="18" t="s">
        <v>73</v>
      </c>
      <c r="B68" s="204">
        <v>0</v>
      </c>
      <c r="C68" s="204">
        <v>0</v>
      </c>
      <c r="D68" s="204">
        <v>0</v>
      </c>
      <c r="E68" s="204">
        <v>0</v>
      </c>
      <c r="F68" s="204">
        <v>0</v>
      </c>
      <c r="G68" s="204">
        <v>0</v>
      </c>
      <c r="H68" s="204">
        <v>0</v>
      </c>
      <c r="I68" s="204">
        <v>0</v>
      </c>
      <c r="J68" s="204">
        <v>0</v>
      </c>
      <c r="K68" s="204">
        <v>0</v>
      </c>
      <c r="L68" s="204">
        <v>0</v>
      </c>
      <c r="M68" s="204">
        <v>0</v>
      </c>
      <c r="N68" s="204">
        <v>0</v>
      </c>
      <c r="O68" s="204">
        <v>0</v>
      </c>
      <c r="P68" s="204">
        <v>0</v>
      </c>
      <c r="Q68" s="204">
        <v>0</v>
      </c>
      <c r="R68" s="204">
        <v>0</v>
      </c>
      <c r="S68" s="204">
        <v>0</v>
      </c>
      <c r="T68" s="204">
        <v>0</v>
      </c>
      <c r="U68" s="204">
        <v>0</v>
      </c>
      <c r="V68" s="204">
        <v>0</v>
      </c>
      <c r="W68" s="204">
        <v>0</v>
      </c>
      <c r="X68" s="204">
        <v>0</v>
      </c>
      <c r="Y68" s="204">
        <v>0</v>
      </c>
      <c r="DA68" s="71" t="s">
        <v>979</v>
      </c>
    </row>
    <row r="69" spans="1:105" ht="12" customHeight="1" x14ac:dyDescent="0.25">
      <c r="A69" s="18" t="s">
        <v>36</v>
      </c>
      <c r="B69" s="204">
        <v>0</v>
      </c>
      <c r="C69" s="204">
        <v>0</v>
      </c>
      <c r="D69" s="204">
        <v>0</v>
      </c>
      <c r="E69" s="204">
        <v>0</v>
      </c>
      <c r="F69" s="204">
        <v>0</v>
      </c>
      <c r="G69" s="204">
        <v>0</v>
      </c>
      <c r="H69" s="204">
        <v>0</v>
      </c>
      <c r="I69" s="204">
        <v>0</v>
      </c>
      <c r="J69" s="204">
        <v>0</v>
      </c>
      <c r="K69" s="204">
        <v>0</v>
      </c>
      <c r="L69" s="204">
        <v>0</v>
      </c>
      <c r="M69" s="204">
        <v>0</v>
      </c>
      <c r="N69" s="204">
        <v>0</v>
      </c>
      <c r="O69" s="204">
        <v>0</v>
      </c>
      <c r="P69" s="204">
        <v>0</v>
      </c>
      <c r="Q69" s="204">
        <v>0</v>
      </c>
      <c r="R69" s="204">
        <v>0</v>
      </c>
      <c r="S69" s="204">
        <v>0</v>
      </c>
      <c r="T69" s="204">
        <v>0</v>
      </c>
      <c r="U69" s="204">
        <v>0</v>
      </c>
      <c r="V69" s="204">
        <v>0</v>
      </c>
      <c r="W69" s="204">
        <v>0</v>
      </c>
      <c r="X69" s="204">
        <v>0</v>
      </c>
      <c r="Y69" s="204">
        <v>0</v>
      </c>
      <c r="DA69" s="71" t="s">
        <v>980</v>
      </c>
    </row>
    <row r="70" spans="1:105" ht="12" customHeight="1" x14ac:dyDescent="0.25">
      <c r="A70" s="14" t="s">
        <v>37</v>
      </c>
      <c r="B70" s="204">
        <v>0</v>
      </c>
      <c r="C70" s="204">
        <v>0</v>
      </c>
      <c r="D70" s="204">
        <v>0</v>
      </c>
      <c r="E70" s="204">
        <v>0</v>
      </c>
      <c r="F70" s="204">
        <v>0</v>
      </c>
      <c r="G70" s="204">
        <v>0</v>
      </c>
      <c r="H70" s="204">
        <v>0</v>
      </c>
      <c r="I70" s="204">
        <v>0</v>
      </c>
      <c r="J70" s="204">
        <v>0</v>
      </c>
      <c r="K70" s="204">
        <v>0</v>
      </c>
      <c r="L70" s="204">
        <v>0</v>
      </c>
      <c r="M70" s="204">
        <v>0</v>
      </c>
      <c r="N70" s="204">
        <v>0</v>
      </c>
      <c r="O70" s="204">
        <v>0</v>
      </c>
      <c r="P70" s="204">
        <v>0</v>
      </c>
      <c r="Q70" s="204">
        <v>0</v>
      </c>
      <c r="R70" s="204">
        <v>0</v>
      </c>
      <c r="S70" s="204">
        <v>0</v>
      </c>
      <c r="T70" s="204">
        <v>0</v>
      </c>
      <c r="U70" s="204">
        <v>0</v>
      </c>
      <c r="V70" s="204">
        <v>0</v>
      </c>
      <c r="W70" s="204">
        <v>0</v>
      </c>
      <c r="X70" s="204">
        <v>0</v>
      </c>
      <c r="Y70" s="204">
        <v>0</v>
      </c>
      <c r="DA70" s="71" t="s">
        <v>981</v>
      </c>
    </row>
    <row r="71" spans="1:105" ht="12" customHeight="1" x14ac:dyDescent="0.25">
      <c r="A71" s="114" t="s">
        <v>144</v>
      </c>
      <c r="B71" s="284">
        <f t="shared" ref="B71:Y71" si="14">SUM(B72:B74)</f>
        <v>0</v>
      </c>
      <c r="C71" s="284">
        <f t="shared" si="14"/>
        <v>0</v>
      </c>
      <c r="D71" s="284">
        <f t="shared" si="14"/>
        <v>0</v>
      </c>
      <c r="E71" s="284">
        <f t="shared" si="14"/>
        <v>0</v>
      </c>
      <c r="F71" s="284">
        <f t="shared" si="14"/>
        <v>0</v>
      </c>
      <c r="G71" s="284">
        <f t="shared" si="14"/>
        <v>0</v>
      </c>
      <c r="H71" s="284">
        <f t="shared" si="14"/>
        <v>0</v>
      </c>
      <c r="I71" s="284">
        <f t="shared" si="14"/>
        <v>0</v>
      </c>
      <c r="J71" s="284">
        <f t="shared" si="14"/>
        <v>0</v>
      </c>
      <c r="K71" s="284">
        <f t="shared" si="14"/>
        <v>0</v>
      </c>
      <c r="L71" s="284">
        <f t="shared" si="14"/>
        <v>0</v>
      </c>
      <c r="M71" s="284">
        <f t="shared" si="14"/>
        <v>0</v>
      </c>
      <c r="N71" s="284">
        <f t="shared" si="14"/>
        <v>0</v>
      </c>
      <c r="O71" s="284">
        <f t="shared" si="14"/>
        <v>0</v>
      </c>
      <c r="P71" s="284">
        <f t="shared" si="14"/>
        <v>0</v>
      </c>
      <c r="Q71" s="284">
        <f t="shared" si="14"/>
        <v>0</v>
      </c>
      <c r="R71" s="284">
        <f t="shared" si="14"/>
        <v>0</v>
      </c>
      <c r="S71" s="284">
        <f t="shared" si="14"/>
        <v>0</v>
      </c>
      <c r="T71" s="284">
        <f t="shared" si="14"/>
        <v>0</v>
      </c>
      <c r="U71" s="284">
        <f t="shared" si="14"/>
        <v>0</v>
      </c>
      <c r="V71" s="284">
        <f t="shared" si="14"/>
        <v>0</v>
      </c>
      <c r="W71" s="284">
        <f t="shared" si="14"/>
        <v>0</v>
      </c>
      <c r="X71" s="284">
        <f t="shared" si="14"/>
        <v>0</v>
      </c>
      <c r="Y71" s="284">
        <f t="shared" si="14"/>
        <v>0</v>
      </c>
      <c r="DA71" s="118"/>
    </row>
    <row r="72" spans="1:105" ht="12" customHeight="1" x14ac:dyDescent="0.25">
      <c r="A72" s="51" t="str">
        <f>A53</f>
        <v>Basic chemicals</v>
      </c>
      <c r="B72" s="241">
        <f>CHI_fec!B16</f>
        <v>0</v>
      </c>
      <c r="C72" s="241">
        <f>CHI_fec!C16</f>
        <v>0</v>
      </c>
      <c r="D72" s="241">
        <f>CHI_fec!D16</f>
        <v>0</v>
      </c>
      <c r="E72" s="241">
        <f>CHI_fec!E16</f>
        <v>0</v>
      </c>
      <c r="F72" s="241">
        <f>CHI_fec!F16</f>
        <v>0</v>
      </c>
      <c r="G72" s="241">
        <f>CHI_fec!G16</f>
        <v>0</v>
      </c>
      <c r="H72" s="241">
        <f>CHI_fec!H16</f>
        <v>0</v>
      </c>
      <c r="I72" s="241">
        <f>CHI_fec!I16</f>
        <v>0</v>
      </c>
      <c r="J72" s="241">
        <f>CHI_fec!J16</f>
        <v>0</v>
      </c>
      <c r="K72" s="241">
        <f>CHI_fec!K16</f>
        <v>0</v>
      </c>
      <c r="L72" s="241">
        <f>CHI_fec!L16</f>
        <v>0</v>
      </c>
      <c r="M72" s="241">
        <f>CHI_fec!M16</f>
        <v>0</v>
      </c>
      <c r="N72" s="241">
        <f>CHI_fec!N16</f>
        <v>0</v>
      </c>
      <c r="O72" s="241">
        <f>CHI_fec!O16</f>
        <v>0</v>
      </c>
      <c r="P72" s="241">
        <f>CHI_fec!P16</f>
        <v>0</v>
      </c>
      <c r="Q72" s="241">
        <f>CHI_fec!Q16</f>
        <v>0</v>
      </c>
      <c r="R72" s="241">
        <f>CHI_fec!R16</f>
        <v>0</v>
      </c>
      <c r="S72" s="241">
        <f>CHI_fec!S16</f>
        <v>0</v>
      </c>
      <c r="T72" s="241">
        <f>CHI_fec!T16</f>
        <v>0</v>
      </c>
      <c r="U72" s="241">
        <f>CHI_fec!U16</f>
        <v>0</v>
      </c>
      <c r="V72" s="241">
        <f>CHI_fec!V16</f>
        <v>0</v>
      </c>
      <c r="W72" s="241">
        <f>CHI_fec!W16</f>
        <v>0</v>
      </c>
      <c r="X72" s="241">
        <f>CHI_fec!X16</f>
        <v>0</v>
      </c>
      <c r="Y72" s="241">
        <f>CHI_fec!Y16</f>
        <v>0</v>
      </c>
      <c r="DA72" s="83"/>
    </row>
    <row r="73" spans="1:105" ht="12" customHeight="1" x14ac:dyDescent="0.25">
      <c r="A73" s="99" t="str">
        <f>A54</f>
        <v>Other chemicals</v>
      </c>
      <c r="B73" s="282">
        <v>0</v>
      </c>
      <c r="C73" s="282">
        <v>0</v>
      </c>
      <c r="D73" s="282">
        <v>0</v>
      </c>
      <c r="E73" s="282">
        <v>0</v>
      </c>
      <c r="F73" s="282">
        <v>0</v>
      </c>
      <c r="G73" s="282">
        <v>0</v>
      </c>
      <c r="H73" s="282">
        <v>0</v>
      </c>
      <c r="I73" s="282">
        <v>0</v>
      </c>
      <c r="J73" s="282">
        <v>0</v>
      </c>
      <c r="K73" s="282">
        <v>0</v>
      </c>
      <c r="L73" s="282">
        <v>0</v>
      </c>
      <c r="M73" s="282">
        <v>0</v>
      </c>
      <c r="N73" s="282">
        <v>0</v>
      </c>
      <c r="O73" s="282">
        <v>0</v>
      </c>
      <c r="P73" s="282">
        <v>0</v>
      </c>
      <c r="Q73" s="282">
        <v>0</v>
      </c>
      <c r="R73" s="282">
        <v>0</v>
      </c>
      <c r="S73" s="282">
        <v>0</v>
      </c>
      <c r="T73" s="282">
        <v>0</v>
      </c>
      <c r="U73" s="282">
        <v>0</v>
      </c>
      <c r="V73" s="282">
        <v>0</v>
      </c>
      <c r="W73" s="282">
        <v>0</v>
      </c>
      <c r="X73" s="282">
        <v>0</v>
      </c>
      <c r="Y73" s="282">
        <v>0</v>
      </c>
      <c r="DA73" s="94"/>
    </row>
    <row r="74" spans="1:105" ht="12" customHeight="1" x14ac:dyDescent="0.25">
      <c r="A74" s="52" t="str">
        <f>A55</f>
        <v>Pharmaceutical products etc.</v>
      </c>
      <c r="B74" s="242">
        <v>0</v>
      </c>
      <c r="C74" s="242">
        <v>0</v>
      </c>
      <c r="D74" s="242">
        <v>0</v>
      </c>
      <c r="E74" s="242">
        <v>0</v>
      </c>
      <c r="F74" s="242">
        <v>0</v>
      </c>
      <c r="G74" s="242">
        <v>0</v>
      </c>
      <c r="H74" s="242">
        <v>0</v>
      </c>
      <c r="I74" s="242">
        <v>0</v>
      </c>
      <c r="J74" s="242">
        <v>0</v>
      </c>
      <c r="K74" s="242">
        <v>0</v>
      </c>
      <c r="L74" s="242">
        <v>0</v>
      </c>
      <c r="M74" s="242">
        <v>0</v>
      </c>
      <c r="N74" s="242">
        <v>0</v>
      </c>
      <c r="O74" s="242">
        <v>0</v>
      </c>
      <c r="P74" s="242">
        <v>0</v>
      </c>
      <c r="Q74" s="242">
        <v>0</v>
      </c>
      <c r="R74" s="242">
        <v>0</v>
      </c>
      <c r="S74" s="242">
        <v>0</v>
      </c>
      <c r="T74" s="242">
        <v>0</v>
      </c>
      <c r="U74" s="242">
        <v>0</v>
      </c>
      <c r="V74" s="242">
        <v>0</v>
      </c>
      <c r="W74" s="242">
        <v>0</v>
      </c>
      <c r="X74" s="242">
        <v>0</v>
      </c>
      <c r="Y74" s="242">
        <v>0</v>
      </c>
      <c r="DA74" s="84"/>
    </row>
    <row r="75" spans="1:105" ht="12" customHeight="1" x14ac:dyDescent="0.25">
      <c r="A75" s="172"/>
      <c r="B75" s="172"/>
      <c r="C75" s="172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DA75" s="176"/>
    </row>
    <row r="76" spans="1:105" ht="12" customHeight="1" x14ac:dyDescent="0.25">
      <c r="A76" s="30" t="s">
        <v>84</v>
      </c>
      <c r="B76" s="203">
        <f t="shared" ref="B76:Y76" si="15">SUM(B77:B78)</f>
        <v>46.551042001289289</v>
      </c>
      <c r="C76" s="203">
        <f t="shared" si="15"/>
        <v>46.983468601408873</v>
      </c>
      <c r="D76" s="203">
        <f t="shared" si="15"/>
        <v>45.030997081233842</v>
      </c>
      <c r="E76" s="203">
        <f t="shared" si="15"/>
        <v>44.398164601730457</v>
      </c>
      <c r="F76" s="203">
        <f t="shared" si="15"/>
        <v>49.237023600859736</v>
      </c>
      <c r="G76" s="203">
        <f t="shared" si="15"/>
        <v>50.887634040865763</v>
      </c>
      <c r="H76" s="203">
        <f t="shared" si="15"/>
        <v>36.812684160650598</v>
      </c>
      <c r="I76" s="203">
        <f t="shared" si="15"/>
        <v>39.32656992074412</v>
      </c>
      <c r="J76" s="203">
        <f t="shared" si="15"/>
        <v>31.615508161252848</v>
      </c>
      <c r="K76" s="203">
        <f t="shared" si="15"/>
        <v>22.236112440851535</v>
      </c>
      <c r="L76" s="203">
        <f t="shared" si="15"/>
        <v>27.149614560979344</v>
      </c>
      <c r="M76" s="203">
        <f t="shared" si="15"/>
        <v>42.266001740356756</v>
      </c>
      <c r="N76" s="203">
        <f t="shared" si="15"/>
        <v>51.371730231120452</v>
      </c>
      <c r="O76" s="203">
        <f t="shared" si="15"/>
        <v>68.567982372154702</v>
      </c>
      <c r="P76" s="203">
        <f t="shared" si="15"/>
        <v>51.320459460903692</v>
      </c>
      <c r="Q76" s="203">
        <f t="shared" si="15"/>
        <v>53.937645611944909</v>
      </c>
      <c r="R76" s="203">
        <f t="shared" si="15"/>
        <v>42.663194570076456</v>
      </c>
      <c r="S76" s="203">
        <f t="shared" si="15"/>
        <v>32.959091777874555</v>
      </c>
      <c r="T76" s="203">
        <f t="shared" si="15"/>
        <v>23.313060530693143</v>
      </c>
      <c r="U76" s="203">
        <f t="shared" si="15"/>
        <v>25.563417316540914</v>
      </c>
      <c r="V76" s="203">
        <f t="shared" si="15"/>
        <v>21.315800034454931</v>
      </c>
      <c r="W76" s="203">
        <f t="shared" si="15"/>
        <v>10.695475905764662</v>
      </c>
      <c r="X76" s="203">
        <f t="shared" si="15"/>
        <v>7.2729892354550181</v>
      </c>
      <c r="Y76" s="203">
        <f t="shared" si="15"/>
        <v>6.9503755922469352</v>
      </c>
      <c r="DA76" s="112"/>
    </row>
    <row r="77" spans="1:105" ht="12" customHeight="1" x14ac:dyDescent="0.25">
      <c r="A77" s="24" t="s">
        <v>145</v>
      </c>
      <c r="B77" s="213">
        <f>(CHI_emi!B5-CHI_emi!B59)+(CHI_emi!B61-CHI_emi!B108)+CHI_emi!B110</f>
        <v>46.551042001289289</v>
      </c>
      <c r="C77" s="213">
        <f>(CHI_emi!C5-CHI_emi!C59)+(CHI_emi!C61-CHI_emi!C108)+CHI_emi!C110</f>
        <v>46.983468601408873</v>
      </c>
      <c r="D77" s="213">
        <f>(CHI_emi!D5-CHI_emi!D59)+(CHI_emi!D61-CHI_emi!D108)+CHI_emi!D110</f>
        <v>45.030997081233842</v>
      </c>
      <c r="E77" s="213">
        <f>(CHI_emi!E5-CHI_emi!E59)+(CHI_emi!E61-CHI_emi!E108)+CHI_emi!E110</f>
        <v>44.398164601730457</v>
      </c>
      <c r="F77" s="213">
        <f>(CHI_emi!F5-CHI_emi!F59)+(CHI_emi!F61-CHI_emi!F108)+CHI_emi!F110</f>
        <v>49.237023600859736</v>
      </c>
      <c r="G77" s="213">
        <f>(CHI_emi!G5-CHI_emi!G59)+(CHI_emi!G61-CHI_emi!G108)+CHI_emi!G110</f>
        <v>50.887634040865763</v>
      </c>
      <c r="H77" s="213">
        <f>(CHI_emi!H5-CHI_emi!H59)+(CHI_emi!H61-CHI_emi!H108)+CHI_emi!H110</f>
        <v>36.812684160650598</v>
      </c>
      <c r="I77" s="213">
        <f>(CHI_emi!I5-CHI_emi!I59)+(CHI_emi!I61-CHI_emi!I108)+CHI_emi!I110</f>
        <v>39.32656992074412</v>
      </c>
      <c r="J77" s="213">
        <f>(CHI_emi!J5-CHI_emi!J59)+(CHI_emi!J61-CHI_emi!J108)+CHI_emi!J110</f>
        <v>31.615508161252848</v>
      </c>
      <c r="K77" s="213">
        <f>(CHI_emi!K5-CHI_emi!K59)+(CHI_emi!K61-CHI_emi!K108)+CHI_emi!K110</f>
        <v>22.236112440851535</v>
      </c>
      <c r="L77" s="213">
        <f>(CHI_emi!L5-CHI_emi!L59)+(CHI_emi!L61-CHI_emi!L108)+CHI_emi!L110</f>
        <v>27.149614560979344</v>
      </c>
      <c r="M77" s="213">
        <f>(CHI_emi!M5-CHI_emi!M59)+(CHI_emi!M61-CHI_emi!M108)+CHI_emi!M110</f>
        <v>42.266001740356756</v>
      </c>
      <c r="N77" s="213">
        <f>(CHI_emi!N5-CHI_emi!N59)+(CHI_emi!N61-CHI_emi!N108)+CHI_emi!N110</f>
        <v>51.371730231120452</v>
      </c>
      <c r="O77" s="213">
        <f>(CHI_emi!O5-CHI_emi!O59)+(CHI_emi!O61-CHI_emi!O108)+CHI_emi!O110</f>
        <v>68.567982372154702</v>
      </c>
      <c r="P77" s="213">
        <f>(CHI_emi!P5-CHI_emi!P59)+(CHI_emi!P61-CHI_emi!P108)+CHI_emi!P110</f>
        <v>51.320459460903692</v>
      </c>
      <c r="Q77" s="213">
        <f>(CHI_emi!Q5-CHI_emi!Q59)+(CHI_emi!Q61-CHI_emi!Q108)+CHI_emi!Q110</f>
        <v>53.937645611944909</v>
      </c>
      <c r="R77" s="213">
        <f>(CHI_emi!R5-CHI_emi!R59)+(CHI_emi!R61-CHI_emi!R108)+CHI_emi!R110</f>
        <v>42.663194570076456</v>
      </c>
      <c r="S77" s="213">
        <f>(CHI_emi!S5-CHI_emi!S59)+(CHI_emi!S61-CHI_emi!S108)+CHI_emi!S110</f>
        <v>32.959091777874555</v>
      </c>
      <c r="T77" s="213">
        <f>(CHI_emi!T5-CHI_emi!T59)+(CHI_emi!T61-CHI_emi!T108)+CHI_emi!T110</f>
        <v>23.313060530693143</v>
      </c>
      <c r="U77" s="213">
        <f>(CHI_emi!U5-CHI_emi!U59)+(CHI_emi!U61-CHI_emi!U108)+CHI_emi!U110</f>
        <v>25.563417316540914</v>
      </c>
      <c r="V77" s="213">
        <f>(CHI_emi!V5-CHI_emi!V59)+(CHI_emi!V61-CHI_emi!V108)+CHI_emi!V110</f>
        <v>21.315800034454931</v>
      </c>
      <c r="W77" s="213">
        <f>(CHI_emi!W5-CHI_emi!W59)+(CHI_emi!W61-CHI_emi!W108)+CHI_emi!W110</f>
        <v>10.695475905764662</v>
      </c>
      <c r="X77" s="213">
        <f>(CHI_emi!X5-CHI_emi!X59)+(CHI_emi!X61-CHI_emi!X108)+CHI_emi!X110</f>
        <v>7.2729892354550181</v>
      </c>
      <c r="Y77" s="213">
        <f>(CHI_emi!Y5-CHI_emi!Y59)+(CHI_emi!Y61-CHI_emi!Y108)+CHI_emi!Y110</f>
        <v>6.9503755922469352</v>
      </c>
      <c r="DA77" s="85"/>
    </row>
    <row r="78" spans="1:105" ht="12" customHeight="1" x14ac:dyDescent="0.25">
      <c r="A78" s="14" t="s">
        <v>146</v>
      </c>
      <c r="B78" s="204">
        <f>CHI_emi!B59+CHI_emi!B108</f>
        <v>0</v>
      </c>
      <c r="C78" s="204">
        <f>CHI_emi!C59+CHI_emi!C108</f>
        <v>0</v>
      </c>
      <c r="D78" s="204">
        <f>CHI_emi!D59+CHI_emi!D108</f>
        <v>0</v>
      </c>
      <c r="E78" s="204">
        <f>CHI_emi!E59+CHI_emi!E108</f>
        <v>0</v>
      </c>
      <c r="F78" s="204">
        <f>CHI_emi!F59+CHI_emi!F108</f>
        <v>0</v>
      </c>
      <c r="G78" s="204">
        <f>CHI_emi!G59+CHI_emi!G108</f>
        <v>0</v>
      </c>
      <c r="H78" s="204">
        <f>CHI_emi!H59+CHI_emi!H108</f>
        <v>0</v>
      </c>
      <c r="I78" s="204">
        <f>CHI_emi!I59+CHI_emi!I108</f>
        <v>0</v>
      </c>
      <c r="J78" s="204">
        <f>CHI_emi!J59+CHI_emi!J108</f>
        <v>0</v>
      </c>
      <c r="K78" s="204">
        <f>CHI_emi!K59+CHI_emi!K108</f>
        <v>0</v>
      </c>
      <c r="L78" s="204">
        <f>CHI_emi!L59+CHI_emi!L108</f>
        <v>0</v>
      </c>
      <c r="M78" s="204">
        <f>CHI_emi!M59+CHI_emi!M108</f>
        <v>0</v>
      </c>
      <c r="N78" s="204">
        <f>CHI_emi!N59+CHI_emi!N108</f>
        <v>0</v>
      </c>
      <c r="O78" s="204">
        <f>CHI_emi!O59+CHI_emi!O108</f>
        <v>0</v>
      </c>
      <c r="P78" s="204">
        <f>CHI_emi!P59+CHI_emi!P108</f>
        <v>0</v>
      </c>
      <c r="Q78" s="204">
        <f>CHI_emi!Q59+CHI_emi!Q108</f>
        <v>0</v>
      </c>
      <c r="R78" s="204">
        <f>CHI_emi!R59+CHI_emi!R108</f>
        <v>0</v>
      </c>
      <c r="S78" s="204">
        <f>CHI_emi!S59+CHI_emi!S108</f>
        <v>0</v>
      </c>
      <c r="T78" s="204">
        <f>CHI_emi!T59+CHI_emi!T108</f>
        <v>0</v>
      </c>
      <c r="U78" s="204">
        <f>CHI_emi!U59+CHI_emi!U108</f>
        <v>0</v>
      </c>
      <c r="V78" s="204">
        <f>CHI_emi!V59+CHI_emi!V108</f>
        <v>0</v>
      </c>
      <c r="W78" s="204">
        <f>CHI_emi!W59+CHI_emi!W108</f>
        <v>0</v>
      </c>
      <c r="X78" s="204">
        <f>CHI_emi!X59+CHI_emi!X108</f>
        <v>0</v>
      </c>
      <c r="Y78" s="204">
        <f>CHI_emi!Y59+CHI_emi!Y108</f>
        <v>0</v>
      </c>
      <c r="DA78" s="71"/>
    </row>
    <row r="79" spans="1:105" ht="12" customHeight="1" x14ac:dyDescent="0.25">
      <c r="A79" s="31" t="s">
        <v>144</v>
      </c>
      <c r="B79" s="210">
        <f t="shared" ref="B79:Y79" si="16">SUM(B80:B82)</f>
        <v>46.551042001289289</v>
      </c>
      <c r="C79" s="210">
        <f t="shared" si="16"/>
        <v>46.983468601408873</v>
      </c>
      <c r="D79" s="210">
        <f t="shared" si="16"/>
        <v>45.030997081233842</v>
      </c>
      <c r="E79" s="210">
        <f t="shared" si="16"/>
        <v>44.398164601730457</v>
      </c>
      <c r="F79" s="210">
        <f t="shared" si="16"/>
        <v>49.237023600859736</v>
      </c>
      <c r="G79" s="210">
        <f t="shared" si="16"/>
        <v>50.887634040865763</v>
      </c>
      <c r="H79" s="210">
        <f t="shared" si="16"/>
        <v>36.812684160650598</v>
      </c>
      <c r="I79" s="210">
        <f t="shared" si="16"/>
        <v>39.32656992074412</v>
      </c>
      <c r="J79" s="210">
        <f t="shared" si="16"/>
        <v>31.615508161252848</v>
      </c>
      <c r="K79" s="210">
        <f t="shared" si="16"/>
        <v>22.236112440851535</v>
      </c>
      <c r="L79" s="210">
        <f t="shared" si="16"/>
        <v>27.149614560979344</v>
      </c>
      <c r="M79" s="210">
        <f t="shared" si="16"/>
        <v>42.266001740356756</v>
      </c>
      <c r="N79" s="210">
        <f t="shared" si="16"/>
        <v>51.371730231120452</v>
      </c>
      <c r="O79" s="210">
        <f t="shared" si="16"/>
        <v>68.567982372154702</v>
      </c>
      <c r="P79" s="210">
        <f t="shared" si="16"/>
        <v>51.320459460903692</v>
      </c>
      <c r="Q79" s="210">
        <f t="shared" si="16"/>
        <v>53.937645611944909</v>
      </c>
      <c r="R79" s="210">
        <f t="shared" si="16"/>
        <v>42.663194570076456</v>
      </c>
      <c r="S79" s="210">
        <f t="shared" si="16"/>
        <v>32.959091777874555</v>
      </c>
      <c r="T79" s="210">
        <f t="shared" si="16"/>
        <v>23.313060530693143</v>
      </c>
      <c r="U79" s="210">
        <f t="shared" si="16"/>
        <v>25.563417316540914</v>
      </c>
      <c r="V79" s="210">
        <f t="shared" si="16"/>
        <v>21.315800034454931</v>
      </c>
      <c r="W79" s="210">
        <f t="shared" si="16"/>
        <v>10.695475905764662</v>
      </c>
      <c r="X79" s="210">
        <f t="shared" si="16"/>
        <v>7.2729892354550181</v>
      </c>
      <c r="Y79" s="210">
        <f t="shared" si="16"/>
        <v>6.9503755922469352</v>
      </c>
      <c r="DA79" s="109"/>
    </row>
    <row r="80" spans="1:105" ht="12" customHeight="1" x14ac:dyDescent="0.25">
      <c r="A80" s="51" t="s">
        <v>48</v>
      </c>
      <c r="B80" s="241">
        <f>CHI_emi!B$5</f>
        <v>0</v>
      </c>
      <c r="C80" s="241">
        <f>CHI_emi!C$5</f>
        <v>0</v>
      </c>
      <c r="D80" s="241">
        <f>CHI_emi!D$5</f>
        <v>0</v>
      </c>
      <c r="E80" s="241">
        <f>CHI_emi!E$5</f>
        <v>0</v>
      </c>
      <c r="F80" s="241">
        <f>CHI_emi!F$5</f>
        <v>0</v>
      </c>
      <c r="G80" s="241">
        <f>CHI_emi!G$5</f>
        <v>0</v>
      </c>
      <c r="H80" s="241">
        <f>CHI_emi!H$5</f>
        <v>0</v>
      </c>
      <c r="I80" s="241">
        <f>CHI_emi!I$5</f>
        <v>0</v>
      </c>
      <c r="J80" s="241">
        <f>CHI_emi!J$5</f>
        <v>0</v>
      </c>
      <c r="K80" s="241">
        <f>CHI_emi!K$5</f>
        <v>0</v>
      </c>
      <c r="L80" s="241">
        <f>CHI_emi!L$5</f>
        <v>0</v>
      </c>
      <c r="M80" s="241">
        <f>CHI_emi!M$5</f>
        <v>0</v>
      </c>
      <c r="N80" s="241">
        <f>CHI_emi!N$5</f>
        <v>0</v>
      </c>
      <c r="O80" s="241">
        <f>CHI_emi!O$5</f>
        <v>0</v>
      </c>
      <c r="P80" s="241">
        <f>CHI_emi!P$5</f>
        <v>0</v>
      </c>
      <c r="Q80" s="241">
        <f>CHI_emi!Q$5</f>
        <v>0</v>
      </c>
      <c r="R80" s="241">
        <f>CHI_emi!R$5</f>
        <v>0</v>
      </c>
      <c r="S80" s="241">
        <f>CHI_emi!S$5</f>
        <v>0</v>
      </c>
      <c r="T80" s="241">
        <f>CHI_emi!T$5</f>
        <v>0</v>
      </c>
      <c r="U80" s="241">
        <f>CHI_emi!U$5</f>
        <v>0</v>
      </c>
      <c r="V80" s="241">
        <f>CHI_emi!V$5</f>
        <v>0</v>
      </c>
      <c r="W80" s="241">
        <f>CHI_emi!W$5</f>
        <v>0</v>
      </c>
      <c r="X80" s="241">
        <f>CHI_emi!X$5</f>
        <v>0</v>
      </c>
      <c r="Y80" s="241">
        <f>CHI_emi!Y$5</f>
        <v>0</v>
      </c>
      <c r="DA80" s="83"/>
    </row>
    <row r="81" spans="1:105" ht="12" customHeight="1" x14ac:dyDescent="0.25">
      <c r="A81" s="99" t="s">
        <v>49</v>
      </c>
      <c r="B81" s="282">
        <f>CHI_emi!B$61</f>
        <v>43.107676491224254</v>
      </c>
      <c r="C81" s="282">
        <f>CHI_emi!C$61</f>
        <v>43.465767635126397</v>
      </c>
      <c r="D81" s="282">
        <f>CHI_emi!D$61</f>
        <v>41.758832001584345</v>
      </c>
      <c r="E81" s="282">
        <f>CHI_emi!E$61</f>
        <v>41.151654187589465</v>
      </c>
      <c r="F81" s="282">
        <f>CHI_emi!F$61</f>
        <v>45.557411326253074</v>
      </c>
      <c r="G81" s="282">
        <f>CHI_emi!G$61</f>
        <v>46.875200607259359</v>
      </c>
      <c r="H81" s="282">
        <f>CHI_emi!H$61</f>
        <v>33.935700021518187</v>
      </c>
      <c r="I81" s="282">
        <f>CHI_emi!I$61</f>
        <v>35.553155374120351</v>
      </c>
      <c r="J81" s="282">
        <f>CHI_emi!J$61</f>
        <v>29.313053520357052</v>
      </c>
      <c r="K81" s="282">
        <f>CHI_emi!K$61</f>
        <v>20.611737337197415</v>
      </c>
      <c r="L81" s="282">
        <f>CHI_emi!L$61</f>
        <v>25.319194447994956</v>
      </c>
      <c r="M81" s="282">
        <f>CHI_emi!M$61</f>
        <v>39.491561898459317</v>
      </c>
      <c r="N81" s="282">
        <f>CHI_emi!N$61</f>
        <v>48.175651103084469</v>
      </c>
      <c r="O81" s="282">
        <f>CHI_emi!O$61</f>
        <v>64.220630748805519</v>
      </c>
      <c r="P81" s="282">
        <f>CHI_emi!P$61</f>
        <v>46.619073841649623</v>
      </c>
      <c r="Q81" s="282">
        <f>CHI_emi!Q$61</f>
        <v>49.144657687440677</v>
      </c>
      <c r="R81" s="282">
        <f>CHI_emi!R$61</f>
        <v>39.260808130631084</v>
      </c>
      <c r="S81" s="282">
        <f>CHI_emi!S$61</f>
        <v>30.624451958418341</v>
      </c>
      <c r="T81" s="282">
        <f>CHI_emi!T$61</f>
        <v>20.983580898934264</v>
      </c>
      <c r="U81" s="282">
        <f>CHI_emi!U$61</f>
        <v>22.8562917853315</v>
      </c>
      <c r="V81" s="282">
        <f>CHI_emi!V$61</f>
        <v>19.531196665100943</v>
      </c>
      <c r="W81" s="282">
        <f>CHI_emi!W$61</f>
        <v>9.6276359392491901</v>
      </c>
      <c r="X81" s="282">
        <f>CHI_emi!X$61</f>
        <v>6.5858561783734952</v>
      </c>
      <c r="Y81" s="282">
        <f>CHI_emi!Y$61</f>
        <v>6.2162465042360777</v>
      </c>
      <c r="DA81" s="94"/>
    </row>
    <row r="82" spans="1:105" ht="12" customHeight="1" x14ac:dyDescent="0.25">
      <c r="A82" s="52" t="s">
        <v>50</v>
      </c>
      <c r="B82" s="242">
        <f>CHI_emi!B$110</f>
        <v>3.4433655100650329</v>
      </c>
      <c r="C82" s="242">
        <f>CHI_emi!C$110</f>
        <v>3.5177009662824741</v>
      </c>
      <c r="D82" s="242">
        <f>CHI_emi!D$110</f>
        <v>3.272165079649497</v>
      </c>
      <c r="E82" s="242">
        <f>CHI_emi!E$110</f>
        <v>3.2465104141409959</v>
      </c>
      <c r="F82" s="242">
        <f>CHI_emi!F$110</f>
        <v>3.6796122746066589</v>
      </c>
      <c r="G82" s="242">
        <f>CHI_emi!G$110</f>
        <v>4.012433433606402</v>
      </c>
      <c r="H82" s="242">
        <f>CHI_emi!H$110</f>
        <v>2.876984139132412</v>
      </c>
      <c r="I82" s="242">
        <f>CHI_emi!I$110</f>
        <v>3.7734145466237718</v>
      </c>
      <c r="J82" s="242">
        <f>CHI_emi!J$110</f>
        <v>2.302454640895796</v>
      </c>
      <c r="K82" s="242">
        <f>CHI_emi!K$110</f>
        <v>1.6243751036541201</v>
      </c>
      <c r="L82" s="242">
        <f>CHI_emi!L$110</f>
        <v>1.830420112984388</v>
      </c>
      <c r="M82" s="242">
        <f>CHI_emi!M$110</f>
        <v>2.7744398418974399</v>
      </c>
      <c r="N82" s="242">
        <f>CHI_emi!N$110</f>
        <v>3.196079128035985</v>
      </c>
      <c r="O82" s="242">
        <f>CHI_emi!O$110</f>
        <v>4.34735162334918</v>
      </c>
      <c r="P82" s="242">
        <f>CHI_emi!P$110</f>
        <v>4.7013856192540668</v>
      </c>
      <c r="Q82" s="242">
        <f>CHI_emi!Q$110</f>
        <v>4.7929879245042297</v>
      </c>
      <c r="R82" s="242">
        <f>CHI_emi!R$110</f>
        <v>3.4023864394453751</v>
      </c>
      <c r="S82" s="242">
        <f>CHI_emi!S$110</f>
        <v>2.3346398194562119</v>
      </c>
      <c r="T82" s="242">
        <f>CHI_emi!T$110</f>
        <v>2.3294796317588791</v>
      </c>
      <c r="U82" s="242">
        <f>CHI_emi!U$110</f>
        <v>2.707125531209412</v>
      </c>
      <c r="V82" s="242">
        <f>CHI_emi!V$110</f>
        <v>1.7846033693539869</v>
      </c>
      <c r="W82" s="242">
        <f>CHI_emi!W$110</f>
        <v>1.0678399665154721</v>
      </c>
      <c r="X82" s="242">
        <f>CHI_emi!X$110</f>
        <v>0.68713305708152261</v>
      </c>
      <c r="Y82" s="242">
        <f>CHI_emi!Y$110</f>
        <v>0.7341290880108573</v>
      </c>
      <c r="DA82" s="84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115" t="s">
        <v>147</v>
      </c>
      <c r="B84" s="312"/>
      <c r="C84" s="312"/>
      <c r="D84" s="312"/>
      <c r="E84" s="312"/>
      <c r="F84" s="312"/>
      <c r="G84" s="312"/>
      <c r="H84" s="312"/>
      <c r="I84" s="312"/>
      <c r="J84" s="312"/>
      <c r="K84" s="312"/>
      <c r="L84" s="312"/>
      <c r="M84" s="312"/>
      <c r="N84" s="312"/>
      <c r="O84" s="312"/>
      <c r="P84" s="312"/>
      <c r="Q84" s="312"/>
      <c r="R84" s="312"/>
      <c r="S84" s="312"/>
      <c r="T84" s="312"/>
      <c r="U84" s="312"/>
      <c r="V84" s="312"/>
      <c r="W84" s="312"/>
      <c r="X84" s="312"/>
      <c r="Y84" s="312"/>
      <c r="DA84" s="118"/>
    </row>
    <row r="85" spans="1:105" ht="12" customHeight="1" x14ac:dyDescent="0.25">
      <c r="A85" s="50" t="s">
        <v>48</v>
      </c>
      <c r="B85" s="287" t="str">
        <f t="shared" ref="B85:Y85" si="17">IF(B$5=0,"",B$5/B$10*1000)</f>
        <v/>
      </c>
      <c r="C85" s="287" t="str">
        <f t="shared" si="17"/>
        <v/>
      </c>
      <c r="D85" s="287" t="str">
        <f t="shared" si="17"/>
        <v/>
      </c>
      <c r="E85" s="287" t="str">
        <f t="shared" si="17"/>
        <v/>
      </c>
      <c r="F85" s="287" t="str">
        <f t="shared" si="17"/>
        <v/>
      </c>
      <c r="G85" s="287" t="str">
        <f t="shared" si="17"/>
        <v/>
      </c>
      <c r="H85" s="287" t="str">
        <f t="shared" si="17"/>
        <v/>
      </c>
      <c r="I85" s="287" t="str">
        <f t="shared" si="17"/>
        <v/>
      </c>
      <c r="J85" s="287" t="str">
        <f t="shared" si="17"/>
        <v/>
      </c>
      <c r="K85" s="287" t="str">
        <f t="shared" si="17"/>
        <v/>
      </c>
      <c r="L85" s="287" t="str">
        <f t="shared" si="17"/>
        <v/>
      </c>
      <c r="M85" s="287" t="str">
        <f t="shared" si="17"/>
        <v/>
      </c>
      <c r="N85" s="287" t="str">
        <f t="shared" si="17"/>
        <v/>
      </c>
      <c r="O85" s="287" t="str">
        <f t="shared" si="17"/>
        <v/>
      </c>
      <c r="P85" s="287" t="str">
        <f t="shared" si="17"/>
        <v/>
      </c>
      <c r="Q85" s="287" t="str">
        <f t="shared" si="17"/>
        <v/>
      </c>
      <c r="R85" s="287" t="str">
        <f t="shared" si="17"/>
        <v/>
      </c>
      <c r="S85" s="287" t="str">
        <f t="shared" si="17"/>
        <v/>
      </c>
      <c r="T85" s="287" t="str">
        <f t="shared" si="17"/>
        <v/>
      </c>
      <c r="U85" s="287" t="str">
        <f t="shared" si="17"/>
        <v/>
      </c>
      <c r="V85" s="287" t="str">
        <f t="shared" si="17"/>
        <v/>
      </c>
      <c r="W85" s="287" t="str">
        <f t="shared" si="17"/>
        <v/>
      </c>
      <c r="X85" s="287" t="str">
        <f t="shared" si="17"/>
        <v/>
      </c>
      <c r="Y85" s="287" t="str">
        <f t="shared" si="17"/>
        <v/>
      </c>
      <c r="DA85" s="83"/>
    </row>
    <row r="86" spans="1:105" ht="12" customHeight="1" x14ac:dyDescent="0.25">
      <c r="A86" s="107" t="s">
        <v>49</v>
      </c>
      <c r="B86" s="288">
        <f t="shared" ref="B86:Y86" si="18">IF(B$6=0,"",B$6/B$11*1000)</f>
        <v>2561.5458952881822</v>
      </c>
      <c r="C86" s="288">
        <f t="shared" si="18"/>
        <v>2622.9259779085592</v>
      </c>
      <c r="D86" s="288">
        <f t="shared" si="18"/>
        <v>3055.1921569294682</v>
      </c>
      <c r="E86" s="288">
        <f t="shared" si="18"/>
        <v>2322.6889400163759</v>
      </c>
      <c r="F86" s="288">
        <f t="shared" si="18"/>
        <v>2135.3636954930444</v>
      </c>
      <c r="G86" s="288">
        <f t="shared" si="18"/>
        <v>1585.5106333054991</v>
      </c>
      <c r="H86" s="288">
        <f t="shared" si="18"/>
        <v>1577.2496595059015</v>
      </c>
      <c r="I86" s="288">
        <f t="shared" si="18"/>
        <v>1588.2202434740832</v>
      </c>
      <c r="J86" s="288">
        <f t="shared" si="18"/>
        <v>2038.4595244257389</v>
      </c>
      <c r="K86" s="288">
        <f t="shared" si="18"/>
        <v>2034.9236535912748</v>
      </c>
      <c r="L86" s="288">
        <f t="shared" si="18"/>
        <v>1801.8654311024209</v>
      </c>
      <c r="M86" s="288">
        <f t="shared" si="18"/>
        <v>1427.541872966555</v>
      </c>
      <c r="N86" s="288">
        <f t="shared" si="18"/>
        <v>1130.1627558502832</v>
      </c>
      <c r="O86" s="288">
        <f t="shared" si="18"/>
        <v>1106.0171512994518</v>
      </c>
      <c r="P86" s="288">
        <f t="shared" si="18"/>
        <v>1533.3319967871817</v>
      </c>
      <c r="Q86" s="288">
        <f t="shared" si="18"/>
        <v>1656.9699266963648</v>
      </c>
      <c r="R86" s="288">
        <f t="shared" si="18"/>
        <v>1658.9175133692327</v>
      </c>
      <c r="S86" s="288">
        <f t="shared" si="18"/>
        <v>1855.940217188567</v>
      </c>
      <c r="T86" s="288">
        <f t="shared" si="18"/>
        <v>2666.7714862424286</v>
      </c>
      <c r="U86" s="288">
        <f t="shared" si="18"/>
        <v>2509.1524273276132</v>
      </c>
      <c r="V86" s="288">
        <f t="shared" si="18"/>
        <v>2967.0068008886492</v>
      </c>
      <c r="W86" s="288">
        <f t="shared" si="18"/>
        <v>5536.6870785814572</v>
      </c>
      <c r="X86" s="288">
        <f t="shared" si="18"/>
        <v>4053.8544449147462</v>
      </c>
      <c r="Y86" s="288">
        <f t="shared" si="18"/>
        <v>4114.0929264015695</v>
      </c>
      <c r="DA86" s="94"/>
    </row>
    <row r="87" spans="1:105" ht="12" customHeight="1" x14ac:dyDescent="0.25">
      <c r="A87" s="49" t="s">
        <v>50</v>
      </c>
      <c r="B87" s="289">
        <f t="shared" ref="B87:Y87" si="19">IF(B$7=0,"",B$7/B$12*1000)</f>
        <v>11798.425500689218</v>
      </c>
      <c r="C87" s="289">
        <f t="shared" si="19"/>
        <v>12123.218038458297</v>
      </c>
      <c r="D87" s="289">
        <f t="shared" si="19"/>
        <v>14639.05069639348</v>
      </c>
      <c r="E87" s="289">
        <f t="shared" si="19"/>
        <v>10466.166933311553</v>
      </c>
      <c r="F87" s="289">
        <f t="shared" si="19"/>
        <v>9465.270736971961</v>
      </c>
      <c r="G87" s="289">
        <f t="shared" si="19"/>
        <v>6548.9454801198226</v>
      </c>
      <c r="H87" s="289">
        <f t="shared" si="19"/>
        <v>6545.6882195012504</v>
      </c>
      <c r="I87" s="289">
        <f t="shared" si="19"/>
        <v>6504.3209190644102</v>
      </c>
      <c r="J87" s="289">
        <f t="shared" si="19"/>
        <v>9000.4449010466724</v>
      </c>
      <c r="K87" s="289">
        <f t="shared" si="19"/>
        <v>8992.6355178534468</v>
      </c>
      <c r="L87" s="289">
        <f t="shared" si="19"/>
        <v>8462.0211799631124</v>
      </c>
      <c r="M87" s="289">
        <f t="shared" si="19"/>
        <v>7065.5942728346763</v>
      </c>
      <c r="N87" s="289">
        <f t="shared" si="19"/>
        <v>6286.7293359609102</v>
      </c>
      <c r="O87" s="289">
        <f t="shared" si="19"/>
        <v>6162.9826080437279</v>
      </c>
      <c r="P87" s="289">
        <f t="shared" si="19"/>
        <v>7256.5152197534626</v>
      </c>
      <c r="Q87" s="289">
        <f t="shared" si="19"/>
        <v>7543.4032473646967</v>
      </c>
      <c r="R87" s="289">
        <f t="shared" si="19"/>
        <v>7547.8351676093089</v>
      </c>
      <c r="S87" s="289">
        <f t="shared" si="19"/>
        <v>7983.4756070975318</v>
      </c>
      <c r="T87" s="289">
        <f t="shared" si="19"/>
        <v>9569.801128510604</v>
      </c>
      <c r="U87" s="289">
        <f t="shared" si="19"/>
        <v>9282.6832991682913</v>
      </c>
      <c r="V87" s="289">
        <f t="shared" si="19"/>
        <v>10094.139031295894</v>
      </c>
      <c r="W87" s="289">
        <f t="shared" si="19"/>
        <v>13789.070774902159</v>
      </c>
      <c r="X87" s="289">
        <f t="shared" si="19"/>
        <v>11798.969727115807</v>
      </c>
      <c r="Y87" s="289">
        <f t="shared" si="19"/>
        <v>11886.310195434864</v>
      </c>
      <c r="DA87" s="84"/>
    </row>
    <row r="88" spans="1:105" ht="12" customHeight="1" x14ac:dyDescent="0.25">
      <c r="A88" s="115" t="s">
        <v>148</v>
      </c>
      <c r="B88" s="286"/>
      <c r="C88" s="286"/>
      <c r="D88" s="286"/>
      <c r="E88" s="286"/>
      <c r="F88" s="286"/>
      <c r="G88" s="286"/>
      <c r="H88" s="286"/>
      <c r="I88" s="286"/>
      <c r="J88" s="286"/>
      <c r="K88" s="286"/>
      <c r="L88" s="286"/>
      <c r="M88" s="286"/>
      <c r="N88" s="286"/>
      <c r="O88" s="286"/>
      <c r="P88" s="286"/>
      <c r="Q88" s="286"/>
      <c r="R88" s="286"/>
      <c r="S88" s="286"/>
      <c r="T88" s="286"/>
      <c r="U88" s="286"/>
      <c r="V88" s="286"/>
      <c r="W88" s="286"/>
      <c r="X88" s="286"/>
      <c r="Y88" s="286"/>
      <c r="DA88" s="118"/>
    </row>
    <row r="89" spans="1:105" ht="12" customHeight="1" x14ac:dyDescent="0.25">
      <c r="A89" s="50" t="s">
        <v>48</v>
      </c>
      <c r="B89" s="252" t="str">
        <f t="shared" ref="B89:Y89" si="20">IF(SUM(B90,B91)=0,"",SUM(B90,B91))</f>
        <v/>
      </c>
      <c r="C89" s="252" t="str">
        <f t="shared" si="20"/>
        <v/>
      </c>
      <c r="D89" s="252" t="str">
        <f t="shared" si="20"/>
        <v/>
      </c>
      <c r="E89" s="252" t="str">
        <f t="shared" si="20"/>
        <v/>
      </c>
      <c r="F89" s="252" t="str">
        <f t="shared" si="20"/>
        <v/>
      </c>
      <c r="G89" s="252" t="str">
        <f t="shared" si="20"/>
        <v/>
      </c>
      <c r="H89" s="252" t="str">
        <f t="shared" si="20"/>
        <v/>
      </c>
      <c r="I89" s="252" t="str">
        <f t="shared" si="20"/>
        <v/>
      </c>
      <c r="J89" s="252" t="str">
        <f t="shared" si="20"/>
        <v/>
      </c>
      <c r="K89" s="252" t="str">
        <f t="shared" si="20"/>
        <v/>
      </c>
      <c r="L89" s="252" t="str">
        <f t="shared" si="20"/>
        <v/>
      </c>
      <c r="M89" s="252" t="str">
        <f t="shared" si="20"/>
        <v/>
      </c>
      <c r="N89" s="252" t="str">
        <f t="shared" si="20"/>
        <v/>
      </c>
      <c r="O89" s="252" t="str">
        <f t="shared" si="20"/>
        <v/>
      </c>
      <c r="P89" s="252" t="str">
        <f t="shared" si="20"/>
        <v/>
      </c>
      <c r="Q89" s="252" t="str">
        <f t="shared" si="20"/>
        <v/>
      </c>
      <c r="R89" s="252" t="str">
        <f t="shared" si="20"/>
        <v/>
      </c>
      <c r="S89" s="252" t="str">
        <f t="shared" si="20"/>
        <v/>
      </c>
      <c r="T89" s="252" t="str">
        <f t="shared" si="20"/>
        <v/>
      </c>
      <c r="U89" s="252" t="str">
        <f t="shared" si="20"/>
        <v/>
      </c>
      <c r="V89" s="252" t="str">
        <f t="shared" si="20"/>
        <v/>
      </c>
      <c r="W89" s="252" t="str">
        <f t="shared" si="20"/>
        <v/>
      </c>
      <c r="X89" s="252" t="str">
        <f t="shared" si="20"/>
        <v/>
      </c>
      <c r="Y89" s="252" t="str">
        <f t="shared" si="20"/>
        <v/>
      </c>
      <c r="DA89" s="83"/>
    </row>
    <row r="90" spans="1:105" ht="12" customHeight="1" x14ac:dyDescent="0.25">
      <c r="A90" s="99" t="s">
        <v>982</v>
      </c>
      <c r="B90" s="291" t="str">
        <f t="shared" ref="B90:Y90" si="21">IF(B$72=0,"",B$72/B$10)</f>
        <v/>
      </c>
      <c r="C90" s="291" t="str">
        <f t="shared" si="21"/>
        <v/>
      </c>
      <c r="D90" s="291" t="str">
        <f t="shared" si="21"/>
        <v/>
      </c>
      <c r="E90" s="291" t="str">
        <f t="shared" si="21"/>
        <v/>
      </c>
      <c r="F90" s="291" t="str">
        <f t="shared" si="21"/>
        <v/>
      </c>
      <c r="G90" s="291" t="str">
        <f t="shared" si="21"/>
        <v/>
      </c>
      <c r="H90" s="291" t="str">
        <f t="shared" si="21"/>
        <v/>
      </c>
      <c r="I90" s="291" t="str">
        <f t="shared" si="21"/>
        <v/>
      </c>
      <c r="J90" s="291" t="str">
        <f t="shared" si="21"/>
        <v/>
      </c>
      <c r="K90" s="291" t="str">
        <f t="shared" si="21"/>
        <v/>
      </c>
      <c r="L90" s="291" t="str">
        <f t="shared" si="21"/>
        <v/>
      </c>
      <c r="M90" s="291" t="str">
        <f t="shared" si="21"/>
        <v/>
      </c>
      <c r="N90" s="291" t="str">
        <f t="shared" si="21"/>
        <v/>
      </c>
      <c r="O90" s="291" t="str">
        <f t="shared" si="21"/>
        <v/>
      </c>
      <c r="P90" s="291" t="str">
        <f t="shared" si="21"/>
        <v/>
      </c>
      <c r="Q90" s="291" t="str">
        <f t="shared" si="21"/>
        <v/>
      </c>
      <c r="R90" s="291" t="str">
        <f t="shared" si="21"/>
        <v/>
      </c>
      <c r="S90" s="291" t="str">
        <f t="shared" si="21"/>
        <v/>
      </c>
      <c r="T90" s="291" t="str">
        <f t="shared" si="21"/>
        <v/>
      </c>
      <c r="U90" s="291" t="str">
        <f t="shared" si="21"/>
        <v/>
      </c>
      <c r="V90" s="291" t="str">
        <f t="shared" si="21"/>
        <v/>
      </c>
      <c r="W90" s="291" t="str">
        <f t="shared" si="21"/>
        <v/>
      </c>
      <c r="X90" s="291" t="str">
        <f t="shared" si="21"/>
        <v/>
      </c>
      <c r="Y90" s="291" t="str">
        <f t="shared" si="21"/>
        <v/>
      </c>
      <c r="DA90" s="94"/>
    </row>
    <row r="91" spans="1:105" ht="12" customHeight="1" x14ac:dyDescent="0.25">
      <c r="A91" s="99" t="s">
        <v>983</v>
      </c>
      <c r="B91" s="291" t="str">
        <f t="shared" ref="B91:Y91" si="22">IF(B$53=0,"",B$53/B$10)</f>
        <v/>
      </c>
      <c r="C91" s="291" t="str">
        <f t="shared" si="22"/>
        <v/>
      </c>
      <c r="D91" s="291" t="str">
        <f t="shared" si="22"/>
        <v/>
      </c>
      <c r="E91" s="291" t="str">
        <f t="shared" si="22"/>
        <v/>
      </c>
      <c r="F91" s="291" t="str">
        <f t="shared" si="22"/>
        <v/>
      </c>
      <c r="G91" s="291" t="str">
        <f t="shared" si="22"/>
        <v/>
      </c>
      <c r="H91" s="291" t="str">
        <f t="shared" si="22"/>
        <v/>
      </c>
      <c r="I91" s="291" t="str">
        <f t="shared" si="22"/>
        <v/>
      </c>
      <c r="J91" s="291" t="str">
        <f t="shared" si="22"/>
        <v/>
      </c>
      <c r="K91" s="291" t="str">
        <f t="shared" si="22"/>
        <v/>
      </c>
      <c r="L91" s="291" t="str">
        <f t="shared" si="22"/>
        <v/>
      </c>
      <c r="M91" s="291" t="str">
        <f t="shared" si="22"/>
        <v/>
      </c>
      <c r="N91" s="291" t="str">
        <f t="shared" si="22"/>
        <v/>
      </c>
      <c r="O91" s="291" t="str">
        <f t="shared" si="22"/>
        <v/>
      </c>
      <c r="P91" s="291" t="str">
        <f t="shared" si="22"/>
        <v/>
      </c>
      <c r="Q91" s="291" t="str">
        <f t="shared" si="22"/>
        <v/>
      </c>
      <c r="R91" s="291" t="str">
        <f t="shared" si="22"/>
        <v/>
      </c>
      <c r="S91" s="291" t="str">
        <f t="shared" si="22"/>
        <v/>
      </c>
      <c r="T91" s="291" t="str">
        <f t="shared" si="22"/>
        <v/>
      </c>
      <c r="U91" s="291" t="str">
        <f t="shared" si="22"/>
        <v/>
      </c>
      <c r="V91" s="291" t="str">
        <f t="shared" si="22"/>
        <v/>
      </c>
      <c r="W91" s="291" t="str">
        <f t="shared" si="22"/>
        <v/>
      </c>
      <c r="X91" s="291" t="str">
        <f t="shared" si="22"/>
        <v/>
      </c>
      <c r="Y91" s="291" t="str">
        <f t="shared" si="22"/>
        <v/>
      </c>
      <c r="DA91" s="94"/>
    </row>
    <row r="92" spans="1:105" ht="12" customHeight="1" x14ac:dyDescent="0.25">
      <c r="A92" s="107" t="s">
        <v>49</v>
      </c>
      <c r="B92" s="291">
        <f t="shared" ref="B92:Y92" si="23">IF(B$54=0,"",B$54/B$11)</f>
        <v>0.59062064085592247</v>
      </c>
      <c r="C92" s="291">
        <f t="shared" si="23"/>
        <v>0.59649170386356531</v>
      </c>
      <c r="D92" s="291">
        <f t="shared" si="23"/>
        <v>0.58722725506287776</v>
      </c>
      <c r="E92" s="291">
        <f t="shared" si="23"/>
        <v>0.59941433018944645</v>
      </c>
      <c r="F92" s="291">
        <f t="shared" si="23"/>
        <v>0.59220075782221271</v>
      </c>
      <c r="G92" s="291">
        <f t="shared" si="23"/>
        <v>0.61928763759268479</v>
      </c>
      <c r="H92" s="291">
        <f t="shared" si="23"/>
        <v>0.60005500620088359</v>
      </c>
      <c r="I92" s="291">
        <f t="shared" si="23"/>
        <v>0.69478011042661569</v>
      </c>
      <c r="J92" s="291">
        <f t="shared" si="23"/>
        <v>0.5731225404290452</v>
      </c>
      <c r="K92" s="291">
        <f t="shared" si="23"/>
        <v>0.57454620277907498</v>
      </c>
      <c r="L92" s="291">
        <f t="shared" si="23"/>
        <v>0.5901140075670156</v>
      </c>
      <c r="M92" s="291">
        <f t="shared" si="23"/>
        <v>0.53726682706024642</v>
      </c>
      <c r="N92" s="291">
        <f t="shared" si="23"/>
        <v>0.57938804045184422</v>
      </c>
      <c r="O92" s="291">
        <f t="shared" si="23"/>
        <v>0.56438291456485223</v>
      </c>
      <c r="P92" s="291">
        <f t="shared" si="23"/>
        <v>0.561523358181934</v>
      </c>
      <c r="Q92" s="291">
        <f t="shared" si="23"/>
        <v>0.548730166392281</v>
      </c>
      <c r="R92" s="291">
        <f t="shared" si="23"/>
        <v>0.52832095302251114</v>
      </c>
      <c r="S92" s="291">
        <f t="shared" si="23"/>
        <v>0.48182419571755969</v>
      </c>
      <c r="T92" s="291">
        <f t="shared" si="23"/>
        <v>0.4541073629429444</v>
      </c>
      <c r="U92" s="291">
        <f t="shared" si="23"/>
        <v>0.47974365913964306</v>
      </c>
      <c r="V92" s="291">
        <f t="shared" si="23"/>
        <v>0.40669686557082363</v>
      </c>
      <c r="W92" s="291">
        <f t="shared" si="23"/>
        <v>0.31922417018458993</v>
      </c>
      <c r="X92" s="291">
        <f t="shared" si="23"/>
        <v>0.37324321489997914</v>
      </c>
      <c r="Y92" s="291">
        <f t="shared" si="23"/>
        <v>0.38475760161503009</v>
      </c>
      <c r="DA92" s="94"/>
    </row>
    <row r="93" spans="1:105" ht="12" customHeight="1" x14ac:dyDescent="0.25">
      <c r="A93" s="49" t="s">
        <v>50</v>
      </c>
      <c r="B93" s="253">
        <f t="shared" ref="B93:Y93" si="24">IF(B$55=0,"",B$55/B$12)</f>
        <v>0.40833031960409455</v>
      </c>
      <c r="C93" s="253">
        <f t="shared" si="24"/>
        <v>0.4123893261278968</v>
      </c>
      <c r="D93" s="253">
        <f t="shared" si="24"/>
        <v>0.4059842751051993</v>
      </c>
      <c r="E93" s="253">
        <f t="shared" si="24"/>
        <v>0.41440990729146943</v>
      </c>
      <c r="F93" s="253">
        <f t="shared" si="24"/>
        <v>0.40942274614869029</v>
      </c>
      <c r="G93" s="253">
        <f t="shared" si="24"/>
        <v>0.4281494778418562</v>
      </c>
      <c r="H93" s="253">
        <f t="shared" si="24"/>
        <v>0.41485284379320342</v>
      </c>
      <c r="I93" s="253">
        <f t="shared" si="24"/>
        <v>0.48034180473938859</v>
      </c>
      <c r="J93" s="253">
        <f t="shared" si="24"/>
        <v>0.39623286745711767</v>
      </c>
      <c r="K93" s="253">
        <f t="shared" si="24"/>
        <v>0.39721712784726165</v>
      </c>
      <c r="L93" s="253">
        <f t="shared" si="24"/>
        <v>0.40798005461423298</v>
      </c>
      <c r="M93" s="253">
        <f t="shared" si="24"/>
        <v>0.37144373228856531</v>
      </c>
      <c r="N93" s="253">
        <f t="shared" si="24"/>
        <v>0.40056457117658339</v>
      </c>
      <c r="O93" s="253">
        <f t="shared" si="24"/>
        <v>0.39019065698310784</v>
      </c>
      <c r="P93" s="253">
        <f t="shared" si="24"/>
        <v>0.38821367973072002</v>
      </c>
      <c r="Q93" s="253">
        <f t="shared" si="24"/>
        <v>0.37936900392552741</v>
      </c>
      <c r="R93" s="253">
        <f t="shared" si="24"/>
        <v>0.36525893048469871</v>
      </c>
      <c r="S93" s="253">
        <f t="shared" si="24"/>
        <v>0.33311302419979411</v>
      </c>
      <c r="T93" s="253">
        <f t="shared" si="24"/>
        <v>0.31395076944203582</v>
      </c>
      <c r="U93" s="253">
        <f t="shared" si="24"/>
        <v>0.3316746285409875</v>
      </c>
      <c r="V93" s="253">
        <f t="shared" si="24"/>
        <v>0.28117314162921137</v>
      </c>
      <c r="W93" s="253">
        <f t="shared" si="24"/>
        <v>0.22069819173255564</v>
      </c>
      <c r="X93" s="253">
        <f t="shared" si="24"/>
        <v>0.25804469178270162</v>
      </c>
      <c r="Y93" s="253">
        <f t="shared" si="24"/>
        <v>0.26600525543755149</v>
      </c>
      <c r="DA93" s="84"/>
    </row>
    <row r="94" spans="1:105" ht="12" customHeight="1" x14ac:dyDescent="0.25">
      <c r="A94" s="115" t="s">
        <v>149</v>
      </c>
      <c r="B94" s="286"/>
      <c r="C94" s="286"/>
      <c r="D94" s="286"/>
      <c r="E94" s="286"/>
      <c r="F94" s="286"/>
      <c r="G94" s="286"/>
      <c r="H94" s="286"/>
      <c r="I94" s="286"/>
      <c r="J94" s="286"/>
      <c r="K94" s="286"/>
      <c r="L94" s="286"/>
      <c r="M94" s="286"/>
      <c r="N94" s="286"/>
      <c r="O94" s="286"/>
      <c r="P94" s="286"/>
      <c r="Q94" s="286"/>
      <c r="R94" s="286"/>
      <c r="S94" s="286"/>
      <c r="T94" s="286"/>
      <c r="U94" s="286"/>
      <c r="V94" s="286"/>
      <c r="W94" s="286"/>
      <c r="X94" s="286"/>
      <c r="Y94" s="286"/>
      <c r="DA94" s="118"/>
    </row>
    <row r="95" spans="1:105" ht="12" customHeight="1" x14ac:dyDescent="0.25">
      <c r="A95" s="50" t="s">
        <v>48</v>
      </c>
      <c r="B95" s="252" t="str">
        <f t="shared" ref="B95:Y95" si="25">IF(SUM(B96,B97)=0,"",SUM(B96,B97))</f>
        <v/>
      </c>
      <c r="C95" s="252" t="str">
        <f t="shared" si="25"/>
        <v/>
      </c>
      <c r="D95" s="252" t="str">
        <f t="shared" si="25"/>
        <v/>
      </c>
      <c r="E95" s="252" t="str">
        <f t="shared" si="25"/>
        <v/>
      </c>
      <c r="F95" s="252" t="str">
        <f t="shared" si="25"/>
        <v/>
      </c>
      <c r="G95" s="252" t="str">
        <f t="shared" si="25"/>
        <v/>
      </c>
      <c r="H95" s="252" t="str">
        <f t="shared" si="25"/>
        <v/>
      </c>
      <c r="I95" s="252" t="str">
        <f t="shared" si="25"/>
        <v/>
      </c>
      <c r="J95" s="252" t="str">
        <f t="shared" si="25"/>
        <v/>
      </c>
      <c r="K95" s="252" t="str">
        <f t="shared" si="25"/>
        <v/>
      </c>
      <c r="L95" s="252" t="str">
        <f t="shared" si="25"/>
        <v/>
      </c>
      <c r="M95" s="252" t="str">
        <f t="shared" si="25"/>
        <v/>
      </c>
      <c r="N95" s="252" t="str">
        <f t="shared" si="25"/>
        <v/>
      </c>
      <c r="O95" s="252" t="str">
        <f t="shared" si="25"/>
        <v/>
      </c>
      <c r="P95" s="252" t="str">
        <f t="shared" si="25"/>
        <v/>
      </c>
      <c r="Q95" s="252" t="str">
        <f t="shared" si="25"/>
        <v/>
      </c>
      <c r="R95" s="252" t="str">
        <f t="shared" si="25"/>
        <v/>
      </c>
      <c r="S95" s="252" t="str">
        <f t="shared" si="25"/>
        <v/>
      </c>
      <c r="T95" s="252" t="str">
        <f t="shared" si="25"/>
        <v/>
      </c>
      <c r="U95" s="252" t="str">
        <f t="shared" si="25"/>
        <v/>
      </c>
      <c r="V95" s="252" t="str">
        <f t="shared" si="25"/>
        <v/>
      </c>
      <c r="W95" s="252" t="str">
        <f t="shared" si="25"/>
        <v/>
      </c>
      <c r="X95" s="252" t="str">
        <f t="shared" si="25"/>
        <v/>
      </c>
      <c r="Y95" s="252" t="str">
        <f t="shared" si="25"/>
        <v/>
      </c>
      <c r="DA95" s="83"/>
    </row>
    <row r="96" spans="1:105" ht="12" customHeight="1" x14ac:dyDescent="0.25">
      <c r="A96" s="99" t="s">
        <v>982</v>
      </c>
      <c r="B96" s="291" t="str">
        <f>IF(CHI_ued!B$16=0,"",CHI_ued!B$16/B$10)</f>
        <v/>
      </c>
      <c r="C96" s="291" t="str">
        <f>IF(CHI_ued!C$16=0,"",CHI_ued!C$16/C$10)</f>
        <v/>
      </c>
      <c r="D96" s="291" t="str">
        <f>IF(CHI_ued!D$16=0,"",CHI_ued!D$16/D$10)</f>
        <v/>
      </c>
      <c r="E96" s="291" t="str">
        <f>IF(CHI_ued!E$16=0,"",CHI_ued!E$16/E$10)</f>
        <v/>
      </c>
      <c r="F96" s="291" t="str">
        <f>IF(CHI_ued!F$16=0,"",CHI_ued!F$16/F$10)</f>
        <v/>
      </c>
      <c r="G96" s="291" t="str">
        <f>IF(CHI_ued!G$16=0,"",CHI_ued!G$16/G$10)</f>
        <v/>
      </c>
      <c r="H96" s="291" t="str">
        <f>IF(CHI_ued!H$16=0,"",CHI_ued!H$16/H$10)</f>
        <v/>
      </c>
      <c r="I96" s="291" t="str">
        <f>IF(CHI_ued!I$16=0,"",CHI_ued!I$16/I$10)</f>
        <v/>
      </c>
      <c r="J96" s="291" t="str">
        <f>IF(CHI_ued!J$16=0,"",CHI_ued!J$16/J$10)</f>
        <v/>
      </c>
      <c r="K96" s="291" t="str">
        <f>IF(CHI_ued!K$16=0,"",CHI_ued!K$16/K$10)</f>
        <v/>
      </c>
      <c r="L96" s="291" t="str">
        <f>IF(CHI_ued!L$16=0,"",CHI_ued!L$16/L$10)</f>
        <v/>
      </c>
      <c r="M96" s="291" t="str">
        <f>IF(CHI_ued!M$16=0,"",CHI_ued!M$16/M$10)</f>
        <v/>
      </c>
      <c r="N96" s="291" t="str">
        <f>IF(CHI_ued!N$16=0,"",CHI_ued!N$16/N$10)</f>
        <v/>
      </c>
      <c r="O96" s="291" t="str">
        <f>IF(CHI_ued!O$16=0,"",CHI_ued!O$16/O$10)</f>
        <v/>
      </c>
      <c r="P96" s="291" t="str">
        <f>IF(CHI_ued!P$16=0,"",CHI_ued!P$16/P$10)</f>
        <v/>
      </c>
      <c r="Q96" s="291" t="str">
        <f>IF(CHI_ued!Q$16=0,"",CHI_ued!Q$16/Q$10)</f>
        <v/>
      </c>
      <c r="R96" s="291" t="str">
        <f>IF(CHI_ued!R$16=0,"",CHI_ued!R$16/R$10)</f>
        <v/>
      </c>
      <c r="S96" s="291" t="str">
        <f>IF(CHI_ued!S$16=0,"",CHI_ued!S$16/S$10)</f>
        <v/>
      </c>
      <c r="T96" s="291" t="str">
        <f>IF(CHI_ued!T$16=0,"",CHI_ued!T$16/T$10)</f>
        <v/>
      </c>
      <c r="U96" s="291" t="str">
        <f>IF(CHI_ued!U$16=0,"",CHI_ued!U$16/U$10)</f>
        <v/>
      </c>
      <c r="V96" s="291" t="str">
        <f>IF(CHI_ued!V$16=0,"",CHI_ued!V$16/V$10)</f>
        <v/>
      </c>
      <c r="W96" s="291" t="str">
        <f>IF(CHI_ued!W$16=0,"",CHI_ued!W$16/W$10)</f>
        <v/>
      </c>
      <c r="X96" s="291" t="str">
        <f>IF(CHI_ued!X$16=0,"",CHI_ued!X$16/X$10)</f>
        <v/>
      </c>
      <c r="Y96" s="291" t="str">
        <f>IF(CHI_ued!Y$16=0,"",CHI_ued!Y$16/Y$10)</f>
        <v/>
      </c>
      <c r="DA96" s="94"/>
    </row>
    <row r="97" spans="1:105" ht="12" customHeight="1" x14ac:dyDescent="0.25">
      <c r="A97" s="99" t="s">
        <v>983</v>
      </c>
      <c r="B97" s="291" t="str">
        <f>IF((CHI_ued!B$5-CHI_ued!B$16)=0,"",(CHI_ued!B$5-CHI_ued!B$16)/B$10)</f>
        <v/>
      </c>
      <c r="C97" s="291" t="str">
        <f>IF((CHI_ued!C$5-CHI_ued!C$16)=0,"",(CHI_ued!C$5-CHI_ued!C$16)/C$10)</f>
        <v/>
      </c>
      <c r="D97" s="291" t="str">
        <f>IF((CHI_ued!D$5-CHI_ued!D$16)=0,"",(CHI_ued!D$5-CHI_ued!D$16)/D$10)</f>
        <v/>
      </c>
      <c r="E97" s="291" t="str">
        <f>IF((CHI_ued!E$5-CHI_ued!E$16)=0,"",(CHI_ued!E$5-CHI_ued!E$16)/E$10)</f>
        <v/>
      </c>
      <c r="F97" s="291" t="str">
        <f>IF((CHI_ued!F$5-CHI_ued!F$16)=0,"",(CHI_ued!F$5-CHI_ued!F$16)/F$10)</f>
        <v/>
      </c>
      <c r="G97" s="291" t="str">
        <f>IF((CHI_ued!G$5-CHI_ued!G$16)=0,"",(CHI_ued!G$5-CHI_ued!G$16)/G$10)</f>
        <v/>
      </c>
      <c r="H97" s="291" t="str">
        <f>IF((CHI_ued!H$5-CHI_ued!H$16)=0,"",(CHI_ued!H$5-CHI_ued!H$16)/H$10)</f>
        <v/>
      </c>
      <c r="I97" s="291" t="str">
        <f>IF((CHI_ued!I$5-CHI_ued!I$16)=0,"",(CHI_ued!I$5-CHI_ued!I$16)/I$10)</f>
        <v/>
      </c>
      <c r="J97" s="291" t="str">
        <f>IF((CHI_ued!J$5-CHI_ued!J$16)=0,"",(CHI_ued!J$5-CHI_ued!J$16)/J$10)</f>
        <v/>
      </c>
      <c r="K97" s="291" t="str">
        <f>IF((CHI_ued!K$5-CHI_ued!K$16)=0,"",(CHI_ued!K$5-CHI_ued!K$16)/K$10)</f>
        <v/>
      </c>
      <c r="L97" s="291" t="str">
        <f>IF((CHI_ued!L$5-CHI_ued!L$16)=0,"",(CHI_ued!L$5-CHI_ued!L$16)/L$10)</f>
        <v/>
      </c>
      <c r="M97" s="291" t="str">
        <f>IF((CHI_ued!M$5-CHI_ued!M$16)=0,"",(CHI_ued!M$5-CHI_ued!M$16)/M$10)</f>
        <v/>
      </c>
      <c r="N97" s="291" t="str">
        <f>IF((CHI_ued!N$5-CHI_ued!N$16)=0,"",(CHI_ued!N$5-CHI_ued!N$16)/N$10)</f>
        <v/>
      </c>
      <c r="O97" s="291" t="str">
        <f>IF((CHI_ued!O$5-CHI_ued!O$16)=0,"",(CHI_ued!O$5-CHI_ued!O$16)/O$10)</f>
        <v/>
      </c>
      <c r="P97" s="291" t="str">
        <f>IF((CHI_ued!P$5-CHI_ued!P$16)=0,"",(CHI_ued!P$5-CHI_ued!P$16)/P$10)</f>
        <v/>
      </c>
      <c r="Q97" s="291" t="str">
        <f>IF((CHI_ued!Q$5-CHI_ued!Q$16)=0,"",(CHI_ued!Q$5-CHI_ued!Q$16)/Q$10)</f>
        <v/>
      </c>
      <c r="R97" s="291" t="str">
        <f>IF((CHI_ued!R$5-CHI_ued!R$16)=0,"",(CHI_ued!R$5-CHI_ued!R$16)/R$10)</f>
        <v/>
      </c>
      <c r="S97" s="291" t="str">
        <f>IF((CHI_ued!S$5-CHI_ued!S$16)=0,"",(CHI_ued!S$5-CHI_ued!S$16)/S$10)</f>
        <v/>
      </c>
      <c r="T97" s="291" t="str">
        <f>IF((CHI_ued!T$5-CHI_ued!T$16)=0,"",(CHI_ued!T$5-CHI_ued!T$16)/T$10)</f>
        <v/>
      </c>
      <c r="U97" s="291" t="str">
        <f>IF((CHI_ued!U$5-CHI_ued!U$16)=0,"",(CHI_ued!U$5-CHI_ued!U$16)/U$10)</f>
        <v/>
      </c>
      <c r="V97" s="291" t="str">
        <f>IF((CHI_ued!V$5-CHI_ued!V$16)=0,"",(CHI_ued!V$5-CHI_ued!V$16)/V$10)</f>
        <v/>
      </c>
      <c r="W97" s="291" t="str">
        <f>IF((CHI_ued!W$5-CHI_ued!W$16)=0,"",(CHI_ued!W$5-CHI_ued!W$16)/W$10)</f>
        <v/>
      </c>
      <c r="X97" s="291" t="str">
        <f>IF((CHI_ued!X$5-CHI_ued!X$16)=0,"",(CHI_ued!X$5-CHI_ued!X$16)/X$10)</f>
        <v/>
      </c>
      <c r="Y97" s="291" t="str">
        <f>IF((CHI_ued!Y$5-CHI_ued!Y$16)=0,"",(CHI_ued!Y$5-CHI_ued!Y$16)/Y$10)</f>
        <v/>
      </c>
      <c r="DA97" s="94"/>
    </row>
    <row r="98" spans="1:105" ht="12" customHeight="1" x14ac:dyDescent="0.25">
      <c r="A98" s="107" t="s">
        <v>49</v>
      </c>
      <c r="B98" s="291">
        <f>IF(CHI_ued!B$61=0,"",CHI_ued!B$61/B$11)</f>
        <v>0.35238052350546745</v>
      </c>
      <c r="C98" s="291">
        <f>IF(CHI_ued!C$61=0,"",CHI_ued!C$61/C$11)</f>
        <v>0.35570141418638607</v>
      </c>
      <c r="D98" s="291">
        <f>IF(CHI_ued!D$61=0,"",CHI_ued!D$61/D$11)</f>
        <v>0.35096685596000093</v>
      </c>
      <c r="E98" s="291">
        <f>IF(CHI_ued!E$61=0,"",CHI_ued!E$61/E$11)</f>
        <v>0.36726355280903245</v>
      </c>
      <c r="F98" s="291">
        <f>IF(CHI_ued!F$61=0,"",CHI_ued!F$61/F$11)</f>
        <v>0.36603617311583286</v>
      </c>
      <c r="G98" s="291">
        <f>IF(CHI_ued!G$61=0,"",CHI_ued!G$61/G$11)</f>
        <v>0.38447585025202496</v>
      </c>
      <c r="H98" s="291">
        <f>IF(CHI_ued!H$61=0,"",CHI_ued!H$61/H$11)</f>
        <v>0.37602882591396258</v>
      </c>
      <c r="I98" s="291">
        <f>IF(CHI_ued!I$61=0,"",CHI_ued!I$61/I$11)</f>
        <v>0.43416835829752509</v>
      </c>
      <c r="J98" s="291">
        <f>IF(CHI_ued!J$61=0,"",CHI_ued!J$61/J$11)</f>
        <v>0.35778620945624601</v>
      </c>
      <c r="K98" s="291">
        <f>IF(CHI_ued!K$61=0,"",CHI_ued!K$61/K$11)</f>
        <v>0.35900062360101936</v>
      </c>
      <c r="L98" s="291">
        <f>IF(CHI_ued!L$61=0,"",CHI_ued!L$61/L$11)</f>
        <v>0.36877760941297261</v>
      </c>
      <c r="M98" s="291">
        <f>IF(CHI_ued!M$61=0,"",CHI_ued!M$61/M$11)</f>
        <v>0.33615708550491935</v>
      </c>
      <c r="N98" s="291">
        <f>IF(CHI_ued!N$61=0,"",CHI_ued!N$61/N$11)</f>
        <v>0.36760634641249723</v>
      </c>
      <c r="O98" s="291">
        <f>IF(CHI_ued!O$61=0,"",CHI_ued!O$61/O$11)</f>
        <v>0.36541599039970313</v>
      </c>
      <c r="P98" s="291">
        <f>IF(CHI_ued!P$61=0,"",CHI_ued!P$61/P$11)</f>
        <v>0.36687651638792085</v>
      </c>
      <c r="Q98" s="291">
        <f>IF(CHI_ued!Q$61=0,"",CHI_ued!Q$61/Q$11)</f>
        <v>0.35062397269578144</v>
      </c>
      <c r="R98" s="291">
        <f>IF(CHI_ued!R$61=0,"",CHI_ued!R$61/R$11)</f>
        <v>0.33897724338035601</v>
      </c>
      <c r="S98" s="291">
        <f>IF(CHI_ued!S$61=0,"",CHI_ued!S$61/S$11)</f>
        <v>0.30807051211827857</v>
      </c>
      <c r="T98" s="291">
        <f>IF(CHI_ued!T$61=0,"",CHI_ued!T$61/T$11)</f>
        <v>0.29105067621814029</v>
      </c>
      <c r="U98" s="291">
        <f>IF(CHI_ued!U$61=0,"",CHI_ued!U$61/U$11)</f>
        <v>0.30753197494301393</v>
      </c>
      <c r="V98" s="291">
        <f>IF(CHI_ued!V$61=0,"",CHI_ued!V$61/V$11)</f>
        <v>0.26016955963816957</v>
      </c>
      <c r="W98" s="291">
        <f>IF(CHI_ued!W$61=0,"",CHI_ued!W$61/W$11)</f>
        <v>0.20377790450709163</v>
      </c>
      <c r="X98" s="291">
        <f>IF(CHI_ued!X$61=0,"",CHI_ued!X$61/X$11)</f>
        <v>0.23674284590296887</v>
      </c>
      <c r="Y98" s="291">
        <f>IF(CHI_ued!Y$61=0,"",CHI_ued!Y$61/Y$11)</f>
        <v>0.24423166488222009</v>
      </c>
      <c r="DA98" s="94"/>
    </row>
    <row r="99" spans="1:105" ht="12" customHeight="1" x14ac:dyDescent="0.25">
      <c r="A99" s="49" t="s">
        <v>50</v>
      </c>
      <c r="B99" s="253">
        <f>IF(CHI_ued!B$110=0,"",CHI_ued!B$110/B$12)</f>
        <v>0.20097362297637655</v>
      </c>
      <c r="C99" s="253">
        <f>IF(CHI_ued!C$110=0,"",CHI_ued!C$110/C$12)</f>
        <v>0.20285872904390498</v>
      </c>
      <c r="D99" s="253">
        <f>IF(CHI_ued!D$110=0,"",CHI_ued!D$110/D$12)</f>
        <v>0.19989099086256021</v>
      </c>
      <c r="E99" s="253">
        <f>IF(CHI_ued!E$110=0,"",CHI_ued!E$110/E$12)</f>
        <v>0.20876521478584809</v>
      </c>
      <c r="F99" s="253">
        <f>IF(CHI_ued!F$110=0,"",CHI_ued!F$110/F$12)</f>
        <v>0.2071451761038193</v>
      </c>
      <c r="G99" s="253">
        <f>IF(CHI_ued!G$110=0,"",CHI_ued!G$110/G$12)</f>
        <v>0.21827196507692959</v>
      </c>
      <c r="H99" s="253">
        <f>IF(CHI_ued!H$110=0,"",CHI_ued!H$110/H$12)</f>
        <v>0.21251600590445691</v>
      </c>
      <c r="I99" s="253">
        <f>IF(CHI_ued!I$110=0,"",CHI_ued!I$110/I$12)</f>
        <v>0.24547982836608712</v>
      </c>
      <c r="J99" s="253">
        <f>IF(CHI_ued!J$110=0,"",CHI_ued!J$110/J$12)</f>
        <v>0.20264647534542568</v>
      </c>
      <c r="K99" s="253">
        <f>IF(CHI_ued!K$110=0,"",CHI_ued!K$110/K$12)</f>
        <v>0.20318560938317845</v>
      </c>
      <c r="L99" s="253">
        <f>IF(CHI_ued!L$110=0,"",CHI_ued!L$110/L$12)</f>
        <v>0.20865545179111533</v>
      </c>
      <c r="M99" s="253">
        <f>IF(CHI_ued!M$110=0,"",CHI_ued!M$110/M$12)</f>
        <v>0.18884438324267505</v>
      </c>
      <c r="N99" s="253">
        <f>IF(CHI_ued!N$110=0,"",CHI_ued!N$110/N$12)</f>
        <v>0.20378220175910816</v>
      </c>
      <c r="O99" s="253">
        <f>IF(CHI_ued!O$110=0,"",CHI_ued!O$110/O$12)</f>
        <v>0.19792473732682</v>
      </c>
      <c r="P99" s="253">
        <f>IF(CHI_ued!P$110=0,"",CHI_ued!P$110/P$12)</f>
        <v>0.20648537430728767</v>
      </c>
      <c r="Q99" s="253">
        <f>IF(CHI_ued!Q$110=0,"",CHI_ued!Q$110/Q$12)</f>
        <v>0.20160888052878673</v>
      </c>
      <c r="R99" s="253">
        <f>IF(CHI_ued!R$110=0,"",CHI_ued!R$110/R$12)</f>
        <v>0.19459728356079467</v>
      </c>
      <c r="S99" s="253">
        <f>IF(CHI_ued!S$110=0,"",CHI_ued!S$110/S$12)</f>
        <v>0.17764146324134517</v>
      </c>
      <c r="T99" s="253">
        <f>IF(CHI_ued!T$110=0,"",CHI_ued!T$110/T$12)</f>
        <v>0.1672651424201341</v>
      </c>
      <c r="U99" s="253">
        <f>IF(CHI_ued!U$110=0,"",CHI_ued!U$110/U$12)</f>
        <v>0.17669528263090079</v>
      </c>
      <c r="V99" s="253">
        <f>IF(CHI_ued!V$110=0,"",CHI_ued!V$110/V$12)</f>
        <v>0.14994397578915852</v>
      </c>
      <c r="W99" s="253">
        <f>IF(CHI_ued!W$110=0,"",CHI_ued!W$110/W$12)</f>
        <v>0.11772048128498563</v>
      </c>
      <c r="X99" s="253">
        <f>IF(CHI_ued!X$110=0,"",CHI_ued!X$110/X$12)</f>
        <v>0.13801924904642043</v>
      </c>
      <c r="Y99" s="253">
        <f>IF(CHI_ued!Y$110=0,"",CHI_ued!Y$110/Y$12)</f>
        <v>0.14228954568475383</v>
      </c>
      <c r="DA99" s="84"/>
    </row>
    <row r="100" spans="1:105" ht="12" customHeight="1" x14ac:dyDescent="0.25">
      <c r="A100" s="110" t="s">
        <v>984</v>
      </c>
      <c r="B100" s="313">
        <f t="shared" ref="B100:Y100" si="26">IF(B$52=0,"",B$79/B$52)</f>
        <v>1.1045321012155307</v>
      </c>
      <c r="C100" s="313">
        <f t="shared" si="26"/>
        <v>1.1512110917070519</v>
      </c>
      <c r="D100" s="313">
        <f t="shared" si="26"/>
        <v>1.0925407395723581</v>
      </c>
      <c r="E100" s="313">
        <f t="shared" si="26"/>
        <v>0.71528698620977382</v>
      </c>
      <c r="F100" s="313">
        <f t="shared" si="26"/>
        <v>0.75230085444849648</v>
      </c>
      <c r="G100" s="313">
        <f t="shared" si="26"/>
        <v>0.71964248362417693</v>
      </c>
      <c r="H100" s="313">
        <f t="shared" si="26"/>
        <v>0.60187045033404296</v>
      </c>
      <c r="I100" s="313">
        <f t="shared" si="26"/>
        <v>0.66075977979623091</v>
      </c>
      <c r="J100" s="313">
        <f t="shared" si="26"/>
        <v>0.61140972884836264</v>
      </c>
      <c r="K100" s="313">
        <f t="shared" si="26"/>
        <v>0.55889310538781956</v>
      </c>
      <c r="L100" s="313">
        <f t="shared" si="26"/>
        <v>0.59439213377670042</v>
      </c>
      <c r="M100" s="313">
        <f t="shared" si="26"/>
        <v>0.76409829171591537</v>
      </c>
      <c r="N100" s="313">
        <f t="shared" si="26"/>
        <v>0.86232122225082852</v>
      </c>
      <c r="O100" s="313">
        <f t="shared" si="26"/>
        <v>1.0025214158052891</v>
      </c>
      <c r="P100" s="313">
        <f t="shared" si="26"/>
        <v>0.87362859913715474</v>
      </c>
      <c r="Q100" s="313">
        <f t="shared" si="26"/>
        <v>1.0004925444378652</v>
      </c>
      <c r="R100" s="313">
        <f t="shared" si="26"/>
        <v>0.83150045724961297</v>
      </c>
      <c r="S100" s="313">
        <f t="shared" si="26"/>
        <v>0.76895533359281387</v>
      </c>
      <c r="T100" s="313">
        <f t="shared" si="26"/>
        <v>0.84516057771088071</v>
      </c>
      <c r="U100" s="313">
        <f t="shared" si="26"/>
        <v>0.85639712345024799</v>
      </c>
      <c r="V100" s="313">
        <f t="shared" si="26"/>
        <v>0.784648888244042</v>
      </c>
      <c r="W100" s="313">
        <f t="shared" si="26"/>
        <v>0.79951397855793183</v>
      </c>
      <c r="X100" s="313">
        <f t="shared" si="26"/>
        <v>0.484352305141248</v>
      </c>
      <c r="Y100" s="313">
        <f t="shared" si="26"/>
        <v>0.48651708821056094</v>
      </c>
      <c r="DA100" s="118"/>
    </row>
    <row r="101" spans="1:105" ht="12" customHeight="1" x14ac:dyDescent="0.25">
      <c r="A101" s="50" t="s">
        <v>985</v>
      </c>
      <c r="B101" s="255" t="str">
        <f t="shared" ref="B101:Y101" si="27">IF(B$53=0,"",B$80/B$53)</f>
        <v/>
      </c>
      <c r="C101" s="255" t="str">
        <f t="shared" si="27"/>
        <v/>
      </c>
      <c r="D101" s="255" t="str">
        <f t="shared" si="27"/>
        <v/>
      </c>
      <c r="E101" s="255" t="str">
        <f t="shared" si="27"/>
        <v/>
      </c>
      <c r="F101" s="255" t="str">
        <f t="shared" si="27"/>
        <v/>
      </c>
      <c r="G101" s="255" t="str">
        <f t="shared" si="27"/>
        <v/>
      </c>
      <c r="H101" s="255" t="str">
        <f t="shared" si="27"/>
        <v/>
      </c>
      <c r="I101" s="255" t="str">
        <f t="shared" si="27"/>
        <v/>
      </c>
      <c r="J101" s="255" t="str">
        <f t="shared" si="27"/>
        <v/>
      </c>
      <c r="K101" s="255" t="str">
        <f t="shared" si="27"/>
        <v/>
      </c>
      <c r="L101" s="255" t="str">
        <f t="shared" si="27"/>
        <v/>
      </c>
      <c r="M101" s="255" t="str">
        <f t="shared" si="27"/>
        <v/>
      </c>
      <c r="N101" s="255" t="str">
        <f t="shared" si="27"/>
        <v/>
      </c>
      <c r="O101" s="255" t="str">
        <f t="shared" si="27"/>
        <v/>
      </c>
      <c r="P101" s="255" t="str">
        <f t="shared" si="27"/>
        <v/>
      </c>
      <c r="Q101" s="255" t="str">
        <f t="shared" si="27"/>
        <v/>
      </c>
      <c r="R101" s="255" t="str">
        <f t="shared" si="27"/>
        <v/>
      </c>
      <c r="S101" s="255" t="str">
        <f t="shared" si="27"/>
        <v/>
      </c>
      <c r="T101" s="255" t="str">
        <f t="shared" si="27"/>
        <v/>
      </c>
      <c r="U101" s="255" t="str">
        <f t="shared" si="27"/>
        <v/>
      </c>
      <c r="V101" s="255" t="str">
        <f t="shared" si="27"/>
        <v/>
      </c>
      <c r="W101" s="255" t="str">
        <f t="shared" si="27"/>
        <v/>
      </c>
      <c r="X101" s="255" t="str">
        <f t="shared" si="27"/>
        <v/>
      </c>
      <c r="Y101" s="255" t="str">
        <f t="shared" si="27"/>
        <v/>
      </c>
      <c r="DA101" s="83"/>
    </row>
    <row r="102" spans="1:105" ht="12" customHeight="1" x14ac:dyDescent="0.25">
      <c r="A102" s="107" t="s">
        <v>986</v>
      </c>
      <c r="B102" s="293">
        <f t="shared" ref="B102:Y102" si="28">IF(B$54=0,"",B$81/B$54)</f>
        <v>1.1800240651352008</v>
      </c>
      <c r="C102" s="293">
        <f t="shared" si="28"/>
        <v>1.2295018665002635</v>
      </c>
      <c r="D102" s="293">
        <f t="shared" si="28"/>
        <v>1.1669550306631593</v>
      </c>
      <c r="E102" s="293">
        <f t="shared" si="28"/>
        <v>0.76881639299941307</v>
      </c>
      <c r="F102" s="293">
        <f t="shared" si="28"/>
        <v>0.8066459170277982</v>
      </c>
      <c r="G102" s="293">
        <f t="shared" si="28"/>
        <v>0.77572656468577061</v>
      </c>
      <c r="H102" s="293">
        <f t="shared" si="28"/>
        <v>0.64794068033935937</v>
      </c>
      <c r="I102" s="293">
        <f t="shared" si="28"/>
        <v>0.72193081677431203</v>
      </c>
      <c r="J102" s="293">
        <f t="shared" si="28"/>
        <v>0.65597369173532971</v>
      </c>
      <c r="K102" s="293">
        <f t="shared" si="28"/>
        <v>0.59984388100680963</v>
      </c>
      <c r="L102" s="293">
        <f t="shared" si="28"/>
        <v>0.63408766597840382</v>
      </c>
      <c r="M102" s="293">
        <f t="shared" si="28"/>
        <v>0.8117626658025443</v>
      </c>
      <c r="N102" s="293">
        <f t="shared" si="28"/>
        <v>0.90820762131892019</v>
      </c>
      <c r="O102" s="293">
        <f t="shared" si="28"/>
        <v>1.0516411578627487</v>
      </c>
      <c r="P102" s="293">
        <f t="shared" si="28"/>
        <v>0.93731747604501847</v>
      </c>
      <c r="Q102" s="293">
        <f t="shared" si="28"/>
        <v>1.0842404396272631</v>
      </c>
      <c r="R102" s="293">
        <f t="shared" si="28"/>
        <v>0.89690198319938719</v>
      </c>
      <c r="S102" s="293">
        <f t="shared" si="28"/>
        <v>0.82631011214437566</v>
      </c>
      <c r="T102" s="293">
        <f t="shared" si="28"/>
        <v>0.92952698384254873</v>
      </c>
      <c r="U102" s="293">
        <f t="shared" si="28"/>
        <v>0.94683582591540383</v>
      </c>
      <c r="V102" s="293">
        <f t="shared" si="28"/>
        <v>0.85395319346596832</v>
      </c>
      <c r="W102" s="293">
        <f t="shared" si="28"/>
        <v>0.88497846937222335</v>
      </c>
      <c r="X102" s="293">
        <f t="shared" si="28"/>
        <v>0.54092141572852948</v>
      </c>
      <c r="Y102" s="293">
        <f t="shared" si="28"/>
        <v>0.54977984597399543</v>
      </c>
      <c r="DA102" s="94"/>
    </row>
    <row r="103" spans="1:105" ht="12" customHeight="1" x14ac:dyDescent="0.25">
      <c r="A103" s="49" t="s">
        <v>50</v>
      </c>
      <c r="B103" s="256">
        <f t="shared" ref="B103:Y103" si="29">IF(B$55=0,"",B$82/B$55)</f>
        <v>0.61332036493715236</v>
      </c>
      <c r="C103" s="256">
        <f t="shared" si="29"/>
        <v>0.64428290317497161</v>
      </c>
      <c r="D103" s="256">
        <f t="shared" si="29"/>
        <v>0.60235051169128828</v>
      </c>
      <c r="E103" s="256">
        <f t="shared" si="29"/>
        <v>0.37995603549820295</v>
      </c>
      <c r="F103" s="256">
        <f t="shared" si="29"/>
        <v>0.41016751584185368</v>
      </c>
      <c r="G103" s="256">
        <f t="shared" si="29"/>
        <v>0.39012847059006123</v>
      </c>
      <c r="H103" s="256">
        <f t="shared" si="29"/>
        <v>0.32733551926052923</v>
      </c>
      <c r="I103" s="256">
        <f t="shared" si="29"/>
        <v>0.36742536156137839</v>
      </c>
      <c r="J103" s="256">
        <f t="shared" si="29"/>
        <v>0.32785070190755872</v>
      </c>
      <c r="K103" s="256">
        <f t="shared" si="29"/>
        <v>0.29947101058250047</v>
      </c>
      <c r="L103" s="256">
        <f t="shared" si="29"/>
        <v>0.31854712910715505</v>
      </c>
      <c r="M103" s="256">
        <f t="shared" si="29"/>
        <v>0.41622460985698351</v>
      </c>
      <c r="N103" s="256">
        <f t="shared" si="29"/>
        <v>0.4895190164339156</v>
      </c>
      <c r="O103" s="256">
        <f t="shared" si="29"/>
        <v>0.59321395539710386</v>
      </c>
      <c r="P103" s="256">
        <f t="shared" si="29"/>
        <v>0.5219511591291659</v>
      </c>
      <c r="Q103" s="256">
        <f t="shared" si="29"/>
        <v>0.55831449352342521</v>
      </c>
      <c r="R103" s="256">
        <f t="shared" si="29"/>
        <v>0.45155125039434785</v>
      </c>
      <c r="S103" s="256">
        <f t="shared" si="29"/>
        <v>0.40249124851816842</v>
      </c>
      <c r="T103" s="256">
        <f t="shared" si="29"/>
        <v>0.46499320559119722</v>
      </c>
      <c r="U103" s="256">
        <f t="shared" si="29"/>
        <v>0.47407761125533077</v>
      </c>
      <c r="V103" s="256">
        <f t="shared" si="29"/>
        <v>0.41555277208294911</v>
      </c>
      <c r="W103" s="256">
        <f t="shared" si="29"/>
        <v>0.42738853723572745</v>
      </c>
      <c r="X103" s="256">
        <f t="shared" si="29"/>
        <v>0.24189271586401229</v>
      </c>
      <c r="Y103" s="256">
        <f t="shared" si="29"/>
        <v>0.24641883502093223</v>
      </c>
      <c r="DA103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Y4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final energy consumption"</f>
        <v>LU: Chemical industry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</f>
        <v>0</v>
      </c>
      <c r="C5" s="223">
        <f t="shared" si="0"/>
        <v>0</v>
      </c>
      <c r="D5" s="223">
        <f t="shared" si="0"/>
        <v>0</v>
      </c>
      <c r="E5" s="223">
        <f t="shared" si="0"/>
        <v>0</v>
      </c>
      <c r="F5" s="223">
        <f t="shared" si="0"/>
        <v>0</v>
      </c>
      <c r="G5" s="223">
        <f t="shared" si="0"/>
        <v>0</v>
      </c>
      <c r="H5" s="223">
        <f t="shared" si="0"/>
        <v>0</v>
      </c>
      <c r="I5" s="223">
        <f t="shared" si="0"/>
        <v>0</v>
      </c>
      <c r="J5" s="223">
        <f t="shared" si="0"/>
        <v>0</v>
      </c>
      <c r="K5" s="223">
        <f t="shared" si="0"/>
        <v>0</v>
      </c>
      <c r="L5" s="223">
        <f t="shared" si="0"/>
        <v>0</v>
      </c>
      <c r="M5" s="223">
        <f t="shared" si="0"/>
        <v>0</v>
      </c>
      <c r="N5" s="223">
        <f t="shared" si="0"/>
        <v>0</v>
      </c>
      <c r="O5" s="223">
        <f t="shared" si="0"/>
        <v>0</v>
      </c>
      <c r="P5" s="223">
        <f t="shared" si="0"/>
        <v>0</v>
      </c>
      <c r="Q5" s="223">
        <f t="shared" si="0"/>
        <v>0</v>
      </c>
      <c r="R5" s="223">
        <f t="shared" si="0"/>
        <v>0</v>
      </c>
      <c r="S5" s="223">
        <f t="shared" si="0"/>
        <v>0</v>
      </c>
      <c r="T5" s="223">
        <f t="shared" si="0"/>
        <v>0</v>
      </c>
      <c r="U5" s="223">
        <f t="shared" si="0"/>
        <v>0</v>
      </c>
      <c r="V5" s="223">
        <f t="shared" si="0"/>
        <v>0</v>
      </c>
      <c r="W5" s="223">
        <f t="shared" si="0"/>
        <v>0</v>
      </c>
      <c r="X5" s="223">
        <f t="shared" si="0"/>
        <v>0</v>
      </c>
      <c r="Y5" s="223">
        <f t="shared" si="0"/>
        <v>0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987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988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989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990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991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992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993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994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995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996</v>
      </c>
    </row>
    <row r="16" spans="1:105" ht="12" customHeight="1" x14ac:dyDescent="0.25">
      <c r="A16" s="134" t="s">
        <v>997</v>
      </c>
      <c r="B16" s="314">
        <v>0</v>
      </c>
      <c r="C16" s="314">
        <v>0</v>
      </c>
      <c r="D16" s="314">
        <v>0</v>
      </c>
      <c r="E16" s="314">
        <v>0</v>
      </c>
      <c r="F16" s="314">
        <v>0</v>
      </c>
      <c r="G16" s="314">
        <v>0</v>
      </c>
      <c r="H16" s="314">
        <v>0</v>
      </c>
      <c r="I16" s="314">
        <v>0</v>
      </c>
      <c r="J16" s="314">
        <v>0</v>
      </c>
      <c r="K16" s="314">
        <v>0</v>
      </c>
      <c r="L16" s="314">
        <v>0</v>
      </c>
      <c r="M16" s="314">
        <v>0</v>
      </c>
      <c r="N16" s="314">
        <v>0</v>
      </c>
      <c r="O16" s="314">
        <v>0</v>
      </c>
      <c r="P16" s="314">
        <v>0</v>
      </c>
      <c r="Q16" s="314">
        <v>0</v>
      </c>
      <c r="R16" s="314">
        <v>0</v>
      </c>
      <c r="S16" s="314">
        <v>0</v>
      </c>
      <c r="T16" s="314">
        <v>0</v>
      </c>
      <c r="U16" s="314">
        <v>0</v>
      </c>
      <c r="V16" s="314">
        <v>0</v>
      </c>
      <c r="W16" s="314">
        <v>0</v>
      </c>
      <c r="X16" s="314">
        <v>0</v>
      </c>
      <c r="Y16" s="314">
        <v>0</v>
      </c>
      <c r="DA16" s="136" t="s">
        <v>971</v>
      </c>
    </row>
    <row r="17" spans="1:105" ht="12" customHeight="1" x14ac:dyDescent="0.25">
      <c r="A17" s="135" t="s">
        <v>28</v>
      </c>
      <c r="B17" s="315">
        <v>0</v>
      </c>
      <c r="C17" s="315">
        <v>0</v>
      </c>
      <c r="D17" s="315">
        <v>0</v>
      </c>
      <c r="E17" s="315">
        <v>0</v>
      </c>
      <c r="F17" s="315">
        <v>0</v>
      </c>
      <c r="G17" s="315">
        <v>0</v>
      </c>
      <c r="H17" s="315">
        <v>0</v>
      </c>
      <c r="I17" s="315">
        <v>0</v>
      </c>
      <c r="J17" s="315">
        <v>0</v>
      </c>
      <c r="K17" s="315">
        <v>0</v>
      </c>
      <c r="L17" s="315">
        <v>0</v>
      </c>
      <c r="M17" s="315">
        <v>0</v>
      </c>
      <c r="N17" s="315">
        <v>0</v>
      </c>
      <c r="O17" s="315">
        <v>0</v>
      </c>
      <c r="P17" s="315">
        <v>0</v>
      </c>
      <c r="Q17" s="315">
        <v>0</v>
      </c>
      <c r="R17" s="315">
        <v>0</v>
      </c>
      <c r="S17" s="315">
        <v>0</v>
      </c>
      <c r="T17" s="315">
        <v>0</v>
      </c>
      <c r="U17" s="315">
        <v>0</v>
      </c>
      <c r="V17" s="315">
        <v>0</v>
      </c>
      <c r="W17" s="315">
        <v>0</v>
      </c>
      <c r="X17" s="315">
        <v>0</v>
      </c>
      <c r="Y17" s="315">
        <v>0</v>
      </c>
      <c r="DA17" s="137" t="s">
        <v>972</v>
      </c>
    </row>
    <row r="18" spans="1:105" ht="12" customHeight="1" x14ac:dyDescent="0.25">
      <c r="A18" s="135" t="s">
        <v>30</v>
      </c>
      <c r="B18" s="315">
        <v>0</v>
      </c>
      <c r="C18" s="315">
        <v>0</v>
      </c>
      <c r="D18" s="315">
        <v>0</v>
      </c>
      <c r="E18" s="315">
        <v>0</v>
      </c>
      <c r="F18" s="315">
        <v>0</v>
      </c>
      <c r="G18" s="315">
        <v>0</v>
      </c>
      <c r="H18" s="315">
        <v>0</v>
      </c>
      <c r="I18" s="315">
        <v>0</v>
      </c>
      <c r="J18" s="315">
        <v>0</v>
      </c>
      <c r="K18" s="315">
        <v>0</v>
      </c>
      <c r="L18" s="315">
        <v>0</v>
      </c>
      <c r="M18" s="315">
        <v>0</v>
      </c>
      <c r="N18" s="315">
        <v>0</v>
      </c>
      <c r="O18" s="315">
        <v>0</v>
      </c>
      <c r="P18" s="315">
        <v>0</v>
      </c>
      <c r="Q18" s="315">
        <v>0</v>
      </c>
      <c r="R18" s="315">
        <v>0</v>
      </c>
      <c r="S18" s="315">
        <v>0</v>
      </c>
      <c r="T18" s="315">
        <v>0</v>
      </c>
      <c r="U18" s="315">
        <v>0</v>
      </c>
      <c r="V18" s="315">
        <v>0</v>
      </c>
      <c r="W18" s="315">
        <v>0</v>
      </c>
      <c r="X18" s="315">
        <v>0</v>
      </c>
      <c r="Y18" s="315">
        <v>0</v>
      </c>
      <c r="DA18" s="137" t="s">
        <v>973</v>
      </c>
    </row>
    <row r="19" spans="1:105" ht="12" customHeight="1" x14ac:dyDescent="0.25">
      <c r="A19" s="135" t="s">
        <v>31</v>
      </c>
      <c r="B19" s="315">
        <v>0</v>
      </c>
      <c r="C19" s="315">
        <v>0</v>
      </c>
      <c r="D19" s="315">
        <v>0</v>
      </c>
      <c r="E19" s="315">
        <v>0</v>
      </c>
      <c r="F19" s="315">
        <v>0</v>
      </c>
      <c r="G19" s="315">
        <v>0</v>
      </c>
      <c r="H19" s="315">
        <v>0</v>
      </c>
      <c r="I19" s="315">
        <v>0</v>
      </c>
      <c r="J19" s="315">
        <v>0</v>
      </c>
      <c r="K19" s="315">
        <v>0</v>
      </c>
      <c r="L19" s="315">
        <v>0</v>
      </c>
      <c r="M19" s="315">
        <v>0</v>
      </c>
      <c r="N19" s="315">
        <v>0</v>
      </c>
      <c r="O19" s="315">
        <v>0</v>
      </c>
      <c r="P19" s="315">
        <v>0</v>
      </c>
      <c r="Q19" s="315">
        <v>0</v>
      </c>
      <c r="R19" s="315">
        <v>0</v>
      </c>
      <c r="S19" s="315">
        <v>0</v>
      </c>
      <c r="T19" s="315">
        <v>0</v>
      </c>
      <c r="U19" s="315">
        <v>0</v>
      </c>
      <c r="V19" s="315">
        <v>0</v>
      </c>
      <c r="W19" s="315">
        <v>0</v>
      </c>
      <c r="X19" s="315">
        <v>0</v>
      </c>
      <c r="Y19" s="315">
        <v>0</v>
      </c>
      <c r="DA19" s="137" t="s">
        <v>974</v>
      </c>
    </row>
    <row r="20" spans="1:105" ht="12" customHeight="1" x14ac:dyDescent="0.25">
      <c r="A20" s="135" t="s">
        <v>82</v>
      </c>
      <c r="B20" s="315">
        <v>0</v>
      </c>
      <c r="C20" s="315">
        <v>0</v>
      </c>
      <c r="D20" s="315">
        <v>0</v>
      </c>
      <c r="E20" s="315">
        <v>0</v>
      </c>
      <c r="F20" s="315">
        <v>0</v>
      </c>
      <c r="G20" s="315">
        <v>0</v>
      </c>
      <c r="H20" s="315">
        <v>0</v>
      </c>
      <c r="I20" s="315">
        <v>0</v>
      </c>
      <c r="J20" s="315">
        <v>0</v>
      </c>
      <c r="K20" s="315">
        <v>0</v>
      </c>
      <c r="L20" s="315">
        <v>0</v>
      </c>
      <c r="M20" s="315">
        <v>0</v>
      </c>
      <c r="N20" s="315">
        <v>0</v>
      </c>
      <c r="O20" s="315">
        <v>0</v>
      </c>
      <c r="P20" s="315">
        <v>0</v>
      </c>
      <c r="Q20" s="315">
        <v>0</v>
      </c>
      <c r="R20" s="315">
        <v>0</v>
      </c>
      <c r="S20" s="315">
        <v>0</v>
      </c>
      <c r="T20" s="315">
        <v>0</v>
      </c>
      <c r="U20" s="315">
        <v>0</v>
      </c>
      <c r="V20" s="315">
        <v>0</v>
      </c>
      <c r="W20" s="315">
        <v>0</v>
      </c>
      <c r="X20" s="315">
        <v>0</v>
      </c>
      <c r="Y20" s="315">
        <v>0</v>
      </c>
      <c r="DA20" s="137" t="s">
        <v>975</v>
      </c>
    </row>
    <row r="21" spans="1:105" ht="12" customHeight="1" x14ac:dyDescent="0.25">
      <c r="A21" s="135" t="s">
        <v>32</v>
      </c>
      <c r="B21" s="315">
        <v>0</v>
      </c>
      <c r="C21" s="315">
        <v>0</v>
      </c>
      <c r="D21" s="315">
        <v>0</v>
      </c>
      <c r="E21" s="315">
        <v>0</v>
      </c>
      <c r="F21" s="315">
        <v>0</v>
      </c>
      <c r="G21" s="315">
        <v>0</v>
      </c>
      <c r="H21" s="315">
        <v>0</v>
      </c>
      <c r="I21" s="315">
        <v>0</v>
      </c>
      <c r="J21" s="315">
        <v>0</v>
      </c>
      <c r="K21" s="315">
        <v>0</v>
      </c>
      <c r="L21" s="315">
        <v>0</v>
      </c>
      <c r="M21" s="315">
        <v>0</v>
      </c>
      <c r="N21" s="315">
        <v>0</v>
      </c>
      <c r="O21" s="315">
        <v>0</v>
      </c>
      <c r="P21" s="315">
        <v>0</v>
      </c>
      <c r="Q21" s="315">
        <v>0</v>
      </c>
      <c r="R21" s="315">
        <v>0</v>
      </c>
      <c r="S21" s="315">
        <v>0</v>
      </c>
      <c r="T21" s="315">
        <v>0</v>
      </c>
      <c r="U21" s="315">
        <v>0</v>
      </c>
      <c r="V21" s="315">
        <v>0</v>
      </c>
      <c r="W21" s="315">
        <v>0</v>
      </c>
      <c r="X21" s="315">
        <v>0</v>
      </c>
      <c r="Y21" s="315">
        <v>0</v>
      </c>
      <c r="DA21" s="137" t="s">
        <v>976</v>
      </c>
    </row>
    <row r="22" spans="1:105" ht="12" customHeight="1" x14ac:dyDescent="0.25">
      <c r="A22" s="135" t="s">
        <v>33</v>
      </c>
      <c r="B22" s="315">
        <v>0</v>
      </c>
      <c r="C22" s="315">
        <v>0</v>
      </c>
      <c r="D22" s="315">
        <v>0</v>
      </c>
      <c r="E22" s="315">
        <v>0</v>
      </c>
      <c r="F22" s="315">
        <v>0</v>
      </c>
      <c r="G22" s="315">
        <v>0</v>
      </c>
      <c r="H22" s="315">
        <v>0</v>
      </c>
      <c r="I22" s="315">
        <v>0</v>
      </c>
      <c r="J22" s="315">
        <v>0</v>
      </c>
      <c r="K22" s="315">
        <v>0</v>
      </c>
      <c r="L22" s="315">
        <v>0</v>
      </c>
      <c r="M22" s="315">
        <v>0</v>
      </c>
      <c r="N22" s="315">
        <v>0</v>
      </c>
      <c r="O22" s="315">
        <v>0</v>
      </c>
      <c r="P22" s="315">
        <v>0</v>
      </c>
      <c r="Q22" s="315">
        <v>0</v>
      </c>
      <c r="R22" s="315">
        <v>0</v>
      </c>
      <c r="S22" s="315">
        <v>0</v>
      </c>
      <c r="T22" s="315">
        <v>0</v>
      </c>
      <c r="U22" s="315">
        <v>0</v>
      </c>
      <c r="V22" s="315">
        <v>0</v>
      </c>
      <c r="W22" s="315">
        <v>0</v>
      </c>
      <c r="X22" s="315">
        <v>0</v>
      </c>
      <c r="Y22" s="315">
        <v>0</v>
      </c>
      <c r="DA22" s="137" t="s">
        <v>977</v>
      </c>
    </row>
    <row r="23" spans="1:105" ht="12" customHeight="1" x14ac:dyDescent="0.25">
      <c r="A23" s="135" t="s">
        <v>83</v>
      </c>
      <c r="B23" s="315">
        <v>0</v>
      </c>
      <c r="C23" s="315">
        <v>0</v>
      </c>
      <c r="D23" s="315">
        <v>0</v>
      </c>
      <c r="E23" s="315">
        <v>0</v>
      </c>
      <c r="F23" s="315">
        <v>0</v>
      </c>
      <c r="G23" s="315">
        <v>0</v>
      </c>
      <c r="H23" s="315">
        <v>0</v>
      </c>
      <c r="I23" s="315">
        <v>0</v>
      </c>
      <c r="J23" s="315">
        <v>0</v>
      </c>
      <c r="K23" s="315">
        <v>0</v>
      </c>
      <c r="L23" s="315">
        <v>0</v>
      </c>
      <c r="M23" s="315">
        <v>0</v>
      </c>
      <c r="N23" s="315">
        <v>0</v>
      </c>
      <c r="O23" s="315">
        <v>0</v>
      </c>
      <c r="P23" s="315">
        <v>0</v>
      </c>
      <c r="Q23" s="315">
        <v>0</v>
      </c>
      <c r="R23" s="315">
        <v>0</v>
      </c>
      <c r="S23" s="315">
        <v>0</v>
      </c>
      <c r="T23" s="315">
        <v>0</v>
      </c>
      <c r="U23" s="315">
        <v>0</v>
      </c>
      <c r="V23" s="315">
        <v>0</v>
      </c>
      <c r="W23" s="315">
        <v>0</v>
      </c>
      <c r="X23" s="315">
        <v>0</v>
      </c>
      <c r="Y23" s="315">
        <v>0</v>
      </c>
      <c r="DA23" s="137" t="s">
        <v>978</v>
      </c>
    </row>
    <row r="24" spans="1:105" ht="12" customHeight="1" x14ac:dyDescent="0.25">
      <c r="A24" s="135" t="s">
        <v>73</v>
      </c>
      <c r="B24" s="315">
        <v>0</v>
      </c>
      <c r="C24" s="315">
        <v>0</v>
      </c>
      <c r="D24" s="315">
        <v>0</v>
      </c>
      <c r="E24" s="315">
        <v>0</v>
      </c>
      <c r="F24" s="315">
        <v>0</v>
      </c>
      <c r="G24" s="315">
        <v>0</v>
      </c>
      <c r="H24" s="315">
        <v>0</v>
      </c>
      <c r="I24" s="315">
        <v>0</v>
      </c>
      <c r="J24" s="315">
        <v>0</v>
      </c>
      <c r="K24" s="315">
        <v>0</v>
      </c>
      <c r="L24" s="315">
        <v>0</v>
      </c>
      <c r="M24" s="315">
        <v>0</v>
      </c>
      <c r="N24" s="315">
        <v>0</v>
      </c>
      <c r="O24" s="315">
        <v>0</v>
      </c>
      <c r="P24" s="315">
        <v>0</v>
      </c>
      <c r="Q24" s="315">
        <v>0</v>
      </c>
      <c r="R24" s="315">
        <v>0</v>
      </c>
      <c r="S24" s="315">
        <v>0</v>
      </c>
      <c r="T24" s="315">
        <v>0</v>
      </c>
      <c r="U24" s="315">
        <v>0</v>
      </c>
      <c r="V24" s="315">
        <v>0</v>
      </c>
      <c r="W24" s="315">
        <v>0</v>
      </c>
      <c r="X24" s="315">
        <v>0</v>
      </c>
      <c r="Y24" s="315">
        <v>0</v>
      </c>
      <c r="DA24" s="137" t="s">
        <v>979</v>
      </c>
    </row>
    <row r="25" spans="1:105" ht="12" customHeight="1" x14ac:dyDescent="0.25">
      <c r="A25" s="57" t="s">
        <v>998</v>
      </c>
      <c r="B25" s="294">
        <v>0</v>
      </c>
      <c r="C25" s="294">
        <v>0</v>
      </c>
      <c r="D25" s="294">
        <v>0</v>
      </c>
      <c r="E25" s="294">
        <v>0</v>
      </c>
      <c r="F25" s="294">
        <v>0</v>
      </c>
      <c r="G25" s="294">
        <v>0</v>
      </c>
      <c r="H25" s="294">
        <v>0</v>
      </c>
      <c r="I25" s="294">
        <v>0</v>
      </c>
      <c r="J25" s="294">
        <v>0</v>
      </c>
      <c r="K25" s="294">
        <v>0</v>
      </c>
      <c r="L25" s="294">
        <v>0</v>
      </c>
      <c r="M25" s="294">
        <v>0</v>
      </c>
      <c r="N25" s="294">
        <v>0</v>
      </c>
      <c r="O25" s="294">
        <v>0</v>
      </c>
      <c r="P25" s="294">
        <v>0</v>
      </c>
      <c r="Q25" s="294">
        <v>0</v>
      </c>
      <c r="R25" s="294">
        <v>0</v>
      </c>
      <c r="S25" s="294">
        <v>0</v>
      </c>
      <c r="T25" s="294">
        <v>0</v>
      </c>
      <c r="U25" s="294">
        <v>0</v>
      </c>
      <c r="V25" s="294">
        <v>0</v>
      </c>
      <c r="W25" s="294">
        <v>0</v>
      </c>
      <c r="X25" s="294">
        <v>0</v>
      </c>
      <c r="Y25" s="294">
        <v>0</v>
      </c>
      <c r="DA25" s="70" t="s">
        <v>999</v>
      </c>
    </row>
    <row r="26" spans="1:105" ht="12" customHeight="1" x14ac:dyDescent="0.25">
      <c r="A26" s="46" t="s">
        <v>28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1000</v>
      </c>
    </row>
    <row r="27" spans="1:105" ht="12" customHeight="1" x14ac:dyDescent="0.25">
      <c r="A27" s="46" t="s">
        <v>30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1001</v>
      </c>
    </row>
    <row r="28" spans="1:105" ht="12" customHeight="1" x14ac:dyDescent="0.25">
      <c r="A28" s="46" t="s">
        <v>31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1002</v>
      </c>
    </row>
    <row r="29" spans="1:105" ht="12" customHeight="1" x14ac:dyDescent="0.25">
      <c r="A29" s="46" t="s">
        <v>159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1003</v>
      </c>
    </row>
    <row r="30" spans="1:105" ht="12" customHeight="1" x14ac:dyDescent="0.25">
      <c r="A30" s="46" t="s">
        <v>32</v>
      </c>
      <c r="B30" s="229">
        <v>0</v>
      </c>
      <c r="C30" s="229">
        <v>0</v>
      </c>
      <c r="D30" s="229">
        <v>0</v>
      </c>
      <c r="E30" s="229">
        <v>0</v>
      </c>
      <c r="F30" s="229">
        <v>0</v>
      </c>
      <c r="G30" s="229">
        <v>0</v>
      </c>
      <c r="H30" s="229">
        <v>0</v>
      </c>
      <c r="I30" s="229">
        <v>0</v>
      </c>
      <c r="J30" s="229">
        <v>0</v>
      </c>
      <c r="K30" s="229">
        <v>0</v>
      </c>
      <c r="L30" s="229">
        <v>0</v>
      </c>
      <c r="M30" s="229">
        <v>0</v>
      </c>
      <c r="N30" s="229">
        <v>0</v>
      </c>
      <c r="O30" s="229">
        <v>0</v>
      </c>
      <c r="P30" s="229">
        <v>0</v>
      </c>
      <c r="Q30" s="229">
        <v>0</v>
      </c>
      <c r="R30" s="229">
        <v>0</v>
      </c>
      <c r="S30" s="229">
        <v>0</v>
      </c>
      <c r="T30" s="229">
        <v>0</v>
      </c>
      <c r="U30" s="229">
        <v>0</v>
      </c>
      <c r="V30" s="229">
        <v>0</v>
      </c>
      <c r="W30" s="229">
        <v>0</v>
      </c>
      <c r="X30" s="229">
        <v>0</v>
      </c>
      <c r="Y30" s="229">
        <v>0</v>
      </c>
      <c r="DA30" s="73" t="s">
        <v>1004</v>
      </c>
    </row>
    <row r="31" spans="1:105" ht="12" customHeight="1" x14ac:dyDescent="0.25">
      <c r="A31" s="46" t="s">
        <v>33</v>
      </c>
      <c r="B31" s="229">
        <v>0</v>
      </c>
      <c r="C31" s="229">
        <v>0</v>
      </c>
      <c r="D31" s="229">
        <v>0</v>
      </c>
      <c r="E31" s="229">
        <v>0</v>
      </c>
      <c r="F31" s="229">
        <v>0</v>
      </c>
      <c r="G31" s="229">
        <v>0</v>
      </c>
      <c r="H31" s="229">
        <v>0</v>
      </c>
      <c r="I31" s="229">
        <v>0</v>
      </c>
      <c r="J31" s="229">
        <v>0</v>
      </c>
      <c r="K31" s="229">
        <v>0</v>
      </c>
      <c r="L31" s="229">
        <v>0</v>
      </c>
      <c r="M31" s="229">
        <v>0</v>
      </c>
      <c r="N31" s="229">
        <v>0</v>
      </c>
      <c r="O31" s="229">
        <v>0</v>
      </c>
      <c r="P31" s="229">
        <v>0</v>
      </c>
      <c r="Q31" s="229">
        <v>0</v>
      </c>
      <c r="R31" s="229">
        <v>0</v>
      </c>
      <c r="S31" s="229">
        <v>0</v>
      </c>
      <c r="T31" s="229">
        <v>0</v>
      </c>
      <c r="U31" s="229">
        <v>0</v>
      </c>
      <c r="V31" s="229">
        <v>0</v>
      </c>
      <c r="W31" s="229">
        <v>0</v>
      </c>
      <c r="X31" s="229">
        <v>0</v>
      </c>
      <c r="Y31" s="229">
        <v>0</v>
      </c>
      <c r="DA31" s="73" t="s">
        <v>1005</v>
      </c>
    </row>
    <row r="32" spans="1:105" ht="12" customHeight="1" x14ac:dyDescent="0.25">
      <c r="A32" s="46" t="s">
        <v>35</v>
      </c>
      <c r="B32" s="229">
        <v>0</v>
      </c>
      <c r="C32" s="229">
        <v>0</v>
      </c>
      <c r="D32" s="229">
        <v>0</v>
      </c>
      <c r="E32" s="229">
        <v>0</v>
      </c>
      <c r="F32" s="229">
        <v>0</v>
      </c>
      <c r="G32" s="229">
        <v>0</v>
      </c>
      <c r="H32" s="229">
        <v>0</v>
      </c>
      <c r="I32" s="229">
        <v>0</v>
      </c>
      <c r="J32" s="229">
        <v>0</v>
      </c>
      <c r="K32" s="229">
        <v>0</v>
      </c>
      <c r="L32" s="229">
        <v>0</v>
      </c>
      <c r="M32" s="229">
        <v>0</v>
      </c>
      <c r="N32" s="229">
        <v>0</v>
      </c>
      <c r="O32" s="229">
        <v>0</v>
      </c>
      <c r="P32" s="229">
        <v>0</v>
      </c>
      <c r="Q32" s="229">
        <v>0</v>
      </c>
      <c r="R32" s="229">
        <v>0</v>
      </c>
      <c r="S32" s="229">
        <v>0</v>
      </c>
      <c r="T32" s="229">
        <v>0</v>
      </c>
      <c r="U32" s="229">
        <v>0</v>
      </c>
      <c r="V32" s="229">
        <v>0</v>
      </c>
      <c r="W32" s="229">
        <v>0</v>
      </c>
      <c r="X32" s="229">
        <v>0</v>
      </c>
      <c r="Y32" s="229">
        <v>0</v>
      </c>
      <c r="DA32" s="73" t="s">
        <v>1006</v>
      </c>
    </row>
    <row r="33" spans="1:105" ht="12" customHeight="1" x14ac:dyDescent="0.25">
      <c r="A33" s="46" t="s">
        <v>36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1007</v>
      </c>
    </row>
    <row r="34" spans="1:105" ht="12" customHeight="1" x14ac:dyDescent="0.25">
      <c r="A34" s="46" t="s">
        <v>38</v>
      </c>
      <c r="B34" s="229">
        <v>0</v>
      </c>
      <c r="C34" s="229">
        <v>0</v>
      </c>
      <c r="D34" s="229">
        <v>0</v>
      </c>
      <c r="E34" s="229">
        <v>0</v>
      </c>
      <c r="F34" s="229">
        <v>0</v>
      </c>
      <c r="G34" s="229">
        <v>0</v>
      </c>
      <c r="H34" s="229">
        <v>0</v>
      </c>
      <c r="I34" s="229">
        <v>0</v>
      </c>
      <c r="J34" s="229">
        <v>0</v>
      </c>
      <c r="K34" s="229">
        <v>0</v>
      </c>
      <c r="L34" s="229">
        <v>0</v>
      </c>
      <c r="M34" s="229">
        <v>0</v>
      </c>
      <c r="N34" s="229">
        <v>0</v>
      </c>
      <c r="O34" s="229">
        <v>0</v>
      </c>
      <c r="P34" s="229">
        <v>0</v>
      </c>
      <c r="Q34" s="229">
        <v>0</v>
      </c>
      <c r="R34" s="229">
        <v>0</v>
      </c>
      <c r="S34" s="229">
        <v>0</v>
      </c>
      <c r="T34" s="229">
        <v>0</v>
      </c>
      <c r="U34" s="229">
        <v>0</v>
      </c>
      <c r="V34" s="229">
        <v>0</v>
      </c>
      <c r="W34" s="229">
        <v>0</v>
      </c>
      <c r="X34" s="229">
        <v>0</v>
      </c>
      <c r="Y34" s="229">
        <v>0</v>
      </c>
      <c r="DA34" s="73" t="s">
        <v>1008</v>
      </c>
    </row>
    <row r="35" spans="1:105" ht="12" customHeight="1" x14ac:dyDescent="0.25">
      <c r="A35" s="46" t="s">
        <v>39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1009</v>
      </c>
    </row>
    <row r="36" spans="1:105" ht="12" customHeight="1" x14ac:dyDescent="0.25">
      <c r="A36" s="57" t="s">
        <v>1010</v>
      </c>
      <c r="B36" s="261">
        <v>0</v>
      </c>
      <c r="C36" s="261">
        <v>0</v>
      </c>
      <c r="D36" s="261">
        <v>0</v>
      </c>
      <c r="E36" s="261">
        <v>0</v>
      </c>
      <c r="F36" s="261">
        <v>0</v>
      </c>
      <c r="G36" s="261">
        <v>0</v>
      </c>
      <c r="H36" s="261">
        <v>0</v>
      </c>
      <c r="I36" s="261">
        <v>0</v>
      </c>
      <c r="J36" s="261">
        <v>0</v>
      </c>
      <c r="K36" s="261">
        <v>0</v>
      </c>
      <c r="L36" s="261">
        <v>0</v>
      </c>
      <c r="M36" s="261">
        <v>0</v>
      </c>
      <c r="N36" s="261">
        <v>0</v>
      </c>
      <c r="O36" s="261">
        <v>0</v>
      </c>
      <c r="P36" s="261">
        <v>0</v>
      </c>
      <c r="Q36" s="261">
        <v>0</v>
      </c>
      <c r="R36" s="261">
        <v>0</v>
      </c>
      <c r="S36" s="261">
        <v>0</v>
      </c>
      <c r="T36" s="261">
        <v>0</v>
      </c>
      <c r="U36" s="261">
        <v>0</v>
      </c>
      <c r="V36" s="261">
        <v>0</v>
      </c>
      <c r="W36" s="261">
        <v>0</v>
      </c>
      <c r="X36" s="261">
        <v>0</v>
      </c>
      <c r="Y36" s="261">
        <v>0</v>
      </c>
      <c r="DA36" s="70" t="s">
        <v>1011</v>
      </c>
    </row>
    <row r="37" spans="1:105" ht="12" customHeight="1" x14ac:dyDescent="0.25">
      <c r="A37" s="60" t="s">
        <v>1012</v>
      </c>
      <c r="B37" s="262">
        <v>0</v>
      </c>
      <c r="C37" s="262">
        <v>0</v>
      </c>
      <c r="D37" s="262">
        <v>0</v>
      </c>
      <c r="E37" s="262">
        <v>0</v>
      </c>
      <c r="F37" s="262">
        <v>0</v>
      </c>
      <c r="G37" s="262">
        <v>0</v>
      </c>
      <c r="H37" s="262">
        <v>0</v>
      </c>
      <c r="I37" s="262">
        <v>0</v>
      </c>
      <c r="J37" s="262">
        <v>0</v>
      </c>
      <c r="K37" s="262">
        <v>0</v>
      </c>
      <c r="L37" s="262">
        <v>0</v>
      </c>
      <c r="M37" s="262">
        <v>0</v>
      </c>
      <c r="N37" s="262">
        <v>0</v>
      </c>
      <c r="O37" s="262">
        <v>0</v>
      </c>
      <c r="P37" s="262">
        <v>0</v>
      </c>
      <c r="Q37" s="262">
        <v>0</v>
      </c>
      <c r="R37" s="262">
        <v>0</v>
      </c>
      <c r="S37" s="262">
        <v>0</v>
      </c>
      <c r="T37" s="262">
        <v>0</v>
      </c>
      <c r="U37" s="262">
        <v>0</v>
      </c>
      <c r="V37" s="262">
        <v>0</v>
      </c>
      <c r="W37" s="262">
        <v>0</v>
      </c>
      <c r="X37" s="262">
        <v>0</v>
      </c>
      <c r="Y37" s="262">
        <v>0</v>
      </c>
      <c r="DA37" s="72" t="s">
        <v>1013</v>
      </c>
    </row>
    <row r="38" spans="1:105" ht="12" customHeight="1" x14ac:dyDescent="0.25">
      <c r="A38" s="59" t="s">
        <v>28</v>
      </c>
      <c r="B38" s="230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1014</v>
      </c>
    </row>
    <row r="39" spans="1:105" ht="12" customHeight="1" x14ac:dyDescent="0.25">
      <c r="A39" s="59" t="s">
        <v>31</v>
      </c>
      <c r="B39" s="295">
        <v>0</v>
      </c>
      <c r="C39" s="295">
        <v>0</v>
      </c>
      <c r="D39" s="295">
        <v>0</v>
      </c>
      <c r="E39" s="295">
        <v>0</v>
      </c>
      <c r="F39" s="295">
        <v>0</v>
      </c>
      <c r="G39" s="295">
        <v>0</v>
      </c>
      <c r="H39" s="295">
        <v>0</v>
      </c>
      <c r="I39" s="295">
        <v>0</v>
      </c>
      <c r="J39" s="295">
        <v>0</v>
      </c>
      <c r="K39" s="295">
        <v>0</v>
      </c>
      <c r="L39" s="295">
        <v>0</v>
      </c>
      <c r="M39" s="295">
        <v>0</v>
      </c>
      <c r="N39" s="295">
        <v>0</v>
      </c>
      <c r="O39" s="295">
        <v>0</v>
      </c>
      <c r="P39" s="295">
        <v>0</v>
      </c>
      <c r="Q39" s="295">
        <v>0</v>
      </c>
      <c r="R39" s="295">
        <v>0</v>
      </c>
      <c r="S39" s="295">
        <v>0</v>
      </c>
      <c r="T39" s="295">
        <v>0</v>
      </c>
      <c r="U39" s="295">
        <v>0</v>
      </c>
      <c r="V39" s="295">
        <v>0</v>
      </c>
      <c r="W39" s="295">
        <v>0</v>
      </c>
      <c r="X39" s="295">
        <v>0</v>
      </c>
      <c r="Y39" s="295">
        <v>0</v>
      </c>
      <c r="DA39" s="122" t="s">
        <v>1015</v>
      </c>
    </row>
    <row r="40" spans="1:105" ht="12" customHeight="1" x14ac:dyDescent="0.25">
      <c r="A40" s="59" t="s">
        <v>159</v>
      </c>
      <c r="B40" s="295">
        <v>0</v>
      </c>
      <c r="C40" s="295">
        <v>0</v>
      </c>
      <c r="D40" s="295">
        <v>0</v>
      </c>
      <c r="E40" s="295">
        <v>0</v>
      </c>
      <c r="F40" s="295">
        <v>0</v>
      </c>
      <c r="G40" s="295">
        <v>0</v>
      </c>
      <c r="H40" s="295">
        <v>0</v>
      </c>
      <c r="I40" s="295">
        <v>0</v>
      </c>
      <c r="J40" s="295">
        <v>0</v>
      </c>
      <c r="K40" s="295">
        <v>0</v>
      </c>
      <c r="L40" s="295">
        <v>0</v>
      </c>
      <c r="M40" s="295">
        <v>0</v>
      </c>
      <c r="N40" s="295">
        <v>0</v>
      </c>
      <c r="O40" s="295">
        <v>0</v>
      </c>
      <c r="P40" s="295">
        <v>0</v>
      </c>
      <c r="Q40" s="295">
        <v>0</v>
      </c>
      <c r="R40" s="295">
        <v>0</v>
      </c>
      <c r="S40" s="295">
        <v>0</v>
      </c>
      <c r="T40" s="295">
        <v>0</v>
      </c>
      <c r="U40" s="295">
        <v>0</v>
      </c>
      <c r="V40" s="295">
        <v>0</v>
      </c>
      <c r="W40" s="295">
        <v>0</v>
      </c>
      <c r="X40" s="295">
        <v>0</v>
      </c>
      <c r="Y40" s="295">
        <v>0</v>
      </c>
      <c r="DA40" s="122" t="s">
        <v>1016</v>
      </c>
    </row>
    <row r="41" spans="1:105" ht="12" customHeight="1" x14ac:dyDescent="0.25">
      <c r="A41" s="59" t="s">
        <v>32</v>
      </c>
      <c r="B41" s="295">
        <v>0</v>
      </c>
      <c r="C41" s="295">
        <v>0</v>
      </c>
      <c r="D41" s="295">
        <v>0</v>
      </c>
      <c r="E41" s="295">
        <v>0</v>
      </c>
      <c r="F41" s="295">
        <v>0</v>
      </c>
      <c r="G41" s="295">
        <v>0</v>
      </c>
      <c r="H41" s="295">
        <v>0</v>
      </c>
      <c r="I41" s="295">
        <v>0</v>
      </c>
      <c r="J41" s="295">
        <v>0</v>
      </c>
      <c r="K41" s="295">
        <v>0</v>
      </c>
      <c r="L41" s="295">
        <v>0</v>
      </c>
      <c r="M41" s="295">
        <v>0</v>
      </c>
      <c r="N41" s="295">
        <v>0</v>
      </c>
      <c r="O41" s="295">
        <v>0</v>
      </c>
      <c r="P41" s="295">
        <v>0</v>
      </c>
      <c r="Q41" s="295">
        <v>0</v>
      </c>
      <c r="R41" s="295">
        <v>0</v>
      </c>
      <c r="S41" s="295">
        <v>0</v>
      </c>
      <c r="T41" s="295">
        <v>0</v>
      </c>
      <c r="U41" s="295">
        <v>0</v>
      </c>
      <c r="V41" s="295">
        <v>0</v>
      </c>
      <c r="W41" s="295">
        <v>0</v>
      </c>
      <c r="X41" s="295">
        <v>0</v>
      </c>
      <c r="Y41" s="295">
        <v>0</v>
      </c>
      <c r="DA41" s="122" t="s">
        <v>1017</v>
      </c>
    </row>
    <row r="42" spans="1:105" ht="12" customHeight="1" x14ac:dyDescent="0.25">
      <c r="A42" s="59" t="s">
        <v>35</v>
      </c>
      <c r="B42" s="295">
        <v>0</v>
      </c>
      <c r="C42" s="295">
        <v>0</v>
      </c>
      <c r="D42" s="295">
        <v>0</v>
      </c>
      <c r="E42" s="295">
        <v>0</v>
      </c>
      <c r="F42" s="295">
        <v>0</v>
      </c>
      <c r="G42" s="295">
        <v>0</v>
      </c>
      <c r="H42" s="295">
        <v>0</v>
      </c>
      <c r="I42" s="295">
        <v>0</v>
      </c>
      <c r="J42" s="295">
        <v>0</v>
      </c>
      <c r="K42" s="295">
        <v>0</v>
      </c>
      <c r="L42" s="295">
        <v>0</v>
      </c>
      <c r="M42" s="295">
        <v>0</v>
      </c>
      <c r="N42" s="295">
        <v>0</v>
      </c>
      <c r="O42" s="295">
        <v>0</v>
      </c>
      <c r="P42" s="295">
        <v>0</v>
      </c>
      <c r="Q42" s="295">
        <v>0</v>
      </c>
      <c r="R42" s="295">
        <v>0</v>
      </c>
      <c r="S42" s="295">
        <v>0</v>
      </c>
      <c r="T42" s="295">
        <v>0</v>
      </c>
      <c r="U42" s="295">
        <v>0</v>
      </c>
      <c r="V42" s="295">
        <v>0</v>
      </c>
      <c r="W42" s="295">
        <v>0</v>
      </c>
      <c r="X42" s="295">
        <v>0</v>
      </c>
      <c r="Y42" s="295">
        <v>0</v>
      </c>
      <c r="DA42" s="122" t="s">
        <v>1018</v>
      </c>
    </row>
    <row r="43" spans="1:105" ht="12" customHeight="1" x14ac:dyDescent="0.25">
      <c r="A43" s="60" t="s">
        <v>1019</v>
      </c>
      <c r="B43" s="262">
        <v>0</v>
      </c>
      <c r="C43" s="262">
        <v>0</v>
      </c>
      <c r="D43" s="262">
        <v>0</v>
      </c>
      <c r="E43" s="262">
        <v>0</v>
      </c>
      <c r="F43" s="262">
        <v>0</v>
      </c>
      <c r="G43" s="262">
        <v>0</v>
      </c>
      <c r="H43" s="262">
        <v>0</v>
      </c>
      <c r="I43" s="262">
        <v>0</v>
      </c>
      <c r="J43" s="262">
        <v>0</v>
      </c>
      <c r="K43" s="262">
        <v>0</v>
      </c>
      <c r="L43" s="262">
        <v>0</v>
      </c>
      <c r="M43" s="262">
        <v>0</v>
      </c>
      <c r="N43" s="262">
        <v>0</v>
      </c>
      <c r="O43" s="262">
        <v>0</v>
      </c>
      <c r="P43" s="262">
        <v>0</v>
      </c>
      <c r="Q43" s="262">
        <v>0</v>
      </c>
      <c r="R43" s="262">
        <v>0</v>
      </c>
      <c r="S43" s="262">
        <v>0</v>
      </c>
      <c r="T43" s="262">
        <v>0</v>
      </c>
      <c r="U43" s="262">
        <v>0</v>
      </c>
      <c r="V43" s="262">
        <v>0</v>
      </c>
      <c r="W43" s="262">
        <v>0</v>
      </c>
      <c r="X43" s="262">
        <v>0</v>
      </c>
      <c r="Y43" s="262">
        <v>0</v>
      </c>
      <c r="DA43" s="72" t="s">
        <v>1020</v>
      </c>
    </row>
    <row r="44" spans="1:105" ht="12" customHeight="1" x14ac:dyDescent="0.25">
      <c r="A44" s="57" t="s">
        <v>1021</v>
      </c>
      <c r="B44" s="261">
        <f t="shared" ref="B44:Y44" si="1">B45+B46+B57</f>
        <v>0</v>
      </c>
      <c r="C44" s="261">
        <f t="shared" si="1"/>
        <v>0</v>
      </c>
      <c r="D44" s="261">
        <f t="shared" si="1"/>
        <v>0</v>
      </c>
      <c r="E44" s="261">
        <f t="shared" si="1"/>
        <v>0</v>
      </c>
      <c r="F44" s="261">
        <f t="shared" si="1"/>
        <v>0</v>
      </c>
      <c r="G44" s="261">
        <f t="shared" si="1"/>
        <v>0</v>
      </c>
      <c r="H44" s="261">
        <f t="shared" si="1"/>
        <v>0</v>
      </c>
      <c r="I44" s="261">
        <f t="shared" si="1"/>
        <v>0</v>
      </c>
      <c r="J44" s="261">
        <f t="shared" si="1"/>
        <v>0</v>
      </c>
      <c r="K44" s="261">
        <f t="shared" si="1"/>
        <v>0</v>
      </c>
      <c r="L44" s="261">
        <f t="shared" si="1"/>
        <v>0</v>
      </c>
      <c r="M44" s="261">
        <f t="shared" si="1"/>
        <v>0</v>
      </c>
      <c r="N44" s="261">
        <f t="shared" si="1"/>
        <v>0</v>
      </c>
      <c r="O44" s="261">
        <f t="shared" si="1"/>
        <v>0</v>
      </c>
      <c r="P44" s="261">
        <f t="shared" si="1"/>
        <v>0</v>
      </c>
      <c r="Q44" s="261">
        <f t="shared" si="1"/>
        <v>0</v>
      </c>
      <c r="R44" s="261">
        <f t="shared" si="1"/>
        <v>0</v>
      </c>
      <c r="S44" s="261">
        <f t="shared" si="1"/>
        <v>0</v>
      </c>
      <c r="T44" s="261">
        <f t="shared" si="1"/>
        <v>0</v>
      </c>
      <c r="U44" s="261">
        <f t="shared" si="1"/>
        <v>0</v>
      </c>
      <c r="V44" s="261">
        <f t="shared" si="1"/>
        <v>0</v>
      </c>
      <c r="W44" s="261">
        <f t="shared" si="1"/>
        <v>0</v>
      </c>
      <c r="X44" s="261">
        <f t="shared" si="1"/>
        <v>0</v>
      </c>
      <c r="Y44" s="261">
        <f t="shared" si="1"/>
        <v>0</v>
      </c>
      <c r="DA44" s="70"/>
    </row>
    <row r="45" spans="1:105" ht="12" customHeight="1" x14ac:dyDescent="0.25">
      <c r="A45" s="60" t="s">
        <v>1022</v>
      </c>
      <c r="B45" s="262">
        <v>0</v>
      </c>
      <c r="C45" s="262">
        <v>0</v>
      </c>
      <c r="D45" s="262">
        <v>0</v>
      </c>
      <c r="E45" s="262">
        <v>0</v>
      </c>
      <c r="F45" s="262">
        <v>0</v>
      </c>
      <c r="G45" s="262">
        <v>0</v>
      </c>
      <c r="H45" s="262">
        <v>0</v>
      </c>
      <c r="I45" s="262">
        <v>0</v>
      </c>
      <c r="J45" s="262">
        <v>0</v>
      </c>
      <c r="K45" s="262">
        <v>0</v>
      </c>
      <c r="L45" s="262">
        <v>0</v>
      </c>
      <c r="M45" s="262">
        <v>0</v>
      </c>
      <c r="N45" s="262">
        <v>0</v>
      </c>
      <c r="O45" s="262">
        <v>0</v>
      </c>
      <c r="P45" s="262">
        <v>0</v>
      </c>
      <c r="Q45" s="262">
        <v>0</v>
      </c>
      <c r="R45" s="262">
        <v>0</v>
      </c>
      <c r="S45" s="262">
        <v>0</v>
      </c>
      <c r="T45" s="262">
        <v>0</v>
      </c>
      <c r="U45" s="262">
        <v>0</v>
      </c>
      <c r="V45" s="262">
        <v>0</v>
      </c>
      <c r="W45" s="262">
        <v>0</v>
      </c>
      <c r="X45" s="262">
        <v>0</v>
      </c>
      <c r="Y45" s="262">
        <v>0</v>
      </c>
      <c r="DA45" s="72" t="s">
        <v>1023</v>
      </c>
    </row>
    <row r="46" spans="1:105" ht="12" customHeight="1" x14ac:dyDescent="0.25">
      <c r="A46" s="60" t="s">
        <v>1024</v>
      </c>
      <c r="B46" s="262">
        <v>0</v>
      </c>
      <c r="C46" s="262">
        <v>0</v>
      </c>
      <c r="D46" s="262">
        <v>0</v>
      </c>
      <c r="E46" s="262">
        <v>0</v>
      </c>
      <c r="F46" s="262">
        <v>0</v>
      </c>
      <c r="G46" s="262">
        <v>0</v>
      </c>
      <c r="H46" s="262">
        <v>0</v>
      </c>
      <c r="I46" s="262">
        <v>0</v>
      </c>
      <c r="J46" s="262">
        <v>0</v>
      </c>
      <c r="K46" s="262">
        <v>0</v>
      </c>
      <c r="L46" s="262">
        <v>0</v>
      </c>
      <c r="M46" s="262">
        <v>0</v>
      </c>
      <c r="N46" s="262">
        <v>0</v>
      </c>
      <c r="O46" s="262">
        <v>0</v>
      </c>
      <c r="P46" s="262">
        <v>0</v>
      </c>
      <c r="Q46" s="262">
        <v>0</v>
      </c>
      <c r="R46" s="262">
        <v>0</v>
      </c>
      <c r="S46" s="262">
        <v>0</v>
      </c>
      <c r="T46" s="262">
        <v>0</v>
      </c>
      <c r="U46" s="262">
        <v>0</v>
      </c>
      <c r="V46" s="262">
        <v>0</v>
      </c>
      <c r="W46" s="262">
        <v>0</v>
      </c>
      <c r="X46" s="262">
        <v>0</v>
      </c>
      <c r="Y46" s="262">
        <v>0</v>
      </c>
      <c r="DA46" s="72" t="s">
        <v>1025</v>
      </c>
    </row>
    <row r="47" spans="1:105" ht="12" customHeight="1" x14ac:dyDescent="0.25">
      <c r="A47" s="64" t="s">
        <v>28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1026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1027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1028</v>
      </c>
    </row>
    <row r="50" spans="1:105" ht="12" customHeight="1" x14ac:dyDescent="0.25">
      <c r="A50" s="64" t="s">
        <v>159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1029</v>
      </c>
    </row>
    <row r="51" spans="1:105" ht="12" customHeight="1" x14ac:dyDescent="0.25">
      <c r="A51" s="64" t="s">
        <v>32</v>
      </c>
      <c r="B51" s="229">
        <v>0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1030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1031</v>
      </c>
    </row>
    <row r="53" spans="1:105" ht="12" customHeight="1" x14ac:dyDescent="0.25">
      <c r="A53" s="64" t="s">
        <v>35</v>
      </c>
      <c r="B53" s="229">
        <v>0</v>
      </c>
      <c r="C53" s="229">
        <v>0</v>
      </c>
      <c r="D53" s="229">
        <v>0</v>
      </c>
      <c r="E53" s="229">
        <v>0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0</v>
      </c>
      <c r="P53" s="229">
        <v>0</v>
      </c>
      <c r="Q53" s="229">
        <v>0</v>
      </c>
      <c r="R53" s="229">
        <v>0</v>
      </c>
      <c r="S53" s="229">
        <v>0</v>
      </c>
      <c r="T53" s="229">
        <v>0</v>
      </c>
      <c r="U53" s="229">
        <v>0</v>
      </c>
      <c r="V53" s="229">
        <v>0</v>
      </c>
      <c r="W53" s="229">
        <v>0</v>
      </c>
      <c r="X53" s="229">
        <v>0</v>
      </c>
      <c r="Y53" s="229">
        <v>0</v>
      </c>
      <c r="DA53" s="73" t="s">
        <v>1032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1033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0</v>
      </c>
      <c r="R55" s="229">
        <v>0</v>
      </c>
      <c r="S55" s="229">
        <v>0</v>
      </c>
      <c r="T55" s="229">
        <v>0</v>
      </c>
      <c r="U55" s="229">
        <v>0</v>
      </c>
      <c r="V55" s="229">
        <v>0</v>
      </c>
      <c r="W55" s="229">
        <v>0</v>
      </c>
      <c r="X55" s="229">
        <v>0</v>
      </c>
      <c r="Y55" s="229">
        <v>0</v>
      </c>
      <c r="DA55" s="73" t="s">
        <v>1034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1035</v>
      </c>
    </row>
    <row r="57" spans="1:105" ht="12" customHeight="1" x14ac:dyDescent="0.25">
      <c r="A57" s="60" t="s">
        <v>1036</v>
      </c>
      <c r="B57" s="262">
        <v>0</v>
      </c>
      <c r="C57" s="262">
        <v>0</v>
      </c>
      <c r="D57" s="262">
        <v>0</v>
      </c>
      <c r="E57" s="262">
        <v>0</v>
      </c>
      <c r="F57" s="262">
        <v>0</v>
      </c>
      <c r="G57" s="262">
        <v>0</v>
      </c>
      <c r="H57" s="262">
        <v>0</v>
      </c>
      <c r="I57" s="262">
        <v>0</v>
      </c>
      <c r="J57" s="262">
        <v>0</v>
      </c>
      <c r="K57" s="262">
        <v>0</v>
      </c>
      <c r="L57" s="262">
        <v>0</v>
      </c>
      <c r="M57" s="262">
        <v>0</v>
      </c>
      <c r="N57" s="262">
        <v>0</v>
      </c>
      <c r="O57" s="262">
        <v>0</v>
      </c>
      <c r="P57" s="262">
        <v>0</v>
      </c>
      <c r="Q57" s="262">
        <v>0</v>
      </c>
      <c r="R57" s="262">
        <v>0</v>
      </c>
      <c r="S57" s="262">
        <v>0</v>
      </c>
      <c r="T57" s="262">
        <v>0</v>
      </c>
      <c r="U57" s="262">
        <v>0</v>
      </c>
      <c r="V57" s="262">
        <v>0</v>
      </c>
      <c r="W57" s="262">
        <v>0</v>
      </c>
      <c r="X57" s="262">
        <v>0</v>
      </c>
      <c r="Y57" s="262">
        <v>0</v>
      </c>
      <c r="DA57" s="72" t="s">
        <v>1037</v>
      </c>
    </row>
    <row r="58" spans="1:105" ht="12" customHeight="1" x14ac:dyDescent="0.25">
      <c r="A58" s="132" t="s">
        <v>1038</v>
      </c>
      <c r="B58" s="316">
        <v>0</v>
      </c>
      <c r="C58" s="316">
        <v>0</v>
      </c>
      <c r="D58" s="316">
        <v>0</v>
      </c>
      <c r="E58" s="316">
        <v>0</v>
      </c>
      <c r="F58" s="316">
        <v>0</v>
      </c>
      <c r="G58" s="316">
        <v>0</v>
      </c>
      <c r="H58" s="316">
        <v>0</v>
      </c>
      <c r="I58" s="316">
        <v>0</v>
      </c>
      <c r="J58" s="316">
        <v>0</v>
      </c>
      <c r="K58" s="316">
        <v>0</v>
      </c>
      <c r="L58" s="316">
        <v>0</v>
      </c>
      <c r="M58" s="316">
        <v>0</v>
      </c>
      <c r="N58" s="316">
        <v>0</v>
      </c>
      <c r="O58" s="316">
        <v>0</v>
      </c>
      <c r="P58" s="316">
        <v>0</v>
      </c>
      <c r="Q58" s="316">
        <v>0</v>
      </c>
      <c r="R58" s="316">
        <v>0</v>
      </c>
      <c r="S58" s="316">
        <v>0</v>
      </c>
      <c r="T58" s="316">
        <v>0</v>
      </c>
      <c r="U58" s="316">
        <v>0</v>
      </c>
      <c r="V58" s="316">
        <v>0</v>
      </c>
      <c r="W58" s="316">
        <v>0</v>
      </c>
      <c r="X58" s="316">
        <v>0</v>
      </c>
      <c r="Y58" s="316">
        <v>0</v>
      </c>
      <c r="DA58" s="139" t="s">
        <v>1039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DA59" s="94"/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v>36.531184206218043</v>
      </c>
      <c r="C61" s="223">
        <v>35.352339690910981</v>
      </c>
      <c r="D61" s="223">
        <v>35.784439763590171</v>
      </c>
      <c r="E61" s="223">
        <v>53.525984308220757</v>
      </c>
      <c r="F61" s="223">
        <v>56.477582498794327</v>
      </c>
      <c r="G61" s="223">
        <v>60.427478883938242</v>
      </c>
      <c r="H61" s="223">
        <v>52.374701961519598</v>
      </c>
      <c r="I61" s="223">
        <v>49.247316429816401</v>
      </c>
      <c r="J61" s="223">
        <v>44.686324908566903</v>
      </c>
      <c r="K61" s="223">
        <v>34.361836454181358</v>
      </c>
      <c r="L61" s="223">
        <v>39.930116617119772</v>
      </c>
      <c r="M61" s="223">
        <v>48.649147789294076</v>
      </c>
      <c r="N61" s="223">
        <v>53.044755375563433</v>
      </c>
      <c r="O61" s="223">
        <v>61.067057207347382</v>
      </c>
      <c r="P61" s="223">
        <v>49.736695445344019</v>
      </c>
      <c r="Q61" s="223">
        <v>45.326346344668238</v>
      </c>
      <c r="R61" s="223">
        <v>43.773800109775372</v>
      </c>
      <c r="S61" s="223">
        <v>37.061693313838489</v>
      </c>
      <c r="T61" s="223">
        <v>22.574472031130021</v>
      </c>
      <c r="U61" s="223">
        <v>24.139656696274631</v>
      </c>
      <c r="V61" s="223">
        <v>22.871507261222391</v>
      </c>
      <c r="W61" s="223">
        <v>10.87894934447246</v>
      </c>
      <c r="X61" s="223">
        <v>12.17525501278862</v>
      </c>
      <c r="Y61" s="223">
        <v>11.306792254676621</v>
      </c>
      <c r="DA61" s="89" t="s">
        <v>1040</v>
      </c>
    </row>
    <row r="62" spans="1:105" ht="12" customHeight="1" x14ac:dyDescent="0.25">
      <c r="A62" s="55" t="s">
        <v>91</v>
      </c>
      <c r="B62" s="259">
        <v>0.47750363515818939</v>
      </c>
      <c r="C62" s="259">
        <v>0.45422882145046189</v>
      </c>
      <c r="D62" s="259">
        <v>0.47178002726462631</v>
      </c>
      <c r="E62" s="259">
        <v>0.75768058273681882</v>
      </c>
      <c r="F62" s="259">
        <v>0.76789952561347186</v>
      </c>
      <c r="G62" s="259">
        <v>0.83662607640037479</v>
      </c>
      <c r="H62" s="259">
        <v>0.71969590080811285</v>
      </c>
      <c r="I62" s="259">
        <v>0.67212020898573754</v>
      </c>
      <c r="J62" s="259">
        <v>0.62515929094778044</v>
      </c>
      <c r="K62" s="259">
        <v>0.48608936204605763</v>
      </c>
      <c r="L62" s="259">
        <v>0.55862212900723385</v>
      </c>
      <c r="M62" s="259">
        <v>0.66838022275389852</v>
      </c>
      <c r="N62" s="259">
        <v>0.67520243915984168</v>
      </c>
      <c r="O62" s="259">
        <v>0.72660886054505303</v>
      </c>
      <c r="P62" s="259">
        <v>0.60085304483588486</v>
      </c>
      <c r="Q62" s="259">
        <v>0.61169200903226773</v>
      </c>
      <c r="R62" s="259">
        <v>0.62053234600798413</v>
      </c>
      <c r="S62" s="259">
        <v>0.54603087236378967</v>
      </c>
      <c r="T62" s="259">
        <v>0.31959072334865363</v>
      </c>
      <c r="U62" s="259">
        <v>0.34050222858796231</v>
      </c>
      <c r="V62" s="259">
        <v>0.33539443940255431</v>
      </c>
      <c r="W62" s="259">
        <v>0.159509917120252</v>
      </c>
      <c r="X62" s="259">
        <v>0.19685925136052621</v>
      </c>
      <c r="Y62" s="259">
        <v>0.18219724023217951</v>
      </c>
      <c r="DA62" s="67" t="s">
        <v>1041</v>
      </c>
    </row>
    <row r="63" spans="1:105" ht="12" customHeight="1" x14ac:dyDescent="0.25">
      <c r="A63" s="173" t="s">
        <v>92</v>
      </c>
      <c r="B63" s="224">
        <v>3.7895026316834719</v>
      </c>
      <c r="C63" s="224">
        <v>3.6047920634211859</v>
      </c>
      <c r="D63" s="224">
        <v>3.7440796744986602</v>
      </c>
      <c r="E63" s="224">
        <v>6.0130067100022124</v>
      </c>
      <c r="F63" s="224">
        <v>6.0941049636548161</v>
      </c>
      <c r="G63" s="224">
        <v>6.6395237330579384</v>
      </c>
      <c r="H63" s="224">
        <v>5.7115575868247426</v>
      </c>
      <c r="I63" s="224">
        <v>5.3339935305734674</v>
      </c>
      <c r="J63" s="224">
        <v>4.9613083625701853</v>
      </c>
      <c r="K63" s="224">
        <v>3.8576395677001218</v>
      </c>
      <c r="L63" s="224">
        <v>4.4332647379495684</v>
      </c>
      <c r="M63" s="224">
        <v>5.3043127352360289</v>
      </c>
      <c r="N63" s="224">
        <v>5.358454327300918</v>
      </c>
      <c r="O63" s="224">
        <v>5.7664193243844526</v>
      </c>
      <c r="P63" s="224">
        <v>4.7684122737752546</v>
      </c>
      <c r="Q63" s="224">
        <v>4.8544310604873369</v>
      </c>
      <c r="R63" s="224">
        <v>4.9245886001746486</v>
      </c>
      <c r="S63" s="224">
        <v>4.3333396344040693</v>
      </c>
      <c r="T63" s="224">
        <v>2.5362945913283612</v>
      </c>
      <c r="U63" s="224">
        <v>2.7022497763827542</v>
      </c>
      <c r="V63" s="224">
        <v>2.6617140000346331</v>
      </c>
      <c r="W63" s="224">
        <v>1.2658819874880289</v>
      </c>
      <c r="X63" s="224">
        <v>1.5622889464596741</v>
      </c>
      <c r="Y63" s="224">
        <v>1.4459301888174709</v>
      </c>
      <c r="DA63" s="177" t="s">
        <v>1042</v>
      </c>
    </row>
    <row r="64" spans="1:105" ht="12" customHeight="1" x14ac:dyDescent="0.25">
      <c r="A64" s="173" t="s">
        <v>93</v>
      </c>
      <c r="B64" s="224">
        <v>4.2419012385292794</v>
      </c>
      <c r="C64" s="224">
        <v>4.0351395432792723</v>
      </c>
      <c r="D64" s="224">
        <v>4.1910555954285327</v>
      </c>
      <c r="E64" s="224">
        <v>6.7308518002300586</v>
      </c>
      <c r="F64" s="224">
        <v>6.8216317299589164</v>
      </c>
      <c r="G64" s="224">
        <v>7.432163712204936</v>
      </c>
      <c r="H64" s="224">
        <v>6.3934150616277687</v>
      </c>
      <c r="I64" s="224">
        <v>5.9707766329205914</v>
      </c>
      <c r="J64" s="224">
        <v>5.5535995441604449</v>
      </c>
      <c r="K64" s="224">
        <v>4.3181725019035504</v>
      </c>
      <c r="L64" s="224">
        <v>4.9625169871651984</v>
      </c>
      <c r="M64" s="224">
        <v>5.9375524832789583</v>
      </c>
      <c r="N64" s="224">
        <v>5.9981576097976248</v>
      </c>
      <c r="O64" s="224">
        <v>6.4548263060894246</v>
      </c>
      <c r="P64" s="224">
        <v>5.3376751241256288</v>
      </c>
      <c r="Q64" s="224">
        <v>5.4339630102561278</v>
      </c>
      <c r="R64" s="224">
        <v>5.5124961011170699</v>
      </c>
      <c r="S64" s="224">
        <v>4.8506626195376681</v>
      </c>
      <c r="T64" s="224">
        <v>2.8390826485457201</v>
      </c>
      <c r="U64" s="224">
        <v>3.0248499044216861</v>
      </c>
      <c r="V64" s="224">
        <v>2.9794748838429399</v>
      </c>
      <c r="W64" s="224">
        <v>1.417005578954273</v>
      </c>
      <c r="X64" s="224">
        <v>1.7487982094325241</v>
      </c>
      <c r="Y64" s="224">
        <v>1.618548304331676</v>
      </c>
      <c r="DA64" s="177" t="s">
        <v>1043</v>
      </c>
    </row>
    <row r="65" spans="1:105" ht="12" customHeight="1" x14ac:dyDescent="0.25">
      <c r="A65" s="173" t="s">
        <v>94</v>
      </c>
      <c r="B65" s="224">
        <v>6.8291007763748999</v>
      </c>
      <c r="C65" s="224">
        <v>6.4962320050015316</v>
      </c>
      <c r="D65" s="224">
        <v>6.7472436087396206</v>
      </c>
      <c r="E65" s="224">
        <v>10.836099821728141</v>
      </c>
      <c r="F65" s="224">
        <v>10.98224779965833</v>
      </c>
      <c r="G65" s="224">
        <v>11.965152445359969</v>
      </c>
      <c r="H65" s="224">
        <v>10.2928553273407</v>
      </c>
      <c r="I65" s="224">
        <v>9.6124433471195907</v>
      </c>
      <c r="J65" s="224">
        <v>8.9408236604421365</v>
      </c>
      <c r="K65" s="224">
        <v>6.9518910335344266</v>
      </c>
      <c r="L65" s="224">
        <v>7.9892309377701167</v>
      </c>
      <c r="M65" s="224">
        <v>9.5589552875553547</v>
      </c>
      <c r="N65" s="224">
        <v>9.6565243947287254</v>
      </c>
      <c r="O65" s="224">
        <v>10.39172221594762</v>
      </c>
      <c r="P65" s="224">
        <v>8.5932036802538896</v>
      </c>
      <c r="Q65" s="224">
        <v>8.7482190002610274</v>
      </c>
      <c r="R65" s="224">
        <v>8.8746506076021543</v>
      </c>
      <c r="S65" s="224">
        <v>7.8091549044414998</v>
      </c>
      <c r="T65" s="224">
        <v>4.5706819723361329</v>
      </c>
      <c r="U65" s="224">
        <v>4.86975147914234</v>
      </c>
      <c r="V65" s="224">
        <v>4.7967015492081462</v>
      </c>
      <c r="W65" s="224">
        <v>2.2812586515378852</v>
      </c>
      <c r="X65" s="224">
        <v>2.815416611137175</v>
      </c>
      <c r="Y65" s="224">
        <v>2.60572532460563</v>
      </c>
      <c r="DA65" s="177" t="s">
        <v>1044</v>
      </c>
    </row>
    <row r="66" spans="1:105" ht="12" customHeight="1" x14ac:dyDescent="0.25">
      <c r="A66" s="56" t="s">
        <v>95</v>
      </c>
      <c r="B66" s="260">
        <v>1.1986721887244549</v>
      </c>
      <c r="C66" s="260">
        <v>1.1463558818419819</v>
      </c>
      <c r="D66" s="260">
        <v>1.1825371884768681</v>
      </c>
      <c r="E66" s="260">
        <v>1.907315398833169</v>
      </c>
      <c r="F66" s="260">
        <v>1.935716487804191</v>
      </c>
      <c r="G66" s="260">
        <v>2.1070465403315661</v>
      </c>
      <c r="H66" s="260">
        <v>1.8409753840258389</v>
      </c>
      <c r="I66" s="260">
        <v>1.708855146192759</v>
      </c>
      <c r="J66" s="260">
        <v>1.5957187060263831</v>
      </c>
      <c r="K66" s="260">
        <v>1.2273666601629649</v>
      </c>
      <c r="L66" s="260">
        <v>1.407258731251769</v>
      </c>
      <c r="M66" s="260">
        <v>1.6534438137806351</v>
      </c>
      <c r="N66" s="260">
        <v>1.6962329814869681</v>
      </c>
      <c r="O66" s="260">
        <v>1.8748204981708849</v>
      </c>
      <c r="P66" s="260">
        <v>1.5428763059794559</v>
      </c>
      <c r="Q66" s="260">
        <v>1.500557958381423</v>
      </c>
      <c r="R66" s="260">
        <v>1.5116205776359359</v>
      </c>
      <c r="S66" s="260">
        <v>1.3327664005821509</v>
      </c>
      <c r="T66" s="260">
        <v>0.78156851745015232</v>
      </c>
      <c r="U66" s="260">
        <v>0.83367189297394362</v>
      </c>
      <c r="V66" s="260">
        <v>0.82056963015305029</v>
      </c>
      <c r="W66" s="260">
        <v>0.39191474371294038</v>
      </c>
      <c r="X66" s="260">
        <v>0.50363934137529431</v>
      </c>
      <c r="Y66" s="260">
        <v>0.46604429153938542</v>
      </c>
      <c r="DA66" s="68" t="s">
        <v>1045</v>
      </c>
    </row>
    <row r="67" spans="1:105" ht="12" customHeight="1" x14ac:dyDescent="0.25">
      <c r="A67" s="37" t="s">
        <v>159</v>
      </c>
      <c r="B67" s="226">
        <v>9.6328916204757767E-2</v>
      </c>
      <c r="C67" s="226">
        <v>0.1181934236725735</v>
      </c>
      <c r="D67" s="226">
        <v>9.4612840925445543E-2</v>
      </c>
      <c r="E67" s="226">
        <v>4.9765531607324713E-2</v>
      </c>
      <c r="F67" s="226">
        <v>6.9277595208700554E-2</v>
      </c>
      <c r="G67" s="226">
        <v>5.5751924787558117E-2</v>
      </c>
      <c r="H67" s="226">
        <v>2.6340059188474579E-2</v>
      </c>
      <c r="I67" s="226">
        <v>2.1804685969711302E-2</v>
      </c>
      <c r="J67" s="226">
        <v>1.305790736967548E-2</v>
      </c>
      <c r="K67" s="226">
        <v>1.032875639585717E-2</v>
      </c>
      <c r="L67" s="226">
        <v>2.2149844841515661E-2</v>
      </c>
      <c r="M67" s="226">
        <v>2.3512664439639421E-2</v>
      </c>
      <c r="N67" s="226">
        <v>7.6981666237572494E-2</v>
      </c>
      <c r="O67" s="226">
        <v>0.1305995703915433</v>
      </c>
      <c r="P67" s="226">
        <v>9.1067615603596289E-2</v>
      </c>
      <c r="Q67" s="226">
        <v>8.5406928945633134E-2</v>
      </c>
      <c r="R67" s="226">
        <v>8.9570686187305428E-4</v>
      </c>
      <c r="S67" s="226">
        <v>1.2844237647208869E-2</v>
      </c>
      <c r="T67" s="226">
        <v>1.5049315810469021E-2</v>
      </c>
      <c r="U67" s="226">
        <v>2.0215089413367651E-2</v>
      </c>
      <c r="V67" s="226">
        <v>1.5893936303163141E-2</v>
      </c>
      <c r="W67" s="226">
        <v>1.390381448124928E-2</v>
      </c>
      <c r="X67" s="226">
        <v>4.4895270040037523E-3</v>
      </c>
      <c r="Y67" s="226">
        <v>4.2920590562213227E-3</v>
      </c>
      <c r="DA67" s="69" t="s">
        <v>1046</v>
      </c>
    </row>
    <row r="68" spans="1:105" ht="12" customHeight="1" x14ac:dyDescent="0.25">
      <c r="A68" s="37" t="s">
        <v>35</v>
      </c>
      <c r="B68" s="226">
        <v>0.1651722547233242</v>
      </c>
      <c r="C68" s="226">
        <v>0.15690396607450571</v>
      </c>
      <c r="D68" s="226">
        <v>0.14817757873432719</v>
      </c>
      <c r="E68" s="226">
        <v>0.13301701170095501</v>
      </c>
      <c r="F68" s="226">
        <v>0.1766436760419646</v>
      </c>
      <c r="G68" s="226">
        <v>0.18009236367854581</v>
      </c>
      <c r="H68" s="226">
        <v>0.138568275684534</v>
      </c>
      <c r="I68" s="226">
        <v>0.162570873795123</v>
      </c>
      <c r="J68" s="226">
        <v>0.119416523851459</v>
      </c>
      <c r="K68" s="226">
        <v>9.3377572602353673E-2</v>
      </c>
      <c r="L68" s="226">
        <v>0.11154143146716761</v>
      </c>
      <c r="M68" s="226">
        <v>0.22460477432052611</v>
      </c>
      <c r="N68" s="226">
        <v>0.31584332550410638</v>
      </c>
      <c r="O68" s="226">
        <v>0.50852447320380489</v>
      </c>
      <c r="P68" s="226">
        <v>0.33943718441399368</v>
      </c>
      <c r="Q68" s="226">
        <v>0.23079874313695969</v>
      </c>
      <c r="R68" s="226">
        <v>0.2254172450838435</v>
      </c>
      <c r="S68" s="226">
        <v>0.12824343451897541</v>
      </c>
      <c r="T68" s="226">
        <v>9.821459015787154E-2</v>
      </c>
      <c r="U68" s="226">
        <v>0.1027410125428509</v>
      </c>
      <c r="V68" s="226">
        <v>7.1868499751405315E-2</v>
      </c>
      <c r="W68" s="226">
        <v>2.5828975547112169E-2</v>
      </c>
      <c r="X68" s="226">
        <v>6.5184067551013122E-3</v>
      </c>
      <c r="Y68" s="226">
        <v>6.3363944719032851E-3</v>
      </c>
      <c r="DA68" s="69" t="s">
        <v>1047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DA69" s="69" t="s">
        <v>1048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</v>
      </c>
      <c r="L70" s="226">
        <v>0</v>
      </c>
      <c r="M70" s="226">
        <v>0</v>
      </c>
      <c r="N70" s="226">
        <v>0</v>
      </c>
      <c r="O70" s="226">
        <v>0</v>
      </c>
      <c r="P70" s="226">
        <v>0</v>
      </c>
      <c r="Q70" s="226">
        <v>0</v>
      </c>
      <c r="R70" s="226">
        <v>0</v>
      </c>
      <c r="S70" s="226">
        <v>0</v>
      </c>
      <c r="T70" s="226">
        <v>0</v>
      </c>
      <c r="U70" s="226">
        <v>0</v>
      </c>
      <c r="V70" s="226">
        <v>0</v>
      </c>
      <c r="W70" s="226">
        <v>0</v>
      </c>
      <c r="X70" s="226">
        <v>0</v>
      </c>
      <c r="Y70" s="226">
        <v>0</v>
      </c>
      <c r="DA70" s="69" t="s">
        <v>1049</v>
      </c>
    </row>
    <row r="71" spans="1:105" ht="12" customHeight="1" x14ac:dyDescent="0.25">
      <c r="A71" s="37" t="s">
        <v>40</v>
      </c>
      <c r="B71" s="226">
        <v>0.93717101779637324</v>
      </c>
      <c r="C71" s="226">
        <v>0.87125849209490303</v>
      </c>
      <c r="D71" s="226">
        <v>0.93974676881709496</v>
      </c>
      <c r="E71" s="226">
        <v>1.72453285552489</v>
      </c>
      <c r="F71" s="226">
        <v>1.6897952165535259</v>
      </c>
      <c r="G71" s="226">
        <v>1.8712022518654621</v>
      </c>
      <c r="H71" s="226">
        <v>1.6760670491528309</v>
      </c>
      <c r="I71" s="226">
        <v>1.524479586427925</v>
      </c>
      <c r="J71" s="226">
        <v>1.4632442748052481</v>
      </c>
      <c r="K71" s="226">
        <v>1.1236603311647551</v>
      </c>
      <c r="L71" s="226">
        <v>1.273567454943086</v>
      </c>
      <c r="M71" s="226">
        <v>1.405326375020469</v>
      </c>
      <c r="N71" s="226">
        <v>1.303407989745289</v>
      </c>
      <c r="O71" s="226">
        <v>1.2356964545755369</v>
      </c>
      <c r="P71" s="226">
        <v>1.112371505961866</v>
      </c>
      <c r="Q71" s="226">
        <v>1.18435228629883</v>
      </c>
      <c r="R71" s="226">
        <v>1.2853076256902189</v>
      </c>
      <c r="S71" s="226">
        <v>1.1916787284159669</v>
      </c>
      <c r="T71" s="226">
        <v>0.66830461148181175</v>
      </c>
      <c r="U71" s="226">
        <v>0.71071579101772508</v>
      </c>
      <c r="V71" s="226">
        <v>0.73280719409848183</v>
      </c>
      <c r="W71" s="226">
        <v>0.35218195368457889</v>
      </c>
      <c r="X71" s="226">
        <v>0.49263140761618918</v>
      </c>
      <c r="Y71" s="226">
        <v>0.45541583801126079</v>
      </c>
      <c r="DA71" s="69" t="s">
        <v>1050</v>
      </c>
    </row>
    <row r="72" spans="1:105" ht="12" customHeight="1" x14ac:dyDescent="0.25">
      <c r="A72" s="57" t="s">
        <v>1051</v>
      </c>
      <c r="B72" s="261">
        <f t="shared" ref="B72:Y72" si="2">B73+B84</f>
        <v>10.911716783386503</v>
      </c>
      <c r="C72" s="261">
        <f t="shared" si="2"/>
        <v>10.78725556941585</v>
      </c>
      <c r="D72" s="261">
        <f t="shared" si="2"/>
        <v>10.563567379972886</v>
      </c>
      <c r="E72" s="261">
        <f t="shared" si="2"/>
        <v>14.052078781151124</v>
      </c>
      <c r="F72" s="261">
        <f t="shared" si="2"/>
        <v>15.994556725984088</v>
      </c>
      <c r="G72" s="261">
        <f t="shared" si="2"/>
        <v>16.564401768263266</v>
      </c>
      <c r="H72" s="261">
        <f t="shared" si="2"/>
        <v>14.495296116214545</v>
      </c>
      <c r="I72" s="261">
        <f t="shared" si="2"/>
        <v>13.826830571602571</v>
      </c>
      <c r="J72" s="261">
        <f t="shared" si="2"/>
        <v>11.964380930770965</v>
      </c>
      <c r="K72" s="261">
        <f t="shared" si="2"/>
        <v>8.993046577128224</v>
      </c>
      <c r="L72" s="261">
        <f t="shared" si="2"/>
        <v>10.713897520202744</v>
      </c>
      <c r="M72" s="261">
        <f t="shared" si="2"/>
        <v>13.618476154331713</v>
      </c>
      <c r="N72" s="261">
        <f t="shared" si="2"/>
        <v>16.646424902481709</v>
      </c>
      <c r="O72" s="261">
        <f t="shared" si="2"/>
        <v>20.63609442181891</v>
      </c>
      <c r="P72" s="261">
        <f t="shared" si="2"/>
        <v>16.624230923319306</v>
      </c>
      <c r="Q72" s="261">
        <f t="shared" si="2"/>
        <v>12.988508030220236</v>
      </c>
      <c r="R72" s="261">
        <f t="shared" si="2"/>
        <v>11.611503934742046</v>
      </c>
      <c r="S72" s="261">
        <f t="shared" si="2"/>
        <v>9.0750732355098975</v>
      </c>
      <c r="T72" s="261">
        <f t="shared" si="2"/>
        <v>5.9778432142882059</v>
      </c>
      <c r="U72" s="261">
        <f t="shared" si="2"/>
        <v>6.428510058879481</v>
      </c>
      <c r="V72" s="261">
        <f t="shared" si="2"/>
        <v>5.6386829894672879</v>
      </c>
      <c r="W72" s="261">
        <f t="shared" si="2"/>
        <v>2.6662327642718857</v>
      </c>
      <c r="X72" s="261">
        <f t="shared" si="2"/>
        <v>2.0643356502760617</v>
      </c>
      <c r="Y72" s="261">
        <f t="shared" si="2"/>
        <v>1.9454602095318558</v>
      </c>
      <c r="DA72" s="70"/>
    </row>
    <row r="73" spans="1:105" ht="12" customHeight="1" x14ac:dyDescent="0.25">
      <c r="A73" s="60" t="s">
        <v>1052</v>
      </c>
      <c r="B73" s="262">
        <v>10.891469515015039</v>
      </c>
      <c r="C73" s="262">
        <v>10.767995207456689</v>
      </c>
      <c r="D73" s="262">
        <v>10.54356280593198</v>
      </c>
      <c r="E73" s="262">
        <v>14.01995135641762</v>
      </c>
      <c r="F73" s="262">
        <v>15.96199599422701</v>
      </c>
      <c r="G73" s="262">
        <v>16.528926870381429</v>
      </c>
      <c r="H73" s="262">
        <v>14.464779330630961</v>
      </c>
      <c r="I73" s="262">
        <v>13.798331106368741</v>
      </c>
      <c r="J73" s="262">
        <v>11.93787271804387</v>
      </c>
      <c r="K73" s="262">
        <v>8.9724352539021712</v>
      </c>
      <c r="L73" s="262">
        <v>10.69021063840445</v>
      </c>
      <c r="M73" s="262">
        <v>13.590135273241261</v>
      </c>
      <c r="N73" s="262">
        <v>16.617794743496201</v>
      </c>
      <c r="O73" s="262">
        <v>20.605284510611291</v>
      </c>
      <c r="P73" s="262">
        <v>16.59875335214527</v>
      </c>
      <c r="Q73" s="262">
        <v>12.962570861671869</v>
      </c>
      <c r="R73" s="262">
        <v>11.585191915277241</v>
      </c>
      <c r="S73" s="262">
        <v>9.0519202523746145</v>
      </c>
      <c r="T73" s="262">
        <v>5.9642918218626244</v>
      </c>
      <c r="U73" s="262">
        <v>6.4140719698353674</v>
      </c>
      <c r="V73" s="262">
        <v>5.624461482603512</v>
      </c>
      <c r="W73" s="262">
        <v>2.6594691715742642</v>
      </c>
      <c r="X73" s="262">
        <v>2.0559883586530741</v>
      </c>
      <c r="Y73" s="262">
        <v>1.937734621394084</v>
      </c>
      <c r="DA73" s="72" t="s">
        <v>1053</v>
      </c>
    </row>
    <row r="74" spans="1:105" ht="12" customHeight="1" x14ac:dyDescent="0.25">
      <c r="A74" s="64" t="s">
        <v>28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1054</v>
      </c>
    </row>
    <row r="75" spans="1:105" ht="12" customHeight="1" x14ac:dyDescent="0.25">
      <c r="A75" s="64" t="s">
        <v>30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1055</v>
      </c>
    </row>
    <row r="76" spans="1:105" ht="12" customHeight="1" x14ac:dyDescent="0.25">
      <c r="A76" s="64" t="s">
        <v>31</v>
      </c>
      <c r="B76" s="229">
        <v>2.0898450469929348</v>
      </c>
      <c r="C76" s="229">
        <v>2.0776268057046798</v>
      </c>
      <c r="D76" s="229">
        <v>2.098330035939576</v>
      </c>
      <c r="E76" s="229">
        <v>1.3857473560833631</v>
      </c>
      <c r="F76" s="229">
        <v>1.325686362213186</v>
      </c>
      <c r="G76" s="229">
        <v>1.343745520829132</v>
      </c>
      <c r="H76" s="229">
        <v>1.2926080942511691</v>
      </c>
      <c r="I76" s="229">
        <v>1.2901869204804339</v>
      </c>
      <c r="J76" s="229">
        <v>1.3380710767582129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1056</v>
      </c>
    </row>
    <row r="77" spans="1:105" ht="12" customHeight="1" x14ac:dyDescent="0.25">
      <c r="A77" s="64" t="s">
        <v>159</v>
      </c>
      <c r="B77" s="229">
        <v>3.242245313230443</v>
      </c>
      <c r="C77" s="229">
        <v>3.7337482384815188</v>
      </c>
      <c r="D77" s="229">
        <v>3.2910172722850648</v>
      </c>
      <c r="E77" s="229">
        <v>2.528211467795503</v>
      </c>
      <c r="F77" s="229">
        <v>2.7938021125421448</v>
      </c>
      <c r="G77" s="229">
        <v>2.504103749035913</v>
      </c>
      <c r="H77" s="229">
        <v>1.144273657366383</v>
      </c>
      <c r="I77" s="229">
        <v>0.92308675186502342</v>
      </c>
      <c r="J77" s="229">
        <v>0.62056949996478805</v>
      </c>
      <c r="K77" s="229">
        <v>0.54313020355236108</v>
      </c>
      <c r="L77" s="229">
        <v>1.0720874009529899</v>
      </c>
      <c r="M77" s="229">
        <v>0.99468544189819641</v>
      </c>
      <c r="N77" s="229">
        <v>2.2781761967072698</v>
      </c>
      <c r="O77" s="229">
        <v>3.1048715048737039</v>
      </c>
      <c r="P77" s="229">
        <v>2.281439650114804</v>
      </c>
      <c r="Q77" s="229">
        <v>3.5011812446121202</v>
      </c>
      <c r="R77" s="229">
        <v>4.5583717839893088E-2</v>
      </c>
      <c r="S77" s="229">
        <v>0.82214867293838034</v>
      </c>
      <c r="T77" s="229">
        <v>0.7897821073321678</v>
      </c>
      <c r="U77" s="229">
        <v>1.0507263339075581</v>
      </c>
      <c r="V77" s="229">
        <v>1.0139623355388661</v>
      </c>
      <c r="W77" s="229">
        <v>0.92249665817028614</v>
      </c>
      <c r="X77" s="229">
        <v>0.82977917250616362</v>
      </c>
      <c r="Y77" s="229">
        <v>0.77404753851272978</v>
      </c>
      <c r="DA77" s="73" t="s">
        <v>1057</v>
      </c>
    </row>
    <row r="78" spans="1:105" ht="12" customHeight="1" x14ac:dyDescent="0.25">
      <c r="A78" s="64" t="s">
        <v>32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1058</v>
      </c>
    </row>
    <row r="79" spans="1:105" ht="12" customHeight="1" x14ac:dyDescent="0.25">
      <c r="A79" s="64" t="s">
        <v>33</v>
      </c>
      <c r="B79" s="229">
        <v>0</v>
      </c>
      <c r="C79" s="229">
        <v>0</v>
      </c>
      <c r="D79" s="229">
        <v>0</v>
      </c>
      <c r="E79" s="229">
        <v>0</v>
      </c>
      <c r="F79" s="229">
        <v>0</v>
      </c>
      <c r="G79" s="229">
        <v>0</v>
      </c>
      <c r="H79" s="229">
        <v>0</v>
      </c>
      <c r="I79" s="229">
        <v>0</v>
      </c>
      <c r="J79" s="229">
        <v>0</v>
      </c>
      <c r="K79" s="229">
        <v>0</v>
      </c>
      <c r="L79" s="229">
        <v>0</v>
      </c>
      <c r="M79" s="229">
        <v>0</v>
      </c>
      <c r="N79" s="229">
        <v>0</v>
      </c>
      <c r="O79" s="229">
        <v>0</v>
      </c>
      <c r="P79" s="229">
        <v>0</v>
      </c>
      <c r="Q79" s="229">
        <v>0</v>
      </c>
      <c r="R79" s="229">
        <v>0</v>
      </c>
      <c r="S79" s="229">
        <v>0</v>
      </c>
      <c r="T79" s="229">
        <v>0</v>
      </c>
      <c r="U79" s="229">
        <v>0</v>
      </c>
      <c r="V79" s="229">
        <v>0</v>
      </c>
      <c r="W79" s="229">
        <v>0</v>
      </c>
      <c r="X79" s="229">
        <v>0</v>
      </c>
      <c r="Y79" s="229">
        <v>0</v>
      </c>
      <c r="DA79" s="73" t="s">
        <v>1059</v>
      </c>
    </row>
    <row r="80" spans="1:105" ht="12" customHeight="1" x14ac:dyDescent="0.25">
      <c r="A80" s="64" t="s">
        <v>35</v>
      </c>
      <c r="B80" s="229">
        <v>5.5593791547916576</v>
      </c>
      <c r="C80" s="229">
        <v>4.9566201632704914</v>
      </c>
      <c r="D80" s="229">
        <v>5.1542154977073418</v>
      </c>
      <c r="E80" s="229">
        <v>6.7575915203274093</v>
      </c>
      <c r="F80" s="229">
        <v>7.1236230675523116</v>
      </c>
      <c r="G80" s="229">
        <v>8.0888680485669386</v>
      </c>
      <c r="H80" s="229">
        <v>6.0197293589178758</v>
      </c>
      <c r="I80" s="229">
        <v>6.8823288740711774</v>
      </c>
      <c r="J80" s="229">
        <v>5.6752012704677961</v>
      </c>
      <c r="K80" s="229">
        <v>4.9101922894690198</v>
      </c>
      <c r="L80" s="229">
        <v>5.3987810847359894</v>
      </c>
      <c r="M80" s="229">
        <v>9.5017346830678147</v>
      </c>
      <c r="N80" s="229">
        <v>9.3469884612751084</v>
      </c>
      <c r="O80" s="229">
        <v>12.08965038436026</v>
      </c>
      <c r="P80" s="229">
        <v>8.5036315721308355</v>
      </c>
      <c r="Q80" s="229">
        <v>9.4613896170597478</v>
      </c>
      <c r="R80" s="229">
        <v>11.47178450175169</v>
      </c>
      <c r="S80" s="229">
        <v>8.2087526250144869</v>
      </c>
      <c r="T80" s="229">
        <v>5.1542626231345974</v>
      </c>
      <c r="U80" s="229">
        <v>5.3402033126657447</v>
      </c>
      <c r="V80" s="229">
        <v>4.5848901410978167</v>
      </c>
      <c r="W80" s="229">
        <v>1.7137127123140481</v>
      </c>
      <c r="X80" s="229">
        <v>1.2047679317850111</v>
      </c>
      <c r="Y80" s="229">
        <v>1.1427313743302541</v>
      </c>
      <c r="DA80" s="73" t="s">
        <v>1060</v>
      </c>
    </row>
    <row r="81" spans="1:105" ht="12" customHeight="1" x14ac:dyDescent="0.25">
      <c r="A81" s="64" t="s">
        <v>36</v>
      </c>
      <c r="B81" s="229">
        <v>0</v>
      </c>
      <c r="C81" s="229">
        <v>0</v>
      </c>
      <c r="D81" s="229">
        <v>0</v>
      </c>
      <c r="E81" s="229">
        <v>0</v>
      </c>
      <c r="F81" s="229">
        <v>0</v>
      </c>
      <c r="G81" s="229">
        <v>0</v>
      </c>
      <c r="H81" s="229">
        <v>0</v>
      </c>
      <c r="I81" s="229">
        <v>0</v>
      </c>
      <c r="J81" s="229">
        <v>0</v>
      </c>
      <c r="K81" s="229">
        <v>0</v>
      </c>
      <c r="L81" s="229">
        <v>0</v>
      </c>
      <c r="M81" s="229">
        <v>0</v>
      </c>
      <c r="N81" s="229">
        <v>0</v>
      </c>
      <c r="O81" s="229">
        <v>0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>
        <v>0</v>
      </c>
      <c r="X81" s="229">
        <v>0</v>
      </c>
      <c r="Y81" s="229">
        <v>0</v>
      </c>
      <c r="DA81" s="73" t="s">
        <v>1061</v>
      </c>
    </row>
    <row r="82" spans="1:105" ht="12" customHeight="1" x14ac:dyDescent="0.25">
      <c r="A82" s="64" t="s">
        <v>38</v>
      </c>
      <c r="B82" s="229">
        <v>0</v>
      </c>
      <c r="C82" s="229">
        <v>0</v>
      </c>
      <c r="D82" s="229">
        <v>0</v>
      </c>
      <c r="E82" s="229">
        <v>0</v>
      </c>
      <c r="F82" s="229">
        <v>0</v>
      </c>
      <c r="G82" s="229">
        <v>0</v>
      </c>
      <c r="H82" s="229">
        <v>0</v>
      </c>
      <c r="I82" s="229">
        <v>0</v>
      </c>
      <c r="J82" s="229">
        <v>0</v>
      </c>
      <c r="K82" s="229">
        <v>0</v>
      </c>
      <c r="L82" s="229">
        <v>0</v>
      </c>
      <c r="M82" s="229">
        <v>0</v>
      </c>
      <c r="N82" s="229">
        <v>0</v>
      </c>
      <c r="O82" s="229">
        <v>0</v>
      </c>
      <c r="P82" s="229">
        <v>0</v>
      </c>
      <c r="Q82" s="229">
        <v>0</v>
      </c>
      <c r="R82" s="229">
        <v>0</v>
      </c>
      <c r="S82" s="229">
        <v>0</v>
      </c>
      <c r="T82" s="229">
        <v>0</v>
      </c>
      <c r="U82" s="229">
        <v>0</v>
      </c>
      <c r="V82" s="229">
        <v>0</v>
      </c>
      <c r="W82" s="229">
        <v>0</v>
      </c>
      <c r="X82" s="229">
        <v>0</v>
      </c>
      <c r="Y82" s="229">
        <v>0</v>
      </c>
      <c r="DA82" s="73" t="s">
        <v>1062</v>
      </c>
    </row>
    <row r="83" spans="1:105" ht="12" customHeight="1" x14ac:dyDescent="0.25">
      <c r="A83" s="64" t="s">
        <v>39</v>
      </c>
      <c r="B83" s="229">
        <v>0</v>
      </c>
      <c r="C83" s="229">
        <v>0</v>
      </c>
      <c r="D83" s="229">
        <v>0</v>
      </c>
      <c r="E83" s="229">
        <v>3.3484010122113421</v>
      </c>
      <c r="F83" s="229">
        <v>4.7188844519193669</v>
      </c>
      <c r="G83" s="229">
        <v>4.5922095519494386</v>
      </c>
      <c r="H83" s="229">
        <v>6.008168220095528</v>
      </c>
      <c r="I83" s="229">
        <v>4.7027285599521029</v>
      </c>
      <c r="J83" s="229">
        <v>4.3040308708530723</v>
      </c>
      <c r="K83" s="229">
        <v>3.5191127608807911</v>
      </c>
      <c r="L83" s="229">
        <v>4.2193421527154751</v>
      </c>
      <c r="M83" s="229">
        <v>3.0937151482752512</v>
      </c>
      <c r="N83" s="229">
        <v>4.9926300855138219</v>
      </c>
      <c r="O83" s="229">
        <v>5.4107626213773274</v>
      </c>
      <c r="P83" s="229">
        <v>5.813682129899636</v>
      </c>
      <c r="Q83" s="229">
        <v>0</v>
      </c>
      <c r="R83" s="229">
        <v>6.7823695685652358E-2</v>
      </c>
      <c r="S83" s="229">
        <v>2.1018954421747279E-2</v>
      </c>
      <c r="T83" s="229">
        <v>2.0247091395858459E-2</v>
      </c>
      <c r="U83" s="229">
        <v>2.3142323262064571E-2</v>
      </c>
      <c r="V83" s="229">
        <v>2.5609005966829329E-2</v>
      </c>
      <c r="W83" s="229">
        <v>2.325980108992973E-2</v>
      </c>
      <c r="X83" s="229">
        <v>2.144125436190035E-2</v>
      </c>
      <c r="Y83" s="229">
        <v>2.0955708551100561E-2</v>
      </c>
      <c r="DA83" s="73" t="s">
        <v>1063</v>
      </c>
    </row>
    <row r="84" spans="1:105" ht="12" customHeight="1" x14ac:dyDescent="0.25">
      <c r="A84" s="60" t="s">
        <v>1064</v>
      </c>
      <c r="B84" s="262">
        <v>2.024726837146399E-2</v>
      </c>
      <c r="C84" s="262">
        <v>1.926036195915978E-2</v>
      </c>
      <c r="D84" s="262">
        <v>2.0004574040905412E-2</v>
      </c>
      <c r="E84" s="262">
        <v>3.2127424733504648E-2</v>
      </c>
      <c r="F84" s="262">
        <v>3.2560731757078847E-2</v>
      </c>
      <c r="G84" s="262">
        <v>3.5474897881838267E-2</v>
      </c>
      <c r="H84" s="262">
        <v>3.0516785583584009E-2</v>
      </c>
      <c r="I84" s="262">
        <v>2.849946523383089E-2</v>
      </c>
      <c r="J84" s="262">
        <v>2.650821272709376E-2</v>
      </c>
      <c r="K84" s="262">
        <v>2.0611323226052001E-2</v>
      </c>
      <c r="L84" s="262">
        <v>2.3686881798294649E-2</v>
      </c>
      <c r="M84" s="262">
        <v>2.8340881090452519E-2</v>
      </c>
      <c r="N84" s="262">
        <v>2.8630158985506811E-2</v>
      </c>
      <c r="O84" s="262">
        <v>3.080991120761949E-2</v>
      </c>
      <c r="P84" s="262">
        <v>2.5477571174035481E-2</v>
      </c>
      <c r="Q84" s="262">
        <v>2.5937168548367841E-2</v>
      </c>
      <c r="R84" s="262">
        <v>2.63120194648058E-2</v>
      </c>
      <c r="S84" s="262">
        <v>2.3152983135283769E-2</v>
      </c>
      <c r="T84" s="262">
        <v>1.355139242558186E-2</v>
      </c>
      <c r="U84" s="262">
        <v>1.4438089044113971E-2</v>
      </c>
      <c r="V84" s="262">
        <v>1.422150686377611E-2</v>
      </c>
      <c r="W84" s="262">
        <v>6.7635926976216502E-3</v>
      </c>
      <c r="X84" s="262">
        <v>8.3472916229875588E-3</v>
      </c>
      <c r="Y84" s="262">
        <v>7.725588137771828E-3</v>
      </c>
      <c r="DA84" s="72" t="s">
        <v>1065</v>
      </c>
    </row>
    <row r="85" spans="1:105" ht="12" customHeight="1" x14ac:dyDescent="0.25">
      <c r="A85" s="57" t="s">
        <v>1010</v>
      </c>
      <c r="B85" s="261">
        <v>6.2232852991614429</v>
      </c>
      <c r="C85" s="261">
        <v>6.0882699662170294</v>
      </c>
      <c r="D85" s="261">
        <v>6.0618462173760879</v>
      </c>
      <c r="E85" s="261">
        <v>8.7698708217755357</v>
      </c>
      <c r="F85" s="261">
        <v>9.3213497011871631</v>
      </c>
      <c r="G85" s="261">
        <v>9.9436550432012147</v>
      </c>
      <c r="H85" s="261">
        <v>8.6527530991177528</v>
      </c>
      <c r="I85" s="261">
        <v>8.1465458007288731</v>
      </c>
      <c r="J85" s="261">
        <v>7.363024131604285</v>
      </c>
      <c r="K85" s="261">
        <v>5.6845194595566202</v>
      </c>
      <c r="L85" s="261">
        <v>6.5841354228998181</v>
      </c>
      <c r="M85" s="261">
        <v>8.0077284375616529</v>
      </c>
      <c r="N85" s="261">
        <v>8.9711938100344035</v>
      </c>
      <c r="O85" s="261">
        <v>10.76291748529875</v>
      </c>
      <c r="P85" s="261">
        <v>8.6007301468863115</v>
      </c>
      <c r="Q85" s="261">
        <v>7.5934540140913036</v>
      </c>
      <c r="R85" s="261">
        <v>7.1589585963806623</v>
      </c>
      <c r="S85" s="261">
        <v>5.9913290566982642</v>
      </c>
      <c r="T85" s="261">
        <v>3.7018841285911308</v>
      </c>
      <c r="U85" s="261">
        <v>3.9664700808272628</v>
      </c>
      <c r="V85" s="261">
        <v>3.7082795185711981</v>
      </c>
      <c r="W85" s="261">
        <v>1.7692993209992229</v>
      </c>
      <c r="X85" s="261">
        <v>2.1457710067739462</v>
      </c>
      <c r="Y85" s="261">
        <v>1.9890019287177489</v>
      </c>
      <c r="DA85" s="70" t="s">
        <v>1066</v>
      </c>
    </row>
    <row r="86" spans="1:105" ht="12" customHeight="1" x14ac:dyDescent="0.25">
      <c r="A86" s="60" t="s">
        <v>1012</v>
      </c>
      <c r="B86" s="262">
        <v>4.8256911111890339</v>
      </c>
      <c r="C86" s="262">
        <v>4.8488860256942967</v>
      </c>
      <c r="D86" s="262">
        <v>4.6272580363657498</v>
      </c>
      <c r="E86" s="262">
        <v>4.8160364636455304</v>
      </c>
      <c r="F86" s="262">
        <v>5.8036860763785816</v>
      </c>
      <c r="G86" s="262">
        <v>5.8351695671471493</v>
      </c>
      <c r="H86" s="262">
        <v>4.6494931362247378</v>
      </c>
      <c r="I86" s="262">
        <v>4.7653167402332226</v>
      </c>
      <c r="J86" s="262">
        <v>3.853087016147716</v>
      </c>
      <c r="K86" s="262">
        <v>2.7283482232522012</v>
      </c>
      <c r="L86" s="262">
        <v>3.371952263790726</v>
      </c>
      <c r="M86" s="262">
        <v>5.1122003868442762</v>
      </c>
      <c r="N86" s="262">
        <v>6.7361230357116852</v>
      </c>
      <c r="O86" s="262">
        <v>9.0191376208045231</v>
      </c>
      <c r="P86" s="262">
        <v>6.8347219699260071</v>
      </c>
      <c r="Q86" s="262">
        <v>5.5243149598163956</v>
      </c>
      <c r="R86" s="262">
        <v>4.5658552949703646</v>
      </c>
      <c r="S86" s="262">
        <v>3.2479717954363152</v>
      </c>
      <c r="T86" s="262">
        <v>2.3281675188383661</v>
      </c>
      <c r="U86" s="262">
        <v>2.5135676363555719</v>
      </c>
      <c r="V86" s="262">
        <v>2.020872251183504</v>
      </c>
      <c r="W86" s="262">
        <v>0.93793561280607074</v>
      </c>
      <c r="X86" s="262">
        <v>0.39190449635428293</v>
      </c>
      <c r="Y86" s="262">
        <v>0.37635749541718932</v>
      </c>
      <c r="DA86" s="72" t="s">
        <v>1067</v>
      </c>
    </row>
    <row r="87" spans="1:105" ht="12" customHeight="1" x14ac:dyDescent="0.25">
      <c r="A87" s="59" t="s">
        <v>28</v>
      </c>
      <c r="B87" s="230">
        <v>0</v>
      </c>
      <c r="C87" s="230">
        <v>0</v>
      </c>
      <c r="D87" s="230">
        <v>0</v>
      </c>
      <c r="E87" s="230">
        <v>0</v>
      </c>
      <c r="F87" s="230">
        <v>0</v>
      </c>
      <c r="G87" s="230">
        <v>0</v>
      </c>
      <c r="H87" s="230">
        <v>0</v>
      </c>
      <c r="I87" s="230">
        <v>0</v>
      </c>
      <c r="J87" s="230">
        <v>0</v>
      </c>
      <c r="K87" s="230">
        <v>0</v>
      </c>
      <c r="L87" s="230">
        <v>0</v>
      </c>
      <c r="M87" s="230">
        <v>0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1068</v>
      </c>
    </row>
    <row r="88" spans="1:105" ht="12" customHeight="1" x14ac:dyDescent="0.25">
      <c r="A88" s="59" t="s">
        <v>31</v>
      </c>
      <c r="B88" s="295">
        <v>0.92594912496730397</v>
      </c>
      <c r="C88" s="295">
        <v>0.93556649967795991</v>
      </c>
      <c r="D88" s="295">
        <v>0.92089502386103272</v>
      </c>
      <c r="E88" s="295">
        <v>0.62538333991191475</v>
      </c>
      <c r="F88" s="295">
        <v>0.68431834488786691</v>
      </c>
      <c r="G88" s="295">
        <v>0.65687933792524855</v>
      </c>
      <c r="H88" s="295">
        <v>0.71068332024420477</v>
      </c>
      <c r="I88" s="295">
        <v>0.67594744810144902</v>
      </c>
      <c r="J88" s="295">
        <v>0.67537478451130439</v>
      </c>
      <c r="K88" s="295">
        <v>0</v>
      </c>
      <c r="L88" s="295">
        <v>0</v>
      </c>
      <c r="M88" s="295">
        <v>0</v>
      </c>
      <c r="N88" s="295">
        <v>0</v>
      </c>
      <c r="O88" s="295">
        <v>0</v>
      </c>
      <c r="P88" s="295">
        <v>0</v>
      </c>
      <c r="Q88" s="295">
        <v>0</v>
      </c>
      <c r="R88" s="295">
        <v>0</v>
      </c>
      <c r="S88" s="295">
        <v>0</v>
      </c>
      <c r="T88" s="295">
        <v>0</v>
      </c>
      <c r="U88" s="295">
        <v>0</v>
      </c>
      <c r="V88" s="295">
        <v>0</v>
      </c>
      <c r="W88" s="295">
        <v>0</v>
      </c>
      <c r="X88" s="295">
        <v>0</v>
      </c>
      <c r="Y88" s="295">
        <v>0</v>
      </c>
      <c r="DA88" s="122" t="s">
        <v>1069</v>
      </c>
    </row>
    <row r="89" spans="1:105" ht="12" customHeight="1" x14ac:dyDescent="0.25">
      <c r="A89" s="59" t="s">
        <v>159</v>
      </c>
      <c r="B89" s="295">
        <v>1.4365439270413141</v>
      </c>
      <c r="C89" s="295">
        <v>1.681326868022434</v>
      </c>
      <c r="D89" s="295">
        <v>1.4443301947641281</v>
      </c>
      <c r="E89" s="295">
        <v>1.140973731461653</v>
      </c>
      <c r="F89" s="295">
        <v>1.4421586372868029</v>
      </c>
      <c r="G89" s="295">
        <v>1.2241112526632969</v>
      </c>
      <c r="H89" s="295">
        <v>0.62912819879580895</v>
      </c>
      <c r="I89" s="295">
        <v>0.48361840008971019</v>
      </c>
      <c r="J89" s="295">
        <v>0.31322476032320679</v>
      </c>
      <c r="K89" s="295">
        <v>0.27173311825093988</v>
      </c>
      <c r="L89" s="295">
        <v>0.55866187770930165</v>
      </c>
      <c r="M89" s="295">
        <v>0.48445386525311113</v>
      </c>
      <c r="N89" s="295">
        <v>1.320073789020489</v>
      </c>
      <c r="O89" s="295">
        <v>1.8429841755805441</v>
      </c>
      <c r="P89" s="295">
        <v>1.4457953386100331</v>
      </c>
      <c r="Q89" s="295">
        <v>1.492113573228691</v>
      </c>
      <c r="R89" s="295">
        <v>1.8070852255090211E-2</v>
      </c>
      <c r="S89" s="295">
        <v>0.29568651159597592</v>
      </c>
      <c r="T89" s="295">
        <v>0.30934239774909628</v>
      </c>
      <c r="U89" s="295">
        <v>0.41325313430616001</v>
      </c>
      <c r="V89" s="295">
        <v>0.36598362900010378</v>
      </c>
      <c r="W89" s="295">
        <v>0.32821462440729221</v>
      </c>
      <c r="X89" s="295">
        <v>0.1598361561648865</v>
      </c>
      <c r="Y89" s="295">
        <v>0.15198340871582569</v>
      </c>
      <c r="DA89" s="122" t="s">
        <v>1070</v>
      </c>
    </row>
    <row r="90" spans="1:105" ht="12" customHeight="1" x14ac:dyDescent="0.25">
      <c r="A90" s="59" t="s">
        <v>32</v>
      </c>
      <c r="B90" s="295">
        <v>0</v>
      </c>
      <c r="C90" s="295">
        <v>0</v>
      </c>
      <c r="D90" s="295">
        <v>0</v>
      </c>
      <c r="E90" s="295">
        <v>0</v>
      </c>
      <c r="F90" s="295">
        <v>0</v>
      </c>
      <c r="G90" s="295">
        <v>0</v>
      </c>
      <c r="H90" s="295">
        <v>0</v>
      </c>
      <c r="I90" s="295">
        <v>0</v>
      </c>
      <c r="J90" s="295">
        <v>0</v>
      </c>
      <c r="K90" s="295">
        <v>0</v>
      </c>
      <c r="L90" s="295">
        <v>0</v>
      </c>
      <c r="M90" s="295">
        <v>0</v>
      </c>
      <c r="N90" s="295">
        <v>0</v>
      </c>
      <c r="O90" s="295">
        <v>0</v>
      </c>
      <c r="P90" s="295">
        <v>0</v>
      </c>
      <c r="Q90" s="295">
        <v>0</v>
      </c>
      <c r="R90" s="295">
        <v>0</v>
      </c>
      <c r="S90" s="295">
        <v>0</v>
      </c>
      <c r="T90" s="295">
        <v>0</v>
      </c>
      <c r="U90" s="295">
        <v>0</v>
      </c>
      <c r="V90" s="295">
        <v>0</v>
      </c>
      <c r="W90" s="295">
        <v>0</v>
      </c>
      <c r="X90" s="295">
        <v>0</v>
      </c>
      <c r="Y90" s="295">
        <v>0</v>
      </c>
      <c r="DA90" s="122" t="s">
        <v>1071</v>
      </c>
    </row>
    <row r="91" spans="1:105" ht="12" customHeight="1" x14ac:dyDescent="0.25">
      <c r="A91" s="59" t="s">
        <v>35</v>
      </c>
      <c r="B91" s="295">
        <v>2.4631980591804168</v>
      </c>
      <c r="C91" s="295">
        <v>2.2319926579939029</v>
      </c>
      <c r="D91" s="295">
        <v>2.2620328177405891</v>
      </c>
      <c r="E91" s="295">
        <v>3.0496793922719618</v>
      </c>
      <c r="F91" s="295">
        <v>3.6772090942039131</v>
      </c>
      <c r="G91" s="295">
        <v>3.954178976558604</v>
      </c>
      <c r="H91" s="295">
        <v>3.3096816171847241</v>
      </c>
      <c r="I91" s="295">
        <v>3.6057508920420638</v>
      </c>
      <c r="J91" s="295">
        <v>2.864487471313204</v>
      </c>
      <c r="K91" s="295">
        <v>2.4566151050012608</v>
      </c>
      <c r="L91" s="295">
        <v>2.813290386081424</v>
      </c>
      <c r="M91" s="295">
        <v>4.6277465215911651</v>
      </c>
      <c r="N91" s="295">
        <v>5.4160492466911956</v>
      </c>
      <c r="O91" s="295">
        <v>7.1761534452239788</v>
      </c>
      <c r="P91" s="295">
        <v>5.3889266313159743</v>
      </c>
      <c r="Q91" s="295">
        <v>4.0322013865877064</v>
      </c>
      <c r="R91" s="295">
        <v>4.5477844427152752</v>
      </c>
      <c r="S91" s="295">
        <v>2.9522852838403391</v>
      </c>
      <c r="T91" s="295">
        <v>2.0188251210892698</v>
      </c>
      <c r="U91" s="295">
        <v>2.1003145020494118</v>
      </c>
      <c r="V91" s="295">
        <v>1.6548886221834</v>
      </c>
      <c r="W91" s="295">
        <v>0.60972098839877853</v>
      </c>
      <c r="X91" s="295">
        <v>0.23206834018939651</v>
      </c>
      <c r="Y91" s="295">
        <v>0.22437408670136361</v>
      </c>
      <c r="DA91" s="122" t="s">
        <v>1072</v>
      </c>
    </row>
    <row r="92" spans="1:105" ht="12" customHeight="1" x14ac:dyDescent="0.25">
      <c r="A92" s="60" t="s">
        <v>1019</v>
      </c>
      <c r="B92" s="262">
        <v>1.397594187972409</v>
      </c>
      <c r="C92" s="262">
        <v>1.2393839405227329</v>
      </c>
      <c r="D92" s="262">
        <v>1.434588181010338</v>
      </c>
      <c r="E92" s="262">
        <v>3.9538343581300071</v>
      </c>
      <c r="F92" s="262">
        <v>3.5176636248085802</v>
      </c>
      <c r="G92" s="262">
        <v>4.1084854760540663</v>
      </c>
      <c r="H92" s="262">
        <v>4.003259962893015</v>
      </c>
      <c r="I92" s="262">
        <v>3.3812290604956501</v>
      </c>
      <c r="J92" s="262">
        <v>3.5099371154565699</v>
      </c>
      <c r="K92" s="262">
        <v>2.956171236304419</v>
      </c>
      <c r="L92" s="262">
        <v>3.212183159109093</v>
      </c>
      <c r="M92" s="262">
        <v>2.8955280507173771</v>
      </c>
      <c r="N92" s="262">
        <v>2.2350707743227192</v>
      </c>
      <c r="O92" s="262">
        <v>1.743779864494226</v>
      </c>
      <c r="P92" s="262">
        <v>1.766008176960304</v>
      </c>
      <c r="Q92" s="262">
        <v>2.069139054274908</v>
      </c>
      <c r="R92" s="262">
        <v>2.5931033014102969</v>
      </c>
      <c r="S92" s="262">
        <v>2.743357261261949</v>
      </c>
      <c r="T92" s="262">
        <v>1.3737166097527651</v>
      </c>
      <c r="U92" s="262">
        <v>1.452902444471692</v>
      </c>
      <c r="V92" s="262">
        <v>1.687407267387693</v>
      </c>
      <c r="W92" s="262">
        <v>0.83136370819315197</v>
      </c>
      <c r="X92" s="262">
        <v>1.7538665104196629</v>
      </c>
      <c r="Y92" s="262">
        <v>1.6126444333005601</v>
      </c>
      <c r="DA92" s="72" t="s">
        <v>1073</v>
      </c>
    </row>
    <row r="93" spans="1:105" ht="12" customHeight="1" x14ac:dyDescent="0.25">
      <c r="A93" s="57" t="s">
        <v>1021</v>
      </c>
      <c r="B93" s="261">
        <f t="shared" ref="B93:Y93" si="3">B94+B95+B106</f>
        <v>1.5642387293442193</v>
      </c>
      <c r="C93" s="261">
        <f t="shared" si="3"/>
        <v>1.5079375211421819</v>
      </c>
      <c r="D93" s="261">
        <f t="shared" si="3"/>
        <v>1.5425928456879805</v>
      </c>
      <c r="E93" s="261">
        <f t="shared" si="3"/>
        <v>2.4038173640399738</v>
      </c>
      <c r="F93" s="261">
        <f t="shared" si="3"/>
        <v>2.4770929203218075</v>
      </c>
      <c r="G93" s="261">
        <f t="shared" si="3"/>
        <v>2.6695012127968103</v>
      </c>
      <c r="H93" s="261">
        <f t="shared" si="3"/>
        <v>2.3159266371534688</v>
      </c>
      <c r="I93" s="261">
        <f t="shared" si="3"/>
        <v>2.1525768261512992</v>
      </c>
      <c r="J93" s="261">
        <f t="shared" si="3"/>
        <v>1.9865207813003853</v>
      </c>
      <c r="K93" s="261">
        <f t="shared" si="3"/>
        <v>1.5245589671387307</v>
      </c>
      <c r="L93" s="261">
        <f t="shared" si="3"/>
        <v>1.7658874832640092</v>
      </c>
      <c r="M93" s="261">
        <f t="shared" si="3"/>
        <v>2.0872692706641951</v>
      </c>
      <c r="N93" s="261">
        <f t="shared" si="3"/>
        <v>2.2110297741949023</v>
      </c>
      <c r="O93" s="261">
        <f t="shared" si="3"/>
        <v>2.4826693466327425</v>
      </c>
      <c r="P93" s="261">
        <f t="shared" si="3"/>
        <v>2.0388568846532751</v>
      </c>
      <c r="Q93" s="261">
        <f t="shared" si="3"/>
        <v>1.9362627311510787</v>
      </c>
      <c r="R93" s="261">
        <f t="shared" si="3"/>
        <v>1.8762107660127381</v>
      </c>
      <c r="S93" s="261">
        <f t="shared" si="3"/>
        <v>1.6421886111469348</v>
      </c>
      <c r="T93" s="261">
        <f t="shared" si="3"/>
        <v>0.98061343231700604</v>
      </c>
      <c r="U93" s="261">
        <f t="shared" si="3"/>
        <v>1.0500145114687418</v>
      </c>
      <c r="V93" s="261">
        <f t="shared" si="3"/>
        <v>1.0209087321641022</v>
      </c>
      <c r="W93" s="261">
        <f t="shared" si="3"/>
        <v>0.49516426779066242</v>
      </c>
      <c r="X93" s="261">
        <f t="shared" si="3"/>
        <v>0.6041511303201218</v>
      </c>
      <c r="Y93" s="261">
        <f t="shared" si="3"/>
        <v>0.55966166004752549</v>
      </c>
      <c r="DA93" s="70"/>
    </row>
    <row r="94" spans="1:105" ht="12" customHeight="1" x14ac:dyDescent="0.25">
      <c r="A94" s="60" t="s">
        <v>1022</v>
      </c>
      <c r="B94" s="262">
        <v>0.19858632419995911</v>
      </c>
      <c r="C94" s="262">
        <v>0.1940773226299341</v>
      </c>
      <c r="D94" s="262">
        <v>0.1786059733827749</v>
      </c>
      <c r="E94" s="262">
        <v>0.150113923872883</v>
      </c>
      <c r="F94" s="262">
        <v>0.20130209879360431</v>
      </c>
      <c r="G94" s="262">
        <v>0.2025380309710087</v>
      </c>
      <c r="H94" s="262">
        <v>0.15262040625236439</v>
      </c>
      <c r="I94" s="262">
        <v>0.17826606408054241</v>
      </c>
      <c r="J94" s="262">
        <v>0.13013197808920909</v>
      </c>
      <c r="K94" s="262">
        <v>0.10187258436622661</v>
      </c>
      <c r="L94" s="262">
        <v>0.1233228029360984</v>
      </c>
      <c r="M94" s="262">
        <v>0.24654977744742951</v>
      </c>
      <c r="N94" s="262">
        <v>0.36017626110947543</v>
      </c>
      <c r="O94" s="262">
        <v>0.59205085687493164</v>
      </c>
      <c r="P94" s="262">
        <v>0.39156857958516922</v>
      </c>
      <c r="Q94" s="262">
        <v>0.269417272656646</v>
      </c>
      <c r="R94" s="262">
        <v>0.24203588462434941</v>
      </c>
      <c r="S94" s="262">
        <v>0.14026422730982929</v>
      </c>
      <c r="T94" s="262">
        <v>0.1088844863675887</v>
      </c>
      <c r="U94" s="262">
        <v>0.1148497610963656</v>
      </c>
      <c r="V94" s="262">
        <v>8.0162717849014922E-2</v>
      </c>
      <c r="W94" s="262">
        <v>2.9848107391283438E-2</v>
      </c>
      <c r="X94" s="262">
        <v>7.3007113186792649E-3</v>
      </c>
      <c r="Y94" s="262">
        <v>7.096719663725869E-3</v>
      </c>
      <c r="DA94" s="72" t="s">
        <v>1074</v>
      </c>
    </row>
    <row r="95" spans="1:105" ht="12" customHeight="1" x14ac:dyDescent="0.25">
      <c r="A95" s="60" t="s">
        <v>1024</v>
      </c>
      <c r="B95" s="262">
        <v>0.23889326582837919</v>
      </c>
      <c r="C95" s="262">
        <v>0.2361849829343359</v>
      </c>
      <c r="D95" s="262">
        <v>0.23126228730689741</v>
      </c>
      <c r="E95" s="262">
        <v>0.3075133214734978</v>
      </c>
      <c r="F95" s="262">
        <v>0.35011008816978118</v>
      </c>
      <c r="G95" s="262">
        <v>0.36254513821667878</v>
      </c>
      <c r="H95" s="262">
        <v>0.31727016900863958</v>
      </c>
      <c r="I95" s="262">
        <v>0.30265230751804473</v>
      </c>
      <c r="J95" s="262">
        <v>0.26184505192117541</v>
      </c>
      <c r="K95" s="262">
        <v>0.19680120825600211</v>
      </c>
      <c r="L95" s="262">
        <v>0.23447885781445879</v>
      </c>
      <c r="M95" s="262">
        <v>0.29808574444415331</v>
      </c>
      <c r="N95" s="262">
        <v>0.36449436429735982</v>
      </c>
      <c r="O95" s="262">
        <v>0.45195588191994768</v>
      </c>
      <c r="P95" s="262">
        <v>0.36407671081547982</v>
      </c>
      <c r="Q95" s="262">
        <v>0.28432075969248172</v>
      </c>
      <c r="R95" s="262">
        <v>0.25410935852812649</v>
      </c>
      <c r="S95" s="262">
        <v>0.19854463055941751</v>
      </c>
      <c r="T95" s="262">
        <v>0.13082065277912949</v>
      </c>
      <c r="U95" s="262">
        <v>0.1406861211905179</v>
      </c>
      <c r="V95" s="262">
        <v>0.1233668211853987</v>
      </c>
      <c r="W95" s="262">
        <v>5.8332741499335962E-2</v>
      </c>
      <c r="X95" s="262">
        <v>4.5096005899538508E-2</v>
      </c>
      <c r="Y95" s="262">
        <v>4.2502230885866993E-2</v>
      </c>
      <c r="DA95" s="72" t="s">
        <v>1075</v>
      </c>
    </row>
    <row r="96" spans="1:105" ht="12" customHeight="1" x14ac:dyDescent="0.25">
      <c r="A96" s="64" t="s">
        <v>28</v>
      </c>
      <c r="B96" s="229">
        <v>0</v>
      </c>
      <c r="C96" s="229">
        <v>0</v>
      </c>
      <c r="D96" s="229">
        <v>0</v>
      </c>
      <c r="E96" s="229">
        <v>0</v>
      </c>
      <c r="F96" s="229">
        <v>0</v>
      </c>
      <c r="G96" s="229">
        <v>0</v>
      </c>
      <c r="H96" s="229">
        <v>0</v>
      </c>
      <c r="I96" s="229">
        <v>0</v>
      </c>
      <c r="J96" s="229">
        <v>0</v>
      </c>
      <c r="K96" s="229">
        <v>0</v>
      </c>
      <c r="L96" s="229">
        <v>0</v>
      </c>
      <c r="M96" s="229">
        <v>0</v>
      </c>
      <c r="N96" s="229">
        <v>0</v>
      </c>
      <c r="O96" s="229">
        <v>0</v>
      </c>
      <c r="P96" s="229">
        <v>0</v>
      </c>
      <c r="Q96" s="229">
        <v>0</v>
      </c>
      <c r="R96" s="229">
        <v>0</v>
      </c>
      <c r="S96" s="229">
        <v>0</v>
      </c>
      <c r="T96" s="229">
        <v>0</v>
      </c>
      <c r="U96" s="229">
        <v>0</v>
      </c>
      <c r="V96" s="229">
        <v>0</v>
      </c>
      <c r="W96" s="229">
        <v>0</v>
      </c>
      <c r="X96" s="229">
        <v>0</v>
      </c>
      <c r="Y96" s="229">
        <v>0</v>
      </c>
      <c r="DA96" s="73" t="s">
        <v>1076</v>
      </c>
    </row>
    <row r="97" spans="1:105" ht="12" customHeight="1" x14ac:dyDescent="0.25">
      <c r="A97" s="64" t="s">
        <v>30</v>
      </c>
      <c r="B97" s="229">
        <v>0</v>
      </c>
      <c r="C97" s="229">
        <v>0</v>
      </c>
      <c r="D97" s="229">
        <v>0</v>
      </c>
      <c r="E97" s="229">
        <v>0</v>
      </c>
      <c r="F97" s="229">
        <v>0</v>
      </c>
      <c r="G97" s="229">
        <v>0</v>
      </c>
      <c r="H97" s="229">
        <v>0</v>
      </c>
      <c r="I97" s="229">
        <v>0</v>
      </c>
      <c r="J97" s="229">
        <v>0</v>
      </c>
      <c r="K97" s="229">
        <v>0</v>
      </c>
      <c r="L97" s="229">
        <v>0</v>
      </c>
      <c r="M97" s="229">
        <v>0</v>
      </c>
      <c r="N97" s="229">
        <v>0</v>
      </c>
      <c r="O97" s="229">
        <v>0</v>
      </c>
      <c r="P97" s="229">
        <v>0</v>
      </c>
      <c r="Q97" s="229">
        <v>0</v>
      </c>
      <c r="R97" s="229">
        <v>0</v>
      </c>
      <c r="S97" s="229">
        <v>0</v>
      </c>
      <c r="T97" s="229">
        <v>0</v>
      </c>
      <c r="U97" s="229">
        <v>0</v>
      </c>
      <c r="V97" s="229">
        <v>0</v>
      </c>
      <c r="W97" s="229">
        <v>0</v>
      </c>
      <c r="X97" s="229">
        <v>0</v>
      </c>
      <c r="Y97" s="229">
        <v>0</v>
      </c>
      <c r="DA97" s="73" t="s">
        <v>1077</v>
      </c>
    </row>
    <row r="98" spans="1:105" ht="12" customHeight="1" x14ac:dyDescent="0.25">
      <c r="A98" s="64" t="s">
        <v>31</v>
      </c>
      <c r="B98" s="229">
        <v>4.583861779745483E-2</v>
      </c>
      <c r="C98" s="229">
        <v>4.5570623147145578E-2</v>
      </c>
      <c r="D98" s="229">
        <v>4.6024727368544953E-2</v>
      </c>
      <c r="E98" s="229">
        <v>3.0394953688427009E-2</v>
      </c>
      <c r="F98" s="229">
        <v>2.9077577097989471E-2</v>
      </c>
      <c r="G98" s="229">
        <v>2.9473686307488568E-2</v>
      </c>
      <c r="H98" s="229">
        <v>2.835203905645169E-2</v>
      </c>
      <c r="I98" s="229">
        <v>2.829893308131844E-2</v>
      </c>
      <c r="J98" s="229">
        <v>2.9349223169250559E-2</v>
      </c>
      <c r="K98" s="229">
        <v>0</v>
      </c>
      <c r="L98" s="229">
        <v>0</v>
      </c>
      <c r="M98" s="229">
        <v>0</v>
      </c>
      <c r="N98" s="229">
        <v>0</v>
      </c>
      <c r="O98" s="229">
        <v>0</v>
      </c>
      <c r="P98" s="229">
        <v>0</v>
      </c>
      <c r="Q98" s="229">
        <v>0</v>
      </c>
      <c r="R98" s="229">
        <v>0</v>
      </c>
      <c r="S98" s="229">
        <v>0</v>
      </c>
      <c r="T98" s="229">
        <v>0</v>
      </c>
      <c r="U98" s="229">
        <v>0</v>
      </c>
      <c r="V98" s="229">
        <v>0</v>
      </c>
      <c r="W98" s="229">
        <v>0</v>
      </c>
      <c r="X98" s="229">
        <v>0</v>
      </c>
      <c r="Y98" s="229">
        <v>0</v>
      </c>
      <c r="DA98" s="73" t="s">
        <v>1078</v>
      </c>
    </row>
    <row r="99" spans="1:105" ht="12" customHeight="1" x14ac:dyDescent="0.25">
      <c r="A99" s="64" t="s">
        <v>159</v>
      </c>
      <c r="B99" s="229">
        <v>7.1115341270209437E-2</v>
      </c>
      <c r="C99" s="229">
        <v>8.1895956210696619E-2</v>
      </c>
      <c r="D99" s="229">
        <v>7.2185104405784892E-2</v>
      </c>
      <c r="E99" s="229">
        <v>5.5453737754468123E-2</v>
      </c>
      <c r="F99" s="229">
        <v>6.1279197432753098E-2</v>
      </c>
      <c r="G99" s="229">
        <v>5.4924959552572518E-2</v>
      </c>
      <c r="H99" s="229">
        <v>2.50984746027875E-2</v>
      </c>
      <c r="I99" s="229">
        <v>2.0246965617627372E-2</v>
      </c>
      <c r="J99" s="229">
        <v>1.361155850601193E-2</v>
      </c>
      <c r="K99" s="229">
        <v>1.191300658903573E-2</v>
      </c>
      <c r="L99" s="229">
        <v>2.3515142755900671E-2</v>
      </c>
      <c r="M99" s="229">
        <v>2.1817409795750298E-2</v>
      </c>
      <c r="N99" s="229">
        <v>4.9969469318495767E-2</v>
      </c>
      <c r="O99" s="229">
        <v>6.8102187014727159E-2</v>
      </c>
      <c r="P99" s="229">
        <v>5.0041049837665358E-2</v>
      </c>
      <c r="Q99" s="229">
        <v>7.6794836603947828E-2</v>
      </c>
      <c r="R99" s="229">
        <v>9.9983231907860531E-4</v>
      </c>
      <c r="S99" s="229">
        <v>1.803299189369733E-2</v>
      </c>
      <c r="T99" s="229">
        <v>1.7323064316830221E-2</v>
      </c>
      <c r="U99" s="229">
        <v>2.3046609555580262E-2</v>
      </c>
      <c r="V99" s="229">
        <v>2.2240228779955979E-2</v>
      </c>
      <c r="W99" s="229">
        <v>2.0234022514799409E-2</v>
      </c>
      <c r="X99" s="229">
        <v>1.820035911252273E-2</v>
      </c>
      <c r="Y99" s="229">
        <v>1.6977942611582381E-2</v>
      </c>
      <c r="DA99" s="73" t="s">
        <v>1079</v>
      </c>
    </row>
    <row r="100" spans="1:105" ht="12" customHeight="1" x14ac:dyDescent="0.25">
      <c r="A100" s="64" t="s">
        <v>32</v>
      </c>
      <c r="B100" s="229">
        <v>0</v>
      </c>
      <c r="C100" s="229">
        <v>0</v>
      </c>
      <c r="D100" s="229">
        <v>0</v>
      </c>
      <c r="E100" s="229">
        <v>0</v>
      </c>
      <c r="F100" s="229">
        <v>0</v>
      </c>
      <c r="G100" s="229">
        <v>0</v>
      </c>
      <c r="H100" s="229">
        <v>0</v>
      </c>
      <c r="I100" s="229">
        <v>0</v>
      </c>
      <c r="J100" s="229">
        <v>0</v>
      </c>
      <c r="K100" s="229">
        <v>0</v>
      </c>
      <c r="L100" s="229">
        <v>0</v>
      </c>
      <c r="M100" s="229">
        <v>0</v>
      </c>
      <c r="N100" s="229">
        <v>0</v>
      </c>
      <c r="O100" s="229">
        <v>0</v>
      </c>
      <c r="P100" s="229">
        <v>0</v>
      </c>
      <c r="Q100" s="229">
        <v>0</v>
      </c>
      <c r="R100" s="229">
        <v>0</v>
      </c>
      <c r="S100" s="229">
        <v>0</v>
      </c>
      <c r="T100" s="229">
        <v>0</v>
      </c>
      <c r="U100" s="229">
        <v>0</v>
      </c>
      <c r="V100" s="229">
        <v>0</v>
      </c>
      <c r="W100" s="229">
        <v>0</v>
      </c>
      <c r="X100" s="229">
        <v>0</v>
      </c>
      <c r="Y100" s="229">
        <v>0</v>
      </c>
      <c r="DA100" s="73" t="s">
        <v>1080</v>
      </c>
    </row>
    <row r="101" spans="1:105" ht="12" customHeight="1" x14ac:dyDescent="0.25">
      <c r="A101" s="64" t="s">
        <v>33</v>
      </c>
      <c r="B101" s="229">
        <v>0</v>
      </c>
      <c r="C101" s="229">
        <v>0</v>
      </c>
      <c r="D101" s="229">
        <v>0</v>
      </c>
      <c r="E101" s="229">
        <v>0</v>
      </c>
      <c r="F101" s="229">
        <v>0</v>
      </c>
      <c r="G101" s="229">
        <v>0</v>
      </c>
      <c r="H101" s="229">
        <v>0</v>
      </c>
      <c r="I101" s="229">
        <v>0</v>
      </c>
      <c r="J101" s="229">
        <v>0</v>
      </c>
      <c r="K101" s="229">
        <v>0</v>
      </c>
      <c r="L101" s="229">
        <v>0</v>
      </c>
      <c r="M101" s="229">
        <v>0</v>
      </c>
      <c r="N101" s="229">
        <v>0</v>
      </c>
      <c r="O101" s="229">
        <v>0</v>
      </c>
      <c r="P101" s="229">
        <v>0</v>
      </c>
      <c r="Q101" s="229">
        <v>0</v>
      </c>
      <c r="R101" s="229">
        <v>0</v>
      </c>
      <c r="S101" s="229">
        <v>0</v>
      </c>
      <c r="T101" s="229">
        <v>0</v>
      </c>
      <c r="U101" s="229">
        <v>0</v>
      </c>
      <c r="V101" s="229">
        <v>0</v>
      </c>
      <c r="W101" s="229">
        <v>0</v>
      </c>
      <c r="X101" s="229">
        <v>0</v>
      </c>
      <c r="Y101" s="229">
        <v>0</v>
      </c>
      <c r="DA101" s="73" t="s">
        <v>1081</v>
      </c>
    </row>
    <row r="102" spans="1:105" ht="12" customHeight="1" x14ac:dyDescent="0.25">
      <c r="A102" s="64" t="s">
        <v>35</v>
      </c>
      <c r="B102" s="229">
        <v>0.121939306760715</v>
      </c>
      <c r="C102" s="229">
        <v>0.10871840357649371</v>
      </c>
      <c r="D102" s="229">
        <v>0.1130524555325675</v>
      </c>
      <c r="E102" s="229">
        <v>0.14822087186670591</v>
      </c>
      <c r="F102" s="229">
        <v>0.15624940021104211</v>
      </c>
      <c r="G102" s="229">
        <v>0.17742106355005641</v>
      </c>
      <c r="H102" s="229">
        <v>0.13203661856394419</v>
      </c>
      <c r="I102" s="229">
        <v>0.15095685838951231</v>
      </c>
      <c r="J102" s="229">
        <v>0.12447974663715961</v>
      </c>
      <c r="K102" s="229">
        <v>0.10770005555811001</v>
      </c>
      <c r="L102" s="229">
        <v>0.11841675203213201</v>
      </c>
      <c r="M102" s="229">
        <v>0.2084108509272834</v>
      </c>
      <c r="N102" s="229">
        <v>0.2050166505167971</v>
      </c>
      <c r="O102" s="229">
        <v>0.26517414009758211</v>
      </c>
      <c r="P102" s="229">
        <v>0.186518478049915</v>
      </c>
      <c r="Q102" s="229">
        <v>0.2075259230885339</v>
      </c>
      <c r="R102" s="229">
        <v>0.25162188267843349</v>
      </c>
      <c r="S102" s="229">
        <v>0.18005060935657261</v>
      </c>
      <c r="T102" s="229">
        <v>0.1130534891807088</v>
      </c>
      <c r="U102" s="229">
        <v>0.117131908397807</v>
      </c>
      <c r="V102" s="229">
        <v>0.10056488500116639</v>
      </c>
      <c r="W102" s="229">
        <v>3.7588538991172808E-2</v>
      </c>
      <c r="X102" s="229">
        <v>2.6425354759763629E-2</v>
      </c>
      <c r="Y102" s="229">
        <v>2.5064646198748479E-2</v>
      </c>
      <c r="DA102" s="73" t="s">
        <v>1082</v>
      </c>
    </row>
    <row r="103" spans="1:105" ht="12" customHeight="1" x14ac:dyDescent="0.25">
      <c r="A103" s="64" t="s">
        <v>36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1083</v>
      </c>
    </row>
    <row r="104" spans="1:105" ht="12" customHeight="1" x14ac:dyDescent="0.25">
      <c r="A104" s="64" t="s">
        <v>38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1084</v>
      </c>
    </row>
    <row r="105" spans="1:105" ht="12" customHeight="1" x14ac:dyDescent="0.25">
      <c r="A105" s="64" t="s">
        <v>39</v>
      </c>
      <c r="B105" s="229">
        <v>0</v>
      </c>
      <c r="C105" s="229">
        <v>0</v>
      </c>
      <c r="D105" s="229">
        <v>0</v>
      </c>
      <c r="E105" s="229">
        <v>7.3443758163896769E-2</v>
      </c>
      <c r="F105" s="229">
        <v>0.1035039134279965</v>
      </c>
      <c r="G105" s="229">
        <v>0.1007254288065613</v>
      </c>
      <c r="H105" s="229">
        <v>0.13178303678545619</v>
      </c>
      <c r="I105" s="229">
        <v>0.1031495504295866</v>
      </c>
      <c r="J105" s="229">
        <v>9.4404523608753302E-2</v>
      </c>
      <c r="K105" s="229">
        <v>7.7188146108856409E-2</v>
      </c>
      <c r="L105" s="229">
        <v>9.2546963026426135E-2</v>
      </c>
      <c r="M105" s="229">
        <v>6.7857483721119605E-2</v>
      </c>
      <c r="N105" s="229">
        <v>0.109508244462067</v>
      </c>
      <c r="O105" s="229">
        <v>0.1186795548076386</v>
      </c>
      <c r="P105" s="229">
        <v>0.1275171829278994</v>
      </c>
      <c r="Q105" s="229">
        <v>0</v>
      </c>
      <c r="R105" s="229">
        <v>1.4876435306143609E-3</v>
      </c>
      <c r="S105" s="229">
        <v>4.6102930914755701E-4</v>
      </c>
      <c r="T105" s="229">
        <v>4.4409928159043531E-4</v>
      </c>
      <c r="U105" s="229">
        <v>5.0760323713058136E-4</v>
      </c>
      <c r="V105" s="229">
        <v>5.6170740427637002E-4</v>
      </c>
      <c r="W105" s="229">
        <v>5.1017999336374579E-4</v>
      </c>
      <c r="X105" s="229">
        <v>4.7029202725214458E-4</v>
      </c>
      <c r="Y105" s="229">
        <v>4.5964207553613991E-4</v>
      </c>
      <c r="DA105" s="73" t="s">
        <v>1085</v>
      </c>
    </row>
    <row r="106" spans="1:105" ht="12" customHeight="1" x14ac:dyDescent="0.25">
      <c r="A106" s="60" t="s">
        <v>1036</v>
      </c>
      <c r="B106" s="262">
        <v>1.1267591393158809</v>
      </c>
      <c r="C106" s="262">
        <v>1.0776752155779119</v>
      </c>
      <c r="D106" s="262">
        <v>1.1327245849983081</v>
      </c>
      <c r="E106" s="262">
        <v>1.946190118693593</v>
      </c>
      <c r="F106" s="262">
        <v>1.925680733358422</v>
      </c>
      <c r="G106" s="262">
        <v>2.1044180436091229</v>
      </c>
      <c r="H106" s="262">
        <v>1.8460360618924649</v>
      </c>
      <c r="I106" s="262">
        <v>1.671658454552712</v>
      </c>
      <c r="J106" s="262">
        <v>1.5945437512900009</v>
      </c>
      <c r="K106" s="262">
        <v>1.225885174516502</v>
      </c>
      <c r="L106" s="262">
        <v>1.408085822513452</v>
      </c>
      <c r="M106" s="262">
        <v>1.5426337487726121</v>
      </c>
      <c r="N106" s="262">
        <v>1.486359148788067</v>
      </c>
      <c r="O106" s="262">
        <v>1.438662607837863</v>
      </c>
      <c r="P106" s="262">
        <v>1.2832115942526261</v>
      </c>
      <c r="Q106" s="262">
        <v>1.3825246988019511</v>
      </c>
      <c r="R106" s="262">
        <v>1.3800655228602621</v>
      </c>
      <c r="S106" s="262">
        <v>1.3033797532776881</v>
      </c>
      <c r="T106" s="262">
        <v>0.74090829317028783</v>
      </c>
      <c r="U106" s="262">
        <v>0.7944786291818583</v>
      </c>
      <c r="V106" s="262">
        <v>0.81737919312968843</v>
      </c>
      <c r="W106" s="262">
        <v>0.40698341890004303</v>
      </c>
      <c r="X106" s="262">
        <v>0.55175441310190398</v>
      </c>
      <c r="Y106" s="262">
        <v>0.51006270949793264</v>
      </c>
      <c r="DA106" s="72" t="s">
        <v>1086</v>
      </c>
    </row>
    <row r="107" spans="1:105" ht="12" customHeight="1" x14ac:dyDescent="0.25">
      <c r="A107" s="132" t="s">
        <v>1038</v>
      </c>
      <c r="B107" s="316">
        <v>1.295262923855595</v>
      </c>
      <c r="C107" s="316">
        <v>1.2321283191414789</v>
      </c>
      <c r="D107" s="316">
        <v>1.2797372261449089</v>
      </c>
      <c r="E107" s="316">
        <v>2.0552630277237198</v>
      </c>
      <c r="F107" s="316">
        <v>2.08298264461154</v>
      </c>
      <c r="G107" s="316">
        <v>2.26940835232215</v>
      </c>
      <c r="H107" s="316">
        <v>1.952226848406674</v>
      </c>
      <c r="I107" s="316">
        <v>1.823174365541516</v>
      </c>
      <c r="J107" s="316">
        <v>1.6957895007443391</v>
      </c>
      <c r="K107" s="316">
        <v>1.3185523250106701</v>
      </c>
      <c r="L107" s="316">
        <v>1.51530266760931</v>
      </c>
      <c r="M107" s="316">
        <v>1.8130293841316341</v>
      </c>
      <c r="N107" s="316">
        <v>1.8315351363783361</v>
      </c>
      <c r="O107" s="316">
        <v>1.9709787484595369</v>
      </c>
      <c r="P107" s="316">
        <v>1.6298570615150161</v>
      </c>
      <c r="Q107" s="316">
        <v>1.659258530787437</v>
      </c>
      <c r="R107" s="316">
        <v>1.683238580102123</v>
      </c>
      <c r="S107" s="316">
        <v>1.4811479791542139</v>
      </c>
      <c r="T107" s="316">
        <v>0.86691280292466266</v>
      </c>
      <c r="U107" s="316">
        <v>0.92363676359046043</v>
      </c>
      <c r="V107" s="316">
        <v>0.90978151837847865</v>
      </c>
      <c r="W107" s="316">
        <v>0.43268211259731149</v>
      </c>
      <c r="X107" s="316">
        <v>0.53399486565329779</v>
      </c>
      <c r="Y107" s="316">
        <v>0.49422310685314907</v>
      </c>
      <c r="DA107" s="139" t="s">
        <v>1087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DA108" s="94"/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5.6143016063356681</v>
      </c>
      <c r="C110" s="223">
        <v>5.4598701113246086</v>
      </c>
      <c r="D110" s="223">
        <v>5.4323272183530911</v>
      </c>
      <c r="E110" s="223">
        <v>8.5444370159408898</v>
      </c>
      <c r="F110" s="223">
        <v>8.9709987565797125</v>
      </c>
      <c r="G110" s="223">
        <v>10.28490288734293</v>
      </c>
      <c r="H110" s="223">
        <v>8.7890985543875395</v>
      </c>
      <c r="I110" s="223">
        <v>10.269880474740781</v>
      </c>
      <c r="J110" s="223">
        <v>7.022875435371188</v>
      </c>
      <c r="K110" s="223">
        <v>5.4241480686045414</v>
      </c>
      <c r="L110" s="223">
        <v>5.7461516545913014</v>
      </c>
      <c r="M110" s="223">
        <v>6.6657275331479049</v>
      </c>
      <c r="N110" s="223">
        <v>6.529019344986879</v>
      </c>
      <c r="O110" s="223">
        <v>7.3284715974677566</v>
      </c>
      <c r="P110" s="223">
        <v>9.0073286303223394</v>
      </c>
      <c r="Q110" s="223">
        <v>8.5847456587711353</v>
      </c>
      <c r="R110" s="223">
        <v>7.5348843270260231</v>
      </c>
      <c r="S110" s="223">
        <v>5.8004734961357212</v>
      </c>
      <c r="T110" s="223">
        <v>5.0097068166773626</v>
      </c>
      <c r="U110" s="223">
        <v>5.7103003114639739</v>
      </c>
      <c r="V110" s="223">
        <v>4.2945288522771774</v>
      </c>
      <c r="W110" s="223">
        <v>2.498522710557634</v>
      </c>
      <c r="X110" s="223">
        <v>2.8406521239267759</v>
      </c>
      <c r="Y110" s="223">
        <v>2.9791922681092791</v>
      </c>
      <c r="DA110" s="89" t="s">
        <v>1088</v>
      </c>
    </row>
    <row r="111" spans="1:105" ht="12" customHeight="1" x14ac:dyDescent="0.25">
      <c r="A111" s="55" t="s">
        <v>91</v>
      </c>
      <c r="B111" s="259">
        <v>6.9382541089400993E-2</v>
      </c>
      <c r="C111" s="259">
        <v>6.686393116306931E-2</v>
      </c>
      <c r="D111" s="259">
        <v>6.7417704122700442E-2</v>
      </c>
      <c r="E111" s="259">
        <v>0.109788610314777</v>
      </c>
      <c r="F111" s="259">
        <v>0.11304578038324301</v>
      </c>
      <c r="G111" s="259">
        <v>0.13077616247053209</v>
      </c>
      <c r="H111" s="259">
        <v>0.1112841211568121</v>
      </c>
      <c r="I111" s="259">
        <v>0.12967322612879509</v>
      </c>
      <c r="J111" s="259">
        <v>8.9724914930642219E-2</v>
      </c>
      <c r="K111" s="259">
        <v>6.9713811362488901E-2</v>
      </c>
      <c r="L111" s="259">
        <v>7.3451407929094395E-2</v>
      </c>
      <c r="M111" s="259">
        <v>8.4587215786409417E-2</v>
      </c>
      <c r="N111" s="259">
        <v>7.9681513539444984E-2</v>
      </c>
      <c r="O111" s="259">
        <v>8.6274915764700602E-2</v>
      </c>
      <c r="P111" s="259">
        <v>0.106902778833686</v>
      </c>
      <c r="Q111" s="259">
        <v>0.10795797874465959</v>
      </c>
      <c r="R111" s="259">
        <v>9.7202740179010538E-2</v>
      </c>
      <c r="S111" s="259">
        <v>7.6161587983813617E-2</v>
      </c>
      <c r="T111" s="259">
        <v>6.452910354129647E-2</v>
      </c>
      <c r="U111" s="259">
        <v>7.3407875522639651E-2</v>
      </c>
      <c r="V111" s="259">
        <v>5.6228870734354827E-2</v>
      </c>
      <c r="W111" s="259">
        <v>3.2671149100384218E-2</v>
      </c>
      <c r="X111" s="259">
        <v>3.8729156198693659E-2</v>
      </c>
      <c r="Y111" s="259">
        <v>4.0558327820054529E-2</v>
      </c>
      <c r="DA111" s="67" t="s">
        <v>1089</v>
      </c>
    </row>
    <row r="112" spans="1:105" ht="12" customHeight="1" x14ac:dyDescent="0.25">
      <c r="A112" s="173" t="s">
        <v>92</v>
      </c>
      <c r="B112" s="224">
        <v>0.55368128302424113</v>
      </c>
      <c r="C112" s="224">
        <v>0.5335824634429277</v>
      </c>
      <c r="D112" s="224">
        <v>0.53800164034216558</v>
      </c>
      <c r="E112" s="224">
        <v>0.87612672678285963</v>
      </c>
      <c r="F112" s="224">
        <v>0.90211934789791248</v>
      </c>
      <c r="G112" s="224">
        <v>1.043609995955193</v>
      </c>
      <c r="H112" s="224">
        <v>0.88806108878219525</v>
      </c>
      <c r="I112" s="224">
        <v>1.0348084271570701</v>
      </c>
      <c r="J112" s="224">
        <v>0.71601594922887468</v>
      </c>
      <c r="K112" s="224">
        <v>0.55632486088909272</v>
      </c>
      <c r="L112" s="224">
        <v>0.58615134504392674</v>
      </c>
      <c r="M112" s="224">
        <v>0.67501647285763644</v>
      </c>
      <c r="N112" s="224">
        <v>0.63586836049988538</v>
      </c>
      <c r="O112" s="224">
        <v>0.68848452800044502</v>
      </c>
      <c r="P112" s="224">
        <v>0.85309743365011936</v>
      </c>
      <c r="Q112" s="224">
        <v>0.86151805981026652</v>
      </c>
      <c r="R112" s="224">
        <v>0.7756899221439445</v>
      </c>
      <c r="S112" s="224">
        <v>0.60777891800915007</v>
      </c>
      <c r="T112" s="224">
        <v>0.51495024944549184</v>
      </c>
      <c r="U112" s="224">
        <v>0.58580395104133542</v>
      </c>
      <c r="V112" s="224">
        <v>0.44871336221436969</v>
      </c>
      <c r="W112" s="224">
        <v>0.26071982184204517</v>
      </c>
      <c r="X112" s="224">
        <v>0.30906346982749389</v>
      </c>
      <c r="Y112" s="224">
        <v>0.32366048622794008</v>
      </c>
      <c r="DA112" s="177" t="s">
        <v>1090</v>
      </c>
    </row>
    <row r="113" spans="1:105" ht="12" customHeight="1" x14ac:dyDescent="0.25">
      <c r="A113" s="173" t="s">
        <v>93</v>
      </c>
      <c r="B113" s="224">
        <v>0.67886392485611091</v>
      </c>
      <c r="C113" s="224">
        <v>0.65422093264330061</v>
      </c>
      <c r="D113" s="224">
        <v>0.65963924795651419</v>
      </c>
      <c r="E113" s="224">
        <v>1.0742115485039969</v>
      </c>
      <c r="F113" s="224">
        <v>1.1060808807867899</v>
      </c>
      <c r="G113" s="224">
        <v>1.2795613642626871</v>
      </c>
      <c r="H113" s="224">
        <v>1.088844168525519</v>
      </c>
      <c r="I113" s="224">
        <v>1.2687698354131851</v>
      </c>
      <c r="J113" s="224">
        <v>0.87790108218595198</v>
      </c>
      <c r="K113" s="224">
        <v>0.68210519325368724</v>
      </c>
      <c r="L113" s="224">
        <v>0.71867519249117751</v>
      </c>
      <c r="M113" s="224">
        <v>0.82763197195994243</v>
      </c>
      <c r="N113" s="224">
        <v>0.77963280344781571</v>
      </c>
      <c r="O113" s="224">
        <v>0.84414504013607095</v>
      </c>
      <c r="P113" s="224">
        <v>1.0459755275257161</v>
      </c>
      <c r="Q113" s="224">
        <v>1.0562999858379061</v>
      </c>
      <c r="R113" s="224">
        <v>0.95106683422945781</v>
      </c>
      <c r="S113" s="224">
        <v>0.74519257626129254</v>
      </c>
      <c r="T113" s="224">
        <v>0.63137613309730534</v>
      </c>
      <c r="U113" s="224">
        <v>0.71824925565115583</v>
      </c>
      <c r="V113" s="224">
        <v>0.55016364747675994</v>
      </c>
      <c r="W113" s="224">
        <v>0.31966636216548378</v>
      </c>
      <c r="X113" s="224">
        <v>0.37894009891527219</v>
      </c>
      <c r="Y113" s="224">
        <v>0.39683737691367282</v>
      </c>
      <c r="DA113" s="177" t="s">
        <v>1091</v>
      </c>
    </row>
    <row r="114" spans="1:105" ht="12" customHeight="1" x14ac:dyDescent="0.25">
      <c r="A114" s="173" t="s">
        <v>94</v>
      </c>
      <c r="B114" s="224">
        <v>1.257072473017657</v>
      </c>
      <c r="C114" s="224">
        <v>1.2114403131262941</v>
      </c>
      <c r="D114" s="224">
        <v>1.2214735683649109</v>
      </c>
      <c r="E114" s="224">
        <v>1.9891493985459059</v>
      </c>
      <c r="F114" s="224">
        <v>2.0481627867660022</v>
      </c>
      <c r="G114" s="224">
        <v>2.369401745559649</v>
      </c>
      <c r="H114" s="224">
        <v>2.016245055221257</v>
      </c>
      <c r="I114" s="224">
        <v>2.349418751381013</v>
      </c>
      <c r="J114" s="224">
        <v>1.625635483108465</v>
      </c>
      <c r="K114" s="224">
        <v>1.263074425884896</v>
      </c>
      <c r="L114" s="224">
        <v>1.3307921785839649</v>
      </c>
      <c r="M114" s="224">
        <v>1.532550680109688</v>
      </c>
      <c r="N114" s="224">
        <v>1.443669195536591</v>
      </c>
      <c r="O114" s="224">
        <v>1.563128418429889</v>
      </c>
      <c r="P114" s="224">
        <v>1.936863920676583</v>
      </c>
      <c r="Q114" s="224">
        <v>1.955982026482284</v>
      </c>
      <c r="R114" s="224">
        <v>1.7611186771536049</v>
      </c>
      <c r="S114" s="224">
        <v>1.379895204939243</v>
      </c>
      <c r="T114" s="224">
        <v>1.16913791995234</v>
      </c>
      <c r="U114" s="224">
        <v>1.330003458698829</v>
      </c>
      <c r="V114" s="224">
        <v>1.0187543505785981</v>
      </c>
      <c r="W114" s="224">
        <v>0.59193568801449536</v>
      </c>
      <c r="X114" s="224">
        <v>0.70169462513410641</v>
      </c>
      <c r="Y114" s="224">
        <v>0.73483554585470945</v>
      </c>
      <c r="DA114" s="177" t="s">
        <v>1092</v>
      </c>
    </row>
    <row r="115" spans="1:105" ht="12" customHeight="1" x14ac:dyDescent="0.25">
      <c r="A115" s="56" t="s">
        <v>95</v>
      </c>
      <c r="B115" s="260">
        <v>0.17417023926811559</v>
      </c>
      <c r="C115" s="260">
        <v>0.16874724181327941</v>
      </c>
      <c r="D115" s="260">
        <v>0.16898541201301351</v>
      </c>
      <c r="E115" s="260">
        <v>0.276371747991072</v>
      </c>
      <c r="F115" s="260">
        <v>0.2849651206513214</v>
      </c>
      <c r="G115" s="260">
        <v>0.32936035400300667</v>
      </c>
      <c r="H115" s="260">
        <v>0.28466374124487881</v>
      </c>
      <c r="I115" s="260">
        <v>0.3296921545150438</v>
      </c>
      <c r="J115" s="260">
        <v>0.22902279023061231</v>
      </c>
      <c r="K115" s="260">
        <v>0.17602608594240701</v>
      </c>
      <c r="L115" s="260">
        <v>0.18503587624545231</v>
      </c>
      <c r="M115" s="260">
        <v>0.2092524642496249</v>
      </c>
      <c r="N115" s="260">
        <v>0.2001746490261285</v>
      </c>
      <c r="O115" s="260">
        <v>0.2226094248730924</v>
      </c>
      <c r="P115" s="260">
        <v>0.27450599763692157</v>
      </c>
      <c r="Q115" s="260">
        <v>0.26483459287356181</v>
      </c>
      <c r="R115" s="260">
        <v>0.23678646762323879</v>
      </c>
      <c r="S115" s="260">
        <v>0.18589719119797449</v>
      </c>
      <c r="T115" s="260">
        <v>0.15780782138703781</v>
      </c>
      <c r="U115" s="260">
        <v>0.17972887519690739</v>
      </c>
      <c r="V115" s="260">
        <v>0.137568481292066</v>
      </c>
      <c r="W115" s="260">
        <v>8.0272783395852365E-2</v>
      </c>
      <c r="X115" s="260">
        <v>9.9083617280494238E-2</v>
      </c>
      <c r="Y115" s="260">
        <v>0.1037445854329743</v>
      </c>
      <c r="DA115" s="68" t="s">
        <v>1093</v>
      </c>
    </row>
    <row r="116" spans="1:105" ht="12" customHeight="1" x14ac:dyDescent="0.25">
      <c r="A116" s="37" t="s">
        <v>159</v>
      </c>
      <c r="B116" s="226">
        <v>1.3996846295128051E-2</v>
      </c>
      <c r="C116" s="226">
        <v>1.7398448912014579E-2</v>
      </c>
      <c r="D116" s="226">
        <v>1.3520242797692679E-2</v>
      </c>
      <c r="E116" s="226">
        <v>7.2110711046717126E-3</v>
      </c>
      <c r="F116" s="226">
        <v>1.019865171447449E-2</v>
      </c>
      <c r="G116" s="226">
        <v>8.7147926412150401E-3</v>
      </c>
      <c r="H116" s="226">
        <v>4.0728734660242906E-3</v>
      </c>
      <c r="I116" s="226">
        <v>4.2068129132503788E-3</v>
      </c>
      <c r="J116" s="226">
        <v>1.8741137576954051E-3</v>
      </c>
      <c r="K116" s="226">
        <v>1.481326338760037E-3</v>
      </c>
      <c r="L116" s="226">
        <v>2.9124110996312652E-3</v>
      </c>
      <c r="M116" s="226">
        <v>2.975657796208508E-3</v>
      </c>
      <c r="N116" s="226">
        <v>9.084706044946711E-3</v>
      </c>
      <c r="O116" s="226">
        <v>1.550692201301317E-2</v>
      </c>
      <c r="P116" s="226">
        <v>1.620259937676025E-2</v>
      </c>
      <c r="Q116" s="226">
        <v>1.507353256804265E-2</v>
      </c>
      <c r="R116" s="226">
        <v>1.4030720869155679E-4</v>
      </c>
      <c r="S116" s="226">
        <v>1.7915425393770889E-3</v>
      </c>
      <c r="T116" s="226">
        <v>3.03863281131598E-3</v>
      </c>
      <c r="U116" s="226">
        <v>4.3581117618211882E-3</v>
      </c>
      <c r="V116" s="226">
        <v>2.664618088011821E-3</v>
      </c>
      <c r="W116" s="226">
        <v>2.8478078616172939E-3</v>
      </c>
      <c r="X116" s="226">
        <v>8.8324826694520227E-4</v>
      </c>
      <c r="Y116" s="226">
        <v>9.5544113622920241E-4</v>
      </c>
      <c r="DA116" s="69" t="s">
        <v>1094</v>
      </c>
    </row>
    <row r="117" spans="1:105" ht="12" customHeight="1" x14ac:dyDescent="0.25">
      <c r="A117" s="37" t="s">
        <v>35</v>
      </c>
      <c r="B117" s="226">
        <v>2.3999965458636821E-2</v>
      </c>
      <c r="C117" s="226">
        <v>2.3096764210860401E-2</v>
      </c>
      <c r="D117" s="226">
        <v>2.1174682231992099E-2</v>
      </c>
      <c r="E117" s="226">
        <v>1.9274286811101951E-2</v>
      </c>
      <c r="F117" s="226">
        <v>2.6004472645006091E-2</v>
      </c>
      <c r="G117" s="226">
        <v>2.815091338469922E-2</v>
      </c>
      <c r="H117" s="226">
        <v>2.1426339600452569E-2</v>
      </c>
      <c r="I117" s="226">
        <v>3.1365058508511789E-2</v>
      </c>
      <c r="J117" s="226">
        <v>1.7139051756938809E-2</v>
      </c>
      <c r="K117" s="226">
        <v>1.3391995361689901E-2</v>
      </c>
      <c r="L117" s="226">
        <v>1.466622025563182E-2</v>
      </c>
      <c r="M117" s="226">
        <v>2.8424977079406461E-2</v>
      </c>
      <c r="N117" s="226">
        <v>3.7273079535693192E-2</v>
      </c>
      <c r="O117" s="226">
        <v>6.0380362079587857E-2</v>
      </c>
      <c r="P117" s="226">
        <v>6.0392101804609473E-2</v>
      </c>
      <c r="Q117" s="226">
        <v>4.0733842257141023E-2</v>
      </c>
      <c r="R117" s="226">
        <v>3.5310284865426339E-2</v>
      </c>
      <c r="S117" s="226">
        <v>1.788767653224568E-2</v>
      </c>
      <c r="T117" s="226">
        <v>1.983067402945005E-2</v>
      </c>
      <c r="U117" s="226">
        <v>2.2149633178883101E-2</v>
      </c>
      <c r="V117" s="226">
        <v>1.204875247661309E-2</v>
      </c>
      <c r="W117" s="226">
        <v>5.2903438635336147E-3</v>
      </c>
      <c r="X117" s="226">
        <v>1.2824004543357729E-3</v>
      </c>
      <c r="Y117" s="226">
        <v>1.4105239127724461E-3</v>
      </c>
      <c r="DA117" s="69" t="s">
        <v>1095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X118" s="226">
        <v>0</v>
      </c>
      <c r="Y118" s="226">
        <v>0</v>
      </c>
      <c r="DA118" s="69" t="s">
        <v>1096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X119" s="226">
        <v>0</v>
      </c>
      <c r="Y119" s="226">
        <v>0</v>
      </c>
      <c r="DA119" s="69" t="s">
        <v>1097</v>
      </c>
    </row>
    <row r="120" spans="1:105" ht="12" customHeight="1" x14ac:dyDescent="0.25">
      <c r="A120" s="37" t="s">
        <v>40</v>
      </c>
      <c r="B120" s="226">
        <v>0.1361734275143508</v>
      </c>
      <c r="C120" s="226">
        <v>0.12825202869040439</v>
      </c>
      <c r="D120" s="226">
        <v>0.13429048698332871</v>
      </c>
      <c r="E120" s="226">
        <v>0.24988639007529831</v>
      </c>
      <c r="F120" s="226">
        <v>0.24876199629184079</v>
      </c>
      <c r="G120" s="226">
        <v>0.2924946479770924</v>
      </c>
      <c r="H120" s="226">
        <v>0.25916452817840191</v>
      </c>
      <c r="I120" s="226">
        <v>0.29412028309328159</v>
      </c>
      <c r="J120" s="226">
        <v>0.21000962471597809</v>
      </c>
      <c r="K120" s="226">
        <v>0.1611527642419571</v>
      </c>
      <c r="L120" s="226">
        <v>0.16745724489018929</v>
      </c>
      <c r="M120" s="226">
        <v>0.17785182937401001</v>
      </c>
      <c r="N120" s="226">
        <v>0.15381686344548859</v>
      </c>
      <c r="O120" s="226">
        <v>0.14672214078049139</v>
      </c>
      <c r="P120" s="226">
        <v>0.19791129645555189</v>
      </c>
      <c r="Q120" s="226">
        <v>0.20902721804837809</v>
      </c>
      <c r="R120" s="226">
        <v>0.20133587554912091</v>
      </c>
      <c r="S120" s="226">
        <v>0.16621797212635181</v>
      </c>
      <c r="T120" s="226">
        <v>0.13493851454627179</v>
      </c>
      <c r="U120" s="226">
        <v>0.1532211302562031</v>
      </c>
      <c r="V120" s="226">
        <v>0.1228551107274411</v>
      </c>
      <c r="W120" s="226">
        <v>7.2134631670701457E-2</v>
      </c>
      <c r="X120" s="226">
        <v>9.6917968559213266E-2</v>
      </c>
      <c r="Y120" s="226">
        <v>0.1013786203839727</v>
      </c>
      <c r="DA120" s="69" t="s">
        <v>1098</v>
      </c>
    </row>
    <row r="121" spans="1:105" ht="12" customHeight="1" x14ac:dyDescent="0.25">
      <c r="A121" s="57" t="s">
        <v>1051</v>
      </c>
      <c r="B121" s="261">
        <f t="shared" ref="B121:Y121" si="4">B122+B133</f>
        <v>0.76082557261908568</v>
      </c>
      <c r="C121" s="261">
        <f t="shared" si="4"/>
        <v>0.76196329956401698</v>
      </c>
      <c r="D121" s="261">
        <f t="shared" si="4"/>
        <v>0.72438657408958629</v>
      </c>
      <c r="E121" s="261">
        <f t="shared" si="4"/>
        <v>0.97725484378154293</v>
      </c>
      <c r="F121" s="261">
        <f t="shared" si="4"/>
        <v>1.1299861903221091</v>
      </c>
      <c r="G121" s="261">
        <f t="shared" si="4"/>
        <v>1.2426333424670035</v>
      </c>
      <c r="H121" s="261">
        <f t="shared" si="4"/>
        <v>1.07565937703971</v>
      </c>
      <c r="I121" s="261">
        <f t="shared" si="4"/>
        <v>1.2802110077263615</v>
      </c>
      <c r="J121" s="261">
        <f t="shared" si="4"/>
        <v>0.82413048563712299</v>
      </c>
      <c r="K121" s="261">
        <f t="shared" si="4"/>
        <v>0.61902286179631383</v>
      </c>
      <c r="L121" s="261">
        <f t="shared" si="4"/>
        <v>0.67610166513222725</v>
      </c>
      <c r="M121" s="261">
        <f t="shared" si="4"/>
        <v>0.82712051472055781</v>
      </c>
      <c r="N121" s="261">
        <f t="shared" si="4"/>
        <v>0.9426242221911364</v>
      </c>
      <c r="O121" s="261">
        <f t="shared" si="4"/>
        <v>1.175613357176797</v>
      </c>
      <c r="P121" s="261">
        <f t="shared" si="4"/>
        <v>1.4191312724589784</v>
      </c>
      <c r="Q121" s="261">
        <f t="shared" si="4"/>
        <v>1.100082312282904</v>
      </c>
      <c r="R121" s="261">
        <f t="shared" si="4"/>
        <v>0.8729613743444542</v>
      </c>
      <c r="S121" s="261">
        <f t="shared" si="4"/>
        <v>0.60759305218929383</v>
      </c>
      <c r="T121" s="261">
        <f t="shared" si="4"/>
        <v>0.57929345477538852</v>
      </c>
      <c r="U121" s="261">
        <f t="shared" si="4"/>
        <v>0.66515349335720642</v>
      </c>
      <c r="V121" s="261">
        <f t="shared" si="4"/>
        <v>0.45375330394015956</v>
      </c>
      <c r="W121" s="261">
        <f t="shared" si="4"/>
        <v>0.26212958183075602</v>
      </c>
      <c r="X121" s="261">
        <f t="shared" si="4"/>
        <v>0.19506312752435231</v>
      </c>
      <c r="Y121" s="261">
        <f t="shared" si="4"/>
        <v>0.20799850391995969</v>
      </c>
      <c r="DA121" s="70"/>
    </row>
    <row r="122" spans="1:105" ht="12" customHeight="1" x14ac:dyDescent="0.25">
      <c r="A122" s="60" t="s">
        <v>1052</v>
      </c>
      <c r="B122" s="262">
        <v>0.75882903795508083</v>
      </c>
      <c r="C122" s="262">
        <v>0.76003923978986299</v>
      </c>
      <c r="D122" s="262">
        <v>0.72244657908313137</v>
      </c>
      <c r="E122" s="262">
        <v>0.97409559416680291</v>
      </c>
      <c r="F122" s="262">
        <v>1.1267332131954311</v>
      </c>
      <c r="G122" s="262">
        <v>1.2388701602961241</v>
      </c>
      <c r="H122" s="262">
        <v>1.072457092978701</v>
      </c>
      <c r="I122" s="262">
        <v>1.2764795633760331</v>
      </c>
      <c r="J122" s="262">
        <v>0.82154858390692997</v>
      </c>
      <c r="K122" s="262">
        <v>0.61701679458171355</v>
      </c>
      <c r="L122" s="262">
        <v>0.67398804577283489</v>
      </c>
      <c r="M122" s="262">
        <v>0.82468645413705144</v>
      </c>
      <c r="N122" s="262">
        <v>0.94033132686957577</v>
      </c>
      <c r="O122" s="262">
        <v>1.173130731760464</v>
      </c>
      <c r="P122" s="262">
        <v>1.416055064809782</v>
      </c>
      <c r="Q122" s="262">
        <v>1.0969757404647591</v>
      </c>
      <c r="R122" s="262">
        <v>0.87016429258358885</v>
      </c>
      <c r="S122" s="262">
        <v>0.60540144536590856</v>
      </c>
      <c r="T122" s="262">
        <v>0.57743658141741583</v>
      </c>
      <c r="U122" s="262">
        <v>0.66304112667546355</v>
      </c>
      <c r="V122" s="262">
        <v>0.45213527600724868</v>
      </c>
      <c r="W122" s="262">
        <v>0.26118944500861602</v>
      </c>
      <c r="X122" s="262">
        <v>0.19394866700381999</v>
      </c>
      <c r="Y122" s="262">
        <v>0.2068314076139528</v>
      </c>
      <c r="DA122" s="72" t="s">
        <v>1099</v>
      </c>
    </row>
    <row r="123" spans="1:105" ht="12" customHeight="1" x14ac:dyDescent="0.25">
      <c r="A123" s="64" t="s">
        <v>28</v>
      </c>
      <c r="B123" s="229">
        <v>0</v>
      </c>
      <c r="C123" s="229">
        <v>0</v>
      </c>
      <c r="D123" s="229">
        <v>0</v>
      </c>
      <c r="E123" s="229">
        <v>0</v>
      </c>
      <c r="F123" s="229">
        <v>0</v>
      </c>
      <c r="G123" s="229">
        <v>0</v>
      </c>
      <c r="H123" s="229">
        <v>0</v>
      </c>
      <c r="I123" s="229">
        <v>0</v>
      </c>
      <c r="J123" s="229">
        <v>0</v>
      </c>
      <c r="K123" s="229">
        <v>0</v>
      </c>
      <c r="L123" s="229">
        <v>0</v>
      </c>
      <c r="M123" s="229">
        <v>0</v>
      </c>
      <c r="N123" s="229">
        <v>0</v>
      </c>
      <c r="O123" s="229">
        <v>0</v>
      </c>
      <c r="P123" s="229">
        <v>0</v>
      </c>
      <c r="Q123" s="229">
        <v>0</v>
      </c>
      <c r="R123" s="229">
        <v>0</v>
      </c>
      <c r="S123" s="229">
        <v>0</v>
      </c>
      <c r="T123" s="229">
        <v>0</v>
      </c>
      <c r="U123" s="229">
        <v>0</v>
      </c>
      <c r="V123" s="229">
        <v>0</v>
      </c>
      <c r="W123" s="229">
        <v>0</v>
      </c>
      <c r="X123" s="229">
        <v>0</v>
      </c>
      <c r="Y123" s="229">
        <v>0</v>
      </c>
      <c r="DA123" s="73" t="s">
        <v>1100</v>
      </c>
    </row>
    <row r="124" spans="1:105" ht="12" customHeight="1" x14ac:dyDescent="0.25">
      <c r="A124" s="64" t="s">
        <v>30</v>
      </c>
      <c r="B124" s="229">
        <v>0</v>
      </c>
      <c r="C124" s="229">
        <v>0</v>
      </c>
      <c r="D124" s="229">
        <v>0</v>
      </c>
      <c r="E124" s="229">
        <v>0</v>
      </c>
      <c r="F124" s="229">
        <v>0</v>
      </c>
      <c r="G124" s="229">
        <v>0</v>
      </c>
      <c r="H124" s="229">
        <v>0</v>
      </c>
      <c r="I124" s="229">
        <v>0</v>
      </c>
      <c r="J124" s="229">
        <v>0</v>
      </c>
      <c r="K124" s="229">
        <v>0</v>
      </c>
      <c r="L124" s="229">
        <v>0</v>
      </c>
      <c r="M124" s="229">
        <v>0</v>
      </c>
      <c r="N124" s="229">
        <v>0</v>
      </c>
      <c r="O124" s="229">
        <v>0</v>
      </c>
      <c r="P124" s="229">
        <v>0</v>
      </c>
      <c r="Q124" s="229">
        <v>0</v>
      </c>
      <c r="R124" s="229">
        <v>0</v>
      </c>
      <c r="S124" s="229">
        <v>0</v>
      </c>
      <c r="T124" s="229">
        <v>0</v>
      </c>
      <c r="U124" s="229">
        <v>0</v>
      </c>
      <c r="V124" s="229">
        <v>0</v>
      </c>
      <c r="W124" s="229">
        <v>0</v>
      </c>
      <c r="X124" s="229">
        <v>0</v>
      </c>
      <c r="Y124" s="229">
        <v>0</v>
      </c>
      <c r="DA124" s="73" t="s">
        <v>1101</v>
      </c>
    </row>
    <row r="125" spans="1:105" ht="12" customHeight="1" x14ac:dyDescent="0.25">
      <c r="A125" s="64" t="s">
        <v>31</v>
      </c>
      <c r="B125" s="229">
        <v>0.14560341047629971</v>
      </c>
      <c r="C125" s="229">
        <v>0.14664548669944949</v>
      </c>
      <c r="D125" s="229">
        <v>0.14377790355638059</v>
      </c>
      <c r="E125" s="229">
        <v>9.6280676007567415E-2</v>
      </c>
      <c r="F125" s="229">
        <v>9.3578200065082745E-2</v>
      </c>
      <c r="G125" s="229">
        <v>0.1007159292216271</v>
      </c>
      <c r="H125" s="229">
        <v>9.5837391462015337E-2</v>
      </c>
      <c r="I125" s="229">
        <v>0.1193548135809115</v>
      </c>
      <c r="J125" s="229">
        <v>9.2084278685261423E-2</v>
      </c>
      <c r="K125" s="229">
        <v>0</v>
      </c>
      <c r="L125" s="229">
        <v>0</v>
      </c>
      <c r="M125" s="229">
        <v>0</v>
      </c>
      <c r="N125" s="229">
        <v>0</v>
      </c>
      <c r="O125" s="229">
        <v>0</v>
      </c>
      <c r="P125" s="229">
        <v>0</v>
      </c>
      <c r="Q125" s="229">
        <v>0</v>
      </c>
      <c r="R125" s="229">
        <v>0</v>
      </c>
      <c r="S125" s="229">
        <v>0</v>
      </c>
      <c r="T125" s="229">
        <v>0</v>
      </c>
      <c r="U125" s="229">
        <v>0</v>
      </c>
      <c r="V125" s="229">
        <v>0</v>
      </c>
      <c r="W125" s="229">
        <v>0</v>
      </c>
      <c r="X125" s="229">
        <v>0</v>
      </c>
      <c r="Y125" s="229">
        <v>0</v>
      </c>
      <c r="DA125" s="73" t="s">
        <v>1102</v>
      </c>
    </row>
    <row r="126" spans="1:105" ht="12" customHeight="1" x14ac:dyDescent="0.25">
      <c r="A126" s="64" t="s">
        <v>159</v>
      </c>
      <c r="B126" s="229">
        <v>0.2258932909339029</v>
      </c>
      <c r="C126" s="229">
        <v>0.26353978786850668</v>
      </c>
      <c r="D126" s="229">
        <v>0.22550102027449159</v>
      </c>
      <c r="E126" s="229">
        <v>0.17565821658676989</v>
      </c>
      <c r="F126" s="229">
        <v>0.197210275734644</v>
      </c>
      <c r="G126" s="229">
        <v>0.1876866802844448</v>
      </c>
      <c r="H126" s="229">
        <v>8.4839483002173602E-2</v>
      </c>
      <c r="I126" s="229">
        <v>8.5394484658728814E-2</v>
      </c>
      <c r="J126" s="229">
        <v>4.2706770791860423E-2</v>
      </c>
      <c r="K126" s="229">
        <v>3.7350000056076783E-2</v>
      </c>
      <c r="L126" s="229">
        <v>6.7592128603167517E-2</v>
      </c>
      <c r="M126" s="229">
        <v>6.0360224057219879E-2</v>
      </c>
      <c r="N126" s="229">
        <v>0.12891243868148339</v>
      </c>
      <c r="O126" s="229">
        <v>0.17677116657423159</v>
      </c>
      <c r="P126" s="229">
        <v>0.19463173547219351</v>
      </c>
      <c r="Q126" s="229">
        <v>0.29629237358046301</v>
      </c>
      <c r="R126" s="229">
        <v>3.4237951237712648E-3</v>
      </c>
      <c r="S126" s="229">
        <v>5.4986122394525987E-2</v>
      </c>
      <c r="T126" s="229">
        <v>7.6463240522679082E-2</v>
      </c>
      <c r="U126" s="229">
        <v>0.1086166129002024</v>
      </c>
      <c r="V126" s="229">
        <v>8.1509695080640543E-2</v>
      </c>
      <c r="W126" s="229">
        <v>9.059942967008433E-2</v>
      </c>
      <c r="X126" s="229">
        <v>7.8276009558991458E-2</v>
      </c>
      <c r="Y126" s="229">
        <v>8.2620881199677781E-2</v>
      </c>
      <c r="DA126" s="73" t="s">
        <v>1103</v>
      </c>
    </row>
    <row r="127" spans="1:105" ht="12" customHeight="1" x14ac:dyDescent="0.25">
      <c r="A127" s="64" t="s">
        <v>32</v>
      </c>
      <c r="B127" s="229">
        <v>0</v>
      </c>
      <c r="C127" s="229">
        <v>0</v>
      </c>
      <c r="D127" s="229">
        <v>0</v>
      </c>
      <c r="E127" s="229">
        <v>0</v>
      </c>
      <c r="F127" s="229">
        <v>0</v>
      </c>
      <c r="G127" s="229">
        <v>0</v>
      </c>
      <c r="H127" s="229">
        <v>0</v>
      </c>
      <c r="I127" s="229">
        <v>0</v>
      </c>
      <c r="J127" s="229">
        <v>0</v>
      </c>
      <c r="K127" s="229">
        <v>0</v>
      </c>
      <c r="L127" s="229">
        <v>0</v>
      </c>
      <c r="M127" s="229">
        <v>0</v>
      </c>
      <c r="N127" s="229">
        <v>0</v>
      </c>
      <c r="O127" s="229">
        <v>0</v>
      </c>
      <c r="P127" s="229">
        <v>0</v>
      </c>
      <c r="Q127" s="229">
        <v>0</v>
      </c>
      <c r="R127" s="229">
        <v>0</v>
      </c>
      <c r="S127" s="229">
        <v>0</v>
      </c>
      <c r="T127" s="229">
        <v>0</v>
      </c>
      <c r="U127" s="229">
        <v>0</v>
      </c>
      <c r="V127" s="229">
        <v>0</v>
      </c>
      <c r="W127" s="229">
        <v>0</v>
      </c>
      <c r="X127" s="229">
        <v>0</v>
      </c>
      <c r="Y127" s="229">
        <v>0</v>
      </c>
      <c r="DA127" s="73" t="s">
        <v>1104</v>
      </c>
    </row>
    <row r="128" spans="1:105" ht="12" customHeight="1" x14ac:dyDescent="0.25">
      <c r="A128" s="64" t="s">
        <v>33</v>
      </c>
      <c r="B128" s="229">
        <v>0</v>
      </c>
      <c r="C128" s="229">
        <v>0</v>
      </c>
      <c r="D128" s="229">
        <v>0</v>
      </c>
      <c r="E128" s="229">
        <v>0</v>
      </c>
      <c r="F128" s="229">
        <v>0</v>
      </c>
      <c r="G128" s="229">
        <v>0</v>
      </c>
      <c r="H128" s="229">
        <v>0</v>
      </c>
      <c r="I128" s="229">
        <v>0</v>
      </c>
      <c r="J128" s="229">
        <v>0</v>
      </c>
      <c r="K128" s="229">
        <v>0</v>
      </c>
      <c r="L128" s="229">
        <v>0</v>
      </c>
      <c r="M128" s="229">
        <v>0</v>
      </c>
      <c r="N128" s="229">
        <v>0</v>
      </c>
      <c r="O128" s="229">
        <v>0</v>
      </c>
      <c r="P128" s="229">
        <v>0</v>
      </c>
      <c r="Q128" s="229">
        <v>0</v>
      </c>
      <c r="R128" s="229">
        <v>0</v>
      </c>
      <c r="S128" s="229">
        <v>0</v>
      </c>
      <c r="T128" s="229">
        <v>0</v>
      </c>
      <c r="U128" s="229">
        <v>0</v>
      </c>
      <c r="V128" s="229">
        <v>0</v>
      </c>
      <c r="W128" s="229">
        <v>0</v>
      </c>
      <c r="X128" s="229">
        <v>0</v>
      </c>
      <c r="Y128" s="229">
        <v>0</v>
      </c>
      <c r="DA128" s="73" t="s">
        <v>1105</v>
      </c>
    </row>
    <row r="129" spans="1:105" ht="12" customHeight="1" x14ac:dyDescent="0.25">
      <c r="A129" s="64" t="s">
        <v>35</v>
      </c>
      <c r="B129" s="229">
        <v>0.38733233654487809</v>
      </c>
      <c r="C129" s="229">
        <v>0.3498539652219067</v>
      </c>
      <c r="D129" s="229">
        <v>0.35316765525225913</v>
      </c>
      <c r="E129" s="229">
        <v>0.46951233708216311</v>
      </c>
      <c r="F129" s="229">
        <v>0.50284580395830392</v>
      </c>
      <c r="G129" s="229">
        <v>0.60627391811499187</v>
      </c>
      <c r="H129" s="229">
        <v>0.44631869600059743</v>
      </c>
      <c r="I129" s="229">
        <v>0.63668222544172604</v>
      </c>
      <c r="J129" s="229">
        <v>0.39055983233029601</v>
      </c>
      <c r="K129" s="229">
        <v>0.33766430422670318</v>
      </c>
      <c r="L129" s="229">
        <v>0.34037813060338762</v>
      </c>
      <c r="M129" s="229">
        <v>0.57659116163170865</v>
      </c>
      <c r="N129" s="229">
        <v>0.52890688552193976</v>
      </c>
      <c r="O129" s="229">
        <v>0.68830597290849882</v>
      </c>
      <c r="P129" s="229">
        <v>0.72545270729237865</v>
      </c>
      <c r="Q129" s="229">
        <v>0.80068336688429576</v>
      </c>
      <c r="R129" s="229">
        <v>0.86164625658678695</v>
      </c>
      <c r="S129" s="229">
        <v>0.54900955435740617</v>
      </c>
      <c r="T129" s="229">
        <v>0.49901310628709827</v>
      </c>
      <c r="U129" s="229">
        <v>0.55203222504483695</v>
      </c>
      <c r="V129" s="229">
        <v>0.36856694206546631</v>
      </c>
      <c r="W129" s="229">
        <v>0.1683056442307089</v>
      </c>
      <c r="X129" s="229">
        <v>0.1136500279465249</v>
      </c>
      <c r="Y129" s="229">
        <v>0.1219737398856565</v>
      </c>
      <c r="DA129" s="73" t="s">
        <v>1106</v>
      </c>
    </row>
    <row r="130" spans="1:105" ht="12" customHeight="1" x14ac:dyDescent="0.25">
      <c r="A130" s="64" t="s">
        <v>36</v>
      </c>
      <c r="B130" s="229">
        <v>0</v>
      </c>
      <c r="C130" s="229">
        <v>0</v>
      </c>
      <c r="D130" s="229">
        <v>0</v>
      </c>
      <c r="E130" s="229">
        <v>0</v>
      </c>
      <c r="F130" s="229">
        <v>0</v>
      </c>
      <c r="G130" s="229">
        <v>0</v>
      </c>
      <c r="H130" s="229">
        <v>0</v>
      </c>
      <c r="I130" s="229">
        <v>0</v>
      </c>
      <c r="J130" s="229">
        <v>0</v>
      </c>
      <c r="K130" s="229">
        <v>0</v>
      </c>
      <c r="L130" s="229">
        <v>0</v>
      </c>
      <c r="M130" s="229">
        <v>0</v>
      </c>
      <c r="N130" s="229">
        <v>0</v>
      </c>
      <c r="O130" s="229">
        <v>0</v>
      </c>
      <c r="P130" s="229">
        <v>0</v>
      </c>
      <c r="Q130" s="229">
        <v>0</v>
      </c>
      <c r="R130" s="229">
        <v>0</v>
      </c>
      <c r="S130" s="229">
        <v>0</v>
      </c>
      <c r="T130" s="229">
        <v>0</v>
      </c>
      <c r="U130" s="229">
        <v>0</v>
      </c>
      <c r="V130" s="229">
        <v>0</v>
      </c>
      <c r="W130" s="229">
        <v>0</v>
      </c>
      <c r="X130" s="229">
        <v>0</v>
      </c>
      <c r="Y130" s="229">
        <v>0</v>
      </c>
      <c r="DA130" s="73" t="s">
        <v>1107</v>
      </c>
    </row>
    <row r="131" spans="1:105" ht="12" customHeight="1" x14ac:dyDescent="0.25">
      <c r="A131" s="64" t="s">
        <v>38</v>
      </c>
      <c r="B131" s="229">
        <v>0</v>
      </c>
      <c r="C131" s="229">
        <v>0</v>
      </c>
      <c r="D131" s="229">
        <v>0</v>
      </c>
      <c r="E131" s="229">
        <v>0</v>
      </c>
      <c r="F131" s="229">
        <v>0</v>
      </c>
      <c r="G131" s="229">
        <v>0</v>
      </c>
      <c r="H131" s="229">
        <v>0</v>
      </c>
      <c r="I131" s="229">
        <v>0</v>
      </c>
      <c r="J131" s="229">
        <v>0</v>
      </c>
      <c r="K131" s="229">
        <v>0</v>
      </c>
      <c r="L131" s="229">
        <v>0</v>
      </c>
      <c r="M131" s="229">
        <v>0</v>
      </c>
      <c r="N131" s="229">
        <v>0</v>
      </c>
      <c r="O131" s="229">
        <v>0</v>
      </c>
      <c r="P131" s="229">
        <v>0</v>
      </c>
      <c r="Q131" s="229">
        <v>0</v>
      </c>
      <c r="R131" s="229">
        <v>0</v>
      </c>
      <c r="S131" s="229">
        <v>0</v>
      </c>
      <c r="T131" s="229">
        <v>0</v>
      </c>
      <c r="U131" s="229">
        <v>0</v>
      </c>
      <c r="V131" s="229">
        <v>0</v>
      </c>
      <c r="W131" s="229">
        <v>0</v>
      </c>
      <c r="X131" s="229">
        <v>0</v>
      </c>
      <c r="Y131" s="229">
        <v>0</v>
      </c>
      <c r="DA131" s="73" t="s">
        <v>1108</v>
      </c>
    </row>
    <row r="132" spans="1:105" ht="12" customHeight="1" x14ac:dyDescent="0.25">
      <c r="A132" s="64" t="s">
        <v>39</v>
      </c>
      <c r="B132" s="229">
        <v>0</v>
      </c>
      <c r="C132" s="229">
        <v>0</v>
      </c>
      <c r="D132" s="229">
        <v>0</v>
      </c>
      <c r="E132" s="229">
        <v>0.23264436449030251</v>
      </c>
      <c r="F132" s="229">
        <v>0.33309893343739988</v>
      </c>
      <c r="G132" s="229">
        <v>0.34419363267506009</v>
      </c>
      <c r="H132" s="229">
        <v>0.4454615225139143</v>
      </c>
      <c r="I132" s="229">
        <v>0.43504803969466688</v>
      </c>
      <c r="J132" s="229">
        <v>0.29619770209951218</v>
      </c>
      <c r="K132" s="229">
        <v>0.2420024902989335</v>
      </c>
      <c r="L132" s="229">
        <v>0.26601778656627978</v>
      </c>
      <c r="M132" s="229">
        <v>0.1877350684481229</v>
      </c>
      <c r="N132" s="229">
        <v>0.28251200266615262</v>
      </c>
      <c r="O132" s="229">
        <v>0.30805359227773371</v>
      </c>
      <c r="P132" s="229">
        <v>0.49597062204520947</v>
      </c>
      <c r="Q132" s="229">
        <v>0</v>
      </c>
      <c r="R132" s="229">
        <v>5.0942408730307153E-3</v>
      </c>
      <c r="S132" s="229">
        <v>1.405768613976443E-3</v>
      </c>
      <c r="T132" s="229">
        <v>1.960234607638515E-3</v>
      </c>
      <c r="U132" s="229">
        <v>2.3922887304242291E-3</v>
      </c>
      <c r="V132" s="229">
        <v>2.0586388611419509E-3</v>
      </c>
      <c r="W132" s="229">
        <v>2.2843711078227489E-3</v>
      </c>
      <c r="X132" s="229">
        <v>2.0226294983035518E-3</v>
      </c>
      <c r="Y132" s="229">
        <v>2.2367865286184582E-3</v>
      </c>
      <c r="DA132" s="73" t="s">
        <v>1109</v>
      </c>
    </row>
    <row r="133" spans="1:105" ht="12" customHeight="1" x14ac:dyDescent="0.25">
      <c r="A133" s="60" t="s">
        <v>1064</v>
      </c>
      <c r="B133" s="262">
        <v>1.9965346640048389E-3</v>
      </c>
      <c r="C133" s="262">
        <v>1.924059774153968E-3</v>
      </c>
      <c r="D133" s="262">
        <v>1.93999500645495E-3</v>
      </c>
      <c r="E133" s="262">
        <v>3.1592496147399879E-3</v>
      </c>
      <c r="F133" s="262">
        <v>3.252977126678071E-3</v>
      </c>
      <c r="G133" s="262">
        <v>3.7631821708794711E-3</v>
      </c>
      <c r="H133" s="262">
        <v>3.202284061008984E-3</v>
      </c>
      <c r="I133" s="262">
        <v>3.7314443503284572E-3</v>
      </c>
      <c r="J133" s="262">
        <v>2.581901730193016E-3</v>
      </c>
      <c r="K133" s="262">
        <v>2.006067214600271E-3</v>
      </c>
      <c r="L133" s="262">
        <v>2.113619359392404E-3</v>
      </c>
      <c r="M133" s="262">
        <v>2.434060583506393E-3</v>
      </c>
      <c r="N133" s="262">
        <v>2.292895321560589E-3</v>
      </c>
      <c r="O133" s="262">
        <v>2.4826254163330952E-3</v>
      </c>
      <c r="P133" s="262">
        <v>3.0762076491963721E-3</v>
      </c>
      <c r="Q133" s="262">
        <v>3.1065718181448542E-3</v>
      </c>
      <c r="R133" s="262">
        <v>2.797081760865296E-3</v>
      </c>
      <c r="S133" s="262">
        <v>2.1916068233852428E-3</v>
      </c>
      <c r="T133" s="262">
        <v>1.856873357972714E-3</v>
      </c>
      <c r="U133" s="262">
        <v>2.1123666817428142E-3</v>
      </c>
      <c r="V133" s="262">
        <v>1.6180279329108651E-3</v>
      </c>
      <c r="W133" s="262">
        <v>9.4013682214000251E-4</v>
      </c>
      <c r="X133" s="262">
        <v>1.1144605205323319E-3</v>
      </c>
      <c r="Y133" s="262">
        <v>1.1670963060068831E-3</v>
      </c>
      <c r="DA133" s="72" t="s">
        <v>1110</v>
      </c>
    </row>
    <row r="134" spans="1:105" ht="12" customHeight="1" x14ac:dyDescent="0.25">
      <c r="A134" s="57" t="s">
        <v>1010</v>
      </c>
      <c r="B134" s="261">
        <v>0.48682223510927058</v>
      </c>
      <c r="C134" s="261">
        <v>0.48248997753369688</v>
      </c>
      <c r="D134" s="261">
        <v>0.46635484988426829</v>
      </c>
      <c r="E134" s="261">
        <v>0.68413451600629571</v>
      </c>
      <c r="F134" s="261">
        <v>0.73876435654522865</v>
      </c>
      <c r="G134" s="261">
        <v>0.83679758379524638</v>
      </c>
      <c r="H134" s="261">
        <v>0.72030372103075635</v>
      </c>
      <c r="I134" s="261">
        <v>0.84616301912182279</v>
      </c>
      <c r="J134" s="261">
        <v>0.5689259777631831</v>
      </c>
      <c r="K134" s="261">
        <v>0.43890814786029603</v>
      </c>
      <c r="L134" s="261">
        <v>0.46607726574214797</v>
      </c>
      <c r="M134" s="261">
        <v>0.5455915703538522</v>
      </c>
      <c r="N134" s="261">
        <v>0.56996867368573101</v>
      </c>
      <c r="O134" s="261">
        <v>0.68800412258396315</v>
      </c>
      <c r="P134" s="261">
        <v>0.82382169578376618</v>
      </c>
      <c r="Q134" s="261">
        <v>0.72150356350573519</v>
      </c>
      <c r="R134" s="261">
        <v>0.60372770990144442</v>
      </c>
      <c r="S134" s="261">
        <v>0.44990326034516492</v>
      </c>
      <c r="T134" s="261">
        <v>0.40240323498503211</v>
      </c>
      <c r="U134" s="261">
        <v>0.46036686207958621</v>
      </c>
      <c r="V134" s="261">
        <v>0.33469801858749743</v>
      </c>
      <c r="W134" s="261">
        <v>0.19509907328013029</v>
      </c>
      <c r="X134" s="261">
        <v>0.2272703360610723</v>
      </c>
      <c r="Y134" s="261">
        <v>0.23836946759149891</v>
      </c>
      <c r="DA134" s="70" t="s">
        <v>1111</v>
      </c>
    </row>
    <row r="135" spans="1:105" ht="12" customHeight="1" x14ac:dyDescent="0.25">
      <c r="A135" s="60" t="s">
        <v>1012</v>
      </c>
      <c r="B135" s="262">
        <v>0.37749414011479371</v>
      </c>
      <c r="C135" s="262">
        <v>0.3842699030401866</v>
      </c>
      <c r="D135" s="262">
        <v>0.35598795309908149</v>
      </c>
      <c r="E135" s="262">
        <v>0.37569729840761118</v>
      </c>
      <c r="F135" s="262">
        <v>0.45997162935108687</v>
      </c>
      <c r="G135" s="262">
        <v>0.4910524121774365</v>
      </c>
      <c r="H135" s="262">
        <v>0.38704989828857062</v>
      </c>
      <c r="I135" s="262">
        <v>0.49496251523274348</v>
      </c>
      <c r="J135" s="262">
        <v>0.29772023816399418</v>
      </c>
      <c r="K135" s="262">
        <v>0.21065883825454521</v>
      </c>
      <c r="L135" s="262">
        <v>0.2386934943431738</v>
      </c>
      <c r="M135" s="262">
        <v>0.34831019293047361</v>
      </c>
      <c r="N135" s="262">
        <v>0.42796746940792768</v>
      </c>
      <c r="O135" s="262">
        <v>0.57653548619520889</v>
      </c>
      <c r="P135" s="262">
        <v>0.654664446775304</v>
      </c>
      <c r="Q135" s="262">
        <v>0.52490117435873462</v>
      </c>
      <c r="R135" s="262">
        <v>0.38504669692704419</v>
      </c>
      <c r="S135" s="262">
        <v>0.24389798764970921</v>
      </c>
      <c r="T135" s="262">
        <v>0.25307711117478621</v>
      </c>
      <c r="U135" s="262">
        <v>0.29173628485620001</v>
      </c>
      <c r="V135" s="262">
        <v>0.18239777635483759</v>
      </c>
      <c r="W135" s="262">
        <v>0.103425331532683</v>
      </c>
      <c r="X135" s="262">
        <v>4.1508747349603102E-2</v>
      </c>
      <c r="Y135" s="262">
        <v>4.5104096939966351E-2</v>
      </c>
      <c r="DA135" s="72" t="s">
        <v>1112</v>
      </c>
    </row>
    <row r="136" spans="1:105" ht="12" customHeight="1" x14ac:dyDescent="0.25">
      <c r="A136" s="59" t="s">
        <v>28</v>
      </c>
      <c r="B136" s="230">
        <v>0</v>
      </c>
      <c r="C136" s="230">
        <v>0</v>
      </c>
      <c r="D136" s="230">
        <v>0</v>
      </c>
      <c r="E136" s="230">
        <v>0</v>
      </c>
      <c r="F136" s="230">
        <v>0</v>
      </c>
      <c r="G136" s="230">
        <v>0</v>
      </c>
      <c r="H136" s="230">
        <v>0</v>
      </c>
      <c r="I136" s="230">
        <v>0</v>
      </c>
      <c r="J136" s="230">
        <v>0</v>
      </c>
      <c r="K136" s="230">
        <v>0</v>
      </c>
      <c r="L136" s="230">
        <v>0</v>
      </c>
      <c r="M136" s="230">
        <v>0</v>
      </c>
      <c r="N136" s="230">
        <v>0</v>
      </c>
      <c r="O136" s="230">
        <v>0</v>
      </c>
      <c r="P136" s="230">
        <v>0</v>
      </c>
      <c r="Q136" s="230">
        <v>0</v>
      </c>
      <c r="R136" s="230">
        <v>0</v>
      </c>
      <c r="S136" s="230">
        <v>0</v>
      </c>
      <c r="T136" s="230">
        <v>0</v>
      </c>
      <c r="U136" s="230">
        <v>0</v>
      </c>
      <c r="V136" s="230">
        <v>0</v>
      </c>
      <c r="W136" s="230">
        <v>0</v>
      </c>
      <c r="X136" s="230">
        <v>0</v>
      </c>
      <c r="Y136" s="230">
        <v>0</v>
      </c>
      <c r="DA136" s="71" t="s">
        <v>1113</v>
      </c>
    </row>
    <row r="137" spans="1:105" ht="12" customHeight="1" x14ac:dyDescent="0.25">
      <c r="A137" s="59" t="s">
        <v>31</v>
      </c>
      <c r="B137" s="295">
        <v>7.2433224726945383E-2</v>
      </c>
      <c r="C137" s="295">
        <v>7.4142812640645525E-2</v>
      </c>
      <c r="D137" s="295">
        <v>7.0847039864000053E-2</v>
      </c>
      <c r="E137" s="295">
        <v>4.8785932799226488E-2</v>
      </c>
      <c r="F137" s="295">
        <v>5.4235708125915973E-2</v>
      </c>
      <c r="G137" s="295">
        <v>5.527897341900441E-2</v>
      </c>
      <c r="H137" s="295">
        <v>5.9161267423496477E-2</v>
      </c>
      <c r="I137" s="295">
        <v>7.0209110394007762E-2</v>
      </c>
      <c r="J137" s="295">
        <v>5.2184843179506682E-2</v>
      </c>
      <c r="K137" s="295">
        <v>0</v>
      </c>
      <c r="L137" s="295">
        <v>0</v>
      </c>
      <c r="M137" s="295">
        <v>0</v>
      </c>
      <c r="N137" s="295">
        <v>0</v>
      </c>
      <c r="O137" s="295">
        <v>0</v>
      </c>
      <c r="P137" s="295">
        <v>0</v>
      </c>
      <c r="Q137" s="295">
        <v>0</v>
      </c>
      <c r="R137" s="295">
        <v>0</v>
      </c>
      <c r="S137" s="295">
        <v>0</v>
      </c>
      <c r="T137" s="295">
        <v>0</v>
      </c>
      <c r="U137" s="295">
        <v>0</v>
      </c>
      <c r="V137" s="295">
        <v>0</v>
      </c>
      <c r="W137" s="295">
        <v>0</v>
      </c>
      <c r="X137" s="295">
        <v>0</v>
      </c>
      <c r="Y137" s="295">
        <v>0</v>
      </c>
      <c r="DA137" s="122" t="s">
        <v>1114</v>
      </c>
    </row>
    <row r="138" spans="1:105" ht="12" customHeight="1" x14ac:dyDescent="0.25">
      <c r="A138" s="59" t="s">
        <v>159</v>
      </c>
      <c r="B138" s="295">
        <v>0.11237497427430081</v>
      </c>
      <c r="C138" s="295">
        <v>0.13324365826093651</v>
      </c>
      <c r="D138" s="295">
        <v>0.1111163772567792</v>
      </c>
      <c r="E138" s="295">
        <v>8.9006956591793945E-2</v>
      </c>
      <c r="F138" s="295">
        <v>0.1142984044012036</v>
      </c>
      <c r="G138" s="295">
        <v>0.10301376446335871</v>
      </c>
      <c r="H138" s="295">
        <v>5.2372161485135141E-2</v>
      </c>
      <c r="I138" s="295">
        <v>5.0232333498470221E-2</v>
      </c>
      <c r="J138" s="295">
        <v>2.4202243513181568E-2</v>
      </c>
      <c r="K138" s="295">
        <v>2.09808200134344E-2</v>
      </c>
      <c r="L138" s="295">
        <v>3.9546513507531703E-2</v>
      </c>
      <c r="M138" s="295">
        <v>3.3007356226970382E-2</v>
      </c>
      <c r="N138" s="295">
        <v>8.3868515453733167E-2</v>
      </c>
      <c r="O138" s="295">
        <v>0.11781013023544749</v>
      </c>
      <c r="P138" s="295">
        <v>0.13848563404133579</v>
      </c>
      <c r="Q138" s="295">
        <v>0.14177543687523159</v>
      </c>
      <c r="R138" s="295">
        <v>1.5239471078165819E-3</v>
      </c>
      <c r="S138" s="295">
        <v>2.2203808929237661E-2</v>
      </c>
      <c r="T138" s="295">
        <v>3.3626223092951803E-2</v>
      </c>
      <c r="U138" s="295">
        <v>4.7964070019003331E-2</v>
      </c>
      <c r="V138" s="295">
        <v>3.3032568027394432E-2</v>
      </c>
      <c r="W138" s="295">
        <v>3.6191936716894753E-2</v>
      </c>
      <c r="X138" s="295">
        <v>1.6929120960077679E-2</v>
      </c>
      <c r="Y138" s="295">
        <v>1.8214262990528019E-2</v>
      </c>
      <c r="DA138" s="122" t="s">
        <v>1115</v>
      </c>
    </row>
    <row r="139" spans="1:105" ht="12" customHeight="1" x14ac:dyDescent="0.25">
      <c r="A139" s="59" t="s">
        <v>32</v>
      </c>
      <c r="B139" s="295">
        <v>0</v>
      </c>
      <c r="C139" s="295">
        <v>0</v>
      </c>
      <c r="D139" s="295">
        <v>0</v>
      </c>
      <c r="E139" s="295">
        <v>0</v>
      </c>
      <c r="F139" s="295">
        <v>0</v>
      </c>
      <c r="G139" s="295">
        <v>0</v>
      </c>
      <c r="H139" s="295">
        <v>0</v>
      </c>
      <c r="I139" s="295">
        <v>0</v>
      </c>
      <c r="J139" s="295">
        <v>0</v>
      </c>
      <c r="K139" s="295">
        <v>0</v>
      </c>
      <c r="L139" s="295">
        <v>0</v>
      </c>
      <c r="M139" s="295">
        <v>0</v>
      </c>
      <c r="N139" s="295">
        <v>0</v>
      </c>
      <c r="O139" s="295">
        <v>0</v>
      </c>
      <c r="P139" s="295">
        <v>0</v>
      </c>
      <c r="Q139" s="295">
        <v>0</v>
      </c>
      <c r="R139" s="295">
        <v>0</v>
      </c>
      <c r="S139" s="295">
        <v>0</v>
      </c>
      <c r="T139" s="295">
        <v>0</v>
      </c>
      <c r="U139" s="295">
        <v>0</v>
      </c>
      <c r="V139" s="295">
        <v>0</v>
      </c>
      <c r="W139" s="295">
        <v>0</v>
      </c>
      <c r="X139" s="295">
        <v>0</v>
      </c>
      <c r="Y139" s="295">
        <v>0</v>
      </c>
      <c r="DA139" s="122" t="s">
        <v>1116</v>
      </c>
    </row>
    <row r="140" spans="1:105" ht="12" customHeight="1" x14ac:dyDescent="0.25">
      <c r="A140" s="59" t="s">
        <v>35</v>
      </c>
      <c r="B140" s="295">
        <v>0.19268594111354759</v>
      </c>
      <c r="C140" s="295">
        <v>0.17688343213860469</v>
      </c>
      <c r="D140" s="295">
        <v>0.17402453597830231</v>
      </c>
      <c r="E140" s="295">
        <v>0.2379044090165908</v>
      </c>
      <c r="F140" s="295">
        <v>0.29143751682396729</v>
      </c>
      <c r="G140" s="295">
        <v>0.33275967429507342</v>
      </c>
      <c r="H140" s="295">
        <v>0.27551646937993901</v>
      </c>
      <c r="I140" s="295">
        <v>0.37452107134026552</v>
      </c>
      <c r="J140" s="295">
        <v>0.221333151471306</v>
      </c>
      <c r="K140" s="295">
        <v>0.1896780182411108</v>
      </c>
      <c r="L140" s="295">
        <v>0.19914698083564211</v>
      </c>
      <c r="M140" s="295">
        <v>0.31530283670350318</v>
      </c>
      <c r="N140" s="295">
        <v>0.34409895395419449</v>
      </c>
      <c r="O140" s="295">
        <v>0.45872535595976138</v>
      </c>
      <c r="P140" s="295">
        <v>0.51617881273396826</v>
      </c>
      <c r="Q140" s="295">
        <v>0.38312573748350293</v>
      </c>
      <c r="R140" s="295">
        <v>0.38352274981922768</v>
      </c>
      <c r="S140" s="295">
        <v>0.22169417872047151</v>
      </c>
      <c r="T140" s="295">
        <v>0.21945088808183441</v>
      </c>
      <c r="U140" s="295">
        <v>0.2437722148371966</v>
      </c>
      <c r="V140" s="295">
        <v>0.14936520832744321</v>
      </c>
      <c r="W140" s="295">
        <v>6.7233394815788203E-2</v>
      </c>
      <c r="X140" s="295">
        <v>2.4579626389525409E-2</v>
      </c>
      <c r="Y140" s="295">
        <v>2.6889833949438328E-2</v>
      </c>
      <c r="DA140" s="122" t="s">
        <v>1117</v>
      </c>
    </row>
    <row r="141" spans="1:105" ht="12" customHeight="1" x14ac:dyDescent="0.25">
      <c r="A141" s="60" t="s">
        <v>1019</v>
      </c>
      <c r="B141" s="262">
        <v>0.109328094994477</v>
      </c>
      <c r="C141" s="262">
        <v>9.822007449351032E-2</v>
      </c>
      <c r="D141" s="262">
        <v>0.1103668967851868</v>
      </c>
      <c r="E141" s="262">
        <v>0.30843721759868442</v>
      </c>
      <c r="F141" s="262">
        <v>0.27879272719414178</v>
      </c>
      <c r="G141" s="262">
        <v>0.34574517161780988</v>
      </c>
      <c r="H141" s="262">
        <v>0.33325382274218568</v>
      </c>
      <c r="I141" s="262">
        <v>0.35120050388907942</v>
      </c>
      <c r="J141" s="262">
        <v>0.27120573959918892</v>
      </c>
      <c r="K141" s="262">
        <v>0.22824930960575079</v>
      </c>
      <c r="L141" s="262">
        <v>0.22738377139897431</v>
      </c>
      <c r="M141" s="262">
        <v>0.19728137742337859</v>
      </c>
      <c r="N141" s="262">
        <v>0.1420012042778033</v>
      </c>
      <c r="O141" s="262">
        <v>0.1114686363887543</v>
      </c>
      <c r="P141" s="262">
        <v>0.16915724900846221</v>
      </c>
      <c r="Q141" s="262">
        <v>0.19660238914700059</v>
      </c>
      <c r="R141" s="262">
        <v>0.21868101297440021</v>
      </c>
      <c r="S141" s="262">
        <v>0.20600527269545571</v>
      </c>
      <c r="T141" s="262">
        <v>0.1493261238102459</v>
      </c>
      <c r="U141" s="262">
        <v>0.1686305772233862</v>
      </c>
      <c r="V141" s="262">
        <v>0.15230024223265981</v>
      </c>
      <c r="W141" s="262">
        <v>9.1673741747447288E-2</v>
      </c>
      <c r="X141" s="262">
        <v>0.18576158871146919</v>
      </c>
      <c r="Y141" s="262">
        <v>0.1932653706515326</v>
      </c>
      <c r="DA141" s="72" t="s">
        <v>1118</v>
      </c>
    </row>
    <row r="142" spans="1:105" ht="12" customHeight="1" x14ac:dyDescent="0.25">
      <c r="A142" s="57" t="s">
        <v>1021</v>
      </c>
      <c r="B142" s="261">
        <f t="shared" ref="B142:Y142" si="5">B143+B144+B155</f>
        <v>0.45858099987497991</v>
      </c>
      <c r="C142" s="261">
        <f t="shared" si="5"/>
        <v>0.44830897048242047</v>
      </c>
      <c r="D142" s="261">
        <f t="shared" si="5"/>
        <v>0.44443782123155379</v>
      </c>
      <c r="E142" s="261">
        <f t="shared" si="5"/>
        <v>0.69827349715560771</v>
      </c>
      <c r="F142" s="261">
        <f t="shared" si="5"/>
        <v>0.73359226306878</v>
      </c>
      <c r="G142" s="261">
        <f t="shared" si="5"/>
        <v>0.83823954159025593</v>
      </c>
      <c r="H142" s="261">
        <f t="shared" si="5"/>
        <v>0.71958663979461535</v>
      </c>
      <c r="I142" s="261">
        <f t="shared" si="5"/>
        <v>0.83529803649379009</v>
      </c>
      <c r="J142" s="261">
        <f t="shared" si="5"/>
        <v>0.57214499302771038</v>
      </c>
      <c r="K142" s="261">
        <f t="shared" si="5"/>
        <v>0.43846071652796831</v>
      </c>
      <c r="L142" s="261">
        <f t="shared" si="5"/>
        <v>0.46606346237442042</v>
      </c>
      <c r="M142" s="261">
        <f t="shared" si="5"/>
        <v>0.53160308071714268</v>
      </c>
      <c r="N142" s="261">
        <f t="shared" si="5"/>
        <v>0.52809799834359872</v>
      </c>
      <c r="O142" s="261">
        <f t="shared" si="5"/>
        <v>0.59925924241219408</v>
      </c>
      <c r="P142" s="261">
        <f t="shared" si="5"/>
        <v>0.73677164823417618</v>
      </c>
      <c r="Q142" s="261">
        <f t="shared" si="5"/>
        <v>0.68844035712395457</v>
      </c>
      <c r="R142" s="261">
        <f t="shared" si="5"/>
        <v>0.59032967885110033</v>
      </c>
      <c r="S142" s="261">
        <f t="shared" si="5"/>
        <v>0.45835509936152596</v>
      </c>
      <c r="T142" s="261">
        <f t="shared" si="5"/>
        <v>0.39749316156363268</v>
      </c>
      <c r="U142" s="261">
        <f t="shared" si="5"/>
        <v>0.45452044307756506</v>
      </c>
      <c r="V142" s="261">
        <f t="shared" si="5"/>
        <v>0.3424866362736636</v>
      </c>
      <c r="W142" s="261">
        <f t="shared" si="5"/>
        <v>0.2027851894408112</v>
      </c>
      <c r="X142" s="261">
        <f t="shared" si="5"/>
        <v>0.23498022642251476</v>
      </c>
      <c r="Y142" s="261">
        <f t="shared" si="5"/>
        <v>0.24638588535417988</v>
      </c>
      <c r="DA142" s="70"/>
    </row>
    <row r="143" spans="1:105" ht="12" customHeight="1" x14ac:dyDescent="0.25">
      <c r="A143" s="60" t="s">
        <v>1022</v>
      </c>
      <c r="B143" s="262">
        <v>5.5925207124609327E-2</v>
      </c>
      <c r="C143" s="262">
        <v>5.5370284669701481E-2</v>
      </c>
      <c r="D143" s="262">
        <v>4.9466949778541991E-2</v>
      </c>
      <c r="E143" s="262">
        <v>4.2157694483083478E-2</v>
      </c>
      <c r="F143" s="262">
        <v>5.7435843636787207E-2</v>
      </c>
      <c r="G143" s="262">
        <v>6.1360447832543942E-2</v>
      </c>
      <c r="H143" s="262">
        <v>4.5738458239333757E-2</v>
      </c>
      <c r="I143" s="262">
        <v>6.6658691228600034E-2</v>
      </c>
      <c r="J143" s="262">
        <v>3.619854724585022E-2</v>
      </c>
      <c r="K143" s="262">
        <v>2.8316839459092729E-2</v>
      </c>
      <c r="L143" s="262">
        <v>3.1427520681076231E-2</v>
      </c>
      <c r="M143" s="262">
        <v>6.0474251126430997E-2</v>
      </c>
      <c r="N143" s="262">
        <v>8.238030631992764E-2</v>
      </c>
      <c r="O143" s="262">
        <v>0.13624720852902611</v>
      </c>
      <c r="P143" s="262">
        <v>0.13502472717973449</v>
      </c>
      <c r="Q143" s="262">
        <v>9.2157804070574639E-2</v>
      </c>
      <c r="R143" s="262">
        <v>7.3481597280392386E-2</v>
      </c>
      <c r="S143" s="262">
        <v>3.7918439902196052E-2</v>
      </c>
      <c r="T143" s="262">
        <v>4.2610067143545642E-2</v>
      </c>
      <c r="U143" s="262">
        <v>4.7988540038697229E-2</v>
      </c>
      <c r="V143" s="262">
        <v>2.6047178202079871E-2</v>
      </c>
      <c r="W143" s="262">
        <v>1.184890625561171E-2</v>
      </c>
      <c r="X143" s="262">
        <v>2.783762156610318E-3</v>
      </c>
      <c r="Y143" s="262">
        <v>3.0618269504085749E-3</v>
      </c>
      <c r="DA143" s="72" t="s">
        <v>1119</v>
      </c>
    </row>
    <row r="144" spans="1:105" ht="12" customHeight="1" x14ac:dyDescent="0.25">
      <c r="A144" s="60" t="s">
        <v>1024</v>
      </c>
      <c r="B144" s="262">
        <v>8.5341705289154662E-2</v>
      </c>
      <c r="C144" s="262">
        <v>8.5477810634573076E-2</v>
      </c>
      <c r="D144" s="262">
        <v>8.1249952170280901E-2</v>
      </c>
      <c r="E144" s="262">
        <v>0.1095516578343807</v>
      </c>
      <c r="F144" s="262">
        <v>0.12671804716271121</v>
      </c>
      <c r="G144" s="262">
        <v>0.13932952855420139</v>
      </c>
      <c r="H144" s="262">
        <v>0.1206138834788103</v>
      </c>
      <c r="I144" s="262">
        <v>0.14355926994943871</v>
      </c>
      <c r="J144" s="262">
        <v>9.2395458820933946E-2</v>
      </c>
      <c r="K144" s="262">
        <v>6.9392791798735254E-2</v>
      </c>
      <c r="L144" s="262">
        <v>7.5800063378918092E-2</v>
      </c>
      <c r="M144" s="262">
        <v>9.2748359386173609E-2</v>
      </c>
      <c r="N144" s="262">
        <v>0.1057543596224549</v>
      </c>
      <c r="O144" s="262">
        <v>0.1319361439374416</v>
      </c>
      <c r="P144" s="262">
        <v>0.15925662826488321</v>
      </c>
      <c r="Q144" s="262">
        <v>0.1233713730887001</v>
      </c>
      <c r="R144" s="262">
        <v>9.7863024339364238E-2</v>
      </c>
      <c r="S144" s="262">
        <v>6.8086471586903147E-2</v>
      </c>
      <c r="T144" s="262">
        <v>6.4941403253757884E-2</v>
      </c>
      <c r="U144" s="262">
        <v>7.4568918158184741E-2</v>
      </c>
      <c r="V144" s="262">
        <v>5.0849392347746922E-2</v>
      </c>
      <c r="W144" s="262">
        <v>2.9374670084624081E-2</v>
      </c>
      <c r="X144" s="262">
        <v>2.1812436204693839E-2</v>
      </c>
      <c r="Y144" s="262">
        <v>2.3261293585572908E-2</v>
      </c>
      <c r="DA144" s="72" t="s">
        <v>1120</v>
      </c>
    </row>
    <row r="145" spans="1:105" ht="12" customHeight="1" x14ac:dyDescent="0.25">
      <c r="A145" s="64" t="s">
        <v>28</v>
      </c>
      <c r="B145" s="229">
        <v>0</v>
      </c>
      <c r="C145" s="229">
        <v>0</v>
      </c>
      <c r="D145" s="229">
        <v>0</v>
      </c>
      <c r="E145" s="229">
        <v>0</v>
      </c>
      <c r="F145" s="229">
        <v>0</v>
      </c>
      <c r="G145" s="229">
        <v>0</v>
      </c>
      <c r="H145" s="229">
        <v>0</v>
      </c>
      <c r="I145" s="229">
        <v>0</v>
      </c>
      <c r="J145" s="229">
        <v>0</v>
      </c>
      <c r="K145" s="229">
        <v>0</v>
      </c>
      <c r="L145" s="229">
        <v>0</v>
      </c>
      <c r="M145" s="229">
        <v>0</v>
      </c>
      <c r="N145" s="229">
        <v>0</v>
      </c>
      <c r="O145" s="229">
        <v>0</v>
      </c>
      <c r="P145" s="229">
        <v>0</v>
      </c>
      <c r="Q145" s="229">
        <v>0</v>
      </c>
      <c r="R145" s="229">
        <v>0</v>
      </c>
      <c r="S145" s="229">
        <v>0</v>
      </c>
      <c r="T145" s="229">
        <v>0</v>
      </c>
      <c r="U145" s="229">
        <v>0</v>
      </c>
      <c r="V145" s="229">
        <v>0</v>
      </c>
      <c r="W145" s="229">
        <v>0</v>
      </c>
      <c r="X145" s="229">
        <v>0</v>
      </c>
      <c r="Y145" s="229">
        <v>0</v>
      </c>
      <c r="DA145" s="73" t="s">
        <v>1121</v>
      </c>
    </row>
    <row r="146" spans="1:105" ht="12" customHeight="1" x14ac:dyDescent="0.25">
      <c r="A146" s="64" t="s">
        <v>30</v>
      </c>
      <c r="B146" s="229">
        <v>0</v>
      </c>
      <c r="C146" s="229">
        <v>0</v>
      </c>
      <c r="D146" s="229">
        <v>0</v>
      </c>
      <c r="E146" s="229">
        <v>0</v>
      </c>
      <c r="F146" s="229">
        <v>0</v>
      </c>
      <c r="G146" s="229">
        <v>0</v>
      </c>
      <c r="H146" s="229">
        <v>0</v>
      </c>
      <c r="I146" s="229">
        <v>0</v>
      </c>
      <c r="J146" s="229">
        <v>0</v>
      </c>
      <c r="K146" s="229">
        <v>0</v>
      </c>
      <c r="L146" s="229">
        <v>0</v>
      </c>
      <c r="M146" s="229">
        <v>0</v>
      </c>
      <c r="N146" s="229">
        <v>0</v>
      </c>
      <c r="O146" s="229">
        <v>0</v>
      </c>
      <c r="P146" s="229">
        <v>0</v>
      </c>
      <c r="Q146" s="229">
        <v>0</v>
      </c>
      <c r="R146" s="229">
        <v>0</v>
      </c>
      <c r="S146" s="229">
        <v>0</v>
      </c>
      <c r="T146" s="229">
        <v>0</v>
      </c>
      <c r="U146" s="229">
        <v>0</v>
      </c>
      <c r="V146" s="229">
        <v>0</v>
      </c>
      <c r="W146" s="229">
        <v>0</v>
      </c>
      <c r="X146" s="229">
        <v>0</v>
      </c>
      <c r="Y146" s="229">
        <v>0</v>
      </c>
      <c r="DA146" s="73" t="s">
        <v>1122</v>
      </c>
    </row>
    <row r="147" spans="1:105" ht="12" customHeight="1" x14ac:dyDescent="0.25">
      <c r="A147" s="64" t="s">
        <v>31</v>
      </c>
      <c r="B147" s="229">
        <v>1.6375287086338081E-2</v>
      </c>
      <c r="C147" s="229">
        <v>1.649248418539026E-2</v>
      </c>
      <c r="D147" s="229">
        <v>1.6169981456518118E-2</v>
      </c>
      <c r="E147" s="229">
        <v>1.0828205914498479E-2</v>
      </c>
      <c r="F147" s="229">
        <v>1.052427196640383E-2</v>
      </c>
      <c r="G147" s="229">
        <v>1.132701665281325E-2</v>
      </c>
      <c r="H147" s="229">
        <v>1.0778351919522641E-2</v>
      </c>
      <c r="I147" s="229">
        <v>1.3423238721746319E-2</v>
      </c>
      <c r="J147" s="229">
        <v>1.035625810327407E-2</v>
      </c>
      <c r="K147" s="229">
        <v>0</v>
      </c>
      <c r="L147" s="229">
        <v>0</v>
      </c>
      <c r="M147" s="229">
        <v>0</v>
      </c>
      <c r="N147" s="229">
        <v>0</v>
      </c>
      <c r="O147" s="229">
        <v>0</v>
      </c>
      <c r="P147" s="229">
        <v>0</v>
      </c>
      <c r="Q147" s="229">
        <v>0</v>
      </c>
      <c r="R147" s="229">
        <v>0</v>
      </c>
      <c r="S147" s="229">
        <v>0</v>
      </c>
      <c r="T147" s="229">
        <v>0</v>
      </c>
      <c r="U147" s="229">
        <v>0</v>
      </c>
      <c r="V147" s="229">
        <v>0</v>
      </c>
      <c r="W147" s="229">
        <v>0</v>
      </c>
      <c r="X147" s="229">
        <v>0</v>
      </c>
      <c r="Y147" s="229">
        <v>0</v>
      </c>
      <c r="DA147" s="73" t="s">
        <v>1123</v>
      </c>
    </row>
    <row r="148" spans="1:105" ht="12" customHeight="1" x14ac:dyDescent="0.25">
      <c r="A148" s="64" t="s">
        <v>159</v>
      </c>
      <c r="B148" s="229">
        <v>2.5405088231243451E-2</v>
      </c>
      <c r="C148" s="229">
        <v>2.9639001386728439E-2</v>
      </c>
      <c r="D148" s="229">
        <v>2.5360971512806751E-2</v>
      </c>
      <c r="E148" s="229">
        <v>1.9755400757942548E-2</v>
      </c>
      <c r="F148" s="229">
        <v>2.2179253020013188E-2</v>
      </c>
      <c r="G148" s="229">
        <v>2.1108181888636491E-2</v>
      </c>
      <c r="H148" s="229">
        <v>9.5414721803046536E-3</v>
      </c>
      <c r="I148" s="229">
        <v>9.6038904398066463E-3</v>
      </c>
      <c r="J148" s="229">
        <v>4.8030168384069916E-3</v>
      </c>
      <c r="K148" s="229">
        <v>4.2005676350043708E-3</v>
      </c>
      <c r="L148" s="229">
        <v>7.6017485238349947E-3</v>
      </c>
      <c r="M148" s="229">
        <v>6.7884124025621891E-3</v>
      </c>
      <c r="N148" s="229">
        <v>1.449813699764166E-2</v>
      </c>
      <c r="O148" s="229">
        <v>1.9880568674667871E-2</v>
      </c>
      <c r="P148" s="229">
        <v>2.1889257497771049E-2</v>
      </c>
      <c r="Q148" s="229">
        <v>3.33225208324524E-2</v>
      </c>
      <c r="R148" s="229">
        <v>3.8505710747541091E-4</v>
      </c>
      <c r="S148" s="229">
        <v>6.1840140765208919E-3</v>
      </c>
      <c r="T148" s="229">
        <v>8.5994380970519802E-3</v>
      </c>
      <c r="U148" s="229">
        <v>1.221556701706502E-2</v>
      </c>
      <c r="V148" s="229">
        <v>9.1669875925236566E-3</v>
      </c>
      <c r="W148" s="229">
        <v>1.018926456360455E-2</v>
      </c>
      <c r="X148" s="229">
        <v>8.8033111608334901E-3</v>
      </c>
      <c r="Y148" s="229">
        <v>9.2919571357923565E-3</v>
      </c>
      <c r="DA148" s="73" t="s">
        <v>1124</v>
      </c>
    </row>
    <row r="149" spans="1:105" ht="12" customHeight="1" x14ac:dyDescent="0.25">
      <c r="A149" s="64" t="s">
        <v>32</v>
      </c>
      <c r="B149" s="229">
        <v>0</v>
      </c>
      <c r="C149" s="229">
        <v>0</v>
      </c>
      <c r="D149" s="229">
        <v>0</v>
      </c>
      <c r="E149" s="229">
        <v>0</v>
      </c>
      <c r="F149" s="229">
        <v>0</v>
      </c>
      <c r="G149" s="229">
        <v>0</v>
      </c>
      <c r="H149" s="229">
        <v>0</v>
      </c>
      <c r="I149" s="229">
        <v>0</v>
      </c>
      <c r="J149" s="229">
        <v>0</v>
      </c>
      <c r="K149" s="229">
        <v>0</v>
      </c>
      <c r="L149" s="229">
        <v>0</v>
      </c>
      <c r="M149" s="229">
        <v>0</v>
      </c>
      <c r="N149" s="229">
        <v>0</v>
      </c>
      <c r="O149" s="229">
        <v>0</v>
      </c>
      <c r="P149" s="229">
        <v>0</v>
      </c>
      <c r="Q149" s="229">
        <v>0</v>
      </c>
      <c r="R149" s="229">
        <v>0</v>
      </c>
      <c r="S149" s="229">
        <v>0</v>
      </c>
      <c r="T149" s="229">
        <v>0</v>
      </c>
      <c r="U149" s="229">
        <v>0</v>
      </c>
      <c r="V149" s="229">
        <v>0</v>
      </c>
      <c r="W149" s="229">
        <v>0</v>
      </c>
      <c r="X149" s="229">
        <v>0</v>
      </c>
      <c r="Y149" s="229">
        <v>0</v>
      </c>
      <c r="DA149" s="73" t="s">
        <v>1125</v>
      </c>
    </row>
    <row r="150" spans="1:105" ht="12" customHeight="1" x14ac:dyDescent="0.25">
      <c r="A150" s="64" t="s">
        <v>33</v>
      </c>
      <c r="B150" s="229">
        <v>0</v>
      </c>
      <c r="C150" s="229">
        <v>0</v>
      </c>
      <c r="D150" s="229">
        <v>0</v>
      </c>
      <c r="E150" s="229">
        <v>0</v>
      </c>
      <c r="F150" s="229">
        <v>0</v>
      </c>
      <c r="G150" s="229">
        <v>0</v>
      </c>
      <c r="H150" s="229">
        <v>0</v>
      </c>
      <c r="I150" s="229">
        <v>0</v>
      </c>
      <c r="J150" s="229">
        <v>0</v>
      </c>
      <c r="K150" s="229">
        <v>0</v>
      </c>
      <c r="L150" s="229">
        <v>0</v>
      </c>
      <c r="M150" s="229">
        <v>0</v>
      </c>
      <c r="N150" s="229">
        <v>0</v>
      </c>
      <c r="O150" s="229">
        <v>0</v>
      </c>
      <c r="P150" s="229">
        <v>0</v>
      </c>
      <c r="Q150" s="229">
        <v>0</v>
      </c>
      <c r="R150" s="229">
        <v>0</v>
      </c>
      <c r="S150" s="229">
        <v>0</v>
      </c>
      <c r="T150" s="229">
        <v>0</v>
      </c>
      <c r="U150" s="229">
        <v>0</v>
      </c>
      <c r="V150" s="229">
        <v>0</v>
      </c>
      <c r="W150" s="229">
        <v>0</v>
      </c>
      <c r="X150" s="229">
        <v>0</v>
      </c>
      <c r="Y150" s="229">
        <v>0</v>
      </c>
      <c r="DA150" s="73" t="s">
        <v>1126</v>
      </c>
    </row>
    <row r="151" spans="1:105" ht="12" customHeight="1" x14ac:dyDescent="0.25">
      <c r="A151" s="64" t="s">
        <v>35</v>
      </c>
      <c r="B151" s="229">
        <v>4.3561329971573123E-2</v>
      </c>
      <c r="C151" s="229">
        <v>3.934632506245437E-2</v>
      </c>
      <c r="D151" s="229">
        <v>3.9718999200956027E-2</v>
      </c>
      <c r="E151" s="229">
        <v>5.2803703465101319E-2</v>
      </c>
      <c r="F151" s="229">
        <v>5.6552551709068782E-2</v>
      </c>
      <c r="G151" s="229">
        <v>6.8184594231795251E-2</v>
      </c>
      <c r="H151" s="229">
        <v>5.0195230696189468E-2</v>
      </c>
      <c r="I151" s="229">
        <v>7.1604464416538768E-2</v>
      </c>
      <c r="J151" s="229">
        <v>4.3924310274598137E-2</v>
      </c>
      <c r="K151" s="229">
        <v>3.7975414878217408E-2</v>
      </c>
      <c r="L151" s="229">
        <v>3.8280625352857457E-2</v>
      </c>
      <c r="M151" s="229">
        <v>6.4846323120304028E-2</v>
      </c>
      <c r="N151" s="229">
        <v>5.9483511162484022E-2</v>
      </c>
      <c r="O151" s="229">
        <v>7.7410329007729914E-2</v>
      </c>
      <c r="P151" s="229">
        <v>8.1588036369570821E-2</v>
      </c>
      <c r="Q151" s="229">
        <v>9.0048852256247744E-2</v>
      </c>
      <c r="R151" s="229">
        <v>9.6905043448648087E-2</v>
      </c>
      <c r="S151" s="229">
        <v>6.174435774777693E-2</v>
      </c>
      <c r="T151" s="229">
        <v>5.6121507377924137E-2</v>
      </c>
      <c r="U151" s="229">
        <v>6.2084302396822041E-2</v>
      </c>
      <c r="V151" s="229">
        <v>4.1450879942390807E-2</v>
      </c>
      <c r="W151" s="229">
        <v>1.8928493731797238E-2</v>
      </c>
      <c r="X151" s="229">
        <v>1.2781650023902569E-2</v>
      </c>
      <c r="Y151" s="229">
        <v>1.3717776260103931E-2</v>
      </c>
      <c r="DA151" s="73" t="s">
        <v>1127</v>
      </c>
    </row>
    <row r="152" spans="1:105" ht="12" customHeight="1" x14ac:dyDescent="0.25">
      <c r="A152" s="64" t="s">
        <v>36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1128</v>
      </c>
    </row>
    <row r="153" spans="1:105" ht="12" customHeight="1" x14ac:dyDescent="0.25">
      <c r="A153" s="64" t="s">
        <v>38</v>
      </c>
      <c r="B153" s="229">
        <v>0</v>
      </c>
      <c r="C153" s="229">
        <v>0</v>
      </c>
      <c r="D153" s="229">
        <v>0</v>
      </c>
      <c r="E153" s="229">
        <v>0</v>
      </c>
      <c r="F153" s="229">
        <v>0</v>
      </c>
      <c r="G153" s="229">
        <v>0</v>
      </c>
      <c r="H153" s="229">
        <v>0</v>
      </c>
      <c r="I153" s="229">
        <v>0</v>
      </c>
      <c r="J153" s="229">
        <v>0</v>
      </c>
      <c r="K153" s="229">
        <v>0</v>
      </c>
      <c r="L153" s="229">
        <v>0</v>
      </c>
      <c r="M153" s="229">
        <v>0</v>
      </c>
      <c r="N153" s="229">
        <v>0</v>
      </c>
      <c r="O153" s="229">
        <v>0</v>
      </c>
      <c r="P153" s="229">
        <v>0</v>
      </c>
      <c r="Q153" s="229">
        <v>0</v>
      </c>
      <c r="R153" s="229">
        <v>0</v>
      </c>
      <c r="S153" s="229">
        <v>0</v>
      </c>
      <c r="T153" s="229">
        <v>0</v>
      </c>
      <c r="U153" s="229">
        <v>0</v>
      </c>
      <c r="V153" s="229">
        <v>0</v>
      </c>
      <c r="W153" s="229">
        <v>0</v>
      </c>
      <c r="X153" s="229">
        <v>0</v>
      </c>
      <c r="Y153" s="229">
        <v>0</v>
      </c>
      <c r="DA153" s="73" t="s">
        <v>1129</v>
      </c>
    </row>
    <row r="154" spans="1:105" ht="12" customHeight="1" x14ac:dyDescent="0.25">
      <c r="A154" s="64" t="s">
        <v>39</v>
      </c>
      <c r="B154" s="229">
        <v>0</v>
      </c>
      <c r="C154" s="229">
        <v>0</v>
      </c>
      <c r="D154" s="229">
        <v>0</v>
      </c>
      <c r="E154" s="229">
        <v>2.6164347696838341E-2</v>
      </c>
      <c r="F154" s="229">
        <v>3.7461970467225443E-2</v>
      </c>
      <c r="G154" s="229">
        <v>3.8709735780956427E-2</v>
      </c>
      <c r="H154" s="229">
        <v>5.0098828682793521E-2</v>
      </c>
      <c r="I154" s="229">
        <v>4.8927676371346922E-2</v>
      </c>
      <c r="J154" s="229">
        <v>3.3311873604654742E-2</v>
      </c>
      <c r="K154" s="229">
        <v>2.7216809285513479E-2</v>
      </c>
      <c r="L154" s="229">
        <v>2.991768950222563E-2</v>
      </c>
      <c r="M154" s="229">
        <v>2.1113623863307399E-2</v>
      </c>
      <c r="N154" s="229">
        <v>3.177271146232926E-2</v>
      </c>
      <c r="O154" s="229">
        <v>3.4645246255043803E-2</v>
      </c>
      <c r="P154" s="229">
        <v>5.5779334397541278E-2</v>
      </c>
      <c r="Q154" s="229">
        <v>0</v>
      </c>
      <c r="R154" s="229">
        <v>5.7292378324073651E-4</v>
      </c>
      <c r="S154" s="229">
        <v>1.5809976260531931E-4</v>
      </c>
      <c r="T154" s="229">
        <v>2.2045777878177431E-4</v>
      </c>
      <c r="U154" s="229">
        <v>2.6904874429767929E-4</v>
      </c>
      <c r="V154" s="229">
        <v>2.3152481283244899E-4</v>
      </c>
      <c r="W154" s="229">
        <v>2.5691178922229003E-4</v>
      </c>
      <c r="X154" s="229">
        <v>2.2747501995777671E-4</v>
      </c>
      <c r="Y154" s="229">
        <v>2.5156018967662072E-4</v>
      </c>
      <c r="DA154" s="73" t="s">
        <v>1130</v>
      </c>
    </row>
    <row r="155" spans="1:105" ht="12" customHeight="1" x14ac:dyDescent="0.25">
      <c r="A155" s="60" t="s">
        <v>1036</v>
      </c>
      <c r="B155" s="262">
        <v>0.31731408746121592</v>
      </c>
      <c r="C155" s="262">
        <v>0.30746087517814591</v>
      </c>
      <c r="D155" s="262">
        <v>0.31372091928273088</v>
      </c>
      <c r="E155" s="262">
        <v>0.54656414483814353</v>
      </c>
      <c r="F155" s="262">
        <v>0.54943837226928161</v>
      </c>
      <c r="G155" s="262">
        <v>0.63754956520351058</v>
      </c>
      <c r="H155" s="262">
        <v>0.55323429807647129</v>
      </c>
      <c r="I155" s="262">
        <v>0.62508007531575138</v>
      </c>
      <c r="J155" s="262">
        <v>0.44355098696092621</v>
      </c>
      <c r="K155" s="262">
        <v>0.34075108527014031</v>
      </c>
      <c r="L155" s="262">
        <v>0.35883587831442609</v>
      </c>
      <c r="M155" s="262">
        <v>0.37838047020453808</v>
      </c>
      <c r="N155" s="262">
        <v>0.33996333240121612</v>
      </c>
      <c r="O155" s="262">
        <v>0.33107588994572629</v>
      </c>
      <c r="P155" s="262">
        <v>0.44249029278955848</v>
      </c>
      <c r="Q155" s="262">
        <v>0.47291117996467991</v>
      </c>
      <c r="R155" s="262">
        <v>0.41898505723134372</v>
      </c>
      <c r="S155" s="262">
        <v>0.35235018787242678</v>
      </c>
      <c r="T155" s="262">
        <v>0.28994169116632912</v>
      </c>
      <c r="U155" s="262">
        <v>0.3319629848806831</v>
      </c>
      <c r="V155" s="262">
        <v>0.26559006572383681</v>
      </c>
      <c r="W155" s="262">
        <v>0.1615616131005754</v>
      </c>
      <c r="X155" s="262">
        <v>0.21038402806121059</v>
      </c>
      <c r="Y155" s="262">
        <v>0.22006276481819839</v>
      </c>
      <c r="DA155" s="72" t="s">
        <v>1131</v>
      </c>
    </row>
    <row r="156" spans="1:105" ht="12" customHeight="1" x14ac:dyDescent="0.25">
      <c r="A156" s="132" t="s">
        <v>1038</v>
      </c>
      <c r="B156" s="316">
        <v>1.1749023374768079</v>
      </c>
      <c r="C156" s="316">
        <v>1.1322529815556039</v>
      </c>
      <c r="D156" s="316">
        <v>1.1416304003483759</v>
      </c>
      <c r="E156" s="316">
        <v>1.8591261268588319</v>
      </c>
      <c r="F156" s="316">
        <v>1.9142820301583261</v>
      </c>
      <c r="G156" s="316">
        <v>2.2145227972393582</v>
      </c>
      <c r="H156" s="316">
        <v>1.8844506415917961</v>
      </c>
      <c r="I156" s="316">
        <v>2.1958460168036971</v>
      </c>
      <c r="J156" s="316">
        <v>1.5193737592586249</v>
      </c>
      <c r="K156" s="316">
        <v>1.180511965087391</v>
      </c>
      <c r="L156" s="316">
        <v>1.2438032610488901</v>
      </c>
      <c r="M156" s="316">
        <v>1.4323735623930509</v>
      </c>
      <c r="N156" s="316">
        <v>1.3493019287165471</v>
      </c>
      <c r="O156" s="316">
        <v>1.4609525480906029</v>
      </c>
      <c r="P156" s="316">
        <v>1.810258355522393</v>
      </c>
      <c r="Q156" s="316">
        <v>1.8281267821098639</v>
      </c>
      <c r="R156" s="316">
        <v>1.6460009225997669</v>
      </c>
      <c r="S156" s="316">
        <v>1.289696605848264</v>
      </c>
      <c r="T156" s="316">
        <v>1.0927157379298389</v>
      </c>
      <c r="U156" s="316">
        <v>1.243066096838749</v>
      </c>
      <c r="V156" s="316">
        <v>0.95216218117970752</v>
      </c>
      <c r="W156" s="316">
        <v>0.55324306148767644</v>
      </c>
      <c r="X156" s="316">
        <v>0.65582746656277602</v>
      </c>
      <c r="Y156" s="316">
        <v>0.68680208899428907</v>
      </c>
      <c r="DA156" s="139" t="s">
        <v>1132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251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6">SUM(B$161:B$167,B$169:B$170,B$172:B$175)</f>
        <v>0</v>
      </c>
      <c r="C160" s="232">
        <f t="shared" si="6"/>
        <v>0</v>
      </c>
      <c r="D160" s="232">
        <f t="shared" si="6"/>
        <v>0</v>
      </c>
      <c r="E160" s="232">
        <f t="shared" si="6"/>
        <v>0</v>
      </c>
      <c r="F160" s="232">
        <f t="shared" si="6"/>
        <v>0</v>
      </c>
      <c r="G160" s="232">
        <f t="shared" si="6"/>
        <v>0</v>
      </c>
      <c r="H160" s="232">
        <f t="shared" si="6"/>
        <v>0</v>
      </c>
      <c r="I160" s="232">
        <f t="shared" si="6"/>
        <v>0</v>
      </c>
      <c r="J160" s="232">
        <f t="shared" si="6"/>
        <v>0</v>
      </c>
      <c r="K160" s="232">
        <f t="shared" si="6"/>
        <v>0</v>
      </c>
      <c r="L160" s="232">
        <f t="shared" si="6"/>
        <v>0</v>
      </c>
      <c r="M160" s="232">
        <f t="shared" si="6"/>
        <v>0</v>
      </c>
      <c r="N160" s="232">
        <f t="shared" si="6"/>
        <v>0</v>
      </c>
      <c r="O160" s="232">
        <f t="shared" si="6"/>
        <v>0</v>
      </c>
      <c r="P160" s="232">
        <f t="shared" si="6"/>
        <v>0</v>
      </c>
      <c r="Q160" s="232">
        <f t="shared" si="6"/>
        <v>0</v>
      </c>
      <c r="R160" s="232">
        <f t="shared" si="6"/>
        <v>0</v>
      </c>
      <c r="S160" s="232">
        <f t="shared" si="6"/>
        <v>0</v>
      </c>
      <c r="T160" s="232">
        <f t="shared" si="6"/>
        <v>0</v>
      </c>
      <c r="U160" s="232">
        <f t="shared" si="6"/>
        <v>0</v>
      </c>
      <c r="V160" s="232">
        <f t="shared" si="6"/>
        <v>0</v>
      </c>
      <c r="W160" s="232">
        <f t="shared" si="6"/>
        <v>0</v>
      </c>
      <c r="X160" s="232">
        <f t="shared" si="6"/>
        <v>0</v>
      </c>
      <c r="Y160" s="232">
        <f t="shared" si="6"/>
        <v>0</v>
      </c>
      <c r="DA160" s="95"/>
    </row>
    <row r="161" spans="1:105" ht="12" customHeight="1" x14ac:dyDescent="0.25">
      <c r="A161" s="55" t="s">
        <v>91</v>
      </c>
      <c r="B161" s="266">
        <f t="shared" ref="B161:Y161" si="7">IF(B$6=0,0,B$6/B$5)</f>
        <v>0</v>
      </c>
      <c r="C161" s="266">
        <f t="shared" si="7"/>
        <v>0</v>
      </c>
      <c r="D161" s="266">
        <f t="shared" si="7"/>
        <v>0</v>
      </c>
      <c r="E161" s="266">
        <f t="shared" si="7"/>
        <v>0</v>
      </c>
      <c r="F161" s="266">
        <f t="shared" si="7"/>
        <v>0</v>
      </c>
      <c r="G161" s="266">
        <f t="shared" si="7"/>
        <v>0</v>
      </c>
      <c r="H161" s="266">
        <f t="shared" si="7"/>
        <v>0</v>
      </c>
      <c r="I161" s="266">
        <f t="shared" si="7"/>
        <v>0</v>
      </c>
      <c r="J161" s="266">
        <f t="shared" si="7"/>
        <v>0</v>
      </c>
      <c r="K161" s="266">
        <f t="shared" si="7"/>
        <v>0</v>
      </c>
      <c r="L161" s="266">
        <f t="shared" si="7"/>
        <v>0</v>
      </c>
      <c r="M161" s="266">
        <f t="shared" si="7"/>
        <v>0</v>
      </c>
      <c r="N161" s="266">
        <f t="shared" si="7"/>
        <v>0</v>
      </c>
      <c r="O161" s="266">
        <f t="shared" si="7"/>
        <v>0</v>
      </c>
      <c r="P161" s="266">
        <f t="shared" si="7"/>
        <v>0</v>
      </c>
      <c r="Q161" s="266">
        <f t="shared" si="7"/>
        <v>0</v>
      </c>
      <c r="R161" s="266">
        <f t="shared" si="7"/>
        <v>0</v>
      </c>
      <c r="S161" s="266">
        <f t="shared" si="7"/>
        <v>0</v>
      </c>
      <c r="T161" s="266">
        <f t="shared" si="7"/>
        <v>0</v>
      </c>
      <c r="U161" s="266">
        <f t="shared" si="7"/>
        <v>0</v>
      </c>
      <c r="V161" s="266">
        <f t="shared" si="7"/>
        <v>0</v>
      </c>
      <c r="W161" s="266">
        <f t="shared" si="7"/>
        <v>0</v>
      </c>
      <c r="X161" s="266">
        <f t="shared" si="7"/>
        <v>0</v>
      </c>
      <c r="Y161" s="266">
        <f t="shared" si="7"/>
        <v>0</v>
      </c>
      <c r="DA161" s="76"/>
    </row>
    <row r="162" spans="1:105" ht="12" customHeight="1" x14ac:dyDescent="0.25">
      <c r="A162" s="173" t="s">
        <v>92</v>
      </c>
      <c r="B162" s="267">
        <f t="shared" ref="B162:Y162" si="8">IF(B$7=0,0,B$7/B$5)</f>
        <v>0</v>
      </c>
      <c r="C162" s="267">
        <f t="shared" si="8"/>
        <v>0</v>
      </c>
      <c r="D162" s="267">
        <f t="shared" si="8"/>
        <v>0</v>
      </c>
      <c r="E162" s="267">
        <f t="shared" si="8"/>
        <v>0</v>
      </c>
      <c r="F162" s="267">
        <f t="shared" si="8"/>
        <v>0</v>
      </c>
      <c r="G162" s="267">
        <f t="shared" si="8"/>
        <v>0</v>
      </c>
      <c r="H162" s="267">
        <f t="shared" si="8"/>
        <v>0</v>
      </c>
      <c r="I162" s="267">
        <f t="shared" si="8"/>
        <v>0</v>
      </c>
      <c r="J162" s="267">
        <f t="shared" si="8"/>
        <v>0</v>
      </c>
      <c r="K162" s="267">
        <f t="shared" si="8"/>
        <v>0</v>
      </c>
      <c r="L162" s="267">
        <f t="shared" si="8"/>
        <v>0</v>
      </c>
      <c r="M162" s="267">
        <f t="shared" si="8"/>
        <v>0</v>
      </c>
      <c r="N162" s="267">
        <f t="shared" si="8"/>
        <v>0</v>
      </c>
      <c r="O162" s="267">
        <f t="shared" si="8"/>
        <v>0</v>
      </c>
      <c r="P162" s="267">
        <f t="shared" si="8"/>
        <v>0</v>
      </c>
      <c r="Q162" s="267">
        <f t="shared" si="8"/>
        <v>0</v>
      </c>
      <c r="R162" s="267">
        <f t="shared" si="8"/>
        <v>0</v>
      </c>
      <c r="S162" s="267">
        <f t="shared" si="8"/>
        <v>0</v>
      </c>
      <c r="T162" s="267">
        <f t="shared" si="8"/>
        <v>0</v>
      </c>
      <c r="U162" s="267">
        <f t="shared" si="8"/>
        <v>0</v>
      </c>
      <c r="V162" s="267">
        <f t="shared" si="8"/>
        <v>0</v>
      </c>
      <c r="W162" s="267">
        <f t="shared" si="8"/>
        <v>0</v>
      </c>
      <c r="X162" s="267">
        <f t="shared" si="8"/>
        <v>0</v>
      </c>
      <c r="Y162" s="267">
        <f t="shared" si="8"/>
        <v>0</v>
      </c>
      <c r="DA162" s="77"/>
    </row>
    <row r="163" spans="1:105" ht="12" customHeight="1" x14ac:dyDescent="0.25">
      <c r="A163" s="173" t="s">
        <v>93</v>
      </c>
      <c r="B163" s="267">
        <f t="shared" ref="B163:Y163" si="9">IF(B$8=0,0,B$8/B$5)</f>
        <v>0</v>
      </c>
      <c r="C163" s="267">
        <f t="shared" si="9"/>
        <v>0</v>
      </c>
      <c r="D163" s="267">
        <f t="shared" si="9"/>
        <v>0</v>
      </c>
      <c r="E163" s="267">
        <f t="shared" si="9"/>
        <v>0</v>
      </c>
      <c r="F163" s="267">
        <f t="shared" si="9"/>
        <v>0</v>
      </c>
      <c r="G163" s="267">
        <f t="shared" si="9"/>
        <v>0</v>
      </c>
      <c r="H163" s="267">
        <f t="shared" si="9"/>
        <v>0</v>
      </c>
      <c r="I163" s="267">
        <f t="shared" si="9"/>
        <v>0</v>
      </c>
      <c r="J163" s="267">
        <f t="shared" si="9"/>
        <v>0</v>
      </c>
      <c r="K163" s="267">
        <f t="shared" si="9"/>
        <v>0</v>
      </c>
      <c r="L163" s="267">
        <f t="shared" si="9"/>
        <v>0</v>
      </c>
      <c r="M163" s="267">
        <f t="shared" si="9"/>
        <v>0</v>
      </c>
      <c r="N163" s="267">
        <f t="shared" si="9"/>
        <v>0</v>
      </c>
      <c r="O163" s="267">
        <f t="shared" si="9"/>
        <v>0</v>
      </c>
      <c r="P163" s="267">
        <f t="shared" si="9"/>
        <v>0</v>
      </c>
      <c r="Q163" s="267">
        <f t="shared" si="9"/>
        <v>0</v>
      </c>
      <c r="R163" s="267">
        <f t="shared" si="9"/>
        <v>0</v>
      </c>
      <c r="S163" s="267">
        <f t="shared" si="9"/>
        <v>0</v>
      </c>
      <c r="T163" s="267">
        <f t="shared" si="9"/>
        <v>0</v>
      </c>
      <c r="U163" s="267">
        <f t="shared" si="9"/>
        <v>0</v>
      </c>
      <c r="V163" s="267">
        <f t="shared" si="9"/>
        <v>0</v>
      </c>
      <c r="W163" s="267">
        <f t="shared" si="9"/>
        <v>0</v>
      </c>
      <c r="X163" s="267">
        <f t="shared" si="9"/>
        <v>0</v>
      </c>
      <c r="Y163" s="267">
        <f t="shared" si="9"/>
        <v>0</v>
      </c>
      <c r="DA163" s="77"/>
    </row>
    <row r="164" spans="1:105" ht="12" customHeight="1" x14ac:dyDescent="0.25">
      <c r="A164" s="173" t="s">
        <v>94</v>
      </c>
      <c r="B164" s="267">
        <f t="shared" ref="B164:Y164" si="10">IF(B$9=0,0,B$9/B$5)</f>
        <v>0</v>
      </c>
      <c r="C164" s="267">
        <f t="shared" si="10"/>
        <v>0</v>
      </c>
      <c r="D164" s="267">
        <f t="shared" si="10"/>
        <v>0</v>
      </c>
      <c r="E164" s="267">
        <f t="shared" si="10"/>
        <v>0</v>
      </c>
      <c r="F164" s="267">
        <f t="shared" si="10"/>
        <v>0</v>
      </c>
      <c r="G164" s="267">
        <f t="shared" si="10"/>
        <v>0</v>
      </c>
      <c r="H164" s="267">
        <f t="shared" si="10"/>
        <v>0</v>
      </c>
      <c r="I164" s="267">
        <f t="shared" si="10"/>
        <v>0</v>
      </c>
      <c r="J164" s="267">
        <f t="shared" si="10"/>
        <v>0</v>
      </c>
      <c r="K164" s="267">
        <f t="shared" si="10"/>
        <v>0</v>
      </c>
      <c r="L164" s="267">
        <f t="shared" si="10"/>
        <v>0</v>
      </c>
      <c r="M164" s="267">
        <f t="shared" si="10"/>
        <v>0</v>
      </c>
      <c r="N164" s="267">
        <f t="shared" si="10"/>
        <v>0</v>
      </c>
      <c r="O164" s="267">
        <f t="shared" si="10"/>
        <v>0</v>
      </c>
      <c r="P164" s="267">
        <f t="shared" si="10"/>
        <v>0</v>
      </c>
      <c r="Q164" s="267">
        <f t="shared" si="10"/>
        <v>0</v>
      </c>
      <c r="R164" s="267">
        <f t="shared" si="10"/>
        <v>0</v>
      </c>
      <c r="S164" s="267">
        <f t="shared" si="10"/>
        <v>0</v>
      </c>
      <c r="T164" s="267">
        <f t="shared" si="10"/>
        <v>0</v>
      </c>
      <c r="U164" s="267">
        <f t="shared" si="10"/>
        <v>0</v>
      </c>
      <c r="V164" s="267">
        <f t="shared" si="10"/>
        <v>0</v>
      </c>
      <c r="W164" s="267">
        <f t="shared" si="10"/>
        <v>0</v>
      </c>
      <c r="X164" s="267">
        <f t="shared" si="10"/>
        <v>0</v>
      </c>
      <c r="Y164" s="267">
        <f t="shared" si="10"/>
        <v>0</v>
      </c>
      <c r="DA164" s="77"/>
    </row>
    <row r="165" spans="1:105" ht="12" customHeight="1" x14ac:dyDescent="0.25">
      <c r="A165" s="56" t="s">
        <v>95</v>
      </c>
      <c r="B165" s="268">
        <f t="shared" ref="B165:Y165" si="11">IF(B$10=0,0,B$10/B$5)</f>
        <v>0</v>
      </c>
      <c r="C165" s="268">
        <f t="shared" si="11"/>
        <v>0</v>
      </c>
      <c r="D165" s="268">
        <f t="shared" si="11"/>
        <v>0</v>
      </c>
      <c r="E165" s="268">
        <f t="shared" si="11"/>
        <v>0</v>
      </c>
      <c r="F165" s="268">
        <f t="shared" si="11"/>
        <v>0</v>
      </c>
      <c r="G165" s="268">
        <f t="shared" si="11"/>
        <v>0</v>
      </c>
      <c r="H165" s="268">
        <f t="shared" si="11"/>
        <v>0</v>
      </c>
      <c r="I165" s="268">
        <f t="shared" si="11"/>
        <v>0</v>
      </c>
      <c r="J165" s="268">
        <f t="shared" si="11"/>
        <v>0</v>
      </c>
      <c r="K165" s="268">
        <f t="shared" si="11"/>
        <v>0</v>
      </c>
      <c r="L165" s="268">
        <f t="shared" si="11"/>
        <v>0</v>
      </c>
      <c r="M165" s="268">
        <f t="shared" si="11"/>
        <v>0</v>
      </c>
      <c r="N165" s="268">
        <f t="shared" si="11"/>
        <v>0</v>
      </c>
      <c r="O165" s="268">
        <f t="shared" si="11"/>
        <v>0</v>
      </c>
      <c r="P165" s="268">
        <f t="shared" si="11"/>
        <v>0</v>
      </c>
      <c r="Q165" s="268">
        <f t="shared" si="11"/>
        <v>0</v>
      </c>
      <c r="R165" s="268">
        <f t="shared" si="11"/>
        <v>0</v>
      </c>
      <c r="S165" s="268">
        <f t="shared" si="11"/>
        <v>0</v>
      </c>
      <c r="T165" s="268">
        <f t="shared" si="11"/>
        <v>0</v>
      </c>
      <c r="U165" s="268">
        <f t="shared" si="11"/>
        <v>0</v>
      </c>
      <c r="V165" s="268">
        <f t="shared" si="11"/>
        <v>0</v>
      </c>
      <c r="W165" s="268">
        <f t="shared" si="11"/>
        <v>0</v>
      </c>
      <c r="X165" s="268">
        <f t="shared" si="11"/>
        <v>0</v>
      </c>
      <c r="Y165" s="268">
        <f t="shared" si="11"/>
        <v>0</v>
      </c>
      <c r="DA165" s="78"/>
    </row>
    <row r="166" spans="1:105" ht="12" customHeight="1" x14ac:dyDescent="0.25">
      <c r="A166" s="134" t="s">
        <v>997</v>
      </c>
      <c r="B166" s="317">
        <f t="shared" ref="B166:Y166" si="12">IF(B$16=0,0,B$16/B$5)</f>
        <v>0</v>
      </c>
      <c r="C166" s="317">
        <f t="shared" si="12"/>
        <v>0</v>
      </c>
      <c r="D166" s="317">
        <f t="shared" si="12"/>
        <v>0</v>
      </c>
      <c r="E166" s="317">
        <f t="shared" si="12"/>
        <v>0</v>
      </c>
      <c r="F166" s="317">
        <f t="shared" si="12"/>
        <v>0</v>
      </c>
      <c r="G166" s="317">
        <f t="shared" si="12"/>
        <v>0</v>
      </c>
      <c r="H166" s="317">
        <f t="shared" si="12"/>
        <v>0</v>
      </c>
      <c r="I166" s="317">
        <f t="shared" si="12"/>
        <v>0</v>
      </c>
      <c r="J166" s="317">
        <f t="shared" si="12"/>
        <v>0</v>
      </c>
      <c r="K166" s="317">
        <f t="shared" si="12"/>
        <v>0</v>
      </c>
      <c r="L166" s="317">
        <f t="shared" si="12"/>
        <v>0</v>
      </c>
      <c r="M166" s="317">
        <f t="shared" si="12"/>
        <v>0</v>
      </c>
      <c r="N166" s="317">
        <f t="shared" si="12"/>
        <v>0</v>
      </c>
      <c r="O166" s="317">
        <f t="shared" si="12"/>
        <v>0</v>
      </c>
      <c r="P166" s="317">
        <f t="shared" si="12"/>
        <v>0</v>
      </c>
      <c r="Q166" s="317">
        <f t="shared" si="12"/>
        <v>0</v>
      </c>
      <c r="R166" s="317">
        <f t="shared" si="12"/>
        <v>0</v>
      </c>
      <c r="S166" s="317">
        <f t="shared" si="12"/>
        <v>0</v>
      </c>
      <c r="T166" s="317">
        <f t="shared" si="12"/>
        <v>0</v>
      </c>
      <c r="U166" s="317">
        <f t="shared" si="12"/>
        <v>0</v>
      </c>
      <c r="V166" s="317">
        <f t="shared" si="12"/>
        <v>0</v>
      </c>
      <c r="W166" s="317">
        <f t="shared" si="12"/>
        <v>0</v>
      </c>
      <c r="X166" s="317">
        <f t="shared" si="12"/>
        <v>0</v>
      </c>
      <c r="Y166" s="317">
        <f t="shared" si="12"/>
        <v>0</v>
      </c>
      <c r="DA166" s="140"/>
    </row>
    <row r="167" spans="1:105" ht="12" customHeight="1" x14ac:dyDescent="0.25">
      <c r="A167" s="174" t="s">
        <v>998</v>
      </c>
      <c r="B167" s="269">
        <f t="shared" ref="B167:Y167" si="13">IF(B$25=0,0,B$25/B$5)</f>
        <v>0</v>
      </c>
      <c r="C167" s="269">
        <f t="shared" si="13"/>
        <v>0</v>
      </c>
      <c r="D167" s="269">
        <f t="shared" si="13"/>
        <v>0</v>
      </c>
      <c r="E167" s="269">
        <f t="shared" si="13"/>
        <v>0</v>
      </c>
      <c r="F167" s="269">
        <f t="shared" si="13"/>
        <v>0</v>
      </c>
      <c r="G167" s="269">
        <f t="shared" si="13"/>
        <v>0</v>
      </c>
      <c r="H167" s="269">
        <f t="shared" si="13"/>
        <v>0</v>
      </c>
      <c r="I167" s="269">
        <f t="shared" si="13"/>
        <v>0</v>
      </c>
      <c r="J167" s="269">
        <f t="shared" si="13"/>
        <v>0</v>
      </c>
      <c r="K167" s="269">
        <f t="shared" si="13"/>
        <v>0</v>
      </c>
      <c r="L167" s="269">
        <f t="shared" si="13"/>
        <v>0</v>
      </c>
      <c r="M167" s="269">
        <f t="shared" si="13"/>
        <v>0</v>
      </c>
      <c r="N167" s="269">
        <f t="shared" si="13"/>
        <v>0</v>
      </c>
      <c r="O167" s="269">
        <f t="shared" si="13"/>
        <v>0</v>
      </c>
      <c r="P167" s="269">
        <f t="shared" si="13"/>
        <v>0</v>
      </c>
      <c r="Q167" s="269">
        <f t="shared" si="13"/>
        <v>0</v>
      </c>
      <c r="R167" s="269">
        <f t="shared" si="13"/>
        <v>0</v>
      </c>
      <c r="S167" s="269">
        <f t="shared" si="13"/>
        <v>0</v>
      </c>
      <c r="T167" s="269">
        <f t="shared" si="13"/>
        <v>0</v>
      </c>
      <c r="U167" s="269">
        <f t="shared" si="13"/>
        <v>0</v>
      </c>
      <c r="V167" s="269">
        <f t="shared" si="13"/>
        <v>0</v>
      </c>
      <c r="W167" s="269">
        <f t="shared" si="13"/>
        <v>0</v>
      </c>
      <c r="X167" s="269">
        <f t="shared" si="13"/>
        <v>0</v>
      </c>
      <c r="Y167" s="269">
        <f t="shared" si="13"/>
        <v>0</v>
      </c>
      <c r="DA167" s="79"/>
    </row>
    <row r="168" spans="1:105" ht="12" customHeight="1" x14ac:dyDescent="0.25">
      <c r="A168" s="174" t="s">
        <v>1010</v>
      </c>
      <c r="B168" s="269">
        <f t="shared" ref="B168:Y168" si="14">IF(B$36=0,0,B$36/B$5)</f>
        <v>0</v>
      </c>
      <c r="C168" s="269">
        <f t="shared" si="14"/>
        <v>0</v>
      </c>
      <c r="D168" s="269">
        <f t="shared" si="14"/>
        <v>0</v>
      </c>
      <c r="E168" s="269">
        <f t="shared" si="14"/>
        <v>0</v>
      </c>
      <c r="F168" s="269">
        <f t="shared" si="14"/>
        <v>0</v>
      </c>
      <c r="G168" s="269">
        <f t="shared" si="14"/>
        <v>0</v>
      </c>
      <c r="H168" s="269">
        <f t="shared" si="14"/>
        <v>0</v>
      </c>
      <c r="I168" s="269">
        <f t="shared" si="14"/>
        <v>0</v>
      </c>
      <c r="J168" s="269">
        <f t="shared" si="14"/>
        <v>0</v>
      </c>
      <c r="K168" s="269">
        <f t="shared" si="14"/>
        <v>0</v>
      </c>
      <c r="L168" s="269">
        <f t="shared" si="14"/>
        <v>0</v>
      </c>
      <c r="M168" s="269">
        <f t="shared" si="14"/>
        <v>0</v>
      </c>
      <c r="N168" s="269">
        <f t="shared" si="14"/>
        <v>0</v>
      </c>
      <c r="O168" s="269">
        <f t="shared" si="14"/>
        <v>0</v>
      </c>
      <c r="P168" s="269">
        <f t="shared" si="14"/>
        <v>0</v>
      </c>
      <c r="Q168" s="269">
        <f t="shared" si="14"/>
        <v>0</v>
      </c>
      <c r="R168" s="269">
        <f t="shared" si="14"/>
        <v>0</v>
      </c>
      <c r="S168" s="269">
        <f t="shared" si="14"/>
        <v>0</v>
      </c>
      <c r="T168" s="269">
        <f t="shared" si="14"/>
        <v>0</v>
      </c>
      <c r="U168" s="269">
        <f t="shared" si="14"/>
        <v>0</v>
      </c>
      <c r="V168" s="269">
        <f t="shared" si="14"/>
        <v>0</v>
      </c>
      <c r="W168" s="269">
        <f t="shared" si="14"/>
        <v>0</v>
      </c>
      <c r="X168" s="269">
        <f t="shared" si="14"/>
        <v>0</v>
      </c>
      <c r="Y168" s="269">
        <f t="shared" si="14"/>
        <v>0</v>
      </c>
      <c r="DA168" s="79"/>
    </row>
    <row r="169" spans="1:105" ht="12" customHeight="1" x14ac:dyDescent="0.25">
      <c r="A169" s="62" t="s">
        <v>1012</v>
      </c>
      <c r="B169" s="318">
        <f t="shared" ref="B169:Y169" si="15">IF(B$37=0,0,B$37/B$5)</f>
        <v>0</v>
      </c>
      <c r="C169" s="318">
        <f t="shared" si="15"/>
        <v>0</v>
      </c>
      <c r="D169" s="318">
        <f t="shared" si="15"/>
        <v>0</v>
      </c>
      <c r="E169" s="318">
        <f t="shared" si="15"/>
        <v>0</v>
      </c>
      <c r="F169" s="318">
        <f t="shared" si="15"/>
        <v>0</v>
      </c>
      <c r="G169" s="318">
        <f t="shared" si="15"/>
        <v>0</v>
      </c>
      <c r="H169" s="318">
        <f t="shared" si="15"/>
        <v>0</v>
      </c>
      <c r="I169" s="318">
        <f t="shared" si="15"/>
        <v>0</v>
      </c>
      <c r="J169" s="318">
        <f t="shared" si="15"/>
        <v>0</v>
      </c>
      <c r="K169" s="318">
        <f t="shared" si="15"/>
        <v>0</v>
      </c>
      <c r="L169" s="318">
        <f t="shared" si="15"/>
        <v>0</v>
      </c>
      <c r="M169" s="318">
        <f t="shared" si="15"/>
        <v>0</v>
      </c>
      <c r="N169" s="318">
        <f t="shared" si="15"/>
        <v>0</v>
      </c>
      <c r="O169" s="318">
        <f t="shared" si="15"/>
        <v>0</v>
      </c>
      <c r="P169" s="318">
        <f t="shared" si="15"/>
        <v>0</v>
      </c>
      <c r="Q169" s="318">
        <f t="shared" si="15"/>
        <v>0</v>
      </c>
      <c r="R169" s="318">
        <f t="shared" si="15"/>
        <v>0</v>
      </c>
      <c r="S169" s="318">
        <f t="shared" si="15"/>
        <v>0</v>
      </c>
      <c r="T169" s="318">
        <f t="shared" si="15"/>
        <v>0</v>
      </c>
      <c r="U169" s="318">
        <f t="shared" si="15"/>
        <v>0</v>
      </c>
      <c r="V169" s="318">
        <f t="shared" si="15"/>
        <v>0</v>
      </c>
      <c r="W169" s="318">
        <f t="shared" si="15"/>
        <v>0</v>
      </c>
      <c r="X169" s="318">
        <f t="shared" si="15"/>
        <v>0</v>
      </c>
      <c r="Y169" s="318">
        <f t="shared" si="15"/>
        <v>0</v>
      </c>
      <c r="DA169" s="141"/>
    </row>
    <row r="170" spans="1:105" ht="12" customHeight="1" x14ac:dyDescent="0.25">
      <c r="A170" s="62" t="s">
        <v>1019</v>
      </c>
      <c r="B170" s="318">
        <f t="shared" ref="B170:Y170" si="16">IF(B$43=0,0,B$43/B$5)</f>
        <v>0</v>
      </c>
      <c r="C170" s="318">
        <f t="shared" si="16"/>
        <v>0</v>
      </c>
      <c r="D170" s="318">
        <f t="shared" si="16"/>
        <v>0</v>
      </c>
      <c r="E170" s="318">
        <f t="shared" si="16"/>
        <v>0</v>
      </c>
      <c r="F170" s="318">
        <f t="shared" si="16"/>
        <v>0</v>
      </c>
      <c r="G170" s="318">
        <f t="shared" si="16"/>
        <v>0</v>
      </c>
      <c r="H170" s="318">
        <f t="shared" si="16"/>
        <v>0</v>
      </c>
      <c r="I170" s="318">
        <f t="shared" si="16"/>
        <v>0</v>
      </c>
      <c r="J170" s="318">
        <f t="shared" si="16"/>
        <v>0</v>
      </c>
      <c r="K170" s="318">
        <f t="shared" si="16"/>
        <v>0</v>
      </c>
      <c r="L170" s="318">
        <f t="shared" si="16"/>
        <v>0</v>
      </c>
      <c r="M170" s="318">
        <f t="shared" si="16"/>
        <v>0</v>
      </c>
      <c r="N170" s="318">
        <f t="shared" si="16"/>
        <v>0</v>
      </c>
      <c r="O170" s="318">
        <f t="shared" si="16"/>
        <v>0</v>
      </c>
      <c r="P170" s="318">
        <f t="shared" si="16"/>
        <v>0</v>
      </c>
      <c r="Q170" s="318">
        <f t="shared" si="16"/>
        <v>0</v>
      </c>
      <c r="R170" s="318">
        <f t="shared" si="16"/>
        <v>0</v>
      </c>
      <c r="S170" s="318">
        <f t="shared" si="16"/>
        <v>0</v>
      </c>
      <c r="T170" s="318">
        <f t="shared" si="16"/>
        <v>0</v>
      </c>
      <c r="U170" s="318">
        <f t="shared" si="16"/>
        <v>0</v>
      </c>
      <c r="V170" s="318">
        <f t="shared" si="16"/>
        <v>0</v>
      </c>
      <c r="W170" s="318">
        <f t="shared" si="16"/>
        <v>0</v>
      </c>
      <c r="X170" s="318">
        <f t="shared" si="16"/>
        <v>0</v>
      </c>
      <c r="Y170" s="318">
        <f t="shared" si="16"/>
        <v>0</v>
      </c>
      <c r="DA170" s="141"/>
    </row>
    <row r="171" spans="1:105" ht="12" customHeight="1" x14ac:dyDescent="0.25">
      <c r="A171" s="174" t="s">
        <v>1021</v>
      </c>
      <c r="B171" s="269">
        <f t="shared" ref="B171:Y171" si="17">IF(B$44=0,0,B$44/B$5)</f>
        <v>0</v>
      </c>
      <c r="C171" s="269">
        <f t="shared" si="17"/>
        <v>0</v>
      </c>
      <c r="D171" s="269">
        <f t="shared" si="17"/>
        <v>0</v>
      </c>
      <c r="E171" s="269">
        <f t="shared" si="17"/>
        <v>0</v>
      </c>
      <c r="F171" s="269">
        <f t="shared" si="17"/>
        <v>0</v>
      </c>
      <c r="G171" s="269">
        <f t="shared" si="17"/>
        <v>0</v>
      </c>
      <c r="H171" s="269">
        <f t="shared" si="17"/>
        <v>0</v>
      </c>
      <c r="I171" s="269">
        <f t="shared" si="17"/>
        <v>0</v>
      </c>
      <c r="J171" s="269">
        <f t="shared" si="17"/>
        <v>0</v>
      </c>
      <c r="K171" s="269">
        <f t="shared" si="17"/>
        <v>0</v>
      </c>
      <c r="L171" s="269">
        <f t="shared" si="17"/>
        <v>0</v>
      </c>
      <c r="M171" s="269">
        <f t="shared" si="17"/>
        <v>0</v>
      </c>
      <c r="N171" s="269">
        <f t="shared" si="17"/>
        <v>0</v>
      </c>
      <c r="O171" s="269">
        <f t="shared" si="17"/>
        <v>0</v>
      </c>
      <c r="P171" s="269">
        <f t="shared" si="17"/>
        <v>0</v>
      </c>
      <c r="Q171" s="269">
        <f t="shared" si="17"/>
        <v>0</v>
      </c>
      <c r="R171" s="269">
        <f t="shared" si="17"/>
        <v>0</v>
      </c>
      <c r="S171" s="269">
        <f t="shared" si="17"/>
        <v>0</v>
      </c>
      <c r="T171" s="269">
        <f t="shared" si="17"/>
        <v>0</v>
      </c>
      <c r="U171" s="269">
        <f t="shared" si="17"/>
        <v>0</v>
      </c>
      <c r="V171" s="269">
        <f t="shared" si="17"/>
        <v>0</v>
      </c>
      <c r="W171" s="269">
        <f t="shared" si="17"/>
        <v>0</v>
      </c>
      <c r="X171" s="269">
        <f t="shared" si="17"/>
        <v>0</v>
      </c>
      <c r="Y171" s="269">
        <f t="shared" si="17"/>
        <v>0</v>
      </c>
      <c r="DA171" s="79"/>
    </row>
    <row r="172" spans="1:105" ht="12" customHeight="1" x14ac:dyDescent="0.25">
      <c r="A172" s="62" t="s">
        <v>1133</v>
      </c>
      <c r="B172" s="318">
        <f t="shared" ref="B172:Y172" si="18">IF(B$45=0,0,B$45/B$5)</f>
        <v>0</v>
      </c>
      <c r="C172" s="318">
        <f t="shared" si="18"/>
        <v>0</v>
      </c>
      <c r="D172" s="318">
        <f t="shared" si="18"/>
        <v>0</v>
      </c>
      <c r="E172" s="318">
        <f t="shared" si="18"/>
        <v>0</v>
      </c>
      <c r="F172" s="318">
        <f t="shared" si="18"/>
        <v>0</v>
      </c>
      <c r="G172" s="318">
        <f t="shared" si="18"/>
        <v>0</v>
      </c>
      <c r="H172" s="318">
        <f t="shared" si="18"/>
        <v>0</v>
      </c>
      <c r="I172" s="318">
        <f t="shared" si="18"/>
        <v>0</v>
      </c>
      <c r="J172" s="318">
        <f t="shared" si="18"/>
        <v>0</v>
      </c>
      <c r="K172" s="318">
        <f t="shared" si="18"/>
        <v>0</v>
      </c>
      <c r="L172" s="318">
        <f t="shared" si="18"/>
        <v>0</v>
      </c>
      <c r="M172" s="318">
        <f t="shared" si="18"/>
        <v>0</v>
      </c>
      <c r="N172" s="318">
        <f t="shared" si="18"/>
        <v>0</v>
      </c>
      <c r="O172" s="318">
        <f t="shared" si="18"/>
        <v>0</v>
      </c>
      <c r="P172" s="318">
        <f t="shared" si="18"/>
        <v>0</v>
      </c>
      <c r="Q172" s="318">
        <f t="shared" si="18"/>
        <v>0</v>
      </c>
      <c r="R172" s="318">
        <f t="shared" si="18"/>
        <v>0</v>
      </c>
      <c r="S172" s="318">
        <f t="shared" si="18"/>
        <v>0</v>
      </c>
      <c r="T172" s="318">
        <f t="shared" si="18"/>
        <v>0</v>
      </c>
      <c r="U172" s="318">
        <f t="shared" si="18"/>
        <v>0</v>
      </c>
      <c r="V172" s="318">
        <f t="shared" si="18"/>
        <v>0</v>
      </c>
      <c r="W172" s="318">
        <f t="shared" si="18"/>
        <v>0</v>
      </c>
      <c r="X172" s="318">
        <f t="shared" si="18"/>
        <v>0</v>
      </c>
      <c r="Y172" s="318">
        <f t="shared" si="18"/>
        <v>0</v>
      </c>
      <c r="DA172" s="141"/>
    </row>
    <row r="173" spans="1:105" ht="12" customHeight="1" x14ac:dyDescent="0.25">
      <c r="A173" s="62" t="s">
        <v>1024</v>
      </c>
      <c r="B173" s="318">
        <f t="shared" ref="B173:Y173" si="19">IF(B$46=0,0,B$46/B$5)</f>
        <v>0</v>
      </c>
      <c r="C173" s="318">
        <f t="shared" si="19"/>
        <v>0</v>
      </c>
      <c r="D173" s="318">
        <f t="shared" si="19"/>
        <v>0</v>
      </c>
      <c r="E173" s="318">
        <f t="shared" si="19"/>
        <v>0</v>
      </c>
      <c r="F173" s="318">
        <f t="shared" si="19"/>
        <v>0</v>
      </c>
      <c r="G173" s="318">
        <f t="shared" si="19"/>
        <v>0</v>
      </c>
      <c r="H173" s="318">
        <f t="shared" si="19"/>
        <v>0</v>
      </c>
      <c r="I173" s="318">
        <f t="shared" si="19"/>
        <v>0</v>
      </c>
      <c r="J173" s="318">
        <f t="shared" si="19"/>
        <v>0</v>
      </c>
      <c r="K173" s="318">
        <f t="shared" si="19"/>
        <v>0</v>
      </c>
      <c r="L173" s="318">
        <f t="shared" si="19"/>
        <v>0</v>
      </c>
      <c r="M173" s="318">
        <f t="shared" si="19"/>
        <v>0</v>
      </c>
      <c r="N173" s="318">
        <f t="shared" si="19"/>
        <v>0</v>
      </c>
      <c r="O173" s="318">
        <f t="shared" si="19"/>
        <v>0</v>
      </c>
      <c r="P173" s="318">
        <f t="shared" si="19"/>
        <v>0</v>
      </c>
      <c r="Q173" s="318">
        <f t="shared" si="19"/>
        <v>0</v>
      </c>
      <c r="R173" s="318">
        <f t="shared" si="19"/>
        <v>0</v>
      </c>
      <c r="S173" s="318">
        <f t="shared" si="19"/>
        <v>0</v>
      </c>
      <c r="T173" s="318">
        <f t="shared" si="19"/>
        <v>0</v>
      </c>
      <c r="U173" s="318">
        <f t="shared" si="19"/>
        <v>0</v>
      </c>
      <c r="V173" s="318">
        <f t="shared" si="19"/>
        <v>0</v>
      </c>
      <c r="W173" s="318">
        <f t="shared" si="19"/>
        <v>0</v>
      </c>
      <c r="X173" s="318">
        <f t="shared" si="19"/>
        <v>0</v>
      </c>
      <c r="Y173" s="318">
        <f t="shared" si="19"/>
        <v>0</v>
      </c>
      <c r="DA173" s="141"/>
    </row>
    <row r="174" spans="1:105" ht="12" customHeight="1" x14ac:dyDescent="0.25">
      <c r="A174" s="62" t="s">
        <v>1036</v>
      </c>
      <c r="B174" s="318">
        <f t="shared" ref="B174:Y174" si="20">IF(B$57=0,0,B$57/B$5)</f>
        <v>0</v>
      </c>
      <c r="C174" s="318">
        <f t="shared" si="20"/>
        <v>0</v>
      </c>
      <c r="D174" s="318">
        <f t="shared" si="20"/>
        <v>0</v>
      </c>
      <c r="E174" s="318">
        <f t="shared" si="20"/>
        <v>0</v>
      </c>
      <c r="F174" s="318">
        <f t="shared" si="20"/>
        <v>0</v>
      </c>
      <c r="G174" s="318">
        <f t="shared" si="20"/>
        <v>0</v>
      </c>
      <c r="H174" s="318">
        <f t="shared" si="20"/>
        <v>0</v>
      </c>
      <c r="I174" s="318">
        <f t="shared" si="20"/>
        <v>0</v>
      </c>
      <c r="J174" s="318">
        <f t="shared" si="20"/>
        <v>0</v>
      </c>
      <c r="K174" s="318">
        <f t="shared" si="20"/>
        <v>0</v>
      </c>
      <c r="L174" s="318">
        <f t="shared" si="20"/>
        <v>0</v>
      </c>
      <c r="M174" s="318">
        <f t="shared" si="20"/>
        <v>0</v>
      </c>
      <c r="N174" s="318">
        <f t="shared" si="20"/>
        <v>0</v>
      </c>
      <c r="O174" s="318">
        <f t="shared" si="20"/>
        <v>0</v>
      </c>
      <c r="P174" s="318">
        <f t="shared" si="20"/>
        <v>0</v>
      </c>
      <c r="Q174" s="318">
        <f t="shared" si="20"/>
        <v>0</v>
      </c>
      <c r="R174" s="318">
        <f t="shared" si="20"/>
        <v>0</v>
      </c>
      <c r="S174" s="318">
        <f t="shared" si="20"/>
        <v>0</v>
      </c>
      <c r="T174" s="318">
        <f t="shared" si="20"/>
        <v>0</v>
      </c>
      <c r="U174" s="318">
        <f t="shared" si="20"/>
        <v>0</v>
      </c>
      <c r="V174" s="318">
        <f t="shared" si="20"/>
        <v>0</v>
      </c>
      <c r="W174" s="318">
        <f t="shared" si="20"/>
        <v>0</v>
      </c>
      <c r="X174" s="318">
        <f t="shared" si="20"/>
        <v>0</v>
      </c>
      <c r="Y174" s="318">
        <f t="shared" si="20"/>
        <v>0</v>
      </c>
      <c r="DA174" s="141"/>
    </row>
    <row r="175" spans="1:105" ht="12" customHeight="1" x14ac:dyDescent="0.25">
      <c r="A175" s="41" t="s">
        <v>1038</v>
      </c>
      <c r="B175" s="319">
        <f t="shared" ref="B175:Y175" si="21">IF(B$58=0,0,B$58/B$5)</f>
        <v>0</v>
      </c>
      <c r="C175" s="319">
        <f t="shared" si="21"/>
        <v>0</v>
      </c>
      <c r="D175" s="319">
        <f t="shared" si="21"/>
        <v>0</v>
      </c>
      <c r="E175" s="319">
        <f t="shared" si="21"/>
        <v>0</v>
      </c>
      <c r="F175" s="319">
        <f t="shared" si="21"/>
        <v>0</v>
      </c>
      <c r="G175" s="319">
        <f t="shared" si="21"/>
        <v>0</v>
      </c>
      <c r="H175" s="319">
        <f t="shared" si="21"/>
        <v>0</v>
      </c>
      <c r="I175" s="319">
        <f t="shared" si="21"/>
        <v>0</v>
      </c>
      <c r="J175" s="319">
        <f t="shared" si="21"/>
        <v>0</v>
      </c>
      <c r="K175" s="319">
        <f t="shared" si="21"/>
        <v>0</v>
      </c>
      <c r="L175" s="319">
        <f t="shared" si="21"/>
        <v>0</v>
      </c>
      <c r="M175" s="319">
        <f t="shared" si="21"/>
        <v>0</v>
      </c>
      <c r="N175" s="319">
        <f t="shared" si="21"/>
        <v>0</v>
      </c>
      <c r="O175" s="319">
        <f t="shared" si="21"/>
        <v>0</v>
      </c>
      <c r="P175" s="319">
        <f t="shared" si="21"/>
        <v>0</v>
      </c>
      <c r="Q175" s="319">
        <f t="shared" si="21"/>
        <v>0</v>
      </c>
      <c r="R175" s="319">
        <f t="shared" si="21"/>
        <v>0</v>
      </c>
      <c r="S175" s="319">
        <f t="shared" si="21"/>
        <v>0</v>
      </c>
      <c r="T175" s="319">
        <f t="shared" si="21"/>
        <v>0</v>
      </c>
      <c r="U175" s="319">
        <f t="shared" si="21"/>
        <v>0</v>
      </c>
      <c r="V175" s="319">
        <f t="shared" si="21"/>
        <v>0</v>
      </c>
      <c r="W175" s="319">
        <f t="shared" si="21"/>
        <v>0</v>
      </c>
      <c r="X175" s="319">
        <f t="shared" si="21"/>
        <v>0</v>
      </c>
      <c r="Y175" s="319">
        <f t="shared" si="21"/>
        <v>0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DA176" s="94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2">SUM(B$179:B$183,B$185:B$186,B$188:B$189,B$191:B$194)</f>
        <v>1.0000000000000004</v>
      </c>
      <c r="C178" s="232">
        <f t="shared" si="22"/>
        <v>0.99999999999999978</v>
      </c>
      <c r="D178" s="232">
        <f t="shared" si="22"/>
        <v>1</v>
      </c>
      <c r="E178" s="232">
        <f t="shared" si="22"/>
        <v>1</v>
      </c>
      <c r="F178" s="232">
        <f t="shared" si="22"/>
        <v>0.99999999999999989</v>
      </c>
      <c r="G178" s="232">
        <f t="shared" si="22"/>
        <v>0.99999999999999978</v>
      </c>
      <c r="H178" s="232">
        <f t="shared" si="22"/>
        <v>1.0000000000000002</v>
      </c>
      <c r="I178" s="232">
        <f t="shared" si="22"/>
        <v>1</v>
      </c>
      <c r="J178" s="232">
        <f t="shared" si="22"/>
        <v>1.0000000000000002</v>
      </c>
      <c r="K178" s="232">
        <f t="shared" si="22"/>
        <v>1</v>
      </c>
      <c r="L178" s="232">
        <f t="shared" si="22"/>
        <v>0.99999999999999978</v>
      </c>
      <c r="M178" s="232">
        <f t="shared" si="22"/>
        <v>0.99999999999999989</v>
      </c>
      <c r="N178" s="232">
        <f t="shared" si="22"/>
        <v>0.99999999999999989</v>
      </c>
      <c r="O178" s="232">
        <f t="shared" si="22"/>
        <v>0.99999999999999989</v>
      </c>
      <c r="P178" s="232">
        <f t="shared" si="22"/>
        <v>1</v>
      </c>
      <c r="Q178" s="232">
        <f t="shared" si="22"/>
        <v>1</v>
      </c>
      <c r="R178" s="232">
        <f t="shared" si="22"/>
        <v>0.99999999999999967</v>
      </c>
      <c r="S178" s="232">
        <f t="shared" si="22"/>
        <v>1</v>
      </c>
      <c r="T178" s="232">
        <f t="shared" si="22"/>
        <v>1</v>
      </c>
      <c r="U178" s="232">
        <f t="shared" si="22"/>
        <v>1.0000000000000002</v>
      </c>
      <c r="V178" s="232">
        <f t="shared" si="22"/>
        <v>1.0000000000000002</v>
      </c>
      <c r="W178" s="232">
        <f t="shared" si="22"/>
        <v>1.0000000000000002</v>
      </c>
      <c r="X178" s="232">
        <f t="shared" si="22"/>
        <v>1</v>
      </c>
      <c r="Y178" s="232">
        <f t="shared" si="22"/>
        <v>1.0000000000000002</v>
      </c>
      <c r="DA178" s="95"/>
    </row>
    <row r="179" spans="1:105" ht="12" customHeight="1" x14ac:dyDescent="0.25">
      <c r="A179" s="55" t="s">
        <v>91</v>
      </c>
      <c r="B179" s="266">
        <f t="shared" ref="B179:Y179" si="23">IF(B$62=0,0,B$62/B$61)</f>
        <v>1.3071123905063898E-2</v>
      </c>
      <c r="C179" s="266">
        <f t="shared" si="23"/>
        <v>1.284862120645563E-2</v>
      </c>
      <c r="D179" s="266">
        <f t="shared" si="23"/>
        <v>1.3183943367045568E-2</v>
      </c>
      <c r="E179" s="266">
        <f t="shared" si="23"/>
        <v>1.4155378785261328E-2</v>
      </c>
      <c r="F179" s="266">
        <f t="shared" si="23"/>
        <v>1.3596536743226657E-2</v>
      </c>
      <c r="G179" s="266">
        <f t="shared" si="23"/>
        <v>1.3845126287781499E-2</v>
      </c>
      <c r="H179" s="266">
        <f t="shared" si="23"/>
        <v>1.3741288711043801E-2</v>
      </c>
      <c r="I179" s="266">
        <f t="shared" si="23"/>
        <v>1.3647854496672791E-2</v>
      </c>
      <c r="J179" s="266">
        <f t="shared" si="23"/>
        <v>1.3989946414857892E-2</v>
      </c>
      <c r="K179" s="266">
        <f t="shared" si="23"/>
        <v>1.4146198579759182E-2</v>
      </c>
      <c r="L179" s="266">
        <f t="shared" si="23"/>
        <v>1.3989994929484587E-2</v>
      </c>
      <c r="M179" s="266">
        <f t="shared" si="23"/>
        <v>1.3738785839553493E-2</v>
      </c>
      <c r="N179" s="266">
        <f t="shared" si="23"/>
        <v>1.2728919840978148E-2</v>
      </c>
      <c r="O179" s="266">
        <f t="shared" si="23"/>
        <v>1.189854061704532E-2</v>
      </c>
      <c r="P179" s="266">
        <f t="shared" si="23"/>
        <v>1.2080678852019154E-2</v>
      </c>
      <c r="Q179" s="266">
        <f t="shared" si="23"/>
        <v>1.349528603918064E-2</v>
      </c>
      <c r="R179" s="266">
        <f t="shared" si="23"/>
        <v>1.4175884763301817E-2</v>
      </c>
      <c r="S179" s="266">
        <f t="shared" si="23"/>
        <v>1.4733025491846775E-2</v>
      </c>
      <c r="T179" s="266">
        <f t="shared" si="23"/>
        <v>1.4157173771680708E-2</v>
      </c>
      <c r="U179" s="266">
        <f t="shared" si="23"/>
        <v>1.4105512471538609E-2</v>
      </c>
      <c r="V179" s="266">
        <f t="shared" si="23"/>
        <v>1.4664291057511564E-2</v>
      </c>
      <c r="W179" s="266">
        <f t="shared" si="23"/>
        <v>1.4662253869331435E-2</v>
      </c>
      <c r="X179" s="266">
        <f t="shared" si="23"/>
        <v>1.6168799023408509E-2</v>
      </c>
      <c r="Y179" s="266">
        <f t="shared" si="23"/>
        <v>1.6113963724487871E-2</v>
      </c>
      <c r="DA179" s="76"/>
    </row>
    <row r="180" spans="1:105" ht="12" customHeight="1" x14ac:dyDescent="0.25">
      <c r="A180" s="173" t="s">
        <v>92</v>
      </c>
      <c r="B180" s="267">
        <f t="shared" ref="B180:Y180" si="24">IF(B$63=0,0,B$63/B$61)</f>
        <v>0.10373336408400506</v>
      </c>
      <c r="C180" s="267">
        <f t="shared" si="24"/>
        <v>0.10196756692593026</v>
      </c>
      <c r="D180" s="267">
        <f t="shared" si="24"/>
        <v>0.10462870731619427</v>
      </c>
      <c r="E180" s="267">
        <f t="shared" si="24"/>
        <v>0.1123380875235714</v>
      </c>
      <c r="F180" s="267">
        <f t="shared" si="24"/>
        <v>0.10790307754027736</v>
      </c>
      <c r="G180" s="267">
        <f t="shared" si="24"/>
        <v>0.10987590175341137</v>
      </c>
      <c r="H180" s="267">
        <f t="shared" si="24"/>
        <v>0.10905183939798074</v>
      </c>
      <c r="I180" s="267">
        <f t="shared" si="24"/>
        <v>0.10831033886232312</v>
      </c>
      <c r="J180" s="267">
        <f t="shared" si="24"/>
        <v>0.11102520452781837</v>
      </c>
      <c r="K180" s="267">
        <f t="shared" si="24"/>
        <v>0.11226523276321283</v>
      </c>
      <c r="L180" s="267">
        <f t="shared" si="24"/>
        <v>0.1110255895433282</v>
      </c>
      <c r="M180" s="267">
        <f t="shared" si="24"/>
        <v>0.1090319764327571</v>
      </c>
      <c r="N180" s="267">
        <f t="shared" si="24"/>
        <v>0.1010176084207081</v>
      </c>
      <c r="O180" s="267">
        <f t="shared" si="24"/>
        <v>9.4427660150793319E-2</v>
      </c>
      <c r="P180" s="267">
        <f t="shared" si="24"/>
        <v>9.5873122069705941E-2</v>
      </c>
      <c r="Q180" s="267">
        <f t="shared" si="24"/>
        <v>0.10709954478954746</v>
      </c>
      <c r="R180" s="267">
        <f t="shared" si="24"/>
        <v>0.11250082441608517</v>
      </c>
      <c r="S180" s="267">
        <f t="shared" si="24"/>
        <v>0.11692233265515801</v>
      </c>
      <c r="T180" s="267">
        <f t="shared" si="24"/>
        <v>0.11235233266278967</v>
      </c>
      <c r="U180" s="267">
        <f t="shared" si="24"/>
        <v>0.11194234492985895</v>
      </c>
      <c r="V180" s="267">
        <f t="shared" si="24"/>
        <v>0.11637685132135778</v>
      </c>
      <c r="W180" s="267">
        <f t="shared" si="24"/>
        <v>0.11636068405183055</v>
      </c>
      <c r="X180" s="267">
        <f t="shared" si="24"/>
        <v>0.12831673298166488</v>
      </c>
      <c r="Y180" s="267">
        <f t="shared" si="24"/>
        <v>0.12788155616986926</v>
      </c>
      <c r="DA180" s="77"/>
    </row>
    <row r="181" spans="1:105" ht="12" customHeight="1" x14ac:dyDescent="0.25">
      <c r="A181" s="173" t="s">
        <v>93</v>
      </c>
      <c r="B181" s="267">
        <f t="shared" ref="B181:Y181" si="25">IF(B$64=0,0,B$64/B$61)</f>
        <v>0.11611726613032318</v>
      </c>
      <c r="C181" s="267">
        <f t="shared" si="25"/>
        <v>0.11414066448101874</v>
      </c>
      <c r="D181" s="267">
        <f t="shared" si="25"/>
        <v>0.11711949727637859</v>
      </c>
      <c r="E181" s="267">
        <f t="shared" si="25"/>
        <v>0.12574923912602023</v>
      </c>
      <c r="F181" s="267">
        <f t="shared" si="25"/>
        <v>0.1207847685425371</v>
      </c>
      <c r="G181" s="267">
        <f t="shared" si="25"/>
        <v>0.12299311256191464</v>
      </c>
      <c r="H181" s="267">
        <f t="shared" si="25"/>
        <v>0.12207067195007806</v>
      </c>
      <c r="I181" s="267">
        <f t="shared" si="25"/>
        <v>0.12124064955761998</v>
      </c>
      <c r="J181" s="267">
        <f t="shared" si="25"/>
        <v>0.1242796214619062</v>
      </c>
      <c r="K181" s="267">
        <f t="shared" si="25"/>
        <v>0.12566768681474499</v>
      </c>
      <c r="L181" s="267">
        <f t="shared" si="25"/>
        <v>0.12428005244135831</v>
      </c>
      <c r="M181" s="267">
        <f t="shared" si="25"/>
        <v>0.12204843770327256</v>
      </c>
      <c r="N181" s="267">
        <f t="shared" si="25"/>
        <v>0.11307729797846981</v>
      </c>
      <c r="O181" s="267">
        <f t="shared" si="25"/>
        <v>0.10570062815001345</v>
      </c>
      <c r="P181" s="267">
        <f t="shared" si="25"/>
        <v>0.10731865228141735</v>
      </c>
      <c r="Q181" s="267">
        <f t="shared" si="25"/>
        <v>0.119885308401773</v>
      </c>
      <c r="R181" s="267">
        <f t="shared" si="25"/>
        <v>0.12593140388298257</v>
      </c>
      <c r="S181" s="267">
        <f t="shared" si="25"/>
        <v>0.1308807608562903</v>
      </c>
      <c r="T181" s="267">
        <f t="shared" si="25"/>
        <v>0.12576518487921431</v>
      </c>
      <c r="U181" s="267">
        <f t="shared" si="25"/>
        <v>0.12530625196871578</v>
      </c>
      <c r="V181" s="267">
        <f t="shared" si="25"/>
        <v>0.13027015884058088</v>
      </c>
      <c r="W181" s="267">
        <f t="shared" si="25"/>
        <v>0.13025206148921417</v>
      </c>
      <c r="X181" s="267">
        <f t="shared" si="25"/>
        <v>0.1436354480949783</v>
      </c>
      <c r="Y181" s="267">
        <f t="shared" si="25"/>
        <v>0.14314831898164801</v>
      </c>
      <c r="DA181" s="77"/>
    </row>
    <row r="182" spans="1:105" ht="12" customHeight="1" x14ac:dyDescent="0.25">
      <c r="A182" s="173" t="s">
        <v>94</v>
      </c>
      <c r="B182" s="267">
        <f t="shared" ref="B182:Y182" si="26">IF(B$65=0,0,B$65/B$61)</f>
        <v>0.18693893791738911</v>
      </c>
      <c r="C182" s="267">
        <f t="shared" si="26"/>
        <v>0.18375677711287947</v>
      </c>
      <c r="D182" s="267">
        <f t="shared" si="26"/>
        <v>0.18855244495415527</v>
      </c>
      <c r="E182" s="267">
        <f t="shared" si="26"/>
        <v>0.20244559650375052</v>
      </c>
      <c r="F182" s="267">
        <f t="shared" si="26"/>
        <v>0.19445322044180585</v>
      </c>
      <c r="G182" s="267">
        <f t="shared" si="26"/>
        <v>0.19800846678282211</v>
      </c>
      <c r="H182" s="267">
        <f t="shared" si="26"/>
        <v>0.19652341573042267</v>
      </c>
      <c r="I182" s="267">
        <f t="shared" si="26"/>
        <v>0.19518715016316732</v>
      </c>
      <c r="J182" s="267">
        <f t="shared" si="26"/>
        <v>0.20007963686286659</v>
      </c>
      <c r="K182" s="267">
        <f t="shared" si="26"/>
        <v>0.20231430420793117</v>
      </c>
      <c r="L182" s="267">
        <f t="shared" si="26"/>
        <v>0.20008033070318626</v>
      </c>
      <c r="M182" s="267">
        <f t="shared" si="26"/>
        <v>0.19648762048117391</v>
      </c>
      <c r="N182" s="267">
        <f t="shared" si="26"/>
        <v>0.18204484734370699</v>
      </c>
      <c r="O182" s="267">
        <f t="shared" si="26"/>
        <v>0.17016903533870179</v>
      </c>
      <c r="P182" s="267">
        <f t="shared" si="26"/>
        <v>0.17277391678940587</v>
      </c>
      <c r="Q182" s="267">
        <f t="shared" si="26"/>
        <v>0.19300516599635623</v>
      </c>
      <c r="R182" s="267">
        <f t="shared" si="26"/>
        <v>0.20273886629322607</v>
      </c>
      <c r="S182" s="267">
        <f t="shared" si="26"/>
        <v>0.21070691072621969</v>
      </c>
      <c r="T182" s="267">
        <f t="shared" si="26"/>
        <v>0.20247126781229691</v>
      </c>
      <c r="U182" s="267">
        <f t="shared" si="26"/>
        <v>0.20173242479847975</v>
      </c>
      <c r="V182" s="267">
        <f t="shared" si="26"/>
        <v>0.20972389333258928</v>
      </c>
      <c r="W182" s="267">
        <f t="shared" si="26"/>
        <v>0.2096947581336962</v>
      </c>
      <c r="X182" s="267">
        <f t="shared" si="26"/>
        <v>0.23124087406628635</v>
      </c>
      <c r="Y182" s="267">
        <f t="shared" si="26"/>
        <v>0.23045663756030113</v>
      </c>
      <c r="DA182" s="77"/>
    </row>
    <row r="183" spans="1:105" ht="12" customHeight="1" x14ac:dyDescent="0.25">
      <c r="A183" s="56" t="s">
        <v>95</v>
      </c>
      <c r="B183" s="268">
        <f t="shared" ref="B183:Y183" si="27">IF(B$66=0,0,B$66/B$61)</f>
        <v>3.2812300361191864E-2</v>
      </c>
      <c r="C183" s="268">
        <f t="shared" si="27"/>
        <v>3.2426591616415923E-2</v>
      </c>
      <c r="D183" s="268">
        <f t="shared" si="27"/>
        <v>3.3046128325308365E-2</v>
      </c>
      <c r="E183" s="268">
        <f t="shared" si="27"/>
        <v>3.5633448379953192E-2</v>
      </c>
      <c r="F183" s="268">
        <f t="shared" si="27"/>
        <v>3.4274067730245258E-2</v>
      </c>
      <c r="G183" s="268">
        <f t="shared" si="27"/>
        <v>3.4869012893596389E-2</v>
      </c>
      <c r="H183" s="268">
        <f t="shared" si="27"/>
        <v>3.5150088021091333E-2</v>
      </c>
      <c r="I183" s="268">
        <f t="shared" si="27"/>
        <v>3.4699457149672139E-2</v>
      </c>
      <c r="J183" s="268">
        <f t="shared" si="27"/>
        <v>3.5709329628055064E-2</v>
      </c>
      <c r="K183" s="268">
        <f t="shared" si="27"/>
        <v>3.5718890106457374E-2</v>
      </c>
      <c r="L183" s="268">
        <f t="shared" si="27"/>
        <v>3.5243040854241237E-2</v>
      </c>
      <c r="M183" s="268">
        <f t="shared" si="27"/>
        <v>3.3987107460585329E-2</v>
      </c>
      <c r="N183" s="268">
        <f t="shared" si="27"/>
        <v>3.1977392853966967E-2</v>
      </c>
      <c r="O183" s="268">
        <f t="shared" si="27"/>
        <v>3.0701012688479655E-2</v>
      </c>
      <c r="P183" s="268">
        <f t="shared" si="27"/>
        <v>3.1020884925395432E-2</v>
      </c>
      <c r="Q183" s="268">
        <f t="shared" si="27"/>
        <v>3.3105645598940595E-2</v>
      </c>
      <c r="R183" s="268">
        <f t="shared" si="27"/>
        <v>3.4532541699489494E-2</v>
      </c>
      <c r="S183" s="268">
        <f t="shared" si="27"/>
        <v>3.5960753042131199E-2</v>
      </c>
      <c r="T183" s="268">
        <f t="shared" si="27"/>
        <v>3.4621785013282939E-2</v>
      </c>
      <c r="U183" s="268">
        <f t="shared" si="27"/>
        <v>3.4535366573899974E-2</v>
      </c>
      <c r="V183" s="268">
        <f t="shared" si="27"/>
        <v>3.5877374445902353E-2</v>
      </c>
      <c r="W183" s="268">
        <f t="shared" si="27"/>
        <v>3.6025054562099812E-2</v>
      </c>
      <c r="X183" s="268">
        <f t="shared" si="27"/>
        <v>4.1365814584276274E-2</v>
      </c>
      <c r="Y183" s="268">
        <f t="shared" si="27"/>
        <v>4.1218082108709843E-2</v>
      </c>
      <c r="DA183" s="78"/>
    </row>
    <row r="184" spans="1:105" ht="12" customHeight="1" x14ac:dyDescent="0.25">
      <c r="A184" s="174" t="s">
        <v>1051</v>
      </c>
      <c r="B184" s="269">
        <f t="shared" ref="B184:Y184" si="28">IF(B$72=0,0,B$72/B$61)</f>
        <v>0.2986959503362937</v>
      </c>
      <c r="C184" s="269">
        <f t="shared" si="28"/>
        <v>0.30513554870002657</v>
      </c>
      <c r="D184" s="269">
        <f t="shared" si="28"/>
        <v>0.29520002128749456</v>
      </c>
      <c r="E184" s="269">
        <f t="shared" si="28"/>
        <v>0.26252817136877843</v>
      </c>
      <c r="F184" s="269">
        <f t="shared" si="28"/>
        <v>0.28320186556011911</v>
      </c>
      <c r="G184" s="269">
        <f t="shared" si="28"/>
        <v>0.27412035177039501</v>
      </c>
      <c r="H184" s="269">
        <f t="shared" si="28"/>
        <v>0.27676140528426174</v>
      </c>
      <c r="I184" s="269">
        <f t="shared" si="28"/>
        <v>0.28076312729258124</v>
      </c>
      <c r="J184" s="269">
        <f t="shared" si="28"/>
        <v>0.26774143891339003</v>
      </c>
      <c r="K184" s="269">
        <f t="shared" si="28"/>
        <v>0.26171612187025284</v>
      </c>
      <c r="L184" s="269">
        <f t="shared" si="28"/>
        <v>0.26831620911443149</v>
      </c>
      <c r="M184" s="269">
        <f t="shared" si="28"/>
        <v>0.27993247103351415</v>
      </c>
      <c r="N184" s="269">
        <f t="shared" si="28"/>
        <v>0.31381848751347724</v>
      </c>
      <c r="O184" s="269">
        <f t="shared" si="28"/>
        <v>0.33792514926257239</v>
      </c>
      <c r="P184" s="269">
        <f t="shared" si="28"/>
        <v>0.33424478193545815</v>
      </c>
      <c r="Q184" s="269">
        <f t="shared" si="28"/>
        <v>0.28655537182400942</v>
      </c>
      <c r="R184" s="269">
        <f t="shared" si="28"/>
        <v>0.26526150130038667</v>
      </c>
      <c r="S184" s="269">
        <f t="shared" si="28"/>
        <v>0.24486396664777726</v>
      </c>
      <c r="T184" s="269">
        <f t="shared" si="28"/>
        <v>0.26480544953808027</v>
      </c>
      <c r="U184" s="269">
        <f t="shared" si="28"/>
        <v>0.26630494955926881</v>
      </c>
      <c r="V184" s="269">
        <f t="shared" si="28"/>
        <v>0.24653744613619849</v>
      </c>
      <c r="W184" s="269">
        <f t="shared" si="28"/>
        <v>0.2450818254454494</v>
      </c>
      <c r="X184" s="269">
        <f t="shared" si="28"/>
        <v>0.1695517381859952</v>
      </c>
      <c r="Y184" s="269">
        <f t="shared" si="28"/>
        <v>0.17206119699662747</v>
      </c>
      <c r="DA184" s="79"/>
    </row>
    <row r="185" spans="1:105" ht="12" customHeight="1" x14ac:dyDescent="0.25">
      <c r="A185" s="62" t="s">
        <v>1052</v>
      </c>
      <c r="B185" s="318">
        <f t="shared" ref="B185:Y185" si="29">IF(B$73=0,0,B$73/B$61)</f>
        <v>0.29814170418163399</v>
      </c>
      <c r="C185" s="318">
        <f t="shared" si="29"/>
        <v>0.30459073717899132</v>
      </c>
      <c r="D185" s="318">
        <f t="shared" si="29"/>
        <v>0.29464099132438587</v>
      </c>
      <c r="E185" s="318">
        <f t="shared" si="29"/>
        <v>0.26192795027712129</v>
      </c>
      <c r="F185" s="318">
        <f t="shared" si="29"/>
        <v>0.28262534067508582</v>
      </c>
      <c r="G185" s="318">
        <f t="shared" si="29"/>
        <v>0.27353328610859612</v>
      </c>
      <c r="H185" s="318">
        <f t="shared" si="29"/>
        <v>0.2761787425780185</v>
      </c>
      <c r="I185" s="318">
        <f t="shared" si="29"/>
        <v>0.28018442641505331</v>
      </c>
      <c r="J185" s="318">
        <f t="shared" si="29"/>
        <v>0.26714823254026954</v>
      </c>
      <c r="K185" s="318">
        <f t="shared" si="29"/>
        <v>0.26111629004073067</v>
      </c>
      <c r="L185" s="318">
        <f t="shared" si="29"/>
        <v>0.26772300068417765</v>
      </c>
      <c r="M185" s="318">
        <f t="shared" si="29"/>
        <v>0.27934991445486246</v>
      </c>
      <c r="N185" s="318">
        <f t="shared" si="29"/>
        <v>0.3132787516096579</v>
      </c>
      <c r="O185" s="318">
        <f t="shared" si="29"/>
        <v>0.33742062337551337</v>
      </c>
      <c r="P185" s="318">
        <f t="shared" si="29"/>
        <v>0.33373253296222199</v>
      </c>
      <c r="Q185" s="318">
        <f t="shared" si="29"/>
        <v>0.28598314020509319</v>
      </c>
      <c r="R185" s="318">
        <f t="shared" si="29"/>
        <v>0.26466041070741048</v>
      </c>
      <c r="S185" s="318">
        <f t="shared" si="29"/>
        <v>0.24423925198783922</v>
      </c>
      <c r="T185" s="318">
        <f t="shared" si="29"/>
        <v>0.2642051523348104</v>
      </c>
      <c r="U185" s="318">
        <f t="shared" si="29"/>
        <v>0.26570684291567509</v>
      </c>
      <c r="V185" s="318">
        <f t="shared" si="29"/>
        <v>0.24591564597666604</v>
      </c>
      <c r="W185" s="318">
        <f t="shared" si="29"/>
        <v>0.24446011166744952</v>
      </c>
      <c r="X185" s="318">
        <f t="shared" si="29"/>
        <v>0.16886614337798339</v>
      </c>
      <c r="Y185" s="318">
        <f t="shared" si="29"/>
        <v>0.17137792733324647</v>
      </c>
      <c r="DA185" s="141"/>
    </row>
    <row r="186" spans="1:105" ht="12" customHeight="1" x14ac:dyDescent="0.25">
      <c r="A186" s="62" t="s">
        <v>1064</v>
      </c>
      <c r="B186" s="318">
        <f t="shared" ref="B186:Y186" si="30">IF(B$84=0,0,B$84/B$61)</f>
        <v>5.5424615465976773E-4</v>
      </c>
      <c r="C186" s="318">
        <f t="shared" si="30"/>
        <v>5.4481152103524227E-4</v>
      </c>
      <c r="D186" s="318">
        <f t="shared" si="30"/>
        <v>5.5902996310870277E-4</v>
      </c>
      <c r="E186" s="318">
        <f t="shared" si="30"/>
        <v>6.0022109165716684E-4</v>
      </c>
      <c r="F186" s="318">
        <f t="shared" si="30"/>
        <v>5.7652488503334839E-4</v>
      </c>
      <c r="G186" s="318">
        <f t="shared" si="30"/>
        <v>5.8706566179890008E-4</v>
      </c>
      <c r="H186" s="318">
        <f t="shared" si="30"/>
        <v>5.8266270624327573E-4</v>
      </c>
      <c r="I186" s="318">
        <f t="shared" si="30"/>
        <v>5.7870087752793999E-4</v>
      </c>
      <c r="J186" s="318">
        <f t="shared" si="30"/>
        <v>5.9320637312046713E-4</v>
      </c>
      <c r="K186" s="318">
        <f t="shared" si="30"/>
        <v>5.9983182952213512E-4</v>
      </c>
      <c r="L186" s="318">
        <f t="shared" si="30"/>
        <v>5.9320843025384646E-4</v>
      </c>
      <c r="M186" s="318">
        <f t="shared" si="30"/>
        <v>5.8255657865170915E-4</v>
      </c>
      <c r="N186" s="318">
        <f t="shared" si="30"/>
        <v>5.3973590381936425E-4</v>
      </c>
      <c r="O186" s="318">
        <f t="shared" si="30"/>
        <v>5.0452588705899757E-4</v>
      </c>
      <c r="P186" s="318">
        <f t="shared" si="30"/>
        <v>5.1224897323612806E-4</v>
      </c>
      <c r="Q186" s="318">
        <f t="shared" si="30"/>
        <v>5.7223161891624299E-4</v>
      </c>
      <c r="R186" s="318">
        <f t="shared" si="30"/>
        <v>6.0109059297618343E-4</v>
      </c>
      <c r="S186" s="318">
        <f t="shared" si="30"/>
        <v>6.2471465993807311E-4</v>
      </c>
      <c r="T186" s="318">
        <f t="shared" si="30"/>
        <v>6.0029720326989686E-4</v>
      </c>
      <c r="U186" s="318">
        <f t="shared" si="30"/>
        <v>5.9810664359373998E-4</v>
      </c>
      <c r="V186" s="318">
        <f t="shared" si="30"/>
        <v>6.218001595324692E-4</v>
      </c>
      <c r="W186" s="318">
        <f t="shared" si="30"/>
        <v>6.2171377799991306E-4</v>
      </c>
      <c r="X186" s="318">
        <f t="shared" si="30"/>
        <v>6.8559480801180328E-4</v>
      </c>
      <c r="Y186" s="318">
        <f t="shared" si="30"/>
        <v>6.8326966338100315E-4</v>
      </c>
      <c r="DA186" s="141"/>
    </row>
    <row r="187" spans="1:105" ht="12" customHeight="1" x14ac:dyDescent="0.25">
      <c r="A187" s="174" t="s">
        <v>1010</v>
      </c>
      <c r="B187" s="269">
        <f t="shared" ref="B187:Y187" si="31">IF(B$85=0,0,B$85/B$61)</f>
        <v>0.17035542193297323</v>
      </c>
      <c r="C187" s="269">
        <f t="shared" si="31"/>
        <v>0.17221688916341546</v>
      </c>
      <c r="D187" s="269">
        <f t="shared" si="31"/>
        <v>0.16939894147913626</v>
      </c>
      <c r="E187" s="269">
        <f t="shared" si="31"/>
        <v>0.16384324240121673</v>
      </c>
      <c r="F187" s="269">
        <f t="shared" si="31"/>
        <v>0.16504512567240556</v>
      </c>
      <c r="G187" s="269">
        <f t="shared" si="31"/>
        <v>0.16455518626384824</v>
      </c>
      <c r="H187" s="269">
        <f t="shared" si="31"/>
        <v>0.16520863651835285</v>
      </c>
      <c r="I187" s="269">
        <f t="shared" si="31"/>
        <v>0.16542111106376167</v>
      </c>
      <c r="J187" s="269">
        <f t="shared" si="31"/>
        <v>0.1647713063598279</v>
      </c>
      <c r="K187" s="269">
        <f t="shared" si="31"/>
        <v>0.16543118896268694</v>
      </c>
      <c r="L187" s="269">
        <f t="shared" si="31"/>
        <v>0.16489146490688969</v>
      </c>
      <c r="M187" s="269">
        <f t="shared" si="31"/>
        <v>0.16460161794085662</v>
      </c>
      <c r="N187" s="269">
        <f t="shared" si="31"/>
        <v>0.1691249916512432</v>
      </c>
      <c r="O187" s="269">
        <f t="shared" si="31"/>
        <v>0.17624752161798607</v>
      </c>
      <c r="P187" s="269">
        <f t="shared" si="31"/>
        <v>0.17292524301976817</v>
      </c>
      <c r="Q187" s="269">
        <f t="shared" si="31"/>
        <v>0.16752848236099943</v>
      </c>
      <c r="R187" s="269">
        <f t="shared" si="31"/>
        <v>0.16354437079777215</v>
      </c>
      <c r="S187" s="269">
        <f t="shared" si="31"/>
        <v>0.1616582654754514</v>
      </c>
      <c r="T187" s="269">
        <f t="shared" si="31"/>
        <v>0.16398541341238287</v>
      </c>
      <c r="U187" s="269">
        <f t="shared" si="31"/>
        <v>0.16431344201508014</v>
      </c>
      <c r="V187" s="269">
        <f t="shared" si="31"/>
        <v>0.16213533617254944</v>
      </c>
      <c r="W187" s="269">
        <f t="shared" si="31"/>
        <v>0.16263512817055217</v>
      </c>
      <c r="X187" s="269">
        <f t="shared" si="31"/>
        <v>0.17624033373593206</v>
      </c>
      <c r="Y187" s="269">
        <f t="shared" si="31"/>
        <v>0.17591213174497608</v>
      </c>
      <c r="DA187" s="79"/>
    </row>
    <row r="188" spans="1:105" ht="12" customHeight="1" x14ac:dyDescent="0.25">
      <c r="A188" s="62" t="s">
        <v>1012</v>
      </c>
      <c r="B188" s="318">
        <f t="shared" ref="B188:Y188" si="32">IF(B$86=0,0,B$86/B$61)</f>
        <v>0.13209785601112936</v>
      </c>
      <c r="C188" s="318">
        <f t="shared" si="32"/>
        <v>0.13715884346237306</v>
      </c>
      <c r="D188" s="318">
        <f t="shared" si="32"/>
        <v>0.12930922118484237</v>
      </c>
      <c r="E188" s="318">
        <f t="shared" si="32"/>
        <v>8.9975673047190688E-2</v>
      </c>
      <c r="F188" s="318">
        <f t="shared" si="32"/>
        <v>0.10276087997396981</v>
      </c>
      <c r="G188" s="318">
        <f t="shared" si="32"/>
        <v>9.656483564959964E-2</v>
      </c>
      <c r="H188" s="318">
        <f t="shared" si="32"/>
        <v>8.8773643803086139E-2</v>
      </c>
      <c r="I188" s="318">
        <f t="shared" si="32"/>
        <v>9.6762972801257022E-2</v>
      </c>
      <c r="J188" s="318">
        <f t="shared" si="32"/>
        <v>8.6225193591810301E-2</v>
      </c>
      <c r="K188" s="318">
        <f t="shared" si="32"/>
        <v>7.940053573359579E-2</v>
      </c>
      <c r="L188" s="318">
        <f t="shared" si="32"/>
        <v>8.444634149515666E-2</v>
      </c>
      <c r="M188" s="318">
        <f t="shared" si="32"/>
        <v>0.10508304089900805</v>
      </c>
      <c r="N188" s="318">
        <f t="shared" si="32"/>
        <v>0.12698942596716867</v>
      </c>
      <c r="O188" s="318">
        <f t="shared" si="32"/>
        <v>0.1476923571113129</v>
      </c>
      <c r="P188" s="318">
        <f t="shared" si="32"/>
        <v>0.13741809560783402</v>
      </c>
      <c r="Q188" s="318">
        <f t="shared" si="32"/>
        <v>0.12187867333953388</v>
      </c>
      <c r="R188" s="318">
        <f t="shared" si="32"/>
        <v>0.10430566419913673</v>
      </c>
      <c r="S188" s="318">
        <f t="shared" si="32"/>
        <v>8.7636896887912916E-2</v>
      </c>
      <c r="T188" s="318">
        <f t="shared" si="32"/>
        <v>0.10313275613391273</v>
      </c>
      <c r="U188" s="318">
        <f t="shared" si="32"/>
        <v>0.10412607221309324</v>
      </c>
      <c r="V188" s="318">
        <f t="shared" si="32"/>
        <v>8.8357633281554729E-2</v>
      </c>
      <c r="W188" s="318">
        <f t="shared" si="32"/>
        <v>8.6215642991538624E-2</v>
      </c>
      <c r="X188" s="318">
        <f t="shared" si="32"/>
        <v>3.2188606804755632E-2</v>
      </c>
      <c r="Y188" s="318">
        <f t="shared" si="32"/>
        <v>3.3285965368429184E-2</v>
      </c>
      <c r="DA188" s="141"/>
    </row>
    <row r="189" spans="1:105" ht="12" customHeight="1" x14ac:dyDescent="0.25">
      <c r="A189" s="62" t="s">
        <v>1019</v>
      </c>
      <c r="B189" s="318">
        <f t="shared" ref="B189:Y189" si="33">IF(B$92=0,0,B$92/B$61)</f>
        <v>3.8257565921843886E-2</v>
      </c>
      <c r="C189" s="318">
        <f t="shared" si="33"/>
        <v>3.5058045701042415E-2</v>
      </c>
      <c r="D189" s="318">
        <f t="shared" si="33"/>
        <v>4.0089720294293883E-2</v>
      </c>
      <c r="E189" s="318">
        <f t="shared" si="33"/>
        <v>7.3867569354026053E-2</v>
      </c>
      <c r="F189" s="318">
        <f t="shared" si="33"/>
        <v>6.2284245698435742E-2</v>
      </c>
      <c r="G189" s="318">
        <f t="shared" si="33"/>
        <v>6.7990350614248629E-2</v>
      </c>
      <c r="H189" s="318">
        <f t="shared" si="33"/>
        <v>7.64349927152667E-2</v>
      </c>
      <c r="I189" s="318">
        <f t="shared" si="33"/>
        <v>6.8658138262504623E-2</v>
      </c>
      <c r="J189" s="318">
        <f t="shared" si="33"/>
        <v>7.8546112768017609E-2</v>
      </c>
      <c r="K189" s="318">
        <f t="shared" si="33"/>
        <v>8.6030653229091134E-2</v>
      </c>
      <c r="L189" s="318">
        <f t="shared" si="33"/>
        <v>8.0445123411733058E-2</v>
      </c>
      <c r="M189" s="318">
        <f t="shared" si="33"/>
        <v>5.9518577041848583E-2</v>
      </c>
      <c r="N189" s="318">
        <f t="shared" si="33"/>
        <v>4.213556568407454E-2</v>
      </c>
      <c r="O189" s="318">
        <f t="shared" si="33"/>
        <v>2.855516450667317E-2</v>
      </c>
      <c r="P189" s="318">
        <f t="shared" si="33"/>
        <v>3.5507147411934149E-2</v>
      </c>
      <c r="Q189" s="318">
        <f t="shared" si="33"/>
        <v>4.5649809021465544E-2</v>
      </c>
      <c r="R189" s="318">
        <f t="shared" si="33"/>
        <v>5.9238706598635386E-2</v>
      </c>
      <c r="S189" s="318">
        <f t="shared" si="33"/>
        <v>7.4021368587538466E-2</v>
      </c>
      <c r="T189" s="318">
        <f t="shared" si="33"/>
        <v>6.0852657278470147E-2</v>
      </c>
      <c r="U189" s="318">
        <f t="shared" si="33"/>
        <v>6.018736980198696E-2</v>
      </c>
      <c r="V189" s="318">
        <f t="shared" si="33"/>
        <v>7.3777702890994681E-2</v>
      </c>
      <c r="W189" s="318">
        <f t="shared" si="33"/>
        <v>7.6419485179013522E-2</v>
      </c>
      <c r="X189" s="318">
        <f t="shared" si="33"/>
        <v>0.1440517269311764</v>
      </c>
      <c r="Y189" s="318">
        <f t="shared" si="33"/>
        <v>0.14262616637654693</v>
      </c>
      <c r="DA189" s="141"/>
    </row>
    <row r="190" spans="1:105" ht="12" customHeight="1" x14ac:dyDescent="0.25">
      <c r="A190" s="174" t="s">
        <v>1021</v>
      </c>
      <c r="B190" s="269">
        <f t="shared" ref="B190:Y190" si="34">IF(B$93=0,0,B$93/B$61)</f>
        <v>4.2819272447181367E-2</v>
      </c>
      <c r="C190" s="269">
        <f t="shared" si="34"/>
        <v>4.2654532467333972E-2</v>
      </c>
      <c r="D190" s="269">
        <f t="shared" si="34"/>
        <v>4.3107922210858046E-2</v>
      </c>
      <c r="E190" s="269">
        <f t="shared" si="34"/>
        <v>4.4909353748601402E-2</v>
      </c>
      <c r="F190" s="269">
        <f t="shared" si="34"/>
        <v>4.3859754804035533E-2</v>
      </c>
      <c r="G190" s="269">
        <f t="shared" si="34"/>
        <v>4.4176941717592816E-2</v>
      </c>
      <c r="H190" s="269">
        <f t="shared" si="34"/>
        <v>4.4218421306817392E-2</v>
      </c>
      <c r="I190" s="269">
        <f t="shared" si="34"/>
        <v>4.3709525354929564E-2</v>
      </c>
      <c r="J190" s="269">
        <f t="shared" si="34"/>
        <v>4.4454780861147646E-2</v>
      </c>
      <c r="K190" s="269">
        <f t="shared" si="34"/>
        <v>4.4367796499223872E-2</v>
      </c>
      <c r="L190" s="269">
        <f t="shared" si="34"/>
        <v>4.4224450937538629E-2</v>
      </c>
      <c r="M190" s="269">
        <f t="shared" si="34"/>
        <v>4.2904539247109436E-2</v>
      </c>
      <c r="N190" s="269">
        <f t="shared" si="34"/>
        <v>4.168234462654296E-2</v>
      </c>
      <c r="O190" s="269">
        <f t="shared" si="34"/>
        <v>4.0654805719605495E-2</v>
      </c>
      <c r="P190" s="269">
        <f t="shared" si="34"/>
        <v>4.0993010621177842E-2</v>
      </c>
      <c r="Q190" s="269">
        <f t="shared" si="34"/>
        <v>4.2718261834462694E-2</v>
      </c>
      <c r="R190" s="269">
        <f t="shared" si="34"/>
        <v>4.2861500744911359E-2</v>
      </c>
      <c r="S190" s="269">
        <f t="shared" si="34"/>
        <v>4.4309594740879178E-2</v>
      </c>
      <c r="T190" s="269">
        <f t="shared" si="34"/>
        <v>4.3439041717775184E-2</v>
      </c>
      <c r="U190" s="269">
        <f t="shared" si="34"/>
        <v>4.3497491479685624E-2</v>
      </c>
      <c r="V190" s="269">
        <f t="shared" si="34"/>
        <v>4.4636705421465896E-2</v>
      </c>
      <c r="W190" s="269">
        <f t="shared" si="34"/>
        <v>4.5515817025313474E-2</v>
      </c>
      <c r="X190" s="269">
        <f t="shared" si="34"/>
        <v>4.9621230083931281E-2</v>
      </c>
      <c r="Y190" s="269">
        <f t="shared" si="34"/>
        <v>4.9497828158648879E-2</v>
      </c>
      <c r="DA190" s="79"/>
    </row>
    <row r="191" spans="1:105" ht="12" customHeight="1" x14ac:dyDescent="0.25">
      <c r="A191" s="62" t="s">
        <v>1133</v>
      </c>
      <c r="B191" s="318">
        <f t="shared" ref="B191:Y191" si="35">IF(B$94=0,0,B$94/B$61)</f>
        <v>5.4360768344913759E-3</v>
      </c>
      <c r="C191" s="318">
        <f t="shared" si="35"/>
        <v>5.4898013632696287E-3</v>
      </c>
      <c r="D191" s="318">
        <f t="shared" si="35"/>
        <v>4.9911630463613486E-3</v>
      </c>
      <c r="E191" s="318">
        <f t="shared" si="35"/>
        <v>2.8045056212040145E-3</v>
      </c>
      <c r="F191" s="318">
        <f t="shared" si="35"/>
        <v>3.5642832056046602E-3</v>
      </c>
      <c r="G191" s="318">
        <f t="shared" si="35"/>
        <v>3.3517537834073657E-3</v>
      </c>
      <c r="H191" s="318">
        <f t="shared" si="35"/>
        <v>2.9140100188922635E-3</v>
      </c>
      <c r="I191" s="318">
        <f t="shared" si="35"/>
        <v>3.6198127533424869E-3</v>
      </c>
      <c r="J191" s="318">
        <f t="shared" si="35"/>
        <v>2.9121208413418046E-3</v>
      </c>
      <c r="K191" s="318">
        <f t="shared" si="35"/>
        <v>2.9647013919662066E-3</v>
      </c>
      <c r="L191" s="318">
        <f t="shared" si="35"/>
        <v>3.0884658845004367E-3</v>
      </c>
      <c r="M191" s="318">
        <f t="shared" si="35"/>
        <v>5.067915650141897E-3</v>
      </c>
      <c r="N191" s="318">
        <f t="shared" si="35"/>
        <v>6.7900447190185516E-3</v>
      </c>
      <c r="O191" s="318">
        <f t="shared" si="35"/>
        <v>9.6950939499946646E-3</v>
      </c>
      <c r="P191" s="318">
        <f t="shared" si="35"/>
        <v>7.8728306349879328E-3</v>
      </c>
      <c r="Q191" s="318">
        <f t="shared" si="35"/>
        <v>5.9439441822192601E-3</v>
      </c>
      <c r="R191" s="318">
        <f t="shared" si="35"/>
        <v>5.5292408705064433E-3</v>
      </c>
      <c r="S191" s="318">
        <f t="shared" si="35"/>
        <v>3.7846146456955313E-3</v>
      </c>
      <c r="T191" s="318">
        <f t="shared" si="35"/>
        <v>4.8233458668463141E-3</v>
      </c>
      <c r="U191" s="318">
        <f t="shared" si="35"/>
        <v>4.7577213935312453E-3</v>
      </c>
      <c r="V191" s="318">
        <f t="shared" si="35"/>
        <v>3.5049162669277679E-3</v>
      </c>
      <c r="W191" s="318">
        <f t="shared" si="35"/>
        <v>2.7436571718618317E-3</v>
      </c>
      <c r="X191" s="318">
        <f t="shared" si="35"/>
        <v>5.9963518718998156E-4</v>
      </c>
      <c r="Y191" s="318">
        <f t="shared" si="35"/>
        <v>6.2765101753687778E-4</v>
      </c>
      <c r="DA191" s="141"/>
    </row>
    <row r="192" spans="1:105" ht="12" customHeight="1" x14ac:dyDescent="0.25">
      <c r="A192" s="62" t="s">
        <v>1024</v>
      </c>
      <c r="B192" s="318">
        <f t="shared" ref="B192:Y192" si="36">IF(B$95=0,0,B$95/B$61)</f>
        <v>6.5394339389555486E-3</v>
      </c>
      <c r="C192" s="318">
        <f t="shared" si="36"/>
        <v>6.6808868945966429E-3</v>
      </c>
      <c r="D192" s="318">
        <f t="shared" si="36"/>
        <v>6.4626493759503082E-3</v>
      </c>
      <c r="E192" s="318">
        <f t="shared" si="36"/>
        <v>5.7451222139649387E-3</v>
      </c>
      <c r="F192" s="318">
        <f t="shared" si="36"/>
        <v>6.1990983445025334E-3</v>
      </c>
      <c r="G192" s="318">
        <f t="shared" si="36"/>
        <v>5.999673408732001E-3</v>
      </c>
      <c r="H192" s="318">
        <f t="shared" si="36"/>
        <v>6.0576987959137648E-3</v>
      </c>
      <c r="I192" s="318">
        <f t="shared" si="36"/>
        <v>6.1455593818875841E-3</v>
      </c>
      <c r="J192" s="318">
        <f t="shared" si="36"/>
        <v>5.8596237765566753E-3</v>
      </c>
      <c r="K192" s="318">
        <f t="shared" si="36"/>
        <v>5.7273192752203481E-3</v>
      </c>
      <c r="L192" s="318">
        <f t="shared" si="36"/>
        <v>5.8722307290714881E-3</v>
      </c>
      <c r="M192" s="318">
        <f t="shared" si="36"/>
        <v>6.1272552139084177E-3</v>
      </c>
      <c r="N192" s="318">
        <f t="shared" si="36"/>
        <v>6.8714496224309947E-3</v>
      </c>
      <c r="O192" s="318">
        <f t="shared" si="36"/>
        <v>7.4009769356557413E-3</v>
      </c>
      <c r="P192" s="318">
        <f t="shared" si="36"/>
        <v>7.3200824372332118E-3</v>
      </c>
      <c r="Q192" s="318">
        <f t="shared" si="36"/>
        <v>6.2727482495603028E-3</v>
      </c>
      <c r="R192" s="318">
        <f t="shared" si="36"/>
        <v>5.8050559442149033E-3</v>
      </c>
      <c r="S192" s="318">
        <f t="shared" si="36"/>
        <v>5.3571386735662939E-3</v>
      </c>
      <c r="T192" s="318">
        <f t="shared" si="36"/>
        <v>5.7950703165384702E-3</v>
      </c>
      <c r="U192" s="318">
        <f t="shared" si="36"/>
        <v>5.8280083665079377E-3</v>
      </c>
      <c r="V192" s="318">
        <f t="shared" si="36"/>
        <v>5.3939086644526303E-3</v>
      </c>
      <c r="W192" s="318">
        <f t="shared" si="36"/>
        <v>5.3619830051855636E-3</v>
      </c>
      <c r="X192" s="318">
        <f t="shared" si="36"/>
        <v>3.7039064768804148E-3</v>
      </c>
      <c r="Y192" s="318">
        <f t="shared" si="36"/>
        <v>3.758999893916648E-3</v>
      </c>
      <c r="DA192" s="141"/>
    </row>
    <row r="193" spans="1:105" ht="12" customHeight="1" x14ac:dyDescent="0.25">
      <c r="A193" s="62" t="s">
        <v>1036</v>
      </c>
      <c r="B193" s="318">
        <f t="shared" ref="B193:Y193" si="37">IF(B$106=0,0,B$106/B$61)</f>
        <v>3.0843761673734437E-2</v>
      </c>
      <c r="C193" s="318">
        <f t="shared" si="37"/>
        <v>3.0483844209467703E-2</v>
      </c>
      <c r="D193" s="318">
        <f t="shared" si="37"/>
        <v>3.1654109788546381E-2</v>
      </c>
      <c r="E193" s="318">
        <f t="shared" si="37"/>
        <v>3.635972591343245E-2</v>
      </c>
      <c r="F193" s="318">
        <f t="shared" si="37"/>
        <v>3.4096373253928336E-2</v>
      </c>
      <c r="G193" s="318">
        <f t="shared" si="37"/>
        <v>3.4825514525453447E-2</v>
      </c>
      <c r="H193" s="318">
        <f t="shared" si="37"/>
        <v>3.5246712492011362E-2</v>
      </c>
      <c r="I193" s="318">
        <f t="shared" si="37"/>
        <v>3.3944153219699492E-2</v>
      </c>
      <c r="J193" s="318">
        <f t="shared" si="37"/>
        <v>3.5683036243249172E-2</v>
      </c>
      <c r="K193" s="318">
        <f t="shared" si="37"/>
        <v>3.5675775832037314E-2</v>
      </c>
      <c r="L193" s="318">
        <f t="shared" si="37"/>
        <v>3.5263754323966702E-2</v>
      </c>
      <c r="M193" s="318">
        <f t="shared" si="37"/>
        <v>3.1709368383059121E-2</v>
      </c>
      <c r="N193" s="318">
        <f t="shared" si="37"/>
        <v>2.8020850285093414E-2</v>
      </c>
      <c r="O193" s="318">
        <f t="shared" si="37"/>
        <v>2.355873483395509E-2</v>
      </c>
      <c r="P193" s="318">
        <f t="shared" si="37"/>
        <v>2.5800097548956701E-2</v>
      </c>
      <c r="Q193" s="318">
        <f t="shared" si="37"/>
        <v>3.0501569402683129E-2</v>
      </c>
      <c r="R193" s="318">
        <f t="shared" si="37"/>
        <v>3.1527203930190012E-2</v>
      </c>
      <c r="S193" s="318">
        <f t="shared" si="37"/>
        <v>3.516784142161735E-2</v>
      </c>
      <c r="T193" s="318">
        <f t="shared" si="37"/>
        <v>3.2820625534390399E-2</v>
      </c>
      <c r="U193" s="318">
        <f t="shared" si="37"/>
        <v>3.2911761719646444E-2</v>
      </c>
      <c r="V193" s="318">
        <f t="shared" si="37"/>
        <v>3.5737880490085493E-2</v>
      </c>
      <c r="W193" s="318">
        <f t="shared" si="37"/>
        <v>3.7410176848266079E-2</v>
      </c>
      <c r="X193" s="318">
        <f t="shared" si="37"/>
        <v>4.5317688419860884E-2</v>
      </c>
      <c r="Y193" s="318">
        <f t="shared" si="37"/>
        <v>4.5111177247195357E-2</v>
      </c>
      <c r="DA193" s="141"/>
    </row>
    <row r="194" spans="1:105" ht="12" customHeight="1" x14ac:dyDescent="0.25">
      <c r="A194" s="41" t="s">
        <v>1038</v>
      </c>
      <c r="B194" s="319">
        <f t="shared" ref="B194:Y194" si="38">IF(B$107=0,0,B$107/B$61)</f>
        <v>3.5456362885578886E-2</v>
      </c>
      <c r="C194" s="319">
        <f t="shared" si="38"/>
        <v>3.4852808326523765E-2</v>
      </c>
      <c r="D194" s="319">
        <f t="shared" si="38"/>
        <v>3.5762393783429061E-2</v>
      </c>
      <c r="E194" s="319">
        <f t="shared" si="38"/>
        <v>3.8397482162846719E-2</v>
      </c>
      <c r="F194" s="319">
        <f t="shared" si="38"/>
        <v>3.6881582965347486E-2</v>
      </c>
      <c r="G194" s="319">
        <f t="shared" si="38"/>
        <v>3.7555899968637674E-2</v>
      </c>
      <c r="H194" s="319">
        <f t="shared" si="38"/>
        <v>3.7274233079951494E-2</v>
      </c>
      <c r="I194" s="319">
        <f t="shared" si="38"/>
        <v>3.7020786059272247E-2</v>
      </c>
      <c r="J194" s="319">
        <f t="shared" si="38"/>
        <v>3.7948734970130335E-2</v>
      </c>
      <c r="K194" s="319">
        <f t="shared" si="38"/>
        <v>3.8372580195731087E-2</v>
      </c>
      <c r="L194" s="319">
        <f t="shared" si="38"/>
        <v>3.7948866569541495E-2</v>
      </c>
      <c r="M194" s="319">
        <f t="shared" si="38"/>
        <v>3.7267443861177287E-2</v>
      </c>
      <c r="N194" s="319">
        <f t="shared" si="38"/>
        <v>3.4528109770906486E-2</v>
      </c>
      <c r="O194" s="319">
        <f t="shared" si="38"/>
        <v>3.2275646454802402E-2</v>
      </c>
      <c r="P194" s="319">
        <f t="shared" si="38"/>
        <v>3.2769709505652153E-2</v>
      </c>
      <c r="Q194" s="319">
        <f t="shared" si="38"/>
        <v>3.6606933154730584E-2</v>
      </c>
      <c r="R194" s="319">
        <f t="shared" si="38"/>
        <v>3.8453106101844457E-2</v>
      </c>
      <c r="S194" s="319">
        <f t="shared" si="38"/>
        <v>3.9964390364246177E-2</v>
      </c>
      <c r="T194" s="319">
        <f t="shared" si="38"/>
        <v>3.840235119249729E-2</v>
      </c>
      <c r="U194" s="319">
        <f t="shared" si="38"/>
        <v>3.8262216203472407E-2</v>
      </c>
      <c r="V194" s="319">
        <f t="shared" si="38"/>
        <v>3.9777943271844272E-2</v>
      </c>
      <c r="W194" s="319">
        <f t="shared" si="38"/>
        <v>3.9772417252513001E-2</v>
      </c>
      <c r="X194" s="319">
        <f t="shared" si="38"/>
        <v>4.3859029243527248E-2</v>
      </c>
      <c r="Y194" s="319">
        <f t="shared" si="38"/>
        <v>4.3710284554731485E-2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DA195" s="94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39">SUM(B$198:B$202,B$204:B$205,B$207:B$208,B$210:B$213)</f>
        <v>1.0000000000000002</v>
      </c>
      <c r="C197" s="232">
        <f t="shared" si="39"/>
        <v>1</v>
      </c>
      <c r="D197" s="232">
        <f t="shared" si="39"/>
        <v>0.99999999999999956</v>
      </c>
      <c r="E197" s="232">
        <f t="shared" si="39"/>
        <v>1</v>
      </c>
      <c r="F197" s="232">
        <f t="shared" si="39"/>
        <v>1</v>
      </c>
      <c r="G197" s="232">
        <f t="shared" si="39"/>
        <v>1.0000000000000002</v>
      </c>
      <c r="H197" s="232">
        <f t="shared" si="39"/>
        <v>1</v>
      </c>
      <c r="I197" s="232">
        <f t="shared" si="39"/>
        <v>0.99999999999999978</v>
      </c>
      <c r="J197" s="232">
        <f t="shared" si="39"/>
        <v>0.99999999999999989</v>
      </c>
      <c r="K197" s="232">
        <f t="shared" si="39"/>
        <v>1</v>
      </c>
      <c r="L197" s="232">
        <f t="shared" si="39"/>
        <v>1</v>
      </c>
      <c r="M197" s="232">
        <f t="shared" si="39"/>
        <v>0.99999999999999989</v>
      </c>
      <c r="N197" s="232">
        <f t="shared" si="39"/>
        <v>0.99999999999999989</v>
      </c>
      <c r="O197" s="232">
        <f t="shared" si="39"/>
        <v>0.99999999999999978</v>
      </c>
      <c r="P197" s="232">
        <f t="shared" si="39"/>
        <v>1</v>
      </c>
      <c r="Q197" s="232">
        <f t="shared" si="39"/>
        <v>1</v>
      </c>
      <c r="R197" s="232">
        <f t="shared" si="39"/>
        <v>0.99999999999999989</v>
      </c>
      <c r="S197" s="232">
        <f t="shared" si="39"/>
        <v>1</v>
      </c>
      <c r="T197" s="232">
        <f t="shared" si="39"/>
        <v>1</v>
      </c>
      <c r="U197" s="232">
        <f t="shared" si="39"/>
        <v>1</v>
      </c>
      <c r="V197" s="232">
        <f t="shared" si="39"/>
        <v>0.99999999999999978</v>
      </c>
      <c r="W197" s="232">
        <f t="shared" si="39"/>
        <v>1.0000000000000004</v>
      </c>
      <c r="X197" s="232">
        <f t="shared" si="39"/>
        <v>1</v>
      </c>
      <c r="Y197" s="232">
        <f t="shared" si="39"/>
        <v>1</v>
      </c>
      <c r="DA197" s="95"/>
    </row>
    <row r="198" spans="1:105" ht="12" customHeight="1" x14ac:dyDescent="0.25">
      <c r="A198" s="55" t="s">
        <v>91</v>
      </c>
      <c r="B198" s="266">
        <f t="shared" ref="B198:Y198" si="40">IF(B$111=0,0,B$111/B$110)</f>
        <v>1.235817844397666E-2</v>
      </c>
      <c r="C198" s="266">
        <f t="shared" si="40"/>
        <v>1.2246432570691242E-2</v>
      </c>
      <c r="D198" s="266">
        <f t="shared" si="40"/>
        <v>1.2410464504960242E-2</v>
      </c>
      <c r="E198" s="266">
        <f t="shared" si="40"/>
        <v>1.2849133314453648E-2</v>
      </c>
      <c r="F198" s="266">
        <f t="shared" si="40"/>
        <v>1.260124802718654E-2</v>
      </c>
      <c r="G198" s="266">
        <f t="shared" si="40"/>
        <v>1.2715352191751969E-2</v>
      </c>
      <c r="H198" s="266">
        <f t="shared" si="40"/>
        <v>1.2661608066877212E-2</v>
      </c>
      <c r="I198" s="266">
        <f t="shared" si="40"/>
        <v>1.2626556506449326E-2</v>
      </c>
      <c r="J198" s="266">
        <f t="shared" si="40"/>
        <v>1.2776093746264757E-2</v>
      </c>
      <c r="K198" s="266">
        <f t="shared" si="40"/>
        <v>1.2852490470530982E-2</v>
      </c>
      <c r="L198" s="266">
        <f t="shared" si="40"/>
        <v>1.2782713082486278E-2</v>
      </c>
      <c r="M198" s="266">
        <f t="shared" si="40"/>
        <v>1.2689869990299906E-2</v>
      </c>
      <c r="N198" s="266">
        <f t="shared" si="40"/>
        <v>1.2204208523386618E-2</v>
      </c>
      <c r="O198" s="266">
        <f t="shared" si="40"/>
        <v>1.1772566027889309E-2</v>
      </c>
      <c r="P198" s="266">
        <f t="shared" si="40"/>
        <v>1.18684221727858E-2</v>
      </c>
      <c r="Q198" s="266">
        <f t="shared" si="40"/>
        <v>1.2575559374243973E-2</v>
      </c>
      <c r="R198" s="266">
        <f t="shared" si="40"/>
        <v>1.2900362628045269E-2</v>
      </c>
      <c r="S198" s="266">
        <f t="shared" si="40"/>
        <v>1.3130236356489262E-2</v>
      </c>
      <c r="T198" s="266">
        <f t="shared" si="40"/>
        <v>1.2880814367515172E-2</v>
      </c>
      <c r="U198" s="266">
        <f t="shared" si="40"/>
        <v>1.2855344118288547E-2</v>
      </c>
      <c r="V198" s="266">
        <f t="shared" si="40"/>
        <v>1.3093140753854622E-2</v>
      </c>
      <c r="W198" s="266">
        <f t="shared" si="40"/>
        <v>1.3076186565097299E-2</v>
      </c>
      <c r="X198" s="266">
        <f t="shared" si="40"/>
        <v>1.3633896200269818E-2</v>
      </c>
      <c r="Y198" s="266">
        <f t="shared" si="40"/>
        <v>1.3613867172726838E-2</v>
      </c>
      <c r="DA198" s="76"/>
    </row>
    <row r="199" spans="1:105" ht="12" customHeight="1" x14ac:dyDescent="0.25">
      <c r="A199" s="173" t="s">
        <v>92</v>
      </c>
      <c r="B199" s="267">
        <f t="shared" ref="B199:Y199" si="41">IF(B$112=0,0,B$112/B$110)</f>
        <v>9.8619796699097678E-2</v>
      </c>
      <c r="C199" s="267">
        <f t="shared" si="41"/>
        <v>9.7728050771060615E-2</v>
      </c>
      <c r="D199" s="267">
        <f t="shared" si="41"/>
        <v>9.9037045950496075E-2</v>
      </c>
      <c r="E199" s="267">
        <f t="shared" si="41"/>
        <v>0.10253767745590701</v>
      </c>
      <c r="F199" s="267">
        <f t="shared" si="41"/>
        <v>0.10055952211968146</v>
      </c>
      <c r="G199" s="267">
        <f t="shared" si="41"/>
        <v>0.10147008750461874</v>
      </c>
      <c r="H199" s="267">
        <f t="shared" si="41"/>
        <v>0.10104120272253324</v>
      </c>
      <c r="I199" s="267">
        <f t="shared" si="41"/>
        <v>0.10076148692306854</v>
      </c>
      <c r="J199" s="267">
        <f t="shared" si="41"/>
        <v>0.10195481264306809</v>
      </c>
      <c r="K199" s="267">
        <f t="shared" si="41"/>
        <v>0.10256446797777355</v>
      </c>
      <c r="L199" s="267">
        <f t="shared" si="41"/>
        <v>0.10200763576707533</v>
      </c>
      <c r="M199" s="267">
        <f t="shared" si="41"/>
        <v>0.1012667363766155</v>
      </c>
      <c r="N199" s="267">
        <f t="shared" si="41"/>
        <v>9.7391097636755936E-2</v>
      </c>
      <c r="O199" s="267">
        <f t="shared" si="41"/>
        <v>9.3946536988468443E-2</v>
      </c>
      <c r="P199" s="267">
        <f t="shared" si="41"/>
        <v>9.4711480913247201E-2</v>
      </c>
      <c r="Q199" s="267">
        <f t="shared" si="41"/>
        <v>0.10035452348317896</v>
      </c>
      <c r="R199" s="267">
        <f t="shared" si="41"/>
        <v>0.10294649373205507</v>
      </c>
      <c r="S199" s="267">
        <f t="shared" si="41"/>
        <v>0.10478091459499862</v>
      </c>
      <c r="T199" s="267">
        <f t="shared" si="41"/>
        <v>0.10279049618856287</v>
      </c>
      <c r="U199" s="267">
        <f t="shared" si="41"/>
        <v>0.10258724044080098</v>
      </c>
      <c r="V199" s="267">
        <f t="shared" si="41"/>
        <v>0.10448488708521286</v>
      </c>
      <c r="W199" s="267">
        <f t="shared" si="41"/>
        <v>0.10434959055619562</v>
      </c>
      <c r="X199" s="267">
        <f t="shared" si="41"/>
        <v>0.10880018261449767</v>
      </c>
      <c r="Y199" s="267">
        <f t="shared" si="41"/>
        <v>0.10864034849061577</v>
      </c>
      <c r="DA199" s="77"/>
    </row>
    <row r="200" spans="1:105" ht="12" customHeight="1" x14ac:dyDescent="0.25">
      <c r="A200" s="173" t="s">
        <v>93</v>
      </c>
      <c r="B200" s="267">
        <f t="shared" ref="B200:Y200" si="42">IF(B$113=0,0,B$113/B$110)</f>
        <v>0.12091689625117781</v>
      </c>
      <c r="C200" s="267">
        <f t="shared" si="42"/>
        <v>0.1198235341324963</v>
      </c>
      <c r="D200" s="267">
        <f t="shared" si="42"/>
        <v>0.121428482019258</v>
      </c>
      <c r="E200" s="267">
        <f t="shared" si="42"/>
        <v>0.12572057661609526</v>
      </c>
      <c r="F200" s="267">
        <f t="shared" si="42"/>
        <v>0.1232951771368314</v>
      </c>
      <c r="G200" s="267">
        <f t="shared" si="42"/>
        <v>0.12441161363199389</v>
      </c>
      <c r="H200" s="267">
        <f t="shared" si="42"/>
        <v>0.12388576163842939</v>
      </c>
      <c r="I200" s="267">
        <f t="shared" si="42"/>
        <v>0.12354280446922239</v>
      </c>
      <c r="J200" s="267">
        <f t="shared" si="42"/>
        <v>0.12500593101286459</v>
      </c>
      <c r="K200" s="267">
        <f t="shared" si="42"/>
        <v>0.12575342424772171</v>
      </c>
      <c r="L200" s="267">
        <f t="shared" si="42"/>
        <v>0.1250706969971703</v>
      </c>
      <c r="M200" s="267">
        <f t="shared" si="42"/>
        <v>0.12416228653874956</v>
      </c>
      <c r="N200" s="267">
        <f t="shared" si="42"/>
        <v>0.11941039875252238</v>
      </c>
      <c r="O200" s="267">
        <f t="shared" si="42"/>
        <v>0.11518705215801786</v>
      </c>
      <c r="P200" s="267">
        <f t="shared" si="42"/>
        <v>0.11612494341602417</v>
      </c>
      <c r="Q200" s="267">
        <f t="shared" si="42"/>
        <v>0.12304383004739017</v>
      </c>
      <c r="R200" s="267">
        <f t="shared" si="42"/>
        <v>0.12622182278474853</v>
      </c>
      <c r="S200" s="267">
        <f t="shared" si="42"/>
        <v>0.12847099064546028</v>
      </c>
      <c r="T200" s="267">
        <f t="shared" si="42"/>
        <v>0.12603055551982564</v>
      </c>
      <c r="U200" s="267">
        <f t="shared" si="42"/>
        <v>0.1257813453714863</v>
      </c>
      <c r="V200" s="267">
        <f t="shared" si="42"/>
        <v>0.12810803382658267</v>
      </c>
      <c r="W200" s="267">
        <f t="shared" si="42"/>
        <v>0.12794214789992397</v>
      </c>
      <c r="X200" s="267">
        <f t="shared" si="42"/>
        <v>0.13339898107320664</v>
      </c>
      <c r="Y200" s="267">
        <f t="shared" si="42"/>
        <v>0.13320300980960942</v>
      </c>
      <c r="DA200" s="77"/>
    </row>
    <row r="201" spans="1:105" ht="12" customHeight="1" x14ac:dyDescent="0.25">
      <c r="A201" s="173" t="s">
        <v>94</v>
      </c>
      <c r="B201" s="267">
        <f t="shared" ref="B201:Y201" si="43">IF(B$114=0,0,B$114/B$110)</f>
        <v>0.22390540465426131</v>
      </c>
      <c r="C201" s="267">
        <f t="shared" si="43"/>
        <v>0.22188079357667886</v>
      </c>
      <c r="D201" s="267">
        <f t="shared" si="43"/>
        <v>0.22485272320087207</v>
      </c>
      <c r="E201" s="267">
        <f t="shared" si="43"/>
        <v>0.23280052212156968</v>
      </c>
      <c r="F201" s="267">
        <f t="shared" si="43"/>
        <v>0.2283093379389661</v>
      </c>
      <c r="G201" s="267">
        <f t="shared" si="43"/>
        <v>0.23037667652414517</v>
      </c>
      <c r="H201" s="267">
        <f t="shared" si="43"/>
        <v>0.22940294078449519</v>
      </c>
      <c r="I201" s="267">
        <f t="shared" si="43"/>
        <v>0.22876787681799327</v>
      </c>
      <c r="J201" s="267">
        <f t="shared" si="43"/>
        <v>0.23147719165298614</v>
      </c>
      <c r="K201" s="267">
        <f t="shared" si="43"/>
        <v>0.23286134705571274</v>
      </c>
      <c r="L201" s="267">
        <f t="shared" si="43"/>
        <v>0.23159712074787178</v>
      </c>
      <c r="M201" s="267">
        <f t="shared" si="43"/>
        <v>0.22991499014751018</v>
      </c>
      <c r="N201" s="267">
        <f t="shared" si="43"/>
        <v>0.22111577853496042</v>
      </c>
      <c r="O201" s="267">
        <f t="shared" si="43"/>
        <v>0.2132952823300843</v>
      </c>
      <c r="P201" s="267">
        <f t="shared" si="43"/>
        <v>0.21503200340179768</v>
      </c>
      <c r="Q201" s="267">
        <f t="shared" si="43"/>
        <v>0.22784391107543581</v>
      </c>
      <c r="R201" s="267">
        <f t="shared" si="43"/>
        <v>0.23372869452512335</v>
      </c>
      <c r="S201" s="267">
        <f t="shared" si="43"/>
        <v>0.23789354539048063</v>
      </c>
      <c r="T201" s="267">
        <f t="shared" si="43"/>
        <v>0.23337451925535213</v>
      </c>
      <c r="U201" s="267">
        <f t="shared" si="43"/>
        <v>0.23291304942906765</v>
      </c>
      <c r="V201" s="267">
        <f t="shared" si="43"/>
        <v>0.23722144747925089</v>
      </c>
      <c r="W201" s="267">
        <f t="shared" si="43"/>
        <v>0.23691427158666248</v>
      </c>
      <c r="X201" s="267">
        <f t="shared" si="43"/>
        <v>0.24701885148967792</v>
      </c>
      <c r="Y201" s="267">
        <f t="shared" si="43"/>
        <v>0.24665596568598341</v>
      </c>
      <c r="DA201" s="77"/>
    </row>
    <row r="202" spans="1:105" ht="12" customHeight="1" x14ac:dyDescent="0.25">
      <c r="A202" s="56" t="s">
        <v>95</v>
      </c>
      <c r="B202" s="268">
        <f t="shared" ref="B202:Y202" si="44">IF(B$115=0,0,B$115/B$110)</f>
        <v>3.1022601114191424E-2</v>
      </c>
      <c r="C202" s="268">
        <f t="shared" si="44"/>
        <v>3.0906823490777138E-2</v>
      </c>
      <c r="D202" s="268">
        <f t="shared" si="44"/>
        <v>3.1107369865735833E-2</v>
      </c>
      <c r="E202" s="268">
        <f t="shared" si="44"/>
        <v>3.2345226195179426E-2</v>
      </c>
      <c r="F202" s="268">
        <f t="shared" si="44"/>
        <v>3.1765149944125881E-2</v>
      </c>
      <c r="G202" s="268">
        <f t="shared" si="44"/>
        <v>3.2023671745926983E-2</v>
      </c>
      <c r="H202" s="268">
        <f t="shared" si="44"/>
        <v>3.2388275029954464E-2</v>
      </c>
      <c r="I202" s="268">
        <f t="shared" si="44"/>
        <v>3.2102822941896557E-2</v>
      </c>
      <c r="J202" s="268">
        <f t="shared" si="44"/>
        <v>3.2610971437300955E-2</v>
      </c>
      <c r="K202" s="268">
        <f t="shared" si="44"/>
        <v>3.2452301027927663E-2</v>
      </c>
      <c r="L202" s="268">
        <f t="shared" si="44"/>
        <v>3.22017042654286E-2</v>
      </c>
      <c r="M202" s="268">
        <f t="shared" si="44"/>
        <v>3.1392291870472683E-2</v>
      </c>
      <c r="N202" s="268">
        <f t="shared" si="44"/>
        <v>3.0659221308606918E-2</v>
      </c>
      <c r="O202" s="268">
        <f t="shared" si="44"/>
        <v>3.0375968837760354E-2</v>
      </c>
      <c r="P202" s="268">
        <f t="shared" si="44"/>
        <v>3.0475850155263849E-2</v>
      </c>
      <c r="Q202" s="268">
        <f t="shared" si="44"/>
        <v>3.0849439622358199E-2</v>
      </c>
      <c r="R202" s="268">
        <f t="shared" si="44"/>
        <v>3.142536200243131E-2</v>
      </c>
      <c r="S202" s="268">
        <f t="shared" si="44"/>
        <v>3.2048623499757269E-2</v>
      </c>
      <c r="T202" s="268">
        <f t="shared" si="44"/>
        <v>3.1500410535341916E-2</v>
      </c>
      <c r="U202" s="268">
        <f t="shared" si="44"/>
        <v>3.1474504911078754E-2</v>
      </c>
      <c r="V202" s="268">
        <f t="shared" si="44"/>
        <v>3.203342811845826E-2</v>
      </c>
      <c r="W202" s="268">
        <f t="shared" si="44"/>
        <v>3.2128098358544299E-2</v>
      </c>
      <c r="X202" s="268">
        <f t="shared" si="44"/>
        <v>3.488058831488524E-2</v>
      </c>
      <c r="Y202" s="268">
        <f t="shared" si="44"/>
        <v>3.4823058096486996E-2</v>
      </c>
      <c r="DA202" s="78"/>
    </row>
    <row r="203" spans="1:105" ht="12" customHeight="1" x14ac:dyDescent="0.25">
      <c r="A203" s="174" t="s">
        <v>1051</v>
      </c>
      <c r="B203" s="269">
        <f t="shared" ref="B203:Y203" si="45">IF(B$121=0,0,B$121/B$110)</f>
        <v>0.13551562170448836</v>
      </c>
      <c r="C203" s="269">
        <f t="shared" si="45"/>
        <v>0.13955703781003656</v>
      </c>
      <c r="D203" s="269">
        <f t="shared" si="45"/>
        <v>0.13334737488608009</v>
      </c>
      <c r="E203" s="269">
        <f t="shared" si="45"/>
        <v>0.1143732280966355</v>
      </c>
      <c r="F203" s="269">
        <f t="shared" si="45"/>
        <v>0.12595990936832191</v>
      </c>
      <c r="G203" s="269">
        <f t="shared" si="45"/>
        <v>0.12082110605013535</v>
      </c>
      <c r="H203" s="269">
        <f t="shared" si="45"/>
        <v>0.12238563151652659</v>
      </c>
      <c r="I203" s="269">
        <f t="shared" si="45"/>
        <v>0.12465685563479501</v>
      </c>
      <c r="J203" s="269">
        <f t="shared" si="45"/>
        <v>0.11734943802168753</v>
      </c>
      <c r="K203" s="269">
        <f t="shared" si="45"/>
        <v>0.11412351837872459</v>
      </c>
      <c r="L203" s="269">
        <f t="shared" si="45"/>
        <v>0.11766164657210311</v>
      </c>
      <c r="M203" s="269">
        <f t="shared" si="45"/>
        <v>0.12408555714396989</v>
      </c>
      <c r="N203" s="269">
        <f t="shared" si="45"/>
        <v>0.14437454882330888</v>
      </c>
      <c r="O203" s="269">
        <f t="shared" si="45"/>
        <v>0.16041726320983662</v>
      </c>
      <c r="P203" s="269">
        <f t="shared" si="45"/>
        <v>0.15755295834123384</v>
      </c>
      <c r="Q203" s="269">
        <f t="shared" si="45"/>
        <v>0.12814384444330473</v>
      </c>
      <c r="R203" s="269">
        <f t="shared" si="45"/>
        <v>0.11585597554740527</v>
      </c>
      <c r="S203" s="269">
        <f t="shared" si="45"/>
        <v>0.10474887137990936</v>
      </c>
      <c r="T203" s="269">
        <f t="shared" si="45"/>
        <v>0.11563420295313789</v>
      </c>
      <c r="U203" s="269">
        <f t="shared" si="45"/>
        <v>0.11648310195207197</v>
      </c>
      <c r="V203" s="269">
        <f t="shared" si="45"/>
        <v>0.10565845976318368</v>
      </c>
      <c r="W203" s="269">
        <f t="shared" si="45"/>
        <v>0.10491382796846882</v>
      </c>
      <c r="X203" s="269">
        <f t="shared" si="45"/>
        <v>6.8668432111534575E-2</v>
      </c>
      <c r="Y203" s="269">
        <f t="shared" si="45"/>
        <v>6.9817079665007428E-2</v>
      </c>
      <c r="DA203" s="79"/>
    </row>
    <row r="204" spans="1:105" ht="12" customHeight="1" x14ac:dyDescent="0.25">
      <c r="A204" s="62" t="s">
        <v>1052</v>
      </c>
      <c r="B204" s="318">
        <f t="shared" ref="B204:Y204" si="46">IF(B$122=0,0,B$122/B$110)</f>
        <v>0.13516000584983748</v>
      </c>
      <c r="C204" s="318">
        <f t="shared" si="46"/>
        <v>0.13920463752671056</v>
      </c>
      <c r="D204" s="318">
        <f t="shared" si="46"/>
        <v>0.1329902544608044</v>
      </c>
      <c r="E204" s="318">
        <f t="shared" si="46"/>
        <v>0.11400348464731917</v>
      </c>
      <c r="F204" s="318">
        <f t="shared" si="46"/>
        <v>0.12559729900408659</v>
      </c>
      <c r="G204" s="318">
        <f t="shared" si="46"/>
        <v>0.12045521225297461</v>
      </c>
      <c r="H204" s="318">
        <f t="shared" si="46"/>
        <v>0.12202128424687282</v>
      </c>
      <c r="I204" s="318">
        <f t="shared" si="46"/>
        <v>0.12429351700008488</v>
      </c>
      <c r="J204" s="318">
        <f t="shared" si="46"/>
        <v>0.11698179634073315</v>
      </c>
      <c r="K204" s="318">
        <f t="shared" si="46"/>
        <v>0.11375367832472393</v>
      </c>
      <c r="L204" s="318">
        <f t="shared" si="46"/>
        <v>0.11729381441478379</v>
      </c>
      <c r="M204" s="318">
        <f t="shared" si="46"/>
        <v>0.12372039661627024</v>
      </c>
      <c r="N204" s="318">
        <f t="shared" si="46"/>
        <v>0.14402336356861653</v>
      </c>
      <c r="O204" s="318">
        <f t="shared" si="46"/>
        <v>0.1600784987917292</v>
      </c>
      <c r="P204" s="318">
        <f t="shared" si="46"/>
        <v>0.15721143559065487</v>
      </c>
      <c r="Q204" s="318">
        <f t="shared" si="46"/>
        <v>0.127781973289327</v>
      </c>
      <c r="R204" s="318">
        <f t="shared" si="46"/>
        <v>0.11548475793616302</v>
      </c>
      <c r="S204" s="318">
        <f t="shared" si="46"/>
        <v>0.10437103897970181</v>
      </c>
      <c r="T204" s="318">
        <f t="shared" si="46"/>
        <v>0.11526354785775564</v>
      </c>
      <c r="U204" s="318">
        <f t="shared" si="46"/>
        <v>0.11611317978221655</v>
      </c>
      <c r="V204" s="318">
        <f t="shared" si="46"/>
        <v>0.10528169481676752</v>
      </c>
      <c r="W204" s="318">
        <f t="shared" si="46"/>
        <v>0.10453755089155156</v>
      </c>
      <c r="X204" s="318">
        <f t="shared" si="46"/>
        <v>6.8276106521524715E-2</v>
      </c>
      <c r="Y204" s="318">
        <f t="shared" si="46"/>
        <v>6.9425330425288978E-2</v>
      </c>
      <c r="DA204" s="141"/>
    </row>
    <row r="205" spans="1:105" ht="12" customHeight="1" x14ac:dyDescent="0.25">
      <c r="A205" s="62" t="s">
        <v>1064</v>
      </c>
      <c r="B205" s="318">
        <f t="shared" ref="B205:Y205" si="47">IF(B$133=0,0,B$133/B$110)</f>
        <v>3.5561585465087496E-4</v>
      </c>
      <c r="C205" s="318">
        <f t="shared" si="47"/>
        <v>3.5240028332600307E-4</v>
      </c>
      <c r="D205" s="318">
        <f t="shared" si="47"/>
        <v>3.5712042527568782E-4</v>
      </c>
      <c r="E205" s="318">
        <f t="shared" si="47"/>
        <v>3.6974344931631518E-4</v>
      </c>
      <c r="F205" s="318">
        <f t="shared" si="47"/>
        <v>3.62610364235331E-4</v>
      </c>
      <c r="G205" s="318">
        <f t="shared" si="47"/>
        <v>3.658937971607505E-4</v>
      </c>
      <c r="H205" s="318">
        <f t="shared" si="47"/>
        <v>3.6434726965376855E-4</v>
      </c>
      <c r="I205" s="318">
        <f t="shared" si="47"/>
        <v>3.6333863471012224E-4</v>
      </c>
      <c r="J205" s="318">
        <f t="shared" si="47"/>
        <v>3.6764168095436992E-4</v>
      </c>
      <c r="K205" s="318">
        <f t="shared" si="47"/>
        <v>3.6984005400065846E-4</v>
      </c>
      <c r="L205" s="318">
        <f t="shared" si="47"/>
        <v>3.6783215731933834E-4</v>
      </c>
      <c r="M205" s="318">
        <f t="shared" si="47"/>
        <v>3.6516052769965265E-4</v>
      </c>
      <c r="N205" s="318">
        <f t="shared" si="47"/>
        <v>3.5118525469236405E-4</v>
      </c>
      <c r="O205" s="318">
        <f t="shared" si="47"/>
        <v>3.3876441810744398E-4</v>
      </c>
      <c r="P205" s="318">
        <f t="shared" si="47"/>
        <v>3.4152275057896782E-4</v>
      </c>
      <c r="Q205" s="318">
        <f t="shared" si="47"/>
        <v>3.6187115397773415E-4</v>
      </c>
      <c r="R205" s="318">
        <f t="shared" si="47"/>
        <v>3.7121761124225361E-4</v>
      </c>
      <c r="S205" s="318">
        <f t="shared" si="47"/>
        <v>3.7783240020755073E-4</v>
      </c>
      <c r="T205" s="318">
        <f t="shared" si="47"/>
        <v>3.7065509538226161E-4</v>
      </c>
      <c r="U205" s="318">
        <f t="shared" si="47"/>
        <v>3.6992216985541653E-4</v>
      </c>
      <c r="V205" s="318">
        <f t="shared" si="47"/>
        <v>3.7676494641616026E-4</v>
      </c>
      <c r="W205" s="318">
        <f t="shared" si="47"/>
        <v>3.7627707691725469E-4</v>
      </c>
      <c r="X205" s="318">
        <f t="shared" si="47"/>
        <v>3.9232559000985917E-4</v>
      </c>
      <c r="Y205" s="318">
        <f t="shared" si="47"/>
        <v>3.917492397184461E-4</v>
      </c>
      <c r="DA205" s="141"/>
    </row>
    <row r="206" spans="1:105" ht="12" customHeight="1" x14ac:dyDescent="0.25">
      <c r="A206" s="174" t="s">
        <v>1010</v>
      </c>
      <c r="B206" s="269">
        <f t="shared" ref="B206:Y206" si="48">IF(B$134=0,0,B$134/B$110)</f>
        <v>8.6711094138565314E-2</v>
      </c>
      <c r="C206" s="269">
        <f t="shared" si="48"/>
        <v>8.837023000472824E-2</v>
      </c>
      <c r="D206" s="269">
        <f t="shared" si="48"/>
        <v>8.584807783829565E-2</v>
      </c>
      <c r="E206" s="269">
        <f t="shared" si="48"/>
        <v>8.0067828310975114E-2</v>
      </c>
      <c r="F206" s="269">
        <f t="shared" si="48"/>
        <v>8.2350290819446101E-2</v>
      </c>
      <c r="G206" s="269">
        <f t="shared" si="48"/>
        <v>8.1361738945055828E-2</v>
      </c>
      <c r="H206" s="269">
        <f t="shared" si="48"/>
        <v>8.1954220512316239E-2</v>
      </c>
      <c r="I206" s="269">
        <f t="shared" si="48"/>
        <v>8.2392684238438582E-2</v>
      </c>
      <c r="J206" s="269">
        <f t="shared" si="48"/>
        <v>8.1010404213884932E-2</v>
      </c>
      <c r="K206" s="269">
        <f t="shared" si="48"/>
        <v>8.0917434831975915E-2</v>
      </c>
      <c r="L206" s="269">
        <f t="shared" si="48"/>
        <v>8.1111201680474615E-2</v>
      </c>
      <c r="M206" s="269">
        <f t="shared" si="48"/>
        <v>8.1850265802297997E-2</v>
      </c>
      <c r="N206" s="269">
        <f t="shared" si="48"/>
        <v>8.7297746195738449E-2</v>
      </c>
      <c r="O206" s="269">
        <f t="shared" si="48"/>
        <v>9.3880983699478712E-2</v>
      </c>
      <c r="P206" s="269">
        <f t="shared" si="48"/>
        <v>9.1461267773715563E-2</v>
      </c>
      <c r="Q206" s="269">
        <f t="shared" si="48"/>
        <v>8.4044838622396062E-2</v>
      </c>
      <c r="R206" s="269">
        <f t="shared" si="48"/>
        <v>8.0124350115900508E-2</v>
      </c>
      <c r="S206" s="269">
        <f t="shared" si="48"/>
        <v>7.7563195598581866E-2</v>
      </c>
      <c r="T206" s="269">
        <f t="shared" si="48"/>
        <v>8.032470755482693E-2</v>
      </c>
      <c r="U206" s="269">
        <f t="shared" si="48"/>
        <v>8.0620429218994968E-2</v>
      </c>
      <c r="V206" s="269">
        <f t="shared" si="48"/>
        <v>7.7935911039466774E-2</v>
      </c>
      <c r="W206" s="269">
        <f t="shared" si="48"/>
        <v>7.8085771426342973E-2</v>
      </c>
      <c r="X206" s="269">
        <f t="shared" si="48"/>
        <v>8.0006395062168015E-2</v>
      </c>
      <c r="Y206" s="269">
        <f t="shared" si="48"/>
        <v>8.0011441404142139E-2</v>
      </c>
      <c r="DA206" s="79"/>
    </row>
    <row r="207" spans="1:105" ht="12" customHeight="1" x14ac:dyDescent="0.25">
      <c r="A207" s="62" t="s">
        <v>1012</v>
      </c>
      <c r="B207" s="318">
        <f t="shared" ref="B207:Y207" si="49">IF(B$135=0,0,B$135/B$110)</f>
        <v>6.7237951678405794E-2</v>
      </c>
      <c r="C207" s="318">
        <f t="shared" si="49"/>
        <v>7.0380777418706686E-2</v>
      </c>
      <c r="D207" s="318">
        <f t="shared" si="49"/>
        <v>6.5531389916347077E-2</v>
      </c>
      <c r="E207" s="318">
        <f t="shared" si="49"/>
        <v>4.396981307331229E-2</v>
      </c>
      <c r="F207" s="318">
        <f t="shared" si="49"/>
        <v>5.1273179478898499E-2</v>
      </c>
      <c r="G207" s="318">
        <f t="shared" si="49"/>
        <v>4.7744973147169717E-2</v>
      </c>
      <c r="H207" s="318">
        <f t="shared" si="49"/>
        <v>4.4037496666293995E-2</v>
      </c>
      <c r="I207" s="318">
        <f t="shared" si="49"/>
        <v>4.8195547791439773E-2</v>
      </c>
      <c r="J207" s="318">
        <f t="shared" si="49"/>
        <v>4.2392925932376077E-2</v>
      </c>
      <c r="K207" s="318">
        <f t="shared" si="49"/>
        <v>3.8837221180199263E-2</v>
      </c>
      <c r="L207" s="318">
        <f t="shared" si="49"/>
        <v>4.1539713653824722E-2</v>
      </c>
      <c r="M207" s="318">
        <f t="shared" si="49"/>
        <v>5.2253889946501209E-2</v>
      </c>
      <c r="N207" s="318">
        <f t="shared" si="49"/>
        <v>6.5548506872862969E-2</v>
      </c>
      <c r="O207" s="318">
        <f t="shared" si="49"/>
        <v>7.8670631185146722E-2</v>
      </c>
      <c r="P207" s="318">
        <f t="shared" si="49"/>
        <v>7.2681310257897841E-2</v>
      </c>
      <c r="Q207" s="318">
        <f t="shared" si="49"/>
        <v>6.114347416017351E-2</v>
      </c>
      <c r="R207" s="318">
        <f t="shared" si="49"/>
        <v>5.1101872333456241E-2</v>
      </c>
      <c r="S207" s="318">
        <f t="shared" si="49"/>
        <v>4.2047944501805622E-2</v>
      </c>
      <c r="T207" s="318">
        <f t="shared" si="49"/>
        <v>5.0517349704435804E-2</v>
      </c>
      <c r="U207" s="318">
        <f t="shared" si="49"/>
        <v>5.1089481978821939E-2</v>
      </c>
      <c r="V207" s="318">
        <f t="shared" si="49"/>
        <v>4.247212735760781E-2</v>
      </c>
      <c r="W207" s="318">
        <f t="shared" si="49"/>
        <v>4.139459333135298E-2</v>
      </c>
      <c r="X207" s="318">
        <f t="shared" si="49"/>
        <v>1.461240079345706E-2</v>
      </c>
      <c r="Y207" s="318">
        <f t="shared" si="49"/>
        <v>1.5139706632157485E-2</v>
      </c>
      <c r="DA207" s="141"/>
    </row>
    <row r="208" spans="1:105" ht="12" customHeight="1" x14ac:dyDescent="0.25">
      <c r="A208" s="62" t="s">
        <v>1019</v>
      </c>
      <c r="B208" s="318">
        <f t="shared" ref="B208:Y208" si="50">IF(B$141=0,0,B$141/B$110)</f>
        <v>1.9473142460159538E-2</v>
      </c>
      <c r="C208" s="318">
        <f t="shared" si="50"/>
        <v>1.7989452586021564E-2</v>
      </c>
      <c r="D208" s="318">
        <f t="shared" si="50"/>
        <v>2.0316687921948583E-2</v>
      </c>
      <c r="E208" s="318">
        <f t="shared" si="50"/>
        <v>3.6098015237662817E-2</v>
      </c>
      <c r="F208" s="318">
        <f t="shared" si="50"/>
        <v>3.1077111340547598E-2</v>
      </c>
      <c r="G208" s="318">
        <f t="shared" si="50"/>
        <v>3.3616765797886104E-2</v>
      </c>
      <c r="H208" s="318">
        <f t="shared" si="50"/>
        <v>3.7916723846022245E-2</v>
      </c>
      <c r="I208" s="318">
        <f t="shared" si="50"/>
        <v>3.4197136446998816E-2</v>
      </c>
      <c r="J208" s="318">
        <f t="shared" si="50"/>
        <v>3.8617478281508862E-2</v>
      </c>
      <c r="K208" s="318">
        <f t="shared" si="50"/>
        <v>4.2080213651776652E-2</v>
      </c>
      <c r="L208" s="318">
        <f t="shared" si="50"/>
        <v>3.957148802664992E-2</v>
      </c>
      <c r="M208" s="318">
        <f t="shared" si="50"/>
        <v>2.9596375855796796E-2</v>
      </c>
      <c r="N208" s="318">
        <f t="shared" si="50"/>
        <v>2.1749239322875473E-2</v>
      </c>
      <c r="O208" s="318">
        <f t="shared" si="50"/>
        <v>1.5210352514331995E-2</v>
      </c>
      <c r="P208" s="318">
        <f t="shared" si="50"/>
        <v>1.8779957515817729E-2</v>
      </c>
      <c r="Q208" s="318">
        <f t="shared" si="50"/>
        <v>2.2901364462222549E-2</v>
      </c>
      <c r="R208" s="318">
        <f t="shared" si="50"/>
        <v>2.9022477782444257E-2</v>
      </c>
      <c r="S208" s="318">
        <f t="shared" si="50"/>
        <v>3.5515251096776244E-2</v>
      </c>
      <c r="T208" s="318">
        <f t="shared" si="50"/>
        <v>2.9807357850391122E-2</v>
      </c>
      <c r="U208" s="318">
        <f t="shared" si="50"/>
        <v>2.9530947240173026E-2</v>
      </c>
      <c r="V208" s="318">
        <f t="shared" si="50"/>
        <v>3.546378368185895E-2</v>
      </c>
      <c r="W208" s="318">
        <f t="shared" si="50"/>
        <v>3.6691178094989993E-2</v>
      </c>
      <c r="X208" s="318">
        <f t="shared" si="50"/>
        <v>6.5393994268710953E-2</v>
      </c>
      <c r="Y208" s="318">
        <f t="shared" si="50"/>
        <v>6.4871734771984671E-2</v>
      </c>
      <c r="DA208" s="141"/>
    </row>
    <row r="209" spans="1:105" ht="12" customHeight="1" x14ac:dyDescent="0.25">
      <c r="A209" s="174" t="s">
        <v>1021</v>
      </c>
      <c r="B209" s="269">
        <f t="shared" ref="B209:Y209" si="51">IF(B$142=0,0,B$142/B$110)</f>
        <v>8.1680862915785829E-2</v>
      </c>
      <c r="C209" s="269">
        <f t="shared" si="51"/>
        <v>8.210982337337272E-2</v>
      </c>
      <c r="D209" s="269">
        <f t="shared" si="51"/>
        <v>8.1813521786762544E-2</v>
      </c>
      <c r="E209" s="269">
        <f t="shared" si="51"/>
        <v>8.1722586971251232E-2</v>
      </c>
      <c r="F209" s="269">
        <f t="shared" si="51"/>
        <v>8.1773755963429617E-2</v>
      </c>
      <c r="G209" s="269">
        <f t="shared" si="51"/>
        <v>8.1501940346158416E-2</v>
      </c>
      <c r="H209" s="269">
        <f t="shared" si="51"/>
        <v>8.1872632937469561E-2</v>
      </c>
      <c r="I209" s="269">
        <f t="shared" si="51"/>
        <v>8.133473788212453E-2</v>
      </c>
      <c r="J209" s="269">
        <f t="shared" si="51"/>
        <v>8.146876564919027E-2</v>
      </c>
      <c r="K209" s="269">
        <f t="shared" si="51"/>
        <v>8.0834946056472637E-2</v>
      </c>
      <c r="L209" s="269">
        <f t="shared" si="51"/>
        <v>8.1108799487048952E-2</v>
      </c>
      <c r="M209" s="269">
        <f t="shared" si="51"/>
        <v>7.9751696731308178E-2</v>
      </c>
      <c r="N209" s="269">
        <f t="shared" si="51"/>
        <v>8.0884734818420123E-2</v>
      </c>
      <c r="O209" s="269">
        <f t="shared" si="51"/>
        <v>8.1771380900112808E-2</v>
      </c>
      <c r="P209" s="269">
        <f t="shared" si="51"/>
        <v>8.179690988001731E-2</v>
      </c>
      <c r="Q209" s="269">
        <f t="shared" si="51"/>
        <v>8.0193448296347253E-2</v>
      </c>
      <c r="R209" s="269">
        <f t="shared" si="51"/>
        <v>7.8346216508422523E-2</v>
      </c>
      <c r="S209" s="269">
        <f t="shared" si="51"/>
        <v>7.9020290268868976E-2</v>
      </c>
      <c r="T209" s="269">
        <f t="shared" si="51"/>
        <v>7.9344595623914368E-2</v>
      </c>
      <c r="U209" s="269">
        <f t="shared" si="51"/>
        <v>7.9596591822862939E-2</v>
      </c>
      <c r="V209" s="269">
        <f t="shared" si="51"/>
        <v>7.9749525047912953E-2</v>
      </c>
      <c r="W209" s="269">
        <f t="shared" si="51"/>
        <v>8.1162035703710889E-2</v>
      </c>
      <c r="X209" s="269">
        <f t="shared" si="51"/>
        <v>8.272052196862803E-2</v>
      </c>
      <c r="Y209" s="269">
        <f t="shared" si="51"/>
        <v>8.2702243823473243E-2</v>
      </c>
      <c r="DA209" s="79"/>
    </row>
    <row r="210" spans="1:105" ht="12" customHeight="1" x14ac:dyDescent="0.25">
      <c r="A210" s="62" t="s">
        <v>1133</v>
      </c>
      <c r="B210" s="318">
        <f t="shared" ref="B210:Y210" si="52">IF(B$143=0,0,B$143/B$110)</f>
        <v>9.9612046245428718E-3</v>
      </c>
      <c r="C210" s="318">
        <f t="shared" si="52"/>
        <v>1.014131903153795E-2</v>
      </c>
      <c r="D210" s="318">
        <f t="shared" si="52"/>
        <v>9.1060327904066863E-3</v>
      </c>
      <c r="E210" s="318">
        <f t="shared" si="52"/>
        <v>4.9339347231926655E-3</v>
      </c>
      <c r="F210" s="318">
        <f t="shared" si="52"/>
        <v>6.4023912158789808E-3</v>
      </c>
      <c r="G210" s="318">
        <f t="shared" si="52"/>
        <v>5.9660697339259175E-3</v>
      </c>
      <c r="H210" s="318">
        <f t="shared" si="52"/>
        <v>5.2039987896712126E-3</v>
      </c>
      <c r="I210" s="318">
        <f t="shared" si="52"/>
        <v>6.4906978608514476E-3</v>
      </c>
      <c r="J210" s="318">
        <f t="shared" si="52"/>
        <v>5.1543769470171414E-3</v>
      </c>
      <c r="K210" s="318">
        <f t="shared" si="52"/>
        <v>5.2205137287813274E-3</v>
      </c>
      <c r="L210" s="318">
        <f t="shared" si="52"/>
        <v>5.4693162607299013E-3</v>
      </c>
      <c r="M210" s="318">
        <f t="shared" si="52"/>
        <v>9.0724157004167093E-3</v>
      </c>
      <c r="N210" s="318">
        <f t="shared" si="52"/>
        <v>1.2617561990099019E-2</v>
      </c>
      <c r="O210" s="318">
        <f t="shared" si="52"/>
        <v>1.8591490287839046E-2</v>
      </c>
      <c r="P210" s="318">
        <f t="shared" si="52"/>
        <v>1.4990540783111456E-2</v>
      </c>
      <c r="Q210" s="318">
        <f t="shared" si="52"/>
        <v>1.0735065164850392E-2</v>
      </c>
      <c r="R210" s="318">
        <f t="shared" si="52"/>
        <v>9.7521865089327999E-3</v>
      </c>
      <c r="S210" s="318">
        <f t="shared" si="52"/>
        <v>6.537128378822408E-3</v>
      </c>
      <c r="T210" s="318">
        <f t="shared" si="52"/>
        <v>8.5055011606061087E-3</v>
      </c>
      <c r="U210" s="318">
        <f t="shared" si="52"/>
        <v>8.4038557380871279E-3</v>
      </c>
      <c r="V210" s="318">
        <f t="shared" si="52"/>
        <v>6.0652004208257525E-3</v>
      </c>
      <c r="W210" s="318">
        <f t="shared" si="52"/>
        <v>4.7423648404489411E-3</v>
      </c>
      <c r="X210" s="318">
        <f t="shared" si="52"/>
        <v>9.7997292000760153E-4</v>
      </c>
      <c r="Y210" s="318">
        <f t="shared" si="52"/>
        <v>1.0277372773767769E-3</v>
      </c>
      <c r="DA210" s="141"/>
    </row>
    <row r="211" spans="1:105" ht="12" customHeight="1" x14ac:dyDescent="0.25">
      <c r="A211" s="62" t="s">
        <v>1024</v>
      </c>
      <c r="B211" s="318">
        <f t="shared" ref="B211:Y211" si="53">IF(B$144=0,0,B$144/B$110)</f>
        <v>1.5200769618940249E-2</v>
      </c>
      <c r="C211" s="318">
        <f t="shared" si="53"/>
        <v>1.5655649107343961E-2</v>
      </c>
      <c r="D211" s="318">
        <f t="shared" si="53"/>
        <v>1.4956748536019394E-2</v>
      </c>
      <c r="E211" s="318">
        <f t="shared" si="53"/>
        <v>1.2821401530609466E-2</v>
      </c>
      <c r="F211" s="318">
        <f t="shared" si="53"/>
        <v>1.4125299824589854E-2</v>
      </c>
      <c r="G211" s="318">
        <f t="shared" si="53"/>
        <v>1.3546995054826103E-2</v>
      </c>
      <c r="H211" s="318">
        <f t="shared" si="53"/>
        <v>1.3723123336533706E-2</v>
      </c>
      <c r="I211" s="318">
        <f t="shared" si="53"/>
        <v>1.3978669985744138E-2</v>
      </c>
      <c r="J211" s="318">
        <f t="shared" si="53"/>
        <v>1.3156357345536553E-2</v>
      </c>
      <c r="K211" s="318">
        <f t="shared" si="53"/>
        <v>1.2793307063350095E-2</v>
      </c>
      <c r="L211" s="318">
        <f t="shared" si="53"/>
        <v>1.3191448457221309E-2</v>
      </c>
      <c r="M211" s="318">
        <f t="shared" si="53"/>
        <v>1.3914214003639748E-2</v>
      </c>
      <c r="N211" s="318">
        <f t="shared" si="53"/>
        <v>1.6197587115997038E-2</v>
      </c>
      <c r="O211" s="318">
        <f t="shared" si="53"/>
        <v>1.8003227846721839E-2</v>
      </c>
      <c r="P211" s="318">
        <f t="shared" si="53"/>
        <v>1.7680783593124434E-2</v>
      </c>
      <c r="Q211" s="318">
        <f t="shared" si="53"/>
        <v>1.4370999210984208E-2</v>
      </c>
      <c r="R211" s="318">
        <f t="shared" si="53"/>
        <v>1.2987992926228535E-2</v>
      </c>
      <c r="S211" s="318">
        <f t="shared" si="53"/>
        <v>1.173808855988436E-2</v>
      </c>
      <c r="T211" s="318">
        <f t="shared" si="53"/>
        <v>1.2963114535478867E-2</v>
      </c>
      <c r="U211" s="318">
        <f t="shared" si="53"/>
        <v>1.3058668387104004E-2</v>
      </c>
      <c r="V211" s="318">
        <f t="shared" si="53"/>
        <v>1.1840505465642404E-2</v>
      </c>
      <c r="W211" s="318">
        <f t="shared" si="53"/>
        <v>1.1756815321509758E-2</v>
      </c>
      <c r="X211" s="318">
        <f t="shared" si="53"/>
        <v>7.6786720982016674E-3</v>
      </c>
      <c r="Y211" s="318">
        <f t="shared" si="53"/>
        <v>7.8079195608061593E-3</v>
      </c>
      <c r="DA211" s="141"/>
    </row>
    <row r="212" spans="1:105" ht="12" customHeight="1" x14ac:dyDescent="0.25">
      <c r="A212" s="62" t="s">
        <v>1036</v>
      </c>
      <c r="B212" s="318">
        <f t="shared" ref="B212:Y212" si="54">IF(B$155=0,0,B$155/B$110)</f>
        <v>5.6518888672302717E-2</v>
      </c>
      <c r="C212" s="318">
        <f t="shared" si="54"/>
        <v>5.6312855234490811E-2</v>
      </c>
      <c r="D212" s="318">
        <f t="shared" si="54"/>
        <v>5.7750740460336465E-2</v>
      </c>
      <c r="E212" s="318">
        <f t="shared" si="54"/>
        <v>6.3967250717449103E-2</v>
      </c>
      <c r="F212" s="318">
        <f t="shared" si="54"/>
        <v>6.1246064922960794E-2</v>
      </c>
      <c r="G212" s="318">
        <f t="shared" si="54"/>
        <v>6.1988875557406391E-2</v>
      </c>
      <c r="H212" s="318">
        <f t="shared" si="54"/>
        <v>6.2945510811264635E-2</v>
      </c>
      <c r="I212" s="318">
        <f t="shared" si="54"/>
        <v>6.0865370035528957E-2</v>
      </c>
      <c r="J212" s="318">
        <f t="shared" si="54"/>
        <v>6.3158031356636571E-2</v>
      </c>
      <c r="K212" s="318">
        <f t="shared" si="54"/>
        <v>6.2821125264341207E-2</v>
      </c>
      <c r="L212" s="318">
        <f t="shared" si="54"/>
        <v>6.2448034769097736E-2</v>
      </c>
      <c r="M212" s="318">
        <f t="shared" si="54"/>
        <v>5.6765067027251717E-2</v>
      </c>
      <c r="N212" s="318">
        <f t="shared" si="54"/>
        <v>5.2069585712324049E-2</v>
      </c>
      <c r="O212" s="318">
        <f t="shared" si="54"/>
        <v>4.5176662765551906E-2</v>
      </c>
      <c r="P212" s="318">
        <f t="shared" si="54"/>
        <v>4.9125585503781419E-2</v>
      </c>
      <c r="Q212" s="318">
        <f t="shared" si="54"/>
        <v>5.5087383920512663E-2</v>
      </c>
      <c r="R212" s="318">
        <f t="shared" si="54"/>
        <v>5.5606037073261186E-2</v>
      </c>
      <c r="S212" s="318">
        <f t="shared" si="54"/>
        <v>6.0745073330162214E-2</v>
      </c>
      <c r="T212" s="318">
        <f t="shared" si="54"/>
        <v>5.7875979927829391E-2</v>
      </c>
      <c r="U212" s="318">
        <f t="shared" si="54"/>
        <v>5.8134067697671814E-2</v>
      </c>
      <c r="V212" s="318">
        <f t="shared" si="54"/>
        <v>6.1843819161444789E-2</v>
      </c>
      <c r="W212" s="318">
        <f t="shared" si="54"/>
        <v>6.466285554175219E-2</v>
      </c>
      <c r="X212" s="318">
        <f t="shared" si="54"/>
        <v>7.406187695041877E-2</v>
      </c>
      <c r="Y212" s="318">
        <f t="shared" si="54"/>
        <v>7.3866586985290306E-2</v>
      </c>
      <c r="DA212" s="141"/>
    </row>
    <row r="213" spans="1:105" ht="12" customHeight="1" x14ac:dyDescent="0.25">
      <c r="A213" s="41" t="s">
        <v>1038</v>
      </c>
      <c r="B213" s="319">
        <f t="shared" ref="B213:Y213" si="55">IF(B$156=0,0,B$156/B$110)</f>
        <v>0.20926954407845591</v>
      </c>
      <c r="C213" s="319">
        <f t="shared" si="55"/>
        <v>0.20737727427015845</v>
      </c>
      <c r="D213" s="319">
        <f t="shared" si="55"/>
        <v>0.21015493994753909</v>
      </c>
      <c r="E213" s="319">
        <f t="shared" si="55"/>
        <v>0.21758322091793314</v>
      </c>
      <c r="F213" s="319">
        <f t="shared" si="55"/>
        <v>0.21338560868201104</v>
      </c>
      <c r="G213" s="319">
        <f t="shared" si="55"/>
        <v>0.2153178130602138</v>
      </c>
      <c r="H213" s="319">
        <f t="shared" si="55"/>
        <v>0.21440772679139816</v>
      </c>
      <c r="I213" s="319">
        <f t="shared" si="55"/>
        <v>0.21381417458601162</v>
      </c>
      <c r="J213" s="319">
        <f t="shared" si="55"/>
        <v>0.21634639162275271</v>
      </c>
      <c r="K213" s="319">
        <f t="shared" si="55"/>
        <v>0.21764006995316015</v>
      </c>
      <c r="L213" s="319">
        <f t="shared" si="55"/>
        <v>0.21645848140034102</v>
      </c>
      <c r="M213" s="319">
        <f t="shared" si="55"/>
        <v>0.21488630539877607</v>
      </c>
      <c r="N213" s="319">
        <f t="shared" si="55"/>
        <v>0.20666226540630026</v>
      </c>
      <c r="O213" s="319">
        <f t="shared" si="55"/>
        <v>0.19935296584835141</v>
      </c>
      <c r="P213" s="319">
        <f t="shared" si="55"/>
        <v>0.20097616394591461</v>
      </c>
      <c r="Q213" s="319">
        <f t="shared" si="55"/>
        <v>0.21295060503534491</v>
      </c>
      <c r="R213" s="319">
        <f t="shared" si="55"/>
        <v>0.21845072215586811</v>
      </c>
      <c r="S213" s="319">
        <f t="shared" si="55"/>
        <v>0.22234333226545394</v>
      </c>
      <c r="T213" s="319">
        <f t="shared" si="55"/>
        <v>0.21811969800152328</v>
      </c>
      <c r="U213" s="319">
        <f t="shared" si="55"/>
        <v>0.2176883927353479</v>
      </c>
      <c r="V213" s="319">
        <f t="shared" si="55"/>
        <v>0.22171516688607709</v>
      </c>
      <c r="W213" s="319">
        <f t="shared" si="55"/>
        <v>0.22142806993505398</v>
      </c>
      <c r="X213" s="319">
        <f t="shared" si="55"/>
        <v>0.23087215116513204</v>
      </c>
      <c r="Y213" s="319">
        <f t="shared" si="55"/>
        <v>0.23053298585195464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252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48</v>
      </c>
      <c r="B217" s="320">
        <f t="shared" ref="B217:Y217" si="56">SUM(B218:B227)</f>
        <v>0</v>
      </c>
      <c r="C217" s="320">
        <f t="shared" si="56"/>
        <v>0</v>
      </c>
      <c r="D217" s="320">
        <f t="shared" si="56"/>
        <v>0</v>
      </c>
      <c r="E217" s="320">
        <f t="shared" si="56"/>
        <v>0</v>
      </c>
      <c r="F217" s="320">
        <f t="shared" si="56"/>
        <v>0</v>
      </c>
      <c r="G217" s="320">
        <f t="shared" si="56"/>
        <v>0</v>
      </c>
      <c r="H217" s="320">
        <f t="shared" si="56"/>
        <v>0</v>
      </c>
      <c r="I217" s="320">
        <f t="shared" si="56"/>
        <v>0</v>
      </c>
      <c r="J217" s="320">
        <f t="shared" si="56"/>
        <v>0</v>
      </c>
      <c r="K217" s="320">
        <f t="shared" si="56"/>
        <v>0</v>
      </c>
      <c r="L217" s="320">
        <f t="shared" si="56"/>
        <v>0</v>
      </c>
      <c r="M217" s="320">
        <f t="shared" si="56"/>
        <v>0</v>
      </c>
      <c r="N217" s="320">
        <f t="shared" si="56"/>
        <v>0</v>
      </c>
      <c r="O217" s="320">
        <f t="shared" si="56"/>
        <v>0</v>
      </c>
      <c r="P217" s="320">
        <f t="shared" si="56"/>
        <v>0</v>
      </c>
      <c r="Q217" s="320">
        <f t="shared" si="56"/>
        <v>0</v>
      </c>
      <c r="R217" s="320">
        <f t="shared" si="56"/>
        <v>0</v>
      </c>
      <c r="S217" s="320">
        <f t="shared" si="56"/>
        <v>0</v>
      </c>
      <c r="T217" s="320">
        <f t="shared" si="56"/>
        <v>0</v>
      </c>
      <c r="U217" s="320">
        <f t="shared" si="56"/>
        <v>0</v>
      </c>
      <c r="V217" s="320">
        <f t="shared" si="56"/>
        <v>0</v>
      </c>
      <c r="W217" s="320">
        <f t="shared" si="56"/>
        <v>0</v>
      </c>
      <c r="X217" s="320">
        <f t="shared" si="56"/>
        <v>0</v>
      </c>
      <c r="Y217" s="320">
        <f t="shared" si="56"/>
        <v>0</v>
      </c>
      <c r="DA217" s="95"/>
    </row>
    <row r="218" spans="1:105" ht="12" customHeight="1" x14ac:dyDescent="0.25">
      <c r="A218" s="55" t="s">
        <v>91</v>
      </c>
      <c r="B218" s="273">
        <f>IF(B$6=0,0,B$6/CHI!B$10*1000)</f>
        <v>0</v>
      </c>
      <c r="C218" s="273">
        <f>IF(C$6=0,0,C$6/CHI!C$10*1000)</f>
        <v>0</v>
      </c>
      <c r="D218" s="273">
        <f>IF(D$6=0,0,D$6/CHI!D$10*1000)</f>
        <v>0</v>
      </c>
      <c r="E218" s="273">
        <f>IF(E$6=0,0,E$6/CHI!E$10*1000)</f>
        <v>0</v>
      </c>
      <c r="F218" s="273">
        <f>IF(F$6=0,0,F$6/CHI!F$10*1000)</f>
        <v>0</v>
      </c>
      <c r="G218" s="273">
        <f>IF(G$6=0,0,G$6/CHI!G$10*1000)</f>
        <v>0</v>
      </c>
      <c r="H218" s="273">
        <f>IF(H$6=0,0,H$6/CHI!H$10*1000)</f>
        <v>0</v>
      </c>
      <c r="I218" s="273">
        <f>IF(I$6=0,0,I$6/CHI!I$10*1000)</f>
        <v>0</v>
      </c>
      <c r="J218" s="273">
        <f>IF(J$6=0,0,J$6/CHI!J$10*1000)</f>
        <v>0</v>
      </c>
      <c r="K218" s="273">
        <f>IF(K$6=0,0,K$6/CHI!K$10*1000)</f>
        <v>0</v>
      </c>
      <c r="L218" s="273">
        <f>IF(L$6=0,0,L$6/CHI!L$10*1000)</f>
        <v>0</v>
      </c>
      <c r="M218" s="273">
        <f>IF(M$6=0,0,M$6/CHI!M$10*1000)</f>
        <v>0</v>
      </c>
      <c r="N218" s="273">
        <f>IF(N$6=0,0,N$6/CHI!N$10*1000)</f>
        <v>0</v>
      </c>
      <c r="O218" s="273">
        <f>IF(O$6=0,0,O$6/CHI!O$10*1000)</f>
        <v>0</v>
      </c>
      <c r="P218" s="273">
        <f>IF(P$6=0,0,P$6/CHI!P$10*1000)</f>
        <v>0</v>
      </c>
      <c r="Q218" s="273">
        <f>IF(Q$6=0,0,Q$6/CHI!Q$10*1000)</f>
        <v>0</v>
      </c>
      <c r="R218" s="273">
        <f>IF(R$6=0,0,R$6/CHI!R$10*1000)</f>
        <v>0</v>
      </c>
      <c r="S218" s="273">
        <f>IF(S$6=0,0,S$6/CHI!S$10*1000)</f>
        <v>0</v>
      </c>
      <c r="T218" s="273">
        <f>IF(T$6=0,0,T$6/CHI!T$10*1000)</f>
        <v>0</v>
      </c>
      <c r="U218" s="273">
        <f>IF(U$6=0,0,U$6/CHI!U$10*1000)</f>
        <v>0</v>
      </c>
      <c r="V218" s="273">
        <f>IF(V$6=0,0,V$6/CHI!V$10*1000)</f>
        <v>0</v>
      </c>
      <c r="W218" s="273">
        <f>IF(W$6=0,0,W$6/CHI!W$10*1000)</f>
        <v>0</v>
      </c>
      <c r="X218" s="273">
        <f>IF(X$6=0,0,X$6/CHI!X$10*1000)</f>
        <v>0</v>
      </c>
      <c r="Y218" s="273">
        <f>IF(Y$6=0,0,Y$6/CHI!Y$10*1000)</f>
        <v>0</v>
      </c>
      <c r="DA218" s="76"/>
    </row>
    <row r="219" spans="1:105" ht="12" customHeight="1" x14ac:dyDescent="0.25">
      <c r="A219" s="173" t="s">
        <v>92</v>
      </c>
      <c r="B219" s="274">
        <f>IF(B$7=0,0,B$7/CHI!B$10*1000)</f>
        <v>0</v>
      </c>
      <c r="C219" s="274">
        <f>IF(C$7=0,0,C$7/CHI!C$10*1000)</f>
        <v>0</v>
      </c>
      <c r="D219" s="274">
        <f>IF(D$7=0,0,D$7/CHI!D$10*1000)</f>
        <v>0</v>
      </c>
      <c r="E219" s="274">
        <f>IF(E$7=0,0,E$7/CHI!E$10*1000)</f>
        <v>0</v>
      </c>
      <c r="F219" s="274">
        <f>IF(F$7=0,0,F$7/CHI!F$10*1000)</f>
        <v>0</v>
      </c>
      <c r="G219" s="274">
        <f>IF(G$7=0,0,G$7/CHI!G$10*1000)</f>
        <v>0</v>
      </c>
      <c r="H219" s="274">
        <f>IF(H$7=0,0,H$7/CHI!H$10*1000)</f>
        <v>0</v>
      </c>
      <c r="I219" s="274">
        <f>IF(I$7=0,0,I$7/CHI!I$10*1000)</f>
        <v>0</v>
      </c>
      <c r="J219" s="274">
        <f>IF(J$7=0,0,J$7/CHI!J$10*1000)</f>
        <v>0</v>
      </c>
      <c r="K219" s="274">
        <f>IF(K$7=0,0,K$7/CHI!K$10*1000)</f>
        <v>0</v>
      </c>
      <c r="L219" s="274">
        <f>IF(L$7=0,0,L$7/CHI!L$10*1000)</f>
        <v>0</v>
      </c>
      <c r="M219" s="274">
        <f>IF(M$7=0,0,M$7/CHI!M$10*1000)</f>
        <v>0</v>
      </c>
      <c r="N219" s="274">
        <f>IF(N$7=0,0,N$7/CHI!N$10*1000)</f>
        <v>0</v>
      </c>
      <c r="O219" s="274">
        <f>IF(O$7=0,0,O$7/CHI!O$10*1000)</f>
        <v>0</v>
      </c>
      <c r="P219" s="274">
        <f>IF(P$7=0,0,P$7/CHI!P$10*1000)</f>
        <v>0</v>
      </c>
      <c r="Q219" s="274">
        <f>IF(Q$7=0,0,Q$7/CHI!Q$10*1000)</f>
        <v>0</v>
      </c>
      <c r="R219" s="274">
        <f>IF(R$7=0,0,R$7/CHI!R$10*1000)</f>
        <v>0</v>
      </c>
      <c r="S219" s="274">
        <f>IF(S$7=0,0,S$7/CHI!S$10*1000)</f>
        <v>0</v>
      </c>
      <c r="T219" s="274">
        <f>IF(T$7=0,0,T$7/CHI!T$10*1000)</f>
        <v>0</v>
      </c>
      <c r="U219" s="274">
        <f>IF(U$7=0,0,U$7/CHI!U$10*1000)</f>
        <v>0</v>
      </c>
      <c r="V219" s="274">
        <f>IF(V$7=0,0,V$7/CHI!V$10*1000)</f>
        <v>0</v>
      </c>
      <c r="W219" s="274">
        <f>IF(W$7=0,0,W$7/CHI!W$10*1000)</f>
        <v>0</v>
      </c>
      <c r="X219" s="274">
        <f>IF(X$7=0,0,X$7/CHI!X$10*1000)</f>
        <v>0</v>
      </c>
      <c r="Y219" s="274">
        <f>IF(Y$7=0,0,Y$7/CHI!Y$10*1000)</f>
        <v>0</v>
      </c>
      <c r="DA219" s="77"/>
    </row>
    <row r="220" spans="1:105" ht="12" customHeight="1" x14ac:dyDescent="0.25">
      <c r="A220" s="173" t="s">
        <v>93</v>
      </c>
      <c r="B220" s="274">
        <f>IF(B$8=0,0,B$8/CHI!B$10*1000)</f>
        <v>0</v>
      </c>
      <c r="C220" s="274">
        <f>IF(C$8=0,0,C$8/CHI!C$10*1000)</f>
        <v>0</v>
      </c>
      <c r="D220" s="274">
        <f>IF(D$8=0,0,D$8/CHI!D$10*1000)</f>
        <v>0</v>
      </c>
      <c r="E220" s="274">
        <f>IF(E$8=0,0,E$8/CHI!E$10*1000)</f>
        <v>0</v>
      </c>
      <c r="F220" s="274">
        <f>IF(F$8=0,0,F$8/CHI!F$10*1000)</f>
        <v>0</v>
      </c>
      <c r="G220" s="274">
        <f>IF(G$8=0,0,G$8/CHI!G$10*1000)</f>
        <v>0</v>
      </c>
      <c r="H220" s="274">
        <f>IF(H$8=0,0,H$8/CHI!H$10*1000)</f>
        <v>0</v>
      </c>
      <c r="I220" s="274">
        <f>IF(I$8=0,0,I$8/CHI!I$10*1000)</f>
        <v>0</v>
      </c>
      <c r="J220" s="274">
        <f>IF(J$8=0,0,J$8/CHI!J$10*1000)</f>
        <v>0</v>
      </c>
      <c r="K220" s="274">
        <f>IF(K$8=0,0,K$8/CHI!K$10*1000)</f>
        <v>0</v>
      </c>
      <c r="L220" s="274">
        <f>IF(L$8=0,0,L$8/CHI!L$10*1000)</f>
        <v>0</v>
      </c>
      <c r="M220" s="274">
        <f>IF(M$8=0,0,M$8/CHI!M$10*1000)</f>
        <v>0</v>
      </c>
      <c r="N220" s="274">
        <f>IF(N$8=0,0,N$8/CHI!N$10*1000)</f>
        <v>0</v>
      </c>
      <c r="O220" s="274">
        <f>IF(O$8=0,0,O$8/CHI!O$10*1000)</f>
        <v>0</v>
      </c>
      <c r="P220" s="274">
        <f>IF(P$8=0,0,P$8/CHI!P$10*1000)</f>
        <v>0</v>
      </c>
      <c r="Q220" s="274">
        <f>IF(Q$8=0,0,Q$8/CHI!Q$10*1000)</f>
        <v>0</v>
      </c>
      <c r="R220" s="274">
        <f>IF(R$8=0,0,R$8/CHI!R$10*1000)</f>
        <v>0</v>
      </c>
      <c r="S220" s="274">
        <f>IF(S$8=0,0,S$8/CHI!S$10*1000)</f>
        <v>0</v>
      </c>
      <c r="T220" s="274">
        <f>IF(T$8=0,0,T$8/CHI!T$10*1000)</f>
        <v>0</v>
      </c>
      <c r="U220" s="274">
        <f>IF(U$8=0,0,U$8/CHI!U$10*1000)</f>
        <v>0</v>
      </c>
      <c r="V220" s="274">
        <f>IF(V$8=0,0,V$8/CHI!V$10*1000)</f>
        <v>0</v>
      </c>
      <c r="W220" s="274">
        <f>IF(W$8=0,0,W$8/CHI!W$10*1000)</f>
        <v>0</v>
      </c>
      <c r="X220" s="274">
        <f>IF(X$8=0,0,X$8/CHI!X$10*1000)</f>
        <v>0</v>
      </c>
      <c r="Y220" s="274">
        <f>IF(Y$8=0,0,Y$8/CHI!Y$10*1000)</f>
        <v>0</v>
      </c>
      <c r="DA220" s="77"/>
    </row>
    <row r="221" spans="1:105" ht="12" customHeight="1" x14ac:dyDescent="0.25">
      <c r="A221" s="173" t="s">
        <v>94</v>
      </c>
      <c r="B221" s="274">
        <f>IF(B$9=0,0,B$9/CHI!B$10*1000)</f>
        <v>0</v>
      </c>
      <c r="C221" s="274">
        <f>IF(C$9=0,0,C$9/CHI!C$10*1000)</f>
        <v>0</v>
      </c>
      <c r="D221" s="274">
        <f>IF(D$9=0,0,D$9/CHI!D$10*1000)</f>
        <v>0</v>
      </c>
      <c r="E221" s="274">
        <f>IF(E$9=0,0,E$9/CHI!E$10*1000)</f>
        <v>0</v>
      </c>
      <c r="F221" s="274">
        <f>IF(F$9=0,0,F$9/CHI!F$10*1000)</f>
        <v>0</v>
      </c>
      <c r="G221" s="274">
        <f>IF(G$9=0,0,G$9/CHI!G$10*1000)</f>
        <v>0</v>
      </c>
      <c r="H221" s="274">
        <f>IF(H$9=0,0,H$9/CHI!H$10*1000)</f>
        <v>0</v>
      </c>
      <c r="I221" s="274">
        <f>IF(I$9=0,0,I$9/CHI!I$10*1000)</f>
        <v>0</v>
      </c>
      <c r="J221" s="274">
        <f>IF(J$9=0,0,J$9/CHI!J$10*1000)</f>
        <v>0</v>
      </c>
      <c r="K221" s="274">
        <f>IF(K$9=0,0,K$9/CHI!K$10*1000)</f>
        <v>0</v>
      </c>
      <c r="L221" s="274">
        <f>IF(L$9=0,0,L$9/CHI!L$10*1000)</f>
        <v>0</v>
      </c>
      <c r="M221" s="274">
        <f>IF(M$9=0,0,M$9/CHI!M$10*1000)</f>
        <v>0</v>
      </c>
      <c r="N221" s="274">
        <f>IF(N$9=0,0,N$9/CHI!N$10*1000)</f>
        <v>0</v>
      </c>
      <c r="O221" s="274">
        <f>IF(O$9=0,0,O$9/CHI!O$10*1000)</f>
        <v>0</v>
      </c>
      <c r="P221" s="274">
        <f>IF(P$9=0,0,P$9/CHI!P$10*1000)</f>
        <v>0</v>
      </c>
      <c r="Q221" s="274">
        <f>IF(Q$9=0,0,Q$9/CHI!Q$10*1000)</f>
        <v>0</v>
      </c>
      <c r="R221" s="274">
        <f>IF(R$9=0,0,R$9/CHI!R$10*1000)</f>
        <v>0</v>
      </c>
      <c r="S221" s="274">
        <f>IF(S$9=0,0,S$9/CHI!S$10*1000)</f>
        <v>0</v>
      </c>
      <c r="T221" s="274">
        <f>IF(T$9=0,0,T$9/CHI!T$10*1000)</f>
        <v>0</v>
      </c>
      <c r="U221" s="274">
        <f>IF(U$9=0,0,U$9/CHI!U$10*1000)</f>
        <v>0</v>
      </c>
      <c r="V221" s="274">
        <f>IF(V$9=0,0,V$9/CHI!V$10*1000)</f>
        <v>0</v>
      </c>
      <c r="W221" s="274">
        <f>IF(W$9=0,0,W$9/CHI!W$10*1000)</f>
        <v>0</v>
      </c>
      <c r="X221" s="274">
        <f>IF(X$9=0,0,X$9/CHI!X$10*1000)</f>
        <v>0</v>
      </c>
      <c r="Y221" s="274">
        <f>IF(Y$9=0,0,Y$9/CHI!Y$10*1000)</f>
        <v>0</v>
      </c>
      <c r="DA221" s="77"/>
    </row>
    <row r="222" spans="1:105" ht="12" customHeight="1" x14ac:dyDescent="0.25">
      <c r="A222" s="56" t="s">
        <v>95</v>
      </c>
      <c r="B222" s="275">
        <f>IF(B$10=0,0,B$10/CHI!B$10*1000)</f>
        <v>0</v>
      </c>
      <c r="C222" s="275">
        <f>IF(C$10=0,0,C$10/CHI!C$10*1000)</f>
        <v>0</v>
      </c>
      <c r="D222" s="275">
        <f>IF(D$10=0,0,D$10/CHI!D$10*1000)</f>
        <v>0</v>
      </c>
      <c r="E222" s="275">
        <f>IF(E$10=0,0,E$10/CHI!E$10*1000)</f>
        <v>0</v>
      </c>
      <c r="F222" s="275">
        <f>IF(F$10=0,0,F$10/CHI!F$10*1000)</f>
        <v>0</v>
      </c>
      <c r="G222" s="275">
        <f>IF(G$10=0,0,G$10/CHI!G$10*1000)</f>
        <v>0</v>
      </c>
      <c r="H222" s="275">
        <f>IF(H$10=0,0,H$10/CHI!H$10*1000)</f>
        <v>0</v>
      </c>
      <c r="I222" s="275">
        <f>IF(I$10=0,0,I$10/CHI!I$10*1000)</f>
        <v>0</v>
      </c>
      <c r="J222" s="275">
        <f>IF(J$10=0,0,J$10/CHI!J$10*1000)</f>
        <v>0</v>
      </c>
      <c r="K222" s="275">
        <f>IF(K$10=0,0,K$10/CHI!K$10*1000)</f>
        <v>0</v>
      </c>
      <c r="L222" s="275">
        <f>IF(L$10=0,0,L$10/CHI!L$10*1000)</f>
        <v>0</v>
      </c>
      <c r="M222" s="275">
        <f>IF(M$10=0,0,M$10/CHI!M$10*1000)</f>
        <v>0</v>
      </c>
      <c r="N222" s="275">
        <f>IF(N$10=0,0,N$10/CHI!N$10*1000)</f>
        <v>0</v>
      </c>
      <c r="O222" s="275">
        <f>IF(O$10=0,0,O$10/CHI!O$10*1000)</f>
        <v>0</v>
      </c>
      <c r="P222" s="275">
        <f>IF(P$10=0,0,P$10/CHI!P$10*1000)</f>
        <v>0</v>
      </c>
      <c r="Q222" s="275">
        <f>IF(Q$10=0,0,Q$10/CHI!Q$10*1000)</f>
        <v>0</v>
      </c>
      <c r="R222" s="275">
        <f>IF(R$10=0,0,R$10/CHI!R$10*1000)</f>
        <v>0</v>
      </c>
      <c r="S222" s="275">
        <f>IF(S$10=0,0,S$10/CHI!S$10*1000)</f>
        <v>0</v>
      </c>
      <c r="T222" s="275">
        <f>IF(T$10=0,0,T$10/CHI!T$10*1000)</f>
        <v>0</v>
      </c>
      <c r="U222" s="275">
        <f>IF(U$10=0,0,U$10/CHI!U$10*1000)</f>
        <v>0</v>
      </c>
      <c r="V222" s="275">
        <f>IF(V$10=0,0,V$10/CHI!V$10*1000)</f>
        <v>0</v>
      </c>
      <c r="W222" s="275">
        <f>IF(W$10=0,0,W$10/CHI!W$10*1000)</f>
        <v>0</v>
      </c>
      <c r="X222" s="275">
        <f>IF(X$10=0,0,X$10/CHI!X$10*1000)</f>
        <v>0</v>
      </c>
      <c r="Y222" s="275">
        <f>IF(Y$10=0,0,Y$10/CHI!Y$10*1000)</f>
        <v>0</v>
      </c>
      <c r="DA222" s="78"/>
    </row>
    <row r="223" spans="1:105" ht="12" customHeight="1" x14ac:dyDescent="0.25">
      <c r="A223" s="134" t="s">
        <v>997</v>
      </c>
      <c r="B223" s="321">
        <f>IF(B$16=0,0,B$16/CHI!B$10*1000)</f>
        <v>0</v>
      </c>
      <c r="C223" s="321">
        <f>IF(C$16=0,0,C$16/CHI!C$10*1000)</f>
        <v>0</v>
      </c>
      <c r="D223" s="321">
        <f>IF(D$16=0,0,D$16/CHI!D$10*1000)</f>
        <v>0</v>
      </c>
      <c r="E223" s="321">
        <f>IF(E$16=0,0,E$16/CHI!E$10*1000)</f>
        <v>0</v>
      </c>
      <c r="F223" s="321">
        <f>IF(F$16=0,0,F$16/CHI!F$10*1000)</f>
        <v>0</v>
      </c>
      <c r="G223" s="321">
        <f>IF(G$16=0,0,G$16/CHI!G$10*1000)</f>
        <v>0</v>
      </c>
      <c r="H223" s="321">
        <f>IF(H$16=0,0,H$16/CHI!H$10*1000)</f>
        <v>0</v>
      </c>
      <c r="I223" s="321">
        <f>IF(I$16=0,0,I$16/CHI!I$10*1000)</f>
        <v>0</v>
      </c>
      <c r="J223" s="321">
        <f>IF(J$16=0,0,J$16/CHI!J$10*1000)</f>
        <v>0</v>
      </c>
      <c r="K223" s="321">
        <f>IF(K$16=0,0,K$16/CHI!K$10*1000)</f>
        <v>0</v>
      </c>
      <c r="L223" s="321">
        <f>IF(L$16=0,0,L$16/CHI!L$10*1000)</f>
        <v>0</v>
      </c>
      <c r="M223" s="321">
        <f>IF(M$16=0,0,M$16/CHI!M$10*1000)</f>
        <v>0</v>
      </c>
      <c r="N223" s="321">
        <f>IF(N$16=0,0,N$16/CHI!N$10*1000)</f>
        <v>0</v>
      </c>
      <c r="O223" s="321">
        <f>IF(O$16=0,0,O$16/CHI!O$10*1000)</f>
        <v>0</v>
      </c>
      <c r="P223" s="321">
        <f>IF(P$16=0,0,P$16/CHI!P$10*1000)</f>
        <v>0</v>
      </c>
      <c r="Q223" s="321">
        <f>IF(Q$16=0,0,Q$16/CHI!Q$10*1000)</f>
        <v>0</v>
      </c>
      <c r="R223" s="321">
        <f>IF(R$16=0,0,R$16/CHI!R$10*1000)</f>
        <v>0</v>
      </c>
      <c r="S223" s="321">
        <f>IF(S$16=0,0,S$16/CHI!S$10*1000)</f>
        <v>0</v>
      </c>
      <c r="T223" s="321">
        <f>IF(T$16=0,0,T$16/CHI!T$10*1000)</f>
        <v>0</v>
      </c>
      <c r="U223" s="321">
        <f>IF(U$16=0,0,U$16/CHI!U$10*1000)</f>
        <v>0</v>
      </c>
      <c r="V223" s="321">
        <f>IF(V$16=0,0,V$16/CHI!V$10*1000)</f>
        <v>0</v>
      </c>
      <c r="W223" s="321">
        <f>IF(W$16=0,0,W$16/CHI!W$10*1000)</f>
        <v>0</v>
      </c>
      <c r="X223" s="321">
        <f>IF(X$16=0,0,X$16/CHI!X$10*1000)</f>
        <v>0</v>
      </c>
      <c r="Y223" s="321">
        <f>IF(Y$16=0,0,Y$16/CHI!Y$10*1000)</f>
        <v>0</v>
      </c>
      <c r="DA223" s="140"/>
    </row>
    <row r="224" spans="1:105" ht="12" customHeight="1" x14ac:dyDescent="0.25">
      <c r="A224" s="174" t="s">
        <v>998</v>
      </c>
      <c r="B224" s="276">
        <f>IF(B$25=0,0,B$25/CHI!B$10*1000)</f>
        <v>0</v>
      </c>
      <c r="C224" s="276">
        <f>IF(C$25=0,0,C$25/CHI!C$10*1000)</f>
        <v>0</v>
      </c>
      <c r="D224" s="276">
        <f>IF(D$25=0,0,D$25/CHI!D$10*1000)</f>
        <v>0</v>
      </c>
      <c r="E224" s="276">
        <f>IF(E$25=0,0,E$25/CHI!E$10*1000)</f>
        <v>0</v>
      </c>
      <c r="F224" s="276">
        <f>IF(F$25=0,0,F$25/CHI!F$10*1000)</f>
        <v>0</v>
      </c>
      <c r="G224" s="276">
        <f>IF(G$25=0,0,G$25/CHI!G$10*1000)</f>
        <v>0</v>
      </c>
      <c r="H224" s="276">
        <f>IF(H$25=0,0,H$25/CHI!H$10*1000)</f>
        <v>0</v>
      </c>
      <c r="I224" s="276">
        <f>IF(I$25=0,0,I$25/CHI!I$10*1000)</f>
        <v>0</v>
      </c>
      <c r="J224" s="276">
        <f>IF(J$25=0,0,J$25/CHI!J$10*1000)</f>
        <v>0</v>
      </c>
      <c r="K224" s="276">
        <f>IF(K$25=0,0,K$25/CHI!K$10*1000)</f>
        <v>0</v>
      </c>
      <c r="L224" s="276">
        <f>IF(L$25=0,0,L$25/CHI!L$10*1000)</f>
        <v>0</v>
      </c>
      <c r="M224" s="276">
        <f>IF(M$25=0,0,M$25/CHI!M$10*1000)</f>
        <v>0</v>
      </c>
      <c r="N224" s="276">
        <f>IF(N$25=0,0,N$25/CHI!N$10*1000)</f>
        <v>0</v>
      </c>
      <c r="O224" s="276">
        <f>IF(O$25=0,0,O$25/CHI!O$10*1000)</f>
        <v>0</v>
      </c>
      <c r="P224" s="276">
        <f>IF(P$25=0,0,P$25/CHI!P$10*1000)</f>
        <v>0</v>
      </c>
      <c r="Q224" s="276">
        <f>IF(Q$25=0,0,Q$25/CHI!Q$10*1000)</f>
        <v>0</v>
      </c>
      <c r="R224" s="276">
        <f>IF(R$25=0,0,R$25/CHI!R$10*1000)</f>
        <v>0</v>
      </c>
      <c r="S224" s="276">
        <f>IF(S$25=0,0,S$25/CHI!S$10*1000)</f>
        <v>0</v>
      </c>
      <c r="T224" s="276">
        <f>IF(T$25=0,0,T$25/CHI!T$10*1000)</f>
        <v>0</v>
      </c>
      <c r="U224" s="276">
        <f>IF(U$25=0,0,U$25/CHI!U$10*1000)</f>
        <v>0</v>
      </c>
      <c r="V224" s="276">
        <f>IF(V$25=0,0,V$25/CHI!V$10*1000)</f>
        <v>0</v>
      </c>
      <c r="W224" s="276">
        <f>IF(W$25=0,0,W$25/CHI!W$10*1000)</f>
        <v>0</v>
      </c>
      <c r="X224" s="276">
        <f>IF(X$25=0,0,X$25/CHI!X$10*1000)</f>
        <v>0</v>
      </c>
      <c r="Y224" s="276">
        <f>IF(Y$25=0,0,Y$25/CHI!Y$10*1000)</f>
        <v>0</v>
      </c>
      <c r="DA224" s="79"/>
    </row>
    <row r="225" spans="1:105" ht="12" customHeight="1" x14ac:dyDescent="0.25">
      <c r="A225" s="174" t="s">
        <v>1010</v>
      </c>
      <c r="B225" s="276">
        <f>IF(B$36=0,0,B$36/CHI!B$10*1000)</f>
        <v>0</v>
      </c>
      <c r="C225" s="276">
        <f>IF(C$36=0,0,C$36/CHI!C$10*1000)</f>
        <v>0</v>
      </c>
      <c r="D225" s="276">
        <f>IF(D$36=0,0,D$36/CHI!D$10*1000)</f>
        <v>0</v>
      </c>
      <c r="E225" s="276">
        <f>IF(E$36=0,0,E$36/CHI!E$10*1000)</f>
        <v>0</v>
      </c>
      <c r="F225" s="276">
        <f>IF(F$36=0,0,F$36/CHI!F$10*1000)</f>
        <v>0</v>
      </c>
      <c r="G225" s="276">
        <f>IF(G$36=0,0,G$36/CHI!G$10*1000)</f>
        <v>0</v>
      </c>
      <c r="H225" s="276">
        <f>IF(H$36=0,0,H$36/CHI!H$10*1000)</f>
        <v>0</v>
      </c>
      <c r="I225" s="276">
        <f>IF(I$36=0,0,I$36/CHI!I$10*1000)</f>
        <v>0</v>
      </c>
      <c r="J225" s="276">
        <f>IF(J$36=0,0,J$36/CHI!J$10*1000)</f>
        <v>0</v>
      </c>
      <c r="K225" s="276">
        <f>IF(K$36=0,0,K$36/CHI!K$10*1000)</f>
        <v>0</v>
      </c>
      <c r="L225" s="276">
        <f>IF(L$36=0,0,L$36/CHI!L$10*1000)</f>
        <v>0</v>
      </c>
      <c r="M225" s="276">
        <f>IF(M$36=0,0,M$36/CHI!M$10*1000)</f>
        <v>0</v>
      </c>
      <c r="N225" s="276">
        <f>IF(N$36=0,0,N$36/CHI!N$10*1000)</f>
        <v>0</v>
      </c>
      <c r="O225" s="276">
        <f>IF(O$36=0,0,O$36/CHI!O$10*1000)</f>
        <v>0</v>
      </c>
      <c r="P225" s="276">
        <f>IF(P$36=0,0,P$36/CHI!P$10*1000)</f>
        <v>0</v>
      </c>
      <c r="Q225" s="276">
        <f>IF(Q$36=0,0,Q$36/CHI!Q$10*1000)</f>
        <v>0</v>
      </c>
      <c r="R225" s="276">
        <f>IF(R$36=0,0,R$36/CHI!R$10*1000)</f>
        <v>0</v>
      </c>
      <c r="S225" s="276">
        <f>IF(S$36=0,0,S$36/CHI!S$10*1000)</f>
        <v>0</v>
      </c>
      <c r="T225" s="276">
        <f>IF(T$36=0,0,T$36/CHI!T$10*1000)</f>
        <v>0</v>
      </c>
      <c r="U225" s="276">
        <f>IF(U$36=0,0,U$36/CHI!U$10*1000)</f>
        <v>0</v>
      </c>
      <c r="V225" s="276">
        <f>IF(V$36=0,0,V$36/CHI!V$10*1000)</f>
        <v>0</v>
      </c>
      <c r="W225" s="276">
        <f>IF(W$36=0,0,W$36/CHI!W$10*1000)</f>
        <v>0</v>
      </c>
      <c r="X225" s="276">
        <f>IF(X$36=0,0,X$36/CHI!X$10*1000)</f>
        <v>0</v>
      </c>
      <c r="Y225" s="276">
        <f>IF(Y$36=0,0,Y$36/CHI!Y$10*1000)</f>
        <v>0</v>
      </c>
      <c r="DA225" s="79"/>
    </row>
    <row r="226" spans="1:105" ht="12" customHeight="1" x14ac:dyDescent="0.25">
      <c r="A226" s="174" t="s">
        <v>1021</v>
      </c>
      <c r="B226" s="276">
        <f>IF(B$44=0,0,B$44/CHI!B$10*1000)</f>
        <v>0</v>
      </c>
      <c r="C226" s="276">
        <f>IF(C$44=0,0,C$44/CHI!C$10*1000)</f>
        <v>0</v>
      </c>
      <c r="D226" s="276">
        <f>IF(D$44=0,0,D$44/CHI!D$10*1000)</f>
        <v>0</v>
      </c>
      <c r="E226" s="276">
        <f>IF(E$44=0,0,E$44/CHI!E$10*1000)</f>
        <v>0</v>
      </c>
      <c r="F226" s="276">
        <f>IF(F$44=0,0,F$44/CHI!F$10*1000)</f>
        <v>0</v>
      </c>
      <c r="G226" s="276">
        <f>IF(G$44=0,0,G$44/CHI!G$10*1000)</f>
        <v>0</v>
      </c>
      <c r="H226" s="276">
        <f>IF(H$44=0,0,H$44/CHI!H$10*1000)</f>
        <v>0</v>
      </c>
      <c r="I226" s="276">
        <f>IF(I$44=0,0,I$44/CHI!I$10*1000)</f>
        <v>0</v>
      </c>
      <c r="J226" s="276">
        <f>IF(J$44=0,0,J$44/CHI!J$10*1000)</f>
        <v>0</v>
      </c>
      <c r="K226" s="276">
        <f>IF(K$44=0,0,K$44/CHI!K$10*1000)</f>
        <v>0</v>
      </c>
      <c r="L226" s="276">
        <f>IF(L$44=0,0,L$44/CHI!L$10*1000)</f>
        <v>0</v>
      </c>
      <c r="M226" s="276">
        <f>IF(M$44=0,0,M$44/CHI!M$10*1000)</f>
        <v>0</v>
      </c>
      <c r="N226" s="276">
        <f>IF(N$44=0,0,N$44/CHI!N$10*1000)</f>
        <v>0</v>
      </c>
      <c r="O226" s="276">
        <f>IF(O$44=0,0,O$44/CHI!O$10*1000)</f>
        <v>0</v>
      </c>
      <c r="P226" s="276">
        <f>IF(P$44=0,0,P$44/CHI!P$10*1000)</f>
        <v>0</v>
      </c>
      <c r="Q226" s="276">
        <f>IF(Q$44=0,0,Q$44/CHI!Q$10*1000)</f>
        <v>0</v>
      </c>
      <c r="R226" s="276">
        <f>IF(R$44=0,0,R$44/CHI!R$10*1000)</f>
        <v>0</v>
      </c>
      <c r="S226" s="276">
        <f>IF(S$44=0,0,S$44/CHI!S$10*1000)</f>
        <v>0</v>
      </c>
      <c r="T226" s="276">
        <f>IF(T$44=0,0,T$44/CHI!T$10*1000)</f>
        <v>0</v>
      </c>
      <c r="U226" s="276">
        <f>IF(U$44=0,0,U$44/CHI!U$10*1000)</f>
        <v>0</v>
      </c>
      <c r="V226" s="276">
        <f>IF(V$44=0,0,V$44/CHI!V$10*1000)</f>
        <v>0</v>
      </c>
      <c r="W226" s="276">
        <f>IF(W$44=0,0,W$44/CHI!W$10*1000)</f>
        <v>0</v>
      </c>
      <c r="X226" s="276">
        <f>IF(X$44=0,0,X$44/CHI!X$10*1000)</f>
        <v>0</v>
      </c>
      <c r="Y226" s="276">
        <f>IF(Y$44=0,0,Y$44/CHI!Y$10*1000)</f>
        <v>0</v>
      </c>
      <c r="DA226" s="79"/>
    </row>
    <row r="227" spans="1:105" ht="12" customHeight="1" x14ac:dyDescent="0.25">
      <c r="A227" s="41" t="s">
        <v>1038</v>
      </c>
      <c r="B227" s="277">
        <f>IF(B$58=0,0,B$58/CHI!B$10*1000)</f>
        <v>0</v>
      </c>
      <c r="C227" s="277">
        <f>IF(C$58=0,0,C$58/CHI!C$10*1000)</f>
        <v>0</v>
      </c>
      <c r="D227" s="277">
        <f>IF(D$58=0,0,D$58/CHI!D$10*1000)</f>
        <v>0</v>
      </c>
      <c r="E227" s="277">
        <f>IF(E$58=0,0,E$58/CHI!E$10*1000)</f>
        <v>0</v>
      </c>
      <c r="F227" s="277">
        <f>IF(F$58=0,0,F$58/CHI!F$10*1000)</f>
        <v>0</v>
      </c>
      <c r="G227" s="277">
        <f>IF(G$58=0,0,G$58/CHI!G$10*1000)</f>
        <v>0</v>
      </c>
      <c r="H227" s="277">
        <f>IF(H$58=0,0,H$58/CHI!H$10*1000)</f>
        <v>0</v>
      </c>
      <c r="I227" s="277">
        <f>IF(I$58=0,0,I$58/CHI!I$10*1000)</f>
        <v>0</v>
      </c>
      <c r="J227" s="277">
        <f>IF(J$58=0,0,J$58/CHI!J$10*1000)</f>
        <v>0</v>
      </c>
      <c r="K227" s="277">
        <f>IF(K$58=0,0,K$58/CHI!K$10*1000)</f>
        <v>0</v>
      </c>
      <c r="L227" s="277">
        <f>IF(L$58=0,0,L$58/CHI!L$10*1000)</f>
        <v>0</v>
      </c>
      <c r="M227" s="277">
        <f>IF(M$58=0,0,M$58/CHI!M$10*1000)</f>
        <v>0</v>
      </c>
      <c r="N227" s="277">
        <f>IF(N$58=0,0,N$58/CHI!N$10*1000)</f>
        <v>0</v>
      </c>
      <c r="O227" s="277">
        <f>IF(O$58=0,0,O$58/CHI!O$10*1000)</f>
        <v>0</v>
      </c>
      <c r="P227" s="277">
        <f>IF(P$58=0,0,P$58/CHI!P$10*1000)</f>
        <v>0</v>
      </c>
      <c r="Q227" s="277">
        <f>IF(Q$58=0,0,Q$58/CHI!Q$10*1000)</f>
        <v>0</v>
      </c>
      <c r="R227" s="277">
        <f>IF(R$58=0,0,R$58/CHI!R$10*1000)</f>
        <v>0</v>
      </c>
      <c r="S227" s="277">
        <f>IF(S$58=0,0,S$58/CHI!S$10*1000)</f>
        <v>0</v>
      </c>
      <c r="T227" s="277">
        <f>IF(T$58=0,0,T$58/CHI!T$10*1000)</f>
        <v>0</v>
      </c>
      <c r="U227" s="277">
        <f>IF(U$58=0,0,U$58/CHI!U$10*1000)</f>
        <v>0</v>
      </c>
      <c r="V227" s="277">
        <f>IF(V$58=0,0,V$58/CHI!V$10*1000)</f>
        <v>0</v>
      </c>
      <c r="W227" s="277">
        <f>IF(W$58=0,0,W$58/CHI!W$10*1000)</f>
        <v>0</v>
      </c>
      <c r="X227" s="277">
        <f>IF(X$58=0,0,X$58/CHI!X$10*1000)</f>
        <v>0</v>
      </c>
      <c r="Y227" s="277">
        <f>IF(Y$58=0,0,Y$58/CHI!Y$10*1000)</f>
        <v>0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49</v>
      </c>
      <c r="B229" s="320">
        <f t="shared" ref="B229:Y229" si="57">SUM(B230:B238)</f>
        <v>590.6206408559226</v>
      </c>
      <c r="C229" s="320">
        <f t="shared" si="57"/>
        <v>596.49170386356525</v>
      </c>
      <c r="D229" s="320">
        <f t="shared" si="57"/>
        <v>587.22725506287782</v>
      </c>
      <c r="E229" s="320">
        <f t="shared" si="57"/>
        <v>599.41433018944645</v>
      </c>
      <c r="F229" s="320">
        <f t="shared" si="57"/>
        <v>592.20075782221272</v>
      </c>
      <c r="G229" s="320">
        <f t="shared" si="57"/>
        <v>619.28763759268475</v>
      </c>
      <c r="H229" s="320">
        <f t="shared" si="57"/>
        <v>600.05500620088367</v>
      </c>
      <c r="I229" s="320">
        <f t="shared" si="57"/>
        <v>694.78011042661592</v>
      </c>
      <c r="J229" s="320">
        <f t="shared" si="57"/>
        <v>573.12254042904533</v>
      </c>
      <c r="K229" s="320">
        <f t="shared" si="57"/>
        <v>574.54620277907509</v>
      </c>
      <c r="L229" s="320">
        <f t="shared" si="57"/>
        <v>590.11400756701551</v>
      </c>
      <c r="M229" s="320">
        <f t="shared" si="57"/>
        <v>537.26682706024633</v>
      </c>
      <c r="N229" s="320">
        <f t="shared" si="57"/>
        <v>579.38804045184418</v>
      </c>
      <c r="O229" s="320">
        <f t="shared" si="57"/>
        <v>564.38291456485217</v>
      </c>
      <c r="P229" s="320">
        <f t="shared" si="57"/>
        <v>561.52335818193399</v>
      </c>
      <c r="Q229" s="320">
        <f t="shared" si="57"/>
        <v>548.73016639228092</v>
      </c>
      <c r="R229" s="320">
        <f t="shared" si="57"/>
        <v>528.32095302251105</v>
      </c>
      <c r="S229" s="320">
        <f t="shared" si="57"/>
        <v>481.82419571755969</v>
      </c>
      <c r="T229" s="320">
        <f t="shared" si="57"/>
        <v>454.10736294294446</v>
      </c>
      <c r="U229" s="320">
        <f t="shared" si="57"/>
        <v>479.74365913964306</v>
      </c>
      <c r="V229" s="320">
        <f t="shared" si="57"/>
        <v>406.6968655708236</v>
      </c>
      <c r="W229" s="320">
        <f t="shared" si="57"/>
        <v>319.22417018459004</v>
      </c>
      <c r="X229" s="320">
        <f t="shared" si="57"/>
        <v>373.24321489997914</v>
      </c>
      <c r="Y229" s="320">
        <f t="shared" si="57"/>
        <v>384.75760161503001</v>
      </c>
      <c r="DA229" s="95"/>
    </row>
    <row r="230" spans="1:105" ht="12" customHeight="1" x14ac:dyDescent="0.25">
      <c r="A230" s="55" t="s">
        <v>91</v>
      </c>
      <c r="B230" s="273">
        <f>IF(B$62=0,0,B$62/CHI!B$11*1000)</f>
        <v>7.720075577516007</v>
      </c>
      <c r="C230" s="273">
        <f>IF(C$62=0,0,C$62/CHI!C$11*1000)</f>
        <v>7.6640959557362578</v>
      </c>
      <c r="D230" s="273">
        <f>IF(D$62=0,0,D$62/CHI!D$11*1000)</f>
        <v>7.7419708743346041</v>
      </c>
      <c r="E230" s="273">
        <f>IF(E$62=0,0,E$62/CHI!E$11*1000)</f>
        <v>8.4849368931453206</v>
      </c>
      <c r="F230" s="273">
        <f>IF(F$62=0,0,F$62/CHI!F$11*1000)</f>
        <v>8.0518793630963863</v>
      </c>
      <c r="G230" s="273">
        <f>IF(G$62=0,0,G$62/CHI!G$11*1000)</f>
        <v>8.5741155509325822</v>
      </c>
      <c r="H230" s="273">
        <f>IF(H$62=0,0,H$62/CHI!H$11*1000)</f>
        <v>8.2455290827135173</v>
      </c>
      <c r="I230" s="273">
        <f>IF(I$62=0,0,I$62/CHI!I$11*1000)</f>
        <v>9.482257854284704</v>
      </c>
      <c r="J230" s="273">
        <f>IF(J$62=0,0,J$62/CHI!J$11*1000)</f>
        <v>8.0179536297495684</v>
      </c>
      <c r="K230" s="273">
        <f>IF(K$62=0,0,K$62/CHI!K$11*1000)</f>
        <v>8.1276446777593812</v>
      </c>
      <c r="L230" s="273">
        <f>IF(L$62=0,0,L$62/CHI!L$11*1000)</f>
        <v>8.2556919736803778</v>
      </c>
      <c r="M230" s="273">
        <f>IF(M$62=0,0,M$62/CHI!M$11*1000)</f>
        <v>7.3813938756771487</v>
      </c>
      <c r="N230" s="273">
        <f>IF(N$62=0,0,N$62/CHI!N$11*1000)</f>
        <v>7.3749839237329304</v>
      </c>
      <c r="O230" s="273">
        <f>IF(O$62=0,0,O$62/CHI!O$11*1000)</f>
        <v>6.7153330325163125</v>
      </c>
      <c r="P230" s="273">
        <f>IF(P$62=0,0,P$62/CHI!P$11*1000)</f>
        <v>6.7835833581032672</v>
      </c>
      <c r="Q230" s="273">
        <f>IF(Q$62=0,0,Q$62/CHI!Q$11*1000)</f>
        <v>7.4052705537910191</v>
      </c>
      <c r="R230" s="273">
        <f>IF(R$62=0,0,R$62/CHI!R$11*1000)</f>
        <v>7.4894169480849104</v>
      </c>
      <c r="S230" s="273">
        <f>IF(S$62=0,0,S$62/CHI!S$11*1000)</f>
        <v>7.0987281580953763</v>
      </c>
      <c r="T230" s="273">
        <f>IF(T$62=0,0,T$62/CHI!T$11*1000)</f>
        <v>6.4288768481829441</v>
      </c>
      <c r="U230" s="273">
        <f>IF(U$62=0,0,U$62/CHI!U$11*1000)</f>
        <v>6.7670301671358031</v>
      </c>
      <c r="V230" s="273">
        <f>IF(V$62=0,0,V$62/CHI!V$11*1000)</f>
        <v>5.9639212089082116</v>
      </c>
      <c r="W230" s="273">
        <f>IF(W$62=0,0,W$62/CHI!W$11*1000)</f>
        <v>4.6805458244731204</v>
      </c>
      <c r="X230" s="273">
        <f>IF(X$62=0,0,X$62/CHI!X$11*1000)</f>
        <v>6.0348945285686355</v>
      </c>
      <c r="Y230" s="273">
        <f>IF(Y$62=0,0,Y$62/CHI!Y$11*1000)</f>
        <v>6.1999700351455509</v>
      </c>
      <c r="DA230" s="76"/>
    </row>
    <row r="231" spans="1:105" ht="12" customHeight="1" x14ac:dyDescent="0.25">
      <c r="A231" s="173" t="s">
        <v>92</v>
      </c>
      <c r="B231" s="274">
        <f>IF(B$63=0,0,B$63/CHI!B$11*1000)</f>
        <v>61.267065973435798</v>
      </c>
      <c r="C231" s="274">
        <f>IF(C$63=0,0,C$63/CHI!C$11*1000)</f>
        <v>60.822807734470267</v>
      </c>
      <c r="D231" s="274">
        <f>IF(D$63=0,0,D$63/CHI!D$11*1000)</f>
        <v>61.440828598066005</v>
      </c>
      <c r="E231" s="274">
        <f>IF(E$63=0,0,E$63/CHI!E$11*1000)</f>
        <v>67.337059487704963</v>
      </c>
      <c r="F231" s="274">
        <f>IF(F$63=0,0,F$63/CHI!F$11*1000)</f>
        <v>63.900284290701244</v>
      </c>
      <c r="G231" s="274">
        <f>IF(G$63=0,0,G$63/CHI!G$11*1000)</f>
        <v>68.044787625236069</v>
      </c>
      <c r="H231" s="274">
        <f>IF(H$63=0,0,H$63/CHI!H$11*1000)</f>
        <v>65.437102166173105</v>
      </c>
      <c r="I231" s="274">
        <f>IF(I$63=0,0,I$63/CHI!I$11*1000)</f>
        <v>75.251869195109023</v>
      </c>
      <c r="J231" s="274">
        <f>IF(J$63=0,0,J$63/CHI!J$11*1000)</f>
        <v>63.631047270637609</v>
      </c>
      <c r="K231" s="274">
        <f>IF(K$63=0,0,K$63/CHI!K$11*1000)</f>
        <v>64.501563188212927</v>
      </c>
      <c r="L231" s="274">
        <f>IF(L$63=0,0,L$63/CHI!L$11*1000)</f>
        <v>65.517755587903949</v>
      </c>
      <c r="M231" s="274">
        <f>IF(M$63=0,0,M$63/CHI!M$11*1000)</f>
        <v>58.579264026134972</v>
      </c>
      <c r="N231" s="274">
        <f>IF(N$63=0,0,N$63/CHI!N$11*1000)</f>
        <v>58.528394194005791</v>
      </c>
      <c r="O231" s="274">
        <f>IF(O$63=0,0,O$63/CHI!O$11*1000)</f>
        <v>53.293358051444088</v>
      </c>
      <c r="P231" s="274">
        <f>IF(P$63=0,0,P$63/CHI!P$11*1000)</f>
        <v>53.834997463967767</v>
      </c>
      <c r="Q231" s="274">
        <f>IF(Q$63=0,0,Q$63/CHI!Q$11*1000)</f>
        <v>58.768751032905932</v>
      </c>
      <c r="R231" s="274">
        <f>IF(R$63=0,0,R$63/CHI!R$11*1000)</f>
        <v>59.436542771324298</v>
      </c>
      <c r="S231" s="274">
        <f>IF(S$63=0,0,S$63/CHI!S$11*1000)</f>
        <v>56.336008892992474</v>
      </c>
      <c r="T231" s="274">
        <f>IF(T$63=0,0,T$63/CHI!T$11*1000)</f>
        <v>51.020021505987856</v>
      </c>
      <c r="U231" s="274">
        <f>IF(U$63=0,0,U$63/CHI!U$11*1000)</f>
        <v>53.703630169322608</v>
      </c>
      <c r="V231" s="274">
        <f>IF(V$63=0,0,V$63/CHI!V$11*1000)</f>
        <v>47.330100657397971</v>
      </c>
      <c r="W231" s="274">
        <f>IF(W$63=0,0,W$63/CHI!W$11*1000)</f>
        <v>37.145142808556855</v>
      </c>
      <c r="X231" s="274">
        <f>IF(X$63=0,0,X$63/CHI!X$11*1000)</f>
        <v>47.89334994353878</v>
      </c>
      <c r="Y231" s="274">
        <f>IF(Y$63=0,0,Y$63/CHI!Y$11*1000)</f>
        <v>49.203400842716647</v>
      </c>
      <c r="DA231" s="77"/>
    </row>
    <row r="232" spans="1:105" ht="12" customHeight="1" x14ac:dyDescent="0.25">
      <c r="A232" s="173" t="s">
        <v>93</v>
      </c>
      <c r="B232" s="274">
        <f>IF(B$64=0,0,B$64/CHI!B$11*1000)</f>
        <v>68.581254136329179</v>
      </c>
      <c r="C232" s="274">
        <f>IF(C$64=0,0,C$64/CHI!C$11*1000)</f>
        <v>68.083959436402409</v>
      </c>
      <c r="D232" s="274">
        <f>IF(D$64=0,0,D$64/CHI!D$11*1000)</f>
        <v>68.77576089995199</v>
      </c>
      <c r="E232" s="274">
        <f>IF(E$64=0,0,E$64/CHI!E$11*1000)</f>
        <v>75.375895942555957</v>
      </c>
      <c r="F232" s="274">
        <f>IF(F$64=0,0,F$64/CHI!F$11*1000)</f>
        <v>71.528831464271022</v>
      </c>
      <c r="G232" s="274">
        <f>IF(G$64=0,0,G$64/CHI!G$11*1000)</f>
        <v>76.168114118639295</v>
      </c>
      <c r="H232" s="274">
        <f>IF(H$64=0,0,H$64/CHI!H$11*1000)</f>
        <v>73.249117813950107</v>
      </c>
      <c r="I232" s="274">
        <f>IF(I$64=0,0,I$64/CHI!I$11*1000)</f>
        <v>84.235591887837828</v>
      </c>
      <c r="J232" s="274">
        <f>IF(J$64=0,0,J$64/CHI!J$11*1000)</f>
        <v>71.227452375807772</v>
      </c>
      <c r="K232" s="274">
        <f>IF(K$64=0,0,K$64/CHI!K$11*1000)</f>
        <v>72.201892271441764</v>
      </c>
      <c r="L232" s="274">
        <f>IF(L$64=0,0,L$64/CHI!L$11*1000)</f>
        <v>73.339399806808828</v>
      </c>
      <c r="M232" s="274">
        <f>IF(M$64=0,0,M$64/CHI!M$11*1000)</f>
        <v>65.572576872497407</v>
      </c>
      <c r="N232" s="274">
        <f>IF(N$64=0,0,N$64/CHI!N$11*1000)</f>
        <v>65.515634095334903</v>
      </c>
      <c r="O232" s="274">
        <f>IF(O$64=0,0,O$64/CHI!O$11*1000)</f>
        <v>59.655628586640262</v>
      </c>
      <c r="P232" s="274">
        <f>IF(P$64=0,0,P$64/CHI!P$11*1000)</f>
        <v>60.261930024620739</v>
      </c>
      <c r="Q232" s="274">
        <f>IF(Q$64=0,0,Q$64/CHI!Q$11*1000)</f>
        <v>65.784685227294815</v>
      </c>
      <c r="R232" s="274">
        <f>IF(R$64=0,0,R$64/CHI!R$11*1000)</f>
        <v>66.532199314920121</v>
      </c>
      <c r="S232" s="274">
        <f>IF(S$64=0,0,S$64/CHI!S$11*1000)</f>
        <v>63.061517334484343</v>
      </c>
      <c r="T232" s="274">
        <f>IF(T$64=0,0,T$64/CHI!T$11*1000)</f>
        <v>57.110896455531886</v>
      </c>
      <c r="U232" s="274">
        <f>IF(U$64=0,0,U$64/CHI!U$11*1000)</f>
        <v>60.11487983254581</v>
      </c>
      <c r="V232" s="274">
        <f>IF(V$64=0,0,V$64/CHI!V$11*1000)</f>
        <v>52.980465277877563</v>
      </c>
      <c r="W232" s="274">
        <f>IF(W$64=0,0,W$64/CHI!W$11*1000)</f>
        <v>41.57960624372658</v>
      </c>
      <c r="X232" s="274">
        <f>IF(X$64=0,0,X$64/CHI!X$11*1000)</f>
        <v>53.610956420568783</v>
      </c>
      <c r="Y232" s="274">
        <f>IF(Y$64=0,0,Y$64/CHI!Y$11*1000)</f>
        <v>55.07740388660217</v>
      </c>
      <c r="DA232" s="77"/>
    </row>
    <row r="233" spans="1:105" ht="12" customHeight="1" x14ac:dyDescent="0.25">
      <c r="A233" s="173" t="s">
        <v>94</v>
      </c>
      <c r="B233" s="274">
        <f>IF(B$65=0,0,B$65/CHI!B$11*1000)</f>
        <v>110.40999531369384</v>
      </c>
      <c r="C233" s="274">
        <f>IF(C$65=0,0,C$65/CHI!C$11*1000)</f>
        <v>109.60939307653888</v>
      </c>
      <c r="D233" s="274">
        <f>IF(D$65=0,0,D$65/CHI!D$11*1000)</f>
        <v>110.72313468582296</v>
      </c>
      <c r="E233" s="274">
        <f>IF(E$65=0,0,E$65/CHI!E$11*1000)</f>
        <v>121.34879162809855</v>
      </c>
      <c r="F233" s="274">
        <f>IF(F$65=0,0,F$65/CHI!F$11*1000)</f>
        <v>115.15534450660722</v>
      </c>
      <c r="G233" s="274">
        <f>IF(G$65=0,0,G$65/CHI!G$11*1000)</f>
        <v>122.6241956172835</v>
      </c>
      <c r="H233" s="274">
        <f>IF(H$65=0,0,H$65/CHI!H$11*1000)</f>
        <v>117.92485944473759</v>
      </c>
      <c r="I233" s="274">
        <f>IF(I$65=0,0,I$65/CHI!I$11*1000)</f>
        <v>135.61214974422182</v>
      </c>
      <c r="J233" s="274">
        <f>IF(J$65=0,0,J$65/CHI!J$11*1000)</f>
        <v>114.67014976696694</v>
      </c>
      <c r="K233" s="274">
        <f>IF(K$65=0,0,K$65/CHI!K$11*1000)</f>
        <v>116.23891525055748</v>
      </c>
      <c r="L233" s="274">
        <f>IF(L$65=0,0,L$65/CHI!L$11*1000)</f>
        <v>118.07020578659105</v>
      </c>
      <c r="M233" s="274">
        <f>IF(M$65=0,0,M$65/CHI!M$11*1000)</f>
        <v>105.56628041253819</v>
      </c>
      <c r="N233" s="274">
        <f>IF(N$65=0,0,N$65/CHI!N$11*1000)</f>
        <v>105.47460737682552</v>
      </c>
      <c r="O233" s="274">
        <f>IF(O$65=0,0,O$65/CHI!O$11*1000)</f>
        <v>96.040496133145851</v>
      </c>
      <c r="P233" s="274">
        <f>IF(P$65=0,0,P$65/CHI!P$11*1000)</f>
        <v>97.016589961833205</v>
      </c>
      <c r="Q233" s="274">
        <f>IF(Q$65=0,0,Q$65/CHI!Q$11*1000)</f>
        <v>105.90775685175035</v>
      </c>
      <c r="R233" s="274">
        <f>IF(R$65=0,0,R$65/CHI!R$11*1000)</f>
        <v>107.11119105474066</v>
      </c>
      <c r="S233" s="274">
        <f>IF(S$65=0,0,S$65/CHI!S$11*1000)</f>
        <v>101.52368779279244</v>
      </c>
      <c r="T233" s="274">
        <f>IF(T$65=0,0,T$65/CHI!T$11*1000)</f>
        <v>91.943693497956815</v>
      </c>
      <c r="U233" s="274">
        <f>IF(U$65=0,0,U$65/CHI!U$11*1000)</f>
        <v>96.779851639935544</v>
      </c>
      <c r="V233" s="274">
        <f>IF(V$65=0,0,V$65/CHI!V$11*1000)</f>
        <v>85.294050053673814</v>
      </c>
      <c r="W233" s="274">
        <f>IF(W$65=0,0,W$65/CHI!W$11*1000)</f>
        <v>66.939635157287455</v>
      </c>
      <c r="X233" s="274">
        <f>IF(X$65=0,0,X$65/CHI!X$11*1000)</f>
        <v>86.309087252781922</v>
      </c>
      <c r="Y233" s="274">
        <f>IF(Y$65=0,0,Y$65/CHI!Y$11*1000)</f>
        <v>88.66994314396571</v>
      </c>
      <c r="DA233" s="77"/>
    </row>
    <row r="234" spans="1:105" ht="12" customHeight="1" x14ac:dyDescent="0.25">
      <c r="A234" s="56" t="s">
        <v>95</v>
      </c>
      <c r="B234" s="275">
        <f>IF(B$66=0,0,B$66/CHI!B$11*1000)</f>
        <v>19.379621867284154</v>
      </c>
      <c r="C234" s="275">
        <f>IF(C$66=0,0,C$66/CHI!C$11*1000)</f>
        <v>19.342192883763939</v>
      </c>
      <c r="D234" s="275">
        <f>IF(D$66=0,0,D$66/CHI!D$11*1000)</f>
        <v>19.405587226926446</v>
      </c>
      <c r="E234" s="275">
        <f>IF(E$66=0,0,E$66/CHI!E$11*1000)</f>
        <v>21.359199593009862</v>
      </c>
      <c r="F234" s="275">
        <f>IF(F$66=0,0,F$66/CHI!F$11*1000)</f>
        <v>20.297128883501088</v>
      </c>
      <c r="G234" s="275">
        <f>IF(G$66=0,0,G$66/CHI!G$11*1000)</f>
        <v>21.593948620064175</v>
      </c>
      <c r="H234" s="275">
        <f>IF(H$66=0,0,H$66/CHI!H$11*1000)</f>
        <v>21.091986285457565</v>
      </c>
      <c r="I234" s="275">
        <f>IF(I$66=0,0,I$66/CHI!I$11*1000)</f>
        <v>24.108492670192831</v>
      </c>
      <c r="J234" s="275">
        <f>IF(J$66=0,0,J$66/CHI!J$11*1000)</f>
        <v>20.465821713449092</v>
      </c>
      <c r="K234" s="275">
        <f>IF(K$66=0,0,K$66/CHI!K$11*1000)</f>
        <v>20.522152678148153</v>
      </c>
      <c r="L234" s="275">
        <f>IF(L$66=0,0,L$66/CHI!L$11*1000)</f>
        <v>20.797412077344354</v>
      </c>
      <c r="M234" s="275">
        <f>IF(M$66=0,0,M$66/CHI!M$11*1000)</f>
        <v>18.260145386304309</v>
      </c>
      <c r="N234" s="275">
        <f>IF(N$66=0,0,N$66/CHI!N$11*1000)</f>
        <v>18.527318984418727</v>
      </c>
      <c r="O234" s="275">
        <f>IF(O$66=0,0,O$66/CHI!O$11*1000)</f>
        <v>17.327127021216658</v>
      </c>
      <c r="P234" s="275">
        <f>IF(P$66=0,0,P$66/CHI!P$11*1000)</f>
        <v>17.418951477083375</v>
      </c>
      <c r="Q234" s="275">
        <f>IF(Q$66=0,0,Q$66/CHI!Q$11*1000)</f>
        <v>18.166066418030557</v>
      </c>
      <c r="R234" s="275">
        <f>IF(R$66=0,0,R$66/CHI!R$11*1000)</f>
        <v>18.244265340963896</v>
      </c>
      <c r="S234" s="275">
        <f>IF(S$66=0,0,S$66/CHI!S$11*1000)</f>
        <v>17.326760911922651</v>
      </c>
      <c r="T234" s="275">
        <f>IF(T$66=0,0,T$66/CHI!T$11*1000)</f>
        <v>15.722007492759472</v>
      </c>
      <c r="U234" s="275">
        <f>IF(U$66=0,0,U$66/CHI!U$11*1000)</f>
        <v>16.568123129891696</v>
      </c>
      <c r="V234" s="275">
        <f>IF(V$66=0,0,V$66/CHI!V$11*1000)</f>
        <v>14.591215732059251</v>
      </c>
      <c r="W234" s="275">
        <f>IF(W$66=0,0,W$66/CHI!W$11*1000)</f>
        <v>11.50006814844089</v>
      </c>
      <c r="X234" s="275">
        <f>IF(X$66=0,0,X$66/CHI!X$11*1000)</f>
        <v>15.43950962239172</v>
      </c>
      <c r="Y234" s="275">
        <f>IF(Y$66=0,0,Y$66/CHI!Y$11*1000)</f>
        <v>15.858970415318579</v>
      </c>
      <c r="DA234" s="78"/>
    </row>
    <row r="235" spans="1:105" ht="12" customHeight="1" x14ac:dyDescent="0.25">
      <c r="A235" s="174" t="s">
        <v>1051</v>
      </c>
      <c r="B235" s="276">
        <f>IF(B$72=0,0,B$72/CHI!B$11*1000)</f>
        <v>176.4159936086906</v>
      </c>
      <c r="C235" s="276">
        <f>IF(C$72=0,0,C$72/CHI!C$11*1000)</f>
        <v>182.01082335342278</v>
      </c>
      <c r="D235" s="276">
        <f>IF(D$72=0,0,D$72/CHI!D$11*1000)</f>
        <v>173.34949819515856</v>
      </c>
      <c r="E235" s="276">
        <f>IF(E$72=0,0,E$72/CHI!E$11*1000)</f>
        <v>157.36314799687656</v>
      </c>
      <c r="F235" s="276">
        <f>IF(F$72=0,0,F$72/CHI!F$11*1000)</f>
        <v>167.71235940136694</v>
      </c>
      <c r="G235" s="276">
        <f>IF(G$72=0,0,G$72/CHI!G$11*1000)</f>
        <v>169.75934506396365</v>
      </c>
      <c r="H235" s="276">
        <f>IF(H$72=0,0,H$72/CHI!H$11*1000)</f>
        <v>166.07206676401293</v>
      </c>
      <c r="I235" s="276">
        <f>IF(I$72=0,0,I$72/CHI!I$11*1000)</f>
        <v>195.06863658406158</v>
      </c>
      <c r="J235" s="276">
        <f>IF(J$72=0,0,J$72/CHI!J$11*1000)</f>
        <v>153.44865364817011</v>
      </c>
      <c r="K235" s="276">
        <f>IF(K$72=0,0,K$72/CHI!K$11*1000)</f>
        <v>150.36800402661936</v>
      </c>
      <c r="L235" s="276">
        <f>IF(L$72=0,0,L$72/CHI!L$11*1000)</f>
        <v>158.33715345570656</v>
      </c>
      <c r="M235" s="276">
        <f>IF(M$72=0,0,M$72/CHI!M$11*1000)</f>
        <v>150.39843050331046</v>
      </c>
      <c r="N235" s="276">
        <f>IF(N$72=0,0,N$72/CHI!N$11*1000)</f>
        <v>181.82267853799513</v>
      </c>
      <c r="O235" s="276">
        <f>IF(O$72=0,0,O$72/CHI!O$11*1000)</f>
        <v>190.71918064557332</v>
      </c>
      <c r="P235" s="276">
        <f>IF(P$72=0,0,P$72/CHI!P$11*1000)</f>
        <v>187.68625240718666</v>
      </c>
      <c r="Q235" s="276">
        <f>IF(Q$72=0,0,Q$72/CHI!Q$11*1000)</f>
        <v>157.24157686159063</v>
      </c>
      <c r="R235" s="276">
        <f>IF(R$72=0,0,R$72/CHI!R$11*1000)</f>
        <v>140.14320916720234</v>
      </c>
      <c r="S235" s="276">
        <f>IF(S$72=0,0,S$72/CHI!S$11*1000)</f>
        <v>117.98138379027664</v>
      </c>
      <c r="T235" s="276">
        <f>IF(T$72=0,0,T$72/CHI!T$11*1000)</f>
        <v>120.25010438265858</v>
      </c>
      <c r="U235" s="276">
        <f>IF(U$72=0,0,U$72/CHI!U$11*1000)</f>
        <v>127.75811094856171</v>
      </c>
      <c r="V235" s="276">
        <f>IF(V$72=0,0,V$72/CHI!V$11*1000)</f>
        <v>100.26600658942768</v>
      </c>
      <c r="W235" s="276">
        <f>IF(W$72=0,0,W$72/CHI!W$11*1000)</f>
        <v>78.236042355148115</v>
      </c>
      <c r="X235" s="276">
        <f>IF(X$72=0,0,X$72/CHI!X$11*1000)</f>
        <v>63.284035852420402</v>
      </c>
      <c r="Y235" s="276">
        <f>IF(Y$72=0,0,Y$72/CHI!Y$11*1000)</f>
        <v>66.201853487433596</v>
      </c>
      <c r="DA235" s="79"/>
    </row>
    <row r="236" spans="1:105" ht="12" customHeight="1" x14ac:dyDescent="0.25">
      <c r="A236" s="174" t="s">
        <v>1010</v>
      </c>
      <c r="B236" s="276">
        <f>IF(B$85=0,0,B$85/CHI!B$11*1000)</f>
        <v>100.61542847533373</v>
      </c>
      <c r="C236" s="276">
        <f>IF(C$85=0,0,C$85/CHI!C$11*1000)</f>
        <v>102.72594565116846</v>
      </c>
      <c r="D236" s="276">
        <f>IF(D$85=0,0,D$85/CHI!D$11*1000)</f>
        <v>99.475675415350253</v>
      </c>
      <c r="E236" s="276">
        <f>IF(E$85=0,0,E$85/CHI!E$11*1000)</f>
        <v>98.209987399992443</v>
      </c>
      <c r="F236" s="276">
        <f>IF(F$85=0,0,F$85/CHI!F$11*1000)</f>
        <v>97.739848498060923</v>
      </c>
      <c r="G236" s="276">
        <f>IF(G$85=0,0,G$85/CHI!G$11*1000)</f>
        <v>101.90699255496281</v>
      </c>
      <c r="H236" s="276">
        <f>IF(H$85=0,0,H$85/CHI!H$11*1000)</f>
        <v>99.134269410459737</v>
      </c>
      <c r="I236" s="276">
        <f>IF(I$85=0,0,I$85/CHI!I$11*1000)</f>
        <v>114.93129781177379</v>
      </c>
      <c r="J236" s="276">
        <f>IF(J$85=0,0,J$85/CHI!J$11*1000)</f>
        <v>94.434149690757039</v>
      </c>
      <c r="K236" s="276">
        <f>IF(K$85=0,0,K$85/CHI!K$11*1000)</f>
        <v>95.047861439739378</v>
      </c>
      <c r="L236" s="276">
        <f>IF(L$85=0,0,L$85/CHI!L$11*1000)</f>
        <v>97.304763169800609</v>
      </c>
      <c r="M236" s="276">
        <f>IF(M$85=0,0,M$85/CHI!M$11*1000)</f>
        <v>88.434989000066963</v>
      </c>
      <c r="N236" s="276">
        <f>IF(N$85=0,0,N$85/CHI!N$11*1000)</f>
        <v>97.988997504248317</v>
      </c>
      <c r="O236" s="276">
        <f>IF(O$85=0,0,O$85/CHI!O$11*1000)</f>
        <v>99.471089935590783</v>
      </c>
      <c r="P236" s="276">
        <f>IF(P$85=0,0,P$85/CHI!P$11*1000)</f>
        <v>97.101563174887261</v>
      </c>
      <c r="Q236" s="276">
        <f>IF(Q$85=0,0,Q$85/CHI!Q$11*1000)</f>
        <v>91.927932001397522</v>
      </c>
      <c r="R236" s="276">
        <f>IF(R$85=0,0,R$85/CHI!R$11*1000)</f>
        <v>86.403917841345915</v>
      </c>
      <c r="S236" s="276">
        <f>IF(S$85=0,0,S$85/CHI!S$11*1000)</f>
        <v>77.890863743805099</v>
      </c>
      <c r="T236" s="276">
        <f>IF(T$85=0,0,T$85/CHI!T$11*1000)</f>
        <v>74.466983645805726</v>
      </c>
      <c r="U236" s="276">
        <f>IF(U$85=0,0,U$85/CHI!U$11*1000)</f>
        <v>78.828331918144116</v>
      </c>
      <c r="V236" s="276">
        <f>IF(V$85=0,0,V$85/CHI!V$11*1000)</f>
        <v>65.93993301964764</v>
      </c>
      <c r="W236" s="276">
        <f>IF(W$85=0,0,W$85/CHI!W$11*1000)</f>
        <v>51.917063833108941</v>
      </c>
      <c r="X236" s="276">
        <f>IF(X$85=0,0,X$85/CHI!X$11*1000)</f>
        <v>65.780508758644544</v>
      </c>
      <c r="Y236" s="276">
        <f>IF(Y$85=0,0,Y$85/CHI!Y$11*1000)</f>
        <v>67.683529905184201</v>
      </c>
      <c r="DA236" s="79"/>
    </row>
    <row r="237" spans="1:105" ht="12" customHeight="1" x14ac:dyDescent="0.25">
      <c r="A237" s="174" t="s">
        <v>1021</v>
      </c>
      <c r="B237" s="276">
        <f>IF(B$93=0,0,B$93/CHI!B$11*1000)</f>
        <v>25.289946133738599</v>
      </c>
      <c r="C237" s="276">
        <f>IF(C$93=0,0,C$93/CHI!C$11*1000)</f>
        <v>25.443074748943808</v>
      </c>
      <c r="D237" s="276">
        <f>IF(D$93=0,0,D$93/CHI!D$11*1000)</f>
        <v>25.314146831346232</v>
      </c>
      <c r="E237" s="276">
        <f>IF(E$93=0,0,E$93/CHI!E$11*1000)</f>
        <v>26.91931019645882</v>
      </c>
      <c r="F237" s="276">
        <f>IF(F$93=0,0,F$93/CHI!F$11*1000)</f>
        <v>25.973780032846275</v>
      </c>
      <c r="G237" s="276">
        <f>IF(G$93=0,0,G$93/CHI!G$11*1000)</f>
        <v>27.358233872357779</v>
      </c>
      <c r="H237" s="276">
        <f>IF(H$93=0,0,H$93/CHI!H$11*1000)</f>
        <v>26.533485071455591</v>
      </c>
      <c r="I237" s="276">
        <f>IF(I$93=0,0,I$93/CHI!I$11*1000)</f>
        <v>30.368508852792917</v>
      </c>
      <c r="J237" s="276">
        <f>IF(J$93=0,0,J$93/CHI!J$11*1000)</f>
        <v>25.478036941357434</v>
      </c>
      <c r="K237" s="276">
        <f>IF(K$93=0,0,K$93/CHI!K$11*1000)</f>
        <v>25.491349004303807</v>
      </c>
      <c r="L237" s="276">
        <f>IF(L$93=0,0,L$93/CHI!L$11*1000)</f>
        <v>26.097467975201784</v>
      </c>
      <c r="M237" s="276">
        <f>IF(M$93=0,0,M$93/CHI!M$11*1000)</f>
        <v>23.051185667776302</v>
      </c>
      <c r="N237" s="276">
        <f>IF(N$93=0,0,N$93/CHI!N$11*1000)</f>
        <v>24.150251974611184</v>
      </c>
      <c r="O237" s="276">
        <f>IF(O$93=0,0,O$93/CHI!O$11*1000)</f>
        <v>22.944877743098775</v>
      </c>
      <c r="P237" s="276">
        <f>IF(P$93=0,0,P$93/CHI!P$11*1000)</f>
        <v>23.01853298599147</v>
      </c>
      <c r="Q237" s="276">
        <f>IF(Q$93=0,0,Q$93/CHI!Q$11*1000)</f>
        <v>23.440798924413738</v>
      </c>
      <c r="R237" s="276">
        <f>IF(R$93=0,0,R$93/CHI!R$11*1000)</f>
        <v>22.644628921526639</v>
      </c>
      <c r="S237" s="276">
        <f>IF(S$93=0,0,S$93/CHI!S$11*1000)</f>
        <v>21.34943484859512</v>
      </c>
      <c r="T237" s="276">
        <f>IF(T$93=0,0,T$93/CHI!T$11*1000)</f>
        <v>19.725988683227435</v>
      </c>
      <c r="U237" s="276">
        <f>IF(U$93=0,0,U$93/CHI!U$11*1000)</f>
        <v>20.86764572585983</v>
      </c>
      <c r="V237" s="276">
        <f>IF(V$93=0,0,V$93/CHI!V$11*1000)</f>
        <v>18.153608184318372</v>
      </c>
      <c r="W237" s="276">
        <f>IF(W$93=0,0,W$93/CHI!W$11*1000)</f>
        <v>14.529748920179324</v>
      </c>
      <c r="X237" s="276">
        <f>IF(X$93=0,0,X$93/CHI!X$11*1000)</f>
        <v>18.520787443818072</v>
      </c>
      <c r="Y237" s="276">
        <f>IF(Y$93=0,0,Y$93/CHI!Y$11*1000)</f>
        <v>19.044665647474641</v>
      </c>
      <c r="DA237" s="79"/>
    </row>
    <row r="238" spans="1:105" ht="12" customHeight="1" x14ac:dyDescent="0.25">
      <c r="A238" s="41" t="s">
        <v>1038</v>
      </c>
      <c r="B238" s="277">
        <f>IF(B$107=0,0,B$107/CHI!B$11*1000)</f>
        <v>20.941259769900743</v>
      </c>
      <c r="C238" s="277">
        <f>IF(C$107=0,0,C$107/CHI!C$11*1000)</f>
        <v>20.789411023118422</v>
      </c>
      <c r="D238" s="277">
        <f>IF(D$107=0,0,D$107/CHI!D$11*1000)</f>
        <v>21.000652335920776</v>
      </c>
      <c r="E238" s="277">
        <f>IF(E$107=0,0,E$107/CHI!E$11*1000)</f>
        <v>23.016001051603986</v>
      </c>
      <c r="F238" s="277">
        <f>IF(F$107=0,0,F$107/CHI!F$11*1000)</f>
        <v>21.841301381761593</v>
      </c>
      <c r="G238" s="277">
        <f>IF(G$107=0,0,G$107/CHI!G$11*1000)</f>
        <v>23.257904569244815</v>
      </c>
      <c r="H238" s="277">
        <f>IF(H$107=0,0,H$107/CHI!H$11*1000)</f>
        <v>22.366590161923469</v>
      </c>
      <c r="I238" s="277">
        <f>IF(I$107=0,0,I$107/CHI!I$11*1000)</f>
        <v>25.721305826341283</v>
      </c>
      <c r="J238" s="277">
        <f>IF(J$107=0,0,J$107/CHI!J$11*1000)</f>
        <v>21.749275392149645</v>
      </c>
      <c r="K238" s="277">
        <f>IF(K$107=0,0,K$107/CHI!K$11*1000)</f>
        <v>22.046820242292831</v>
      </c>
      <c r="L238" s="277">
        <f>IF(L$107=0,0,L$107/CHI!L$11*1000)</f>
        <v>22.394157733978076</v>
      </c>
      <c r="M238" s="277">
        <f>IF(M$107=0,0,M$107/CHI!M$11*1000)</f>
        <v>20.022561315940582</v>
      </c>
      <c r="N238" s="277">
        <f>IF(N$107=0,0,N$107/CHI!N$11*1000)</f>
        <v>20.005173860671686</v>
      </c>
      <c r="O238" s="277">
        <f>IF(O$107=0,0,O$107/CHI!O$11*1000)</f>
        <v>18.215823415626119</v>
      </c>
      <c r="P238" s="277">
        <f>IF(P$107=0,0,P$107/CHI!P$11*1000)</f>
        <v>18.40095732826024</v>
      </c>
      <c r="Q238" s="277">
        <f>IF(Q$107=0,0,Q$107/CHI!Q$11*1000)</f>
        <v>20.087328521106421</v>
      </c>
      <c r="R238" s="277">
        <f>IF(R$107=0,0,R$107/CHI!R$11*1000)</f>
        <v>20.315581662402202</v>
      </c>
      <c r="S238" s="277">
        <f>IF(S$107=0,0,S$107/CHI!S$11*1000)</f>
        <v>19.255810244595505</v>
      </c>
      <c r="T238" s="277">
        <f>IF(T$107=0,0,T$107/CHI!T$11*1000)</f>
        <v>17.43879043083378</v>
      </c>
      <c r="U238" s="277">
        <f>IF(U$107=0,0,U$107/CHI!U$11*1000)</f>
        <v>18.356055608245995</v>
      </c>
      <c r="V238" s="277">
        <f>IF(V$107=0,0,V$107/CHI!V$11*1000)</f>
        <v>16.177564847513096</v>
      </c>
      <c r="W238" s="277">
        <f>IF(W$107=0,0,W$107/CHI!W$11*1000)</f>
        <v>12.696316893668731</v>
      </c>
      <c r="X238" s="277">
        <f>IF(X$107=0,0,X$107/CHI!X$11*1000)</f>
        <v>16.370085077246308</v>
      </c>
      <c r="Y238" s="277">
        <f>IF(Y$107=0,0,Y$107/CHI!Y$11*1000)</f>
        <v>16.817864251188979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0">
        <f t="shared" ref="B240:Y240" si="58">SUM(B241:B249)</f>
        <v>408.33031960409471</v>
      </c>
      <c r="C240" s="320">
        <f t="shared" si="58"/>
        <v>412.38932612789694</v>
      </c>
      <c r="D240" s="320">
        <f t="shared" si="58"/>
        <v>405.98427510519917</v>
      </c>
      <c r="E240" s="320">
        <f t="shared" si="58"/>
        <v>414.40990729146944</v>
      </c>
      <c r="F240" s="320">
        <f t="shared" si="58"/>
        <v>409.42274614869029</v>
      </c>
      <c r="G240" s="320">
        <f t="shared" si="58"/>
        <v>428.14947784185625</v>
      </c>
      <c r="H240" s="320">
        <f t="shared" si="58"/>
        <v>414.85284379320342</v>
      </c>
      <c r="I240" s="320">
        <f t="shared" si="58"/>
        <v>480.34180473938846</v>
      </c>
      <c r="J240" s="320">
        <f t="shared" si="58"/>
        <v>396.23286745711761</v>
      </c>
      <c r="K240" s="320">
        <f t="shared" si="58"/>
        <v>397.21712784726162</v>
      </c>
      <c r="L240" s="320">
        <f t="shared" si="58"/>
        <v>407.98005461423293</v>
      </c>
      <c r="M240" s="320">
        <f t="shared" si="58"/>
        <v>371.44373228856529</v>
      </c>
      <c r="N240" s="320">
        <f t="shared" si="58"/>
        <v>400.5645711765834</v>
      </c>
      <c r="O240" s="320">
        <f t="shared" si="58"/>
        <v>390.19065698310771</v>
      </c>
      <c r="P240" s="320">
        <f t="shared" si="58"/>
        <v>388.21367973072</v>
      </c>
      <c r="Q240" s="320">
        <f t="shared" si="58"/>
        <v>379.36900392552747</v>
      </c>
      <c r="R240" s="320">
        <f t="shared" si="58"/>
        <v>365.25893048469868</v>
      </c>
      <c r="S240" s="320">
        <f t="shared" si="58"/>
        <v>333.11302419979421</v>
      </c>
      <c r="T240" s="320">
        <f t="shared" si="58"/>
        <v>313.95076944203589</v>
      </c>
      <c r="U240" s="320">
        <f t="shared" si="58"/>
        <v>331.67462854098756</v>
      </c>
      <c r="V240" s="320">
        <f t="shared" si="58"/>
        <v>281.17314162921127</v>
      </c>
      <c r="W240" s="320">
        <f t="shared" si="58"/>
        <v>220.69819173255573</v>
      </c>
      <c r="X240" s="320">
        <f t="shared" si="58"/>
        <v>258.04469178270165</v>
      </c>
      <c r="Y240" s="320">
        <f t="shared" si="58"/>
        <v>266.00525543755145</v>
      </c>
      <c r="DA240" s="95"/>
    </row>
    <row r="241" spans="1:105" ht="12" customHeight="1" x14ac:dyDescent="0.25">
      <c r="A241" s="55" t="s">
        <v>91</v>
      </c>
      <c r="B241" s="273">
        <f>IF(B$111=0,0,B$111/CHI!B$12*1000)</f>
        <v>5.0462189537534217</v>
      </c>
      <c r="C241" s="273">
        <f>IF(C$111=0,0,C$111/CHI!C$12*1000)</f>
        <v>5.0502980752980893</v>
      </c>
      <c r="D241" s="273">
        <f>IF(D$111=0,0,D$111/CHI!D$12*1000)</f>
        <v>5.0384534357650894</v>
      </c>
      <c r="E241" s="273">
        <f>IF(E$111=0,0,E$111/CHI!E$12*1000)</f>
        <v>5.3248081456184675</v>
      </c>
      <c r="F241" s="273">
        <f>IF(F$111=0,0,F$111/CHI!F$12*1000)</f>
        <v>5.1592375721914792</v>
      </c>
      <c r="G241" s="273">
        <f>IF(G$111=0,0,G$111/CHI!G$12*1000)</f>
        <v>5.4440714014739067</v>
      </c>
      <c r="H241" s="273">
        <f>IF(H$111=0,0,H$111/CHI!H$12*1000)</f>
        <v>5.2527041135389752</v>
      </c>
      <c r="I241" s="273">
        <f>IF(I$111=0,0,I$111/CHI!I$12*1000)</f>
        <v>6.065062939951738</v>
      </c>
      <c r="J241" s="273">
        <f>IF(J$111=0,0,J$111/CHI!J$12*1000)</f>
        <v>5.0623082599834328</v>
      </c>
      <c r="K241" s="273">
        <f>IF(K$111=0,0,K$111/CHI!K$12*1000)</f>
        <v>5.1052293503886172</v>
      </c>
      <c r="L241" s="273">
        <f>IF(L$111=0,0,L$111/CHI!L$12*1000)</f>
        <v>5.2150919815108221</v>
      </c>
      <c r="M241" s="273">
        <f>IF(M$111=0,0,M$111/CHI!M$12*1000)</f>
        <v>4.7135726714536563</v>
      </c>
      <c r="N241" s="273">
        <f>IF(N$111=0,0,N$111/CHI!N$12*1000)</f>
        <v>4.888573553719965</v>
      </c>
      <c r="O241" s="273">
        <f>IF(O$111=0,0,O$111/CHI!O$12*1000)</f>
        <v>4.5935452727991457</v>
      </c>
      <c r="P241" s="273">
        <f>IF(P$111=0,0,P$111/CHI!P$12*1000)</f>
        <v>4.6074838442948423</v>
      </c>
      <c r="Q241" s="273">
        <f>IF(Q$111=0,0,Q$111/CHI!Q$12*1000)</f>
        <v>4.7707774336132642</v>
      </c>
      <c r="R241" s="273">
        <f>IF(R$111=0,0,R$111/CHI!R$12*1000)</f>
        <v>4.7119726563845923</v>
      </c>
      <c r="S241" s="273">
        <f>IF(S$111=0,0,S$111/CHI!S$12*1000)</f>
        <v>4.3738527411682231</v>
      </c>
      <c r="T241" s="273">
        <f>IF(T$111=0,0,T$111/CHI!T$12*1000)</f>
        <v>4.0439415817214179</v>
      </c>
      <c r="U241" s="273">
        <f>IF(U$111=0,0,U$111/CHI!U$12*1000)</f>
        <v>4.2637914851999223</v>
      </c>
      <c r="V241" s="273">
        <f>IF(V$111=0,0,V$111/CHI!V$12*1000)</f>
        <v>3.6814395195547647</v>
      </c>
      <c r="W241" s="273">
        <f>IF(W$111=0,0,W$111/CHI!W$12*1000)</f>
        <v>2.8858907296745118</v>
      </c>
      <c r="X241" s="273">
        <f>IF(X$111=0,0,X$111/CHI!X$12*1000)</f>
        <v>3.5181545427959722</v>
      </c>
      <c r="Y241" s="273">
        <f>IF(Y$111=0,0,Y$111/CHI!Y$12*1000)</f>
        <v>3.6213602147740995</v>
      </c>
      <c r="DA241" s="76"/>
    </row>
    <row r="242" spans="1:105" ht="12" customHeight="1" x14ac:dyDescent="0.25">
      <c r="A242" s="173" t="s">
        <v>92</v>
      </c>
      <c r="B242" s="274">
        <f>IF(B$112=0,0,B$112/CHI!B$12*1000)</f>
        <v>40.269453105433378</v>
      </c>
      <c r="C242" s="274">
        <f>IF(C$112=0,0,C$112/CHI!C$12*1000)</f>
        <v>40.302005001270572</v>
      </c>
      <c r="D242" s="274">
        <f>IF(D$112=0,0,D$112/CHI!D$12*1000)</f>
        <v>40.20748330877246</v>
      </c>
      <c r="E242" s="274">
        <f>IF(E$112=0,0,E$112/CHI!E$12*1000)</f>
        <v>42.492629408385014</v>
      </c>
      <c r="F242" s="274">
        <f>IF(F$112=0,0,F$112/CHI!F$12*1000)</f>
        <v>41.171355697639953</v>
      </c>
      <c r="G242" s="274">
        <f>IF(G$112=0,0,G$112/CHI!G$12*1000)</f>
        <v>43.444364981669963</v>
      </c>
      <c r="H242" s="274">
        <f>IF(H$112=0,0,H$112/CHI!H$12*1000)</f>
        <v>41.917230289728487</v>
      </c>
      <c r="I242" s="274">
        <f>IF(I$112=0,0,I$112/CHI!I$12*1000)</f>
        <v>48.399954476851043</v>
      </c>
      <c r="J242" s="274">
        <f>IF(J$112=0,0,J$112/CHI!J$12*1000)</f>
        <v>40.39784776461606</v>
      </c>
      <c r="K242" s="274">
        <f>IF(K$112=0,0,K$112/CHI!K$12*1000)</f>
        <v>40.74036338931365</v>
      </c>
      <c r="L242" s="274">
        <f>IF(L$112=0,0,L$112/CHI!L$12*1000)</f>
        <v>41.617080811320179</v>
      </c>
      <c r="M242" s="274">
        <f>IF(M$112=0,0,M$112/CHI!M$12*1000)</f>
        <v>37.614894516412285</v>
      </c>
      <c r="N242" s="274">
        <f>IF(N$112=0,0,N$112/CHI!N$12*1000)</f>
        <v>39.011423261283909</v>
      </c>
      <c r="O242" s="274">
        <f>IF(O$112=0,0,O$112/CHI!O$12*1000)</f>
        <v>36.657060988818344</v>
      </c>
      <c r="P242" s="274">
        <f>IF(P$112=0,0,P$112/CHI!P$12*1000)</f>
        <v>36.768292518077551</v>
      </c>
      <c r="Q242" s="274">
        <f>IF(Q$112=0,0,Q$112/CHI!Q$12*1000)</f>
        <v>38.071395613234557</v>
      </c>
      <c r="R242" s="274">
        <f>IF(R$112=0,0,R$112/CHI!R$12*1000)</f>
        <v>37.602126197720175</v>
      </c>
      <c r="S242" s="274">
        <f>IF(S$112=0,0,S$112/CHI!S$12*1000)</f>
        <v>34.903887339160335</v>
      </c>
      <c r="T242" s="274">
        <f>IF(T$112=0,0,T$112/CHI!T$12*1000)</f>
        <v>32.271155369727957</v>
      </c>
      <c r="U242" s="274">
        <f>IF(U$112=0,0,U$112/CHI!U$12*1000)</f>
        <v>34.025584866247641</v>
      </c>
      <c r="V242" s="274">
        <f>IF(V$112=0,0,V$112/CHI!V$12*1000)</f>
        <v>29.378343954522713</v>
      </c>
      <c r="W242" s="274">
        <f>IF(W$112=0,0,W$112/CHI!W$12*1000)</f>
        <v>23.029765943784941</v>
      </c>
      <c r="X242" s="274">
        <f>IF(X$112=0,0,X$112/CHI!X$12*1000)</f>
        <v>28.075309588659703</v>
      </c>
      <c r="Y242" s="274">
        <f>IF(Y$112=0,0,Y$112/CHI!Y$12*1000)</f>
        <v>28.89890365107086</v>
      </c>
      <c r="DA242" s="77"/>
    </row>
    <row r="243" spans="1:105" ht="12" customHeight="1" x14ac:dyDescent="0.25">
      <c r="A243" s="173" t="s">
        <v>93</v>
      </c>
      <c r="B243" s="274">
        <f>IF(B$113=0,0,B$113/CHI!B$12*1000)</f>
        <v>49.374034891778578</v>
      </c>
      <c r="C243" s="274">
        <f>IF(C$113=0,0,C$113/CHI!C$12*1000)</f>
        <v>49.413946495163188</v>
      </c>
      <c r="D243" s="274">
        <f>IF(D$113=0,0,D$113/CHI!D$12*1000)</f>
        <v>49.298054249713196</v>
      </c>
      <c r="E243" s="274">
        <f>IF(E$113=0,0,E$113/CHI!E$12*1000)</f>
        <v>52.09985250010611</v>
      </c>
      <c r="F243" s="274">
        <f>IF(F$113=0,0,F$113/CHI!F$12*1000)</f>
        <v>50.479850010250722</v>
      </c>
      <c r="G243" s="274">
        <f>IF(G$113=0,0,G$113/CHI!G$12*1000)</f>
        <v>53.266767414000945</v>
      </c>
      <c r="H243" s="274">
        <f>IF(H$113=0,0,H$113/CHI!H$12*1000)</f>
        <v>51.394360521189377</v>
      </c>
      <c r="I243" s="274">
        <f>IF(I$113=0,0,I$113/CHI!I$12*1000)</f>
        <v>59.342773661311689</v>
      </c>
      <c r="J243" s="274">
        <f>IF(J$113=0,0,J$113/CHI!J$12*1000)</f>
        <v>49.531458494373958</v>
      </c>
      <c r="K243" s="274">
        <f>IF(K$113=0,0,K$113/CHI!K$12*1000)</f>
        <v>49.951413996638209</v>
      </c>
      <c r="L243" s="274">
        <f>IF(L$113=0,0,L$113/CHI!L$12*1000)</f>
        <v>51.026349791545734</v>
      </c>
      <c r="M243" s="274">
        <f>IF(M$113=0,0,M$113/CHI!M$12*1000)</f>
        <v>46.119303121435422</v>
      </c>
      <c r="N243" s="274">
        <f>IF(N$113=0,0,N$113/CHI!N$12*1000)</f>
        <v>47.831575170328961</v>
      </c>
      <c r="O243" s="274">
        <f>IF(O$113=0,0,O$113/CHI!O$12*1000)</f>
        <v>44.944911557484495</v>
      </c>
      <c r="P243" s="274">
        <f>IF(P$113=0,0,P$113/CHI!P$12*1000)</f>
        <v>45.081291592056388</v>
      </c>
      <c r="Q243" s="274">
        <f>IF(Q$113=0,0,Q$113/CHI!Q$12*1000)</f>
        <v>46.679015244260292</v>
      </c>
      <c r="R243" s="274">
        <f>IF(R$113=0,0,R$113/CHI!R$12*1000)</f>
        <v>46.103647994186417</v>
      </c>
      <c r="S243" s="274">
        <f>IF(S$113=0,0,S$113/CHI!S$12*1000)</f>
        <v>42.795360215852739</v>
      </c>
      <c r="T243" s="274">
        <f>IF(T$113=0,0,T$113/CHI!T$12*1000)</f>
        <v>39.567389878656478</v>
      </c>
      <c r="U243" s="274">
        <f>IF(U$113=0,0,U$113/CHI!U$12*1000)</f>
        <v>41.718481003473379</v>
      </c>
      <c r="V243" s="274">
        <f>IF(V$113=0,0,V$113/CHI!V$12*1000)</f>
        <v>36.020538338961529</v>
      </c>
      <c r="W243" s="274">
        <f>IF(W$113=0,0,W$113/CHI!W$12*1000)</f>
        <v>28.236600687892413</v>
      </c>
      <c r="X243" s="274">
        <f>IF(X$113=0,0,X$113/CHI!X$12*1000)</f>
        <v>34.422898955162054</v>
      </c>
      <c r="Y243" s="274">
        <f>IF(Y$113=0,0,Y$113/CHI!Y$12*1000)</f>
        <v>35.432700649455825</v>
      </c>
      <c r="DA243" s="77"/>
    </row>
    <row r="244" spans="1:105" ht="12" customHeight="1" x14ac:dyDescent="0.25">
      <c r="A244" s="173" t="s">
        <v>94</v>
      </c>
      <c r="B244" s="274">
        <f>IF(B$114=0,0,B$114/CHI!B$12*1000)</f>
        <v>91.427365443558628</v>
      </c>
      <c r="C244" s="274">
        <f>IF(C$114=0,0,C$114/CHI!C$12*1000)</f>
        <v>91.501270943809573</v>
      </c>
      <c r="D244" s="274">
        <f>IF(D$114=0,0,D$114/CHI!D$12*1000)</f>
        <v>91.286669834136077</v>
      </c>
      <c r="E244" s="274">
        <f>IF(E$114=0,0,E$114/CHI!E$12*1000)</f>
        <v>96.474842789805365</v>
      </c>
      <c r="F244" s="274">
        <f>IF(F$114=0,0,F$114/CHI!F$12*1000)</f>
        <v>93.475036110360861</v>
      </c>
      <c r="G244" s="274">
        <f>IF(G$114=0,0,G$114/CHI!G$12*1000)</f>
        <v>98.635653760754963</v>
      </c>
      <c r="H244" s="274">
        <f>IF(H$114=0,0,H$114/CHI!H$12*1000)</f>
        <v>95.168462358971667</v>
      </c>
      <c r="I244" s="274">
        <f>IF(I$114=0,0,I$114/CHI!I$12*1000)</f>
        <v>109.88677481715303</v>
      </c>
      <c r="J244" s="274">
        <f>IF(J$114=0,0,J$114/CHI!J$12*1000)</f>
        <v>91.718871399583477</v>
      </c>
      <c r="K244" s="274">
        <f>IF(K$114=0,0,K$114/CHI!K$12*1000)</f>
        <v>92.496515464114623</v>
      </c>
      <c r="L244" s="274">
        <f>IF(L$114=0,0,L$114/CHI!L$12*1000)</f>
        <v>94.487005971215837</v>
      </c>
      <c r="M244" s="274">
        <f>IF(M$114=0,0,M$114/CHI!M$12*1000)</f>
        <v>85.400482049479905</v>
      </c>
      <c r="N244" s="274">
        <f>IF(N$114=0,0,N$114/CHI!N$12*1000)</f>
        <v>88.571147009232817</v>
      </c>
      <c r="O244" s="274">
        <f>IF(O$114=0,0,O$114/CHI!O$12*1000)</f>
        <v>83.225826343773051</v>
      </c>
      <c r="P244" s="274">
        <f>IF(P$114=0,0,P$114/CHI!P$12*1000)</f>
        <v>83.47836530048059</v>
      </c>
      <c r="Q244" s="274">
        <f>IF(Q$114=0,0,Q$114/CHI!Q$12*1000)</f>
        <v>86.436917595184525</v>
      </c>
      <c r="R244" s="274">
        <f>IF(R$114=0,0,R$114/CHI!R$12*1000)</f>
        <v>85.371492985831409</v>
      </c>
      <c r="S244" s="274">
        <f>IF(S$114=0,0,S$114/CHI!S$12*1000)</f>
        <v>79.245438342633989</v>
      </c>
      <c r="T244" s="274">
        <f>IF(T$114=0,0,T$114/CHI!T$12*1000)</f>
        <v>73.268109888383009</v>
      </c>
      <c r="U244" s="274">
        <f>IF(U$114=0,0,U$114/CHI!U$12*1000)</f>
        <v>77.251349151734672</v>
      </c>
      <c r="V244" s="274">
        <f>IF(V$114=0,0,V$114/CHI!V$12*1000)</f>
        <v>66.700299649569928</v>
      </c>
      <c r="W244" s="274">
        <f>IF(W$114=0,0,W$114/CHI!W$12*1000)</f>
        <v>52.286551334811989</v>
      </c>
      <c r="X244" s="274">
        <f>IF(X$114=0,0,X$114/CHI!X$12*1000)</f>
        <v>63.74190339717088</v>
      </c>
      <c r="Y244" s="274">
        <f>IF(Y$114=0,0,Y$114/CHI!Y$12*1000)</f>
        <v>65.61178315749595</v>
      </c>
      <c r="DA244" s="77"/>
    </row>
    <row r="245" spans="1:105" ht="12" customHeight="1" x14ac:dyDescent="0.25">
      <c r="A245" s="56" t="s">
        <v>95</v>
      </c>
      <c r="B245" s="275">
        <f>IF(B$115=0,0,B$115/CHI!B$12*1000)</f>
        <v>12.667468627908123</v>
      </c>
      <c r="C245" s="275">
        <f>IF(C$115=0,0,C$115/CHI!C$12*1000)</f>
        <v>12.745644112115436</v>
      </c>
      <c r="D245" s="275">
        <f>IF(D$115=0,0,D$115/CHI!D$12*1000)</f>
        <v>12.629103005370084</v>
      </c>
      <c r="E245" s="275">
        <f>IF(E$115=0,0,E$115/CHI!E$12*1000)</f>
        <v>13.404182188865914</v>
      </c>
      <c r="F245" s="275">
        <f>IF(F$115=0,0,F$115/CHI!F$12*1000)</f>
        <v>13.005374921948935</v>
      </c>
      <c r="G245" s="275">
        <f>IF(G$115=0,0,G$115/CHI!G$12*1000)</f>
        <v>13.710918336597642</v>
      </c>
      <c r="H245" s="275">
        <f>IF(H$115=0,0,H$115/CHI!H$12*1000)</f>
        <v>13.436368001733008</v>
      </c>
      <c r="I245" s="275">
        <f>IF(I$115=0,0,I$115/CHI!I$12*1000)</f>
        <v>15.420327909139639</v>
      </c>
      <c r="J245" s="275">
        <f>IF(J$115=0,0,J$115/CHI!J$12*1000)</f>
        <v>12.921538723163918</v>
      </c>
      <c r="K245" s="275">
        <f>IF(K$115=0,0,K$115/CHI!K$12*1000)</f>
        <v>12.890609806348165</v>
      </c>
      <c r="L245" s="275">
        <f>IF(L$115=0,0,L$115/CHI!L$12*1000)</f>
        <v>13.13765306488094</v>
      </c>
      <c r="M245" s="275">
        <f>IF(M$115=0,0,M$115/CHI!M$12*1000)</f>
        <v>11.66047005746036</v>
      </c>
      <c r="N245" s="275">
        <f>IF(N$115=0,0,N$115/CHI!N$12*1000)</f>
        <v>12.280997836090098</v>
      </c>
      <c r="O245" s="275">
        <f>IF(O$115=0,0,O$115/CHI!O$12*1000)</f>
        <v>11.852419237304122</v>
      </c>
      <c r="P245" s="275">
        <f>IF(P$115=0,0,P$115/CHI!P$12*1000)</f>
        <v>11.831141931697013</v>
      </c>
      <c r="Q245" s="275">
        <f>IF(Q$115=0,0,Q$115/CHI!Q$12*1000)</f>
        <v>11.703321181194731</v>
      </c>
      <c r="R245" s="275">
        <f>IF(R$115=0,0,R$115/CHI!R$12*1000)</f>
        <v>11.478394115102549</v>
      </c>
      <c r="S245" s="275">
        <f>IF(S$115=0,0,S$115/CHI!S$12*1000)</f>
        <v>10.675813895444733</v>
      </c>
      <c r="T245" s="275">
        <f>IF(T$115=0,0,T$115/CHI!T$12*1000)</f>
        <v>9.8895781253106048</v>
      </c>
      <c r="U245" s="275">
        <f>IF(U$115=0,0,U$115/CHI!U$12*1000)</f>
        <v>10.439294724893534</v>
      </c>
      <c r="V245" s="275">
        <f>IF(V$115=0,0,V$115/CHI!V$12*1000)</f>
        <v>9.0069396212204236</v>
      </c>
      <c r="W245" s="275">
        <f>IF(W$115=0,0,W$115/CHI!W$12*1000)</f>
        <v>7.0906132115364153</v>
      </c>
      <c r="X245" s="275">
        <f>IF(X$115=0,0,X$115/CHI!X$12*1000)</f>
        <v>9.0007506609138659</v>
      </c>
      <c r="Y245" s="275">
        <f>IF(Y$115=0,0,Y$115/CHI!Y$12*1000)</f>
        <v>9.2631164640727199</v>
      </c>
      <c r="DA245" s="78"/>
    </row>
    <row r="246" spans="1:105" ht="12" customHeight="1" x14ac:dyDescent="0.25">
      <c r="A246" s="174" t="s">
        <v>1051</v>
      </c>
      <c r="B246" s="276">
        <f>IF(B$121=0,0,B$121/CHI!B$12*1000)</f>
        <v>55.335137121941294</v>
      </c>
      <c r="C246" s="276">
        <f>IF(C$121=0,0,C$121/CHI!C$12*1000)</f>
        <v>57.5518327788864</v>
      </c>
      <c r="D246" s="276">
        <f>IF(D$121=0,0,D$121/CHI!D$12*1000)</f>
        <v>54.136937330306488</v>
      </c>
      <c r="E246" s="276">
        <f>IF(E$121=0,0,E$121/CHI!E$12*1000)</f>
        <v>47.397398852152797</v>
      </c>
      <c r="F246" s="276">
        <f>IF(F$121=0,0,F$121/CHI!F$12*1000)</f>
        <v>51.570851998218494</v>
      </c>
      <c r="G246" s="276">
        <f>IF(G$121=0,0,G$121/CHI!G$12*1000)</f>
        <v>51.729493467640985</v>
      </c>
      <c r="H246" s="276">
        <f>IF(H$121=0,0,H$121/CHI!H$12*1000)</f>
        <v>50.772027274058161</v>
      </c>
      <c r="I246" s="276">
        <f>IF(I$121=0,0,I$121/CHI!I$12*1000)</f>
        <v>59.877899008754859</v>
      </c>
      <c r="J246" s="276">
        <f>IF(J$121=0,0,J$121/CHI!J$12*1000)</f>
        <v>46.497704321814552</v>
      </c>
      <c r="K246" s="276">
        <f>IF(K$121=0,0,K$121/CHI!K$12*1000)</f>
        <v>45.331816190221161</v>
      </c>
      <c r="L246" s="276">
        <f>IF(L$121=0,0,L$121/CHI!L$12*1000)</f>
        <v>48.003604994487205</v>
      </c>
      <c r="M246" s="276">
        <f>IF(M$121=0,0,M$121/CHI!M$12*1000)</f>
        <v>46.090802468662226</v>
      </c>
      <c r="N246" s="276">
        <f>IF(N$121=0,0,N$121/CHI!N$12*1000)</f>
        <v>57.831329238221429</v>
      </c>
      <c r="O246" s="276">
        <f>IF(O$121=0,0,O$121/CHI!O$12*1000)</f>
        <v>62.593317323278292</v>
      </c>
      <c r="P246" s="276">
        <f>IF(P$121=0,0,P$121/CHI!P$12*1000)</f>
        <v>61.16421371011122</v>
      </c>
      <c r="Q246" s="276">
        <f>IF(Q$121=0,0,Q$121/CHI!Q$12*1000)</f>
        <v>48.613802625644247</v>
      </c>
      <c r="R246" s="276">
        <f>IF(R$121=0,0,R$121/CHI!R$12*1000)</f>
        <v>42.317429718706663</v>
      </c>
      <c r="S246" s="276">
        <f>IF(S$121=0,0,S$121/CHI!S$12*1000)</f>
        <v>34.893213326876868</v>
      </c>
      <c r="T246" s="276">
        <f>IF(T$121=0,0,T$121/CHI!T$12*1000)</f>
        <v>36.303446990954171</v>
      </c>
      <c r="U246" s="276">
        <f>IF(U$121=0,0,U$121/CHI!U$12*1000)</f>
        <v>38.63448957125545</v>
      </c>
      <c r="V246" s="276">
        <f>IF(V$121=0,0,V$121/CHI!V$12*1000)</f>
        <v>29.708321071317975</v>
      </c>
      <c r="W246" s="276">
        <f>IF(W$121=0,0,W$121/CHI!W$12*1000)</f>
        <v>23.154292120381488</v>
      </c>
      <c r="X246" s="276">
        <f>IF(X$121=0,0,X$121/CHI!X$12*1000)</f>
        <v>17.719524399422312</v>
      </c>
      <c r="Y246" s="276">
        <f>IF(Y$121=0,0,Y$121/CHI!Y$12*1000)</f>
        <v>18.571710110194182</v>
      </c>
      <c r="DA246" s="79"/>
    </row>
    <row r="247" spans="1:105" ht="12" customHeight="1" x14ac:dyDescent="0.25">
      <c r="A247" s="174" t="s">
        <v>1010</v>
      </c>
      <c r="B247" s="276">
        <f>IF(B$134=0,0,B$134/CHI!B$12*1000)</f>
        <v>35.406768782821104</v>
      </c>
      <c r="C247" s="276">
        <f>IF(C$134=0,0,C$134/CHI!C$12*1000)</f>
        <v>36.442939601417123</v>
      </c>
      <c r="D247" s="276">
        <f>IF(D$134=0,0,D$134/CHI!D$12*1000)</f>
        <v>34.852969650355192</v>
      </c>
      <c r="E247" s="276">
        <f>IF(E$134=0,0,E$134/CHI!E$12*1000)</f>
        <v>33.180901307380488</v>
      </c>
      <c r="F247" s="276">
        <f>IF(F$134=0,0,F$134/CHI!F$12*1000)</f>
        <v>33.716082213440899</v>
      </c>
      <c r="G247" s="276">
        <f>IF(G$134=0,0,G$134/CHI!G$12*1000)</f>
        <v>34.834986045631069</v>
      </c>
      <c r="H247" s="276">
        <f>IF(H$134=0,0,H$134/CHI!H$12*1000)</f>
        <v>33.998941440389679</v>
      </c>
      <c r="I247" s="276">
        <f>IF(I$134=0,0,I$134/CHI!I$12*1000)</f>
        <v>39.576650644414158</v>
      </c>
      <c r="J247" s="276">
        <f>IF(J$134=0,0,J$134/CHI!J$12*1000)</f>
        <v>32.098984755527795</v>
      </c>
      <c r="K247" s="276">
        <f>IF(K$134=0,0,K$134/CHI!K$12*1000)</f>
        <v>32.141791056725445</v>
      </c>
      <c r="L247" s="276">
        <f>IF(L$134=0,0,L$134/CHI!L$12*1000)</f>
        <v>33.091752491426107</v>
      </c>
      <c r="M247" s="276">
        <f>IF(M$134=0,0,M$134/CHI!M$12*1000)</f>
        <v>30.402768218416693</v>
      </c>
      <c r="N247" s="276">
        <f>IF(N$134=0,0,N$134/CHI!N$12*1000)</f>
        <v>34.968384269578188</v>
      </c>
      <c r="O247" s="276">
        <f>IF(O$134=0,0,O$134/CHI!O$12*1000)</f>
        <v>36.631482707920036</v>
      </c>
      <c r="P247" s="276">
        <f>IF(P$134=0,0,P$134/CHI!P$12*1000)</f>
        <v>35.506515315270839</v>
      </c>
      <c r="Q247" s="276">
        <f>IF(Q$134=0,0,Q$134/CHI!Q$12*1000)</f>
        <v>31.884006713260089</v>
      </c>
      <c r="R247" s="276">
        <f>IF(R$134=0,0,R$134/CHI!R$12*1000)</f>
        <v>29.266134429115365</v>
      </c>
      <c r="S247" s="276">
        <f>IF(S$134=0,0,S$134/CHI!S$12*1000)</f>
        <v>25.837310652443765</v>
      </c>
      <c r="T247" s="276">
        <f>IF(T$134=0,0,T$134/CHI!T$12*1000)</f>
        <v>25.21800374204442</v>
      </c>
      <c r="U247" s="276">
        <f>IF(U$134=0,0,U$134/CHI!U$12*1000)</f>
        <v>26.739750914025134</v>
      </c>
      <c r="V247" s="276">
        <f>IF(V$134=0,0,V$134/CHI!V$12*1000)</f>
        <v>21.913484952701605</v>
      </c>
      <c r="W247" s="276">
        <f>IF(W$134=0,0,W$134/CHI!W$12*1000)</f>
        <v>17.233388553835557</v>
      </c>
      <c r="X247" s="276">
        <f>IF(X$134=0,0,X$134/CHI!X$12*1000)</f>
        <v>20.645225554462208</v>
      </c>
      <c r="Y247" s="276">
        <f>IF(Y$134=0,0,Y$134/CHI!Y$12*1000)</f>
        <v>21.283463908635515</v>
      </c>
      <c r="DA247" s="79"/>
    </row>
    <row r="248" spans="1:105" ht="12" customHeight="1" x14ac:dyDescent="0.25">
      <c r="A248" s="174" t="s">
        <v>1021</v>
      </c>
      <c r="B248" s="276">
        <f>IF(B$142=0,0,B$142/CHI!B$12*1000)</f>
        <v>33.352772859941062</v>
      </c>
      <c r="C248" s="276">
        <f>IF(C$142=0,0,C$142/CHI!C$12*1000)</f>
        <v>33.861214729425804</v>
      </c>
      <c r="D248" s="276">
        <f>IF(D$142=0,0,D$142/CHI!D$12*1000)</f>
        <v>33.215003336402226</v>
      </c>
      <c r="E248" s="276">
        <f>IF(E$142=0,0,E$142/CHI!E$12*1000)</f>
        <v>33.866649690375269</v>
      </c>
      <c r="F248" s="276">
        <f>IF(F$142=0,0,F$142/CHI!F$12*1000)</f>
        <v>33.480035729440196</v>
      </c>
      <c r="G248" s="276">
        <f>IF(G$142=0,0,G$142/CHI!G$12*1000)</f>
        <v>34.895013202305833</v>
      </c>
      <c r="H248" s="276">
        <f>IF(H$142=0,0,H$142/CHI!H$12*1000)</f>
        <v>33.965094602946337</v>
      </c>
      <c r="I248" s="276">
        <f>IF(I$142=0,0,I$142/CHI!I$12*1000)</f>
        <v>39.068474782304818</v>
      </c>
      <c r="J248" s="276">
        <f>IF(J$142=0,0,J$142/CHI!J$12*1000)</f>
        <v>32.280602621370583</v>
      </c>
      <c r="K248" s="276">
        <f>IF(K$142=0,0,K$142/CHI!K$12*1000)</f>
        <v>32.109025102240388</v>
      </c>
      <c r="L248" s="276">
        <f>IF(L$142=0,0,L$142/CHI!L$12*1000)</f>
        <v>33.090772444421098</v>
      </c>
      <c r="M248" s="276">
        <f>IF(M$142=0,0,M$142/CHI!M$12*1000)</f>
        <v>29.623267890222884</v>
      </c>
      <c r="N248" s="276">
        <f>IF(N$142=0,0,N$142/CHI!N$12*1000)</f>
        <v>32.399559117272119</v>
      </c>
      <c r="O248" s="276">
        <f>IF(O$142=0,0,O$142/CHI!O$12*1000)</f>
        <v>31.906428835830969</v>
      </c>
      <c r="P248" s="276">
        <f>IF(P$142=0,0,P$142/CHI!P$12*1000)</f>
        <v>31.754679375123608</v>
      </c>
      <c r="Q248" s="276">
        <f>IF(Q$142=0,0,Q$142/CHI!Q$12*1000)</f>
        <v>30.422908601538545</v>
      </c>
      <c r="R248" s="276">
        <f>IF(R$142=0,0,R$142/CHI!R$12*1000)</f>
        <v>28.616655249389055</v>
      </c>
      <c r="S248" s="276">
        <f>IF(S$142=0,0,S$142/CHI!S$12*1000)</f>
        <v>26.322687864608508</v>
      </c>
      <c r="T248" s="276">
        <f>IF(T$142=0,0,T$142/CHI!T$12*1000)</f>
        <v>24.910296847195106</v>
      </c>
      <c r="U248" s="276">
        <f>IF(U$142=0,0,U$142/CHI!U$12*1000)</f>
        <v>26.400170025976674</v>
      </c>
      <c r="V248" s="276">
        <f>IF(V$142=0,0,V$142/CHI!V$12*1000)</f>
        <v>22.423424501159165</v>
      </c>
      <c r="W248" s="276">
        <f>IF(W$142=0,0,W$142/CHI!W$12*1000)</f>
        <v>17.912314517142111</v>
      </c>
      <c r="X248" s="276">
        <f>IF(X$142=0,0,X$142/CHI!X$12*1000)</f>
        <v>21.345591595498821</v>
      </c>
      <c r="Y248" s="276">
        <f>IF(Y$142=0,0,Y$142/CHI!Y$12*1000)</f>
        <v>21.999231493521666</v>
      </c>
      <c r="DA248" s="79"/>
    </row>
    <row r="249" spans="1:105" ht="12" customHeight="1" x14ac:dyDescent="0.25">
      <c r="A249" s="41" t="s">
        <v>1038</v>
      </c>
      <c r="B249" s="277">
        <f>IF(B$156=0,0,B$156/CHI!B$12*1000)</f>
        <v>85.451099816959058</v>
      </c>
      <c r="C249" s="277">
        <f>IF(C$156=0,0,C$156/CHI!C$12*1000)</f>
        <v>85.520174390510689</v>
      </c>
      <c r="D249" s="277">
        <f>IF(D$156=0,0,D$156/CHI!D$12*1000)</f>
        <v>85.319600954378345</v>
      </c>
      <c r="E249" s="277">
        <f>IF(E$156=0,0,E$156/CHI!E$12*1000)</f>
        <v>90.168642408779974</v>
      </c>
      <c r="F249" s="277">
        <f>IF(F$156=0,0,F$156/CHI!F$12*1000)</f>
        <v>87.364921895198762</v>
      </c>
      <c r="G249" s="277">
        <f>IF(G$156=0,0,G$156/CHI!G$12*1000)</f>
        <v>92.188209231780931</v>
      </c>
      <c r="H249" s="277">
        <f>IF(H$156=0,0,H$156/CHI!H$12*1000)</f>
        <v>88.947655190647737</v>
      </c>
      <c r="I249" s="277">
        <f>IF(I$156=0,0,I$156/CHI!I$12*1000)</f>
        <v>102.70388649950753</v>
      </c>
      <c r="J249" s="277">
        <f>IF(J$156=0,0,J$156/CHI!J$12*1000)</f>
        <v>85.723551116683836</v>
      </c>
      <c r="K249" s="277">
        <f>IF(K$156=0,0,K$156/CHI!K$12*1000)</f>
        <v>86.450363491271403</v>
      </c>
      <c r="L249" s="277">
        <f>IF(L$156=0,0,L$156/CHI!L$12*1000)</f>
        <v>88.310743063425065</v>
      </c>
      <c r="M249" s="277">
        <f>IF(M$156=0,0,M$156/CHI!M$12*1000)</f>
        <v>79.818171295021855</v>
      </c>
      <c r="N249" s="277">
        <f>IF(N$156=0,0,N$156/CHI!N$12*1000)</f>
        <v>82.781581720855939</v>
      </c>
      <c r="O249" s="277">
        <f>IF(O$156=0,0,O$156/CHI!O$12*1000)</f>
        <v>77.785664715899287</v>
      </c>
      <c r="P249" s="277">
        <f>IF(P$156=0,0,P$156/CHI!P$12*1000)</f>
        <v>78.021696143607969</v>
      </c>
      <c r="Q249" s="277">
        <f>IF(Q$156=0,0,Q$156/CHI!Q$12*1000)</f>
        <v>80.786858917597215</v>
      </c>
      <c r="R249" s="277">
        <f>IF(R$156=0,0,R$156/CHI!R$12*1000)</f>
        <v>79.791077138262466</v>
      </c>
      <c r="S249" s="277">
        <f>IF(S$156=0,0,S$156/CHI!S$12*1000)</f>
        <v>74.065459821605018</v>
      </c>
      <c r="T249" s="277">
        <f>IF(T$156=0,0,T$156/CHI!T$12*1000)</f>
        <v>68.478847018042714</v>
      </c>
      <c r="U249" s="277">
        <f>IF(U$156=0,0,U$156/CHI!U$12*1000)</f>
        <v>72.201716798181138</v>
      </c>
      <c r="V249" s="277">
        <f>IF(V$156=0,0,V$156/CHI!V$12*1000)</f>
        <v>62.340350020203182</v>
      </c>
      <c r="W249" s="277">
        <f>IF(W$156=0,0,W$156/CHI!W$12*1000)</f>
        <v>48.868774633496287</v>
      </c>
      <c r="X249" s="277">
        <f>IF(X$156=0,0,X$156/CHI!X$12*1000)</f>
        <v>59.5753330886158</v>
      </c>
      <c r="Y249" s="277">
        <f>IF(Y$156=0,0,Y$156/CHI!Y$12*1000)</f>
        <v>61.322985788330641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useful energy demand"</f>
        <v>LU: Chemical industry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</f>
        <v>0</v>
      </c>
      <c r="C5" s="223">
        <f t="shared" si="0"/>
        <v>0</v>
      </c>
      <c r="D5" s="223">
        <f t="shared" si="0"/>
        <v>0</v>
      </c>
      <c r="E5" s="223">
        <f t="shared" si="0"/>
        <v>0</v>
      </c>
      <c r="F5" s="223">
        <f t="shared" si="0"/>
        <v>0</v>
      </c>
      <c r="G5" s="223">
        <f t="shared" si="0"/>
        <v>0</v>
      </c>
      <c r="H5" s="223">
        <f t="shared" si="0"/>
        <v>0</v>
      </c>
      <c r="I5" s="223">
        <f t="shared" si="0"/>
        <v>0</v>
      </c>
      <c r="J5" s="223">
        <f t="shared" si="0"/>
        <v>0</v>
      </c>
      <c r="K5" s="223">
        <f t="shared" si="0"/>
        <v>0</v>
      </c>
      <c r="L5" s="223">
        <f t="shared" si="0"/>
        <v>0</v>
      </c>
      <c r="M5" s="223">
        <f t="shared" si="0"/>
        <v>0</v>
      </c>
      <c r="N5" s="223">
        <f t="shared" si="0"/>
        <v>0</v>
      </c>
      <c r="O5" s="223">
        <f t="shared" si="0"/>
        <v>0</v>
      </c>
      <c r="P5" s="223">
        <f t="shared" si="0"/>
        <v>0</v>
      </c>
      <c r="Q5" s="223">
        <f t="shared" si="0"/>
        <v>0</v>
      </c>
      <c r="R5" s="223">
        <f t="shared" si="0"/>
        <v>0</v>
      </c>
      <c r="S5" s="223">
        <f t="shared" si="0"/>
        <v>0</v>
      </c>
      <c r="T5" s="223">
        <f t="shared" si="0"/>
        <v>0</v>
      </c>
      <c r="U5" s="223">
        <f t="shared" si="0"/>
        <v>0</v>
      </c>
      <c r="V5" s="223">
        <f t="shared" si="0"/>
        <v>0</v>
      </c>
      <c r="W5" s="223">
        <f t="shared" si="0"/>
        <v>0</v>
      </c>
      <c r="X5" s="223">
        <f t="shared" si="0"/>
        <v>0</v>
      </c>
      <c r="Y5" s="223">
        <f t="shared" si="0"/>
        <v>0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1134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1135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1136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1137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1138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1139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1140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1141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1142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1143</v>
      </c>
    </row>
    <row r="16" spans="1:105" ht="12" customHeight="1" x14ac:dyDescent="0.25">
      <c r="A16" s="134" t="s">
        <v>997</v>
      </c>
      <c r="B16" s="314">
        <f>CHI_fec!B16</f>
        <v>0</v>
      </c>
      <c r="C16" s="314">
        <f>CHI_fec!C16</f>
        <v>0</v>
      </c>
      <c r="D16" s="314">
        <f>CHI_fec!D16</f>
        <v>0</v>
      </c>
      <c r="E16" s="314">
        <f>CHI_fec!E16</f>
        <v>0</v>
      </c>
      <c r="F16" s="314">
        <f>CHI_fec!F16</f>
        <v>0</v>
      </c>
      <c r="G16" s="314">
        <f>CHI_fec!G16</f>
        <v>0</v>
      </c>
      <c r="H16" s="314">
        <f>CHI_fec!H16</f>
        <v>0</v>
      </c>
      <c r="I16" s="314">
        <f>CHI_fec!I16</f>
        <v>0</v>
      </c>
      <c r="J16" s="314">
        <f>CHI_fec!J16</f>
        <v>0</v>
      </c>
      <c r="K16" s="314">
        <f>CHI_fec!K16</f>
        <v>0</v>
      </c>
      <c r="L16" s="314">
        <f>CHI_fec!L16</f>
        <v>0</v>
      </c>
      <c r="M16" s="314">
        <f>CHI_fec!M16</f>
        <v>0</v>
      </c>
      <c r="N16" s="314">
        <f>CHI_fec!N16</f>
        <v>0</v>
      </c>
      <c r="O16" s="314">
        <f>CHI_fec!O16</f>
        <v>0</v>
      </c>
      <c r="P16" s="314">
        <f>CHI_fec!P16</f>
        <v>0</v>
      </c>
      <c r="Q16" s="314">
        <f>CHI_fec!Q16</f>
        <v>0</v>
      </c>
      <c r="R16" s="314">
        <f>CHI_fec!R16</f>
        <v>0</v>
      </c>
      <c r="S16" s="314">
        <f>CHI_fec!S16</f>
        <v>0</v>
      </c>
      <c r="T16" s="314">
        <f>CHI_fec!T16</f>
        <v>0</v>
      </c>
      <c r="U16" s="314">
        <f>CHI_fec!U16</f>
        <v>0</v>
      </c>
      <c r="V16" s="314">
        <f>CHI_fec!V16</f>
        <v>0</v>
      </c>
      <c r="W16" s="314">
        <f>CHI_fec!W16</f>
        <v>0</v>
      </c>
      <c r="X16" s="314">
        <f>CHI_fec!X16</f>
        <v>0</v>
      </c>
      <c r="Y16" s="314">
        <f>CHI_fec!Y16</f>
        <v>0</v>
      </c>
      <c r="DA16" s="136"/>
    </row>
    <row r="17" spans="1:105" ht="12" customHeight="1" x14ac:dyDescent="0.25">
      <c r="A17" s="135" t="s">
        <v>28</v>
      </c>
      <c r="B17" s="315">
        <f>CHI_fec!B17</f>
        <v>0</v>
      </c>
      <c r="C17" s="315">
        <f>CHI_fec!C17</f>
        <v>0</v>
      </c>
      <c r="D17" s="315">
        <f>CHI_fec!D17</f>
        <v>0</v>
      </c>
      <c r="E17" s="315">
        <f>CHI_fec!E17</f>
        <v>0</v>
      </c>
      <c r="F17" s="315">
        <f>CHI_fec!F17</f>
        <v>0</v>
      </c>
      <c r="G17" s="315">
        <f>CHI_fec!G17</f>
        <v>0</v>
      </c>
      <c r="H17" s="315">
        <f>CHI_fec!H17</f>
        <v>0</v>
      </c>
      <c r="I17" s="315">
        <f>CHI_fec!I17</f>
        <v>0</v>
      </c>
      <c r="J17" s="315">
        <f>CHI_fec!J17</f>
        <v>0</v>
      </c>
      <c r="K17" s="315">
        <f>CHI_fec!K17</f>
        <v>0</v>
      </c>
      <c r="L17" s="315">
        <f>CHI_fec!L17</f>
        <v>0</v>
      </c>
      <c r="M17" s="315">
        <f>CHI_fec!M17</f>
        <v>0</v>
      </c>
      <c r="N17" s="315">
        <f>CHI_fec!N17</f>
        <v>0</v>
      </c>
      <c r="O17" s="315">
        <f>CHI_fec!O17</f>
        <v>0</v>
      </c>
      <c r="P17" s="315">
        <f>CHI_fec!P17</f>
        <v>0</v>
      </c>
      <c r="Q17" s="315">
        <f>CHI_fec!Q17</f>
        <v>0</v>
      </c>
      <c r="R17" s="315">
        <f>CHI_fec!R17</f>
        <v>0</v>
      </c>
      <c r="S17" s="315">
        <f>CHI_fec!S17</f>
        <v>0</v>
      </c>
      <c r="T17" s="315">
        <f>CHI_fec!T17</f>
        <v>0</v>
      </c>
      <c r="U17" s="315">
        <f>CHI_fec!U17</f>
        <v>0</v>
      </c>
      <c r="V17" s="315">
        <f>CHI_fec!V17</f>
        <v>0</v>
      </c>
      <c r="W17" s="315">
        <f>CHI_fec!W17</f>
        <v>0</v>
      </c>
      <c r="X17" s="315">
        <f>CHI_fec!X17</f>
        <v>0</v>
      </c>
      <c r="Y17" s="315">
        <f>CHI_fec!Y17</f>
        <v>0</v>
      </c>
      <c r="DA17" s="137"/>
    </row>
    <row r="18" spans="1:105" ht="12" customHeight="1" x14ac:dyDescent="0.25">
      <c r="A18" s="135" t="s">
        <v>30</v>
      </c>
      <c r="B18" s="315">
        <f>CHI_fec!B18</f>
        <v>0</v>
      </c>
      <c r="C18" s="315">
        <f>CHI_fec!C18</f>
        <v>0</v>
      </c>
      <c r="D18" s="315">
        <f>CHI_fec!D18</f>
        <v>0</v>
      </c>
      <c r="E18" s="315">
        <f>CHI_fec!E18</f>
        <v>0</v>
      </c>
      <c r="F18" s="315">
        <f>CHI_fec!F18</f>
        <v>0</v>
      </c>
      <c r="G18" s="315">
        <f>CHI_fec!G18</f>
        <v>0</v>
      </c>
      <c r="H18" s="315">
        <f>CHI_fec!H18</f>
        <v>0</v>
      </c>
      <c r="I18" s="315">
        <f>CHI_fec!I18</f>
        <v>0</v>
      </c>
      <c r="J18" s="315">
        <f>CHI_fec!J18</f>
        <v>0</v>
      </c>
      <c r="K18" s="315">
        <f>CHI_fec!K18</f>
        <v>0</v>
      </c>
      <c r="L18" s="315">
        <f>CHI_fec!L18</f>
        <v>0</v>
      </c>
      <c r="M18" s="315">
        <f>CHI_fec!M18</f>
        <v>0</v>
      </c>
      <c r="N18" s="315">
        <f>CHI_fec!N18</f>
        <v>0</v>
      </c>
      <c r="O18" s="315">
        <f>CHI_fec!O18</f>
        <v>0</v>
      </c>
      <c r="P18" s="315">
        <f>CHI_fec!P18</f>
        <v>0</v>
      </c>
      <c r="Q18" s="315">
        <f>CHI_fec!Q18</f>
        <v>0</v>
      </c>
      <c r="R18" s="315">
        <f>CHI_fec!R18</f>
        <v>0</v>
      </c>
      <c r="S18" s="315">
        <f>CHI_fec!S18</f>
        <v>0</v>
      </c>
      <c r="T18" s="315">
        <f>CHI_fec!T18</f>
        <v>0</v>
      </c>
      <c r="U18" s="315">
        <f>CHI_fec!U18</f>
        <v>0</v>
      </c>
      <c r="V18" s="315">
        <f>CHI_fec!V18</f>
        <v>0</v>
      </c>
      <c r="W18" s="315">
        <f>CHI_fec!W18</f>
        <v>0</v>
      </c>
      <c r="X18" s="315">
        <f>CHI_fec!X18</f>
        <v>0</v>
      </c>
      <c r="Y18" s="315">
        <f>CHI_fec!Y18</f>
        <v>0</v>
      </c>
      <c r="DA18" s="137"/>
    </row>
    <row r="19" spans="1:105" ht="12" customHeight="1" x14ac:dyDescent="0.25">
      <c r="A19" s="135" t="s">
        <v>31</v>
      </c>
      <c r="B19" s="315">
        <f>CHI_fec!B19</f>
        <v>0</v>
      </c>
      <c r="C19" s="315">
        <f>CHI_fec!C19</f>
        <v>0</v>
      </c>
      <c r="D19" s="315">
        <f>CHI_fec!D19</f>
        <v>0</v>
      </c>
      <c r="E19" s="315">
        <f>CHI_fec!E19</f>
        <v>0</v>
      </c>
      <c r="F19" s="315">
        <f>CHI_fec!F19</f>
        <v>0</v>
      </c>
      <c r="G19" s="315">
        <f>CHI_fec!G19</f>
        <v>0</v>
      </c>
      <c r="H19" s="315">
        <f>CHI_fec!H19</f>
        <v>0</v>
      </c>
      <c r="I19" s="315">
        <f>CHI_fec!I19</f>
        <v>0</v>
      </c>
      <c r="J19" s="315">
        <f>CHI_fec!J19</f>
        <v>0</v>
      </c>
      <c r="K19" s="315">
        <f>CHI_fec!K19</f>
        <v>0</v>
      </c>
      <c r="L19" s="315">
        <f>CHI_fec!L19</f>
        <v>0</v>
      </c>
      <c r="M19" s="315">
        <f>CHI_fec!M19</f>
        <v>0</v>
      </c>
      <c r="N19" s="315">
        <f>CHI_fec!N19</f>
        <v>0</v>
      </c>
      <c r="O19" s="315">
        <f>CHI_fec!O19</f>
        <v>0</v>
      </c>
      <c r="P19" s="315">
        <f>CHI_fec!P19</f>
        <v>0</v>
      </c>
      <c r="Q19" s="315">
        <f>CHI_fec!Q19</f>
        <v>0</v>
      </c>
      <c r="R19" s="315">
        <f>CHI_fec!R19</f>
        <v>0</v>
      </c>
      <c r="S19" s="315">
        <f>CHI_fec!S19</f>
        <v>0</v>
      </c>
      <c r="T19" s="315">
        <f>CHI_fec!T19</f>
        <v>0</v>
      </c>
      <c r="U19" s="315">
        <f>CHI_fec!U19</f>
        <v>0</v>
      </c>
      <c r="V19" s="315">
        <f>CHI_fec!V19</f>
        <v>0</v>
      </c>
      <c r="W19" s="315">
        <f>CHI_fec!W19</f>
        <v>0</v>
      </c>
      <c r="X19" s="315">
        <f>CHI_fec!X19</f>
        <v>0</v>
      </c>
      <c r="Y19" s="315">
        <f>CHI_fec!Y19</f>
        <v>0</v>
      </c>
      <c r="DA19" s="137"/>
    </row>
    <row r="20" spans="1:105" ht="12" customHeight="1" x14ac:dyDescent="0.25">
      <c r="A20" s="135" t="s">
        <v>82</v>
      </c>
      <c r="B20" s="315">
        <f>CHI_fec!B20</f>
        <v>0</v>
      </c>
      <c r="C20" s="315">
        <f>CHI_fec!C20</f>
        <v>0</v>
      </c>
      <c r="D20" s="315">
        <f>CHI_fec!D20</f>
        <v>0</v>
      </c>
      <c r="E20" s="315">
        <f>CHI_fec!E20</f>
        <v>0</v>
      </c>
      <c r="F20" s="315">
        <f>CHI_fec!F20</f>
        <v>0</v>
      </c>
      <c r="G20" s="315">
        <f>CHI_fec!G20</f>
        <v>0</v>
      </c>
      <c r="H20" s="315">
        <f>CHI_fec!H20</f>
        <v>0</v>
      </c>
      <c r="I20" s="315">
        <f>CHI_fec!I20</f>
        <v>0</v>
      </c>
      <c r="J20" s="315">
        <f>CHI_fec!J20</f>
        <v>0</v>
      </c>
      <c r="K20" s="315">
        <f>CHI_fec!K20</f>
        <v>0</v>
      </c>
      <c r="L20" s="315">
        <f>CHI_fec!L20</f>
        <v>0</v>
      </c>
      <c r="M20" s="315">
        <f>CHI_fec!M20</f>
        <v>0</v>
      </c>
      <c r="N20" s="315">
        <f>CHI_fec!N20</f>
        <v>0</v>
      </c>
      <c r="O20" s="315">
        <f>CHI_fec!O20</f>
        <v>0</v>
      </c>
      <c r="P20" s="315">
        <f>CHI_fec!P20</f>
        <v>0</v>
      </c>
      <c r="Q20" s="315">
        <f>CHI_fec!Q20</f>
        <v>0</v>
      </c>
      <c r="R20" s="315">
        <f>CHI_fec!R20</f>
        <v>0</v>
      </c>
      <c r="S20" s="315">
        <f>CHI_fec!S20</f>
        <v>0</v>
      </c>
      <c r="T20" s="315">
        <f>CHI_fec!T20</f>
        <v>0</v>
      </c>
      <c r="U20" s="315">
        <f>CHI_fec!U20</f>
        <v>0</v>
      </c>
      <c r="V20" s="315">
        <f>CHI_fec!V20</f>
        <v>0</v>
      </c>
      <c r="W20" s="315">
        <f>CHI_fec!W20</f>
        <v>0</v>
      </c>
      <c r="X20" s="315">
        <f>CHI_fec!X20</f>
        <v>0</v>
      </c>
      <c r="Y20" s="315">
        <f>CHI_fec!Y20</f>
        <v>0</v>
      </c>
      <c r="DA20" s="137"/>
    </row>
    <row r="21" spans="1:105" ht="12" customHeight="1" x14ac:dyDescent="0.25">
      <c r="A21" s="135" t="s">
        <v>32</v>
      </c>
      <c r="B21" s="315">
        <f>CHI_fec!B21</f>
        <v>0</v>
      </c>
      <c r="C21" s="315">
        <f>CHI_fec!C21</f>
        <v>0</v>
      </c>
      <c r="D21" s="315">
        <f>CHI_fec!D21</f>
        <v>0</v>
      </c>
      <c r="E21" s="315">
        <f>CHI_fec!E21</f>
        <v>0</v>
      </c>
      <c r="F21" s="315">
        <f>CHI_fec!F21</f>
        <v>0</v>
      </c>
      <c r="G21" s="315">
        <f>CHI_fec!G21</f>
        <v>0</v>
      </c>
      <c r="H21" s="315">
        <f>CHI_fec!H21</f>
        <v>0</v>
      </c>
      <c r="I21" s="315">
        <f>CHI_fec!I21</f>
        <v>0</v>
      </c>
      <c r="J21" s="315">
        <f>CHI_fec!J21</f>
        <v>0</v>
      </c>
      <c r="K21" s="315">
        <f>CHI_fec!K21</f>
        <v>0</v>
      </c>
      <c r="L21" s="315">
        <f>CHI_fec!L21</f>
        <v>0</v>
      </c>
      <c r="M21" s="315">
        <f>CHI_fec!M21</f>
        <v>0</v>
      </c>
      <c r="N21" s="315">
        <f>CHI_fec!N21</f>
        <v>0</v>
      </c>
      <c r="O21" s="315">
        <f>CHI_fec!O21</f>
        <v>0</v>
      </c>
      <c r="P21" s="315">
        <f>CHI_fec!P21</f>
        <v>0</v>
      </c>
      <c r="Q21" s="315">
        <f>CHI_fec!Q21</f>
        <v>0</v>
      </c>
      <c r="R21" s="315">
        <f>CHI_fec!R21</f>
        <v>0</v>
      </c>
      <c r="S21" s="315">
        <f>CHI_fec!S21</f>
        <v>0</v>
      </c>
      <c r="T21" s="315">
        <f>CHI_fec!T21</f>
        <v>0</v>
      </c>
      <c r="U21" s="315">
        <f>CHI_fec!U21</f>
        <v>0</v>
      </c>
      <c r="V21" s="315">
        <f>CHI_fec!V21</f>
        <v>0</v>
      </c>
      <c r="W21" s="315">
        <f>CHI_fec!W21</f>
        <v>0</v>
      </c>
      <c r="X21" s="315">
        <f>CHI_fec!X21</f>
        <v>0</v>
      </c>
      <c r="Y21" s="315">
        <f>CHI_fec!Y21</f>
        <v>0</v>
      </c>
      <c r="DA21" s="137"/>
    </row>
    <row r="22" spans="1:105" ht="12" customHeight="1" x14ac:dyDescent="0.25">
      <c r="A22" s="135" t="s">
        <v>33</v>
      </c>
      <c r="B22" s="315">
        <f>CHI_fec!B22</f>
        <v>0</v>
      </c>
      <c r="C22" s="315">
        <f>CHI_fec!C22</f>
        <v>0</v>
      </c>
      <c r="D22" s="315">
        <f>CHI_fec!D22</f>
        <v>0</v>
      </c>
      <c r="E22" s="315">
        <f>CHI_fec!E22</f>
        <v>0</v>
      </c>
      <c r="F22" s="315">
        <f>CHI_fec!F22</f>
        <v>0</v>
      </c>
      <c r="G22" s="315">
        <f>CHI_fec!G22</f>
        <v>0</v>
      </c>
      <c r="H22" s="315">
        <f>CHI_fec!H22</f>
        <v>0</v>
      </c>
      <c r="I22" s="315">
        <f>CHI_fec!I22</f>
        <v>0</v>
      </c>
      <c r="J22" s="315">
        <f>CHI_fec!J22</f>
        <v>0</v>
      </c>
      <c r="K22" s="315">
        <f>CHI_fec!K22</f>
        <v>0</v>
      </c>
      <c r="L22" s="315">
        <f>CHI_fec!L22</f>
        <v>0</v>
      </c>
      <c r="M22" s="315">
        <f>CHI_fec!M22</f>
        <v>0</v>
      </c>
      <c r="N22" s="315">
        <f>CHI_fec!N22</f>
        <v>0</v>
      </c>
      <c r="O22" s="315">
        <f>CHI_fec!O22</f>
        <v>0</v>
      </c>
      <c r="P22" s="315">
        <f>CHI_fec!P22</f>
        <v>0</v>
      </c>
      <c r="Q22" s="315">
        <f>CHI_fec!Q22</f>
        <v>0</v>
      </c>
      <c r="R22" s="315">
        <f>CHI_fec!R22</f>
        <v>0</v>
      </c>
      <c r="S22" s="315">
        <f>CHI_fec!S22</f>
        <v>0</v>
      </c>
      <c r="T22" s="315">
        <f>CHI_fec!T22</f>
        <v>0</v>
      </c>
      <c r="U22" s="315">
        <f>CHI_fec!U22</f>
        <v>0</v>
      </c>
      <c r="V22" s="315">
        <f>CHI_fec!V22</f>
        <v>0</v>
      </c>
      <c r="W22" s="315">
        <f>CHI_fec!W22</f>
        <v>0</v>
      </c>
      <c r="X22" s="315">
        <f>CHI_fec!X22</f>
        <v>0</v>
      </c>
      <c r="Y22" s="315">
        <f>CHI_fec!Y22</f>
        <v>0</v>
      </c>
      <c r="DA22" s="137"/>
    </row>
    <row r="23" spans="1:105" ht="12" customHeight="1" x14ac:dyDescent="0.25">
      <c r="A23" s="135" t="s">
        <v>83</v>
      </c>
      <c r="B23" s="315">
        <f>CHI_fec!B23</f>
        <v>0</v>
      </c>
      <c r="C23" s="315">
        <f>CHI_fec!C23</f>
        <v>0</v>
      </c>
      <c r="D23" s="315">
        <f>CHI_fec!D23</f>
        <v>0</v>
      </c>
      <c r="E23" s="315">
        <f>CHI_fec!E23</f>
        <v>0</v>
      </c>
      <c r="F23" s="315">
        <f>CHI_fec!F23</f>
        <v>0</v>
      </c>
      <c r="G23" s="315">
        <f>CHI_fec!G23</f>
        <v>0</v>
      </c>
      <c r="H23" s="315">
        <f>CHI_fec!H23</f>
        <v>0</v>
      </c>
      <c r="I23" s="315">
        <f>CHI_fec!I23</f>
        <v>0</v>
      </c>
      <c r="J23" s="315">
        <f>CHI_fec!J23</f>
        <v>0</v>
      </c>
      <c r="K23" s="315">
        <f>CHI_fec!K23</f>
        <v>0</v>
      </c>
      <c r="L23" s="315">
        <f>CHI_fec!L23</f>
        <v>0</v>
      </c>
      <c r="M23" s="315">
        <f>CHI_fec!M23</f>
        <v>0</v>
      </c>
      <c r="N23" s="315">
        <f>CHI_fec!N23</f>
        <v>0</v>
      </c>
      <c r="O23" s="315">
        <f>CHI_fec!O23</f>
        <v>0</v>
      </c>
      <c r="P23" s="315">
        <f>CHI_fec!P23</f>
        <v>0</v>
      </c>
      <c r="Q23" s="315">
        <f>CHI_fec!Q23</f>
        <v>0</v>
      </c>
      <c r="R23" s="315">
        <f>CHI_fec!R23</f>
        <v>0</v>
      </c>
      <c r="S23" s="315">
        <f>CHI_fec!S23</f>
        <v>0</v>
      </c>
      <c r="T23" s="315">
        <f>CHI_fec!T23</f>
        <v>0</v>
      </c>
      <c r="U23" s="315">
        <f>CHI_fec!U23</f>
        <v>0</v>
      </c>
      <c r="V23" s="315">
        <f>CHI_fec!V23</f>
        <v>0</v>
      </c>
      <c r="W23" s="315">
        <f>CHI_fec!W23</f>
        <v>0</v>
      </c>
      <c r="X23" s="315">
        <f>CHI_fec!X23</f>
        <v>0</v>
      </c>
      <c r="Y23" s="315">
        <f>CHI_fec!Y23</f>
        <v>0</v>
      </c>
      <c r="DA23" s="137"/>
    </row>
    <row r="24" spans="1:105" ht="12" customHeight="1" x14ac:dyDescent="0.25">
      <c r="A24" s="135" t="s">
        <v>73</v>
      </c>
      <c r="B24" s="315">
        <f>CHI_fec!B24</f>
        <v>0</v>
      </c>
      <c r="C24" s="315">
        <f>CHI_fec!C24</f>
        <v>0</v>
      </c>
      <c r="D24" s="315">
        <f>CHI_fec!D24</f>
        <v>0</v>
      </c>
      <c r="E24" s="315">
        <f>CHI_fec!E24</f>
        <v>0</v>
      </c>
      <c r="F24" s="315">
        <f>CHI_fec!F24</f>
        <v>0</v>
      </c>
      <c r="G24" s="315">
        <f>CHI_fec!G24</f>
        <v>0</v>
      </c>
      <c r="H24" s="315">
        <f>CHI_fec!H24</f>
        <v>0</v>
      </c>
      <c r="I24" s="315">
        <f>CHI_fec!I24</f>
        <v>0</v>
      </c>
      <c r="J24" s="315">
        <f>CHI_fec!J24</f>
        <v>0</v>
      </c>
      <c r="K24" s="315">
        <f>CHI_fec!K24</f>
        <v>0</v>
      </c>
      <c r="L24" s="315">
        <f>CHI_fec!L24</f>
        <v>0</v>
      </c>
      <c r="M24" s="315">
        <f>CHI_fec!M24</f>
        <v>0</v>
      </c>
      <c r="N24" s="315">
        <f>CHI_fec!N24</f>
        <v>0</v>
      </c>
      <c r="O24" s="315">
        <f>CHI_fec!O24</f>
        <v>0</v>
      </c>
      <c r="P24" s="315">
        <f>CHI_fec!P24</f>
        <v>0</v>
      </c>
      <c r="Q24" s="315">
        <f>CHI_fec!Q24</f>
        <v>0</v>
      </c>
      <c r="R24" s="315">
        <f>CHI_fec!R24</f>
        <v>0</v>
      </c>
      <c r="S24" s="315">
        <f>CHI_fec!S24</f>
        <v>0</v>
      </c>
      <c r="T24" s="315">
        <f>CHI_fec!T24</f>
        <v>0</v>
      </c>
      <c r="U24" s="315">
        <f>CHI_fec!U24</f>
        <v>0</v>
      </c>
      <c r="V24" s="315">
        <f>CHI_fec!V24</f>
        <v>0</v>
      </c>
      <c r="W24" s="315">
        <f>CHI_fec!W24</f>
        <v>0</v>
      </c>
      <c r="X24" s="315">
        <f>CHI_fec!X24</f>
        <v>0</v>
      </c>
      <c r="Y24" s="315">
        <f>CHI_fec!Y24</f>
        <v>0</v>
      </c>
      <c r="DA24" s="137"/>
    </row>
    <row r="25" spans="1:105" ht="12" customHeight="1" x14ac:dyDescent="0.25">
      <c r="A25" s="57" t="s">
        <v>998</v>
      </c>
      <c r="B25" s="294">
        <v>0</v>
      </c>
      <c r="C25" s="294">
        <v>0</v>
      </c>
      <c r="D25" s="294">
        <v>0</v>
      </c>
      <c r="E25" s="294">
        <v>0</v>
      </c>
      <c r="F25" s="294">
        <v>0</v>
      </c>
      <c r="G25" s="294">
        <v>0</v>
      </c>
      <c r="H25" s="294">
        <v>0</v>
      </c>
      <c r="I25" s="294">
        <v>0</v>
      </c>
      <c r="J25" s="294">
        <v>0</v>
      </c>
      <c r="K25" s="294">
        <v>0</v>
      </c>
      <c r="L25" s="294">
        <v>0</v>
      </c>
      <c r="M25" s="294">
        <v>0</v>
      </c>
      <c r="N25" s="294">
        <v>0</v>
      </c>
      <c r="O25" s="294">
        <v>0</v>
      </c>
      <c r="P25" s="294">
        <v>0</v>
      </c>
      <c r="Q25" s="294">
        <v>0</v>
      </c>
      <c r="R25" s="294">
        <v>0</v>
      </c>
      <c r="S25" s="294">
        <v>0</v>
      </c>
      <c r="T25" s="294">
        <v>0</v>
      </c>
      <c r="U25" s="294">
        <v>0</v>
      </c>
      <c r="V25" s="294">
        <v>0</v>
      </c>
      <c r="W25" s="294">
        <v>0</v>
      </c>
      <c r="X25" s="294">
        <v>0</v>
      </c>
      <c r="Y25" s="294">
        <v>0</v>
      </c>
      <c r="DA25" s="70" t="s">
        <v>1144</v>
      </c>
    </row>
    <row r="26" spans="1:105" ht="12" customHeight="1" x14ac:dyDescent="0.25">
      <c r="A26" s="46" t="s">
        <v>28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1145</v>
      </c>
    </row>
    <row r="27" spans="1:105" ht="12" customHeight="1" x14ac:dyDescent="0.25">
      <c r="A27" s="46" t="s">
        <v>30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1146</v>
      </c>
    </row>
    <row r="28" spans="1:105" ht="12" customHeight="1" x14ac:dyDescent="0.25">
      <c r="A28" s="46" t="s">
        <v>31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1147</v>
      </c>
    </row>
    <row r="29" spans="1:105" ht="12" customHeight="1" x14ac:dyDescent="0.25">
      <c r="A29" s="46" t="s">
        <v>159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1148</v>
      </c>
    </row>
    <row r="30" spans="1:105" ht="12" customHeight="1" x14ac:dyDescent="0.25">
      <c r="A30" s="46" t="s">
        <v>32</v>
      </c>
      <c r="B30" s="229">
        <v>0</v>
      </c>
      <c r="C30" s="229">
        <v>0</v>
      </c>
      <c r="D30" s="229">
        <v>0</v>
      </c>
      <c r="E30" s="229">
        <v>0</v>
      </c>
      <c r="F30" s="229">
        <v>0</v>
      </c>
      <c r="G30" s="229">
        <v>0</v>
      </c>
      <c r="H30" s="229">
        <v>0</v>
      </c>
      <c r="I30" s="229">
        <v>0</v>
      </c>
      <c r="J30" s="229">
        <v>0</v>
      </c>
      <c r="K30" s="229">
        <v>0</v>
      </c>
      <c r="L30" s="229">
        <v>0</v>
      </c>
      <c r="M30" s="229">
        <v>0</v>
      </c>
      <c r="N30" s="229">
        <v>0</v>
      </c>
      <c r="O30" s="229">
        <v>0</v>
      </c>
      <c r="P30" s="229">
        <v>0</v>
      </c>
      <c r="Q30" s="229">
        <v>0</v>
      </c>
      <c r="R30" s="229">
        <v>0</v>
      </c>
      <c r="S30" s="229">
        <v>0</v>
      </c>
      <c r="T30" s="229">
        <v>0</v>
      </c>
      <c r="U30" s="229">
        <v>0</v>
      </c>
      <c r="V30" s="229">
        <v>0</v>
      </c>
      <c r="W30" s="229">
        <v>0</v>
      </c>
      <c r="X30" s="229">
        <v>0</v>
      </c>
      <c r="Y30" s="229">
        <v>0</v>
      </c>
      <c r="DA30" s="73" t="s">
        <v>1149</v>
      </c>
    </row>
    <row r="31" spans="1:105" ht="12" customHeight="1" x14ac:dyDescent="0.25">
      <c r="A31" s="46" t="s">
        <v>33</v>
      </c>
      <c r="B31" s="229">
        <v>0</v>
      </c>
      <c r="C31" s="229">
        <v>0</v>
      </c>
      <c r="D31" s="229">
        <v>0</v>
      </c>
      <c r="E31" s="229">
        <v>0</v>
      </c>
      <c r="F31" s="229">
        <v>0</v>
      </c>
      <c r="G31" s="229">
        <v>0</v>
      </c>
      <c r="H31" s="229">
        <v>0</v>
      </c>
      <c r="I31" s="229">
        <v>0</v>
      </c>
      <c r="J31" s="229">
        <v>0</v>
      </c>
      <c r="K31" s="229">
        <v>0</v>
      </c>
      <c r="L31" s="229">
        <v>0</v>
      </c>
      <c r="M31" s="229">
        <v>0</v>
      </c>
      <c r="N31" s="229">
        <v>0</v>
      </c>
      <c r="O31" s="229">
        <v>0</v>
      </c>
      <c r="P31" s="229">
        <v>0</v>
      </c>
      <c r="Q31" s="229">
        <v>0</v>
      </c>
      <c r="R31" s="229">
        <v>0</v>
      </c>
      <c r="S31" s="229">
        <v>0</v>
      </c>
      <c r="T31" s="229">
        <v>0</v>
      </c>
      <c r="U31" s="229">
        <v>0</v>
      </c>
      <c r="V31" s="229">
        <v>0</v>
      </c>
      <c r="W31" s="229">
        <v>0</v>
      </c>
      <c r="X31" s="229">
        <v>0</v>
      </c>
      <c r="Y31" s="229">
        <v>0</v>
      </c>
      <c r="DA31" s="73" t="s">
        <v>1150</v>
      </c>
    </row>
    <row r="32" spans="1:105" ht="12" customHeight="1" x14ac:dyDescent="0.25">
      <c r="A32" s="46" t="s">
        <v>35</v>
      </c>
      <c r="B32" s="229">
        <v>0</v>
      </c>
      <c r="C32" s="229">
        <v>0</v>
      </c>
      <c r="D32" s="229">
        <v>0</v>
      </c>
      <c r="E32" s="229">
        <v>0</v>
      </c>
      <c r="F32" s="229">
        <v>0</v>
      </c>
      <c r="G32" s="229">
        <v>0</v>
      </c>
      <c r="H32" s="229">
        <v>0</v>
      </c>
      <c r="I32" s="229">
        <v>0</v>
      </c>
      <c r="J32" s="229">
        <v>0</v>
      </c>
      <c r="K32" s="229">
        <v>0</v>
      </c>
      <c r="L32" s="229">
        <v>0</v>
      </c>
      <c r="M32" s="229">
        <v>0</v>
      </c>
      <c r="N32" s="229">
        <v>0</v>
      </c>
      <c r="O32" s="229">
        <v>0</v>
      </c>
      <c r="P32" s="229">
        <v>0</v>
      </c>
      <c r="Q32" s="229">
        <v>0</v>
      </c>
      <c r="R32" s="229">
        <v>0</v>
      </c>
      <c r="S32" s="229">
        <v>0</v>
      </c>
      <c r="T32" s="229">
        <v>0</v>
      </c>
      <c r="U32" s="229">
        <v>0</v>
      </c>
      <c r="V32" s="229">
        <v>0</v>
      </c>
      <c r="W32" s="229">
        <v>0</v>
      </c>
      <c r="X32" s="229">
        <v>0</v>
      </c>
      <c r="Y32" s="229">
        <v>0</v>
      </c>
      <c r="DA32" s="73" t="s">
        <v>1151</v>
      </c>
    </row>
    <row r="33" spans="1:105" ht="12" customHeight="1" x14ac:dyDescent="0.25">
      <c r="A33" s="46" t="s">
        <v>36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1152</v>
      </c>
    </row>
    <row r="34" spans="1:105" ht="12" customHeight="1" x14ac:dyDescent="0.25">
      <c r="A34" s="46" t="s">
        <v>38</v>
      </c>
      <c r="B34" s="229">
        <v>0</v>
      </c>
      <c r="C34" s="229">
        <v>0</v>
      </c>
      <c r="D34" s="229">
        <v>0</v>
      </c>
      <c r="E34" s="229">
        <v>0</v>
      </c>
      <c r="F34" s="229">
        <v>0</v>
      </c>
      <c r="G34" s="229">
        <v>0</v>
      </c>
      <c r="H34" s="229">
        <v>0</v>
      </c>
      <c r="I34" s="229">
        <v>0</v>
      </c>
      <c r="J34" s="229">
        <v>0</v>
      </c>
      <c r="K34" s="229">
        <v>0</v>
      </c>
      <c r="L34" s="229">
        <v>0</v>
      </c>
      <c r="M34" s="229">
        <v>0</v>
      </c>
      <c r="N34" s="229">
        <v>0</v>
      </c>
      <c r="O34" s="229">
        <v>0</v>
      </c>
      <c r="P34" s="229">
        <v>0</v>
      </c>
      <c r="Q34" s="229">
        <v>0</v>
      </c>
      <c r="R34" s="229">
        <v>0</v>
      </c>
      <c r="S34" s="229">
        <v>0</v>
      </c>
      <c r="T34" s="229">
        <v>0</v>
      </c>
      <c r="U34" s="229">
        <v>0</v>
      </c>
      <c r="V34" s="229">
        <v>0</v>
      </c>
      <c r="W34" s="229">
        <v>0</v>
      </c>
      <c r="X34" s="229">
        <v>0</v>
      </c>
      <c r="Y34" s="229">
        <v>0</v>
      </c>
      <c r="DA34" s="73" t="s">
        <v>1153</v>
      </c>
    </row>
    <row r="35" spans="1:105" ht="12" customHeight="1" x14ac:dyDescent="0.25">
      <c r="A35" s="46" t="s">
        <v>39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1154</v>
      </c>
    </row>
    <row r="36" spans="1:105" ht="12" customHeight="1" x14ac:dyDescent="0.25">
      <c r="A36" s="57" t="s">
        <v>1010</v>
      </c>
      <c r="B36" s="261">
        <v>0</v>
      </c>
      <c r="C36" s="261">
        <v>0</v>
      </c>
      <c r="D36" s="261">
        <v>0</v>
      </c>
      <c r="E36" s="261">
        <v>0</v>
      </c>
      <c r="F36" s="261">
        <v>0</v>
      </c>
      <c r="G36" s="261">
        <v>0</v>
      </c>
      <c r="H36" s="261">
        <v>0</v>
      </c>
      <c r="I36" s="261">
        <v>0</v>
      </c>
      <c r="J36" s="261">
        <v>0</v>
      </c>
      <c r="K36" s="261">
        <v>0</v>
      </c>
      <c r="L36" s="261">
        <v>0</v>
      </c>
      <c r="M36" s="261">
        <v>0</v>
      </c>
      <c r="N36" s="261">
        <v>0</v>
      </c>
      <c r="O36" s="261">
        <v>0</v>
      </c>
      <c r="P36" s="261">
        <v>0</v>
      </c>
      <c r="Q36" s="261">
        <v>0</v>
      </c>
      <c r="R36" s="261">
        <v>0</v>
      </c>
      <c r="S36" s="261">
        <v>0</v>
      </c>
      <c r="T36" s="261">
        <v>0</v>
      </c>
      <c r="U36" s="261">
        <v>0</v>
      </c>
      <c r="V36" s="261">
        <v>0</v>
      </c>
      <c r="W36" s="261">
        <v>0</v>
      </c>
      <c r="X36" s="261">
        <v>0</v>
      </c>
      <c r="Y36" s="261">
        <v>0</v>
      </c>
      <c r="DA36" s="70" t="s">
        <v>1155</v>
      </c>
    </row>
    <row r="37" spans="1:105" ht="12" customHeight="1" x14ac:dyDescent="0.25">
      <c r="A37" s="60" t="s">
        <v>1012</v>
      </c>
      <c r="B37" s="262">
        <v>0</v>
      </c>
      <c r="C37" s="262">
        <v>0</v>
      </c>
      <c r="D37" s="262">
        <v>0</v>
      </c>
      <c r="E37" s="262">
        <v>0</v>
      </c>
      <c r="F37" s="262">
        <v>0</v>
      </c>
      <c r="G37" s="262">
        <v>0</v>
      </c>
      <c r="H37" s="262">
        <v>0</v>
      </c>
      <c r="I37" s="262">
        <v>0</v>
      </c>
      <c r="J37" s="262">
        <v>0</v>
      </c>
      <c r="K37" s="262">
        <v>0</v>
      </c>
      <c r="L37" s="262">
        <v>0</v>
      </c>
      <c r="M37" s="262">
        <v>0</v>
      </c>
      <c r="N37" s="262">
        <v>0</v>
      </c>
      <c r="O37" s="262">
        <v>0</v>
      </c>
      <c r="P37" s="262">
        <v>0</v>
      </c>
      <c r="Q37" s="262">
        <v>0</v>
      </c>
      <c r="R37" s="262">
        <v>0</v>
      </c>
      <c r="S37" s="262">
        <v>0</v>
      </c>
      <c r="T37" s="262">
        <v>0</v>
      </c>
      <c r="U37" s="262">
        <v>0</v>
      </c>
      <c r="V37" s="262">
        <v>0</v>
      </c>
      <c r="W37" s="262">
        <v>0</v>
      </c>
      <c r="X37" s="262">
        <v>0</v>
      </c>
      <c r="Y37" s="262">
        <v>0</v>
      </c>
      <c r="DA37" s="72" t="s">
        <v>1156</v>
      </c>
    </row>
    <row r="38" spans="1:105" ht="12" customHeight="1" x14ac:dyDescent="0.25">
      <c r="A38" s="59" t="s">
        <v>28</v>
      </c>
      <c r="B38" s="230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1157</v>
      </c>
    </row>
    <row r="39" spans="1:105" ht="12" customHeight="1" x14ac:dyDescent="0.25">
      <c r="A39" s="59" t="s">
        <v>31</v>
      </c>
      <c r="B39" s="295">
        <v>0</v>
      </c>
      <c r="C39" s="295">
        <v>0</v>
      </c>
      <c r="D39" s="295">
        <v>0</v>
      </c>
      <c r="E39" s="295">
        <v>0</v>
      </c>
      <c r="F39" s="295">
        <v>0</v>
      </c>
      <c r="G39" s="295">
        <v>0</v>
      </c>
      <c r="H39" s="295">
        <v>0</v>
      </c>
      <c r="I39" s="295">
        <v>0</v>
      </c>
      <c r="J39" s="295">
        <v>0</v>
      </c>
      <c r="K39" s="295">
        <v>0</v>
      </c>
      <c r="L39" s="295">
        <v>0</v>
      </c>
      <c r="M39" s="295">
        <v>0</v>
      </c>
      <c r="N39" s="295">
        <v>0</v>
      </c>
      <c r="O39" s="295">
        <v>0</v>
      </c>
      <c r="P39" s="295">
        <v>0</v>
      </c>
      <c r="Q39" s="295">
        <v>0</v>
      </c>
      <c r="R39" s="295">
        <v>0</v>
      </c>
      <c r="S39" s="295">
        <v>0</v>
      </c>
      <c r="T39" s="295">
        <v>0</v>
      </c>
      <c r="U39" s="295">
        <v>0</v>
      </c>
      <c r="V39" s="295">
        <v>0</v>
      </c>
      <c r="W39" s="295">
        <v>0</v>
      </c>
      <c r="X39" s="295">
        <v>0</v>
      </c>
      <c r="Y39" s="295">
        <v>0</v>
      </c>
      <c r="DA39" s="122" t="s">
        <v>1158</v>
      </c>
    </row>
    <row r="40" spans="1:105" ht="12" customHeight="1" x14ac:dyDescent="0.25">
      <c r="A40" s="59" t="s">
        <v>159</v>
      </c>
      <c r="B40" s="295">
        <v>0</v>
      </c>
      <c r="C40" s="295">
        <v>0</v>
      </c>
      <c r="D40" s="295">
        <v>0</v>
      </c>
      <c r="E40" s="295">
        <v>0</v>
      </c>
      <c r="F40" s="295">
        <v>0</v>
      </c>
      <c r="G40" s="295">
        <v>0</v>
      </c>
      <c r="H40" s="295">
        <v>0</v>
      </c>
      <c r="I40" s="295">
        <v>0</v>
      </c>
      <c r="J40" s="295">
        <v>0</v>
      </c>
      <c r="K40" s="295">
        <v>0</v>
      </c>
      <c r="L40" s="295">
        <v>0</v>
      </c>
      <c r="M40" s="295">
        <v>0</v>
      </c>
      <c r="N40" s="295">
        <v>0</v>
      </c>
      <c r="O40" s="295">
        <v>0</v>
      </c>
      <c r="P40" s="295">
        <v>0</v>
      </c>
      <c r="Q40" s="295">
        <v>0</v>
      </c>
      <c r="R40" s="295">
        <v>0</v>
      </c>
      <c r="S40" s="295">
        <v>0</v>
      </c>
      <c r="T40" s="295">
        <v>0</v>
      </c>
      <c r="U40" s="295">
        <v>0</v>
      </c>
      <c r="V40" s="295">
        <v>0</v>
      </c>
      <c r="W40" s="295">
        <v>0</v>
      </c>
      <c r="X40" s="295">
        <v>0</v>
      </c>
      <c r="Y40" s="295">
        <v>0</v>
      </c>
      <c r="DA40" s="122" t="s">
        <v>1159</v>
      </c>
    </row>
    <row r="41" spans="1:105" ht="12" customHeight="1" x14ac:dyDescent="0.25">
      <c r="A41" s="59" t="s">
        <v>32</v>
      </c>
      <c r="B41" s="295">
        <v>0</v>
      </c>
      <c r="C41" s="295">
        <v>0</v>
      </c>
      <c r="D41" s="295">
        <v>0</v>
      </c>
      <c r="E41" s="295">
        <v>0</v>
      </c>
      <c r="F41" s="295">
        <v>0</v>
      </c>
      <c r="G41" s="295">
        <v>0</v>
      </c>
      <c r="H41" s="295">
        <v>0</v>
      </c>
      <c r="I41" s="295">
        <v>0</v>
      </c>
      <c r="J41" s="295">
        <v>0</v>
      </c>
      <c r="K41" s="295">
        <v>0</v>
      </c>
      <c r="L41" s="295">
        <v>0</v>
      </c>
      <c r="M41" s="295">
        <v>0</v>
      </c>
      <c r="N41" s="295">
        <v>0</v>
      </c>
      <c r="O41" s="295">
        <v>0</v>
      </c>
      <c r="P41" s="295">
        <v>0</v>
      </c>
      <c r="Q41" s="295">
        <v>0</v>
      </c>
      <c r="R41" s="295">
        <v>0</v>
      </c>
      <c r="S41" s="295">
        <v>0</v>
      </c>
      <c r="T41" s="295">
        <v>0</v>
      </c>
      <c r="U41" s="295">
        <v>0</v>
      </c>
      <c r="V41" s="295">
        <v>0</v>
      </c>
      <c r="W41" s="295">
        <v>0</v>
      </c>
      <c r="X41" s="295">
        <v>0</v>
      </c>
      <c r="Y41" s="295">
        <v>0</v>
      </c>
      <c r="DA41" s="122" t="s">
        <v>1160</v>
      </c>
    </row>
    <row r="42" spans="1:105" ht="12" customHeight="1" x14ac:dyDescent="0.25">
      <c r="A42" s="59" t="s">
        <v>35</v>
      </c>
      <c r="B42" s="295">
        <v>0</v>
      </c>
      <c r="C42" s="295">
        <v>0</v>
      </c>
      <c r="D42" s="295">
        <v>0</v>
      </c>
      <c r="E42" s="295">
        <v>0</v>
      </c>
      <c r="F42" s="295">
        <v>0</v>
      </c>
      <c r="G42" s="295">
        <v>0</v>
      </c>
      <c r="H42" s="295">
        <v>0</v>
      </c>
      <c r="I42" s="295">
        <v>0</v>
      </c>
      <c r="J42" s="295">
        <v>0</v>
      </c>
      <c r="K42" s="295">
        <v>0</v>
      </c>
      <c r="L42" s="295">
        <v>0</v>
      </c>
      <c r="M42" s="295">
        <v>0</v>
      </c>
      <c r="N42" s="295">
        <v>0</v>
      </c>
      <c r="O42" s="295">
        <v>0</v>
      </c>
      <c r="P42" s="295">
        <v>0</v>
      </c>
      <c r="Q42" s="295">
        <v>0</v>
      </c>
      <c r="R42" s="295">
        <v>0</v>
      </c>
      <c r="S42" s="295">
        <v>0</v>
      </c>
      <c r="T42" s="295">
        <v>0</v>
      </c>
      <c r="U42" s="295">
        <v>0</v>
      </c>
      <c r="V42" s="295">
        <v>0</v>
      </c>
      <c r="W42" s="295">
        <v>0</v>
      </c>
      <c r="X42" s="295">
        <v>0</v>
      </c>
      <c r="Y42" s="295">
        <v>0</v>
      </c>
      <c r="DA42" s="122" t="s">
        <v>1161</v>
      </c>
    </row>
    <row r="43" spans="1:105" ht="12" customHeight="1" x14ac:dyDescent="0.25">
      <c r="A43" s="60" t="s">
        <v>1019</v>
      </c>
      <c r="B43" s="262">
        <v>0</v>
      </c>
      <c r="C43" s="262">
        <v>0</v>
      </c>
      <c r="D43" s="262">
        <v>0</v>
      </c>
      <c r="E43" s="262">
        <v>0</v>
      </c>
      <c r="F43" s="262">
        <v>0</v>
      </c>
      <c r="G43" s="262">
        <v>0</v>
      </c>
      <c r="H43" s="262">
        <v>0</v>
      </c>
      <c r="I43" s="262">
        <v>0</v>
      </c>
      <c r="J43" s="262">
        <v>0</v>
      </c>
      <c r="K43" s="262">
        <v>0</v>
      </c>
      <c r="L43" s="262">
        <v>0</v>
      </c>
      <c r="M43" s="262">
        <v>0</v>
      </c>
      <c r="N43" s="262">
        <v>0</v>
      </c>
      <c r="O43" s="262">
        <v>0</v>
      </c>
      <c r="P43" s="262">
        <v>0</v>
      </c>
      <c r="Q43" s="262">
        <v>0</v>
      </c>
      <c r="R43" s="262">
        <v>0</v>
      </c>
      <c r="S43" s="262">
        <v>0</v>
      </c>
      <c r="T43" s="262">
        <v>0</v>
      </c>
      <c r="U43" s="262">
        <v>0</v>
      </c>
      <c r="V43" s="262">
        <v>0</v>
      </c>
      <c r="W43" s="262">
        <v>0</v>
      </c>
      <c r="X43" s="262">
        <v>0</v>
      </c>
      <c r="Y43" s="262">
        <v>0</v>
      </c>
      <c r="DA43" s="72" t="s">
        <v>1162</v>
      </c>
    </row>
    <row r="44" spans="1:105" ht="12" customHeight="1" x14ac:dyDescent="0.25">
      <c r="A44" s="57" t="s">
        <v>1021</v>
      </c>
      <c r="B44" s="261">
        <f t="shared" ref="B44:Y44" si="1">B45+B46+B57</f>
        <v>0</v>
      </c>
      <c r="C44" s="261">
        <f t="shared" si="1"/>
        <v>0</v>
      </c>
      <c r="D44" s="261">
        <f t="shared" si="1"/>
        <v>0</v>
      </c>
      <c r="E44" s="261">
        <f t="shared" si="1"/>
        <v>0</v>
      </c>
      <c r="F44" s="261">
        <f t="shared" si="1"/>
        <v>0</v>
      </c>
      <c r="G44" s="261">
        <f t="shared" si="1"/>
        <v>0</v>
      </c>
      <c r="H44" s="261">
        <f t="shared" si="1"/>
        <v>0</v>
      </c>
      <c r="I44" s="261">
        <f t="shared" si="1"/>
        <v>0</v>
      </c>
      <c r="J44" s="261">
        <f t="shared" si="1"/>
        <v>0</v>
      </c>
      <c r="K44" s="261">
        <f t="shared" si="1"/>
        <v>0</v>
      </c>
      <c r="L44" s="261">
        <f t="shared" si="1"/>
        <v>0</v>
      </c>
      <c r="M44" s="261">
        <f t="shared" si="1"/>
        <v>0</v>
      </c>
      <c r="N44" s="261">
        <f t="shared" si="1"/>
        <v>0</v>
      </c>
      <c r="O44" s="261">
        <f t="shared" si="1"/>
        <v>0</v>
      </c>
      <c r="P44" s="261">
        <f t="shared" si="1"/>
        <v>0</v>
      </c>
      <c r="Q44" s="261">
        <f t="shared" si="1"/>
        <v>0</v>
      </c>
      <c r="R44" s="261">
        <f t="shared" si="1"/>
        <v>0</v>
      </c>
      <c r="S44" s="261">
        <f t="shared" si="1"/>
        <v>0</v>
      </c>
      <c r="T44" s="261">
        <f t="shared" si="1"/>
        <v>0</v>
      </c>
      <c r="U44" s="261">
        <f t="shared" si="1"/>
        <v>0</v>
      </c>
      <c r="V44" s="261">
        <f t="shared" si="1"/>
        <v>0</v>
      </c>
      <c r="W44" s="261">
        <f t="shared" si="1"/>
        <v>0</v>
      </c>
      <c r="X44" s="261">
        <f t="shared" si="1"/>
        <v>0</v>
      </c>
      <c r="Y44" s="261">
        <f t="shared" si="1"/>
        <v>0</v>
      </c>
      <c r="DA44" s="70"/>
    </row>
    <row r="45" spans="1:105" ht="12" customHeight="1" x14ac:dyDescent="0.25">
      <c r="A45" s="60" t="s">
        <v>1022</v>
      </c>
      <c r="B45" s="262">
        <v>0</v>
      </c>
      <c r="C45" s="262">
        <v>0</v>
      </c>
      <c r="D45" s="262">
        <v>0</v>
      </c>
      <c r="E45" s="262">
        <v>0</v>
      </c>
      <c r="F45" s="262">
        <v>0</v>
      </c>
      <c r="G45" s="262">
        <v>0</v>
      </c>
      <c r="H45" s="262">
        <v>0</v>
      </c>
      <c r="I45" s="262">
        <v>0</v>
      </c>
      <c r="J45" s="262">
        <v>0</v>
      </c>
      <c r="K45" s="262">
        <v>0</v>
      </c>
      <c r="L45" s="262">
        <v>0</v>
      </c>
      <c r="M45" s="262">
        <v>0</v>
      </c>
      <c r="N45" s="262">
        <v>0</v>
      </c>
      <c r="O45" s="262">
        <v>0</v>
      </c>
      <c r="P45" s="262">
        <v>0</v>
      </c>
      <c r="Q45" s="262">
        <v>0</v>
      </c>
      <c r="R45" s="262">
        <v>0</v>
      </c>
      <c r="S45" s="262">
        <v>0</v>
      </c>
      <c r="T45" s="262">
        <v>0</v>
      </c>
      <c r="U45" s="262">
        <v>0</v>
      </c>
      <c r="V45" s="262">
        <v>0</v>
      </c>
      <c r="W45" s="262">
        <v>0</v>
      </c>
      <c r="X45" s="262">
        <v>0</v>
      </c>
      <c r="Y45" s="262">
        <v>0</v>
      </c>
      <c r="DA45" s="72" t="s">
        <v>1163</v>
      </c>
    </row>
    <row r="46" spans="1:105" ht="12" customHeight="1" x14ac:dyDescent="0.25">
      <c r="A46" s="60" t="s">
        <v>1024</v>
      </c>
      <c r="B46" s="262">
        <v>0</v>
      </c>
      <c r="C46" s="262">
        <v>0</v>
      </c>
      <c r="D46" s="262">
        <v>0</v>
      </c>
      <c r="E46" s="262">
        <v>0</v>
      </c>
      <c r="F46" s="262">
        <v>0</v>
      </c>
      <c r="G46" s="262">
        <v>0</v>
      </c>
      <c r="H46" s="262">
        <v>0</v>
      </c>
      <c r="I46" s="262">
        <v>0</v>
      </c>
      <c r="J46" s="262">
        <v>0</v>
      </c>
      <c r="K46" s="262">
        <v>0</v>
      </c>
      <c r="L46" s="262">
        <v>0</v>
      </c>
      <c r="M46" s="262">
        <v>0</v>
      </c>
      <c r="N46" s="262">
        <v>0</v>
      </c>
      <c r="O46" s="262">
        <v>0</v>
      </c>
      <c r="P46" s="262">
        <v>0</v>
      </c>
      <c r="Q46" s="262">
        <v>0</v>
      </c>
      <c r="R46" s="262">
        <v>0</v>
      </c>
      <c r="S46" s="262">
        <v>0</v>
      </c>
      <c r="T46" s="262">
        <v>0</v>
      </c>
      <c r="U46" s="262">
        <v>0</v>
      </c>
      <c r="V46" s="262">
        <v>0</v>
      </c>
      <c r="W46" s="262">
        <v>0</v>
      </c>
      <c r="X46" s="262">
        <v>0</v>
      </c>
      <c r="Y46" s="262">
        <v>0</v>
      </c>
      <c r="DA46" s="72" t="s">
        <v>1164</v>
      </c>
    </row>
    <row r="47" spans="1:105" ht="12" customHeight="1" x14ac:dyDescent="0.25">
      <c r="A47" s="64" t="s">
        <v>28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1165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1166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1167</v>
      </c>
    </row>
    <row r="50" spans="1:105" ht="12" customHeight="1" x14ac:dyDescent="0.25">
      <c r="A50" s="64" t="s">
        <v>159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1168</v>
      </c>
    </row>
    <row r="51" spans="1:105" ht="12" customHeight="1" x14ac:dyDescent="0.25">
      <c r="A51" s="64" t="s">
        <v>32</v>
      </c>
      <c r="B51" s="229">
        <v>0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1169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1170</v>
      </c>
    </row>
    <row r="53" spans="1:105" ht="12" customHeight="1" x14ac:dyDescent="0.25">
      <c r="A53" s="64" t="s">
        <v>35</v>
      </c>
      <c r="B53" s="229">
        <v>0</v>
      </c>
      <c r="C53" s="229">
        <v>0</v>
      </c>
      <c r="D53" s="229">
        <v>0</v>
      </c>
      <c r="E53" s="229">
        <v>0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0</v>
      </c>
      <c r="P53" s="229">
        <v>0</v>
      </c>
      <c r="Q53" s="229">
        <v>0</v>
      </c>
      <c r="R53" s="229">
        <v>0</v>
      </c>
      <c r="S53" s="229">
        <v>0</v>
      </c>
      <c r="T53" s="229">
        <v>0</v>
      </c>
      <c r="U53" s="229">
        <v>0</v>
      </c>
      <c r="V53" s="229">
        <v>0</v>
      </c>
      <c r="W53" s="229">
        <v>0</v>
      </c>
      <c r="X53" s="229">
        <v>0</v>
      </c>
      <c r="Y53" s="229">
        <v>0</v>
      </c>
      <c r="DA53" s="73" t="s">
        <v>1171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1172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0</v>
      </c>
      <c r="R55" s="229">
        <v>0</v>
      </c>
      <c r="S55" s="229">
        <v>0</v>
      </c>
      <c r="T55" s="229">
        <v>0</v>
      </c>
      <c r="U55" s="229">
        <v>0</v>
      </c>
      <c r="V55" s="229">
        <v>0</v>
      </c>
      <c r="W55" s="229">
        <v>0</v>
      </c>
      <c r="X55" s="229">
        <v>0</v>
      </c>
      <c r="Y55" s="229">
        <v>0</v>
      </c>
      <c r="DA55" s="73" t="s">
        <v>1173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1174</v>
      </c>
    </row>
    <row r="57" spans="1:105" ht="12" customHeight="1" x14ac:dyDescent="0.25">
      <c r="A57" s="60" t="s">
        <v>1036</v>
      </c>
      <c r="B57" s="262">
        <v>0</v>
      </c>
      <c r="C57" s="262">
        <v>0</v>
      </c>
      <c r="D57" s="262">
        <v>0</v>
      </c>
      <c r="E57" s="262">
        <v>0</v>
      </c>
      <c r="F57" s="262">
        <v>0</v>
      </c>
      <c r="G57" s="262">
        <v>0</v>
      </c>
      <c r="H57" s="262">
        <v>0</v>
      </c>
      <c r="I57" s="262">
        <v>0</v>
      </c>
      <c r="J57" s="262">
        <v>0</v>
      </c>
      <c r="K57" s="262">
        <v>0</v>
      </c>
      <c r="L57" s="262">
        <v>0</v>
      </c>
      <c r="M57" s="262">
        <v>0</v>
      </c>
      <c r="N57" s="262">
        <v>0</v>
      </c>
      <c r="O57" s="262">
        <v>0</v>
      </c>
      <c r="P57" s="262">
        <v>0</v>
      </c>
      <c r="Q57" s="262">
        <v>0</v>
      </c>
      <c r="R57" s="262">
        <v>0</v>
      </c>
      <c r="S57" s="262">
        <v>0</v>
      </c>
      <c r="T57" s="262">
        <v>0</v>
      </c>
      <c r="U57" s="262">
        <v>0</v>
      </c>
      <c r="V57" s="262">
        <v>0</v>
      </c>
      <c r="W57" s="262">
        <v>0</v>
      </c>
      <c r="X57" s="262">
        <v>0</v>
      </c>
      <c r="Y57" s="262">
        <v>0</v>
      </c>
      <c r="DA57" s="72" t="s">
        <v>1175</v>
      </c>
    </row>
    <row r="58" spans="1:105" ht="12" customHeight="1" x14ac:dyDescent="0.25">
      <c r="A58" s="132" t="s">
        <v>1038</v>
      </c>
      <c r="B58" s="316">
        <v>0</v>
      </c>
      <c r="C58" s="316">
        <v>0</v>
      </c>
      <c r="D58" s="316">
        <v>0</v>
      </c>
      <c r="E58" s="316">
        <v>0</v>
      </c>
      <c r="F58" s="316">
        <v>0</v>
      </c>
      <c r="G58" s="316">
        <v>0</v>
      </c>
      <c r="H58" s="316">
        <v>0</v>
      </c>
      <c r="I58" s="316">
        <v>0</v>
      </c>
      <c r="J58" s="316">
        <v>0</v>
      </c>
      <c r="K58" s="316">
        <v>0</v>
      </c>
      <c r="L58" s="316">
        <v>0</v>
      </c>
      <c r="M58" s="316">
        <v>0</v>
      </c>
      <c r="N58" s="316">
        <v>0</v>
      </c>
      <c r="O58" s="316">
        <v>0</v>
      </c>
      <c r="P58" s="316">
        <v>0</v>
      </c>
      <c r="Q58" s="316">
        <v>0</v>
      </c>
      <c r="R58" s="316">
        <v>0</v>
      </c>
      <c r="S58" s="316">
        <v>0</v>
      </c>
      <c r="T58" s="316">
        <v>0</v>
      </c>
      <c r="U58" s="316">
        <v>0</v>
      </c>
      <c r="V58" s="316">
        <v>0</v>
      </c>
      <c r="W58" s="316">
        <v>0</v>
      </c>
      <c r="X58" s="316">
        <v>0</v>
      </c>
      <c r="Y58" s="316">
        <v>0</v>
      </c>
      <c r="DA58" s="139" t="s">
        <v>1176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DA59" s="94"/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v>21.795509544343918</v>
      </c>
      <c r="C61" s="223">
        <v>21.081394999134432</v>
      </c>
      <c r="D61" s="223">
        <v>21.387209479526799</v>
      </c>
      <c r="E61" s="223">
        <v>32.795584247084427</v>
      </c>
      <c r="F61" s="223">
        <v>34.908496640084849</v>
      </c>
      <c r="G61" s="223">
        <v>37.515533836264119</v>
      </c>
      <c r="H61" s="223">
        <v>32.820987213946736</v>
      </c>
      <c r="I61" s="223">
        <v>30.774666983145451</v>
      </c>
      <c r="J61" s="223">
        <v>27.896566049552849</v>
      </c>
      <c r="K61" s="223">
        <v>21.470720118692991</v>
      </c>
      <c r="L61" s="223">
        <v>24.953369621497039</v>
      </c>
      <c r="M61" s="223">
        <v>30.438796719741191</v>
      </c>
      <c r="N61" s="223">
        <v>33.655490549560717</v>
      </c>
      <c r="O61" s="223">
        <v>39.538544867934711</v>
      </c>
      <c r="P61" s="223">
        <v>32.495933242589473</v>
      </c>
      <c r="Q61" s="223">
        <v>28.96232902163997</v>
      </c>
      <c r="R61" s="223">
        <v>28.085810355627022</v>
      </c>
      <c r="S61" s="223">
        <v>23.696640684806312</v>
      </c>
      <c r="T61" s="223">
        <v>14.468638665859739</v>
      </c>
      <c r="U61" s="223">
        <v>15.4743395911999</v>
      </c>
      <c r="V61" s="223">
        <v>14.631216702547199</v>
      </c>
      <c r="W61" s="223">
        <v>6.9446166916918903</v>
      </c>
      <c r="X61" s="223">
        <v>7.7225905421867767</v>
      </c>
      <c r="Y61" s="223">
        <v>7.1771855455114899</v>
      </c>
      <c r="DA61" s="89" t="s">
        <v>1177</v>
      </c>
    </row>
    <row r="62" spans="1:105" ht="12" customHeight="1" x14ac:dyDescent="0.25">
      <c r="A62" s="55" t="s">
        <v>91</v>
      </c>
      <c r="B62" s="259">
        <v>0.23907959191246519</v>
      </c>
      <c r="C62" s="259">
        <v>0.227426208454476</v>
      </c>
      <c r="D62" s="259">
        <v>0.23678240404597869</v>
      </c>
      <c r="E62" s="259">
        <v>0.38391855855065449</v>
      </c>
      <c r="F62" s="259">
        <v>0.39204138468553629</v>
      </c>
      <c r="G62" s="259">
        <v>0.42962398621528969</v>
      </c>
      <c r="H62" s="259">
        <v>0.36957803550461599</v>
      </c>
      <c r="I62" s="259">
        <v>0.34514697969098213</v>
      </c>
      <c r="J62" s="259">
        <v>0.32103162233730881</v>
      </c>
      <c r="K62" s="259">
        <v>0.24961647176669441</v>
      </c>
      <c r="L62" s="259">
        <v>0.28686347774953502</v>
      </c>
      <c r="M62" s="259">
        <v>0.34566469296821162</v>
      </c>
      <c r="N62" s="259">
        <v>0.35140976507563271</v>
      </c>
      <c r="O62" s="259">
        <v>0.38031134563060148</v>
      </c>
      <c r="P62" s="259">
        <v>0.31608792917718398</v>
      </c>
      <c r="Q62" s="259">
        <v>0.3232539992810598</v>
      </c>
      <c r="R62" s="259">
        <v>0.3292624565308534</v>
      </c>
      <c r="S62" s="259">
        <v>0.29078961137407627</v>
      </c>
      <c r="T62" s="259">
        <v>0.1707561839761384</v>
      </c>
      <c r="U62" s="259">
        <v>0.18246383657082391</v>
      </c>
      <c r="V62" s="259">
        <v>0.18020076194085979</v>
      </c>
      <c r="W62" s="259">
        <v>8.5865531783077667E-2</v>
      </c>
      <c r="X62" s="259">
        <v>0.1059709929618164</v>
      </c>
      <c r="Y62" s="259">
        <v>9.8078308887535395E-2</v>
      </c>
      <c r="DA62" s="67" t="s">
        <v>1178</v>
      </c>
    </row>
    <row r="63" spans="1:105" ht="12" customHeight="1" x14ac:dyDescent="0.25">
      <c r="A63" s="173" t="s">
        <v>92</v>
      </c>
      <c r="B63" s="224">
        <v>0.50469686314762141</v>
      </c>
      <c r="C63" s="224">
        <v>0.48009657824142599</v>
      </c>
      <c r="D63" s="224">
        <v>0.49984750105442749</v>
      </c>
      <c r="E63" s="224">
        <v>0.8146617359646956</v>
      </c>
      <c r="F63" s="224">
        <v>0.82759910828057526</v>
      </c>
      <c r="G63" s="224">
        <v>0.90693595568467478</v>
      </c>
      <c r="H63" s="224">
        <v>0.78017899275874913</v>
      </c>
      <c r="I63" s="224">
        <v>0.72860504981409124</v>
      </c>
      <c r="J63" s="224">
        <v>0.67769754611323629</v>
      </c>
      <c r="K63" s="224">
        <v>0.52694020967190291</v>
      </c>
      <c r="L63" s="224">
        <v>0.60556861509457549</v>
      </c>
      <c r="M63" s="224">
        <v>0.73072903066412254</v>
      </c>
      <c r="N63" s="224">
        <v>0.74444769318328929</v>
      </c>
      <c r="O63" s="224">
        <v>0.81774739194862844</v>
      </c>
      <c r="P63" s="224">
        <v>0.68279061090831983</v>
      </c>
      <c r="Q63" s="224">
        <v>0.69510767087642411</v>
      </c>
      <c r="R63" s="224">
        <v>0.70515355336992747</v>
      </c>
      <c r="S63" s="224">
        <v>0.62049240845223141</v>
      </c>
      <c r="T63" s="224">
        <v>0.36317290410912573</v>
      </c>
      <c r="U63" s="224">
        <v>0.38693608474052282</v>
      </c>
      <c r="V63" s="224">
        <v>0.38113175283562561</v>
      </c>
      <c r="W63" s="224">
        <v>0.1812620817894337</v>
      </c>
      <c r="X63" s="224">
        <v>0.22370469727106329</v>
      </c>
      <c r="Y63" s="224">
        <v>0.2070432463197697</v>
      </c>
      <c r="DA63" s="177" t="s">
        <v>1179</v>
      </c>
    </row>
    <row r="64" spans="1:105" ht="12" customHeight="1" x14ac:dyDescent="0.25">
      <c r="A64" s="173" t="s">
        <v>93</v>
      </c>
      <c r="B64" s="224">
        <v>3.0045190198248242</v>
      </c>
      <c r="C64" s="224">
        <v>2.858070667772842</v>
      </c>
      <c r="D64" s="224">
        <v>2.975650204290385</v>
      </c>
      <c r="E64" s="224">
        <v>4.8167063121328617</v>
      </c>
      <c r="F64" s="224">
        <v>4.9161490567753576</v>
      </c>
      <c r="G64" s="224">
        <v>5.3899499950694212</v>
      </c>
      <c r="H64" s="224">
        <v>4.6444961198932759</v>
      </c>
      <c r="I64" s="224">
        <v>4.3374704499927663</v>
      </c>
      <c r="J64" s="224">
        <v>4.0344121702818354</v>
      </c>
      <c r="K64" s="224">
        <v>3.1369362440571269</v>
      </c>
      <c r="L64" s="224">
        <v>3.6050202700159271</v>
      </c>
      <c r="M64" s="224">
        <v>4.3369128234475527</v>
      </c>
      <c r="N64" s="224">
        <v>4.4026169256035699</v>
      </c>
      <c r="O64" s="224">
        <v>4.7585714507309067</v>
      </c>
      <c r="P64" s="224">
        <v>3.9504467185859879</v>
      </c>
      <c r="Q64" s="224">
        <v>4.0358675068029406</v>
      </c>
      <c r="R64" s="224">
        <v>4.1071208636634662</v>
      </c>
      <c r="S64" s="224">
        <v>3.6242541704983329</v>
      </c>
      <c r="T64" s="224">
        <v>2.1266606836956692</v>
      </c>
      <c r="U64" s="224">
        <v>2.2709832867429109</v>
      </c>
      <c r="V64" s="224">
        <v>2.241500601911786</v>
      </c>
      <c r="W64" s="224">
        <v>1.067995095578147</v>
      </c>
      <c r="X64" s="224">
        <v>1.3202459845902139</v>
      </c>
      <c r="Y64" s="224">
        <v>1.2237297551212529</v>
      </c>
      <c r="DA64" s="177" t="s">
        <v>1180</v>
      </c>
    </row>
    <row r="65" spans="1:105" ht="12" customHeight="1" x14ac:dyDescent="0.25">
      <c r="A65" s="173" t="s">
        <v>94</v>
      </c>
      <c r="B65" s="224">
        <v>3.5557543986269611</v>
      </c>
      <c r="C65" s="224">
        <v>3.3824373490278332</v>
      </c>
      <c r="D65" s="224">
        <v>3.5215890573053019</v>
      </c>
      <c r="E65" s="224">
        <v>5.7395582627234631</v>
      </c>
      <c r="F65" s="224">
        <v>5.8307062802323584</v>
      </c>
      <c r="G65" s="224">
        <v>6.3896603073506304</v>
      </c>
      <c r="H65" s="224">
        <v>5.4966160635851962</v>
      </c>
      <c r="I65" s="224">
        <v>5.1332607747563754</v>
      </c>
      <c r="J65" s="224">
        <v>4.7746007682754401</v>
      </c>
      <c r="K65" s="224">
        <v>3.7124660467846891</v>
      </c>
      <c r="L65" s="224">
        <v>4.2664288685367904</v>
      </c>
      <c r="M65" s="224">
        <v>5.1482249142261516</v>
      </c>
      <c r="N65" s="224">
        <v>5.2448773766400842</v>
      </c>
      <c r="O65" s="224">
        <v>5.7568194413681901</v>
      </c>
      <c r="P65" s="224">
        <v>4.8104830748042886</v>
      </c>
      <c r="Q65" s="224">
        <v>4.8972607890278246</v>
      </c>
      <c r="R65" s="224">
        <v>4.9680373154393136</v>
      </c>
      <c r="S65" s="224">
        <v>4.3715718716946368</v>
      </c>
      <c r="T65" s="224">
        <v>2.5586718395561681</v>
      </c>
      <c r="U65" s="224">
        <v>2.726091215869475</v>
      </c>
      <c r="V65" s="224">
        <v>2.685197800021371</v>
      </c>
      <c r="W65" s="224">
        <v>1.277050625215673</v>
      </c>
      <c r="X65" s="224">
        <v>1.5760727268131129</v>
      </c>
      <c r="Y65" s="224">
        <v>1.4586873578253119</v>
      </c>
      <c r="DA65" s="177" t="s">
        <v>1181</v>
      </c>
    </row>
    <row r="66" spans="1:105" ht="12" customHeight="1" x14ac:dyDescent="0.25">
      <c r="A66" s="56" t="s">
        <v>95</v>
      </c>
      <c r="B66" s="260">
        <v>1.0060782020102901</v>
      </c>
      <c r="C66" s="260">
        <v>0.95598571485788231</v>
      </c>
      <c r="D66" s="260">
        <v>0.99760862926703109</v>
      </c>
      <c r="E66" s="260">
        <v>1.677249370264434</v>
      </c>
      <c r="F66" s="260">
        <v>1.694167013434843</v>
      </c>
      <c r="G66" s="260">
        <v>1.861992998165404</v>
      </c>
      <c r="H66" s="260">
        <v>1.6358285837987461</v>
      </c>
      <c r="I66" s="260">
        <v>1.5130236944875459</v>
      </c>
      <c r="J66" s="260">
        <v>1.420473444142798</v>
      </c>
      <c r="K66" s="260">
        <v>1.092230186128883</v>
      </c>
      <c r="L66" s="260">
        <v>1.2489332009033809</v>
      </c>
      <c r="M66" s="260">
        <v>1.463698553435953</v>
      </c>
      <c r="N66" s="260">
        <v>1.4853089233413741</v>
      </c>
      <c r="O66" s="260">
        <v>1.6502050250991429</v>
      </c>
      <c r="P66" s="260">
        <v>1.3771553010062241</v>
      </c>
      <c r="Q66" s="260">
        <v>1.3588303882348789</v>
      </c>
      <c r="R66" s="260">
        <v>1.3925317412739491</v>
      </c>
      <c r="S66" s="260">
        <v>1.237817447159822</v>
      </c>
      <c r="T66" s="260">
        <v>0.71960145172075762</v>
      </c>
      <c r="U66" s="260">
        <v>0.76685962374221961</v>
      </c>
      <c r="V66" s="260">
        <v>0.76134252574454808</v>
      </c>
      <c r="W66" s="260">
        <v>0.36356205670385072</v>
      </c>
      <c r="X66" s="260">
        <v>0.47571633818928621</v>
      </c>
      <c r="Y66" s="260">
        <v>0.44011241784652622</v>
      </c>
      <c r="DA66" s="68" t="s">
        <v>1182</v>
      </c>
    </row>
    <row r="67" spans="1:105" ht="12" customHeight="1" x14ac:dyDescent="0.25">
      <c r="A67" s="37" t="s">
        <v>159</v>
      </c>
      <c r="B67" s="226">
        <v>6.1530213773803417E-2</v>
      </c>
      <c r="C67" s="226">
        <v>7.549619482661607E-2</v>
      </c>
      <c r="D67" s="226">
        <v>6.0579527801806907E-2</v>
      </c>
      <c r="E67" s="226">
        <v>3.2336844253580438E-2</v>
      </c>
      <c r="F67" s="226">
        <v>4.5121782232078793E-2</v>
      </c>
      <c r="G67" s="226">
        <v>3.652438528357399E-2</v>
      </c>
      <c r="H67" s="226">
        <v>1.725598665620753E-2</v>
      </c>
      <c r="I67" s="226">
        <v>1.428475795911543E-2</v>
      </c>
      <c r="J67" s="226">
        <v>8.5545394456709792E-3</v>
      </c>
      <c r="K67" s="226">
        <v>6.7666090370866556E-3</v>
      </c>
      <c r="L67" s="226">
        <v>1.451087958031261E-2</v>
      </c>
      <c r="M67" s="226">
        <v>1.5535042410781441E-2</v>
      </c>
      <c r="N67" s="226">
        <v>5.1293852612032689E-2</v>
      </c>
      <c r="O67" s="226">
        <v>8.9688931280058073E-2</v>
      </c>
      <c r="P67" s="226">
        <v>6.254045930796244E-2</v>
      </c>
      <c r="Q67" s="226">
        <v>5.8652996775414357E-2</v>
      </c>
      <c r="R67" s="226">
        <v>6.1512446741410361E-4</v>
      </c>
      <c r="S67" s="226">
        <v>8.8207483702400068E-3</v>
      </c>
      <c r="T67" s="226">
        <v>1.0335080333652061E-2</v>
      </c>
      <c r="U67" s="226">
        <v>1.388266255225876E-2</v>
      </c>
      <c r="V67" s="226">
        <v>1.0915121363648261E-2</v>
      </c>
      <c r="W67" s="226">
        <v>9.5484101348942158E-3</v>
      </c>
      <c r="X67" s="226">
        <v>3.0831715428684971E-3</v>
      </c>
      <c r="Y67" s="226">
        <v>2.9475609191461148E-3</v>
      </c>
      <c r="DA67" s="69" t="s">
        <v>1183</v>
      </c>
    </row>
    <row r="68" spans="1:105" ht="12" customHeight="1" x14ac:dyDescent="0.25">
      <c r="A68" s="37" t="s">
        <v>35</v>
      </c>
      <c r="B68" s="226">
        <v>0.11704800083806299</v>
      </c>
      <c r="C68" s="226">
        <v>0.11118874403783729</v>
      </c>
      <c r="D68" s="226">
        <v>0.1052575962574564</v>
      </c>
      <c r="E68" s="226">
        <v>9.5889560362660428E-2</v>
      </c>
      <c r="F68" s="226">
        <v>0.12763996857899679</v>
      </c>
      <c r="G68" s="226">
        <v>0.13089211979272969</v>
      </c>
      <c r="H68" s="226">
        <v>0.1007121844030342</v>
      </c>
      <c r="I68" s="226">
        <v>0.1181574046392226</v>
      </c>
      <c r="J68" s="226">
        <v>8.6792585903844158E-2</v>
      </c>
      <c r="K68" s="226">
        <v>6.7867333013840764E-2</v>
      </c>
      <c r="L68" s="226">
        <v>8.1068925473780751E-2</v>
      </c>
      <c r="M68" s="226">
        <v>0.16463597282264711</v>
      </c>
      <c r="N68" s="226">
        <v>0.233477411370658</v>
      </c>
      <c r="O68" s="226">
        <v>0.3874396935908937</v>
      </c>
      <c r="P68" s="226">
        <v>0.25861378488662562</v>
      </c>
      <c r="Q68" s="226">
        <v>0.17584324655759351</v>
      </c>
      <c r="R68" s="226">
        <v>0.171743137188966</v>
      </c>
      <c r="S68" s="226">
        <v>9.7707385963236457E-2</v>
      </c>
      <c r="T68" s="226">
        <v>7.4828710754438921E-2</v>
      </c>
      <c r="U68" s="226">
        <v>7.8277346551356611E-2</v>
      </c>
      <c r="V68" s="226">
        <v>5.4755888830864921E-2</v>
      </c>
      <c r="W68" s="226">
        <v>1.9678837300971318E-2</v>
      </c>
      <c r="X68" s="226">
        <v>4.9663087009090834E-3</v>
      </c>
      <c r="Y68" s="226">
        <v>4.8276353686548049E-3</v>
      </c>
      <c r="DA68" s="69" t="s">
        <v>1184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DA69" s="69" t="s">
        <v>1185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</v>
      </c>
      <c r="L70" s="226">
        <v>0</v>
      </c>
      <c r="M70" s="226">
        <v>0</v>
      </c>
      <c r="N70" s="226">
        <v>0</v>
      </c>
      <c r="O70" s="226">
        <v>0</v>
      </c>
      <c r="P70" s="226">
        <v>0</v>
      </c>
      <c r="Q70" s="226">
        <v>0</v>
      </c>
      <c r="R70" s="226">
        <v>0</v>
      </c>
      <c r="S70" s="226">
        <v>0</v>
      </c>
      <c r="T70" s="226">
        <v>0</v>
      </c>
      <c r="U70" s="226">
        <v>0</v>
      </c>
      <c r="V70" s="226">
        <v>0</v>
      </c>
      <c r="W70" s="226">
        <v>0</v>
      </c>
      <c r="X70" s="226">
        <v>0</v>
      </c>
      <c r="Y70" s="226">
        <v>0</v>
      </c>
      <c r="DA70" s="69" t="s">
        <v>1186</v>
      </c>
    </row>
    <row r="71" spans="1:105" ht="12" customHeight="1" x14ac:dyDescent="0.25">
      <c r="A71" s="37" t="s">
        <v>40</v>
      </c>
      <c r="B71" s="226">
        <v>0.82749998739842345</v>
      </c>
      <c r="C71" s="226">
        <v>0.76930077599342894</v>
      </c>
      <c r="D71" s="226">
        <v>0.83177150520776777</v>
      </c>
      <c r="E71" s="226">
        <v>1.5490229656481931</v>
      </c>
      <c r="F71" s="226">
        <v>1.521405262623768</v>
      </c>
      <c r="G71" s="226">
        <v>1.6945764930891001</v>
      </c>
      <c r="H71" s="226">
        <v>1.5178604127395039</v>
      </c>
      <c r="I71" s="226">
        <v>1.3805815318892081</v>
      </c>
      <c r="J71" s="226">
        <v>1.3251263187932829</v>
      </c>
      <c r="K71" s="226">
        <v>1.017596244077956</v>
      </c>
      <c r="L71" s="226">
        <v>1.1533533958492881</v>
      </c>
      <c r="M71" s="226">
        <v>1.2835275382025251</v>
      </c>
      <c r="N71" s="226">
        <v>1.200537659358683</v>
      </c>
      <c r="O71" s="226">
        <v>1.1730764002281919</v>
      </c>
      <c r="P71" s="226">
        <v>1.056001056811636</v>
      </c>
      <c r="Q71" s="226">
        <v>1.1243341449018709</v>
      </c>
      <c r="R71" s="226">
        <v>1.2201734796175689</v>
      </c>
      <c r="S71" s="226">
        <v>1.1312893128263459</v>
      </c>
      <c r="T71" s="226">
        <v>0.6344376606326666</v>
      </c>
      <c r="U71" s="226">
        <v>0.67469961463860428</v>
      </c>
      <c r="V71" s="226">
        <v>0.69567151555003492</v>
      </c>
      <c r="W71" s="226">
        <v>0.33433480926798509</v>
      </c>
      <c r="X71" s="226">
        <v>0.46766685794550861</v>
      </c>
      <c r="Y71" s="226">
        <v>0.43233722155872523</v>
      </c>
      <c r="DA71" s="69" t="s">
        <v>1187</v>
      </c>
    </row>
    <row r="72" spans="1:105" ht="12" customHeight="1" x14ac:dyDescent="0.25">
      <c r="A72" s="57" t="s">
        <v>1051</v>
      </c>
      <c r="B72" s="261">
        <f t="shared" ref="B72:Y72" si="2">B73+B84</f>
        <v>8.0062140465665337</v>
      </c>
      <c r="C72" s="261">
        <f t="shared" si="2"/>
        <v>7.8921891093496912</v>
      </c>
      <c r="D72" s="261">
        <f t="shared" si="2"/>
        <v>7.7610994748659472</v>
      </c>
      <c r="E72" s="261">
        <f t="shared" si="2"/>
        <v>10.793326910533704</v>
      </c>
      <c r="F72" s="261">
        <f t="shared" si="2"/>
        <v>12.3795138830891</v>
      </c>
      <c r="G72" s="261">
        <f t="shared" si="2"/>
        <v>12.893089581547795</v>
      </c>
      <c r="H72" s="261">
        <f t="shared" si="2"/>
        <v>11.448554417308712</v>
      </c>
      <c r="I72" s="261">
        <f t="shared" si="2"/>
        <v>10.863884414893441</v>
      </c>
      <c r="J72" s="261">
        <f t="shared" si="2"/>
        <v>9.4170612639933839</v>
      </c>
      <c r="K72" s="261">
        <f t="shared" si="2"/>
        <v>7.11674094617607</v>
      </c>
      <c r="L72" s="261">
        <f t="shared" si="2"/>
        <v>8.4617163817408869</v>
      </c>
      <c r="M72" s="261">
        <f t="shared" si="2"/>
        <v>10.71441707892693</v>
      </c>
      <c r="N72" s="261">
        <f t="shared" si="2"/>
        <v>13.214711534500749</v>
      </c>
      <c r="O72" s="261">
        <f t="shared" si="2"/>
        <v>16.619776503719574</v>
      </c>
      <c r="P72" s="261">
        <f t="shared" si="2"/>
        <v>13.534621632828477</v>
      </c>
      <c r="Q72" s="261">
        <f t="shared" si="2"/>
        <v>10.325790369608463</v>
      </c>
      <c r="R72" s="261">
        <f t="shared" si="2"/>
        <v>9.3748127681797584</v>
      </c>
      <c r="S72" s="261">
        <f t="shared" si="2"/>
        <v>7.2893911990704687</v>
      </c>
      <c r="T72" s="261">
        <f t="shared" si="2"/>
        <v>4.7907300607625407</v>
      </c>
      <c r="U72" s="261">
        <f t="shared" si="2"/>
        <v>5.1427978520263746</v>
      </c>
      <c r="V72" s="261">
        <f t="shared" si="2"/>
        <v>4.5068439163202525</v>
      </c>
      <c r="W72" s="261">
        <f t="shared" si="2"/>
        <v>2.111344156345357</v>
      </c>
      <c r="X72" s="261">
        <f t="shared" si="2"/>
        <v>1.6293042206339601</v>
      </c>
      <c r="Y72" s="261">
        <f t="shared" si="2"/>
        <v>1.5359207536950956</v>
      </c>
      <c r="DA72" s="70"/>
    </row>
    <row r="73" spans="1:105" ht="12" customHeight="1" x14ac:dyDescent="0.25">
      <c r="A73" s="60" t="s">
        <v>1052</v>
      </c>
      <c r="B73" s="262">
        <v>7.9929429967139418</v>
      </c>
      <c r="C73" s="262">
        <v>7.8795649262228844</v>
      </c>
      <c r="D73" s="262">
        <v>7.7479559394300113</v>
      </c>
      <c r="E73" s="262">
        <v>10.771905306199651</v>
      </c>
      <c r="F73" s="262">
        <v>12.35775208937504</v>
      </c>
      <c r="G73" s="262">
        <v>12.86924161822594</v>
      </c>
      <c r="H73" s="262">
        <v>11.42803953983895</v>
      </c>
      <c r="I73" s="262">
        <v>10.84472567893731</v>
      </c>
      <c r="J73" s="262">
        <v>9.3992411454704428</v>
      </c>
      <c r="K73" s="262">
        <v>7.1028850055065016</v>
      </c>
      <c r="L73" s="262">
        <v>8.4457929000097671</v>
      </c>
      <c r="M73" s="262">
        <v>10.69520249270145</v>
      </c>
      <c r="N73" s="262">
        <v>13.19513621479841</v>
      </c>
      <c r="O73" s="262">
        <v>16.598290976034558</v>
      </c>
      <c r="P73" s="262">
        <v>13.5166675917042</v>
      </c>
      <c r="Q73" s="262">
        <v>10.3075124502737</v>
      </c>
      <c r="R73" s="262">
        <v>9.3562706914524707</v>
      </c>
      <c r="S73" s="262">
        <v>7.2730752948376436</v>
      </c>
      <c r="T73" s="262">
        <v>4.781180396265948</v>
      </c>
      <c r="U73" s="262">
        <v>5.1326233325369284</v>
      </c>
      <c r="V73" s="262">
        <v>4.4968220222653894</v>
      </c>
      <c r="W73" s="262">
        <v>2.1065778534426411</v>
      </c>
      <c r="X73" s="262">
        <v>1.6234218853025539</v>
      </c>
      <c r="Y73" s="262">
        <v>1.5304765327296319</v>
      </c>
      <c r="DA73" s="72" t="s">
        <v>1188</v>
      </c>
    </row>
    <row r="74" spans="1:105" ht="12" customHeight="1" x14ac:dyDescent="0.25">
      <c r="A74" s="64" t="s">
        <v>28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1189</v>
      </c>
    </row>
    <row r="75" spans="1:105" ht="12" customHeight="1" x14ac:dyDescent="0.25">
      <c r="A75" s="64" t="s">
        <v>30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1190</v>
      </c>
    </row>
    <row r="76" spans="1:105" ht="12" customHeight="1" x14ac:dyDescent="0.25">
      <c r="A76" s="64" t="s">
        <v>31</v>
      </c>
      <c r="B76" s="229">
        <v>1.520080232266755</v>
      </c>
      <c r="C76" s="229">
        <v>1.5111931106679231</v>
      </c>
      <c r="D76" s="229">
        <v>1.529925464095246</v>
      </c>
      <c r="E76" s="229">
        <v>1.0253537429333319</v>
      </c>
      <c r="F76" s="229">
        <v>0.98322951085206822</v>
      </c>
      <c r="G76" s="229">
        <v>1.0024454628418009</v>
      </c>
      <c r="H76" s="229">
        <v>0.96429651241936221</v>
      </c>
      <c r="I76" s="229">
        <v>0.96249029641819028</v>
      </c>
      <c r="J76" s="229">
        <v>0.99821227982844873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1191</v>
      </c>
    </row>
    <row r="77" spans="1:105" ht="12" customHeight="1" x14ac:dyDescent="0.25">
      <c r="A77" s="64" t="s">
        <v>159</v>
      </c>
      <c r="B77" s="229">
        <v>2.297209367932548</v>
      </c>
      <c r="C77" s="229">
        <v>2.6454511001807619</v>
      </c>
      <c r="D77" s="229">
        <v>2.3373778270042842</v>
      </c>
      <c r="E77" s="229">
        <v>1.8222390190163491</v>
      </c>
      <c r="F77" s="229">
        <v>2.0184223215439769</v>
      </c>
      <c r="G77" s="229">
        <v>1.8196938436615679</v>
      </c>
      <c r="H77" s="229">
        <v>0.83152614206794617</v>
      </c>
      <c r="I77" s="229">
        <v>0.67079300535412667</v>
      </c>
      <c r="J77" s="229">
        <v>0.45095835149994279</v>
      </c>
      <c r="K77" s="229">
        <v>0.39468440079265699</v>
      </c>
      <c r="L77" s="229">
        <v>0.77906949507678236</v>
      </c>
      <c r="M77" s="229">
        <v>0.72898621618984394</v>
      </c>
      <c r="N77" s="229">
        <v>1.683791373026694</v>
      </c>
      <c r="O77" s="229">
        <v>2.353703207943008</v>
      </c>
      <c r="P77" s="229">
        <v>1.7379170479914501</v>
      </c>
      <c r="Q77" s="229">
        <v>2.6670714576268262</v>
      </c>
      <c r="R77" s="229">
        <v>3.4724004354353938E-2</v>
      </c>
      <c r="S77" s="229">
        <v>0.62628270469975322</v>
      </c>
      <c r="T77" s="229">
        <v>0.60162704214512897</v>
      </c>
      <c r="U77" s="229">
        <v>0.80040478317259556</v>
      </c>
      <c r="V77" s="229">
        <v>0.77239931762628378</v>
      </c>
      <c r="W77" s="229">
        <v>0.70272411933780754</v>
      </c>
      <c r="X77" s="229">
        <v>0.63209533940296569</v>
      </c>
      <c r="Y77" s="229">
        <v>0.58964102472287561</v>
      </c>
      <c r="DA77" s="73" t="s">
        <v>1192</v>
      </c>
    </row>
    <row r="78" spans="1:105" ht="12" customHeight="1" x14ac:dyDescent="0.25">
      <c r="A78" s="64" t="s">
        <v>32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1193</v>
      </c>
    </row>
    <row r="79" spans="1:105" ht="12" customHeight="1" x14ac:dyDescent="0.25">
      <c r="A79" s="64" t="s">
        <v>33</v>
      </c>
      <c r="B79" s="229">
        <v>0</v>
      </c>
      <c r="C79" s="229">
        <v>0</v>
      </c>
      <c r="D79" s="229">
        <v>0</v>
      </c>
      <c r="E79" s="229">
        <v>0</v>
      </c>
      <c r="F79" s="229">
        <v>0</v>
      </c>
      <c r="G79" s="229">
        <v>0</v>
      </c>
      <c r="H79" s="229">
        <v>0</v>
      </c>
      <c r="I79" s="229">
        <v>0</v>
      </c>
      <c r="J79" s="229">
        <v>0</v>
      </c>
      <c r="K79" s="229">
        <v>0</v>
      </c>
      <c r="L79" s="229">
        <v>0</v>
      </c>
      <c r="M79" s="229">
        <v>0</v>
      </c>
      <c r="N79" s="229">
        <v>0</v>
      </c>
      <c r="O79" s="229">
        <v>0</v>
      </c>
      <c r="P79" s="229">
        <v>0</v>
      </c>
      <c r="Q79" s="229">
        <v>0</v>
      </c>
      <c r="R79" s="229">
        <v>0</v>
      </c>
      <c r="S79" s="229">
        <v>0</v>
      </c>
      <c r="T79" s="229">
        <v>0</v>
      </c>
      <c r="U79" s="229">
        <v>0</v>
      </c>
      <c r="V79" s="229">
        <v>0</v>
      </c>
      <c r="W79" s="229">
        <v>0</v>
      </c>
      <c r="X79" s="229">
        <v>0</v>
      </c>
      <c r="Y79" s="229">
        <v>0</v>
      </c>
      <c r="DA79" s="73" t="s">
        <v>1194</v>
      </c>
    </row>
    <row r="80" spans="1:105" ht="12" customHeight="1" x14ac:dyDescent="0.25">
      <c r="A80" s="64" t="s">
        <v>35</v>
      </c>
      <c r="B80" s="229">
        <v>4.1756533965146394</v>
      </c>
      <c r="C80" s="229">
        <v>3.7229207153741992</v>
      </c>
      <c r="D80" s="229">
        <v>3.8806526483304808</v>
      </c>
      <c r="E80" s="229">
        <v>5.163299553564884</v>
      </c>
      <c r="F80" s="229">
        <v>5.4558292671319073</v>
      </c>
      <c r="G80" s="229">
        <v>6.2312790309126624</v>
      </c>
      <c r="H80" s="229">
        <v>4.6373130456293987</v>
      </c>
      <c r="I80" s="229">
        <v>5.3018186647812007</v>
      </c>
      <c r="J80" s="229">
        <v>4.3719050008659854</v>
      </c>
      <c r="K80" s="229">
        <v>3.782578485321936</v>
      </c>
      <c r="L80" s="229">
        <v>4.1589640434007737</v>
      </c>
      <c r="M80" s="229">
        <v>7.3820995091793158</v>
      </c>
      <c r="N80" s="229">
        <v>7.323456688320177</v>
      </c>
      <c r="O80" s="229">
        <v>9.6887520161970428</v>
      </c>
      <c r="P80" s="229">
        <v>6.8670140306795027</v>
      </c>
      <c r="Q80" s="229">
        <v>7.6404409926468766</v>
      </c>
      <c r="R80" s="229">
        <v>9.2639132425066535</v>
      </c>
      <c r="S80" s="229">
        <v>6.628887784260697</v>
      </c>
      <c r="T80" s="229">
        <v>4.1622680205091607</v>
      </c>
      <c r="U80" s="229">
        <v>4.3124223766867358</v>
      </c>
      <c r="V80" s="229">
        <v>3.702477542798043</v>
      </c>
      <c r="W80" s="229">
        <v>1.383889828738847</v>
      </c>
      <c r="X80" s="229">
        <v>0.97289707592626928</v>
      </c>
      <c r="Y80" s="229">
        <v>0.92280013712508369</v>
      </c>
      <c r="DA80" s="73" t="s">
        <v>1195</v>
      </c>
    </row>
    <row r="81" spans="1:105" ht="12" customHeight="1" x14ac:dyDescent="0.25">
      <c r="A81" s="64" t="s">
        <v>36</v>
      </c>
      <c r="B81" s="229">
        <v>0</v>
      </c>
      <c r="C81" s="229">
        <v>0</v>
      </c>
      <c r="D81" s="229">
        <v>0</v>
      </c>
      <c r="E81" s="229">
        <v>0</v>
      </c>
      <c r="F81" s="229">
        <v>0</v>
      </c>
      <c r="G81" s="229">
        <v>0</v>
      </c>
      <c r="H81" s="229">
        <v>0</v>
      </c>
      <c r="I81" s="229">
        <v>0</v>
      </c>
      <c r="J81" s="229">
        <v>0</v>
      </c>
      <c r="K81" s="229">
        <v>0</v>
      </c>
      <c r="L81" s="229">
        <v>0</v>
      </c>
      <c r="M81" s="229">
        <v>0</v>
      </c>
      <c r="N81" s="229">
        <v>0</v>
      </c>
      <c r="O81" s="229">
        <v>0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>
        <v>0</v>
      </c>
      <c r="X81" s="229">
        <v>0</v>
      </c>
      <c r="Y81" s="229">
        <v>0</v>
      </c>
      <c r="DA81" s="73" t="s">
        <v>1196</v>
      </c>
    </row>
    <row r="82" spans="1:105" ht="12" customHeight="1" x14ac:dyDescent="0.25">
      <c r="A82" s="64" t="s">
        <v>38</v>
      </c>
      <c r="B82" s="229">
        <v>0</v>
      </c>
      <c r="C82" s="229">
        <v>0</v>
      </c>
      <c r="D82" s="229">
        <v>0</v>
      </c>
      <c r="E82" s="229">
        <v>0</v>
      </c>
      <c r="F82" s="229">
        <v>0</v>
      </c>
      <c r="G82" s="229">
        <v>0</v>
      </c>
      <c r="H82" s="229">
        <v>0</v>
      </c>
      <c r="I82" s="229">
        <v>0</v>
      </c>
      <c r="J82" s="229">
        <v>0</v>
      </c>
      <c r="K82" s="229">
        <v>0</v>
      </c>
      <c r="L82" s="229">
        <v>0</v>
      </c>
      <c r="M82" s="229">
        <v>0</v>
      </c>
      <c r="N82" s="229">
        <v>0</v>
      </c>
      <c r="O82" s="229">
        <v>0</v>
      </c>
      <c r="P82" s="229">
        <v>0</v>
      </c>
      <c r="Q82" s="229">
        <v>0</v>
      </c>
      <c r="R82" s="229">
        <v>0</v>
      </c>
      <c r="S82" s="229">
        <v>0</v>
      </c>
      <c r="T82" s="229">
        <v>0</v>
      </c>
      <c r="U82" s="229">
        <v>0</v>
      </c>
      <c r="V82" s="229">
        <v>0</v>
      </c>
      <c r="W82" s="229">
        <v>0</v>
      </c>
      <c r="X82" s="229">
        <v>0</v>
      </c>
      <c r="Y82" s="229">
        <v>0</v>
      </c>
      <c r="DA82" s="73" t="s">
        <v>1197</v>
      </c>
    </row>
    <row r="83" spans="1:105" ht="12" customHeight="1" x14ac:dyDescent="0.25">
      <c r="A83" s="64" t="s">
        <v>39</v>
      </c>
      <c r="B83" s="229">
        <v>0</v>
      </c>
      <c r="C83" s="229">
        <v>0</v>
      </c>
      <c r="D83" s="229">
        <v>0</v>
      </c>
      <c r="E83" s="229">
        <v>2.761012990685082</v>
      </c>
      <c r="F83" s="229">
        <v>3.9002709898470891</v>
      </c>
      <c r="G83" s="229">
        <v>3.8158232808099108</v>
      </c>
      <c r="H83" s="229">
        <v>4.9949038397222383</v>
      </c>
      <c r="I83" s="229">
        <v>3.90962371238379</v>
      </c>
      <c r="J83" s="229">
        <v>3.578165513276065</v>
      </c>
      <c r="K83" s="229">
        <v>2.925622119391909</v>
      </c>
      <c r="L83" s="229">
        <v>3.5077593615322118</v>
      </c>
      <c r="M83" s="229">
        <v>2.5841167673322909</v>
      </c>
      <c r="N83" s="229">
        <v>4.1878881534515369</v>
      </c>
      <c r="O83" s="229">
        <v>4.5558357518945094</v>
      </c>
      <c r="P83" s="229">
        <v>4.9117365130332438</v>
      </c>
      <c r="Q83" s="229">
        <v>0</v>
      </c>
      <c r="R83" s="229">
        <v>5.7633444591463891E-2</v>
      </c>
      <c r="S83" s="229">
        <v>1.7904805877193959E-2</v>
      </c>
      <c r="T83" s="229">
        <v>1.728533361165838E-2</v>
      </c>
      <c r="U83" s="229">
        <v>1.9796172677597441E-2</v>
      </c>
      <c r="V83" s="229">
        <v>2.194516184106185E-2</v>
      </c>
      <c r="W83" s="229">
        <v>1.9963905365986578E-2</v>
      </c>
      <c r="X83" s="229">
        <v>1.8429469973319419E-2</v>
      </c>
      <c r="Y83" s="229">
        <v>1.803537088167239E-2</v>
      </c>
      <c r="DA83" s="73" t="s">
        <v>1198</v>
      </c>
    </row>
    <row r="84" spans="1:105" ht="12" customHeight="1" x14ac:dyDescent="0.25">
      <c r="A84" s="60" t="s">
        <v>1064</v>
      </c>
      <c r="B84" s="262">
        <v>1.327104985259139E-2</v>
      </c>
      <c r="C84" s="262">
        <v>1.2624183126806779E-2</v>
      </c>
      <c r="D84" s="262">
        <v>1.314353543593607E-2</v>
      </c>
      <c r="E84" s="262">
        <v>2.142160433405316E-2</v>
      </c>
      <c r="F84" s="262">
        <v>2.1761793714059979E-2</v>
      </c>
      <c r="G84" s="262">
        <v>2.3847963321853401E-2</v>
      </c>
      <c r="H84" s="262">
        <v>2.051487746976044E-2</v>
      </c>
      <c r="I84" s="262">
        <v>1.915873595613057E-2</v>
      </c>
      <c r="J84" s="262">
        <v>1.7820118522941929E-2</v>
      </c>
      <c r="K84" s="262">
        <v>1.3855940669568519E-2</v>
      </c>
      <c r="L84" s="262">
        <v>1.592348173112024E-2</v>
      </c>
      <c r="M84" s="262">
        <v>1.921458622548022E-2</v>
      </c>
      <c r="N84" s="262">
        <v>1.957531970233856E-2</v>
      </c>
      <c r="O84" s="262">
        <v>2.1485527685016131E-2</v>
      </c>
      <c r="P84" s="262">
        <v>1.7954041124276308E-2</v>
      </c>
      <c r="Q84" s="262">
        <v>1.8277919334762159E-2</v>
      </c>
      <c r="R84" s="262">
        <v>1.854207672728702E-2</v>
      </c>
      <c r="S84" s="262">
        <v>1.6315904232825581E-2</v>
      </c>
      <c r="T84" s="262">
        <v>9.5496644965928131E-3</v>
      </c>
      <c r="U84" s="262">
        <v>1.0174519489446541E-2</v>
      </c>
      <c r="V84" s="262">
        <v>1.002189405486296E-2</v>
      </c>
      <c r="W84" s="262">
        <v>4.7663029027158127E-3</v>
      </c>
      <c r="X84" s="262">
        <v>5.8823353314062278E-3</v>
      </c>
      <c r="Y84" s="262">
        <v>5.4442209654636626E-3</v>
      </c>
      <c r="DA84" s="72" t="s">
        <v>1199</v>
      </c>
    </row>
    <row r="85" spans="1:105" ht="12" customHeight="1" x14ac:dyDescent="0.25">
      <c r="A85" s="57" t="s">
        <v>1010</v>
      </c>
      <c r="B85" s="261">
        <v>3.1491545993866161</v>
      </c>
      <c r="C85" s="261">
        <v>3.0548367921714128</v>
      </c>
      <c r="D85" s="261">
        <v>3.0815281663972529</v>
      </c>
      <c r="E85" s="261">
        <v>4.798718788149789</v>
      </c>
      <c r="F85" s="261">
        <v>5.0207236982093786</v>
      </c>
      <c r="G85" s="261">
        <v>5.4437836847258696</v>
      </c>
      <c r="H85" s="261">
        <v>4.8034741097197697</v>
      </c>
      <c r="I85" s="261">
        <v>4.4794251954077851</v>
      </c>
      <c r="J85" s="261">
        <v>4.1073976112149619</v>
      </c>
      <c r="K85" s="261">
        <v>3.2087300528357781</v>
      </c>
      <c r="L85" s="261">
        <v>3.6814181061556179</v>
      </c>
      <c r="M85" s="261">
        <v>4.3992934136218063</v>
      </c>
      <c r="N85" s="261">
        <v>4.8153463156322198</v>
      </c>
      <c r="O85" s="261">
        <v>5.8243994854278416</v>
      </c>
      <c r="P85" s="261">
        <v>4.7028389866388416</v>
      </c>
      <c r="Q85" s="261">
        <v>4.2082865931068412</v>
      </c>
      <c r="R85" s="261">
        <v>4.1053110605512861</v>
      </c>
      <c r="S85" s="261">
        <v>3.4973848057021839</v>
      </c>
      <c r="T85" s="261">
        <v>2.114921334728356</v>
      </c>
      <c r="U85" s="261">
        <v>2.2603619032046329</v>
      </c>
      <c r="V85" s="261">
        <v>2.1559454562295199</v>
      </c>
      <c r="W85" s="261">
        <v>1.025793023051305</v>
      </c>
      <c r="X85" s="261">
        <v>1.3485997399084191</v>
      </c>
      <c r="Y85" s="261">
        <v>1.248251354796976</v>
      </c>
      <c r="DA85" s="70" t="s">
        <v>1200</v>
      </c>
    </row>
    <row r="86" spans="1:105" ht="12" customHeight="1" x14ac:dyDescent="0.25">
      <c r="A86" s="60" t="s">
        <v>1012</v>
      </c>
      <c r="B86" s="262">
        <v>2.2980331774955749</v>
      </c>
      <c r="C86" s="262">
        <v>2.300063889704639</v>
      </c>
      <c r="D86" s="262">
        <v>2.205774962574615</v>
      </c>
      <c r="E86" s="262">
        <v>2.349282520768567</v>
      </c>
      <c r="F86" s="262">
        <v>2.8363525339693409</v>
      </c>
      <c r="G86" s="262">
        <v>2.8776251013570731</v>
      </c>
      <c r="H86" s="262">
        <v>2.3030393448630342</v>
      </c>
      <c r="I86" s="262">
        <v>2.3675107134171132</v>
      </c>
      <c r="J86" s="262">
        <v>1.9150921233629561</v>
      </c>
      <c r="K86" s="262">
        <v>1.3623065383400179</v>
      </c>
      <c r="L86" s="262">
        <v>1.675089634716713</v>
      </c>
      <c r="M86" s="262">
        <v>2.5753260654759882</v>
      </c>
      <c r="N86" s="262">
        <v>3.395478294412186</v>
      </c>
      <c r="O86" s="262">
        <v>4.6826588850240212</v>
      </c>
      <c r="P86" s="262">
        <v>3.5465443892898012</v>
      </c>
      <c r="Q86" s="262">
        <v>2.85351692621885</v>
      </c>
      <c r="R86" s="262">
        <v>2.4074755822639822</v>
      </c>
      <c r="S86" s="262">
        <v>1.7011704839455331</v>
      </c>
      <c r="T86" s="262">
        <v>1.215479806162056</v>
      </c>
      <c r="U86" s="262">
        <v>1.30907341601911</v>
      </c>
      <c r="V86" s="262">
        <v>1.051114837513899</v>
      </c>
      <c r="W86" s="262">
        <v>0.48145728511014668</v>
      </c>
      <c r="X86" s="262">
        <v>0.200254903838469</v>
      </c>
      <c r="Y86" s="262">
        <v>0.19237173317484049</v>
      </c>
      <c r="DA86" s="72" t="s">
        <v>1201</v>
      </c>
    </row>
    <row r="87" spans="1:105" ht="12" customHeight="1" x14ac:dyDescent="0.25">
      <c r="A87" s="59" t="s">
        <v>28</v>
      </c>
      <c r="B87" s="230">
        <v>0</v>
      </c>
      <c r="C87" s="230">
        <v>0</v>
      </c>
      <c r="D87" s="230">
        <v>0</v>
      </c>
      <c r="E87" s="230">
        <v>0</v>
      </c>
      <c r="F87" s="230">
        <v>0</v>
      </c>
      <c r="G87" s="230">
        <v>0</v>
      </c>
      <c r="H87" s="230">
        <v>0</v>
      </c>
      <c r="I87" s="230">
        <v>0</v>
      </c>
      <c r="J87" s="230">
        <v>0</v>
      </c>
      <c r="K87" s="230">
        <v>0</v>
      </c>
      <c r="L87" s="230">
        <v>0</v>
      </c>
      <c r="M87" s="230">
        <v>0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1202</v>
      </c>
    </row>
    <row r="88" spans="1:105" ht="12" customHeight="1" x14ac:dyDescent="0.25">
      <c r="A88" s="59" t="s">
        <v>31</v>
      </c>
      <c r="B88" s="295">
        <v>0.43883650004355979</v>
      </c>
      <c r="C88" s="295">
        <v>0.44339447730584269</v>
      </c>
      <c r="D88" s="295">
        <v>0.43749167578088022</v>
      </c>
      <c r="E88" s="295">
        <v>0.30150822360446011</v>
      </c>
      <c r="F88" s="295">
        <v>0.33070098693757899</v>
      </c>
      <c r="G88" s="295">
        <v>0.31929529448278032</v>
      </c>
      <c r="H88" s="295">
        <v>0.34544828390872018</v>
      </c>
      <c r="I88" s="295">
        <v>0.32856390365104871</v>
      </c>
      <c r="J88" s="295">
        <v>0.32828554386851649</v>
      </c>
      <c r="K88" s="295">
        <v>0</v>
      </c>
      <c r="L88" s="295">
        <v>0</v>
      </c>
      <c r="M88" s="295">
        <v>0</v>
      </c>
      <c r="N88" s="295">
        <v>0</v>
      </c>
      <c r="O88" s="295">
        <v>0</v>
      </c>
      <c r="P88" s="295">
        <v>0</v>
      </c>
      <c r="Q88" s="295">
        <v>0</v>
      </c>
      <c r="R88" s="295">
        <v>0</v>
      </c>
      <c r="S88" s="295">
        <v>0</v>
      </c>
      <c r="T88" s="295">
        <v>0</v>
      </c>
      <c r="U88" s="295">
        <v>0</v>
      </c>
      <c r="V88" s="295">
        <v>0</v>
      </c>
      <c r="W88" s="295">
        <v>0</v>
      </c>
      <c r="X88" s="295">
        <v>0</v>
      </c>
      <c r="Y88" s="295">
        <v>0</v>
      </c>
      <c r="DA88" s="122" t="s">
        <v>1203</v>
      </c>
    </row>
    <row r="89" spans="1:105" ht="12" customHeight="1" x14ac:dyDescent="0.25">
      <c r="A89" s="59" t="s">
        <v>159</v>
      </c>
      <c r="B89" s="295">
        <v>0.65081184243099011</v>
      </c>
      <c r="C89" s="295">
        <v>0.76170830289893221</v>
      </c>
      <c r="D89" s="295">
        <v>0.65591426743553749</v>
      </c>
      <c r="E89" s="295">
        <v>0.52583491510349667</v>
      </c>
      <c r="F89" s="295">
        <v>0.66621017783932901</v>
      </c>
      <c r="G89" s="295">
        <v>0.56878577510833872</v>
      </c>
      <c r="H89" s="295">
        <v>0.29232569295971839</v>
      </c>
      <c r="I89" s="295">
        <v>0.22471427000871019</v>
      </c>
      <c r="J89" s="295">
        <v>0.14554051986364899</v>
      </c>
      <c r="K89" s="295">
        <v>0.12626134426155741</v>
      </c>
      <c r="L89" s="295">
        <v>0.25958337401524367</v>
      </c>
      <c r="M89" s="295">
        <v>0.22702192881479891</v>
      </c>
      <c r="N89" s="295">
        <v>0.62385118884374746</v>
      </c>
      <c r="O89" s="295">
        <v>0.89768401856288649</v>
      </c>
      <c r="P89" s="295">
        <v>0.70422057160317841</v>
      </c>
      <c r="Q89" s="295">
        <v>0.72678133991369187</v>
      </c>
      <c r="R89" s="295">
        <v>8.8019829394876039E-3</v>
      </c>
      <c r="S89" s="295">
        <v>0.14402351332219401</v>
      </c>
      <c r="T89" s="295">
        <v>0.15067504670017801</v>
      </c>
      <c r="U89" s="295">
        <v>0.20128807355104131</v>
      </c>
      <c r="V89" s="295">
        <v>0.17826395861784949</v>
      </c>
      <c r="W89" s="295">
        <v>0.15986736451290279</v>
      </c>
      <c r="X89" s="295">
        <v>7.7853279956971486E-2</v>
      </c>
      <c r="Y89" s="295">
        <v>7.4028349726839804E-2</v>
      </c>
      <c r="DA89" s="122" t="s">
        <v>1204</v>
      </c>
    </row>
    <row r="90" spans="1:105" ht="12" customHeight="1" x14ac:dyDescent="0.25">
      <c r="A90" s="59" t="s">
        <v>32</v>
      </c>
      <c r="B90" s="295">
        <v>0</v>
      </c>
      <c r="C90" s="295">
        <v>0</v>
      </c>
      <c r="D90" s="295">
        <v>0</v>
      </c>
      <c r="E90" s="295">
        <v>0</v>
      </c>
      <c r="F90" s="295">
        <v>0</v>
      </c>
      <c r="G90" s="295">
        <v>0</v>
      </c>
      <c r="H90" s="295">
        <v>0</v>
      </c>
      <c r="I90" s="295">
        <v>0</v>
      </c>
      <c r="J90" s="295">
        <v>0</v>
      </c>
      <c r="K90" s="295">
        <v>0</v>
      </c>
      <c r="L90" s="295">
        <v>0</v>
      </c>
      <c r="M90" s="295">
        <v>0</v>
      </c>
      <c r="N90" s="295">
        <v>0</v>
      </c>
      <c r="O90" s="295">
        <v>0</v>
      </c>
      <c r="P90" s="295">
        <v>0</v>
      </c>
      <c r="Q90" s="295">
        <v>0</v>
      </c>
      <c r="R90" s="295">
        <v>0</v>
      </c>
      <c r="S90" s="295">
        <v>0</v>
      </c>
      <c r="T90" s="295">
        <v>0</v>
      </c>
      <c r="U90" s="295">
        <v>0</v>
      </c>
      <c r="V90" s="295">
        <v>0</v>
      </c>
      <c r="W90" s="295">
        <v>0</v>
      </c>
      <c r="X90" s="295">
        <v>0</v>
      </c>
      <c r="Y90" s="295">
        <v>0</v>
      </c>
      <c r="DA90" s="122" t="s">
        <v>1205</v>
      </c>
    </row>
    <row r="91" spans="1:105" ht="12" customHeight="1" x14ac:dyDescent="0.25">
      <c r="A91" s="59" t="s">
        <v>35</v>
      </c>
      <c r="B91" s="295">
        <v>1.2083848350210249</v>
      </c>
      <c r="C91" s="295">
        <v>1.0949611094998639</v>
      </c>
      <c r="D91" s="295">
        <v>1.112369019358197</v>
      </c>
      <c r="E91" s="295">
        <v>1.52193938206061</v>
      </c>
      <c r="F91" s="295">
        <v>1.8394413691924341</v>
      </c>
      <c r="G91" s="295">
        <v>1.9895440317659541</v>
      </c>
      <c r="H91" s="295">
        <v>1.665265367994595</v>
      </c>
      <c r="I91" s="295">
        <v>1.814232539757354</v>
      </c>
      <c r="J91" s="295">
        <v>1.4412660596307909</v>
      </c>
      <c r="K91" s="295">
        <v>1.2360451940784609</v>
      </c>
      <c r="L91" s="295">
        <v>1.415506260701469</v>
      </c>
      <c r="M91" s="295">
        <v>2.3483041366611892</v>
      </c>
      <c r="N91" s="295">
        <v>2.7716271055684389</v>
      </c>
      <c r="O91" s="295">
        <v>3.784974866461134</v>
      </c>
      <c r="P91" s="295">
        <v>2.8423238176866228</v>
      </c>
      <c r="Q91" s="295">
        <v>2.1267355863051578</v>
      </c>
      <c r="R91" s="295">
        <v>2.398673599324495</v>
      </c>
      <c r="S91" s="295">
        <v>1.557146970623339</v>
      </c>
      <c r="T91" s="295">
        <v>1.064804759461877</v>
      </c>
      <c r="U91" s="295">
        <v>1.107785342468069</v>
      </c>
      <c r="V91" s="295">
        <v>0.87285087889604973</v>
      </c>
      <c r="W91" s="295">
        <v>0.32158992059724389</v>
      </c>
      <c r="X91" s="295">
        <v>0.1224016238814975</v>
      </c>
      <c r="Y91" s="295">
        <v>0.1183433834480007</v>
      </c>
      <c r="DA91" s="122" t="s">
        <v>1206</v>
      </c>
    </row>
    <row r="92" spans="1:105" ht="12" customHeight="1" x14ac:dyDescent="0.25">
      <c r="A92" s="60" t="s">
        <v>1019</v>
      </c>
      <c r="B92" s="262">
        <v>0.85112142189104112</v>
      </c>
      <c r="C92" s="262">
        <v>0.75477290246677431</v>
      </c>
      <c r="D92" s="262">
        <v>0.87575320382263866</v>
      </c>
      <c r="E92" s="262">
        <v>2.449436267381222</v>
      </c>
      <c r="F92" s="262">
        <v>2.1843711642400372</v>
      </c>
      <c r="G92" s="262">
        <v>2.566158583368797</v>
      </c>
      <c r="H92" s="262">
        <v>2.500434764856736</v>
      </c>
      <c r="I92" s="262">
        <v>2.1119144819906732</v>
      </c>
      <c r="J92" s="262">
        <v>2.1923054878520061</v>
      </c>
      <c r="K92" s="262">
        <v>1.8464235144957599</v>
      </c>
      <c r="L92" s="262">
        <v>2.0063284714389051</v>
      </c>
      <c r="M92" s="262">
        <v>1.823967348145819</v>
      </c>
      <c r="N92" s="262">
        <v>1.4198680212200341</v>
      </c>
      <c r="O92" s="262">
        <v>1.141740600403822</v>
      </c>
      <c r="P92" s="262">
        <v>1.1562945973490411</v>
      </c>
      <c r="Q92" s="262">
        <v>1.3547696668879909</v>
      </c>
      <c r="R92" s="262">
        <v>1.697835478287304</v>
      </c>
      <c r="S92" s="262">
        <v>1.7962143217566511</v>
      </c>
      <c r="T92" s="262">
        <v>0.89944152856630077</v>
      </c>
      <c r="U92" s="262">
        <v>0.95128848718552317</v>
      </c>
      <c r="V92" s="262">
        <v>1.10483061871562</v>
      </c>
      <c r="W92" s="262">
        <v>0.54433573794115797</v>
      </c>
      <c r="X92" s="262">
        <v>1.14834483606995</v>
      </c>
      <c r="Y92" s="262">
        <v>1.055879621622136</v>
      </c>
      <c r="DA92" s="72" t="s">
        <v>1207</v>
      </c>
    </row>
    <row r="93" spans="1:105" ht="12" customHeight="1" x14ac:dyDescent="0.25">
      <c r="A93" s="57" t="s">
        <v>1021</v>
      </c>
      <c r="B93" s="261">
        <f t="shared" ref="B93:Y93" si="3">B94+B95+B106</f>
        <v>1.3972947198557619</v>
      </c>
      <c r="C93" s="261">
        <f t="shared" si="3"/>
        <v>1.3430976695937629</v>
      </c>
      <c r="D93" s="261">
        <f t="shared" si="3"/>
        <v>1.3893479284392396</v>
      </c>
      <c r="E93" s="261">
        <f t="shared" si="3"/>
        <v>2.2736983312049377</v>
      </c>
      <c r="F93" s="261">
        <f t="shared" si="3"/>
        <v>2.3181302592859403</v>
      </c>
      <c r="G93" s="261">
        <f t="shared" si="3"/>
        <v>2.5244108567774917</v>
      </c>
      <c r="H93" s="261">
        <f t="shared" si="3"/>
        <v>2.2004309073391743</v>
      </c>
      <c r="I93" s="261">
        <f t="shared" si="3"/>
        <v>2.0273330004159806</v>
      </c>
      <c r="J93" s="261">
        <f t="shared" si="3"/>
        <v>1.8914551295628232</v>
      </c>
      <c r="K93" s="261">
        <f t="shared" si="3"/>
        <v>1.4532344659019296</v>
      </c>
      <c r="L93" s="261">
        <f t="shared" si="3"/>
        <v>1.6782839458378191</v>
      </c>
      <c r="M93" s="261">
        <f t="shared" si="3"/>
        <v>1.9513459482095683</v>
      </c>
      <c r="N93" s="261">
        <f t="shared" si="3"/>
        <v>2.025873314837213</v>
      </c>
      <c r="O93" s="261">
        <f t="shared" si="3"/>
        <v>2.2470897887997925</v>
      </c>
      <c r="P93" s="261">
        <f t="shared" si="3"/>
        <v>1.8884424469081598</v>
      </c>
      <c r="Q93" s="261">
        <f t="shared" si="3"/>
        <v>1.8569259241872902</v>
      </c>
      <c r="R93" s="261">
        <f t="shared" si="3"/>
        <v>1.819150308574268</v>
      </c>
      <c r="S93" s="261">
        <f t="shared" si="3"/>
        <v>1.6306001221402595</v>
      </c>
      <c r="T93" s="261">
        <f t="shared" si="3"/>
        <v>0.95802860343592955</v>
      </c>
      <c r="U93" s="261">
        <f t="shared" si="3"/>
        <v>1.0260859670120683</v>
      </c>
      <c r="V93" s="261">
        <f t="shared" si="3"/>
        <v>1.0161269412867397</v>
      </c>
      <c r="W93" s="261">
        <f t="shared" si="3"/>
        <v>0.49675803864789003</v>
      </c>
      <c r="X93" s="261">
        <f t="shared" si="3"/>
        <v>0.62955258499018008</v>
      </c>
      <c r="Y93" s="261">
        <f t="shared" si="3"/>
        <v>0.58273071993532755</v>
      </c>
      <c r="DA93" s="70"/>
    </row>
    <row r="94" spans="1:105" ht="12" customHeight="1" x14ac:dyDescent="0.25">
      <c r="A94" s="60" t="s">
        <v>1022</v>
      </c>
      <c r="B94" s="262">
        <v>0.12686015744610449</v>
      </c>
      <c r="C94" s="262">
        <v>0.1239797342779807</v>
      </c>
      <c r="D94" s="262">
        <v>0.1143710054889428</v>
      </c>
      <c r="E94" s="262">
        <v>9.7551538594646242E-2</v>
      </c>
      <c r="F94" s="262">
        <v>0.1311251213875024</v>
      </c>
      <c r="G94" s="262">
        <v>0.1327008767685976</v>
      </c>
      <c r="H94" s="262">
        <v>9.99953521092901E-2</v>
      </c>
      <c r="I94" s="262">
        <v>0.11679812866829491</v>
      </c>
      <c r="J94" s="262">
        <v>8.5261160609099731E-2</v>
      </c>
      <c r="K94" s="262">
        <v>6.6745890632343777E-2</v>
      </c>
      <c r="L94" s="262">
        <v>8.0799857669810862E-2</v>
      </c>
      <c r="M94" s="262">
        <v>0.16291436170632589</v>
      </c>
      <c r="N94" s="262">
        <v>0.2400143770429542</v>
      </c>
      <c r="O94" s="262">
        <v>0.40663080265645379</v>
      </c>
      <c r="P94" s="262">
        <v>0.26893609554457631</v>
      </c>
      <c r="Q94" s="262">
        <v>0.18504045819331921</v>
      </c>
      <c r="R94" s="262">
        <v>0.16623444572981119</v>
      </c>
      <c r="S94" s="262">
        <v>9.6335905391708165E-2</v>
      </c>
      <c r="T94" s="262">
        <v>7.4783754764231949E-2</v>
      </c>
      <c r="U94" s="262">
        <v>7.888080896635305E-2</v>
      </c>
      <c r="V94" s="262">
        <v>5.5057145722455528E-2</v>
      </c>
      <c r="W94" s="262">
        <v>2.0500198125475471E-2</v>
      </c>
      <c r="X94" s="262">
        <v>5.0142552265653277E-3</v>
      </c>
      <c r="Y94" s="262">
        <v>4.8741502179740796E-3</v>
      </c>
      <c r="DA94" s="72" t="s">
        <v>1208</v>
      </c>
    </row>
    <row r="95" spans="1:105" ht="12" customHeight="1" x14ac:dyDescent="0.25">
      <c r="A95" s="60" t="s">
        <v>1024</v>
      </c>
      <c r="B95" s="262">
        <v>0.13704783896350639</v>
      </c>
      <c r="C95" s="262">
        <v>0.13510384667517919</v>
      </c>
      <c r="D95" s="262">
        <v>0.13284726518378659</v>
      </c>
      <c r="E95" s="262">
        <v>0.1846962181941135</v>
      </c>
      <c r="F95" s="262">
        <v>0.21188731347038001</v>
      </c>
      <c r="G95" s="262">
        <v>0.22065736657976631</v>
      </c>
      <c r="H95" s="262">
        <v>0.19594636458289799</v>
      </c>
      <c r="I95" s="262">
        <v>0.18594480394285659</v>
      </c>
      <c r="J95" s="262">
        <v>0.16116037452202259</v>
      </c>
      <c r="K95" s="262">
        <v>0.12178681129230599</v>
      </c>
      <c r="L95" s="262">
        <v>0.1448124509026934</v>
      </c>
      <c r="M95" s="262">
        <v>0.18338106370887941</v>
      </c>
      <c r="N95" s="262">
        <v>0.226245189514135</v>
      </c>
      <c r="O95" s="262">
        <v>0.2845960379910385</v>
      </c>
      <c r="P95" s="262">
        <v>0.23175820022646151</v>
      </c>
      <c r="Q95" s="262">
        <v>0.17673368957844501</v>
      </c>
      <c r="R95" s="262">
        <v>0.1604235986104636</v>
      </c>
      <c r="S95" s="262">
        <v>0.12470491184362931</v>
      </c>
      <c r="T95" s="262">
        <v>8.1978620549691864E-2</v>
      </c>
      <c r="U95" s="262">
        <v>8.8004497996175421E-2</v>
      </c>
      <c r="V95" s="262">
        <v>7.7102982044078283E-2</v>
      </c>
      <c r="W95" s="262">
        <v>3.6119604824078853E-2</v>
      </c>
      <c r="X95" s="262">
        <v>2.7835361918412901E-2</v>
      </c>
      <c r="Y95" s="262">
        <v>2.624171115460075E-2</v>
      </c>
      <c r="DA95" s="72" t="s">
        <v>1209</v>
      </c>
    </row>
    <row r="96" spans="1:105" ht="12" customHeight="1" x14ac:dyDescent="0.25">
      <c r="A96" s="64" t="s">
        <v>28</v>
      </c>
      <c r="B96" s="229">
        <v>0</v>
      </c>
      <c r="C96" s="229">
        <v>0</v>
      </c>
      <c r="D96" s="229">
        <v>0</v>
      </c>
      <c r="E96" s="229">
        <v>0</v>
      </c>
      <c r="F96" s="229">
        <v>0</v>
      </c>
      <c r="G96" s="229">
        <v>0</v>
      </c>
      <c r="H96" s="229">
        <v>0</v>
      </c>
      <c r="I96" s="229">
        <v>0</v>
      </c>
      <c r="J96" s="229">
        <v>0</v>
      </c>
      <c r="K96" s="229">
        <v>0</v>
      </c>
      <c r="L96" s="229">
        <v>0</v>
      </c>
      <c r="M96" s="229">
        <v>0</v>
      </c>
      <c r="N96" s="229">
        <v>0</v>
      </c>
      <c r="O96" s="229">
        <v>0</v>
      </c>
      <c r="P96" s="229">
        <v>0</v>
      </c>
      <c r="Q96" s="229">
        <v>0</v>
      </c>
      <c r="R96" s="229">
        <v>0</v>
      </c>
      <c r="S96" s="229">
        <v>0</v>
      </c>
      <c r="T96" s="229">
        <v>0</v>
      </c>
      <c r="U96" s="229">
        <v>0</v>
      </c>
      <c r="V96" s="229">
        <v>0</v>
      </c>
      <c r="W96" s="229">
        <v>0</v>
      </c>
      <c r="X96" s="229">
        <v>0</v>
      </c>
      <c r="Y96" s="229">
        <v>0</v>
      </c>
      <c r="DA96" s="73" t="s">
        <v>1210</v>
      </c>
    </row>
    <row r="97" spans="1:105" ht="12" customHeight="1" x14ac:dyDescent="0.25">
      <c r="A97" s="64" t="s">
        <v>30</v>
      </c>
      <c r="B97" s="229">
        <v>0</v>
      </c>
      <c r="C97" s="229">
        <v>0</v>
      </c>
      <c r="D97" s="229">
        <v>0</v>
      </c>
      <c r="E97" s="229">
        <v>0</v>
      </c>
      <c r="F97" s="229">
        <v>0</v>
      </c>
      <c r="G97" s="229">
        <v>0</v>
      </c>
      <c r="H97" s="229">
        <v>0</v>
      </c>
      <c r="I97" s="229">
        <v>0</v>
      </c>
      <c r="J97" s="229">
        <v>0</v>
      </c>
      <c r="K97" s="229">
        <v>0</v>
      </c>
      <c r="L97" s="229">
        <v>0</v>
      </c>
      <c r="M97" s="229">
        <v>0</v>
      </c>
      <c r="N97" s="229">
        <v>0</v>
      </c>
      <c r="O97" s="229">
        <v>0</v>
      </c>
      <c r="P97" s="229">
        <v>0</v>
      </c>
      <c r="Q97" s="229">
        <v>0</v>
      </c>
      <c r="R97" s="229">
        <v>0</v>
      </c>
      <c r="S97" s="229">
        <v>0</v>
      </c>
      <c r="T97" s="229">
        <v>0</v>
      </c>
      <c r="U97" s="229">
        <v>0</v>
      </c>
      <c r="V97" s="229">
        <v>0</v>
      </c>
      <c r="W97" s="229">
        <v>0</v>
      </c>
      <c r="X97" s="229">
        <v>0</v>
      </c>
      <c r="Y97" s="229">
        <v>0</v>
      </c>
      <c r="DA97" s="73" t="s">
        <v>1211</v>
      </c>
    </row>
    <row r="98" spans="1:105" ht="12" customHeight="1" x14ac:dyDescent="0.25">
      <c r="A98" s="64" t="s">
        <v>31</v>
      </c>
      <c r="B98" s="229">
        <v>2.6063455096445649E-2</v>
      </c>
      <c r="C98" s="229">
        <v>2.5911075577384091E-2</v>
      </c>
      <c r="D98" s="229">
        <v>2.6232262473996602E-2</v>
      </c>
      <c r="E98" s="229">
        <v>1.758082282082175E-2</v>
      </c>
      <c r="F98" s="229">
        <v>1.6858556319345661E-2</v>
      </c>
      <c r="G98" s="229">
        <v>1.7188035047631611E-2</v>
      </c>
      <c r="H98" s="229">
        <v>1.653392914242615E-2</v>
      </c>
      <c r="I98" s="229">
        <v>1.6502959573424628E-2</v>
      </c>
      <c r="J98" s="229">
        <v>1.711545244768619E-2</v>
      </c>
      <c r="K98" s="229">
        <v>0</v>
      </c>
      <c r="L98" s="229">
        <v>0</v>
      </c>
      <c r="M98" s="229">
        <v>0</v>
      </c>
      <c r="N98" s="229">
        <v>0</v>
      </c>
      <c r="O98" s="229">
        <v>0</v>
      </c>
      <c r="P98" s="229">
        <v>0</v>
      </c>
      <c r="Q98" s="229">
        <v>0</v>
      </c>
      <c r="R98" s="229">
        <v>0</v>
      </c>
      <c r="S98" s="229">
        <v>0</v>
      </c>
      <c r="T98" s="229">
        <v>0</v>
      </c>
      <c r="U98" s="229">
        <v>0</v>
      </c>
      <c r="V98" s="229">
        <v>0</v>
      </c>
      <c r="W98" s="229">
        <v>0</v>
      </c>
      <c r="X98" s="229">
        <v>0</v>
      </c>
      <c r="Y98" s="229">
        <v>0</v>
      </c>
      <c r="DA98" s="73" t="s">
        <v>1212</v>
      </c>
    </row>
    <row r="99" spans="1:105" ht="12" customHeight="1" x14ac:dyDescent="0.25">
      <c r="A99" s="64" t="s">
        <v>159</v>
      </c>
      <c r="B99" s="229">
        <v>3.9388192765957411E-2</v>
      </c>
      <c r="C99" s="229">
        <v>4.5359182032507543E-2</v>
      </c>
      <c r="D99" s="229">
        <v>4.0076925378280427E-2</v>
      </c>
      <c r="E99" s="229">
        <v>3.124430134605503E-2</v>
      </c>
      <c r="F99" s="229">
        <v>3.4608080827929072E-2</v>
      </c>
      <c r="G99" s="229">
        <v>3.120066150247058E-2</v>
      </c>
      <c r="H99" s="229">
        <v>1.425743444672687E-2</v>
      </c>
      <c r="I99" s="229">
        <v>1.150148722609599E-2</v>
      </c>
      <c r="J99" s="229">
        <v>7.7321791936988543E-3</v>
      </c>
      <c r="K99" s="229">
        <v>6.7673001325641658E-3</v>
      </c>
      <c r="L99" s="229">
        <v>1.3358007275487679E-2</v>
      </c>
      <c r="M99" s="229">
        <v>1.2499274122694861E-2</v>
      </c>
      <c r="N99" s="229">
        <v>2.8870463486800009E-2</v>
      </c>
      <c r="O99" s="229">
        <v>4.0356842072147493E-2</v>
      </c>
      <c r="P99" s="229">
        <v>2.9798507986730841E-2</v>
      </c>
      <c r="Q99" s="229">
        <v>4.5729886948934387E-2</v>
      </c>
      <c r="R99" s="229">
        <v>5.9538142069573798E-4</v>
      </c>
      <c r="S99" s="229">
        <v>1.073830894260196E-2</v>
      </c>
      <c r="T99" s="229">
        <v>1.0315560366424959E-2</v>
      </c>
      <c r="U99" s="229">
        <v>1.372382436293558E-2</v>
      </c>
      <c r="V99" s="229">
        <v>1.324363971331818E-2</v>
      </c>
      <c r="W99" s="229">
        <v>1.204898145556316E-2</v>
      </c>
      <c r="X99" s="229">
        <v>1.08379729868829E-2</v>
      </c>
      <c r="Y99" s="229">
        <v>1.011004685454654E-2</v>
      </c>
      <c r="DA99" s="73" t="s">
        <v>1213</v>
      </c>
    </row>
    <row r="100" spans="1:105" ht="12" customHeight="1" x14ac:dyDescent="0.25">
      <c r="A100" s="64" t="s">
        <v>32</v>
      </c>
      <c r="B100" s="229">
        <v>0</v>
      </c>
      <c r="C100" s="229">
        <v>0</v>
      </c>
      <c r="D100" s="229">
        <v>0</v>
      </c>
      <c r="E100" s="229">
        <v>0</v>
      </c>
      <c r="F100" s="229">
        <v>0</v>
      </c>
      <c r="G100" s="229">
        <v>0</v>
      </c>
      <c r="H100" s="229">
        <v>0</v>
      </c>
      <c r="I100" s="229">
        <v>0</v>
      </c>
      <c r="J100" s="229">
        <v>0</v>
      </c>
      <c r="K100" s="229">
        <v>0</v>
      </c>
      <c r="L100" s="229">
        <v>0</v>
      </c>
      <c r="M100" s="229">
        <v>0</v>
      </c>
      <c r="N100" s="229">
        <v>0</v>
      </c>
      <c r="O100" s="229">
        <v>0</v>
      </c>
      <c r="P100" s="229">
        <v>0</v>
      </c>
      <c r="Q100" s="229">
        <v>0</v>
      </c>
      <c r="R100" s="229">
        <v>0</v>
      </c>
      <c r="S100" s="229">
        <v>0</v>
      </c>
      <c r="T100" s="229">
        <v>0</v>
      </c>
      <c r="U100" s="229">
        <v>0</v>
      </c>
      <c r="V100" s="229">
        <v>0</v>
      </c>
      <c r="W100" s="229">
        <v>0</v>
      </c>
      <c r="X100" s="229">
        <v>0</v>
      </c>
      <c r="Y100" s="229">
        <v>0</v>
      </c>
      <c r="DA100" s="73" t="s">
        <v>1214</v>
      </c>
    </row>
    <row r="101" spans="1:105" ht="12" customHeight="1" x14ac:dyDescent="0.25">
      <c r="A101" s="64" t="s">
        <v>33</v>
      </c>
      <c r="B101" s="229">
        <v>0</v>
      </c>
      <c r="C101" s="229">
        <v>0</v>
      </c>
      <c r="D101" s="229">
        <v>0</v>
      </c>
      <c r="E101" s="229">
        <v>0</v>
      </c>
      <c r="F101" s="229">
        <v>0</v>
      </c>
      <c r="G101" s="229">
        <v>0</v>
      </c>
      <c r="H101" s="229">
        <v>0</v>
      </c>
      <c r="I101" s="229">
        <v>0</v>
      </c>
      <c r="J101" s="229">
        <v>0</v>
      </c>
      <c r="K101" s="229">
        <v>0</v>
      </c>
      <c r="L101" s="229">
        <v>0</v>
      </c>
      <c r="M101" s="229">
        <v>0</v>
      </c>
      <c r="N101" s="229">
        <v>0</v>
      </c>
      <c r="O101" s="229">
        <v>0</v>
      </c>
      <c r="P101" s="229">
        <v>0</v>
      </c>
      <c r="Q101" s="229">
        <v>0</v>
      </c>
      <c r="R101" s="229">
        <v>0</v>
      </c>
      <c r="S101" s="229">
        <v>0</v>
      </c>
      <c r="T101" s="229">
        <v>0</v>
      </c>
      <c r="U101" s="229">
        <v>0</v>
      </c>
      <c r="V101" s="229">
        <v>0</v>
      </c>
      <c r="W101" s="229">
        <v>0</v>
      </c>
      <c r="X101" s="229">
        <v>0</v>
      </c>
      <c r="Y101" s="229">
        <v>0</v>
      </c>
      <c r="DA101" s="73" t="s">
        <v>1215</v>
      </c>
    </row>
    <row r="102" spans="1:105" ht="12" customHeight="1" x14ac:dyDescent="0.25">
      <c r="A102" s="64" t="s">
        <v>35</v>
      </c>
      <c r="B102" s="229">
        <v>7.1596191101103338E-2</v>
      </c>
      <c r="C102" s="229">
        <v>6.3833589065287522E-2</v>
      </c>
      <c r="D102" s="229">
        <v>6.6538077331509612E-2</v>
      </c>
      <c r="E102" s="229">
        <v>8.853047569940399E-2</v>
      </c>
      <c r="F102" s="229">
        <v>9.3546220850277223E-2</v>
      </c>
      <c r="G102" s="229">
        <v>0.1068421638333068</v>
      </c>
      <c r="H102" s="229">
        <v>7.9511855866114131E-2</v>
      </c>
      <c r="I102" s="229">
        <v>9.0905538908930911E-2</v>
      </c>
      <c r="J102" s="229">
        <v>7.4961141693210692E-2</v>
      </c>
      <c r="K102" s="229">
        <v>6.4856487446031688E-2</v>
      </c>
      <c r="L102" s="229">
        <v>7.1310033702145975E-2</v>
      </c>
      <c r="M102" s="229">
        <v>0.12657425245776391</v>
      </c>
      <c r="N102" s="229">
        <v>0.125568756500546</v>
      </c>
      <c r="O102" s="229">
        <v>0.1661243582769219</v>
      </c>
      <c r="P102" s="229">
        <v>0.1177425428185354</v>
      </c>
      <c r="Q102" s="229">
        <v>0.13100380262951061</v>
      </c>
      <c r="R102" s="229">
        <v>0.15884002810390421</v>
      </c>
      <c r="S102" s="229">
        <v>0.11365960522150691</v>
      </c>
      <c r="T102" s="229">
        <v>7.1366684040184813E-2</v>
      </c>
      <c r="U102" s="229">
        <v>7.3941246380183179E-2</v>
      </c>
      <c r="V102" s="229">
        <v>6.3483068284109392E-2</v>
      </c>
      <c r="W102" s="229">
        <v>2.372832015319121E-2</v>
      </c>
      <c r="X102" s="229">
        <v>1.6681395306387851E-2</v>
      </c>
      <c r="Y102" s="229">
        <v>1.5822427939272622E-2</v>
      </c>
      <c r="DA102" s="73" t="s">
        <v>1216</v>
      </c>
    </row>
    <row r="103" spans="1:105" ht="12" customHeight="1" x14ac:dyDescent="0.25">
      <c r="A103" s="64" t="s">
        <v>36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1217</v>
      </c>
    </row>
    <row r="104" spans="1:105" ht="12" customHeight="1" x14ac:dyDescent="0.25">
      <c r="A104" s="64" t="s">
        <v>38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1218</v>
      </c>
    </row>
    <row r="105" spans="1:105" ht="12" customHeight="1" x14ac:dyDescent="0.25">
      <c r="A105" s="64" t="s">
        <v>39</v>
      </c>
      <c r="B105" s="229">
        <v>0</v>
      </c>
      <c r="C105" s="229">
        <v>0</v>
      </c>
      <c r="D105" s="229">
        <v>0</v>
      </c>
      <c r="E105" s="229">
        <v>4.7340618327832769E-2</v>
      </c>
      <c r="F105" s="229">
        <v>6.6874455472828095E-2</v>
      </c>
      <c r="G105" s="229">
        <v>6.5426506196357329E-2</v>
      </c>
      <c r="H105" s="229">
        <v>8.564314512763091E-2</v>
      </c>
      <c r="I105" s="229">
        <v>6.7034818234405047E-2</v>
      </c>
      <c r="J105" s="229">
        <v>6.1351601187426913E-2</v>
      </c>
      <c r="K105" s="229">
        <v>5.0163023713710092E-2</v>
      </c>
      <c r="L105" s="229">
        <v>6.0144409925059747E-2</v>
      </c>
      <c r="M105" s="229">
        <v>4.4307537128420643E-2</v>
      </c>
      <c r="N105" s="229">
        <v>7.1805969526788957E-2</v>
      </c>
      <c r="O105" s="229">
        <v>7.8114837641969151E-2</v>
      </c>
      <c r="P105" s="229">
        <v>8.4217149421195306E-2</v>
      </c>
      <c r="Q105" s="229">
        <v>0</v>
      </c>
      <c r="R105" s="229">
        <v>9.8818908586366296E-4</v>
      </c>
      <c r="S105" s="229">
        <v>3.0699767952046359E-4</v>
      </c>
      <c r="T105" s="229">
        <v>2.9637614308208518E-4</v>
      </c>
      <c r="U105" s="229">
        <v>3.3942725305666731E-4</v>
      </c>
      <c r="V105" s="229">
        <v>3.7627404665070051E-4</v>
      </c>
      <c r="W105" s="229">
        <v>3.4230321532447301E-4</v>
      </c>
      <c r="X105" s="229">
        <v>3.1599362514215731E-4</v>
      </c>
      <c r="Y105" s="229">
        <v>3.0923636078159438E-4</v>
      </c>
      <c r="DA105" s="73" t="s">
        <v>1219</v>
      </c>
    </row>
    <row r="106" spans="1:105" ht="12" customHeight="1" x14ac:dyDescent="0.25">
      <c r="A106" s="60" t="s">
        <v>1036</v>
      </c>
      <c r="B106" s="262">
        <v>1.133386723446151</v>
      </c>
      <c r="C106" s="262">
        <v>1.0840140886406029</v>
      </c>
      <c r="D106" s="262">
        <v>1.1421296577665101</v>
      </c>
      <c r="E106" s="262">
        <v>1.9914505744161779</v>
      </c>
      <c r="F106" s="262">
        <v>1.9751178244280581</v>
      </c>
      <c r="G106" s="262">
        <v>2.1710526134291279</v>
      </c>
      <c r="H106" s="262">
        <v>1.9044891906469861</v>
      </c>
      <c r="I106" s="262">
        <v>1.7245900678048289</v>
      </c>
      <c r="J106" s="262">
        <v>1.6450335944317009</v>
      </c>
      <c r="K106" s="262">
        <v>1.26470176397728</v>
      </c>
      <c r="L106" s="262">
        <v>1.452671637265315</v>
      </c>
      <c r="M106" s="262">
        <v>1.605050522794363</v>
      </c>
      <c r="N106" s="262">
        <v>1.559613748280124</v>
      </c>
      <c r="O106" s="262">
        <v>1.5558629481523001</v>
      </c>
      <c r="P106" s="262">
        <v>1.3877481511371219</v>
      </c>
      <c r="Q106" s="262">
        <v>1.495151776415526</v>
      </c>
      <c r="R106" s="262">
        <v>1.4924922642339931</v>
      </c>
      <c r="S106" s="262">
        <v>1.409559304904922</v>
      </c>
      <c r="T106" s="262">
        <v>0.80126622812200576</v>
      </c>
      <c r="U106" s="262">
        <v>0.85920066004953988</v>
      </c>
      <c r="V106" s="262">
        <v>0.88396681352020601</v>
      </c>
      <c r="W106" s="262">
        <v>0.44013823569833571</v>
      </c>
      <c r="X106" s="262">
        <v>0.59670296784520183</v>
      </c>
      <c r="Y106" s="262">
        <v>0.55161485856275272</v>
      </c>
      <c r="DA106" s="72" t="s">
        <v>1220</v>
      </c>
    </row>
    <row r="107" spans="1:105" ht="12" customHeight="1" x14ac:dyDescent="0.25">
      <c r="A107" s="132" t="s">
        <v>1038</v>
      </c>
      <c r="B107" s="316">
        <v>0.93271810301285374</v>
      </c>
      <c r="C107" s="316">
        <v>0.88725490966510578</v>
      </c>
      <c r="D107" s="316">
        <v>0.92375611386123269</v>
      </c>
      <c r="E107" s="316">
        <v>1.497745977559886</v>
      </c>
      <c r="F107" s="316">
        <v>1.529465956091757</v>
      </c>
      <c r="G107" s="316">
        <v>1.676086470727544</v>
      </c>
      <c r="H107" s="316">
        <v>1.4418299840385069</v>
      </c>
      <c r="I107" s="316">
        <v>1.3465174236864841</v>
      </c>
      <c r="J107" s="316">
        <v>1.2524364936310639</v>
      </c>
      <c r="K107" s="316">
        <v>0.97382549536991159</v>
      </c>
      <c r="L107" s="316">
        <v>1.119136755462506</v>
      </c>
      <c r="M107" s="316">
        <v>1.3485102642408859</v>
      </c>
      <c r="N107" s="316">
        <v>1.37089870074659</v>
      </c>
      <c r="O107" s="316">
        <v>1.4836244352100221</v>
      </c>
      <c r="P107" s="316">
        <v>1.2330665417319879</v>
      </c>
      <c r="Q107" s="316">
        <v>1.2610057805142421</v>
      </c>
      <c r="R107" s="316">
        <v>1.284430288044204</v>
      </c>
      <c r="S107" s="316">
        <v>1.134339048714301</v>
      </c>
      <c r="T107" s="316">
        <v>0.66609560387505606</v>
      </c>
      <c r="U107" s="316">
        <v>0.71175982129087101</v>
      </c>
      <c r="V107" s="316">
        <v>0.70292694625650132</v>
      </c>
      <c r="W107" s="316">
        <v>0.33498608257715728</v>
      </c>
      <c r="X107" s="316">
        <v>0.41342325682872488</v>
      </c>
      <c r="Y107" s="316">
        <v>0.38263163108369491</v>
      </c>
      <c r="DA107" s="139" t="s">
        <v>1221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DA108" s="94"/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2.7632690499235109</v>
      </c>
      <c r="C110" s="223">
        <v>2.6857686204628219</v>
      </c>
      <c r="D110" s="223">
        <v>2.6746682986302401</v>
      </c>
      <c r="E110" s="223">
        <v>4.3043884749658101</v>
      </c>
      <c r="F110" s="223">
        <v>4.538827250657854</v>
      </c>
      <c r="G110" s="223">
        <v>5.2432761921408204</v>
      </c>
      <c r="H110" s="223">
        <v>4.5023775254874527</v>
      </c>
      <c r="I110" s="223">
        <v>5.2484469838043797</v>
      </c>
      <c r="J110" s="223">
        <v>3.5917286794033179</v>
      </c>
      <c r="K110" s="223">
        <v>2.774575297588346</v>
      </c>
      <c r="L110" s="223">
        <v>2.9387855018616031</v>
      </c>
      <c r="M110" s="223">
        <v>3.3888987629574951</v>
      </c>
      <c r="N110" s="223">
        <v>3.3215567056795559</v>
      </c>
      <c r="O110" s="223">
        <v>3.7173771077728839</v>
      </c>
      <c r="P110" s="223">
        <v>4.7908709065351403</v>
      </c>
      <c r="Q110" s="223">
        <v>4.5622097324244493</v>
      </c>
      <c r="R110" s="223">
        <v>4.0143249065487119</v>
      </c>
      <c r="S110" s="223">
        <v>3.0932582171514729</v>
      </c>
      <c r="T110" s="223">
        <v>2.6690468880324398</v>
      </c>
      <c r="U110" s="223">
        <v>3.0420871559573031</v>
      </c>
      <c r="V110" s="223">
        <v>2.2901857784868609</v>
      </c>
      <c r="W110" s="223">
        <v>1.3327127589007981</v>
      </c>
      <c r="X110" s="223">
        <v>1.519367324465829</v>
      </c>
      <c r="Y110" s="223">
        <v>1.5936072903503931</v>
      </c>
      <c r="DA110" s="89" t="s">
        <v>1222</v>
      </c>
    </row>
    <row r="111" spans="1:105" ht="12" customHeight="1" x14ac:dyDescent="0.25">
      <c r="A111" s="55" t="s">
        <v>91</v>
      </c>
      <c r="B111" s="259">
        <v>2.744262989255504E-2</v>
      </c>
      <c r="C111" s="259">
        <v>2.64464530594959E-2</v>
      </c>
      <c r="D111" s="259">
        <v>2.66654849101178E-2</v>
      </c>
      <c r="E111" s="259">
        <v>4.4026836755572993E-2</v>
      </c>
      <c r="F111" s="259">
        <v>4.548372713845579E-2</v>
      </c>
      <c r="G111" s="259">
        <v>5.3029724759331341E-2</v>
      </c>
      <c r="H111" s="259">
        <v>4.5125703366311803E-2</v>
      </c>
      <c r="I111" s="259">
        <v>5.2582484149693819E-2</v>
      </c>
      <c r="J111" s="259">
        <v>3.6383446745491703E-2</v>
      </c>
      <c r="K111" s="259">
        <v>2.826894564450734E-2</v>
      </c>
      <c r="L111" s="259">
        <v>2.978454079154472E-2</v>
      </c>
      <c r="M111" s="259">
        <v>3.4300110100892511E-2</v>
      </c>
      <c r="N111" s="259">
        <v>3.231084818195238E-2</v>
      </c>
      <c r="O111" s="259">
        <v>3.4984472324361769E-2</v>
      </c>
      <c r="P111" s="259">
        <v>4.4893815259772318E-2</v>
      </c>
      <c r="Q111" s="259">
        <v>4.6115108429546969E-2</v>
      </c>
      <c r="R111" s="259">
        <v>4.1520922817628182E-2</v>
      </c>
      <c r="S111" s="259">
        <v>3.253302746939199E-2</v>
      </c>
      <c r="T111" s="259">
        <v>2.7564119310779091E-2</v>
      </c>
      <c r="U111" s="259">
        <v>3.1356757311248512E-2</v>
      </c>
      <c r="V111" s="259">
        <v>2.4018608915591828E-2</v>
      </c>
      <c r="W111" s="259">
        <v>1.3955740935513239E-2</v>
      </c>
      <c r="X111" s="259">
        <v>1.6543466803058959E-2</v>
      </c>
      <c r="Y111" s="259">
        <v>1.732481199529172E-2</v>
      </c>
      <c r="DA111" s="67" t="s">
        <v>1223</v>
      </c>
    </row>
    <row r="112" spans="1:105" ht="12" customHeight="1" x14ac:dyDescent="0.25">
      <c r="A112" s="173" t="s">
        <v>92</v>
      </c>
      <c r="B112" s="224">
        <v>5.9017847758120072E-2</v>
      </c>
      <c r="C112" s="224">
        <v>5.6875479737859648E-2</v>
      </c>
      <c r="D112" s="224">
        <v>5.7346527464145182E-2</v>
      </c>
      <c r="E112" s="224">
        <v>9.4683678608256355E-2</v>
      </c>
      <c r="F112" s="224">
        <v>9.7816852620874292E-2</v>
      </c>
      <c r="G112" s="224">
        <v>0.114045200287101</v>
      </c>
      <c r="H112" s="224">
        <v>9.7046890246243689E-2</v>
      </c>
      <c r="I112" s="224">
        <v>0.11308336906632591</v>
      </c>
      <c r="J112" s="224">
        <v>7.8245879835432047E-2</v>
      </c>
      <c r="K112" s="224">
        <v>6.0794914221494488E-2</v>
      </c>
      <c r="L112" s="224">
        <v>6.4054338117856005E-2</v>
      </c>
      <c r="M112" s="224">
        <v>7.376547670347039E-2</v>
      </c>
      <c r="N112" s="224">
        <v>6.9487389743776939E-2</v>
      </c>
      <c r="O112" s="224">
        <v>7.523725931593328E-2</v>
      </c>
      <c r="P112" s="224">
        <v>9.8205344385585411E-2</v>
      </c>
      <c r="Q112" s="224">
        <v>9.9174694965461468E-2</v>
      </c>
      <c r="R112" s="224">
        <v>8.9294484939004534E-2</v>
      </c>
      <c r="S112" s="224">
        <v>6.9965206316476292E-2</v>
      </c>
      <c r="T112" s="224">
        <v>5.9279121696406673E-2</v>
      </c>
      <c r="U112" s="224">
        <v>6.7435531376882962E-2</v>
      </c>
      <c r="V112" s="224">
        <v>5.1654182193623742E-2</v>
      </c>
      <c r="W112" s="224">
        <v>3.0013078087218249E-2</v>
      </c>
      <c r="X112" s="224">
        <v>3.5578215681118977E-2</v>
      </c>
      <c r="Y112" s="224">
        <v>3.725856890463574E-2</v>
      </c>
      <c r="DA112" s="177" t="s">
        <v>1224</v>
      </c>
    </row>
    <row r="113" spans="1:105" ht="12" customHeight="1" x14ac:dyDescent="0.25">
      <c r="A113" s="173" t="s">
        <v>93</v>
      </c>
      <c r="B113" s="224">
        <v>0.3796241263981559</v>
      </c>
      <c r="C113" s="224">
        <v>0.36584364101942918</v>
      </c>
      <c r="D113" s="224">
        <v>0.36887359023607741</v>
      </c>
      <c r="E113" s="224">
        <v>0.60903964040060488</v>
      </c>
      <c r="F113" s="224">
        <v>0.62919334800899274</v>
      </c>
      <c r="G113" s="224">
        <v>0.73357994527912551</v>
      </c>
      <c r="H113" s="224">
        <v>0.62424067174355957</v>
      </c>
      <c r="I113" s="224">
        <v>0.72739309925204365</v>
      </c>
      <c r="J113" s="224">
        <v>0.50330577791519171</v>
      </c>
      <c r="K113" s="224">
        <v>0.39105486013949559</v>
      </c>
      <c r="L113" s="224">
        <v>0.41202065262804421</v>
      </c>
      <c r="M113" s="224">
        <v>0.47448620570962152</v>
      </c>
      <c r="N113" s="224">
        <v>0.44696800424309091</v>
      </c>
      <c r="O113" s="224">
        <v>0.48395324338937751</v>
      </c>
      <c r="P113" s="224">
        <v>0.61983591130916793</v>
      </c>
      <c r="Q113" s="224">
        <v>0.63792748070666305</v>
      </c>
      <c r="R113" s="224">
        <v>0.57437439901354148</v>
      </c>
      <c r="S113" s="224">
        <v>0.45004149312619918</v>
      </c>
      <c r="T113" s="224">
        <v>0.3813047347961302</v>
      </c>
      <c r="U113" s="224">
        <v>0.43376970966587652</v>
      </c>
      <c r="V113" s="224">
        <v>0.33225836818774251</v>
      </c>
      <c r="W113" s="224">
        <v>0.19305496527213239</v>
      </c>
      <c r="X113" s="224">
        <v>0.22885194157036451</v>
      </c>
      <c r="Y113" s="224">
        <v>0.23966058079984431</v>
      </c>
      <c r="DA113" s="177" t="s">
        <v>1225</v>
      </c>
    </row>
    <row r="114" spans="1:105" ht="12" customHeight="1" x14ac:dyDescent="0.25">
      <c r="A114" s="173" t="s">
        <v>94</v>
      </c>
      <c r="B114" s="224">
        <v>0.52943499552798357</v>
      </c>
      <c r="C114" s="224">
        <v>0.51021632445962373</v>
      </c>
      <c r="D114" s="224">
        <v>0.51444198094038085</v>
      </c>
      <c r="E114" s="224">
        <v>0.8493846330348126</v>
      </c>
      <c r="F114" s="224">
        <v>0.87749158766584712</v>
      </c>
      <c r="G114" s="224">
        <v>1.0230722128575409</v>
      </c>
      <c r="H114" s="224">
        <v>0.87058443937335095</v>
      </c>
      <c r="I114" s="224">
        <v>1.0144438550401429</v>
      </c>
      <c r="J114" s="224">
        <v>0.70192507206526245</v>
      </c>
      <c r="K114" s="224">
        <v>0.54537663370742973</v>
      </c>
      <c r="L114" s="224">
        <v>0.57461614584732323</v>
      </c>
      <c r="M114" s="224">
        <v>0.66173244725360436</v>
      </c>
      <c r="N114" s="224">
        <v>0.62335475243056637</v>
      </c>
      <c r="O114" s="224">
        <v>0.67493545702856239</v>
      </c>
      <c r="P114" s="224">
        <v>0.87886894840927188</v>
      </c>
      <c r="Q114" s="224">
        <v>0.88967246655151111</v>
      </c>
      <c r="R114" s="224">
        <v>0.80103946569029161</v>
      </c>
      <c r="S114" s="224">
        <v>0.62764113061343529</v>
      </c>
      <c r="T114" s="224">
        <v>0.53177882153321632</v>
      </c>
      <c r="U114" s="224">
        <v>0.60494802181319829</v>
      </c>
      <c r="V114" s="224">
        <v>0.46337731309288871</v>
      </c>
      <c r="W114" s="224">
        <v>0.26924014457475992</v>
      </c>
      <c r="X114" s="224">
        <v>0.31916366278259001</v>
      </c>
      <c r="Y114" s="224">
        <v>0.33423770962049121</v>
      </c>
      <c r="DA114" s="177" t="s">
        <v>1226</v>
      </c>
    </row>
    <row r="115" spans="1:105" ht="12" customHeight="1" x14ac:dyDescent="0.25">
      <c r="A115" s="56" t="s">
        <v>95</v>
      </c>
      <c r="B115" s="260">
        <v>0.1154185760834871</v>
      </c>
      <c r="C115" s="260">
        <v>0.1111063997872568</v>
      </c>
      <c r="D115" s="260">
        <v>0.1122848096578609</v>
      </c>
      <c r="E115" s="260">
        <v>0.19124348627031459</v>
      </c>
      <c r="F115" s="260">
        <v>0.19644505564306661</v>
      </c>
      <c r="G115" s="260">
        <v>0.22970457555360951</v>
      </c>
      <c r="H115" s="260">
        <v>0.19962566419586519</v>
      </c>
      <c r="I115" s="260">
        <v>0.2303793250017821</v>
      </c>
      <c r="J115" s="260">
        <v>0.16089772167112729</v>
      </c>
      <c r="K115" s="260">
        <v>0.1236264206807926</v>
      </c>
      <c r="L115" s="260">
        <v>0.1296031658162822</v>
      </c>
      <c r="M115" s="260">
        <v>0.1449571513355066</v>
      </c>
      <c r="N115" s="260">
        <v>0.13601280898372639</v>
      </c>
      <c r="O115" s="260">
        <v>0.147517016029096</v>
      </c>
      <c r="P115" s="260">
        <v>0.1943218833331434</v>
      </c>
      <c r="Q115" s="260">
        <v>0.19019769661386859</v>
      </c>
      <c r="R115" s="260">
        <v>0.17299647395514989</v>
      </c>
      <c r="S115" s="260">
        <v>0.13692837583726189</v>
      </c>
      <c r="T115" s="260">
        <v>0.11523159215240079</v>
      </c>
      <c r="U115" s="260">
        <v>0.13111628437922909</v>
      </c>
      <c r="V115" s="260">
        <v>0.1012282331418527</v>
      </c>
      <c r="W115" s="260">
        <v>5.9057265818353182E-2</v>
      </c>
      <c r="X115" s="260">
        <v>7.4224680651986938E-2</v>
      </c>
      <c r="Y115" s="260">
        <v>7.7699805896471616E-2</v>
      </c>
      <c r="DA115" s="68" t="s">
        <v>1227</v>
      </c>
    </row>
    <row r="116" spans="1:105" ht="12" customHeight="1" x14ac:dyDescent="0.25">
      <c r="A116" s="37" t="s">
        <v>159</v>
      </c>
      <c r="B116" s="226">
        <v>7.0588246974188206E-3</v>
      </c>
      <c r="C116" s="226">
        <v>8.7743051747061103E-3</v>
      </c>
      <c r="D116" s="226">
        <v>6.8184662289726842E-3</v>
      </c>
      <c r="E116" s="226">
        <v>3.687114712739417E-3</v>
      </c>
      <c r="F116" s="226">
        <v>5.2320408501661331E-3</v>
      </c>
      <c r="G116" s="226">
        <v>4.505827050470243E-3</v>
      </c>
      <c r="H116" s="226">
        <v>2.1058060922257479E-3</v>
      </c>
      <c r="I116" s="226">
        <v>2.1750570783687982E-3</v>
      </c>
      <c r="J116" s="226">
        <v>9.6897686643121841E-4</v>
      </c>
      <c r="K116" s="226">
        <v>7.6589318444511231E-4</v>
      </c>
      <c r="L116" s="226">
        <v>1.505809863191274E-3</v>
      </c>
      <c r="M116" s="226">
        <v>1.5385104319854031E-3</v>
      </c>
      <c r="N116" s="226">
        <v>4.6970841336259573E-3</v>
      </c>
      <c r="O116" s="226">
        <v>8.0175755812390177E-3</v>
      </c>
      <c r="P116" s="226">
        <v>8.8246981501385185E-3</v>
      </c>
      <c r="Q116" s="226">
        <v>8.209755229772046E-3</v>
      </c>
      <c r="R116" s="226">
        <v>7.6417909015723341E-5</v>
      </c>
      <c r="S116" s="226">
        <v>9.7575838083189593E-4</v>
      </c>
      <c r="T116" s="226">
        <v>1.654982433709478E-3</v>
      </c>
      <c r="U116" s="226">
        <v>2.3736327677028788E-3</v>
      </c>
      <c r="V116" s="226">
        <v>1.4512764134519589E-3</v>
      </c>
      <c r="W116" s="226">
        <v>1.5510501854665429E-3</v>
      </c>
      <c r="X116" s="226">
        <v>4.8105857376218682E-4</v>
      </c>
      <c r="Y116" s="226">
        <v>5.2037820792764586E-4</v>
      </c>
      <c r="DA116" s="69" t="s">
        <v>1228</v>
      </c>
    </row>
    <row r="117" spans="1:105" ht="12" customHeight="1" x14ac:dyDescent="0.25">
      <c r="A117" s="37" t="s">
        <v>35</v>
      </c>
      <c r="B117" s="226">
        <v>1.342789612492753E-2</v>
      </c>
      <c r="C117" s="226">
        <v>1.2922558208673071E-2</v>
      </c>
      <c r="D117" s="226">
        <v>1.1847160112774939E-2</v>
      </c>
      <c r="E117" s="226">
        <v>1.0933528517462951E-2</v>
      </c>
      <c r="F117" s="226">
        <v>1.4800335817508019E-2</v>
      </c>
      <c r="G117" s="226">
        <v>1.614749295508915E-2</v>
      </c>
      <c r="H117" s="226">
        <v>1.229024660847082E-2</v>
      </c>
      <c r="I117" s="226">
        <v>1.7991141331045821E-2</v>
      </c>
      <c r="J117" s="226">
        <v>9.8310386494422017E-3</v>
      </c>
      <c r="K117" s="226">
        <v>7.681709925441013E-3</v>
      </c>
      <c r="L117" s="226">
        <v>8.412611165374128E-3</v>
      </c>
      <c r="M117" s="226">
        <v>1.6304697146621219E-2</v>
      </c>
      <c r="N117" s="226">
        <v>2.1380009273312399E-2</v>
      </c>
      <c r="O117" s="226">
        <v>3.4634452459216168E-2</v>
      </c>
      <c r="P117" s="226">
        <v>3.6491394760171922E-2</v>
      </c>
      <c r="Q117" s="226">
        <v>2.4613064846013569E-2</v>
      </c>
      <c r="R117" s="226">
        <v>2.1335928136550619E-2</v>
      </c>
      <c r="S117" s="226">
        <v>1.0808470746593871E-2</v>
      </c>
      <c r="T117" s="226">
        <v>1.19825098439233E-2</v>
      </c>
      <c r="U117" s="226">
        <v>1.3383720453026739E-2</v>
      </c>
      <c r="V117" s="226">
        <v>7.2803523946591469E-3</v>
      </c>
      <c r="W117" s="226">
        <v>3.1966436102166501E-3</v>
      </c>
      <c r="X117" s="226">
        <v>7.7487916170221381E-4</v>
      </c>
      <c r="Y117" s="226">
        <v>8.5229663120804026E-4</v>
      </c>
      <c r="DA117" s="69" t="s">
        <v>1229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X118" s="226">
        <v>0</v>
      </c>
      <c r="Y118" s="226">
        <v>0</v>
      </c>
      <c r="DA118" s="69" t="s">
        <v>1230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X119" s="226">
        <v>0</v>
      </c>
      <c r="Y119" s="226">
        <v>0</v>
      </c>
      <c r="DA119" s="69" t="s">
        <v>1231</v>
      </c>
    </row>
    <row r="120" spans="1:105" ht="12" customHeight="1" x14ac:dyDescent="0.25">
      <c r="A120" s="37" t="s">
        <v>40</v>
      </c>
      <c r="B120" s="226">
        <v>9.4931855261140702E-2</v>
      </c>
      <c r="C120" s="226">
        <v>8.9409536403877651E-2</v>
      </c>
      <c r="D120" s="226">
        <v>9.3619183316113241E-2</v>
      </c>
      <c r="E120" s="226">
        <v>0.1766228430401123</v>
      </c>
      <c r="F120" s="226">
        <v>0.17641267897539251</v>
      </c>
      <c r="G120" s="226">
        <v>0.20905125554805021</v>
      </c>
      <c r="H120" s="226">
        <v>0.18522961149516859</v>
      </c>
      <c r="I120" s="226">
        <v>0.21021312659236749</v>
      </c>
      <c r="J120" s="226">
        <v>0.15009770615525389</v>
      </c>
      <c r="K120" s="226">
        <v>0.11517881757090651</v>
      </c>
      <c r="L120" s="226">
        <v>0.1196847447877168</v>
      </c>
      <c r="M120" s="226">
        <v>0.12711394375689991</v>
      </c>
      <c r="N120" s="226">
        <v>0.10993571557678811</v>
      </c>
      <c r="O120" s="226">
        <v>0.1048649879886408</v>
      </c>
      <c r="P120" s="226">
        <v>0.14900579042283291</v>
      </c>
      <c r="Q120" s="226">
        <v>0.15737487653808299</v>
      </c>
      <c r="R120" s="226">
        <v>0.1515841279095835</v>
      </c>
      <c r="S120" s="226">
        <v>0.12514414670983609</v>
      </c>
      <c r="T120" s="226">
        <v>0.1015940998747681</v>
      </c>
      <c r="U120" s="226">
        <v>0.11535893115849941</v>
      </c>
      <c r="V120" s="226">
        <v>9.2496604333741614E-2</v>
      </c>
      <c r="W120" s="226">
        <v>5.4309572022669991E-2</v>
      </c>
      <c r="X120" s="226">
        <v>7.2968742916522542E-2</v>
      </c>
      <c r="Y120" s="226">
        <v>7.6327131057335934E-2</v>
      </c>
      <c r="DA120" s="69" t="s">
        <v>1232</v>
      </c>
    </row>
    <row r="121" spans="1:105" ht="12" customHeight="1" x14ac:dyDescent="0.25">
      <c r="A121" s="57" t="s">
        <v>1051</v>
      </c>
      <c r="B121" s="261">
        <f t="shared" ref="B121:Y121" si="4">B122+B133</f>
        <v>0.45323812502703542</v>
      </c>
      <c r="C121" s="261">
        <f t="shared" si="4"/>
        <v>0.45261645757414787</v>
      </c>
      <c r="D121" s="261">
        <f t="shared" si="4"/>
        <v>0.43106778253716732</v>
      </c>
      <c r="E121" s="261">
        <f t="shared" si="4"/>
        <v>0.60732981856014656</v>
      </c>
      <c r="F121" s="261">
        <f t="shared" si="4"/>
        <v>0.70830767923644022</v>
      </c>
      <c r="G121" s="261">
        <f t="shared" si="4"/>
        <v>0.7849916181680352</v>
      </c>
      <c r="H121" s="261">
        <f t="shared" si="4"/>
        <v>0.68937183542533642</v>
      </c>
      <c r="I121" s="261">
        <f t="shared" si="4"/>
        <v>0.81622856311481562</v>
      </c>
      <c r="J121" s="261">
        <f t="shared" si="4"/>
        <v>0.52635763615193498</v>
      </c>
      <c r="K121" s="261">
        <f t="shared" si="4"/>
        <v>0.39749589839139593</v>
      </c>
      <c r="L121" s="261">
        <f t="shared" si="4"/>
        <v>0.4332888301497777</v>
      </c>
      <c r="M121" s="261">
        <f t="shared" si="4"/>
        <v>0.52408448918129025</v>
      </c>
      <c r="N121" s="261">
        <f t="shared" si="4"/>
        <v>0.59856193611070596</v>
      </c>
      <c r="O121" s="261">
        <f t="shared" si="4"/>
        <v>0.74379005552334454</v>
      </c>
      <c r="P121" s="261">
        <f t="shared" si="4"/>
        <v>0.94603980297728718</v>
      </c>
      <c r="Q121" s="261">
        <f t="shared" si="4"/>
        <v>0.71324399038256603</v>
      </c>
      <c r="R121" s="261">
        <f t="shared" si="4"/>
        <v>0.5748745515455379</v>
      </c>
      <c r="S121" s="261">
        <f t="shared" si="4"/>
        <v>0.39802332303307814</v>
      </c>
      <c r="T121" s="261">
        <f t="shared" si="4"/>
        <v>0.37864039798243743</v>
      </c>
      <c r="U121" s="261">
        <f t="shared" si="4"/>
        <v>0.43399238620988506</v>
      </c>
      <c r="V121" s="261">
        <f t="shared" si="4"/>
        <v>0.29578963681063214</v>
      </c>
      <c r="W121" s="261">
        <f t="shared" si="4"/>
        <v>0.16930707361394759</v>
      </c>
      <c r="X121" s="261">
        <f t="shared" si="4"/>
        <v>0.12556355775723538</v>
      </c>
      <c r="Y121" s="261">
        <f t="shared" si="4"/>
        <v>0.13392780858368883</v>
      </c>
      <c r="DA121" s="70"/>
    </row>
    <row r="122" spans="1:105" ht="12" customHeight="1" x14ac:dyDescent="0.25">
      <c r="A122" s="60" t="s">
        <v>1052</v>
      </c>
      <c r="B122" s="262">
        <v>0.45218679515516941</v>
      </c>
      <c r="C122" s="262">
        <v>0.45160329133551808</v>
      </c>
      <c r="D122" s="262">
        <v>0.43004622516662522</v>
      </c>
      <c r="E122" s="262">
        <v>0.60564314607918801</v>
      </c>
      <c r="F122" s="262">
        <v>0.70656519314047628</v>
      </c>
      <c r="G122" s="262">
        <v>0.7829600441550999</v>
      </c>
      <c r="H122" s="262">
        <v>0.68764306525557806</v>
      </c>
      <c r="I122" s="262">
        <v>0.81421412293397522</v>
      </c>
      <c r="J122" s="262">
        <v>0.52496378270003397</v>
      </c>
      <c r="K122" s="262">
        <v>0.39641291228115111</v>
      </c>
      <c r="L122" s="262">
        <v>0.43214778143919269</v>
      </c>
      <c r="M122" s="262">
        <v>0.52277044856278732</v>
      </c>
      <c r="N122" s="262">
        <v>0.59732410431353444</v>
      </c>
      <c r="O122" s="262">
        <v>0.74244979692021229</v>
      </c>
      <c r="P122" s="262">
        <v>0.94429291751970035</v>
      </c>
      <c r="Q122" s="262">
        <v>0.7114773160067448</v>
      </c>
      <c r="R122" s="262">
        <v>0.57328388087598015</v>
      </c>
      <c r="S122" s="262">
        <v>0.39677697952537783</v>
      </c>
      <c r="T122" s="262">
        <v>0.37758441383891472</v>
      </c>
      <c r="U122" s="262">
        <v>0.4327911057285595</v>
      </c>
      <c r="V122" s="262">
        <v>0.29486948152185349</v>
      </c>
      <c r="W122" s="262">
        <v>0.1687724277951258</v>
      </c>
      <c r="X122" s="262">
        <v>0.1249297759038789</v>
      </c>
      <c r="Y122" s="262">
        <v>0.13326409331855479</v>
      </c>
      <c r="DA122" s="72" t="s">
        <v>1233</v>
      </c>
    </row>
    <row r="123" spans="1:105" ht="12" customHeight="1" x14ac:dyDescent="0.25">
      <c r="A123" s="64" t="s">
        <v>28</v>
      </c>
      <c r="B123" s="229">
        <v>0</v>
      </c>
      <c r="C123" s="229">
        <v>0</v>
      </c>
      <c r="D123" s="229">
        <v>0</v>
      </c>
      <c r="E123" s="229">
        <v>0</v>
      </c>
      <c r="F123" s="229">
        <v>0</v>
      </c>
      <c r="G123" s="229">
        <v>0</v>
      </c>
      <c r="H123" s="229">
        <v>0</v>
      </c>
      <c r="I123" s="229">
        <v>0</v>
      </c>
      <c r="J123" s="229">
        <v>0</v>
      </c>
      <c r="K123" s="229">
        <v>0</v>
      </c>
      <c r="L123" s="229">
        <v>0</v>
      </c>
      <c r="M123" s="229">
        <v>0</v>
      </c>
      <c r="N123" s="229">
        <v>0</v>
      </c>
      <c r="O123" s="229">
        <v>0</v>
      </c>
      <c r="P123" s="229">
        <v>0</v>
      </c>
      <c r="Q123" s="229">
        <v>0</v>
      </c>
      <c r="R123" s="229">
        <v>0</v>
      </c>
      <c r="S123" s="229">
        <v>0</v>
      </c>
      <c r="T123" s="229">
        <v>0</v>
      </c>
      <c r="U123" s="229">
        <v>0</v>
      </c>
      <c r="V123" s="229">
        <v>0</v>
      </c>
      <c r="W123" s="229">
        <v>0</v>
      </c>
      <c r="X123" s="229">
        <v>0</v>
      </c>
      <c r="Y123" s="229">
        <v>0</v>
      </c>
      <c r="DA123" s="73" t="s">
        <v>1234</v>
      </c>
    </row>
    <row r="124" spans="1:105" ht="12" customHeight="1" x14ac:dyDescent="0.25">
      <c r="A124" s="64" t="s">
        <v>30</v>
      </c>
      <c r="B124" s="229">
        <v>0</v>
      </c>
      <c r="C124" s="229">
        <v>0</v>
      </c>
      <c r="D124" s="229">
        <v>0</v>
      </c>
      <c r="E124" s="229">
        <v>0</v>
      </c>
      <c r="F124" s="229">
        <v>0</v>
      </c>
      <c r="G124" s="229">
        <v>0</v>
      </c>
      <c r="H124" s="229">
        <v>0</v>
      </c>
      <c r="I124" s="229">
        <v>0</v>
      </c>
      <c r="J124" s="229">
        <v>0</v>
      </c>
      <c r="K124" s="229">
        <v>0</v>
      </c>
      <c r="L124" s="229">
        <v>0</v>
      </c>
      <c r="M124" s="229">
        <v>0</v>
      </c>
      <c r="N124" s="229">
        <v>0</v>
      </c>
      <c r="O124" s="229">
        <v>0</v>
      </c>
      <c r="P124" s="229">
        <v>0</v>
      </c>
      <c r="Q124" s="229">
        <v>0</v>
      </c>
      <c r="R124" s="229">
        <v>0</v>
      </c>
      <c r="S124" s="229">
        <v>0</v>
      </c>
      <c r="T124" s="229">
        <v>0</v>
      </c>
      <c r="U124" s="229">
        <v>0</v>
      </c>
      <c r="V124" s="229">
        <v>0</v>
      </c>
      <c r="W124" s="229">
        <v>0</v>
      </c>
      <c r="X124" s="229">
        <v>0</v>
      </c>
      <c r="Y124" s="229">
        <v>0</v>
      </c>
      <c r="DA124" s="73" t="s">
        <v>1235</v>
      </c>
    </row>
    <row r="125" spans="1:105" ht="12" customHeight="1" x14ac:dyDescent="0.25">
      <c r="A125" s="64" t="s">
        <v>31</v>
      </c>
      <c r="B125" s="229">
        <v>8.5995885231511915E-2</v>
      </c>
      <c r="C125" s="229">
        <v>8.661135342003394E-2</v>
      </c>
      <c r="D125" s="229">
        <v>8.491770936282067E-2</v>
      </c>
      <c r="E125" s="229">
        <v>5.7654063648699273E-2</v>
      </c>
      <c r="F125" s="229">
        <v>5.6222088390157902E-2</v>
      </c>
      <c r="G125" s="229">
        <v>6.0984510840039058E-2</v>
      </c>
      <c r="H125" s="229">
        <v>5.803050702769378E-2</v>
      </c>
      <c r="I125" s="229">
        <v>7.2270543288329603E-2</v>
      </c>
      <c r="J125" s="229">
        <v>5.575795939211392E-2</v>
      </c>
      <c r="K125" s="229">
        <v>0</v>
      </c>
      <c r="L125" s="229">
        <v>0</v>
      </c>
      <c r="M125" s="229">
        <v>0</v>
      </c>
      <c r="N125" s="229">
        <v>0</v>
      </c>
      <c r="O125" s="229">
        <v>0</v>
      </c>
      <c r="P125" s="229">
        <v>0</v>
      </c>
      <c r="Q125" s="229">
        <v>0</v>
      </c>
      <c r="R125" s="229">
        <v>0</v>
      </c>
      <c r="S125" s="229">
        <v>0</v>
      </c>
      <c r="T125" s="229">
        <v>0</v>
      </c>
      <c r="U125" s="229">
        <v>0</v>
      </c>
      <c r="V125" s="229">
        <v>0</v>
      </c>
      <c r="W125" s="229">
        <v>0</v>
      </c>
      <c r="X125" s="229">
        <v>0</v>
      </c>
      <c r="Y125" s="229">
        <v>0</v>
      </c>
      <c r="DA125" s="73" t="s">
        <v>1236</v>
      </c>
    </row>
    <row r="126" spans="1:105" ht="12" customHeight="1" x14ac:dyDescent="0.25">
      <c r="A126" s="64" t="s">
        <v>159</v>
      </c>
      <c r="B126" s="229">
        <v>0.12996060929158501</v>
      </c>
      <c r="C126" s="229">
        <v>0.15161933876994951</v>
      </c>
      <c r="D126" s="229">
        <v>0.1297349286895027</v>
      </c>
      <c r="E126" s="229">
        <v>0.10246169686274099</v>
      </c>
      <c r="F126" s="229">
        <v>0.11541549243387871</v>
      </c>
      <c r="G126" s="229">
        <v>0.1107024202790414</v>
      </c>
      <c r="H126" s="229">
        <v>5.0040504149412447E-2</v>
      </c>
      <c r="I126" s="229">
        <v>5.0367858368403517E-2</v>
      </c>
      <c r="J126" s="229">
        <v>2.5189549315892758E-2</v>
      </c>
      <c r="K126" s="229">
        <v>2.2029988475280801E-2</v>
      </c>
      <c r="L126" s="229">
        <v>3.9867571938737148E-2</v>
      </c>
      <c r="M126" s="229">
        <v>3.5602009058888197E-2</v>
      </c>
      <c r="N126" s="229">
        <v>7.603586436973428E-2</v>
      </c>
      <c r="O126" s="229">
        <v>0.1042641701886336</v>
      </c>
      <c r="P126" s="229">
        <v>0.1209302703393441</v>
      </c>
      <c r="Q126" s="229">
        <v>0.18409493574952149</v>
      </c>
      <c r="R126" s="229">
        <v>2.1273019474428931E-3</v>
      </c>
      <c r="S126" s="229">
        <v>3.4164452317861013E-2</v>
      </c>
      <c r="T126" s="229">
        <v>4.7508800787274118E-2</v>
      </c>
      <c r="U126" s="229">
        <v>6.7486611725978946E-2</v>
      </c>
      <c r="V126" s="229">
        <v>5.0644307504454283E-2</v>
      </c>
      <c r="W126" s="229">
        <v>5.6292019880586103E-2</v>
      </c>
      <c r="X126" s="229">
        <v>4.8635126096413482E-2</v>
      </c>
      <c r="Y126" s="229">
        <v>5.1334719257946033E-2</v>
      </c>
      <c r="DA126" s="73" t="s">
        <v>1237</v>
      </c>
    </row>
    <row r="127" spans="1:105" ht="12" customHeight="1" x14ac:dyDescent="0.25">
      <c r="A127" s="64" t="s">
        <v>32</v>
      </c>
      <c r="B127" s="229">
        <v>0</v>
      </c>
      <c r="C127" s="229">
        <v>0</v>
      </c>
      <c r="D127" s="229">
        <v>0</v>
      </c>
      <c r="E127" s="229">
        <v>0</v>
      </c>
      <c r="F127" s="229">
        <v>0</v>
      </c>
      <c r="G127" s="229">
        <v>0</v>
      </c>
      <c r="H127" s="229">
        <v>0</v>
      </c>
      <c r="I127" s="229">
        <v>0</v>
      </c>
      <c r="J127" s="229">
        <v>0</v>
      </c>
      <c r="K127" s="229">
        <v>0</v>
      </c>
      <c r="L127" s="229">
        <v>0</v>
      </c>
      <c r="M127" s="229">
        <v>0</v>
      </c>
      <c r="N127" s="229">
        <v>0</v>
      </c>
      <c r="O127" s="229">
        <v>0</v>
      </c>
      <c r="P127" s="229">
        <v>0</v>
      </c>
      <c r="Q127" s="229">
        <v>0</v>
      </c>
      <c r="R127" s="229">
        <v>0</v>
      </c>
      <c r="S127" s="229">
        <v>0</v>
      </c>
      <c r="T127" s="229">
        <v>0</v>
      </c>
      <c r="U127" s="229">
        <v>0</v>
      </c>
      <c r="V127" s="229">
        <v>0</v>
      </c>
      <c r="W127" s="229">
        <v>0</v>
      </c>
      <c r="X127" s="229">
        <v>0</v>
      </c>
      <c r="Y127" s="229">
        <v>0</v>
      </c>
      <c r="DA127" s="73" t="s">
        <v>1238</v>
      </c>
    </row>
    <row r="128" spans="1:105" ht="12" customHeight="1" x14ac:dyDescent="0.25">
      <c r="A128" s="64" t="s">
        <v>33</v>
      </c>
      <c r="B128" s="229">
        <v>0</v>
      </c>
      <c r="C128" s="229">
        <v>0</v>
      </c>
      <c r="D128" s="229">
        <v>0</v>
      </c>
      <c r="E128" s="229">
        <v>0</v>
      </c>
      <c r="F128" s="229">
        <v>0</v>
      </c>
      <c r="G128" s="229">
        <v>0</v>
      </c>
      <c r="H128" s="229">
        <v>0</v>
      </c>
      <c r="I128" s="229">
        <v>0</v>
      </c>
      <c r="J128" s="229">
        <v>0</v>
      </c>
      <c r="K128" s="229">
        <v>0</v>
      </c>
      <c r="L128" s="229">
        <v>0</v>
      </c>
      <c r="M128" s="229">
        <v>0</v>
      </c>
      <c r="N128" s="229">
        <v>0</v>
      </c>
      <c r="O128" s="229">
        <v>0</v>
      </c>
      <c r="P128" s="229">
        <v>0</v>
      </c>
      <c r="Q128" s="229">
        <v>0</v>
      </c>
      <c r="R128" s="229">
        <v>0</v>
      </c>
      <c r="S128" s="229">
        <v>0</v>
      </c>
      <c r="T128" s="229">
        <v>0</v>
      </c>
      <c r="U128" s="229">
        <v>0</v>
      </c>
      <c r="V128" s="229">
        <v>0</v>
      </c>
      <c r="W128" s="229">
        <v>0</v>
      </c>
      <c r="X128" s="229">
        <v>0</v>
      </c>
      <c r="Y128" s="229">
        <v>0</v>
      </c>
      <c r="DA128" s="73" t="s">
        <v>1239</v>
      </c>
    </row>
    <row r="129" spans="1:105" ht="12" customHeight="1" x14ac:dyDescent="0.25">
      <c r="A129" s="64" t="s">
        <v>35</v>
      </c>
      <c r="B129" s="229">
        <v>0.23623030063207251</v>
      </c>
      <c r="C129" s="229">
        <v>0.21337259914553469</v>
      </c>
      <c r="D129" s="229">
        <v>0.21539358711430179</v>
      </c>
      <c r="E129" s="229">
        <v>0.29032439111882757</v>
      </c>
      <c r="F129" s="229">
        <v>0.31197000487961429</v>
      </c>
      <c r="G129" s="229">
        <v>0.37908446663095119</v>
      </c>
      <c r="H129" s="229">
        <v>0.279069377331712</v>
      </c>
      <c r="I129" s="229">
        <v>0.39809784757919559</v>
      </c>
      <c r="J129" s="229">
        <v>0.24420507183738421</v>
      </c>
      <c r="K129" s="229">
        <v>0.21113112216021909</v>
      </c>
      <c r="L129" s="229">
        <v>0.21282799447122511</v>
      </c>
      <c r="M129" s="229">
        <v>0.36052475034860298</v>
      </c>
      <c r="N129" s="229">
        <v>0.33070923654263679</v>
      </c>
      <c r="O129" s="229">
        <v>0.43037659187150862</v>
      </c>
      <c r="P129" s="229">
        <v>0.47783055245006523</v>
      </c>
      <c r="Q129" s="229">
        <v>0.52738238025722328</v>
      </c>
      <c r="R129" s="229">
        <v>0.56753652259162302</v>
      </c>
      <c r="S129" s="229">
        <v>0.36161356353341922</v>
      </c>
      <c r="T129" s="229">
        <v>0.32868263618028998</v>
      </c>
      <c r="U129" s="229">
        <v>0.36360449194257821</v>
      </c>
      <c r="V129" s="229">
        <v>0.24276226936871079</v>
      </c>
      <c r="W129" s="229">
        <v>0.1108570939977367</v>
      </c>
      <c r="X129" s="229">
        <v>7.4857334039511281E-2</v>
      </c>
      <c r="Y129" s="229">
        <v>8.0339874574999928E-2</v>
      </c>
      <c r="DA129" s="73" t="s">
        <v>1240</v>
      </c>
    </row>
    <row r="130" spans="1:105" ht="12" customHeight="1" x14ac:dyDescent="0.25">
      <c r="A130" s="64" t="s">
        <v>36</v>
      </c>
      <c r="B130" s="229">
        <v>0</v>
      </c>
      <c r="C130" s="229">
        <v>0</v>
      </c>
      <c r="D130" s="229">
        <v>0</v>
      </c>
      <c r="E130" s="229">
        <v>0</v>
      </c>
      <c r="F130" s="229">
        <v>0</v>
      </c>
      <c r="G130" s="229">
        <v>0</v>
      </c>
      <c r="H130" s="229">
        <v>0</v>
      </c>
      <c r="I130" s="229">
        <v>0</v>
      </c>
      <c r="J130" s="229">
        <v>0</v>
      </c>
      <c r="K130" s="229">
        <v>0</v>
      </c>
      <c r="L130" s="229">
        <v>0</v>
      </c>
      <c r="M130" s="229">
        <v>0</v>
      </c>
      <c r="N130" s="229">
        <v>0</v>
      </c>
      <c r="O130" s="229">
        <v>0</v>
      </c>
      <c r="P130" s="229">
        <v>0</v>
      </c>
      <c r="Q130" s="229">
        <v>0</v>
      </c>
      <c r="R130" s="229">
        <v>0</v>
      </c>
      <c r="S130" s="229">
        <v>0</v>
      </c>
      <c r="T130" s="229">
        <v>0</v>
      </c>
      <c r="U130" s="229">
        <v>0</v>
      </c>
      <c r="V130" s="229">
        <v>0</v>
      </c>
      <c r="W130" s="229">
        <v>0</v>
      </c>
      <c r="X130" s="229">
        <v>0</v>
      </c>
      <c r="Y130" s="229">
        <v>0</v>
      </c>
      <c r="DA130" s="73" t="s">
        <v>1241</v>
      </c>
    </row>
    <row r="131" spans="1:105" ht="12" customHeight="1" x14ac:dyDescent="0.25">
      <c r="A131" s="64" t="s">
        <v>38</v>
      </c>
      <c r="B131" s="229">
        <v>0</v>
      </c>
      <c r="C131" s="229">
        <v>0</v>
      </c>
      <c r="D131" s="229">
        <v>0</v>
      </c>
      <c r="E131" s="229">
        <v>0</v>
      </c>
      <c r="F131" s="229">
        <v>0</v>
      </c>
      <c r="G131" s="229">
        <v>0</v>
      </c>
      <c r="H131" s="229">
        <v>0</v>
      </c>
      <c r="I131" s="229">
        <v>0</v>
      </c>
      <c r="J131" s="229">
        <v>0</v>
      </c>
      <c r="K131" s="229">
        <v>0</v>
      </c>
      <c r="L131" s="229">
        <v>0</v>
      </c>
      <c r="M131" s="229">
        <v>0</v>
      </c>
      <c r="N131" s="229">
        <v>0</v>
      </c>
      <c r="O131" s="229">
        <v>0</v>
      </c>
      <c r="P131" s="229">
        <v>0</v>
      </c>
      <c r="Q131" s="229">
        <v>0</v>
      </c>
      <c r="R131" s="229">
        <v>0</v>
      </c>
      <c r="S131" s="229">
        <v>0</v>
      </c>
      <c r="T131" s="229">
        <v>0</v>
      </c>
      <c r="U131" s="229">
        <v>0</v>
      </c>
      <c r="V131" s="229">
        <v>0</v>
      </c>
      <c r="W131" s="229">
        <v>0</v>
      </c>
      <c r="X131" s="229">
        <v>0</v>
      </c>
      <c r="Y131" s="229">
        <v>0</v>
      </c>
      <c r="DA131" s="73" t="s">
        <v>1242</v>
      </c>
    </row>
    <row r="132" spans="1:105" ht="12" customHeight="1" x14ac:dyDescent="0.25">
      <c r="A132" s="64" t="s">
        <v>39</v>
      </c>
      <c r="B132" s="229">
        <v>0</v>
      </c>
      <c r="C132" s="229">
        <v>0</v>
      </c>
      <c r="D132" s="229">
        <v>0</v>
      </c>
      <c r="E132" s="229">
        <v>0.15520299444892019</v>
      </c>
      <c r="F132" s="229">
        <v>0.22295760743682541</v>
      </c>
      <c r="G132" s="229">
        <v>0.23218864640506831</v>
      </c>
      <c r="H132" s="229">
        <v>0.3005026767467599</v>
      </c>
      <c r="I132" s="229">
        <v>0.29347787369804662</v>
      </c>
      <c r="J132" s="229">
        <v>0.19981120215464299</v>
      </c>
      <c r="K132" s="229">
        <v>0.1632518016456512</v>
      </c>
      <c r="L132" s="229">
        <v>0.17945221502923051</v>
      </c>
      <c r="M132" s="229">
        <v>0.1266436891552962</v>
      </c>
      <c r="N132" s="229">
        <v>0.19057900340116321</v>
      </c>
      <c r="O132" s="229">
        <v>0.20780903486007021</v>
      </c>
      <c r="P132" s="229">
        <v>0.34553209473029112</v>
      </c>
      <c r="Q132" s="229">
        <v>0</v>
      </c>
      <c r="R132" s="229">
        <v>3.62005633691424E-3</v>
      </c>
      <c r="S132" s="229">
        <v>9.989636740975296E-4</v>
      </c>
      <c r="T132" s="229">
        <v>1.392976871350547E-3</v>
      </c>
      <c r="U132" s="229">
        <v>1.700002060002422E-3</v>
      </c>
      <c r="V132" s="229">
        <v>1.4629046486883499E-3</v>
      </c>
      <c r="W132" s="229">
        <v>1.623313916803023E-3</v>
      </c>
      <c r="X132" s="229">
        <v>1.4373157679541269E-3</v>
      </c>
      <c r="Y132" s="229">
        <v>1.5894994856088019E-3</v>
      </c>
      <c r="DA132" s="73" t="s">
        <v>1243</v>
      </c>
    </row>
    <row r="133" spans="1:105" ht="12" customHeight="1" x14ac:dyDescent="0.25">
      <c r="A133" s="60" t="s">
        <v>1064</v>
      </c>
      <c r="B133" s="262">
        <v>1.051329871866001E-3</v>
      </c>
      <c r="C133" s="262">
        <v>1.013166238629811E-3</v>
      </c>
      <c r="D133" s="262">
        <v>1.0215573705421119E-3</v>
      </c>
      <c r="E133" s="262">
        <v>1.686672480958505E-3</v>
      </c>
      <c r="F133" s="262">
        <v>1.742486095963914E-3</v>
      </c>
      <c r="G133" s="262">
        <v>2.0315740129353299E-3</v>
      </c>
      <c r="H133" s="262">
        <v>1.7287701697583421E-3</v>
      </c>
      <c r="I133" s="262">
        <v>2.0144401808403572E-3</v>
      </c>
      <c r="J133" s="262">
        <v>1.3938534519010661E-3</v>
      </c>
      <c r="K133" s="262">
        <v>1.0829861102448349E-3</v>
      </c>
      <c r="L133" s="262">
        <v>1.1410487105850389E-3</v>
      </c>
      <c r="M133" s="262">
        <v>1.3140406185029659E-3</v>
      </c>
      <c r="N133" s="262">
        <v>1.237831797171502E-3</v>
      </c>
      <c r="O133" s="262">
        <v>1.3402586031322401E-3</v>
      </c>
      <c r="P133" s="262">
        <v>1.7468854575867999E-3</v>
      </c>
      <c r="Q133" s="262">
        <v>1.7666743758212159E-3</v>
      </c>
      <c r="R133" s="262">
        <v>1.5906706695577161E-3</v>
      </c>
      <c r="S133" s="262">
        <v>1.246343507700328E-3</v>
      </c>
      <c r="T133" s="262">
        <v>1.0559841435227131E-3</v>
      </c>
      <c r="U133" s="262">
        <v>1.2012804813255761E-3</v>
      </c>
      <c r="V133" s="262">
        <v>9.2015528877861807E-4</v>
      </c>
      <c r="W133" s="262">
        <v>5.346458188217831E-4</v>
      </c>
      <c r="X133" s="262">
        <v>6.3378185335647699E-4</v>
      </c>
      <c r="Y133" s="262">
        <v>6.6371526513404303E-4</v>
      </c>
      <c r="DA133" s="72" t="s">
        <v>1244</v>
      </c>
    </row>
    <row r="134" spans="1:105" ht="12" customHeight="1" x14ac:dyDescent="0.25">
      <c r="A134" s="57" t="s">
        <v>1010</v>
      </c>
      <c r="B134" s="261">
        <v>0.1889386347675662</v>
      </c>
      <c r="C134" s="261">
        <v>0.18567716808773821</v>
      </c>
      <c r="D134" s="261">
        <v>0.18138850875341431</v>
      </c>
      <c r="E134" s="261">
        <v>0.28615222925216088</v>
      </c>
      <c r="F134" s="261">
        <v>0.3044626488347717</v>
      </c>
      <c r="G134" s="261">
        <v>0.35121679939227413</v>
      </c>
      <c r="H134" s="261">
        <v>0.30656096494509238</v>
      </c>
      <c r="I134" s="261">
        <v>0.35669981104975901</v>
      </c>
      <c r="J134" s="261">
        <v>0.2433135752791811</v>
      </c>
      <c r="K134" s="261">
        <v>0.18993855116538641</v>
      </c>
      <c r="L134" s="261">
        <v>0.19979028296451709</v>
      </c>
      <c r="M134" s="261">
        <v>0.22785247441462239</v>
      </c>
      <c r="N134" s="261">
        <v>0.23060746674743041</v>
      </c>
      <c r="O134" s="261">
        <v>0.27229407231283209</v>
      </c>
      <c r="P134" s="261">
        <v>0.34704174728057319</v>
      </c>
      <c r="Q134" s="261">
        <v>0.30805490597491297</v>
      </c>
      <c r="R134" s="261">
        <v>0.26672334931398639</v>
      </c>
      <c r="S134" s="261">
        <v>0.20233131055689199</v>
      </c>
      <c r="T134" s="261">
        <v>0.17711549965832871</v>
      </c>
      <c r="U134" s="261">
        <v>0.2021164022366668</v>
      </c>
      <c r="V134" s="261">
        <v>0.14991398755280569</v>
      </c>
      <c r="W134" s="261">
        <v>8.7143970663579748E-2</v>
      </c>
      <c r="X134" s="261">
        <v>0.1100439474193344</v>
      </c>
      <c r="Y134" s="261">
        <v>0.1152500642522679</v>
      </c>
      <c r="DA134" s="70" t="s">
        <v>1245</v>
      </c>
    </row>
    <row r="135" spans="1:105" ht="12" customHeight="1" x14ac:dyDescent="0.25">
      <c r="A135" s="60" t="s">
        <v>1012</v>
      </c>
      <c r="B135" s="262">
        <v>0.1378742254480475</v>
      </c>
      <c r="C135" s="262">
        <v>0.13980103636163799</v>
      </c>
      <c r="D135" s="262">
        <v>0.1298389011886931</v>
      </c>
      <c r="E135" s="262">
        <v>0.14008998237637041</v>
      </c>
      <c r="F135" s="262">
        <v>0.171999786769686</v>
      </c>
      <c r="G135" s="262">
        <v>0.1856558483000034</v>
      </c>
      <c r="H135" s="262">
        <v>0.1469815278985471</v>
      </c>
      <c r="I135" s="262">
        <v>0.18852656028276099</v>
      </c>
      <c r="J135" s="262">
        <v>0.11344601999381471</v>
      </c>
      <c r="K135" s="262">
        <v>8.0640791177418153E-2</v>
      </c>
      <c r="L135" s="262">
        <v>9.0906988138998113E-2</v>
      </c>
      <c r="M135" s="262">
        <v>0.13338378718415311</v>
      </c>
      <c r="N135" s="262">
        <v>0.1626098304349009</v>
      </c>
      <c r="O135" s="262">
        <v>0.2189170334633038</v>
      </c>
      <c r="P135" s="262">
        <v>0.26171403383446651</v>
      </c>
      <c r="Q135" s="262">
        <v>0.20888308553985729</v>
      </c>
      <c r="R135" s="262">
        <v>0.15641444490368531</v>
      </c>
      <c r="S135" s="262">
        <v>9.8416409008300523E-2</v>
      </c>
      <c r="T135" s="262">
        <v>0.10179116814321219</v>
      </c>
      <c r="U135" s="262">
        <v>0.1170543569745754</v>
      </c>
      <c r="V135" s="262">
        <v>7.3089426363879523E-2</v>
      </c>
      <c r="W135" s="262">
        <v>4.0901135596149357E-2</v>
      </c>
      <c r="X135" s="262">
        <v>1.6340534152824941E-2</v>
      </c>
      <c r="Y135" s="262">
        <v>1.7761530579172909E-2</v>
      </c>
      <c r="DA135" s="72" t="s">
        <v>1246</v>
      </c>
    </row>
    <row r="136" spans="1:105" ht="12" customHeight="1" x14ac:dyDescent="0.25">
      <c r="A136" s="59" t="s">
        <v>28</v>
      </c>
      <c r="B136" s="230">
        <v>0</v>
      </c>
      <c r="C136" s="230">
        <v>0</v>
      </c>
      <c r="D136" s="230">
        <v>0</v>
      </c>
      <c r="E136" s="230">
        <v>0</v>
      </c>
      <c r="F136" s="230">
        <v>0</v>
      </c>
      <c r="G136" s="230">
        <v>0</v>
      </c>
      <c r="H136" s="230">
        <v>0</v>
      </c>
      <c r="I136" s="230">
        <v>0</v>
      </c>
      <c r="J136" s="230">
        <v>0</v>
      </c>
      <c r="K136" s="230">
        <v>0</v>
      </c>
      <c r="L136" s="230">
        <v>0</v>
      </c>
      <c r="M136" s="230">
        <v>0</v>
      </c>
      <c r="N136" s="230">
        <v>0</v>
      </c>
      <c r="O136" s="230">
        <v>0</v>
      </c>
      <c r="P136" s="230">
        <v>0</v>
      </c>
      <c r="Q136" s="230">
        <v>0</v>
      </c>
      <c r="R136" s="230">
        <v>0</v>
      </c>
      <c r="S136" s="230">
        <v>0</v>
      </c>
      <c r="T136" s="230">
        <v>0</v>
      </c>
      <c r="U136" s="230">
        <v>0</v>
      </c>
      <c r="V136" s="230">
        <v>0</v>
      </c>
      <c r="W136" s="230">
        <v>0</v>
      </c>
      <c r="X136" s="230">
        <v>0</v>
      </c>
      <c r="Y136" s="230">
        <v>0</v>
      </c>
      <c r="DA136" s="71" t="s">
        <v>1247</v>
      </c>
    </row>
    <row r="137" spans="1:105" ht="12" customHeight="1" x14ac:dyDescent="0.25">
      <c r="A137" s="59" t="s">
        <v>31</v>
      </c>
      <c r="B137" s="295">
        <v>2.6328707145897769E-2</v>
      </c>
      <c r="C137" s="295">
        <v>2.6950124177786899E-2</v>
      </c>
      <c r="D137" s="295">
        <v>2.5752145811052101E-2</v>
      </c>
      <c r="E137" s="295">
        <v>1.7979226149974211E-2</v>
      </c>
      <c r="F137" s="295">
        <v>2.0054100665049111E-2</v>
      </c>
      <c r="G137" s="295">
        <v>2.0599986679100169E-2</v>
      </c>
      <c r="H137" s="295">
        <v>2.2046743010312939E-2</v>
      </c>
      <c r="I137" s="295">
        <v>2.616377710029626E-2</v>
      </c>
      <c r="J137" s="295">
        <v>1.944694352770291E-2</v>
      </c>
      <c r="K137" s="295">
        <v>0</v>
      </c>
      <c r="L137" s="295">
        <v>0</v>
      </c>
      <c r="M137" s="295">
        <v>0</v>
      </c>
      <c r="N137" s="295">
        <v>0</v>
      </c>
      <c r="O137" s="295">
        <v>0</v>
      </c>
      <c r="P137" s="295">
        <v>0</v>
      </c>
      <c r="Q137" s="295">
        <v>0</v>
      </c>
      <c r="R137" s="295">
        <v>0</v>
      </c>
      <c r="S137" s="295">
        <v>0</v>
      </c>
      <c r="T137" s="295">
        <v>0</v>
      </c>
      <c r="U137" s="295">
        <v>0</v>
      </c>
      <c r="V137" s="295">
        <v>0</v>
      </c>
      <c r="W137" s="295">
        <v>0</v>
      </c>
      <c r="X137" s="295">
        <v>0</v>
      </c>
      <c r="Y137" s="295">
        <v>0</v>
      </c>
      <c r="DA137" s="122" t="s">
        <v>1248</v>
      </c>
    </row>
    <row r="138" spans="1:105" ht="12" customHeight="1" x14ac:dyDescent="0.25">
      <c r="A138" s="59" t="s">
        <v>159</v>
      </c>
      <c r="B138" s="295">
        <v>3.9046511410848542E-2</v>
      </c>
      <c r="C138" s="295">
        <v>4.6297674872070461E-2</v>
      </c>
      <c r="D138" s="295">
        <v>3.8609191419242947E-2</v>
      </c>
      <c r="E138" s="295">
        <v>3.1356043106143691E-2</v>
      </c>
      <c r="F138" s="295">
        <v>4.0399776529823198E-2</v>
      </c>
      <c r="G138" s="295">
        <v>3.669637352305341E-2</v>
      </c>
      <c r="H138" s="295">
        <v>1.8656423343812321E-2</v>
      </c>
      <c r="I138" s="295">
        <v>1.7894156985692099E-2</v>
      </c>
      <c r="J138" s="295">
        <v>8.6215135684271638E-3</v>
      </c>
      <c r="K138" s="295">
        <v>7.4739527483902238E-3</v>
      </c>
      <c r="L138" s="295">
        <v>1.4087570129747529E-2</v>
      </c>
      <c r="M138" s="295">
        <v>1.1758140083738241E-2</v>
      </c>
      <c r="N138" s="295">
        <v>2.9876302316947899E-2</v>
      </c>
      <c r="O138" s="295">
        <v>4.1967251332294377E-2</v>
      </c>
      <c r="P138" s="295">
        <v>5.1967319811380863E-2</v>
      </c>
      <c r="Q138" s="295">
        <v>5.3201832236939917E-2</v>
      </c>
      <c r="R138" s="295">
        <v>5.7186759677826677E-4</v>
      </c>
      <c r="S138" s="295">
        <v>8.3320731976579965E-3</v>
      </c>
      <c r="T138" s="295">
        <v>1.26183824164655E-2</v>
      </c>
      <c r="U138" s="295">
        <v>1.7998720108318381E-2</v>
      </c>
      <c r="V138" s="295">
        <v>1.23956108426266E-2</v>
      </c>
      <c r="W138" s="295">
        <v>1.3581177303912541E-2</v>
      </c>
      <c r="X138" s="295">
        <v>6.3527242312752348E-3</v>
      </c>
      <c r="Y138" s="295">
        <v>6.8349792128968353E-3</v>
      </c>
      <c r="DA138" s="122" t="s">
        <v>1249</v>
      </c>
    </row>
    <row r="139" spans="1:105" ht="12" customHeight="1" x14ac:dyDescent="0.25">
      <c r="A139" s="59" t="s">
        <v>32</v>
      </c>
      <c r="B139" s="295">
        <v>0</v>
      </c>
      <c r="C139" s="295">
        <v>0</v>
      </c>
      <c r="D139" s="295">
        <v>0</v>
      </c>
      <c r="E139" s="295">
        <v>0</v>
      </c>
      <c r="F139" s="295">
        <v>0</v>
      </c>
      <c r="G139" s="295">
        <v>0</v>
      </c>
      <c r="H139" s="295">
        <v>0</v>
      </c>
      <c r="I139" s="295">
        <v>0</v>
      </c>
      <c r="J139" s="295">
        <v>0</v>
      </c>
      <c r="K139" s="295">
        <v>0</v>
      </c>
      <c r="L139" s="295">
        <v>0</v>
      </c>
      <c r="M139" s="295">
        <v>0</v>
      </c>
      <c r="N139" s="295">
        <v>0</v>
      </c>
      <c r="O139" s="295">
        <v>0</v>
      </c>
      <c r="P139" s="295">
        <v>0</v>
      </c>
      <c r="Q139" s="295">
        <v>0</v>
      </c>
      <c r="R139" s="295">
        <v>0</v>
      </c>
      <c r="S139" s="295">
        <v>0</v>
      </c>
      <c r="T139" s="295">
        <v>0</v>
      </c>
      <c r="U139" s="295">
        <v>0</v>
      </c>
      <c r="V139" s="295">
        <v>0</v>
      </c>
      <c r="W139" s="295">
        <v>0</v>
      </c>
      <c r="X139" s="295">
        <v>0</v>
      </c>
      <c r="Y139" s="295">
        <v>0</v>
      </c>
      <c r="DA139" s="122" t="s">
        <v>1250</v>
      </c>
    </row>
    <row r="140" spans="1:105" ht="12" customHeight="1" x14ac:dyDescent="0.25">
      <c r="A140" s="59" t="s">
        <v>35</v>
      </c>
      <c r="B140" s="295">
        <v>7.2499006891301218E-2</v>
      </c>
      <c r="C140" s="295">
        <v>6.6553237311780589E-2</v>
      </c>
      <c r="D140" s="295">
        <v>6.5477563958398072E-2</v>
      </c>
      <c r="E140" s="295">
        <v>9.0754713120252448E-2</v>
      </c>
      <c r="F140" s="295">
        <v>0.1115459095748137</v>
      </c>
      <c r="G140" s="295">
        <v>0.12835948809784981</v>
      </c>
      <c r="H140" s="295">
        <v>0.1062783615444219</v>
      </c>
      <c r="I140" s="295">
        <v>0.14446862619677259</v>
      </c>
      <c r="J140" s="295">
        <v>8.5377562897684639E-2</v>
      </c>
      <c r="K140" s="295">
        <v>7.3166838429027922E-2</v>
      </c>
      <c r="L140" s="295">
        <v>7.6819418009250587E-2</v>
      </c>
      <c r="M140" s="295">
        <v>0.1216256471004149</v>
      </c>
      <c r="N140" s="295">
        <v>0.132733528117953</v>
      </c>
      <c r="O140" s="295">
        <v>0.17694978213100951</v>
      </c>
      <c r="P140" s="295">
        <v>0.20974671402308559</v>
      </c>
      <c r="Q140" s="295">
        <v>0.15568125330291741</v>
      </c>
      <c r="R140" s="295">
        <v>0.15584257730690701</v>
      </c>
      <c r="S140" s="295">
        <v>9.0084335810642527E-2</v>
      </c>
      <c r="T140" s="295">
        <v>8.9172785726746751E-2</v>
      </c>
      <c r="U140" s="295">
        <v>9.9055636866257069E-2</v>
      </c>
      <c r="V140" s="295">
        <v>6.0693815521252928E-2</v>
      </c>
      <c r="W140" s="295">
        <v>2.731995829223682E-2</v>
      </c>
      <c r="X140" s="295">
        <v>9.9878099215497049E-3</v>
      </c>
      <c r="Y140" s="295">
        <v>1.092655136627607E-2</v>
      </c>
      <c r="DA140" s="122" t="s">
        <v>1251</v>
      </c>
    </row>
    <row r="141" spans="1:105" ht="12" customHeight="1" x14ac:dyDescent="0.25">
      <c r="A141" s="60" t="s">
        <v>1019</v>
      </c>
      <c r="B141" s="262">
        <v>5.1064409319518687E-2</v>
      </c>
      <c r="C141" s="262">
        <v>4.5876131726100257E-2</v>
      </c>
      <c r="D141" s="262">
        <v>5.1549607564721232E-2</v>
      </c>
      <c r="E141" s="262">
        <v>0.14606224687579061</v>
      </c>
      <c r="F141" s="262">
        <v>0.1324628620650857</v>
      </c>
      <c r="G141" s="262">
        <v>0.16556095109227081</v>
      </c>
      <c r="H141" s="262">
        <v>0.15957943704654531</v>
      </c>
      <c r="I141" s="262">
        <v>0.16817325076699799</v>
      </c>
      <c r="J141" s="262">
        <v>0.12986755528536639</v>
      </c>
      <c r="K141" s="262">
        <v>0.1092977599879682</v>
      </c>
      <c r="L141" s="262">
        <v>0.10888329482551901</v>
      </c>
      <c r="M141" s="262">
        <v>9.4468687230469223E-2</v>
      </c>
      <c r="N141" s="262">
        <v>6.7997636312529516E-2</v>
      </c>
      <c r="O141" s="262">
        <v>5.3377038849528283E-2</v>
      </c>
      <c r="P141" s="262">
        <v>8.532771344610672E-2</v>
      </c>
      <c r="Q141" s="262">
        <v>9.9171820435055749E-2</v>
      </c>
      <c r="R141" s="262">
        <v>0.1103089044103012</v>
      </c>
      <c r="S141" s="262">
        <v>0.1039149015485914</v>
      </c>
      <c r="T141" s="262">
        <v>7.5324331515116458E-2</v>
      </c>
      <c r="U141" s="262">
        <v>8.5062045262091351E-2</v>
      </c>
      <c r="V141" s="262">
        <v>7.6824561188926208E-2</v>
      </c>
      <c r="W141" s="262">
        <v>4.6242835067430391E-2</v>
      </c>
      <c r="X141" s="262">
        <v>9.3703413266509467E-2</v>
      </c>
      <c r="Y141" s="262">
        <v>9.7488533673094971E-2</v>
      </c>
      <c r="DA141" s="72" t="s">
        <v>1252</v>
      </c>
    </row>
    <row r="142" spans="1:105" ht="12" customHeight="1" x14ac:dyDescent="0.25">
      <c r="A142" s="57" t="s">
        <v>1021</v>
      </c>
      <c r="B142" s="261">
        <f t="shared" ref="B142:Y142" si="5">B143+B144+B155</f>
        <v>0.32655520577167185</v>
      </c>
      <c r="C142" s="261">
        <f t="shared" si="5"/>
        <v>0.31820266178292622</v>
      </c>
      <c r="D142" s="261">
        <f t="shared" si="5"/>
        <v>0.31835947184878149</v>
      </c>
      <c r="E142" s="261">
        <f t="shared" si="5"/>
        <v>0.52581483862512957</v>
      </c>
      <c r="F142" s="261">
        <f t="shared" si="5"/>
        <v>0.5466217394495112</v>
      </c>
      <c r="G142" s="261">
        <f t="shared" si="5"/>
        <v>0.63265987865698603</v>
      </c>
      <c r="H142" s="261">
        <f t="shared" si="5"/>
        <v>0.54573515540955908</v>
      </c>
      <c r="I142" s="261">
        <f t="shared" si="5"/>
        <v>0.6278010523895563</v>
      </c>
      <c r="J142" s="261">
        <f t="shared" si="5"/>
        <v>0.43498393646292088</v>
      </c>
      <c r="K142" s="261">
        <f t="shared" si="5"/>
        <v>0.33383654928580214</v>
      </c>
      <c r="L142" s="261">
        <f t="shared" si="5"/>
        <v>0.35369138050461824</v>
      </c>
      <c r="M142" s="261">
        <f t="shared" si="5"/>
        <v>0.3933009184006302</v>
      </c>
      <c r="N142" s="261">
        <f t="shared" si="5"/>
        <v>0.37938674110565362</v>
      </c>
      <c r="O142" s="261">
        <f t="shared" si="5"/>
        <v>0.41319850423917437</v>
      </c>
      <c r="P142" s="261">
        <f t="shared" si="5"/>
        <v>0.5466475976591112</v>
      </c>
      <c r="Q142" s="261">
        <f t="shared" si="5"/>
        <v>0.52909099980131702</v>
      </c>
      <c r="R142" s="261">
        <f t="shared" si="5"/>
        <v>0.4592105357769673</v>
      </c>
      <c r="S142" s="261">
        <f t="shared" si="5"/>
        <v>0.36539308174315177</v>
      </c>
      <c r="T142" s="261">
        <f t="shared" si="5"/>
        <v>0.31150737752527463</v>
      </c>
      <c r="U142" s="261">
        <f t="shared" si="5"/>
        <v>0.3562518126541443</v>
      </c>
      <c r="V142" s="261">
        <f t="shared" si="5"/>
        <v>0.27363927650100045</v>
      </c>
      <c r="W142" s="261">
        <f t="shared" si="5"/>
        <v>0.16330148858421414</v>
      </c>
      <c r="X142" s="261">
        <f t="shared" si="5"/>
        <v>0.19729828638264499</v>
      </c>
      <c r="Y142" s="261">
        <f t="shared" si="5"/>
        <v>0.20668498078069247</v>
      </c>
      <c r="DA142" s="70"/>
    </row>
    <row r="143" spans="1:105" ht="12" customHeight="1" x14ac:dyDescent="0.25">
      <c r="A143" s="60" t="s">
        <v>1022</v>
      </c>
      <c r="B143" s="262">
        <v>2.889038203730163E-2</v>
      </c>
      <c r="C143" s="262">
        <v>2.860371485182937E-2</v>
      </c>
      <c r="D143" s="262">
        <v>2.5554113266631449E-2</v>
      </c>
      <c r="E143" s="262">
        <v>2.2080413609256781E-2</v>
      </c>
      <c r="F143" s="262">
        <v>3.0182475059398192E-2</v>
      </c>
      <c r="G143" s="262">
        <v>3.2497463235848949E-2</v>
      </c>
      <c r="H143" s="262">
        <v>2.4223810575072481E-2</v>
      </c>
      <c r="I143" s="262">
        <v>3.5303496699747382E-2</v>
      </c>
      <c r="J143" s="262">
        <v>1.917132289391878E-2</v>
      </c>
      <c r="K143" s="262">
        <v>1.4997045846025261E-2</v>
      </c>
      <c r="L143" s="262">
        <v>1.6644511798779269E-2</v>
      </c>
      <c r="M143" s="262">
        <v>3.2028119450170763E-2</v>
      </c>
      <c r="N143" s="262">
        <v>4.3629912599332979E-2</v>
      </c>
      <c r="O143" s="262">
        <v>7.2158675605537917E-2</v>
      </c>
      <c r="P143" s="262">
        <v>7.5330691559958432E-2</v>
      </c>
      <c r="Q143" s="262">
        <v>5.1415109352840757E-2</v>
      </c>
      <c r="R143" s="262">
        <v>4.0995598774245218E-2</v>
      </c>
      <c r="S143" s="262">
        <v>2.1154808903297399E-2</v>
      </c>
      <c r="T143" s="262">
        <v>2.3772281510088571E-2</v>
      </c>
      <c r="U143" s="262">
        <v>2.6772947322869198E-2</v>
      </c>
      <c r="V143" s="262">
        <v>1.453179716139168E-2</v>
      </c>
      <c r="W143" s="262">
        <v>6.6105395738086234E-3</v>
      </c>
      <c r="X143" s="262">
        <v>1.553069076871798E-3</v>
      </c>
      <c r="Y143" s="262">
        <v>1.7082022413877839E-3</v>
      </c>
      <c r="DA143" s="72" t="s">
        <v>1253</v>
      </c>
    </row>
    <row r="144" spans="1:105" ht="12" customHeight="1" x14ac:dyDescent="0.25">
      <c r="A144" s="60" t="s">
        <v>1024</v>
      </c>
      <c r="B144" s="262">
        <v>3.9554033904428132E-2</v>
      </c>
      <c r="C144" s="262">
        <v>3.9502993205953248E-2</v>
      </c>
      <c r="D144" s="262">
        <v>3.7617336801874048E-2</v>
      </c>
      <c r="E144" s="262">
        <v>5.2977286799762213E-2</v>
      </c>
      <c r="F144" s="262">
        <v>6.1805218340303253E-2</v>
      </c>
      <c r="G144" s="262">
        <v>6.8487687973498163E-2</v>
      </c>
      <c r="H144" s="262">
        <v>6.0150047300542207E-2</v>
      </c>
      <c r="I144" s="262">
        <v>7.1221568982223982E-2</v>
      </c>
      <c r="J144" s="262">
        <v>4.5920038979441247E-2</v>
      </c>
      <c r="K144" s="262">
        <v>3.4675337582870371E-2</v>
      </c>
      <c r="L144" s="262">
        <v>3.7801165761383287E-2</v>
      </c>
      <c r="M144" s="262">
        <v>4.5728181955401827E-2</v>
      </c>
      <c r="N144" s="262">
        <v>5.2249597129085057E-2</v>
      </c>
      <c r="O144" s="262">
        <v>6.4944144221727035E-2</v>
      </c>
      <c r="P144" s="262">
        <v>8.2599922146042809E-2</v>
      </c>
      <c r="Q144" s="262">
        <v>6.2234895359793457E-2</v>
      </c>
      <c r="R144" s="262">
        <v>5.0146732067329461E-2</v>
      </c>
      <c r="S144" s="262">
        <v>3.4707183555101148E-2</v>
      </c>
      <c r="T144" s="262">
        <v>3.3028356570304243E-2</v>
      </c>
      <c r="U144" s="262">
        <v>3.7857439122361093E-2</v>
      </c>
      <c r="V144" s="262">
        <v>2.5793051885768251E-2</v>
      </c>
      <c r="W144" s="262">
        <v>1.476299264521932E-2</v>
      </c>
      <c r="X144" s="262">
        <v>1.0927954209894499E-2</v>
      </c>
      <c r="Y144" s="262">
        <v>1.1656980083985391E-2</v>
      </c>
      <c r="DA144" s="72" t="s">
        <v>1254</v>
      </c>
    </row>
    <row r="145" spans="1:105" ht="12" customHeight="1" x14ac:dyDescent="0.25">
      <c r="A145" s="64" t="s">
        <v>28</v>
      </c>
      <c r="B145" s="229">
        <v>0</v>
      </c>
      <c r="C145" s="229">
        <v>0</v>
      </c>
      <c r="D145" s="229">
        <v>0</v>
      </c>
      <c r="E145" s="229">
        <v>0</v>
      </c>
      <c r="F145" s="229">
        <v>0</v>
      </c>
      <c r="G145" s="229">
        <v>0</v>
      </c>
      <c r="H145" s="229">
        <v>0</v>
      </c>
      <c r="I145" s="229">
        <v>0</v>
      </c>
      <c r="J145" s="229">
        <v>0</v>
      </c>
      <c r="K145" s="229">
        <v>0</v>
      </c>
      <c r="L145" s="229">
        <v>0</v>
      </c>
      <c r="M145" s="229">
        <v>0</v>
      </c>
      <c r="N145" s="229">
        <v>0</v>
      </c>
      <c r="O145" s="229">
        <v>0</v>
      </c>
      <c r="P145" s="229">
        <v>0</v>
      </c>
      <c r="Q145" s="229">
        <v>0</v>
      </c>
      <c r="R145" s="229">
        <v>0</v>
      </c>
      <c r="S145" s="229">
        <v>0</v>
      </c>
      <c r="T145" s="229">
        <v>0</v>
      </c>
      <c r="U145" s="229">
        <v>0</v>
      </c>
      <c r="V145" s="229">
        <v>0</v>
      </c>
      <c r="W145" s="229">
        <v>0</v>
      </c>
      <c r="X145" s="229">
        <v>0</v>
      </c>
      <c r="Y145" s="229">
        <v>0</v>
      </c>
      <c r="DA145" s="73" t="s">
        <v>1255</v>
      </c>
    </row>
    <row r="146" spans="1:105" ht="12" customHeight="1" x14ac:dyDescent="0.25">
      <c r="A146" s="64" t="s">
        <v>30</v>
      </c>
      <c r="B146" s="229">
        <v>0</v>
      </c>
      <c r="C146" s="229">
        <v>0</v>
      </c>
      <c r="D146" s="229">
        <v>0</v>
      </c>
      <c r="E146" s="229">
        <v>0</v>
      </c>
      <c r="F146" s="229">
        <v>0</v>
      </c>
      <c r="G146" s="229">
        <v>0</v>
      </c>
      <c r="H146" s="229">
        <v>0</v>
      </c>
      <c r="I146" s="229">
        <v>0</v>
      </c>
      <c r="J146" s="229">
        <v>0</v>
      </c>
      <c r="K146" s="229">
        <v>0</v>
      </c>
      <c r="L146" s="229">
        <v>0</v>
      </c>
      <c r="M146" s="229">
        <v>0</v>
      </c>
      <c r="N146" s="229">
        <v>0</v>
      </c>
      <c r="O146" s="229">
        <v>0</v>
      </c>
      <c r="P146" s="229">
        <v>0</v>
      </c>
      <c r="Q146" s="229">
        <v>0</v>
      </c>
      <c r="R146" s="229">
        <v>0</v>
      </c>
      <c r="S146" s="229">
        <v>0</v>
      </c>
      <c r="T146" s="229">
        <v>0</v>
      </c>
      <c r="U146" s="229">
        <v>0</v>
      </c>
      <c r="V146" s="229">
        <v>0</v>
      </c>
      <c r="W146" s="229">
        <v>0</v>
      </c>
      <c r="X146" s="229">
        <v>0</v>
      </c>
      <c r="Y146" s="229">
        <v>0</v>
      </c>
      <c r="DA146" s="73" t="s">
        <v>1256</v>
      </c>
    </row>
    <row r="147" spans="1:105" ht="12" customHeight="1" x14ac:dyDescent="0.25">
      <c r="A147" s="64" t="s">
        <v>31</v>
      </c>
      <c r="B147" s="229">
        <v>7.5222987414334001E-3</v>
      </c>
      <c r="C147" s="229">
        <v>7.576135451962604E-3</v>
      </c>
      <c r="D147" s="229">
        <v>7.4279877059894826E-3</v>
      </c>
      <c r="E147" s="229">
        <v>5.0431609518941491E-3</v>
      </c>
      <c r="F147" s="229">
        <v>4.9179021019376606E-3</v>
      </c>
      <c r="G147" s="229">
        <v>5.3344844105501178E-3</v>
      </c>
      <c r="H147" s="229">
        <v>5.0760894989799552E-3</v>
      </c>
      <c r="I147" s="229">
        <v>6.3217049903836666E-3</v>
      </c>
      <c r="J147" s="229">
        <v>4.8773034504039289E-3</v>
      </c>
      <c r="K147" s="229">
        <v>0</v>
      </c>
      <c r="L147" s="229">
        <v>0</v>
      </c>
      <c r="M147" s="229">
        <v>0</v>
      </c>
      <c r="N147" s="229">
        <v>0</v>
      </c>
      <c r="O147" s="229">
        <v>0</v>
      </c>
      <c r="P147" s="229">
        <v>0</v>
      </c>
      <c r="Q147" s="229">
        <v>0</v>
      </c>
      <c r="R147" s="229">
        <v>0</v>
      </c>
      <c r="S147" s="229">
        <v>0</v>
      </c>
      <c r="T147" s="229">
        <v>0</v>
      </c>
      <c r="U147" s="229">
        <v>0</v>
      </c>
      <c r="V147" s="229">
        <v>0</v>
      </c>
      <c r="W147" s="229">
        <v>0</v>
      </c>
      <c r="X147" s="229">
        <v>0</v>
      </c>
      <c r="Y147" s="229">
        <v>0</v>
      </c>
      <c r="DA147" s="73" t="s">
        <v>1257</v>
      </c>
    </row>
    <row r="148" spans="1:105" ht="12" customHeight="1" x14ac:dyDescent="0.25">
      <c r="A148" s="64" t="s">
        <v>159</v>
      </c>
      <c r="B148" s="229">
        <v>1.1368015168146429E-2</v>
      </c>
      <c r="C148" s="229">
        <v>1.32625643440464E-2</v>
      </c>
      <c r="D148" s="229">
        <v>1.134827425956181E-2</v>
      </c>
      <c r="E148" s="229">
        <v>8.9626089815899538E-3</v>
      </c>
      <c r="F148" s="229">
        <v>1.009571343024151E-2</v>
      </c>
      <c r="G148" s="229">
        <v>9.6834479288960256E-3</v>
      </c>
      <c r="H148" s="229">
        <v>4.3771817729470249E-3</v>
      </c>
      <c r="I148" s="229">
        <v>4.4058163549725504E-3</v>
      </c>
      <c r="J148" s="229">
        <v>2.203399786002569E-3</v>
      </c>
      <c r="K148" s="229">
        <v>1.9270242306974111E-3</v>
      </c>
      <c r="L148" s="229">
        <v>3.4873271600310909E-3</v>
      </c>
      <c r="M148" s="229">
        <v>3.1142065369197539E-3</v>
      </c>
      <c r="N148" s="229">
        <v>6.6510680750881462E-3</v>
      </c>
      <c r="O148" s="229">
        <v>9.1202763257230701E-3</v>
      </c>
      <c r="P148" s="229">
        <v>1.0578106358529731E-2</v>
      </c>
      <c r="Q148" s="229">
        <v>1.6103294939807691E-2</v>
      </c>
      <c r="R148" s="229">
        <v>1.8608100514133359E-4</v>
      </c>
      <c r="S148" s="229">
        <v>2.9884594592002101E-3</v>
      </c>
      <c r="T148" s="229">
        <v>4.1557266537465363E-3</v>
      </c>
      <c r="U148" s="229">
        <v>5.9032412200102991E-3</v>
      </c>
      <c r="V148" s="229">
        <v>4.4299981281188663E-3</v>
      </c>
      <c r="W148" s="229">
        <v>4.9240192034829076E-3</v>
      </c>
      <c r="X148" s="229">
        <v>4.2542494543732698E-3</v>
      </c>
      <c r="Y148" s="229">
        <v>4.4903903602632337E-3</v>
      </c>
      <c r="DA148" s="73" t="s">
        <v>1258</v>
      </c>
    </row>
    <row r="149" spans="1:105" ht="12" customHeight="1" x14ac:dyDescent="0.25">
      <c r="A149" s="64" t="s">
        <v>32</v>
      </c>
      <c r="B149" s="229">
        <v>0</v>
      </c>
      <c r="C149" s="229">
        <v>0</v>
      </c>
      <c r="D149" s="229">
        <v>0</v>
      </c>
      <c r="E149" s="229">
        <v>0</v>
      </c>
      <c r="F149" s="229">
        <v>0</v>
      </c>
      <c r="G149" s="229">
        <v>0</v>
      </c>
      <c r="H149" s="229">
        <v>0</v>
      </c>
      <c r="I149" s="229">
        <v>0</v>
      </c>
      <c r="J149" s="229">
        <v>0</v>
      </c>
      <c r="K149" s="229">
        <v>0</v>
      </c>
      <c r="L149" s="229">
        <v>0</v>
      </c>
      <c r="M149" s="229">
        <v>0</v>
      </c>
      <c r="N149" s="229">
        <v>0</v>
      </c>
      <c r="O149" s="229">
        <v>0</v>
      </c>
      <c r="P149" s="229">
        <v>0</v>
      </c>
      <c r="Q149" s="229">
        <v>0</v>
      </c>
      <c r="R149" s="229">
        <v>0</v>
      </c>
      <c r="S149" s="229">
        <v>0</v>
      </c>
      <c r="T149" s="229">
        <v>0</v>
      </c>
      <c r="U149" s="229">
        <v>0</v>
      </c>
      <c r="V149" s="229">
        <v>0</v>
      </c>
      <c r="W149" s="229">
        <v>0</v>
      </c>
      <c r="X149" s="229">
        <v>0</v>
      </c>
      <c r="Y149" s="229">
        <v>0</v>
      </c>
      <c r="DA149" s="73" t="s">
        <v>1259</v>
      </c>
    </row>
    <row r="150" spans="1:105" ht="12" customHeight="1" x14ac:dyDescent="0.25">
      <c r="A150" s="64" t="s">
        <v>33</v>
      </c>
      <c r="B150" s="229">
        <v>0</v>
      </c>
      <c r="C150" s="229">
        <v>0</v>
      </c>
      <c r="D150" s="229">
        <v>0</v>
      </c>
      <c r="E150" s="229">
        <v>0</v>
      </c>
      <c r="F150" s="229">
        <v>0</v>
      </c>
      <c r="G150" s="229">
        <v>0</v>
      </c>
      <c r="H150" s="229">
        <v>0</v>
      </c>
      <c r="I150" s="229">
        <v>0</v>
      </c>
      <c r="J150" s="229">
        <v>0</v>
      </c>
      <c r="K150" s="229">
        <v>0</v>
      </c>
      <c r="L150" s="229">
        <v>0</v>
      </c>
      <c r="M150" s="229">
        <v>0</v>
      </c>
      <c r="N150" s="229">
        <v>0</v>
      </c>
      <c r="O150" s="229">
        <v>0</v>
      </c>
      <c r="P150" s="229">
        <v>0</v>
      </c>
      <c r="Q150" s="229">
        <v>0</v>
      </c>
      <c r="R150" s="229">
        <v>0</v>
      </c>
      <c r="S150" s="229">
        <v>0</v>
      </c>
      <c r="T150" s="229">
        <v>0</v>
      </c>
      <c r="U150" s="229">
        <v>0</v>
      </c>
      <c r="V150" s="229">
        <v>0</v>
      </c>
      <c r="W150" s="229">
        <v>0</v>
      </c>
      <c r="X150" s="229">
        <v>0</v>
      </c>
      <c r="Y150" s="229">
        <v>0</v>
      </c>
      <c r="DA150" s="73" t="s">
        <v>1260</v>
      </c>
    </row>
    <row r="151" spans="1:105" ht="12" customHeight="1" x14ac:dyDescent="0.25">
      <c r="A151" s="64" t="s">
        <v>35</v>
      </c>
      <c r="B151" s="229">
        <v>2.0663719994848301E-2</v>
      </c>
      <c r="C151" s="229">
        <v>1.8664293409944251E-2</v>
      </c>
      <c r="D151" s="229">
        <v>1.884107483632276E-2</v>
      </c>
      <c r="E151" s="229">
        <v>2.5395480214445369E-2</v>
      </c>
      <c r="F151" s="229">
        <v>2.728888212212937E-2</v>
      </c>
      <c r="G151" s="229">
        <v>3.315957035104785E-2</v>
      </c>
      <c r="H151" s="229">
        <v>2.4410972922989379E-2</v>
      </c>
      <c r="I151" s="229">
        <v>3.4822723549509993E-2</v>
      </c>
      <c r="J151" s="229">
        <v>2.1361295364174859E-2</v>
      </c>
      <c r="K151" s="229">
        <v>1.8468225197375711E-2</v>
      </c>
      <c r="L151" s="229">
        <v>1.8616655327667288E-2</v>
      </c>
      <c r="M151" s="229">
        <v>3.1536100459945308E-2</v>
      </c>
      <c r="N151" s="229">
        <v>2.892805472177987E-2</v>
      </c>
      <c r="O151" s="229">
        <v>3.7646234894400957E-2</v>
      </c>
      <c r="P151" s="229">
        <v>4.179716452289562E-2</v>
      </c>
      <c r="Q151" s="229">
        <v>4.613160041998577E-2</v>
      </c>
      <c r="R151" s="229">
        <v>4.9643994687830463E-2</v>
      </c>
      <c r="S151" s="229">
        <v>3.1631341970951923E-2</v>
      </c>
      <c r="T151" s="229">
        <v>2.875078236375914E-2</v>
      </c>
      <c r="U151" s="229">
        <v>3.1805494004228649E-2</v>
      </c>
      <c r="V151" s="229">
        <v>2.1235089428099891E-2</v>
      </c>
      <c r="W151" s="229">
        <v>9.6969776683288184E-3</v>
      </c>
      <c r="X151" s="229">
        <v>6.547978756385151E-3</v>
      </c>
      <c r="Y151" s="229">
        <v>7.0275517924546921E-3</v>
      </c>
      <c r="DA151" s="73" t="s">
        <v>1261</v>
      </c>
    </row>
    <row r="152" spans="1:105" ht="12" customHeight="1" x14ac:dyDescent="0.25">
      <c r="A152" s="64" t="s">
        <v>36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1262</v>
      </c>
    </row>
    <row r="153" spans="1:105" ht="12" customHeight="1" x14ac:dyDescent="0.25">
      <c r="A153" s="64" t="s">
        <v>38</v>
      </c>
      <c r="B153" s="229">
        <v>0</v>
      </c>
      <c r="C153" s="229">
        <v>0</v>
      </c>
      <c r="D153" s="229">
        <v>0</v>
      </c>
      <c r="E153" s="229">
        <v>0</v>
      </c>
      <c r="F153" s="229">
        <v>0</v>
      </c>
      <c r="G153" s="229">
        <v>0</v>
      </c>
      <c r="H153" s="229">
        <v>0</v>
      </c>
      <c r="I153" s="229">
        <v>0</v>
      </c>
      <c r="J153" s="229">
        <v>0</v>
      </c>
      <c r="K153" s="229">
        <v>0</v>
      </c>
      <c r="L153" s="229">
        <v>0</v>
      </c>
      <c r="M153" s="229">
        <v>0</v>
      </c>
      <c r="N153" s="229">
        <v>0</v>
      </c>
      <c r="O153" s="229">
        <v>0</v>
      </c>
      <c r="P153" s="229">
        <v>0</v>
      </c>
      <c r="Q153" s="229">
        <v>0</v>
      </c>
      <c r="R153" s="229">
        <v>0</v>
      </c>
      <c r="S153" s="229">
        <v>0</v>
      </c>
      <c r="T153" s="229">
        <v>0</v>
      </c>
      <c r="U153" s="229">
        <v>0</v>
      </c>
      <c r="V153" s="229">
        <v>0</v>
      </c>
      <c r="W153" s="229">
        <v>0</v>
      </c>
      <c r="X153" s="229">
        <v>0</v>
      </c>
      <c r="Y153" s="229">
        <v>0</v>
      </c>
      <c r="DA153" s="73" t="s">
        <v>1263</v>
      </c>
    </row>
    <row r="154" spans="1:105" ht="12" customHeight="1" x14ac:dyDescent="0.25">
      <c r="A154" s="64" t="s">
        <v>39</v>
      </c>
      <c r="B154" s="229">
        <v>0</v>
      </c>
      <c r="C154" s="229">
        <v>0</v>
      </c>
      <c r="D154" s="229">
        <v>0</v>
      </c>
      <c r="E154" s="229">
        <v>1.357603665183273E-2</v>
      </c>
      <c r="F154" s="229">
        <v>1.95027206859947E-2</v>
      </c>
      <c r="G154" s="229">
        <v>2.0310185283004181E-2</v>
      </c>
      <c r="H154" s="229">
        <v>2.6285803105625848E-2</v>
      </c>
      <c r="I154" s="229">
        <v>2.5671324087357769E-2</v>
      </c>
      <c r="J154" s="229">
        <v>1.7478040378859892E-2</v>
      </c>
      <c r="K154" s="229">
        <v>1.4280088154797249E-2</v>
      </c>
      <c r="L154" s="229">
        <v>1.5697183273684912E-2</v>
      </c>
      <c r="M154" s="229">
        <v>1.107787495853677E-2</v>
      </c>
      <c r="N154" s="229">
        <v>1.667047433221705E-2</v>
      </c>
      <c r="O154" s="229">
        <v>1.8177633001603001E-2</v>
      </c>
      <c r="P154" s="229">
        <v>3.0224651264617469E-2</v>
      </c>
      <c r="Q154" s="229">
        <v>0</v>
      </c>
      <c r="R154" s="229">
        <v>3.166563743576599E-4</v>
      </c>
      <c r="S154" s="229">
        <v>8.7382124949019716E-5</v>
      </c>
      <c r="T154" s="229">
        <v>1.2184755279856579E-4</v>
      </c>
      <c r="U154" s="229">
        <v>1.487038981221448E-4</v>
      </c>
      <c r="V154" s="229">
        <v>1.2796432954949159E-4</v>
      </c>
      <c r="W154" s="229">
        <v>1.4199577340758801E-4</v>
      </c>
      <c r="X154" s="229">
        <v>1.2572599913608239E-4</v>
      </c>
      <c r="Y154" s="229">
        <v>1.390379312674692E-4</v>
      </c>
      <c r="DA154" s="73" t="s">
        <v>1264</v>
      </c>
    </row>
    <row r="155" spans="1:105" ht="12" customHeight="1" x14ac:dyDescent="0.25">
      <c r="A155" s="60" t="s">
        <v>1036</v>
      </c>
      <c r="B155" s="262">
        <v>0.25811078982994212</v>
      </c>
      <c r="C155" s="262">
        <v>0.25009595372514359</v>
      </c>
      <c r="D155" s="262">
        <v>0.255188021780276</v>
      </c>
      <c r="E155" s="262">
        <v>0.45075713821611058</v>
      </c>
      <c r="F155" s="262">
        <v>0.45463404604980978</v>
      </c>
      <c r="G155" s="262">
        <v>0.53167472744763888</v>
      </c>
      <c r="H155" s="262">
        <v>0.46136129753394439</v>
      </c>
      <c r="I155" s="262">
        <v>0.5212759867075849</v>
      </c>
      <c r="J155" s="262">
        <v>0.36989257458956087</v>
      </c>
      <c r="K155" s="262">
        <v>0.28416416585690651</v>
      </c>
      <c r="L155" s="262">
        <v>0.29924570294445568</v>
      </c>
      <c r="M155" s="262">
        <v>0.31554461699505759</v>
      </c>
      <c r="N155" s="262">
        <v>0.2835072313772356</v>
      </c>
      <c r="O155" s="262">
        <v>0.2760956844119094</v>
      </c>
      <c r="P155" s="262">
        <v>0.38871698395311</v>
      </c>
      <c r="Q155" s="262">
        <v>0.41544099508868282</v>
      </c>
      <c r="R155" s="262">
        <v>0.36806820493539261</v>
      </c>
      <c r="S155" s="262">
        <v>0.3095310892847532</v>
      </c>
      <c r="T155" s="262">
        <v>0.25470673944488181</v>
      </c>
      <c r="U155" s="262">
        <v>0.29162142620891401</v>
      </c>
      <c r="V155" s="262">
        <v>0.23331442745384051</v>
      </c>
      <c r="W155" s="262">
        <v>0.14192795636518621</v>
      </c>
      <c r="X155" s="262">
        <v>0.1848172630958787</v>
      </c>
      <c r="Y155" s="262">
        <v>0.1933197984553193</v>
      </c>
      <c r="DA155" s="72" t="s">
        <v>1265</v>
      </c>
    </row>
    <row r="156" spans="1:105" ht="12" customHeight="1" x14ac:dyDescent="0.25">
      <c r="A156" s="132" t="s">
        <v>1038</v>
      </c>
      <c r="B156" s="316">
        <v>0.68359890869693563</v>
      </c>
      <c r="C156" s="316">
        <v>0.65878403495434468</v>
      </c>
      <c r="D156" s="316">
        <v>0.66424014228229533</v>
      </c>
      <c r="E156" s="316">
        <v>1.0967133134588101</v>
      </c>
      <c r="F156" s="316">
        <v>1.133004612059894</v>
      </c>
      <c r="G156" s="316">
        <v>1.3209762371868159</v>
      </c>
      <c r="H156" s="316">
        <v>1.1240862007821331</v>
      </c>
      <c r="I156" s="316">
        <v>1.309835424740261</v>
      </c>
      <c r="J156" s="316">
        <v>0.90631563327677545</v>
      </c>
      <c r="K156" s="316">
        <v>0.70418252435204165</v>
      </c>
      <c r="L156" s="316">
        <v>0.74193616504163917</v>
      </c>
      <c r="M156" s="316">
        <v>0.85441948985785721</v>
      </c>
      <c r="N156" s="316">
        <v>0.80486675813265318</v>
      </c>
      <c r="O156" s="316">
        <v>0.87146702761020289</v>
      </c>
      <c r="P156" s="316">
        <v>1.115015855921228</v>
      </c>
      <c r="Q156" s="316">
        <v>1.148732388998601</v>
      </c>
      <c r="R156" s="316">
        <v>1.034290723496605</v>
      </c>
      <c r="S156" s="316">
        <v>0.81040126845558635</v>
      </c>
      <c r="T156" s="316">
        <v>0.6866252233774659</v>
      </c>
      <c r="U156" s="316">
        <v>0.78110025031017138</v>
      </c>
      <c r="V156" s="316">
        <v>0.59830617209072312</v>
      </c>
      <c r="W156" s="316">
        <v>0.34763903135107921</v>
      </c>
      <c r="X156" s="316">
        <v>0.41209956541749482</v>
      </c>
      <c r="Y156" s="316">
        <v>0.43156295951700918</v>
      </c>
      <c r="DA156" s="139" t="s">
        <v>1266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340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6">SUM(B$161:B$167,B$169:B$170,B$172:B$175)</f>
        <v>0</v>
      </c>
      <c r="C160" s="232">
        <f t="shared" si="6"/>
        <v>0</v>
      </c>
      <c r="D160" s="232">
        <f t="shared" si="6"/>
        <v>0</v>
      </c>
      <c r="E160" s="232">
        <f t="shared" si="6"/>
        <v>0</v>
      </c>
      <c r="F160" s="232">
        <f t="shared" si="6"/>
        <v>0</v>
      </c>
      <c r="G160" s="232">
        <f t="shared" si="6"/>
        <v>0</v>
      </c>
      <c r="H160" s="232">
        <f t="shared" si="6"/>
        <v>0</v>
      </c>
      <c r="I160" s="232">
        <f t="shared" si="6"/>
        <v>0</v>
      </c>
      <c r="J160" s="232">
        <f t="shared" si="6"/>
        <v>0</v>
      </c>
      <c r="K160" s="232">
        <f t="shared" si="6"/>
        <v>0</v>
      </c>
      <c r="L160" s="232">
        <f t="shared" si="6"/>
        <v>0</v>
      </c>
      <c r="M160" s="232">
        <f t="shared" si="6"/>
        <v>0</v>
      </c>
      <c r="N160" s="232">
        <f t="shared" si="6"/>
        <v>0</v>
      </c>
      <c r="O160" s="232">
        <f t="shared" si="6"/>
        <v>0</v>
      </c>
      <c r="P160" s="232">
        <f t="shared" si="6"/>
        <v>0</v>
      </c>
      <c r="Q160" s="232">
        <f t="shared" si="6"/>
        <v>0</v>
      </c>
      <c r="R160" s="232">
        <f t="shared" si="6"/>
        <v>0</v>
      </c>
      <c r="S160" s="232">
        <f t="shared" si="6"/>
        <v>0</v>
      </c>
      <c r="T160" s="232">
        <f t="shared" si="6"/>
        <v>0</v>
      </c>
      <c r="U160" s="232">
        <f t="shared" si="6"/>
        <v>0</v>
      </c>
      <c r="V160" s="232">
        <f t="shared" si="6"/>
        <v>0</v>
      </c>
      <c r="W160" s="232">
        <f t="shared" si="6"/>
        <v>0</v>
      </c>
      <c r="X160" s="232">
        <f t="shared" si="6"/>
        <v>0</v>
      </c>
      <c r="Y160" s="232">
        <f t="shared" si="6"/>
        <v>0</v>
      </c>
      <c r="DA160" s="95"/>
    </row>
    <row r="161" spans="1:105" ht="12" customHeight="1" x14ac:dyDescent="0.25">
      <c r="A161" s="55" t="s">
        <v>91</v>
      </c>
      <c r="B161" s="266">
        <f t="shared" ref="B161:Y161" si="7">IF(B$6=0,0,B$6/B$5)</f>
        <v>0</v>
      </c>
      <c r="C161" s="266">
        <f t="shared" si="7"/>
        <v>0</v>
      </c>
      <c r="D161" s="266">
        <f t="shared" si="7"/>
        <v>0</v>
      </c>
      <c r="E161" s="266">
        <f t="shared" si="7"/>
        <v>0</v>
      </c>
      <c r="F161" s="266">
        <f t="shared" si="7"/>
        <v>0</v>
      </c>
      <c r="G161" s="266">
        <f t="shared" si="7"/>
        <v>0</v>
      </c>
      <c r="H161" s="266">
        <f t="shared" si="7"/>
        <v>0</v>
      </c>
      <c r="I161" s="266">
        <f t="shared" si="7"/>
        <v>0</v>
      </c>
      <c r="J161" s="266">
        <f t="shared" si="7"/>
        <v>0</v>
      </c>
      <c r="K161" s="266">
        <f t="shared" si="7"/>
        <v>0</v>
      </c>
      <c r="L161" s="266">
        <f t="shared" si="7"/>
        <v>0</v>
      </c>
      <c r="M161" s="266">
        <f t="shared" si="7"/>
        <v>0</v>
      </c>
      <c r="N161" s="266">
        <f t="shared" si="7"/>
        <v>0</v>
      </c>
      <c r="O161" s="266">
        <f t="shared" si="7"/>
        <v>0</v>
      </c>
      <c r="P161" s="266">
        <f t="shared" si="7"/>
        <v>0</v>
      </c>
      <c r="Q161" s="266">
        <f t="shared" si="7"/>
        <v>0</v>
      </c>
      <c r="R161" s="266">
        <f t="shared" si="7"/>
        <v>0</v>
      </c>
      <c r="S161" s="266">
        <f t="shared" si="7"/>
        <v>0</v>
      </c>
      <c r="T161" s="266">
        <f t="shared" si="7"/>
        <v>0</v>
      </c>
      <c r="U161" s="266">
        <f t="shared" si="7"/>
        <v>0</v>
      </c>
      <c r="V161" s="266">
        <f t="shared" si="7"/>
        <v>0</v>
      </c>
      <c r="W161" s="266">
        <f t="shared" si="7"/>
        <v>0</v>
      </c>
      <c r="X161" s="266">
        <f t="shared" si="7"/>
        <v>0</v>
      </c>
      <c r="Y161" s="266">
        <f t="shared" si="7"/>
        <v>0</v>
      </c>
      <c r="DA161" s="76"/>
    </row>
    <row r="162" spans="1:105" ht="12" customHeight="1" x14ac:dyDescent="0.25">
      <c r="A162" s="173" t="s">
        <v>92</v>
      </c>
      <c r="B162" s="267">
        <f t="shared" ref="B162:Y162" si="8">IF(B$7=0,0,B$7/B$5)</f>
        <v>0</v>
      </c>
      <c r="C162" s="267">
        <f t="shared" si="8"/>
        <v>0</v>
      </c>
      <c r="D162" s="267">
        <f t="shared" si="8"/>
        <v>0</v>
      </c>
      <c r="E162" s="267">
        <f t="shared" si="8"/>
        <v>0</v>
      </c>
      <c r="F162" s="267">
        <f t="shared" si="8"/>
        <v>0</v>
      </c>
      <c r="G162" s="267">
        <f t="shared" si="8"/>
        <v>0</v>
      </c>
      <c r="H162" s="267">
        <f t="shared" si="8"/>
        <v>0</v>
      </c>
      <c r="I162" s="267">
        <f t="shared" si="8"/>
        <v>0</v>
      </c>
      <c r="J162" s="267">
        <f t="shared" si="8"/>
        <v>0</v>
      </c>
      <c r="K162" s="267">
        <f t="shared" si="8"/>
        <v>0</v>
      </c>
      <c r="L162" s="267">
        <f t="shared" si="8"/>
        <v>0</v>
      </c>
      <c r="M162" s="267">
        <f t="shared" si="8"/>
        <v>0</v>
      </c>
      <c r="N162" s="267">
        <f t="shared" si="8"/>
        <v>0</v>
      </c>
      <c r="O162" s="267">
        <f t="shared" si="8"/>
        <v>0</v>
      </c>
      <c r="P162" s="267">
        <f t="shared" si="8"/>
        <v>0</v>
      </c>
      <c r="Q162" s="267">
        <f t="shared" si="8"/>
        <v>0</v>
      </c>
      <c r="R162" s="267">
        <f t="shared" si="8"/>
        <v>0</v>
      </c>
      <c r="S162" s="267">
        <f t="shared" si="8"/>
        <v>0</v>
      </c>
      <c r="T162" s="267">
        <f t="shared" si="8"/>
        <v>0</v>
      </c>
      <c r="U162" s="267">
        <f t="shared" si="8"/>
        <v>0</v>
      </c>
      <c r="V162" s="267">
        <f t="shared" si="8"/>
        <v>0</v>
      </c>
      <c r="W162" s="267">
        <f t="shared" si="8"/>
        <v>0</v>
      </c>
      <c r="X162" s="267">
        <f t="shared" si="8"/>
        <v>0</v>
      </c>
      <c r="Y162" s="267">
        <f t="shared" si="8"/>
        <v>0</v>
      </c>
      <c r="DA162" s="77"/>
    </row>
    <row r="163" spans="1:105" ht="12" customHeight="1" x14ac:dyDescent="0.25">
      <c r="A163" s="173" t="s">
        <v>93</v>
      </c>
      <c r="B163" s="267">
        <f t="shared" ref="B163:Y163" si="9">IF(B$8=0,0,B$8/B$5)</f>
        <v>0</v>
      </c>
      <c r="C163" s="267">
        <f t="shared" si="9"/>
        <v>0</v>
      </c>
      <c r="D163" s="267">
        <f t="shared" si="9"/>
        <v>0</v>
      </c>
      <c r="E163" s="267">
        <f t="shared" si="9"/>
        <v>0</v>
      </c>
      <c r="F163" s="267">
        <f t="shared" si="9"/>
        <v>0</v>
      </c>
      <c r="G163" s="267">
        <f t="shared" si="9"/>
        <v>0</v>
      </c>
      <c r="H163" s="267">
        <f t="shared" si="9"/>
        <v>0</v>
      </c>
      <c r="I163" s="267">
        <f t="shared" si="9"/>
        <v>0</v>
      </c>
      <c r="J163" s="267">
        <f t="shared" si="9"/>
        <v>0</v>
      </c>
      <c r="K163" s="267">
        <f t="shared" si="9"/>
        <v>0</v>
      </c>
      <c r="L163" s="267">
        <f t="shared" si="9"/>
        <v>0</v>
      </c>
      <c r="M163" s="267">
        <f t="shared" si="9"/>
        <v>0</v>
      </c>
      <c r="N163" s="267">
        <f t="shared" si="9"/>
        <v>0</v>
      </c>
      <c r="O163" s="267">
        <f t="shared" si="9"/>
        <v>0</v>
      </c>
      <c r="P163" s="267">
        <f t="shared" si="9"/>
        <v>0</v>
      </c>
      <c r="Q163" s="267">
        <f t="shared" si="9"/>
        <v>0</v>
      </c>
      <c r="R163" s="267">
        <f t="shared" si="9"/>
        <v>0</v>
      </c>
      <c r="S163" s="267">
        <f t="shared" si="9"/>
        <v>0</v>
      </c>
      <c r="T163" s="267">
        <f t="shared" si="9"/>
        <v>0</v>
      </c>
      <c r="U163" s="267">
        <f t="shared" si="9"/>
        <v>0</v>
      </c>
      <c r="V163" s="267">
        <f t="shared" si="9"/>
        <v>0</v>
      </c>
      <c r="W163" s="267">
        <f t="shared" si="9"/>
        <v>0</v>
      </c>
      <c r="X163" s="267">
        <f t="shared" si="9"/>
        <v>0</v>
      </c>
      <c r="Y163" s="267">
        <f t="shared" si="9"/>
        <v>0</v>
      </c>
      <c r="DA163" s="77"/>
    </row>
    <row r="164" spans="1:105" ht="12" customHeight="1" x14ac:dyDescent="0.25">
      <c r="A164" s="173" t="s">
        <v>94</v>
      </c>
      <c r="B164" s="267">
        <f t="shared" ref="B164:Y164" si="10">IF(B$9=0,0,B$9/B$5)</f>
        <v>0</v>
      </c>
      <c r="C164" s="267">
        <f t="shared" si="10"/>
        <v>0</v>
      </c>
      <c r="D164" s="267">
        <f t="shared" si="10"/>
        <v>0</v>
      </c>
      <c r="E164" s="267">
        <f t="shared" si="10"/>
        <v>0</v>
      </c>
      <c r="F164" s="267">
        <f t="shared" si="10"/>
        <v>0</v>
      </c>
      <c r="G164" s="267">
        <f t="shared" si="10"/>
        <v>0</v>
      </c>
      <c r="H164" s="267">
        <f t="shared" si="10"/>
        <v>0</v>
      </c>
      <c r="I164" s="267">
        <f t="shared" si="10"/>
        <v>0</v>
      </c>
      <c r="J164" s="267">
        <f t="shared" si="10"/>
        <v>0</v>
      </c>
      <c r="K164" s="267">
        <f t="shared" si="10"/>
        <v>0</v>
      </c>
      <c r="L164" s="267">
        <f t="shared" si="10"/>
        <v>0</v>
      </c>
      <c r="M164" s="267">
        <f t="shared" si="10"/>
        <v>0</v>
      </c>
      <c r="N164" s="267">
        <f t="shared" si="10"/>
        <v>0</v>
      </c>
      <c r="O164" s="267">
        <f t="shared" si="10"/>
        <v>0</v>
      </c>
      <c r="P164" s="267">
        <f t="shared" si="10"/>
        <v>0</v>
      </c>
      <c r="Q164" s="267">
        <f t="shared" si="10"/>
        <v>0</v>
      </c>
      <c r="R164" s="267">
        <f t="shared" si="10"/>
        <v>0</v>
      </c>
      <c r="S164" s="267">
        <f t="shared" si="10"/>
        <v>0</v>
      </c>
      <c r="T164" s="267">
        <f t="shared" si="10"/>
        <v>0</v>
      </c>
      <c r="U164" s="267">
        <f t="shared" si="10"/>
        <v>0</v>
      </c>
      <c r="V164" s="267">
        <f t="shared" si="10"/>
        <v>0</v>
      </c>
      <c r="W164" s="267">
        <f t="shared" si="10"/>
        <v>0</v>
      </c>
      <c r="X164" s="267">
        <f t="shared" si="10"/>
        <v>0</v>
      </c>
      <c r="Y164" s="267">
        <f t="shared" si="10"/>
        <v>0</v>
      </c>
      <c r="DA164" s="77"/>
    </row>
    <row r="165" spans="1:105" ht="12" customHeight="1" x14ac:dyDescent="0.25">
      <c r="A165" s="56" t="s">
        <v>95</v>
      </c>
      <c r="B165" s="268">
        <f t="shared" ref="B165:Y165" si="11">IF(B$10=0,0,B$10/B$5)</f>
        <v>0</v>
      </c>
      <c r="C165" s="268">
        <f t="shared" si="11"/>
        <v>0</v>
      </c>
      <c r="D165" s="268">
        <f t="shared" si="11"/>
        <v>0</v>
      </c>
      <c r="E165" s="268">
        <f t="shared" si="11"/>
        <v>0</v>
      </c>
      <c r="F165" s="268">
        <f t="shared" si="11"/>
        <v>0</v>
      </c>
      <c r="G165" s="268">
        <f t="shared" si="11"/>
        <v>0</v>
      </c>
      <c r="H165" s="268">
        <f t="shared" si="11"/>
        <v>0</v>
      </c>
      <c r="I165" s="268">
        <f t="shared" si="11"/>
        <v>0</v>
      </c>
      <c r="J165" s="268">
        <f t="shared" si="11"/>
        <v>0</v>
      </c>
      <c r="K165" s="268">
        <f t="shared" si="11"/>
        <v>0</v>
      </c>
      <c r="L165" s="268">
        <f t="shared" si="11"/>
        <v>0</v>
      </c>
      <c r="M165" s="268">
        <f t="shared" si="11"/>
        <v>0</v>
      </c>
      <c r="N165" s="268">
        <f t="shared" si="11"/>
        <v>0</v>
      </c>
      <c r="O165" s="268">
        <f t="shared" si="11"/>
        <v>0</v>
      </c>
      <c r="P165" s="268">
        <f t="shared" si="11"/>
        <v>0</v>
      </c>
      <c r="Q165" s="268">
        <f t="shared" si="11"/>
        <v>0</v>
      </c>
      <c r="R165" s="268">
        <f t="shared" si="11"/>
        <v>0</v>
      </c>
      <c r="S165" s="268">
        <f t="shared" si="11"/>
        <v>0</v>
      </c>
      <c r="T165" s="268">
        <f t="shared" si="11"/>
        <v>0</v>
      </c>
      <c r="U165" s="268">
        <f t="shared" si="11"/>
        <v>0</v>
      </c>
      <c r="V165" s="268">
        <f t="shared" si="11"/>
        <v>0</v>
      </c>
      <c r="W165" s="268">
        <f t="shared" si="11"/>
        <v>0</v>
      </c>
      <c r="X165" s="268">
        <f t="shared" si="11"/>
        <v>0</v>
      </c>
      <c r="Y165" s="268">
        <f t="shared" si="11"/>
        <v>0</v>
      </c>
      <c r="DA165" s="78"/>
    </row>
    <row r="166" spans="1:105" ht="12" customHeight="1" x14ac:dyDescent="0.25">
      <c r="A166" s="134" t="s">
        <v>997</v>
      </c>
      <c r="B166" s="317">
        <f t="shared" ref="B166:Y166" si="12">IF(B$16=0,0,B$16/B$5)</f>
        <v>0</v>
      </c>
      <c r="C166" s="317">
        <f t="shared" si="12"/>
        <v>0</v>
      </c>
      <c r="D166" s="317">
        <f t="shared" si="12"/>
        <v>0</v>
      </c>
      <c r="E166" s="317">
        <f t="shared" si="12"/>
        <v>0</v>
      </c>
      <c r="F166" s="317">
        <f t="shared" si="12"/>
        <v>0</v>
      </c>
      <c r="G166" s="317">
        <f t="shared" si="12"/>
        <v>0</v>
      </c>
      <c r="H166" s="317">
        <f t="shared" si="12"/>
        <v>0</v>
      </c>
      <c r="I166" s="317">
        <f t="shared" si="12"/>
        <v>0</v>
      </c>
      <c r="J166" s="317">
        <f t="shared" si="12"/>
        <v>0</v>
      </c>
      <c r="K166" s="317">
        <f t="shared" si="12"/>
        <v>0</v>
      </c>
      <c r="L166" s="317">
        <f t="shared" si="12"/>
        <v>0</v>
      </c>
      <c r="M166" s="317">
        <f t="shared" si="12"/>
        <v>0</v>
      </c>
      <c r="N166" s="317">
        <f t="shared" si="12"/>
        <v>0</v>
      </c>
      <c r="O166" s="317">
        <f t="shared" si="12"/>
        <v>0</v>
      </c>
      <c r="P166" s="317">
        <f t="shared" si="12"/>
        <v>0</v>
      </c>
      <c r="Q166" s="317">
        <f t="shared" si="12"/>
        <v>0</v>
      </c>
      <c r="R166" s="317">
        <f t="shared" si="12"/>
        <v>0</v>
      </c>
      <c r="S166" s="317">
        <f t="shared" si="12"/>
        <v>0</v>
      </c>
      <c r="T166" s="317">
        <f t="shared" si="12"/>
        <v>0</v>
      </c>
      <c r="U166" s="317">
        <f t="shared" si="12"/>
        <v>0</v>
      </c>
      <c r="V166" s="317">
        <f t="shared" si="12"/>
        <v>0</v>
      </c>
      <c r="W166" s="317">
        <f t="shared" si="12"/>
        <v>0</v>
      </c>
      <c r="X166" s="317">
        <f t="shared" si="12"/>
        <v>0</v>
      </c>
      <c r="Y166" s="317">
        <f t="shared" si="12"/>
        <v>0</v>
      </c>
      <c r="DA166" s="140"/>
    </row>
    <row r="167" spans="1:105" ht="12" customHeight="1" x14ac:dyDescent="0.25">
      <c r="A167" s="174" t="s">
        <v>998</v>
      </c>
      <c r="B167" s="269">
        <f t="shared" ref="B167:Y167" si="13">IF(B$25=0,0,B$25/B$5)</f>
        <v>0</v>
      </c>
      <c r="C167" s="269">
        <f t="shared" si="13"/>
        <v>0</v>
      </c>
      <c r="D167" s="269">
        <f t="shared" si="13"/>
        <v>0</v>
      </c>
      <c r="E167" s="269">
        <f t="shared" si="13"/>
        <v>0</v>
      </c>
      <c r="F167" s="269">
        <f t="shared" si="13"/>
        <v>0</v>
      </c>
      <c r="G167" s="269">
        <f t="shared" si="13"/>
        <v>0</v>
      </c>
      <c r="H167" s="269">
        <f t="shared" si="13"/>
        <v>0</v>
      </c>
      <c r="I167" s="269">
        <f t="shared" si="13"/>
        <v>0</v>
      </c>
      <c r="J167" s="269">
        <f t="shared" si="13"/>
        <v>0</v>
      </c>
      <c r="K167" s="269">
        <f t="shared" si="13"/>
        <v>0</v>
      </c>
      <c r="L167" s="269">
        <f t="shared" si="13"/>
        <v>0</v>
      </c>
      <c r="M167" s="269">
        <f t="shared" si="13"/>
        <v>0</v>
      </c>
      <c r="N167" s="269">
        <f t="shared" si="13"/>
        <v>0</v>
      </c>
      <c r="O167" s="269">
        <f t="shared" si="13"/>
        <v>0</v>
      </c>
      <c r="P167" s="269">
        <f t="shared" si="13"/>
        <v>0</v>
      </c>
      <c r="Q167" s="269">
        <f t="shared" si="13"/>
        <v>0</v>
      </c>
      <c r="R167" s="269">
        <f t="shared" si="13"/>
        <v>0</v>
      </c>
      <c r="S167" s="269">
        <f t="shared" si="13"/>
        <v>0</v>
      </c>
      <c r="T167" s="269">
        <f t="shared" si="13"/>
        <v>0</v>
      </c>
      <c r="U167" s="269">
        <f t="shared" si="13"/>
        <v>0</v>
      </c>
      <c r="V167" s="269">
        <f t="shared" si="13"/>
        <v>0</v>
      </c>
      <c r="W167" s="269">
        <f t="shared" si="13"/>
        <v>0</v>
      </c>
      <c r="X167" s="269">
        <f t="shared" si="13"/>
        <v>0</v>
      </c>
      <c r="Y167" s="269">
        <f t="shared" si="13"/>
        <v>0</v>
      </c>
      <c r="DA167" s="79"/>
    </row>
    <row r="168" spans="1:105" ht="12" customHeight="1" x14ac:dyDescent="0.25">
      <c r="A168" s="174" t="s">
        <v>1010</v>
      </c>
      <c r="B168" s="269">
        <f t="shared" ref="B168:Y168" si="14">IF(B$36=0,0,B$36/B$5)</f>
        <v>0</v>
      </c>
      <c r="C168" s="269">
        <f t="shared" si="14"/>
        <v>0</v>
      </c>
      <c r="D168" s="269">
        <f t="shared" si="14"/>
        <v>0</v>
      </c>
      <c r="E168" s="269">
        <f t="shared" si="14"/>
        <v>0</v>
      </c>
      <c r="F168" s="269">
        <f t="shared" si="14"/>
        <v>0</v>
      </c>
      <c r="G168" s="269">
        <f t="shared" si="14"/>
        <v>0</v>
      </c>
      <c r="H168" s="269">
        <f t="shared" si="14"/>
        <v>0</v>
      </c>
      <c r="I168" s="269">
        <f t="shared" si="14"/>
        <v>0</v>
      </c>
      <c r="J168" s="269">
        <f t="shared" si="14"/>
        <v>0</v>
      </c>
      <c r="K168" s="269">
        <f t="shared" si="14"/>
        <v>0</v>
      </c>
      <c r="L168" s="269">
        <f t="shared" si="14"/>
        <v>0</v>
      </c>
      <c r="M168" s="269">
        <f t="shared" si="14"/>
        <v>0</v>
      </c>
      <c r="N168" s="269">
        <f t="shared" si="14"/>
        <v>0</v>
      </c>
      <c r="O168" s="269">
        <f t="shared" si="14"/>
        <v>0</v>
      </c>
      <c r="P168" s="269">
        <f t="shared" si="14"/>
        <v>0</v>
      </c>
      <c r="Q168" s="269">
        <f t="shared" si="14"/>
        <v>0</v>
      </c>
      <c r="R168" s="269">
        <f t="shared" si="14"/>
        <v>0</v>
      </c>
      <c r="S168" s="269">
        <f t="shared" si="14"/>
        <v>0</v>
      </c>
      <c r="T168" s="269">
        <f t="shared" si="14"/>
        <v>0</v>
      </c>
      <c r="U168" s="269">
        <f t="shared" si="14"/>
        <v>0</v>
      </c>
      <c r="V168" s="269">
        <f t="shared" si="14"/>
        <v>0</v>
      </c>
      <c r="W168" s="269">
        <f t="shared" si="14"/>
        <v>0</v>
      </c>
      <c r="X168" s="269">
        <f t="shared" si="14"/>
        <v>0</v>
      </c>
      <c r="Y168" s="269">
        <f t="shared" si="14"/>
        <v>0</v>
      </c>
      <c r="DA168" s="79"/>
    </row>
    <row r="169" spans="1:105" ht="12" customHeight="1" x14ac:dyDescent="0.25">
      <c r="A169" s="62" t="s">
        <v>1012</v>
      </c>
      <c r="B169" s="318">
        <f t="shared" ref="B169:Y169" si="15">IF(B$37=0,0,B$37/B$5)</f>
        <v>0</v>
      </c>
      <c r="C169" s="318">
        <f t="shared" si="15"/>
        <v>0</v>
      </c>
      <c r="D169" s="318">
        <f t="shared" si="15"/>
        <v>0</v>
      </c>
      <c r="E169" s="318">
        <f t="shared" si="15"/>
        <v>0</v>
      </c>
      <c r="F169" s="318">
        <f t="shared" si="15"/>
        <v>0</v>
      </c>
      <c r="G169" s="318">
        <f t="shared" si="15"/>
        <v>0</v>
      </c>
      <c r="H169" s="318">
        <f t="shared" si="15"/>
        <v>0</v>
      </c>
      <c r="I169" s="318">
        <f t="shared" si="15"/>
        <v>0</v>
      </c>
      <c r="J169" s="318">
        <f t="shared" si="15"/>
        <v>0</v>
      </c>
      <c r="K169" s="318">
        <f t="shared" si="15"/>
        <v>0</v>
      </c>
      <c r="L169" s="318">
        <f t="shared" si="15"/>
        <v>0</v>
      </c>
      <c r="M169" s="318">
        <f t="shared" si="15"/>
        <v>0</v>
      </c>
      <c r="N169" s="318">
        <f t="shared" si="15"/>
        <v>0</v>
      </c>
      <c r="O169" s="318">
        <f t="shared" si="15"/>
        <v>0</v>
      </c>
      <c r="P169" s="318">
        <f t="shared" si="15"/>
        <v>0</v>
      </c>
      <c r="Q169" s="318">
        <f t="shared" si="15"/>
        <v>0</v>
      </c>
      <c r="R169" s="318">
        <f t="shared" si="15"/>
        <v>0</v>
      </c>
      <c r="S169" s="318">
        <f t="shared" si="15"/>
        <v>0</v>
      </c>
      <c r="T169" s="318">
        <f t="shared" si="15"/>
        <v>0</v>
      </c>
      <c r="U169" s="318">
        <f t="shared" si="15"/>
        <v>0</v>
      </c>
      <c r="V169" s="318">
        <f t="shared" si="15"/>
        <v>0</v>
      </c>
      <c r="W169" s="318">
        <f t="shared" si="15"/>
        <v>0</v>
      </c>
      <c r="X169" s="318">
        <f t="shared" si="15"/>
        <v>0</v>
      </c>
      <c r="Y169" s="318">
        <f t="shared" si="15"/>
        <v>0</v>
      </c>
      <c r="DA169" s="141"/>
    </row>
    <row r="170" spans="1:105" ht="12" customHeight="1" x14ac:dyDescent="0.25">
      <c r="A170" s="62" t="s">
        <v>1019</v>
      </c>
      <c r="B170" s="318">
        <f t="shared" ref="B170:Y170" si="16">IF(B$43=0,0,B$43/B$5)</f>
        <v>0</v>
      </c>
      <c r="C170" s="318">
        <f t="shared" si="16"/>
        <v>0</v>
      </c>
      <c r="D170" s="318">
        <f t="shared" si="16"/>
        <v>0</v>
      </c>
      <c r="E170" s="318">
        <f t="shared" si="16"/>
        <v>0</v>
      </c>
      <c r="F170" s="318">
        <f t="shared" si="16"/>
        <v>0</v>
      </c>
      <c r="G170" s="318">
        <f t="shared" si="16"/>
        <v>0</v>
      </c>
      <c r="H170" s="318">
        <f t="shared" si="16"/>
        <v>0</v>
      </c>
      <c r="I170" s="318">
        <f t="shared" si="16"/>
        <v>0</v>
      </c>
      <c r="J170" s="318">
        <f t="shared" si="16"/>
        <v>0</v>
      </c>
      <c r="K170" s="318">
        <f t="shared" si="16"/>
        <v>0</v>
      </c>
      <c r="L170" s="318">
        <f t="shared" si="16"/>
        <v>0</v>
      </c>
      <c r="M170" s="318">
        <f t="shared" si="16"/>
        <v>0</v>
      </c>
      <c r="N170" s="318">
        <f t="shared" si="16"/>
        <v>0</v>
      </c>
      <c r="O170" s="318">
        <f t="shared" si="16"/>
        <v>0</v>
      </c>
      <c r="P170" s="318">
        <f t="shared" si="16"/>
        <v>0</v>
      </c>
      <c r="Q170" s="318">
        <f t="shared" si="16"/>
        <v>0</v>
      </c>
      <c r="R170" s="318">
        <f t="shared" si="16"/>
        <v>0</v>
      </c>
      <c r="S170" s="318">
        <f t="shared" si="16"/>
        <v>0</v>
      </c>
      <c r="T170" s="318">
        <f t="shared" si="16"/>
        <v>0</v>
      </c>
      <c r="U170" s="318">
        <f t="shared" si="16"/>
        <v>0</v>
      </c>
      <c r="V170" s="318">
        <f t="shared" si="16"/>
        <v>0</v>
      </c>
      <c r="W170" s="318">
        <f t="shared" si="16"/>
        <v>0</v>
      </c>
      <c r="X170" s="318">
        <f t="shared" si="16"/>
        <v>0</v>
      </c>
      <c r="Y170" s="318">
        <f t="shared" si="16"/>
        <v>0</v>
      </c>
      <c r="DA170" s="141"/>
    </row>
    <row r="171" spans="1:105" ht="12" customHeight="1" x14ac:dyDescent="0.25">
      <c r="A171" s="174" t="s">
        <v>1021</v>
      </c>
      <c r="B171" s="269">
        <f t="shared" ref="B171:Y171" si="17">IF(B$44=0,0,B$44/B$5)</f>
        <v>0</v>
      </c>
      <c r="C171" s="269">
        <f t="shared" si="17"/>
        <v>0</v>
      </c>
      <c r="D171" s="269">
        <f t="shared" si="17"/>
        <v>0</v>
      </c>
      <c r="E171" s="269">
        <f t="shared" si="17"/>
        <v>0</v>
      </c>
      <c r="F171" s="269">
        <f t="shared" si="17"/>
        <v>0</v>
      </c>
      <c r="G171" s="269">
        <f t="shared" si="17"/>
        <v>0</v>
      </c>
      <c r="H171" s="269">
        <f t="shared" si="17"/>
        <v>0</v>
      </c>
      <c r="I171" s="269">
        <f t="shared" si="17"/>
        <v>0</v>
      </c>
      <c r="J171" s="269">
        <f t="shared" si="17"/>
        <v>0</v>
      </c>
      <c r="K171" s="269">
        <f t="shared" si="17"/>
        <v>0</v>
      </c>
      <c r="L171" s="269">
        <f t="shared" si="17"/>
        <v>0</v>
      </c>
      <c r="M171" s="269">
        <f t="shared" si="17"/>
        <v>0</v>
      </c>
      <c r="N171" s="269">
        <f t="shared" si="17"/>
        <v>0</v>
      </c>
      <c r="O171" s="269">
        <f t="shared" si="17"/>
        <v>0</v>
      </c>
      <c r="P171" s="269">
        <f t="shared" si="17"/>
        <v>0</v>
      </c>
      <c r="Q171" s="269">
        <f t="shared" si="17"/>
        <v>0</v>
      </c>
      <c r="R171" s="269">
        <f t="shared" si="17"/>
        <v>0</v>
      </c>
      <c r="S171" s="269">
        <f t="shared" si="17"/>
        <v>0</v>
      </c>
      <c r="T171" s="269">
        <f t="shared" si="17"/>
        <v>0</v>
      </c>
      <c r="U171" s="269">
        <f t="shared" si="17"/>
        <v>0</v>
      </c>
      <c r="V171" s="269">
        <f t="shared" si="17"/>
        <v>0</v>
      </c>
      <c r="W171" s="269">
        <f t="shared" si="17"/>
        <v>0</v>
      </c>
      <c r="X171" s="269">
        <f t="shared" si="17"/>
        <v>0</v>
      </c>
      <c r="Y171" s="269">
        <f t="shared" si="17"/>
        <v>0</v>
      </c>
      <c r="DA171" s="79"/>
    </row>
    <row r="172" spans="1:105" ht="12" customHeight="1" x14ac:dyDescent="0.25">
      <c r="A172" s="62" t="s">
        <v>1133</v>
      </c>
      <c r="B172" s="318">
        <f t="shared" ref="B172:Y172" si="18">IF(B$45=0,0,B$45/B$5)</f>
        <v>0</v>
      </c>
      <c r="C172" s="318">
        <f t="shared" si="18"/>
        <v>0</v>
      </c>
      <c r="D172" s="318">
        <f t="shared" si="18"/>
        <v>0</v>
      </c>
      <c r="E172" s="318">
        <f t="shared" si="18"/>
        <v>0</v>
      </c>
      <c r="F172" s="318">
        <f t="shared" si="18"/>
        <v>0</v>
      </c>
      <c r="G172" s="318">
        <f t="shared" si="18"/>
        <v>0</v>
      </c>
      <c r="H172" s="318">
        <f t="shared" si="18"/>
        <v>0</v>
      </c>
      <c r="I172" s="318">
        <f t="shared" si="18"/>
        <v>0</v>
      </c>
      <c r="J172" s="318">
        <f t="shared" si="18"/>
        <v>0</v>
      </c>
      <c r="K172" s="318">
        <f t="shared" si="18"/>
        <v>0</v>
      </c>
      <c r="L172" s="318">
        <f t="shared" si="18"/>
        <v>0</v>
      </c>
      <c r="M172" s="318">
        <f t="shared" si="18"/>
        <v>0</v>
      </c>
      <c r="N172" s="318">
        <f t="shared" si="18"/>
        <v>0</v>
      </c>
      <c r="O172" s="318">
        <f t="shared" si="18"/>
        <v>0</v>
      </c>
      <c r="P172" s="318">
        <f t="shared" si="18"/>
        <v>0</v>
      </c>
      <c r="Q172" s="318">
        <f t="shared" si="18"/>
        <v>0</v>
      </c>
      <c r="R172" s="318">
        <f t="shared" si="18"/>
        <v>0</v>
      </c>
      <c r="S172" s="318">
        <f t="shared" si="18"/>
        <v>0</v>
      </c>
      <c r="T172" s="318">
        <f t="shared" si="18"/>
        <v>0</v>
      </c>
      <c r="U172" s="318">
        <f t="shared" si="18"/>
        <v>0</v>
      </c>
      <c r="V172" s="318">
        <f t="shared" si="18"/>
        <v>0</v>
      </c>
      <c r="W172" s="318">
        <f t="shared" si="18"/>
        <v>0</v>
      </c>
      <c r="X172" s="318">
        <f t="shared" si="18"/>
        <v>0</v>
      </c>
      <c r="Y172" s="318">
        <f t="shared" si="18"/>
        <v>0</v>
      </c>
      <c r="DA172" s="141"/>
    </row>
    <row r="173" spans="1:105" ht="12" customHeight="1" x14ac:dyDescent="0.25">
      <c r="A173" s="62" t="s">
        <v>1024</v>
      </c>
      <c r="B173" s="318">
        <f t="shared" ref="B173:Y173" si="19">IF(B$46=0,0,B$46/B$5)</f>
        <v>0</v>
      </c>
      <c r="C173" s="318">
        <f t="shared" si="19"/>
        <v>0</v>
      </c>
      <c r="D173" s="318">
        <f t="shared" si="19"/>
        <v>0</v>
      </c>
      <c r="E173" s="318">
        <f t="shared" si="19"/>
        <v>0</v>
      </c>
      <c r="F173" s="318">
        <f t="shared" si="19"/>
        <v>0</v>
      </c>
      <c r="G173" s="318">
        <f t="shared" si="19"/>
        <v>0</v>
      </c>
      <c r="H173" s="318">
        <f t="shared" si="19"/>
        <v>0</v>
      </c>
      <c r="I173" s="318">
        <f t="shared" si="19"/>
        <v>0</v>
      </c>
      <c r="J173" s="318">
        <f t="shared" si="19"/>
        <v>0</v>
      </c>
      <c r="K173" s="318">
        <f t="shared" si="19"/>
        <v>0</v>
      </c>
      <c r="L173" s="318">
        <f t="shared" si="19"/>
        <v>0</v>
      </c>
      <c r="M173" s="318">
        <f t="shared" si="19"/>
        <v>0</v>
      </c>
      <c r="N173" s="318">
        <f t="shared" si="19"/>
        <v>0</v>
      </c>
      <c r="O173" s="318">
        <f t="shared" si="19"/>
        <v>0</v>
      </c>
      <c r="P173" s="318">
        <f t="shared" si="19"/>
        <v>0</v>
      </c>
      <c r="Q173" s="318">
        <f t="shared" si="19"/>
        <v>0</v>
      </c>
      <c r="R173" s="318">
        <f t="shared" si="19"/>
        <v>0</v>
      </c>
      <c r="S173" s="318">
        <f t="shared" si="19"/>
        <v>0</v>
      </c>
      <c r="T173" s="318">
        <f t="shared" si="19"/>
        <v>0</v>
      </c>
      <c r="U173" s="318">
        <f t="shared" si="19"/>
        <v>0</v>
      </c>
      <c r="V173" s="318">
        <f t="shared" si="19"/>
        <v>0</v>
      </c>
      <c r="W173" s="318">
        <f t="shared" si="19"/>
        <v>0</v>
      </c>
      <c r="X173" s="318">
        <f t="shared" si="19"/>
        <v>0</v>
      </c>
      <c r="Y173" s="318">
        <f t="shared" si="19"/>
        <v>0</v>
      </c>
      <c r="DA173" s="141"/>
    </row>
    <row r="174" spans="1:105" ht="12" customHeight="1" x14ac:dyDescent="0.25">
      <c r="A174" s="62" t="s">
        <v>1036</v>
      </c>
      <c r="B174" s="318">
        <f t="shared" ref="B174:Y174" si="20">IF(B$57=0,0,B$57/B$5)</f>
        <v>0</v>
      </c>
      <c r="C174" s="318">
        <f t="shared" si="20"/>
        <v>0</v>
      </c>
      <c r="D174" s="318">
        <f t="shared" si="20"/>
        <v>0</v>
      </c>
      <c r="E174" s="318">
        <f t="shared" si="20"/>
        <v>0</v>
      </c>
      <c r="F174" s="318">
        <f t="shared" si="20"/>
        <v>0</v>
      </c>
      <c r="G174" s="318">
        <f t="shared" si="20"/>
        <v>0</v>
      </c>
      <c r="H174" s="318">
        <f t="shared" si="20"/>
        <v>0</v>
      </c>
      <c r="I174" s="318">
        <f t="shared" si="20"/>
        <v>0</v>
      </c>
      <c r="J174" s="318">
        <f t="shared" si="20"/>
        <v>0</v>
      </c>
      <c r="K174" s="318">
        <f t="shared" si="20"/>
        <v>0</v>
      </c>
      <c r="L174" s="318">
        <f t="shared" si="20"/>
        <v>0</v>
      </c>
      <c r="M174" s="318">
        <f t="shared" si="20"/>
        <v>0</v>
      </c>
      <c r="N174" s="318">
        <f t="shared" si="20"/>
        <v>0</v>
      </c>
      <c r="O174" s="318">
        <f t="shared" si="20"/>
        <v>0</v>
      </c>
      <c r="P174" s="318">
        <f t="shared" si="20"/>
        <v>0</v>
      </c>
      <c r="Q174" s="318">
        <f t="shared" si="20"/>
        <v>0</v>
      </c>
      <c r="R174" s="318">
        <f t="shared" si="20"/>
        <v>0</v>
      </c>
      <c r="S174" s="318">
        <f t="shared" si="20"/>
        <v>0</v>
      </c>
      <c r="T174" s="318">
        <f t="shared" si="20"/>
        <v>0</v>
      </c>
      <c r="U174" s="318">
        <f t="shared" si="20"/>
        <v>0</v>
      </c>
      <c r="V174" s="318">
        <f t="shared" si="20"/>
        <v>0</v>
      </c>
      <c r="W174" s="318">
        <f t="shared" si="20"/>
        <v>0</v>
      </c>
      <c r="X174" s="318">
        <f t="shared" si="20"/>
        <v>0</v>
      </c>
      <c r="Y174" s="318">
        <f t="shared" si="20"/>
        <v>0</v>
      </c>
      <c r="DA174" s="141"/>
    </row>
    <row r="175" spans="1:105" ht="12" customHeight="1" x14ac:dyDescent="0.25">
      <c r="A175" s="41" t="s">
        <v>1038</v>
      </c>
      <c r="B175" s="319">
        <f t="shared" ref="B175:Y175" si="21">IF(B$58=0,0,B$58/B$5)</f>
        <v>0</v>
      </c>
      <c r="C175" s="319">
        <f t="shared" si="21"/>
        <v>0</v>
      </c>
      <c r="D175" s="319">
        <f t="shared" si="21"/>
        <v>0</v>
      </c>
      <c r="E175" s="319">
        <f t="shared" si="21"/>
        <v>0</v>
      </c>
      <c r="F175" s="319">
        <f t="shared" si="21"/>
        <v>0</v>
      </c>
      <c r="G175" s="319">
        <f t="shared" si="21"/>
        <v>0</v>
      </c>
      <c r="H175" s="319">
        <f t="shared" si="21"/>
        <v>0</v>
      </c>
      <c r="I175" s="319">
        <f t="shared" si="21"/>
        <v>0</v>
      </c>
      <c r="J175" s="319">
        <f t="shared" si="21"/>
        <v>0</v>
      </c>
      <c r="K175" s="319">
        <f t="shared" si="21"/>
        <v>0</v>
      </c>
      <c r="L175" s="319">
        <f t="shared" si="21"/>
        <v>0</v>
      </c>
      <c r="M175" s="319">
        <f t="shared" si="21"/>
        <v>0</v>
      </c>
      <c r="N175" s="319">
        <f t="shared" si="21"/>
        <v>0</v>
      </c>
      <c r="O175" s="319">
        <f t="shared" si="21"/>
        <v>0</v>
      </c>
      <c r="P175" s="319">
        <f t="shared" si="21"/>
        <v>0</v>
      </c>
      <c r="Q175" s="319">
        <f t="shared" si="21"/>
        <v>0</v>
      </c>
      <c r="R175" s="319">
        <f t="shared" si="21"/>
        <v>0</v>
      </c>
      <c r="S175" s="319">
        <f t="shared" si="21"/>
        <v>0</v>
      </c>
      <c r="T175" s="319">
        <f t="shared" si="21"/>
        <v>0</v>
      </c>
      <c r="U175" s="319">
        <f t="shared" si="21"/>
        <v>0</v>
      </c>
      <c r="V175" s="319">
        <f t="shared" si="21"/>
        <v>0</v>
      </c>
      <c r="W175" s="319">
        <f t="shared" si="21"/>
        <v>0</v>
      </c>
      <c r="X175" s="319">
        <f t="shared" si="21"/>
        <v>0</v>
      </c>
      <c r="Y175" s="319">
        <f t="shared" si="21"/>
        <v>0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DA176" s="94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2">SUM(B$179:B$183,B$185:B$186,B$188:B$189,B$191:B$194)</f>
        <v>1.0000000000000004</v>
      </c>
      <c r="C178" s="232">
        <f t="shared" si="22"/>
        <v>1</v>
      </c>
      <c r="D178" s="232">
        <f t="shared" si="22"/>
        <v>0.99999999999999989</v>
      </c>
      <c r="E178" s="232">
        <f t="shared" si="22"/>
        <v>1</v>
      </c>
      <c r="F178" s="232">
        <f t="shared" si="22"/>
        <v>1</v>
      </c>
      <c r="G178" s="232">
        <f t="shared" si="22"/>
        <v>0.99999999999999989</v>
      </c>
      <c r="H178" s="232">
        <f t="shared" si="22"/>
        <v>1.0000000000000002</v>
      </c>
      <c r="I178" s="232">
        <f t="shared" si="22"/>
        <v>1.0000000000000002</v>
      </c>
      <c r="J178" s="232">
        <f t="shared" si="22"/>
        <v>1.0000000000000002</v>
      </c>
      <c r="K178" s="232">
        <f t="shared" si="22"/>
        <v>0.99999999999999978</v>
      </c>
      <c r="L178" s="232">
        <f t="shared" si="22"/>
        <v>1</v>
      </c>
      <c r="M178" s="232">
        <f t="shared" si="22"/>
        <v>0.99999999999999978</v>
      </c>
      <c r="N178" s="232">
        <f t="shared" si="22"/>
        <v>1.0000000000000002</v>
      </c>
      <c r="O178" s="232">
        <f t="shared" si="22"/>
        <v>0.99999999999999978</v>
      </c>
      <c r="P178" s="232">
        <f t="shared" si="22"/>
        <v>0.99999999999999978</v>
      </c>
      <c r="Q178" s="232">
        <f t="shared" si="22"/>
        <v>0.99999999999999967</v>
      </c>
      <c r="R178" s="232">
        <f t="shared" si="22"/>
        <v>1.0000000000000004</v>
      </c>
      <c r="S178" s="232">
        <f t="shared" si="22"/>
        <v>1.0000000000000002</v>
      </c>
      <c r="T178" s="232">
        <f t="shared" si="22"/>
        <v>1.0000000000000002</v>
      </c>
      <c r="U178" s="232">
        <f t="shared" si="22"/>
        <v>1</v>
      </c>
      <c r="V178" s="232">
        <f t="shared" si="22"/>
        <v>1</v>
      </c>
      <c r="W178" s="232">
        <f t="shared" si="22"/>
        <v>1</v>
      </c>
      <c r="X178" s="232">
        <f t="shared" si="22"/>
        <v>1.0000000000000002</v>
      </c>
      <c r="Y178" s="232">
        <f t="shared" si="22"/>
        <v>1.0000000000000004</v>
      </c>
      <c r="DA178" s="95"/>
    </row>
    <row r="179" spans="1:105" ht="12" customHeight="1" x14ac:dyDescent="0.25">
      <c r="A179" s="55" t="s">
        <v>91</v>
      </c>
      <c r="B179" s="266">
        <f t="shared" ref="B179:Y179" si="23">IF(B$62=0,0,B$62/B$61)</f>
        <v>1.0969213242115184E-2</v>
      </c>
      <c r="C179" s="266">
        <f t="shared" si="23"/>
        <v>1.0788005654455682E-2</v>
      </c>
      <c r="D179" s="266">
        <f t="shared" si="23"/>
        <v>1.1071215451115392E-2</v>
      </c>
      <c r="E179" s="266">
        <f t="shared" si="23"/>
        <v>1.1706410096499054E-2</v>
      </c>
      <c r="F179" s="266">
        <f t="shared" si="23"/>
        <v>1.12305433467267E-2</v>
      </c>
      <c r="G179" s="266">
        <f t="shared" si="23"/>
        <v>1.1451895849073504E-2</v>
      </c>
      <c r="H179" s="266">
        <f t="shared" si="23"/>
        <v>1.1260418009229469E-2</v>
      </c>
      <c r="I179" s="266">
        <f t="shared" si="23"/>
        <v>1.1215295355755137E-2</v>
      </c>
      <c r="J179" s="266">
        <f t="shared" si="23"/>
        <v>1.1507926164355078E-2</v>
      </c>
      <c r="K179" s="266">
        <f t="shared" si="23"/>
        <v>1.1625901245360259E-2</v>
      </c>
      <c r="L179" s="266">
        <f t="shared" si="23"/>
        <v>1.1495981588891525E-2</v>
      </c>
      <c r="M179" s="266">
        <f t="shared" si="23"/>
        <v>1.1356056422034237E-2</v>
      </c>
      <c r="N179" s="266">
        <f t="shared" si="23"/>
        <v>1.0441379975078669E-2</v>
      </c>
      <c r="O179" s="266">
        <f t="shared" si="23"/>
        <v>9.6187491699784196E-3</v>
      </c>
      <c r="P179" s="266">
        <f t="shared" si="23"/>
        <v>9.7269995853793857E-3</v>
      </c>
      <c r="Q179" s="266">
        <f t="shared" si="23"/>
        <v>1.1161188005271676E-2</v>
      </c>
      <c r="R179" s="266">
        <f t="shared" si="23"/>
        <v>1.1723445126264101E-2</v>
      </c>
      <c r="S179" s="266">
        <f t="shared" si="23"/>
        <v>1.227134323560568E-2</v>
      </c>
      <c r="T179" s="266">
        <f t="shared" si="23"/>
        <v>1.1801814111168275E-2</v>
      </c>
      <c r="U179" s="266">
        <f t="shared" si="23"/>
        <v>1.1791381176266109E-2</v>
      </c>
      <c r="V179" s="266">
        <f t="shared" si="23"/>
        <v>1.2316184334108592E-2</v>
      </c>
      <c r="W179" s="266">
        <f t="shared" si="23"/>
        <v>1.2364329896825245E-2</v>
      </c>
      <c r="X179" s="266">
        <f t="shared" si="23"/>
        <v>1.3722207901988418E-2</v>
      </c>
      <c r="Y179" s="266">
        <f t="shared" si="23"/>
        <v>1.3665288192092537E-2</v>
      </c>
      <c r="DA179" s="76"/>
    </row>
    <row r="180" spans="1:105" ht="12" customHeight="1" x14ac:dyDescent="0.25">
      <c r="A180" s="173" t="s">
        <v>92</v>
      </c>
      <c r="B180" s="267">
        <f t="shared" ref="B180:Y180" si="24">IF(B$63=0,0,B$63/B$61)</f>
        <v>2.315600202513245E-2</v>
      </c>
      <c r="C180" s="267">
        <f t="shared" si="24"/>
        <v>2.2773472925351382E-2</v>
      </c>
      <c r="D180" s="267">
        <f t="shared" si="24"/>
        <v>2.3371328622039889E-2</v>
      </c>
      <c r="E180" s="267">
        <f t="shared" si="24"/>
        <v>2.4840592252510951E-2</v>
      </c>
      <c r="F180" s="267">
        <f t="shared" si="24"/>
        <v>2.3707669706126987E-2</v>
      </c>
      <c r="G180" s="267">
        <f t="shared" si="24"/>
        <v>2.4174944694722474E-2</v>
      </c>
      <c r="H180" s="267">
        <f t="shared" si="24"/>
        <v>2.3770735099254571E-2</v>
      </c>
      <c r="I180" s="267">
        <f t="shared" si="24"/>
        <v>2.3675481207095783E-2</v>
      </c>
      <c r="J180" s="267">
        <f t="shared" si="24"/>
        <v>2.4293224653867355E-2</v>
      </c>
      <c r="K180" s="267">
        <f t="shared" si="24"/>
        <v>2.4542269973196404E-2</v>
      </c>
      <c r="L180" s="267">
        <f t="shared" si="24"/>
        <v>2.4268009662826665E-2</v>
      </c>
      <c r="M180" s="267">
        <f t="shared" si="24"/>
        <v>2.4006501879563644E-2</v>
      </c>
      <c r="N180" s="267">
        <f t="shared" si="24"/>
        <v>2.2119650643244185E-2</v>
      </c>
      <c r="O180" s="267">
        <f t="shared" si="24"/>
        <v>2.0682283444675067E-2</v>
      </c>
      <c r="P180" s="267">
        <f t="shared" si="24"/>
        <v>2.1011571072944234E-2</v>
      </c>
      <c r="Q180" s="267">
        <f t="shared" si="24"/>
        <v>2.4000406540408269E-2</v>
      </c>
      <c r="R180" s="267">
        <f t="shared" si="24"/>
        <v>2.5107110830741946E-2</v>
      </c>
      <c r="S180" s="267">
        <f t="shared" si="24"/>
        <v>2.618482580318127E-2</v>
      </c>
      <c r="T180" s="267">
        <f t="shared" si="24"/>
        <v>2.510069623661762E-2</v>
      </c>
      <c r="U180" s="267">
        <f t="shared" si="24"/>
        <v>2.5005014427922304E-2</v>
      </c>
      <c r="V180" s="267">
        <f t="shared" si="24"/>
        <v>2.6049217955282766E-2</v>
      </c>
      <c r="W180" s="267">
        <f t="shared" si="24"/>
        <v>2.610109237652878E-2</v>
      </c>
      <c r="X180" s="267">
        <f t="shared" si="24"/>
        <v>2.8967571962933269E-2</v>
      </c>
      <c r="Y180" s="267">
        <f t="shared" si="24"/>
        <v>2.8847414492335594E-2</v>
      </c>
      <c r="DA180" s="77"/>
    </row>
    <row r="181" spans="1:105" ht="12" customHeight="1" x14ac:dyDescent="0.25">
      <c r="A181" s="173" t="s">
        <v>93</v>
      </c>
      <c r="B181" s="267">
        <f t="shared" ref="B181:Y181" si="25">IF(B$64=0,0,B$64/B$61)</f>
        <v>0.13785036838491885</v>
      </c>
      <c r="C181" s="267">
        <f t="shared" si="25"/>
        <v>0.13557312824365703</v>
      </c>
      <c r="D181" s="267">
        <f t="shared" si="25"/>
        <v>0.1391322326149593</v>
      </c>
      <c r="E181" s="267">
        <f t="shared" si="25"/>
        <v>0.14687057488726013</v>
      </c>
      <c r="F181" s="267">
        <f t="shared" si="25"/>
        <v>0.14082958391081857</v>
      </c>
      <c r="G181" s="267">
        <f t="shared" si="25"/>
        <v>0.14367248560539647</v>
      </c>
      <c r="H181" s="267">
        <f t="shared" si="25"/>
        <v>0.14150994574348677</v>
      </c>
      <c r="I181" s="267">
        <f t="shared" si="25"/>
        <v>0.14094288826482818</v>
      </c>
      <c r="J181" s="267">
        <f t="shared" si="25"/>
        <v>0.14462038672127184</v>
      </c>
      <c r="K181" s="267">
        <f t="shared" si="25"/>
        <v>0.14610298242051159</v>
      </c>
      <c r="L181" s="267">
        <f t="shared" si="25"/>
        <v>0.14447027895223594</v>
      </c>
      <c r="M181" s="267">
        <f t="shared" si="25"/>
        <v>0.14247977222551744</v>
      </c>
      <c r="N181" s="267">
        <f t="shared" si="25"/>
        <v>0.13081422536748716</v>
      </c>
      <c r="O181" s="267">
        <f t="shared" si="25"/>
        <v>0.12035272078487773</v>
      </c>
      <c r="P181" s="267">
        <f t="shared" si="25"/>
        <v>0.12156741857804212</v>
      </c>
      <c r="Q181" s="267">
        <f t="shared" si="25"/>
        <v>0.13934885912619235</v>
      </c>
      <c r="R181" s="267">
        <f t="shared" si="25"/>
        <v>0.14623472891322861</v>
      </c>
      <c r="S181" s="267">
        <f t="shared" si="25"/>
        <v>0.15294379565041527</v>
      </c>
      <c r="T181" s="267">
        <f t="shared" si="25"/>
        <v>0.14698415882855287</v>
      </c>
      <c r="U181" s="267">
        <f t="shared" si="25"/>
        <v>0.14675801014696588</v>
      </c>
      <c r="V181" s="267">
        <f t="shared" si="25"/>
        <v>0.15319987718598654</v>
      </c>
      <c r="W181" s="267">
        <f t="shared" si="25"/>
        <v>0.15378747927957351</v>
      </c>
      <c r="X181" s="267">
        <f t="shared" si="25"/>
        <v>0.17095895184109616</v>
      </c>
      <c r="Y181" s="267">
        <f t="shared" si="25"/>
        <v>0.17050273360796087</v>
      </c>
      <c r="DA181" s="77"/>
    </row>
    <row r="182" spans="1:105" ht="12" customHeight="1" x14ac:dyDescent="0.25">
      <c r="A182" s="173" t="s">
        <v>94</v>
      </c>
      <c r="B182" s="267">
        <f t="shared" ref="B182:Y182" si="26">IF(B$65=0,0,B$65/B$61)</f>
        <v>0.16314160453063156</v>
      </c>
      <c r="C182" s="267">
        <f t="shared" si="26"/>
        <v>0.16044656196455268</v>
      </c>
      <c r="D182" s="267">
        <f t="shared" si="26"/>
        <v>0.16465865080137695</v>
      </c>
      <c r="E182" s="267">
        <f t="shared" si="26"/>
        <v>0.17501009341627197</v>
      </c>
      <c r="F182" s="267">
        <f t="shared" si="26"/>
        <v>0.16702828369689959</v>
      </c>
      <c r="G182" s="267">
        <f t="shared" si="26"/>
        <v>0.17032038875518044</v>
      </c>
      <c r="H182" s="267">
        <f t="shared" si="26"/>
        <v>0.16747260000910333</v>
      </c>
      <c r="I182" s="267">
        <f t="shared" si="26"/>
        <v>0.16680150519801692</v>
      </c>
      <c r="J182" s="267">
        <f t="shared" si="26"/>
        <v>0.17115370973596844</v>
      </c>
      <c r="K182" s="267">
        <f t="shared" si="26"/>
        <v>0.17290831542964949</v>
      </c>
      <c r="L182" s="267">
        <f t="shared" si="26"/>
        <v>0.17097606188068931</v>
      </c>
      <c r="M182" s="267">
        <f t="shared" si="26"/>
        <v>0.1691336540543093</v>
      </c>
      <c r="N182" s="267">
        <f t="shared" si="26"/>
        <v>0.15584017023660771</v>
      </c>
      <c r="O182" s="267">
        <f t="shared" si="26"/>
        <v>0.14560018484739184</v>
      </c>
      <c r="P182" s="267">
        <f t="shared" si="26"/>
        <v>0.14803338740552385</v>
      </c>
      <c r="Q182" s="267">
        <f t="shared" si="26"/>
        <v>0.16909071039724419</v>
      </c>
      <c r="R182" s="267">
        <f t="shared" si="26"/>
        <v>0.17688780393135289</v>
      </c>
      <c r="S182" s="267">
        <f t="shared" si="26"/>
        <v>0.18448065824357873</v>
      </c>
      <c r="T182" s="267">
        <f t="shared" si="26"/>
        <v>0.17684261101865933</v>
      </c>
      <c r="U182" s="267">
        <f t="shared" si="26"/>
        <v>0.17616850139567672</v>
      </c>
      <c r="V182" s="267">
        <f t="shared" si="26"/>
        <v>0.18352525662161068</v>
      </c>
      <c r="W182" s="267">
        <f t="shared" si="26"/>
        <v>0.18389072887830618</v>
      </c>
      <c r="X182" s="267">
        <f t="shared" si="26"/>
        <v>0.20408601468683105</v>
      </c>
      <c r="Y182" s="267">
        <f t="shared" si="26"/>
        <v>0.20323946602405371</v>
      </c>
      <c r="DA182" s="77"/>
    </row>
    <row r="183" spans="1:105" ht="12" customHeight="1" x14ac:dyDescent="0.25">
      <c r="A183" s="56" t="s">
        <v>95</v>
      </c>
      <c r="B183" s="268">
        <f t="shared" ref="B183:Y183" si="27">IF(B$66=0,0,B$66/B$61)</f>
        <v>4.6159884446077298E-2</v>
      </c>
      <c r="C183" s="268">
        <f t="shared" si="27"/>
        <v>4.5347365053267752E-2</v>
      </c>
      <c r="D183" s="268">
        <f t="shared" si="27"/>
        <v>4.6645104880185778E-2</v>
      </c>
      <c r="E183" s="268">
        <f t="shared" si="27"/>
        <v>5.1142536678959877E-2</v>
      </c>
      <c r="F183" s="268">
        <f t="shared" si="27"/>
        <v>4.8531652076058154E-2</v>
      </c>
      <c r="G183" s="268">
        <f t="shared" si="27"/>
        <v>4.9632587031602414E-2</v>
      </c>
      <c r="H183" s="268">
        <f t="shared" si="27"/>
        <v>4.9840931753071332E-2</v>
      </c>
      <c r="I183" s="268">
        <f t="shared" si="27"/>
        <v>4.9164583822018049E-2</v>
      </c>
      <c r="J183" s="268">
        <f t="shared" si="27"/>
        <v>5.0919293852139433E-2</v>
      </c>
      <c r="K183" s="268">
        <f t="shared" si="27"/>
        <v>5.0870682496483098E-2</v>
      </c>
      <c r="L183" s="268">
        <f t="shared" si="27"/>
        <v>5.0050683328452736E-2</v>
      </c>
      <c r="M183" s="268">
        <f t="shared" si="27"/>
        <v>4.8086610220260978E-2</v>
      </c>
      <c r="N183" s="268">
        <f t="shared" si="27"/>
        <v>4.4132737306387615E-2</v>
      </c>
      <c r="O183" s="268">
        <f t="shared" si="27"/>
        <v>4.1736615007231574E-2</v>
      </c>
      <c r="P183" s="268">
        <f t="shared" si="27"/>
        <v>4.2379312227331621E-2</v>
      </c>
      <c r="Q183" s="268">
        <f t="shared" si="27"/>
        <v>4.6917165647127092E-2</v>
      </c>
      <c r="R183" s="268">
        <f t="shared" si="27"/>
        <v>4.9581326785358495E-2</v>
      </c>
      <c r="S183" s="268">
        <f t="shared" si="27"/>
        <v>5.2235988367476886E-2</v>
      </c>
      <c r="T183" s="268">
        <f t="shared" si="27"/>
        <v>4.9735256255913851E-2</v>
      </c>
      <c r="U183" s="268">
        <f t="shared" si="27"/>
        <v>4.9556856318335223E-2</v>
      </c>
      <c r="V183" s="268">
        <f t="shared" si="27"/>
        <v>5.2035489680909673E-2</v>
      </c>
      <c r="W183" s="268">
        <f t="shared" si="27"/>
        <v>5.2351637656084589E-2</v>
      </c>
      <c r="X183" s="268">
        <f t="shared" si="27"/>
        <v>6.1600616475851563E-2</v>
      </c>
      <c r="Y183" s="268">
        <f t="shared" si="27"/>
        <v>6.1321031072098492E-2</v>
      </c>
      <c r="DA183" s="78"/>
    </row>
    <row r="184" spans="1:105" ht="12" customHeight="1" x14ac:dyDescent="0.25">
      <c r="A184" s="174" t="s">
        <v>1051</v>
      </c>
      <c r="B184" s="269">
        <f t="shared" ref="B184:Y184" si="28">IF(B$72=0,0,B$72/B$61)</f>
        <v>0.36733318990673469</v>
      </c>
      <c r="C184" s="269">
        <f t="shared" si="28"/>
        <v>0.37436749843517148</v>
      </c>
      <c r="D184" s="269">
        <f t="shared" si="28"/>
        <v>0.36288509177858697</v>
      </c>
      <c r="E184" s="269">
        <f t="shared" si="28"/>
        <v>0.32910915168383514</v>
      </c>
      <c r="F184" s="269">
        <f t="shared" si="28"/>
        <v>0.35462752838441941</v>
      </c>
      <c r="G184" s="269">
        <f t="shared" si="28"/>
        <v>0.34367336042236413</v>
      </c>
      <c r="H184" s="269">
        <f t="shared" si="28"/>
        <v>0.34881810052452772</v>
      </c>
      <c r="I184" s="269">
        <f t="shared" si="28"/>
        <v>0.35301387406867246</v>
      </c>
      <c r="J184" s="269">
        <f t="shared" si="28"/>
        <v>0.33757062597832999</v>
      </c>
      <c r="K184" s="269">
        <f t="shared" si="28"/>
        <v>0.3314626107943181</v>
      </c>
      <c r="L184" s="269">
        <f t="shared" si="28"/>
        <v>0.33910115187213902</v>
      </c>
      <c r="M184" s="269">
        <f t="shared" si="28"/>
        <v>0.35199870670242545</v>
      </c>
      <c r="N184" s="269">
        <f t="shared" si="28"/>
        <v>0.39264652865602734</v>
      </c>
      <c r="O184" s="269">
        <f t="shared" si="28"/>
        <v>0.42034365602559176</v>
      </c>
      <c r="P184" s="269">
        <f t="shared" si="28"/>
        <v>0.41650201370705292</v>
      </c>
      <c r="Q184" s="269">
        <f t="shared" si="28"/>
        <v>0.35652486241328435</v>
      </c>
      <c r="R184" s="269">
        <f t="shared" si="28"/>
        <v>0.33379178487194711</v>
      </c>
      <c r="S184" s="269">
        <f t="shared" si="28"/>
        <v>0.30761285095335233</v>
      </c>
      <c r="T184" s="269">
        <f t="shared" si="28"/>
        <v>0.33111132093351447</v>
      </c>
      <c r="U184" s="269">
        <f t="shared" si="28"/>
        <v>0.33234360805620627</v>
      </c>
      <c r="V184" s="269">
        <f t="shared" si="28"/>
        <v>0.30802933262109639</v>
      </c>
      <c r="W184" s="269">
        <f t="shared" si="28"/>
        <v>0.30402601757289766</v>
      </c>
      <c r="X184" s="269">
        <f t="shared" si="28"/>
        <v>0.21097897288914091</v>
      </c>
      <c r="Y184" s="269">
        <f t="shared" si="28"/>
        <v>0.21400042453349122</v>
      </c>
      <c r="DA184" s="79"/>
    </row>
    <row r="185" spans="1:105" ht="12" customHeight="1" x14ac:dyDescent="0.25">
      <c r="A185" s="62" t="s">
        <v>1052</v>
      </c>
      <c r="B185" s="318">
        <f t="shared" ref="B185:Y185" si="29">IF(B$73=0,0,B$73/B$61)</f>
        <v>0.36672430073047613</v>
      </c>
      <c r="C185" s="318">
        <f t="shared" si="29"/>
        <v>0.37376866789633262</v>
      </c>
      <c r="D185" s="318">
        <f t="shared" si="29"/>
        <v>0.36227054056990693</v>
      </c>
      <c r="E185" s="318">
        <f t="shared" si="29"/>
        <v>0.32845596605455468</v>
      </c>
      <c r="F185" s="318">
        <f t="shared" si="29"/>
        <v>0.35400413305638717</v>
      </c>
      <c r="G185" s="318">
        <f t="shared" si="29"/>
        <v>0.34303767805606916</v>
      </c>
      <c r="H185" s="318">
        <f t="shared" si="29"/>
        <v>0.34819304688625557</v>
      </c>
      <c r="I185" s="318">
        <f t="shared" si="29"/>
        <v>0.35239132514014554</v>
      </c>
      <c r="J185" s="318">
        <f t="shared" si="29"/>
        <v>0.33693183342976735</v>
      </c>
      <c r="K185" s="318">
        <f t="shared" si="29"/>
        <v>0.33081726957646557</v>
      </c>
      <c r="L185" s="318">
        <f t="shared" si="29"/>
        <v>0.33846302235405573</v>
      </c>
      <c r="M185" s="318">
        <f t="shared" si="29"/>
        <v>0.35136745355525295</v>
      </c>
      <c r="N185" s="318">
        <f t="shared" si="29"/>
        <v>0.39206489043347603</v>
      </c>
      <c r="O185" s="318">
        <f t="shared" si="29"/>
        <v>0.41980024888309875</v>
      </c>
      <c r="P185" s="318">
        <f t="shared" si="29"/>
        <v>0.41594951253743745</v>
      </c>
      <c r="Q185" s="318">
        <f t="shared" si="29"/>
        <v>0.35589376954360852</v>
      </c>
      <c r="R185" s="318">
        <f t="shared" si="29"/>
        <v>0.333131591112447</v>
      </c>
      <c r="S185" s="318">
        <f t="shared" si="29"/>
        <v>0.30692431858077485</v>
      </c>
      <c r="T185" s="318">
        <f t="shared" si="29"/>
        <v>0.33045129584634947</v>
      </c>
      <c r="U185" s="318">
        <f t="shared" si="29"/>
        <v>0.33168609893089068</v>
      </c>
      <c r="V185" s="318">
        <f t="shared" si="29"/>
        <v>0.30734436606919519</v>
      </c>
      <c r="W185" s="318">
        <f t="shared" si="29"/>
        <v>0.3033396869783786</v>
      </c>
      <c r="X185" s="318">
        <f t="shared" si="29"/>
        <v>0.21021726795356624</v>
      </c>
      <c r="Y185" s="318">
        <f t="shared" si="29"/>
        <v>0.21324187914951848</v>
      </c>
      <c r="DA185" s="141"/>
    </row>
    <row r="186" spans="1:105" ht="12" customHeight="1" x14ac:dyDescent="0.25">
      <c r="A186" s="62" t="s">
        <v>1064</v>
      </c>
      <c r="B186" s="318">
        <f t="shared" ref="B186:Y186" si="30">IF(B$84=0,0,B$84/B$61)</f>
        <v>6.0888917625857093E-4</v>
      </c>
      <c r="C186" s="318">
        <f t="shared" si="30"/>
        <v>5.9883053883887224E-4</v>
      </c>
      <c r="D186" s="318">
        <f t="shared" si="30"/>
        <v>6.145512086800244E-4</v>
      </c>
      <c r="E186" s="318">
        <f t="shared" si="30"/>
        <v>6.5318562928048983E-4</v>
      </c>
      <c r="F186" s="318">
        <f t="shared" si="30"/>
        <v>6.2339532803229545E-4</v>
      </c>
      <c r="G186" s="318">
        <f t="shared" si="30"/>
        <v>6.3568236629491708E-4</v>
      </c>
      <c r="H186" s="318">
        <f t="shared" si="30"/>
        <v>6.2505363827212914E-4</v>
      </c>
      <c r="I186" s="318">
        <f t="shared" si="30"/>
        <v>6.2254892852693915E-4</v>
      </c>
      <c r="J186" s="318">
        <f t="shared" si="30"/>
        <v>6.3879254856271338E-4</v>
      </c>
      <c r="K186" s="318">
        <f t="shared" si="30"/>
        <v>6.453412178525471E-4</v>
      </c>
      <c r="L186" s="318">
        <f t="shared" si="30"/>
        <v>6.381295180832951E-4</v>
      </c>
      <c r="M186" s="318">
        <f t="shared" si="30"/>
        <v>6.3125314717248765E-4</v>
      </c>
      <c r="N186" s="318">
        <f t="shared" si="30"/>
        <v>5.8163822255129964E-4</v>
      </c>
      <c r="O186" s="318">
        <f t="shared" si="30"/>
        <v>5.4340714249301162E-4</v>
      </c>
      <c r="P186" s="318">
        <f t="shared" si="30"/>
        <v>5.525011696154513E-4</v>
      </c>
      <c r="Q186" s="318">
        <f t="shared" si="30"/>
        <v>6.3109286967582363E-4</v>
      </c>
      <c r="R186" s="318">
        <f t="shared" si="30"/>
        <v>6.6019375950005638E-4</v>
      </c>
      <c r="S186" s="318">
        <f t="shared" si="30"/>
        <v>6.885323725774737E-4</v>
      </c>
      <c r="T186" s="318">
        <f t="shared" si="30"/>
        <v>6.6002508716498959E-4</v>
      </c>
      <c r="U186" s="318">
        <f t="shared" si="30"/>
        <v>6.5750912531560872E-4</v>
      </c>
      <c r="V186" s="318">
        <f t="shared" si="30"/>
        <v>6.8496655190119723E-4</v>
      </c>
      <c r="W186" s="318">
        <f t="shared" si="30"/>
        <v>6.8633059451904995E-4</v>
      </c>
      <c r="X186" s="318">
        <f t="shared" si="30"/>
        <v>7.6170493557470797E-4</v>
      </c>
      <c r="Y186" s="318">
        <f t="shared" si="30"/>
        <v>7.5854538397274694E-4</v>
      </c>
      <c r="DA186" s="141"/>
    </row>
    <row r="187" spans="1:105" ht="12" customHeight="1" x14ac:dyDescent="0.25">
      <c r="A187" s="174" t="s">
        <v>1010</v>
      </c>
      <c r="B187" s="269">
        <f t="shared" ref="B187:Y187" si="31">IF(B$85=0,0,B$85/B$61)</f>
        <v>0.14448639491449022</v>
      </c>
      <c r="C187" s="269">
        <f t="shared" si="31"/>
        <v>0.14490676695241655</v>
      </c>
      <c r="D187" s="269">
        <f t="shared" si="31"/>
        <v>0.14408275980777616</v>
      </c>
      <c r="E187" s="269">
        <f t="shared" si="31"/>
        <v>0.1463221009266332</v>
      </c>
      <c r="F187" s="269">
        <f t="shared" si="31"/>
        <v>0.14382526265666121</v>
      </c>
      <c r="G187" s="269">
        <f t="shared" si="31"/>
        <v>0.14510745624692872</v>
      </c>
      <c r="H187" s="269">
        <f t="shared" si="31"/>
        <v>0.14635373635801585</v>
      </c>
      <c r="I187" s="269">
        <f t="shared" si="31"/>
        <v>0.14555560253051833</v>
      </c>
      <c r="J187" s="269">
        <f t="shared" si="31"/>
        <v>0.14723667436052756</v>
      </c>
      <c r="K187" s="269">
        <f t="shared" si="31"/>
        <v>0.14944678311195397</v>
      </c>
      <c r="L187" s="269">
        <f t="shared" si="31"/>
        <v>0.14753190298532343</v>
      </c>
      <c r="M187" s="269">
        <f t="shared" si="31"/>
        <v>0.14452914989141566</v>
      </c>
      <c r="N187" s="269">
        <f t="shared" si="31"/>
        <v>0.14307758517265384</v>
      </c>
      <c r="O187" s="269">
        <f t="shared" si="31"/>
        <v>0.14730940414935098</v>
      </c>
      <c r="P187" s="269">
        <f t="shared" si="31"/>
        <v>0.14472084711434774</v>
      </c>
      <c r="Q187" s="269">
        <f t="shared" si="31"/>
        <v>0.14530207808779841</v>
      </c>
      <c r="R187" s="269">
        <f t="shared" si="31"/>
        <v>0.14617029056912303</v>
      </c>
      <c r="S187" s="269">
        <f t="shared" si="31"/>
        <v>0.14758989901655634</v>
      </c>
      <c r="T187" s="269">
        <f t="shared" si="31"/>
        <v>0.14617279369335093</v>
      </c>
      <c r="U187" s="269">
        <f t="shared" si="31"/>
        <v>0.14607162327561157</v>
      </c>
      <c r="V187" s="269">
        <f t="shared" si="31"/>
        <v>0.14735243828725358</v>
      </c>
      <c r="W187" s="269">
        <f t="shared" si="31"/>
        <v>0.14771053156591066</v>
      </c>
      <c r="X187" s="269">
        <f t="shared" si="31"/>
        <v>0.17463048604497697</v>
      </c>
      <c r="Y187" s="269">
        <f t="shared" si="31"/>
        <v>0.17391933744524896</v>
      </c>
      <c r="DA187" s="79"/>
    </row>
    <row r="188" spans="1:105" ht="12" customHeight="1" x14ac:dyDescent="0.25">
      <c r="A188" s="62" t="s">
        <v>1012</v>
      </c>
      <c r="B188" s="318">
        <f t="shared" ref="B188:Y188" si="32">IF(B$86=0,0,B$86/B$61)</f>
        <v>0.10543608410806482</v>
      </c>
      <c r="C188" s="318">
        <f t="shared" si="32"/>
        <v>0.10910397010250393</v>
      </c>
      <c r="D188" s="318">
        <f t="shared" si="32"/>
        <v>0.10313523906361527</v>
      </c>
      <c r="E188" s="318">
        <f t="shared" si="32"/>
        <v>7.1634110954355734E-2</v>
      </c>
      <c r="F188" s="318">
        <f t="shared" si="32"/>
        <v>8.1251065126431266E-2</v>
      </c>
      <c r="G188" s="318">
        <f t="shared" si="32"/>
        <v>7.6704895468538897E-2</v>
      </c>
      <c r="H188" s="318">
        <f t="shared" si="32"/>
        <v>7.0169715793448037E-2</v>
      </c>
      <c r="I188" s="318">
        <f t="shared" si="32"/>
        <v>7.6930506338662968E-2</v>
      </c>
      <c r="J188" s="318">
        <f t="shared" si="32"/>
        <v>6.864974420009852E-2</v>
      </c>
      <c r="K188" s="318">
        <f t="shared" si="32"/>
        <v>6.3449503827026132E-2</v>
      </c>
      <c r="L188" s="318">
        <f t="shared" si="32"/>
        <v>6.7128795033502914E-2</v>
      </c>
      <c r="M188" s="318">
        <f t="shared" si="32"/>
        <v>8.4606697471906023E-2</v>
      </c>
      <c r="N188" s="318">
        <f t="shared" si="32"/>
        <v>0.10088928252024854</v>
      </c>
      <c r="O188" s="318">
        <f t="shared" si="32"/>
        <v>0.11843275721615142</v>
      </c>
      <c r="P188" s="318">
        <f t="shared" si="32"/>
        <v>0.10913809930658237</v>
      </c>
      <c r="Q188" s="318">
        <f t="shared" si="32"/>
        <v>9.8525119443493972E-2</v>
      </c>
      <c r="R188" s="318">
        <f t="shared" si="32"/>
        <v>8.5718572894288664E-2</v>
      </c>
      <c r="S188" s="318">
        <f t="shared" si="32"/>
        <v>7.1789520994690215E-2</v>
      </c>
      <c r="T188" s="318">
        <f t="shared" si="32"/>
        <v>8.4007890046359876E-2</v>
      </c>
      <c r="U188" s="318">
        <f t="shared" si="32"/>
        <v>8.4596399626874333E-2</v>
      </c>
      <c r="V188" s="318">
        <f t="shared" si="32"/>
        <v>7.1840562468800481E-2</v>
      </c>
      <c r="W188" s="318">
        <f t="shared" si="32"/>
        <v>6.9328129468417224E-2</v>
      </c>
      <c r="X188" s="318">
        <f t="shared" si="32"/>
        <v>2.593105289533628E-2</v>
      </c>
      <c r="Y188" s="318">
        <f t="shared" si="32"/>
        <v>2.680322696898188E-2</v>
      </c>
      <c r="DA188" s="141"/>
    </row>
    <row r="189" spans="1:105" ht="12" customHeight="1" x14ac:dyDescent="0.25">
      <c r="A189" s="62" t="s">
        <v>1019</v>
      </c>
      <c r="B189" s="318">
        <f t="shared" ref="B189:Y189" si="33">IF(B$92=0,0,B$92/B$61)</f>
        <v>3.9050310806425396E-2</v>
      </c>
      <c r="C189" s="318">
        <f t="shared" si="33"/>
        <v>3.5802796849912638E-2</v>
      </c>
      <c r="D189" s="318">
        <f t="shared" si="33"/>
        <v>4.0947520744160922E-2</v>
      </c>
      <c r="E189" s="318">
        <f t="shared" si="33"/>
        <v>7.4687989972277449E-2</v>
      </c>
      <c r="F189" s="318">
        <f t="shared" si="33"/>
        <v>6.2574197530229927E-2</v>
      </c>
      <c r="G189" s="318">
        <f t="shared" si="33"/>
        <v>6.840256077838984E-2</v>
      </c>
      <c r="H189" s="318">
        <f t="shared" si="33"/>
        <v>7.6184020564567828E-2</v>
      </c>
      <c r="I189" s="318">
        <f t="shared" si="33"/>
        <v>6.8625096191855403E-2</v>
      </c>
      <c r="J189" s="318">
        <f t="shared" si="33"/>
        <v>7.8586930160429058E-2</v>
      </c>
      <c r="K189" s="318">
        <f t="shared" si="33"/>
        <v>8.5997279284927827E-2</v>
      </c>
      <c r="L189" s="318">
        <f t="shared" si="33"/>
        <v>8.0403107951820513E-2</v>
      </c>
      <c r="M189" s="318">
        <f t="shared" si="33"/>
        <v>5.9922452419509685E-2</v>
      </c>
      <c r="N189" s="318">
        <f t="shared" si="33"/>
        <v>4.2188302652405307E-2</v>
      </c>
      <c r="O189" s="318">
        <f t="shared" si="33"/>
        <v>2.8876646933199607E-2</v>
      </c>
      <c r="P189" s="318">
        <f t="shared" si="33"/>
        <v>3.5582747807765394E-2</v>
      </c>
      <c r="Q189" s="318">
        <f t="shared" si="33"/>
        <v>4.677695864430443E-2</v>
      </c>
      <c r="R189" s="318">
        <f t="shared" si="33"/>
        <v>6.0451717674834364E-2</v>
      </c>
      <c r="S189" s="318">
        <f t="shared" si="33"/>
        <v>7.5800378021866135E-2</v>
      </c>
      <c r="T189" s="318">
        <f t="shared" si="33"/>
        <v>6.2164903646991114E-2</v>
      </c>
      <c r="U189" s="318">
        <f t="shared" si="33"/>
        <v>6.1475223648737247E-2</v>
      </c>
      <c r="V189" s="318">
        <f t="shared" si="33"/>
        <v>7.5511875818453034E-2</v>
      </c>
      <c r="W189" s="318">
        <f t="shared" si="33"/>
        <v>7.8382402097493378E-2</v>
      </c>
      <c r="X189" s="318">
        <f t="shared" si="33"/>
        <v>0.14869943314964068</v>
      </c>
      <c r="Y189" s="318">
        <f t="shared" si="33"/>
        <v>0.14711611047626713</v>
      </c>
      <c r="DA189" s="141"/>
    </row>
    <row r="190" spans="1:105" ht="12" customHeight="1" x14ac:dyDescent="0.25">
      <c r="A190" s="174" t="s">
        <v>1021</v>
      </c>
      <c r="B190" s="269">
        <f t="shared" ref="B190:Y190" si="34">IF(B$93=0,0,B$93/B$61)</f>
        <v>6.4109293568608922E-2</v>
      </c>
      <c r="C190" s="269">
        <f t="shared" si="34"/>
        <v>6.3710094595206268E-2</v>
      </c>
      <c r="D190" s="269">
        <f t="shared" si="34"/>
        <v>6.4961627171100184E-2</v>
      </c>
      <c r="E190" s="269">
        <f t="shared" si="34"/>
        <v>6.932940465627084E-2</v>
      </c>
      <c r="F190" s="269">
        <f t="shared" si="34"/>
        <v>6.6405903502131047E-2</v>
      </c>
      <c r="G190" s="269">
        <f t="shared" si="34"/>
        <v>6.7289749035565852E-2</v>
      </c>
      <c r="H190" s="269">
        <f t="shared" si="34"/>
        <v>6.7043410150811597E-2</v>
      </c>
      <c r="I190" s="269">
        <f t="shared" si="34"/>
        <v>6.5876683621834228E-2</v>
      </c>
      <c r="J190" s="269">
        <f t="shared" si="34"/>
        <v>6.7802435833966779E-2</v>
      </c>
      <c r="K190" s="269">
        <f t="shared" si="34"/>
        <v>6.7684477179538294E-2</v>
      </c>
      <c r="L190" s="269">
        <f t="shared" si="34"/>
        <v>6.7256806246800305E-2</v>
      </c>
      <c r="M190" s="269">
        <f t="shared" si="34"/>
        <v>6.4107197343448732E-2</v>
      </c>
      <c r="N190" s="269">
        <f t="shared" si="34"/>
        <v>6.0194437274771959E-2</v>
      </c>
      <c r="O190" s="269">
        <f t="shared" si="34"/>
        <v>5.6832890444133553E-2</v>
      </c>
      <c r="P190" s="269">
        <f t="shared" si="34"/>
        <v>5.8113193205146962E-2</v>
      </c>
      <c r="Q190" s="269">
        <f t="shared" si="34"/>
        <v>6.4115214035440279E-2</v>
      </c>
      <c r="R190" s="269">
        <f t="shared" si="34"/>
        <v>6.4771152604817014E-2</v>
      </c>
      <c r="S190" s="269">
        <f t="shared" si="34"/>
        <v>6.8811446475860988E-2</v>
      </c>
      <c r="T190" s="269">
        <f t="shared" si="34"/>
        <v>6.6214149482943269E-2</v>
      </c>
      <c r="U190" s="269">
        <f t="shared" si="34"/>
        <v>6.630886965900587E-2</v>
      </c>
      <c r="V190" s="269">
        <f t="shared" si="34"/>
        <v>6.9449244170502827E-2</v>
      </c>
      <c r="W190" s="269">
        <f t="shared" si="34"/>
        <v>7.1531383329216797E-2</v>
      </c>
      <c r="X190" s="269">
        <f t="shared" si="34"/>
        <v>8.1520906948397143E-2</v>
      </c>
      <c r="Y190" s="269">
        <f t="shared" si="34"/>
        <v>8.119209350798505E-2</v>
      </c>
      <c r="DA190" s="79"/>
    </row>
    <row r="191" spans="1:105" ht="12" customHeight="1" x14ac:dyDescent="0.25">
      <c r="A191" s="62" t="s">
        <v>1133</v>
      </c>
      <c r="B191" s="318">
        <f t="shared" ref="B191:Y191" si="35">IF(B$94=0,0,B$94/B$61)</f>
        <v>5.820472202680187E-3</v>
      </c>
      <c r="C191" s="318">
        <f t="shared" si="35"/>
        <v>5.8810023854242617E-3</v>
      </c>
      <c r="D191" s="318">
        <f t="shared" si="35"/>
        <v>5.3476357258494161E-3</v>
      </c>
      <c r="E191" s="318">
        <f t="shared" si="35"/>
        <v>2.9745327254939425E-3</v>
      </c>
      <c r="F191" s="318">
        <f t="shared" si="35"/>
        <v>3.7562523170056425E-3</v>
      </c>
      <c r="G191" s="318">
        <f t="shared" si="35"/>
        <v>3.5372248026049216E-3</v>
      </c>
      <c r="H191" s="318">
        <f t="shared" si="35"/>
        <v>3.0466893471991214E-3</v>
      </c>
      <c r="I191" s="318">
        <f t="shared" si="35"/>
        <v>3.7952686452224632E-3</v>
      </c>
      <c r="J191" s="318">
        <f t="shared" si="35"/>
        <v>3.0563317527200224E-3</v>
      </c>
      <c r="K191" s="318">
        <f t="shared" si="35"/>
        <v>3.1086936191876023E-3</v>
      </c>
      <c r="L191" s="318">
        <f t="shared" si="35"/>
        <v>3.2380339367154135E-3</v>
      </c>
      <c r="M191" s="318">
        <f t="shared" si="35"/>
        <v>5.3521945432444505E-3</v>
      </c>
      <c r="N191" s="318">
        <f t="shared" si="35"/>
        <v>7.1315073149657874E-3</v>
      </c>
      <c r="O191" s="318">
        <f t="shared" si="35"/>
        <v>1.0284414968094249E-2</v>
      </c>
      <c r="P191" s="318">
        <f t="shared" si="35"/>
        <v>8.2759923691653262E-3</v>
      </c>
      <c r="Q191" s="318">
        <f t="shared" si="35"/>
        <v>6.3890047673673392E-3</v>
      </c>
      <c r="R191" s="318">
        <f t="shared" si="35"/>
        <v>5.9188053905130048E-3</v>
      </c>
      <c r="S191" s="318">
        <f t="shared" si="35"/>
        <v>4.0653823752105217E-3</v>
      </c>
      <c r="T191" s="318">
        <f t="shared" si="35"/>
        <v>5.1686794100879729E-3</v>
      </c>
      <c r="U191" s="318">
        <f t="shared" si="35"/>
        <v>5.0975234517414729E-3</v>
      </c>
      <c r="V191" s="318">
        <f t="shared" si="35"/>
        <v>3.7629916118233995E-3</v>
      </c>
      <c r="W191" s="318">
        <f t="shared" si="35"/>
        <v>2.9519553109389955E-3</v>
      </c>
      <c r="X191" s="318">
        <f t="shared" si="35"/>
        <v>6.4929704600724051E-4</v>
      </c>
      <c r="Y191" s="318">
        <f t="shared" si="35"/>
        <v>6.791172092551382E-4</v>
      </c>
      <c r="DA191" s="141"/>
    </row>
    <row r="192" spans="1:105" ht="12" customHeight="1" x14ac:dyDescent="0.25">
      <c r="A192" s="62" t="s">
        <v>1024</v>
      </c>
      <c r="B192" s="318">
        <f t="shared" ref="B192:Y192" si="36">IF(B$95=0,0,B$95/B$61)</f>
        <v>6.2878933242958403E-3</v>
      </c>
      <c r="C192" s="318">
        <f t="shared" si="36"/>
        <v>6.4086767825718522E-3</v>
      </c>
      <c r="D192" s="318">
        <f t="shared" si="36"/>
        <v>6.211528685448958E-3</v>
      </c>
      <c r="E192" s="318">
        <f t="shared" si="36"/>
        <v>5.6317404441585221E-3</v>
      </c>
      <c r="F192" s="318">
        <f t="shared" si="36"/>
        <v>6.0697919951979056E-3</v>
      </c>
      <c r="G192" s="318">
        <f t="shared" si="36"/>
        <v>5.8817600075430475E-3</v>
      </c>
      <c r="H192" s="318">
        <f t="shared" si="36"/>
        <v>5.9701545022275817E-3</v>
      </c>
      <c r="I192" s="318">
        <f t="shared" si="36"/>
        <v>6.0421386215062578E-3</v>
      </c>
      <c r="J192" s="318">
        <f t="shared" si="36"/>
        <v>5.7770685551674136E-3</v>
      </c>
      <c r="K192" s="318">
        <f t="shared" si="36"/>
        <v>5.672227602011126E-3</v>
      </c>
      <c r="L192" s="318">
        <f t="shared" si="36"/>
        <v>5.8033224810624031E-3</v>
      </c>
      <c r="M192" s="318">
        <f t="shared" si="36"/>
        <v>6.0245832119226635E-3</v>
      </c>
      <c r="N192" s="318">
        <f t="shared" si="36"/>
        <v>6.7223857331976406E-3</v>
      </c>
      <c r="O192" s="318">
        <f t="shared" si="36"/>
        <v>7.1979390982049645E-3</v>
      </c>
      <c r="P192" s="318">
        <f t="shared" si="36"/>
        <v>7.1319139689367981E-3</v>
      </c>
      <c r="Q192" s="318">
        <f t="shared" si="36"/>
        <v>6.1021919006028057E-3</v>
      </c>
      <c r="R192" s="318">
        <f t="shared" si="36"/>
        <v>5.7119092018052655E-3</v>
      </c>
      <c r="S192" s="318">
        <f t="shared" si="36"/>
        <v>5.262556558220801E-3</v>
      </c>
      <c r="T192" s="318">
        <f t="shared" si="36"/>
        <v>5.6659525780493065E-3</v>
      </c>
      <c r="U192" s="318">
        <f t="shared" si="36"/>
        <v>5.6871246412494841E-3</v>
      </c>
      <c r="V192" s="318">
        <f t="shared" si="36"/>
        <v>5.2697587365140427E-3</v>
      </c>
      <c r="W192" s="318">
        <f t="shared" si="36"/>
        <v>5.2010940887911227E-3</v>
      </c>
      <c r="X192" s="318">
        <f t="shared" si="36"/>
        <v>3.6044073250231998E-3</v>
      </c>
      <c r="Y192" s="318">
        <f t="shared" si="36"/>
        <v>3.6562676258261075E-3</v>
      </c>
      <c r="DA192" s="141"/>
    </row>
    <row r="193" spans="1:105" ht="12" customHeight="1" x14ac:dyDescent="0.25">
      <c r="A193" s="62" t="s">
        <v>1036</v>
      </c>
      <c r="B193" s="318">
        <f t="shared" ref="B193:Y193" si="37">IF(B$106=0,0,B$106/B$61)</f>
        <v>5.2000928041632893E-2</v>
      </c>
      <c r="C193" s="318">
        <f t="shared" si="37"/>
        <v>5.1420415427210146E-2</v>
      </c>
      <c r="D193" s="318">
        <f t="shared" si="37"/>
        <v>5.340246275980181E-2</v>
      </c>
      <c r="E193" s="318">
        <f t="shared" si="37"/>
        <v>6.072313148661837E-2</v>
      </c>
      <c r="F193" s="318">
        <f t="shared" si="37"/>
        <v>5.6579859189927501E-2</v>
      </c>
      <c r="G193" s="318">
        <f t="shared" si="37"/>
        <v>5.7870764225417891E-2</v>
      </c>
      <c r="H193" s="318">
        <f t="shared" si="37"/>
        <v>5.8026566301384891E-2</v>
      </c>
      <c r="I193" s="318">
        <f t="shared" si="37"/>
        <v>5.6039276355105506E-2</v>
      </c>
      <c r="J193" s="318">
        <f t="shared" si="37"/>
        <v>5.896903552607935E-2</v>
      </c>
      <c r="K193" s="318">
        <f t="shared" si="37"/>
        <v>5.8903555958339578E-2</v>
      </c>
      <c r="L193" s="318">
        <f t="shared" si="37"/>
        <v>5.8215449829022499E-2</v>
      </c>
      <c r="M193" s="318">
        <f t="shared" si="37"/>
        <v>5.2730419588281612E-2</v>
      </c>
      <c r="N193" s="318">
        <f t="shared" si="37"/>
        <v>4.6340544226608535E-2</v>
      </c>
      <c r="O193" s="318">
        <f t="shared" si="37"/>
        <v>3.9350536377834339E-2</v>
      </c>
      <c r="P193" s="318">
        <f t="shared" si="37"/>
        <v>4.2705286867044834E-2</v>
      </c>
      <c r="Q193" s="318">
        <f t="shared" si="37"/>
        <v>5.1624017367470132E-2</v>
      </c>
      <c r="R193" s="318">
        <f t="shared" si="37"/>
        <v>5.3140438012498743E-2</v>
      </c>
      <c r="S193" s="318">
        <f t="shared" si="37"/>
        <v>5.9483507542429669E-2</v>
      </c>
      <c r="T193" s="318">
        <f t="shared" si="37"/>
        <v>5.5379517494805984E-2</v>
      </c>
      <c r="U193" s="318">
        <f t="shared" si="37"/>
        <v>5.5524221566014914E-2</v>
      </c>
      <c r="V193" s="318">
        <f t="shared" si="37"/>
        <v>6.0416493822165393E-2</v>
      </c>
      <c r="W193" s="318">
        <f t="shared" si="37"/>
        <v>6.3378333929486691E-2</v>
      </c>
      <c r="X193" s="318">
        <f t="shared" si="37"/>
        <v>7.7267202577366703E-2</v>
      </c>
      <c r="Y193" s="318">
        <f t="shared" si="37"/>
        <v>7.6856708672903798E-2</v>
      </c>
      <c r="DA193" s="141"/>
    </row>
    <row r="194" spans="1:105" ht="12" customHeight="1" x14ac:dyDescent="0.25">
      <c r="A194" s="41" t="s">
        <v>1038</v>
      </c>
      <c r="B194" s="319">
        <f t="shared" ref="B194:Y194" si="38">IF(B$107=0,0,B$107/B$61)</f>
        <v>4.2794048981291209E-2</v>
      </c>
      <c r="C194" s="319">
        <f t="shared" si="38"/>
        <v>4.2087106175921235E-2</v>
      </c>
      <c r="D194" s="319">
        <f t="shared" si="38"/>
        <v>4.3191988872859313E-2</v>
      </c>
      <c r="E194" s="319">
        <f t="shared" si="38"/>
        <v>4.5669135401758779E-2</v>
      </c>
      <c r="F194" s="319">
        <f t="shared" si="38"/>
        <v>4.3813572720158234E-2</v>
      </c>
      <c r="G194" s="319">
        <f t="shared" si="38"/>
        <v>4.4677132359166039E-2</v>
      </c>
      <c r="H194" s="319">
        <f t="shared" si="38"/>
        <v>4.3930122352499656E-2</v>
      </c>
      <c r="I194" s="319">
        <f t="shared" si="38"/>
        <v>4.3754085931260914E-2</v>
      </c>
      <c r="J194" s="319">
        <f t="shared" si="38"/>
        <v>4.4895722699573593E-2</v>
      </c>
      <c r="K194" s="319">
        <f t="shared" si="38"/>
        <v>4.5355977348988524E-2</v>
      </c>
      <c r="L194" s="319">
        <f t="shared" si="38"/>
        <v>4.4849123482641105E-2</v>
      </c>
      <c r="M194" s="319">
        <f t="shared" si="38"/>
        <v>4.430235126102422E-2</v>
      </c>
      <c r="N194" s="319">
        <f t="shared" si="38"/>
        <v>4.0733285367741685E-2</v>
      </c>
      <c r="O194" s="319">
        <f t="shared" si="38"/>
        <v>3.7523496126768786E-2</v>
      </c>
      <c r="P194" s="319">
        <f t="shared" si="38"/>
        <v>3.7945257104231106E-2</v>
      </c>
      <c r="Q194" s="319">
        <f t="shared" si="38"/>
        <v>4.3539515747233179E-2</v>
      </c>
      <c r="R194" s="319">
        <f t="shared" si="38"/>
        <v>4.5732356367166993E-2</v>
      </c>
      <c r="S194" s="319">
        <f t="shared" si="38"/>
        <v>4.7869192253972549E-2</v>
      </c>
      <c r="T194" s="319">
        <f t="shared" si="38"/>
        <v>4.6037199439279523E-2</v>
      </c>
      <c r="U194" s="319">
        <f t="shared" si="38"/>
        <v>4.5996135544010004E-2</v>
      </c>
      <c r="V194" s="319">
        <f t="shared" si="38"/>
        <v>4.8042959143249263E-2</v>
      </c>
      <c r="W194" s="319">
        <f t="shared" si="38"/>
        <v>4.8236799444656739E-2</v>
      </c>
      <c r="X194" s="319">
        <f t="shared" si="38"/>
        <v>5.3534271248784529E-2</v>
      </c>
      <c r="Y194" s="319">
        <f t="shared" si="38"/>
        <v>5.3312211124733611E-2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DA195" s="94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39">SUM(B$198:B$202,B$204:B$205,B$207:B$208,B$210:B$213)</f>
        <v>1</v>
      </c>
      <c r="C197" s="232">
        <f t="shared" si="39"/>
        <v>1</v>
      </c>
      <c r="D197" s="232">
        <f t="shared" si="39"/>
        <v>1.0000000000000002</v>
      </c>
      <c r="E197" s="232">
        <f t="shared" si="39"/>
        <v>0.99999999999999956</v>
      </c>
      <c r="F197" s="232">
        <f t="shared" si="39"/>
        <v>1</v>
      </c>
      <c r="G197" s="232">
        <f t="shared" si="39"/>
        <v>1</v>
      </c>
      <c r="H197" s="232">
        <f t="shared" si="39"/>
        <v>0.99999999999999978</v>
      </c>
      <c r="I197" s="232">
        <f t="shared" si="39"/>
        <v>1</v>
      </c>
      <c r="J197" s="232">
        <f t="shared" si="39"/>
        <v>1</v>
      </c>
      <c r="K197" s="232">
        <f t="shared" si="39"/>
        <v>1</v>
      </c>
      <c r="L197" s="232">
        <f t="shared" si="39"/>
        <v>0.99999999999999978</v>
      </c>
      <c r="M197" s="232">
        <f t="shared" si="39"/>
        <v>1</v>
      </c>
      <c r="N197" s="232">
        <f t="shared" si="39"/>
        <v>0.99999999999999989</v>
      </c>
      <c r="O197" s="232">
        <f t="shared" si="39"/>
        <v>1.0000000000000002</v>
      </c>
      <c r="P197" s="232">
        <f t="shared" si="39"/>
        <v>1</v>
      </c>
      <c r="Q197" s="232">
        <f t="shared" si="39"/>
        <v>0.99999999999999978</v>
      </c>
      <c r="R197" s="232">
        <f t="shared" si="39"/>
        <v>1</v>
      </c>
      <c r="S197" s="232">
        <f t="shared" si="39"/>
        <v>1</v>
      </c>
      <c r="T197" s="232">
        <f t="shared" si="39"/>
        <v>0.99999999999999978</v>
      </c>
      <c r="U197" s="232">
        <f t="shared" si="39"/>
        <v>0.99999999999999989</v>
      </c>
      <c r="V197" s="232">
        <f t="shared" si="39"/>
        <v>1.0000000000000002</v>
      </c>
      <c r="W197" s="232">
        <f t="shared" si="39"/>
        <v>0.99999999999999956</v>
      </c>
      <c r="X197" s="232">
        <f t="shared" si="39"/>
        <v>1</v>
      </c>
      <c r="Y197" s="232">
        <f t="shared" si="39"/>
        <v>0.99999999999999989</v>
      </c>
      <c r="DA197" s="95"/>
    </row>
    <row r="198" spans="1:105" ht="12" customHeight="1" x14ac:dyDescent="0.25">
      <c r="A198" s="55" t="s">
        <v>91</v>
      </c>
      <c r="B198" s="266">
        <f t="shared" ref="B198:Y198" si="40">IF(B$111=0,0,B$111/B$110)</f>
        <v>9.9312189282888211E-3</v>
      </c>
      <c r="C198" s="266">
        <f t="shared" si="40"/>
        <v>9.8468843734344277E-3</v>
      </c>
      <c r="D198" s="266">
        <f t="shared" si="40"/>
        <v>9.9696418145658709E-3</v>
      </c>
      <c r="E198" s="266">
        <f t="shared" si="40"/>
        <v>1.0228360430670167E-2</v>
      </c>
      <c r="F198" s="266">
        <f t="shared" si="40"/>
        <v>1.002103068184924E-2</v>
      </c>
      <c r="G198" s="266">
        <f t="shared" si="40"/>
        <v>1.011385302166953E-2</v>
      </c>
      <c r="H198" s="266">
        <f t="shared" si="40"/>
        <v>1.0022638730506331E-2</v>
      </c>
      <c r="I198" s="266">
        <f t="shared" si="40"/>
        <v>1.0018674916971148E-2</v>
      </c>
      <c r="J198" s="266">
        <f t="shared" si="40"/>
        <v>1.0129787072762958E-2</v>
      </c>
      <c r="K198" s="266">
        <f t="shared" si="40"/>
        <v>1.0188566757975045E-2</v>
      </c>
      <c r="L198" s="266">
        <f t="shared" si="40"/>
        <v>1.0134982894354626E-2</v>
      </c>
      <c r="M198" s="266">
        <f t="shared" si="40"/>
        <v>1.0121314474132823E-2</v>
      </c>
      <c r="N198" s="266">
        <f t="shared" si="40"/>
        <v>9.727622029364667E-3</v>
      </c>
      <c r="O198" s="266">
        <f t="shared" si="40"/>
        <v>9.4110635833019648E-3</v>
      </c>
      <c r="P198" s="266">
        <f t="shared" si="40"/>
        <v>9.3707002621451312E-3</v>
      </c>
      <c r="Q198" s="266">
        <f t="shared" si="40"/>
        <v>1.0108064103629116E-2</v>
      </c>
      <c r="R198" s="266">
        <f t="shared" si="40"/>
        <v>1.0343189399017906E-2</v>
      </c>
      <c r="S198" s="266">
        <f t="shared" si="40"/>
        <v>1.0517397897467183E-2</v>
      </c>
      <c r="T198" s="266">
        <f t="shared" si="40"/>
        <v>1.032732674512838E-2</v>
      </c>
      <c r="U198" s="266">
        <f t="shared" si="40"/>
        <v>1.0307645936390331E-2</v>
      </c>
      <c r="V198" s="266">
        <f t="shared" si="40"/>
        <v>1.0487624690194812E-2</v>
      </c>
      <c r="W198" s="266">
        <f t="shared" si="40"/>
        <v>1.0471679544077997E-2</v>
      </c>
      <c r="X198" s="266">
        <f t="shared" si="40"/>
        <v>1.0888391856706028E-2</v>
      </c>
      <c r="Y198" s="266">
        <f t="shared" si="40"/>
        <v>1.0871443736607431E-2</v>
      </c>
      <c r="DA198" s="76"/>
    </row>
    <row r="199" spans="1:105" ht="12" customHeight="1" x14ac:dyDescent="0.25">
      <c r="A199" s="173" t="s">
        <v>92</v>
      </c>
      <c r="B199" s="267">
        <f t="shared" ref="B199:Y199" si="41">IF(B$112=0,0,B$112/B$110)</f>
        <v>2.1357980960903435E-2</v>
      </c>
      <c r="C199" s="267">
        <f t="shared" si="41"/>
        <v>2.1176611903395703E-2</v>
      </c>
      <c r="D199" s="267">
        <f t="shared" si="41"/>
        <v>2.1440612839174738E-2</v>
      </c>
      <c r="E199" s="267">
        <f t="shared" si="41"/>
        <v>2.1997010529819439E-2</v>
      </c>
      <c r="F199" s="267">
        <f t="shared" si="41"/>
        <v>2.1551129227642844E-2</v>
      </c>
      <c r="G199" s="267">
        <f t="shared" si="41"/>
        <v>2.1750752031343315E-2</v>
      </c>
      <c r="H199" s="267">
        <f t="shared" si="41"/>
        <v>2.1554587481141276E-2</v>
      </c>
      <c r="I199" s="267">
        <f t="shared" si="41"/>
        <v>2.1546062943053015E-2</v>
      </c>
      <c r="J199" s="267">
        <f t="shared" si="41"/>
        <v>2.1785019643641563E-2</v>
      </c>
      <c r="K199" s="267">
        <f t="shared" si="41"/>
        <v>2.1911430651868513E-2</v>
      </c>
      <c r="L199" s="267">
        <f t="shared" si="41"/>
        <v>2.1796193726040958E-2</v>
      </c>
      <c r="M199" s="267">
        <f t="shared" si="41"/>
        <v>2.1766798557031897E-2</v>
      </c>
      <c r="N199" s="267">
        <f t="shared" si="41"/>
        <v>2.0920127488704289E-2</v>
      </c>
      <c r="O199" s="267">
        <f t="shared" si="41"/>
        <v>2.0239340033222683E-2</v>
      </c>
      <c r="P199" s="267">
        <f t="shared" si="41"/>
        <v>2.0498432602645434E-2</v>
      </c>
      <c r="Q199" s="267">
        <f t="shared" si="41"/>
        <v>2.1738302441601704E-2</v>
      </c>
      <c r="R199" s="267">
        <f t="shared" si="41"/>
        <v>2.2243960570639223E-2</v>
      </c>
      <c r="S199" s="267">
        <f t="shared" si="41"/>
        <v>2.2618611640157871E-2</v>
      </c>
      <c r="T199" s="267">
        <f t="shared" si="41"/>
        <v>2.220984650445983E-2</v>
      </c>
      <c r="U199" s="267">
        <f t="shared" si="41"/>
        <v>2.2167521152319493E-2</v>
      </c>
      <c r="V199" s="267">
        <f t="shared" si="41"/>
        <v>2.2554581675793987E-2</v>
      </c>
      <c r="W199" s="267">
        <f t="shared" si="41"/>
        <v>2.2520290202648466E-2</v>
      </c>
      <c r="X199" s="267">
        <f t="shared" si="41"/>
        <v>2.3416467570557618E-2</v>
      </c>
      <c r="Y199" s="267">
        <f t="shared" si="41"/>
        <v>2.3380019111511184E-2</v>
      </c>
      <c r="DA199" s="77"/>
    </row>
    <row r="200" spans="1:105" ht="12" customHeight="1" x14ac:dyDescent="0.25">
      <c r="A200" s="173" t="s">
        <v>93</v>
      </c>
      <c r="B200" s="267">
        <f t="shared" ref="B200:Y200" si="42">IF(B$113=0,0,B$113/B$110)</f>
        <v>0.13738225252031255</v>
      </c>
      <c r="C200" s="267">
        <f t="shared" si="42"/>
        <v>0.13621562119390077</v>
      </c>
      <c r="D200" s="267">
        <f t="shared" si="42"/>
        <v>0.13791377062530938</v>
      </c>
      <c r="E200" s="267">
        <f t="shared" si="42"/>
        <v>0.14149272165901394</v>
      </c>
      <c r="F200" s="267">
        <f t="shared" si="42"/>
        <v>0.13862465197762219</v>
      </c>
      <c r="G200" s="267">
        <f t="shared" si="42"/>
        <v>0.13990869799662531</v>
      </c>
      <c r="H200" s="267">
        <f t="shared" si="42"/>
        <v>0.13864689671397021</v>
      </c>
      <c r="I200" s="267">
        <f t="shared" si="42"/>
        <v>0.13859206380413636</v>
      </c>
      <c r="J200" s="267">
        <f t="shared" si="42"/>
        <v>0.14012911966357222</v>
      </c>
      <c r="K200" s="267">
        <f t="shared" si="42"/>
        <v>0.1409422409546425</v>
      </c>
      <c r="L200" s="267">
        <f t="shared" si="42"/>
        <v>0.14020099539998601</v>
      </c>
      <c r="M200" s="267">
        <f t="shared" si="42"/>
        <v>0.14001191504922295</v>
      </c>
      <c r="N200" s="267">
        <f t="shared" si="42"/>
        <v>0.13456582074267071</v>
      </c>
      <c r="O200" s="267">
        <f t="shared" si="42"/>
        <v>0.13018674978587752</v>
      </c>
      <c r="P200" s="267">
        <f t="shared" si="42"/>
        <v>0.1293785458638973</v>
      </c>
      <c r="Q200" s="267">
        <f t="shared" si="42"/>
        <v>0.13982861773600566</v>
      </c>
      <c r="R200" s="267">
        <f t="shared" si="42"/>
        <v>0.14308119357168722</v>
      </c>
      <c r="S200" s="267">
        <f t="shared" si="42"/>
        <v>0.14549108465333183</v>
      </c>
      <c r="T200" s="267">
        <f t="shared" si="42"/>
        <v>0.14286175956886965</v>
      </c>
      <c r="U200" s="267">
        <f t="shared" si="42"/>
        <v>0.14258950760711361</v>
      </c>
      <c r="V200" s="267">
        <f t="shared" si="42"/>
        <v>0.14507922078149815</v>
      </c>
      <c r="W200" s="267">
        <f t="shared" si="42"/>
        <v>0.14485864563295792</v>
      </c>
      <c r="X200" s="267">
        <f t="shared" si="42"/>
        <v>0.15062318235047148</v>
      </c>
      <c r="Y200" s="267">
        <f t="shared" si="42"/>
        <v>0.15038873268906114</v>
      </c>
      <c r="DA200" s="77"/>
    </row>
    <row r="201" spans="1:105" ht="12" customHeight="1" x14ac:dyDescent="0.25">
      <c r="A201" s="173" t="s">
        <v>94</v>
      </c>
      <c r="B201" s="267">
        <f t="shared" ref="B201:Y201" si="43">IF(B$114=0,0,B$114/B$110)</f>
        <v>0.19159733850116356</v>
      </c>
      <c r="C201" s="267">
        <f t="shared" si="43"/>
        <v>0.18997032006863693</v>
      </c>
      <c r="D201" s="267">
        <f t="shared" si="43"/>
        <v>0.19233860931609298</v>
      </c>
      <c r="E201" s="267">
        <f t="shared" si="43"/>
        <v>0.19732991991192414</v>
      </c>
      <c r="F201" s="267">
        <f t="shared" si="43"/>
        <v>0.19333002540219266</v>
      </c>
      <c r="G201" s="267">
        <f t="shared" si="43"/>
        <v>0.19512079382562952</v>
      </c>
      <c r="H201" s="267">
        <f t="shared" si="43"/>
        <v>0.19336104856713379</v>
      </c>
      <c r="I201" s="267">
        <f t="shared" si="43"/>
        <v>0.19328457697496165</v>
      </c>
      <c r="J201" s="267">
        <f t="shared" si="43"/>
        <v>0.19542820037895262</v>
      </c>
      <c r="K201" s="267">
        <f t="shared" si="43"/>
        <v>0.1965622032970126</v>
      </c>
      <c r="L201" s="267">
        <f t="shared" si="43"/>
        <v>0.19552844039938502</v>
      </c>
      <c r="M201" s="267">
        <f t="shared" si="43"/>
        <v>0.1952647433693504</v>
      </c>
      <c r="N201" s="267">
        <f t="shared" si="43"/>
        <v>0.1876694597339516</v>
      </c>
      <c r="O201" s="267">
        <f t="shared" si="43"/>
        <v>0.18156227831104352</v>
      </c>
      <c r="P201" s="267">
        <f t="shared" si="43"/>
        <v>0.1834465936476023</v>
      </c>
      <c r="Q201" s="267">
        <f t="shared" si="43"/>
        <v>0.19500911153392358</v>
      </c>
      <c r="R201" s="267">
        <f t="shared" si="43"/>
        <v>0.19954524965917114</v>
      </c>
      <c r="S201" s="267">
        <f t="shared" si="43"/>
        <v>0.2029061547895665</v>
      </c>
      <c r="T201" s="267">
        <f t="shared" si="43"/>
        <v>0.19923922053135285</v>
      </c>
      <c r="U201" s="267">
        <f t="shared" si="43"/>
        <v>0.19885952992126862</v>
      </c>
      <c r="V201" s="267">
        <f t="shared" si="43"/>
        <v>0.20233175729483605</v>
      </c>
      <c r="W201" s="267">
        <f t="shared" si="43"/>
        <v>0.20202413669155928</v>
      </c>
      <c r="X201" s="267">
        <f t="shared" si="43"/>
        <v>0.21006352949889839</v>
      </c>
      <c r="Y201" s="267">
        <f t="shared" si="43"/>
        <v>0.20973655909104241</v>
      </c>
      <c r="DA201" s="77"/>
    </row>
    <row r="202" spans="1:105" ht="12" customHeight="1" x14ac:dyDescent="0.25">
      <c r="A202" s="56" t="s">
        <v>95</v>
      </c>
      <c r="B202" s="268">
        <f t="shared" ref="B202:Y202" si="44">IF(B$115=0,0,B$115/B$110)</f>
        <v>4.17688520365695E-2</v>
      </c>
      <c r="C202" s="268">
        <f t="shared" si="44"/>
        <v>4.1368567247654607E-2</v>
      </c>
      <c r="D202" s="268">
        <f t="shared" si="44"/>
        <v>4.1980835423728831E-2</v>
      </c>
      <c r="E202" s="268">
        <f t="shared" si="44"/>
        <v>4.4429885309511627E-2</v>
      </c>
      <c r="F202" s="268">
        <f t="shared" si="44"/>
        <v>4.3281016173196282E-2</v>
      </c>
      <c r="G202" s="268">
        <f t="shared" si="44"/>
        <v>4.3809360242726705E-2</v>
      </c>
      <c r="H202" s="268">
        <f t="shared" si="44"/>
        <v>4.4337833303805994E-2</v>
      </c>
      <c r="I202" s="268">
        <f t="shared" si="44"/>
        <v>4.3894760814519984E-2</v>
      </c>
      <c r="J202" s="268">
        <f t="shared" si="44"/>
        <v>4.4796736065781197E-2</v>
      </c>
      <c r="K202" s="268">
        <f t="shared" si="44"/>
        <v>4.4556880755136967E-2</v>
      </c>
      <c r="L202" s="268">
        <f t="shared" si="44"/>
        <v>4.4100927316465859E-2</v>
      </c>
      <c r="M202" s="268">
        <f t="shared" si="44"/>
        <v>4.2774116748475061E-2</v>
      </c>
      <c r="N202" s="268">
        <f t="shared" si="44"/>
        <v>4.0948513313398209E-2</v>
      </c>
      <c r="O202" s="268">
        <f t="shared" si="44"/>
        <v>3.9683091532641102E-2</v>
      </c>
      <c r="P202" s="268">
        <f t="shared" si="44"/>
        <v>4.0560868185379913E-2</v>
      </c>
      <c r="Q202" s="268">
        <f t="shared" si="44"/>
        <v>4.168981869949976E-2</v>
      </c>
      <c r="R202" s="268">
        <f t="shared" si="44"/>
        <v>4.3094786292194376E-2</v>
      </c>
      <c r="S202" s="268">
        <f t="shared" si="44"/>
        <v>4.4266713680100336E-2</v>
      </c>
      <c r="T202" s="268">
        <f t="shared" si="44"/>
        <v>4.3173311292911333E-2</v>
      </c>
      <c r="U202" s="268">
        <f t="shared" si="44"/>
        <v>4.3100765250089816E-2</v>
      </c>
      <c r="V202" s="268">
        <f t="shared" si="44"/>
        <v>4.4200882781105552E-2</v>
      </c>
      <c r="W202" s="268">
        <f t="shared" si="44"/>
        <v>4.4313574267168226E-2</v>
      </c>
      <c r="X202" s="268">
        <f t="shared" si="44"/>
        <v>4.8852360753567248E-2</v>
      </c>
      <c r="Y202" s="268">
        <f t="shared" si="44"/>
        <v>4.8757185265754802E-2</v>
      </c>
      <c r="DA202" s="78"/>
    </row>
    <row r="203" spans="1:105" ht="12" customHeight="1" x14ac:dyDescent="0.25">
      <c r="A203" s="174" t="s">
        <v>1051</v>
      </c>
      <c r="B203" s="269">
        <f t="shared" ref="B203:Y203" si="45">IF(B$121=0,0,B$121/B$110)</f>
        <v>0.16402243749647952</v>
      </c>
      <c r="C203" s="269">
        <f t="shared" si="45"/>
        <v>0.16852399500302123</v>
      </c>
      <c r="D203" s="269">
        <f t="shared" si="45"/>
        <v>0.16116681936146143</v>
      </c>
      <c r="E203" s="269">
        <f t="shared" si="45"/>
        <v>0.14109549407363159</v>
      </c>
      <c r="F203" s="269">
        <f t="shared" si="45"/>
        <v>0.15605521869856992</v>
      </c>
      <c r="G203" s="269">
        <f t="shared" si="45"/>
        <v>0.14971395543585211</v>
      </c>
      <c r="H203" s="269">
        <f t="shared" si="45"/>
        <v>0.15311284571826331</v>
      </c>
      <c r="I203" s="269">
        <f t="shared" si="45"/>
        <v>0.15551811147821973</v>
      </c>
      <c r="J203" s="269">
        <f t="shared" si="45"/>
        <v>0.14654715963661738</v>
      </c>
      <c r="K203" s="269">
        <f t="shared" si="45"/>
        <v>0.14326369110865306</v>
      </c>
      <c r="L203" s="269">
        <f t="shared" si="45"/>
        <v>0.14743805897888992</v>
      </c>
      <c r="M203" s="269">
        <f t="shared" si="45"/>
        <v>0.15464743146352392</v>
      </c>
      <c r="N203" s="269">
        <f t="shared" si="45"/>
        <v>0.18020524385063794</v>
      </c>
      <c r="O203" s="269">
        <f t="shared" si="45"/>
        <v>0.20008463870079521</v>
      </c>
      <c r="P203" s="269">
        <f t="shared" si="45"/>
        <v>0.19746718737230248</v>
      </c>
      <c r="Q203" s="269">
        <f t="shared" si="45"/>
        <v>0.15633739617742956</v>
      </c>
      <c r="R203" s="269">
        <f t="shared" si="45"/>
        <v>0.14320578551270838</v>
      </c>
      <c r="S203" s="269">
        <f t="shared" si="45"/>
        <v>0.1286744575108931</v>
      </c>
      <c r="T203" s="269">
        <f t="shared" si="45"/>
        <v>0.14186352427160334</v>
      </c>
      <c r="U203" s="269">
        <f t="shared" si="45"/>
        <v>0.14266270621471186</v>
      </c>
      <c r="V203" s="269">
        <f t="shared" si="45"/>
        <v>0.12915530241658477</v>
      </c>
      <c r="W203" s="269">
        <f t="shared" si="45"/>
        <v>0.12703943327862305</v>
      </c>
      <c r="X203" s="269">
        <f t="shared" si="45"/>
        <v>8.2642002190866079E-2</v>
      </c>
      <c r="Y203" s="269">
        <f t="shared" si="45"/>
        <v>8.4040660076449308E-2</v>
      </c>
      <c r="DA203" s="79"/>
    </row>
    <row r="204" spans="1:105" ht="12" customHeight="1" x14ac:dyDescent="0.25">
      <c r="A204" s="62" t="s">
        <v>1052</v>
      </c>
      <c r="B204" s="318">
        <f t="shared" ref="B204:Y204" si="46">IF(B$122=0,0,B$122/B$110)</f>
        <v>0.16364197151474855</v>
      </c>
      <c r="C204" s="318">
        <f t="shared" si="46"/>
        <v>0.16814675988644773</v>
      </c>
      <c r="D204" s="318">
        <f t="shared" si="46"/>
        <v>0.16078488139514791</v>
      </c>
      <c r="E204" s="318">
        <f t="shared" si="46"/>
        <v>0.14070364457148554</v>
      </c>
      <c r="F204" s="318">
        <f t="shared" si="46"/>
        <v>0.15567131201965603</v>
      </c>
      <c r="G204" s="318">
        <f t="shared" si="46"/>
        <v>0.14932649272389725</v>
      </c>
      <c r="H204" s="318">
        <f t="shared" si="46"/>
        <v>0.15272887743484592</v>
      </c>
      <c r="I204" s="318">
        <f t="shared" si="46"/>
        <v>0.15513429504889187</v>
      </c>
      <c r="J204" s="318">
        <f t="shared" si="46"/>
        <v>0.14615908648958542</v>
      </c>
      <c r="K204" s="318">
        <f t="shared" si="46"/>
        <v>0.14287336610605314</v>
      </c>
      <c r="L204" s="318">
        <f t="shared" si="46"/>
        <v>0.14704978677941766</v>
      </c>
      <c r="M204" s="318">
        <f t="shared" si="46"/>
        <v>0.15425968290258546</v>
      </c>
      <c r="N204" s="318">
        <f t="shared" si="46"/>
        <v>0.17983257768628946</v>
      </c>
      <c r="O204" s="318">
        <f t="shared" si="46"/>
        <v>0.19972409992189924</v>
      </c>
      <c r="P204" s="318">
        <f t="shared" si="46"/>
        <v>0.19710255941808147</v>
      </c>
      <c r="Q204" s="318">
        <f t="shared" si="46"/>
        <v>0.15595015523949873</v>
      </c>
      <c r="R204" s="318">
        <f t="shared" si="46"/>
        <v>0.14280953690140069</v>
      </c>
      <c r="S204" s="318">
        <f t="shared" si="46"/>
        <v>0.1282715349547387</v>
      </c>
      <c r="T204" s="318">
        <f t="shared" si="46"/>
        <v>0.14146788336013882</v>
      </c>
      <c r="U204" s="318">
        <f t="shared" si="46"/>
        <v>0.14226781927698126</v>
      </c>
      <c r="V204" s="318">
        <f t="shared" si="46"/>
        <v>0.12875352047495267</v>
      </c>
      <c r="W204" s="318">
        <f t="shared" si="46"/>
        <v>0.12663826219711952</v>
      </c>
      <c r="X204" s="318">
        <f t="shared" si="46"/>
        <v>8.2224866819352607E-2</v>
      </c>
      <c r="Y204" s="318">
        <f t="shared" si="46"/>
        <v>8.3624173989097064E-2</v>
      </c>
      <c r="DA204" s="141"/>
    </row>
    <row r="205" spans="1:105" ht="12" customHeight="1" x14ac:dyDescent="0.25">
      <c r="A205" s="62" t="s">
        <v>1064</v>
      </c>
      <c r="B205" s="318">
        <f t="shared" ref="B205:Y205" si="47">IF(B$133=0,0,B$133/B$110)</f>
        <v>3.8046598173098727E-4</v>
      </c>
      <c r="C205" s="318">
        <f t="shared" si="47"/>
        <v>3.7723511657352613E-4</v>
      </c>
      <c r="D205" s="318">
        <f t="shared" si="47"/>
        <v>3.8193796631353326E-4</v>
      </c>
      <c r="E205" s="318">
        <f t="shared" si="47"/>
        <v>3.9184950214603997E-4</v>
      </c>
      <c r="F205" s="318">
        <f t="shared" si="47"/>
        <v>3.8390667891388891E-4</v>
      </c>
      <c r="G205" s="318">
        <f t="shared" si="47"/>
        <v>3.8746271195487828E-4</v>
      </c>
      <c r="H205" s="318">
        <f t="shared" si="47"/>
        <v>3.8396828341736531E-4</v>
      </c>
      <c r="I205" s="318">
        <f t="shared" si="47"/>
        <v>3.8381642932785683E-4</v>
      </c>
      <c r="J205" s="318">
        <f t="shared" si="47"/>
        <v>3.8807314703198084E-4</v>
      </c>
      <c r="K205" s="318">
        <f t="shared" si="47"/>
        <v>3.9032500259991639E-4</v>
      </c>
      <c r="L205" s="318">
        <f t="shared" si="47"/>
        <v>3.8827219947227523E-4</v>
      </c>
      <c r="M205" s="318">
        <f t="shared" si="47"/>
        <v>3.877485609384806E-4</v>
      </c>
      <c r="N205" s="318">
        <f t="shared" si="47"/>
        <v>3.7266616434845857E-4</v>
      </c>
      <c r="O205" s="318">
        <f t="shared" si="47"/>
        <v>3.6053877889596241E-4</v>
      </c>
      <c r="P205" s="318">
        <f t="shared" si="47"/>
        <v>3.6462795422099667E-4</v>
      </c>
      <c r="Q205" s="318">
        <f t="shared" si="47"/>
        <v>3.8724093793083246E-4</v>
      </c>
      <c r="R205" s="318">
        <f t="shared" si="47"/>
        <v>3.9624861130766923E-4</v>
      </c>
      <c r="S205" s="318">
        <f t="shared" si="47"/>
        <v>4.0292255615441761E-4</v>
      </c>
      <c r="T205" s="318">
        <f t="shared" si="47"/>
        <v>3.9564091146452674E-4</v>
      </c>
      <c r="U205" s="318">
        <f t="shared" si="47"/>
        <v>3.9488693773060215E-4</v>
      </c>
      <c r="V205" s="318">
        <f t="shared" si="47"/>
        <v>4.0178194163207584E-4</v>
      </c>
      <c r="W205" s="318">
        <f t="shared" si="47"/>
        <v>4.0117108150352753E-4</v>
      </c>
      <c r="X205" s="318">
        <f t="shared" si="47"/>
        <v>4.1713537151346768E-4</v>
      </c>
      <c r="Y205" s="318">
        <f t="shared" si="47"/>
        <v>4.1648608735224169E-4</v>
      </c>
      <c r="DA205" s="141"/>
    </row>
    <row r="206" spans="1:105" ht="12" customHeight="1" x14ac:dyDescent="0.25">
      <c r="A206" s="174" t="s">
        <v>1010</v>
      </c>
      <c r="B206" s="269">
        <f t="shared" ref="B206:Y206" si="48">IF(B$134=0,0,B$134/B$110)</f>
        <v>6.8375041066955147E-2</v>
      </c>
      <c r="C206" s="269">
        <f t="shared" si="48"/>
        <v>6.9133717131500932E-2</v>
      </c>
      <c r="D206" s="269">
        <f t="shared" si="48"/>
        <v>6.7817197686272937E-2</v>
      </c>
      <c r="E206" s="269">
        <f t="shared" si="48"/>
        <v>6.6479183028300859E-2</v>
      </c>
      <c r="F206" s="269">
        <f t="shared" si="48"/>
        <v>6.7079585104421663E-2</v>
      </c>
      <c r="G206" s="269">
        <f t="shared" si="48"/>
        <v>6.6984226373334135E-2</v>
      </c>
      <c r="H206" s="269">
        <f t="shared" si="48"/>
        <v>6.8088684969149132E-2</v>
      </c>
      <c r="I206" s="269">
        <f t="shared" si="48"/>
        <v>6.7962925442604405E-2</v>
      </c>
      <c r="J206" s="269">
        <f t="shared" si="48"/>
        <v>6.7742749243409436E-2</v>
      </c>
      <c r="K206" s="269">
        <f t="shared" si="48"/>
        <v>6.8456801778088536E-2</v>
      </c>
      <c r="L206" s="269">
        <f t="shared" si="48"/>
        <v>6.7983962367433051E-2</v>
      </c>
      <c r="M206" s="269">
        <f t="shared" si="48"/>
        <v>6.7234960484855361E-2</v>
      </c>
      <c r="N206" s="269">
        <f t="shared" si="48"/>
        <v>6.9427526663360259E-2</v>
      </c>
      <c r="O206" s="269">
        <f t="shared" si="48"/>
        <v>7.3248977550186209E-2</v>
      </c>
      <c r="P206" s="269">
        <f t="shared" si="48"/>
        <v>7.2438133702826313E-2</v>
      </c>
      <c r="Q206" s="269">
        <f t="shared" si="48"/>
        <v>6.7523179345638382E-2</v>
      </c>
      <c r="R206" s="269">
        <f t="shared" si="48"/>
        <v>6.6442890279974853E-2</v>
      </c>
      <c r="S206" s="269">
        <f t="shared" si="48"/>
        <v>6.5410417221235195E-2</v>
      </c>
      <c r="T206" s="269">
        <f t="shared" si="48"/>
        <v>6.6359081383127821E-2</v>
      </c>
      <c r="U206" s="269">
        <f t="shared" si="48"/>
        <v>6.6440043258084613E-2</v>
      </c>
      <c r="V206" s="269">
        <f t="shared" si="48"/>
        <v>6.5459312934802491E-2</v>
      </c>
      <c r="W206" s="269">
        <f t="shared" si="48"/>
        <v>6.538841178008592E-2</v>
      </c>
      <c r="X206" s="269">
        <f t="shared" si="48"/>
        <v>7.2427480601521474E-2</v>
      </c>
      <c r="Y206" s="269">
        <f t="shared" si="48"/>
        <v>7.232024159912534E-2</v>
      </c>
      <c r="DA206" s="79"/>
    </row>
    <row r="207" spans="1:105" ht="12" customHeight="1" x14ac:dyDescent="0.25">
      <c r="A207" s="62" t="s">
        <v>1012</v>
      </c>
      <c r="B207" s="318">
        <f t="shared" ref="B207:Y207" si="49">IF(B$135=0,0,B$135/B$110)</f>
        <v>4.9895331564569857E-2</v>
      </c>
      <c r="C207" s="318">
        <f t="shared" si="49"/>
        <v>5.2052524292858456E-2</v>
      </c>
      <c r="D207" s="318">
        <f t="shared" si="49"/>
        <v>4.8543926458165527E-2</v>
      </c>
      <c r="E207" s="318">
        <f t="shared" si="49"/>
        <v>3.2545850169223664E-2</v>
      </c>
      <c r="F207" s="318">
        <f t="shared" si="49"/>
        <v>3.7895204481456411E-2</v>
      </c>
      <c r="G207" s="318">
        <f t="shared" si="49"/>
        <v>3.5408367115637378E-2</v>
      </c>
      <c r="H207" s="318">
        <f t="shared" si="49"/>
        <v>3.2645313962789926E-2</v>
      </c>
      <c r="I207" s="318">
        <f t="shared" si="49"/>
        <v>3.5920446727291881E-2</v>
      </c>
      <c r="J207" s="318">
        <f t="shared" si="49"/>
        <v>3.158535349408996E-2</v>
      </c>
      <c r="K207" s="318">
        <f t="shared" si="49"/>
        <v>2.9064192724382334E-2</v>
      </c>
      <c r="L207" s="318">
        <f t="shared" si="49"/>
        <v>3.0933522736318171E-2</v>
      </c>
      <c r="M207" s="318">
        <f t="shared" si="49"/>
        <v>3.9359035637803755E-2</v>
      </c>
      <c r="N207" s="318">
        <f t="shared" si="49"/>
        <v>4.8955909786773499E-2</v>
      </c>
      <c r="O207" s="318">
        <f t="shared" si="49"/>
        <v>5.8890187117566634E-2</v>
      </c>
      <c r="P207" s="318">
        <f t="shared" si="49"/>
        <v>5.462765308025043E-2</v>
      </c>
      <c r="Q207" s="318">
        <f t="shared" si="49"/>
        <v>4.5785506978183718E-2</v>
      </c>
      <c r="R207" s="318">
        <f t="shared" si="49"/>
        <v>3.8964072053191516E-2</v>
      </c>
      <c r="S207" s="318">
        <f t="shared" si="49"/>
        <v>3.1816422069972053E-2</v>
      </c>
      <c r="T207" s="318">
        <f t="shared" si="49"/>
        <v>3.8137647037834656E-2</v>
      </c>
      <c r="U207" s="318">
        <f t="shared" si="49"/>
        <v>3.8478304852426232E-2</v>
      </c>
      <c r="V207" s="318">
        <f t="shared" si="49"/>
        <v>3.1914191001644478E-2</v>
      </c>
      <c r="W207" s="318">
        <f t="shared" si="49"/>
        <v>3.0690135832333452E-2</v>
      </c>
      <c r="X207" s="318">
        <f t="shared" si="49"/>
        <v>1.0754827940353304E-2</v>
      </c>
      <c r="Y207" s="318">
        <f t="shared" si="49"/>
        <v>1.114548777902968E-2</v>
      </c>
      <c r="DA207" s="141"/>
    </row>
    <row r="208" spans="1:105" ht="12" customHeight="1" x14ac:dyDescent="0.25">
      <c r="A208" s="62" t="s">
        <v>1019</v>
      </c>
      <c r="B208" s="318">
        <f t="shared" ref="B208:Y208" si="50">IF(B$141=0,0,B$141/B$110)</f>
        <v>1.8479709502385294E-2</v>
      </c>
      <c r="C208" s="318">
        <f t="shared" si="50"/>
        <v>1.7081192838642484E-2</v>
      </c>
      <c r="D208" s="318">
        <f t="shared" si="50"/>
        <v>1.927327122810742E-2</v>
      </c>
      <c r="E208" s="318">
        <f t="shared" si="50"/>
        <v>3.3933332859077223E-2</v>
      </c>
      <c r="F208" s="318">
        <f t="shared" si="50"/>
        <v>2.9184380622965248E-2</v>
      </c>
      <c r="G208" s="318">
        <f t="shared" si="50"/>
        <v>3.1575859257696771E-2</v>
      </c>
      <c r="H208" s="318">
        <f t="shared" si="50"/>
        <v>3.5443371006359213E-2</v>
      </c>
      <c r="I208" s="318">
        <f t="shared" si="50"/>
        <v>3.204247871531251E-2</v>
      </c>
      <c r="J208" s="318">
        <f t="shared" si="50"/>
        <v>3.6157395749319476E-2</v>
      </c>
      <c r="K208" s="318">
        <f t="shared" si="50"/>
        <v>3.939260905370618E-2</v>
      </c>
      <c r="L208" s="318">
        <f t="shared" si="50"/>
        <v>3.7050439631114894E-2</v>
      </c>
      <c r="M208" s="318">
        <f t="shared" si="50"/>
        <v>2.7875924847051585E-2</v>
      </c>
      <c r="N208" s="318">
        <f t="shared" si="50"/>
        <v>2.047161687658676E-2</v>
      </c>
      <c r="O208" s="318">
        <f t="shared" si="50"/>
        <v>1.4358790432619567E-2</v>
      </c>
      <c r="P208" s="318">
        <f t="shared" si="50"/>
        <v>1.7810480622575894E-2</v>
      </c>
      <c r="Q208" s="318">
        <f t="shared" si="50"/>
        <v>2.1737672367454677E-2</v>
      </c>
      <c r="R208" s="318">
        <f t="shared" si="50"/>
        <v>2.7478818226783372E-2</v>
      </c>
      <c r="S208" s="318">
        <f t="shared" si="50"/>
        <v>3.3593995151263129E-2</v>
      </c>
      <c r="T208" s="318">
        <f t="shared" si="50"/>
        <v>2.8221434345293134E-2</v>
      </c>
      <c r="U208" s="318">
        <f t="shared" si="50"/>
        <v>2.7961738405658364E-2</v>
      </c>
      <c r="V208" s="318">
        <f t="shared" si="50"/>
        <v>3.3545121933158034E-2</v>
      </c>
      <c r="W208" s="318">
        <f t="shared" si="50"/>
        <v>3.469827594775246E-2</v>
      </c>
      <c r="X208" s="318">
        <f t="shared" si="50"/>
        <v>6.1672652661168163E-2</v>
      </c>
      <c r="Y208" s="318">
        <f t="shared" si="50"/>
        <v>6.1174753820095643E-2</v>
      </c>
      <c r="DA208" s="141"/>
    </row>
    <row r="209" spans="1:105" ht="12" customHeight="1" x14ac:dyDescent="0.25">
      <c r="A209" s="174" t="s">
        <v>1021</v>
      </c>
      <c r="B209" s="269">
        <f t="shared" ref="B209:Y209" si="51">IF(B$142=0,0,B$142/B$110)</f>
        <v>0.11817713001226252</v>
      </c>
      <c r="C209" s="269">
        <f t="shared" si="51"/>
        <v>0.11847731757625954</v>
      </c>
      <c r="D209" s="269">
        <f t="shared" si="51"/>
        <v>0.11902764616151498</v>
      </c>
      <c r="E209" s="269">
        <f t="shared" si="51"/>
        <v>0.12215784929340193</v>
      </c>
      <c r="F209" s="269">
        <f t="shared" si="51"/>
        <v>0.12043237366442715</v>
      </c>
      <c r="G209" s="269">
        <f t="shared" si="51"/>
        <v>0.12066117737709181</v>
      </c>
      <c r="H209" s="269">
        <f t="shared" si="51"/>
        <v>0.12121043877822633</v>
      </c>
      <c r="I209" s="269">
        <f t="shared" si="51"/>
        <v>0.11961653691593348</v>
      </c>
      <c r="J209" s="269">
        <f t="shared" si="51"/>
        <v>0.12110712564602272</v>
      </c>
      <c r="K209" s="269">
        <f t="shared" si="51"/>
        <v>0.12031987366714179</v>
      </c>
      <c r="L209" s="269">
        <f t="shared" si="51"/>
        <v>0.12035290778471885</v>
      </c>
      <c r="M209" s="269">
        <f t="shared" si="51"/>
        <v>0.11605567056166533</v>
      </c>
      <c r="N209" s="269">
        <f t="shared" si="51"/>
        <v>0.1142195586957577</v>
      </c>
      <c r="O209" s="269">
        <f t="shared" si="51"/>
        <v>0.11115323849581824</v>
      </c>
      <c r="P209" s="269">
        <f t="shared" si="51"/>
        <v>0.11410192600127027</v>
      </c>
      <c r="Q209" s="269">
        <f t="shared" si="51"/>
        <v>0.11597252884736352</v>
      </c>
      <c r="R209" s="269">
        <f t="shared" si="51"/>
        <v>0.11439296680441603</v>
      </c>
      <c r="S209" s="269">
        <f t="shared" si="51"/>
        <v>0.11812563196862234</v>
      </c>
      <c r="T209" s="269">
        <f t="shared" si="51"/>
        <v>0.11671109223371895</v>
      </c>
      <c r="U209" s="269">
        <f t="shared" si="51"/>
        <v>0.11710769428696291</v>
      </c>
      <c r="V209" s="269">
        <f t="shared" si="51"/>
        <v>0.11948344063239949</v>
      </c>
      <c r="W209" s="269">
        <f t="shared" si="51"/>
        <v>0.12253314714185135</v>
      </c>
      <c r="X209" s="269">
        <f t="shared" si="51"/>
        <v>0.12985555448351507</v>
      </c>
      <c r="Y209" s="269">
        <f t="shared" si="51"/>
        <v>0.12969630725976899</v>
      </c>
      <c r="DA209" s="79"/>
    </row>
    <row r="210" spans="1:105" ht="12" customHeight="1" x14ac:dyDescent="0.25">
      <c r="A210" s="62" t="s">
        <v>1133</v>
      </c>
      <c r="B210" s="318">
        <f t="shared" ref="B210:Y210" si="52">IF(B$143=0,0,B$143/B$110)</f>
        <v>1.0455146247196354E-2</v>
      </c>
      <c r="C210" s="318">
        <f t="shared" si="52"/>
        <v>1.0650103897222639E-2</v>
      </c>
      <c r="D210" s="318">
        <f t="shared" si="52"/>
        <v>9.5541242552275758E-3</v>
      </c>
      <c r="E210" s="318">
        <f t="shared" si="52"/>
        <v>5.1297446170752896E-3</v>
      </c>
      <c r="F210" s="318">
        <f t="shared" si="52"/>
        <v>6.6498400120920155E-3</v>
      </c>
      <c r="G210" s="318">
        <f t="shared" si="52"/>
        <v>6.1979308441847108E-3</v>
      </c>
      <c r="H210" s="318">
        <f t="shared" si="52"/>
        <v>5.3802264332442609E-3</v>
      </c>
      <c r="I210" s="318">
        <f t="shared" si="52"/>
        <v>6.7264653351146843E-3</v>
      </c>
      <c r="J210" s="318">
        <f t="shared" si="52"/>
        <v>5.3376311534488316E-3</v>
      </c>
      <c r="K210" s="318">
        <f t="shared" si="52"/>
        <v>5.405168084304887E-3</v>
      </c>
      <c r="L210" s="318">
        <f t="shared" si="52"/>
        <v>5.6637382307200158E-3</v>
      </c>
      <c r="M210" s="318">
        <f t="shared" si="52"/>
        <v>9.4508929568081265E-3</v>
      </c>
      <c r="N210" s="318">
        <f t="shared" si="52"/>
        <v>1.3135380926879811E-2</v>
      </c>
      <c r="O210" s="318">
        <f t="shared" si="52"/>
        <v>1.9411179849000811E-2</v>
      </c>
      <c r="P210" s="318">
        <f t="shared" si="52"/>
        <v>1.5723799081540937E-2</v>
      </c>
      <c r="Q210" s="318">
        <f t="shared" si="52"/>
        <v>1.1269782050444608E-2</v>
      </c>
      <c r="R210" s="318">
        <f t="shared" si="52"/>
        <v>1.0212327035952578E-2</v>
      </c>
      <c r="S210" s="318">
        <f t="shared" si="52"/>
        <v>6.8390051583790802E-3</v>
      </c>
      <c r="T210" s="318">
        <f t="shared" si="52"/>
        <v>8.9066556367666336E-3</v>
      </c>
      <c r="U210" s="318">
        <f t="shared" si="52"/>
        <v>8.8008482171327267E-3</v>
      </c>
      <c r="V210" s="318">
        <f t="shared" si="52"/>
        <v>6.3452481881155175E-3</v>
      </c>
      <c r="W210" s="318">
        <f t="shared" si="52"/>
        <v>4.960213316529587E-3</v>
      </c>
      <c r="X210" s="318">
        <f t="shared" si="52"/>
        <v>1.022181438196861E-3</v>
      </c>
      <c r="Y210" s="318">
        <f t="shared" si="52"/>
        <v>1.0719091533599814E-3</v>
      </c>
      <c r="DA210" s="141"/>
    </row>
    <row r="211" spans="1:105" ht="12" customHeight="1" x14ac:dyDescent="0.25">
      <c r="A211" s="62" t="s">
        <v>1024</v>
      </c>
      <c r="B211" s="318">
        <f t="shared" ref="B211:Y211" si="53">IF(B$144=0,0,B$144/B$110)</f>
        <v>1.4314217396066812E-2</v>
      </c>
      <c r="C211" s="318">
        <f t="shared" si="53"/>
        <v>1.4708263736861271E-2</v>
      </c>
      <c r="D211" s="318">
        <f t="shared" si="53"/>
        <v>1.4064299794160929E-2</v>
      </c>
      <c r="E211" s="318">
        <f t="shared" si="53"/>
        <v>1.2307738278707061E-2</v>
      </c>
      <c r="F211" s="318">
        <f t="shared" si="53"/>
        <v>1.3617001689444174E-2</v>
      </c>
      <c r="G211" s="318">
        <f t="shared" si="53"/>
        <v>1.3062002737173142E-2</v>
      </c>
      <c r="H211" s="318">
        <f t="shared" si="53"/>
        <v>1.335961877031403E-2</v>
      </c>
      <c r="I211" s="318">
        <f t="shared" si="53"/>
        <v>1.357002732465413E-2</v>
      </c>
      <c r="J211" s="318">
        <f t="shared" si="53"/>
        <v>1.2784940923508117E-2</v>
      </c>
      <c r="K211" s="318">
        <f t="shared" si="53"/>
        <v>1.2497529842859225E-2</v>
      </c>
      <c r="L211" s="318">
        <f t="shared" si="53"/>
        <v>1.2862852949777301E-2</v>
      </c>
      <c r="M211" s="318">
        <f t="shared" si="53"/>
        <v>1.3493522572947798E-2</v>
      </c>
      <c r="N211" s="318">
        <f t="shared" si="53"/>
        <v>1.5730454650900002E-2</v>
      </c>
      <c r="O211" s="318">
        <f t="shared" si="53"/>
        <v>1.747042130483116E-2</v>
      </c>
      <c r="P211" s="318">
        <f t="shared" si="53"/>
        <v>1.7241107881527291E-2</v>
      </c>
      <c r="Q211" s="318">
        <f t="shared" si="53"/>
        <v>1.3641392879743955E-2</v>
      </c>
      <c r="R211" s="318">
        <f t="shared" si="53"/>
        <v>1.2491946525186166E-2</v>
      </c>
      <c r="S211" s="318">
        <f t="shared" si="53"/>
        <v>1.1220267148295942E-2</v>
      </c>
      <c r="T211" s="318">
        <f t="shared" si="53"/>
        <v>1.2374588366505615E-2</v>
      </c>
      <c r="U211" s="318">
        <f t="shared" si="53"/>
        <v>1.2444560981175398E-2</v>
      </c>
      <c r="V211" s="318">
        <f t="shared" si="53"/>
        <v>1.1262427759380233E-2</v>
      </c>
      <c r="W211" s="318">
        <f t="shared" si="53"/>
        <v>1.1077400247443882E-2</v>
      </c>
      <c r="X211" s="318">
        <f t="shared" si="53"/>
        <v>7.1924372953962867E-3</v>
      </c>
      <c r="Y211" s="318">
        <f t="shared" si="53"/>
        <v>7.3148385769635392E-3</v>
      </c>
      <c r="DA211" s="141"/>
    </row>
    <row r="212" spans="1:105" ht="12" customHeight="1" x14ac:dyDescent="0.25">
      <c r="A212" s="62" t="s">
        <v>1036</v>
      </c>
      <c r="B212" s="318">
        <f t="shared" ref="B212:Y212" si="54">IF(B$155=0,0,B$155/B$110)</f>
        <v>9.3407766368999362E-2</v>
      </c>
      <c r="C212" s="318">
        <f t="shared" si="54"/>
        <v>9.3118949942175622E-2</v>
      </c>
      <c r="D212" s="318">
        <f t="shared" si="54"/>
        <v>9.5409222112126477E-2</v>
      </c>
      <c r="E212" s="318">
        <f t="shared" si="54"/>
        <v>0.10472036639761957</v>
      </c>
      <c r="F212" s="318">
        <f t="shared" si="54"/>
        <v>0.10016553196289096</v>
      </c>
      <c r="G212" s="318">
        <f t="shared" si="54"/>
        <v>0.10140124379573395</v>
      </c>
      <c r="H212" s="318">
        <f t="shared" si="54"/>
        <v>0.10247059357466805</v>
      </c>
      <c r="I212" s="318">
        <f t="shared" si="54"/>
        <v>9.9320044256164655E-2</v>
      </c>
      <c r="J212" s="318">
        <f t="shared" si="54"/>
        <v>0.10298455356906577</v>
      </c>
      <c r="K212" s="318">
        <f t="shared" si="54"/>
        <v>0.10241717573997769</v>
      </c>
      <c r="L212" s="318">
        <f t="shared" si="54"/>
        <v>0.10182631660422153</v>
      </c>
      <c r="M212" s="318">
        <f t="shared" si="54"/>
        <v>9.3111255031909396E-2</v>
      </c>
      <c r="N212" s="318">
        <f t="shared" si="54"/>
        <v>8.5353723117977898E-2</v>
      </c>
      <c r="O212" s="318">
        <f t="shared" si="54"/>
        <v>7.427163734198626E-2</v>
      </c>
      <c r="P212" s="318">
        <f t="shared" si="54"/>
        <v>8.1137019038202057E-2</v>
      </c>
      <c r="Q212" s="318">
        <f t="shared" si="54"/>
        <v>9.1061353917174959E-2</v>
      </c>
      <c r="R212" s="318">
        <f t="shared" si="54"/>
        <v>9.1688693243277289E-2</v>
      </c>
      <c r="S212" s="318">
        <f t="shared" si="54"/>
        <v>0.10006635966194731</v>
      </c>
      <c r="T212" s="318">
        <f t="shared" si="54"/>
        <v>9.5429848230446701E-2</v>
      </c>
      <c r="U212" s="318">
        <f t="shared" si="54"/>
        <v>9.5862285088654783E-2</v>
      </c>
      <c r="V212" s="318">
        <f t="shared" si="54"/>
        <v>0.10187576468490374</v>
      </c>
      <c r="W212" s="318">
        <f t="shared" si="54"/>
        <v>0.10649553357787787</v>
      </c>
      <c r="X212" s="318">
        <f t="shared" si="54"/>
        <v>0.12164093574992194</v>
      </c>
      <c r="Y212" s="318">
        <f t="shared" si="54"/>
        <v>0.12130955952944547</v>
      </c>
      <c r="DA212" s="141"/>
    </row>
    <row r="213" spans="1:105" ht="12" customHeight="1" x14ac:dyDescent="0.25">
      <c r="A213" s="41" t="s">
        <v>1038</v>
      </c>
      <c r="B213" s="319">
        <f t="shared" ref="B213:Y213" si="55">IF(B$156=0,0,B$156/B$110)</f>
        <v>0.24738774847706491</v>
      </c>
      <c r="C213" s="319">
        <f t="shared" si="55"/>
        <v>0.24528696550219597</v>
      </c>
      <c r="D213" s="319">
        <f t="shared" si="55"/>
        <v>0.24834486677187903</v>
      </c>
      <c r="E213" s="319">
        <f t="shared" si="55"/>
        <v>0.25478957576372596</v>
      </c>
      <c r="F213" s="319">
        <f t="shared" si="55"/>
        <v>0.249624969070078</v>
      </c>
      <c r="G213" s="319">
        <f t="shared" si="55"/>
        <v>0.25193718369572737</v>
      </c>
      <c r="H213" s="319">
        <f t="shared" si="55"/>
        <v>0.24966502573780353</v>
      </c>
      <c r="I213" s="319">
        <f t="shared" si="55"/>
        <v>0.24956628670960035</v>
      </c>
      <c r="J213" s="319">
        <f t="shared" si="55"/>
        <v>0.25233410264923983</v>
      </c>
      <c r="K213" s="319">
        <f t="shared" si="55"/>
        <v>0.25379831102948092</v>
      </c>
      <c r="L213" s="319">
        <f t="shared" si="55"/>
        <v>0.25246353113272552</v>
      </c>
      <c r="M213" s="319">
        <f t="shared" si="55"/>
        <v>0.25212304929174234</v>
      </c>
      <c r="N213" s="319">
        <f t="shared" si="55"/>
        <v>0.24231612748215473</v>
      </c>
      <c r="O213" s="319">
        <f t="shared" si="55"/>
        <v>0.23443062200711381</v>
      </c>
      <c r="P213" s="319">
        <f t="shared" si="55"/>
        <v>0.23273761236193091</v>
      </c>
      <c r="Q213" s="319">
        <f t="shared" si="55"/>
        <v>0.25179298111490844</v>
      </c>
      <c r="R213" s="319">
        <f t="shared" si="55"/>
        <v>0.25764997791019095</v>
      </c>
      <c r="S213" s="319">
        <f t="shared" si="55"/>
        <v>0.26198953063862562</v>
      </c>
      <c r="T213" s="319">
        <f t="shared" si="55"/>
        <v>0.25725483746882777</v>
      </c>
      <c r="U213" s="319">
        <f t="shared" si="55"/>
        <v>0.25676458637305866</v>
      </c>
      <c r="V213" s="319">
        <f t="shared" si="55"/>
        <v>0.26124787679278466</v>
      </c>
      <c r="W213" s="319">
        <f t="shared" si="55"/>
        <v>0.26085068146102747</v>
      </c>
      <c r="X213" s="319">
        <f t="shared" si="55"/>
        <v>0.27123103069389659</v>
      </c>
      <c r="Y213" s="319">
        <f t="shared" si="55"/>
        <v>0.27080885117067932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341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1267</v>
      </c>
      <c r="B217" s="322">
        <f>IF(B$5=0,0,(B$5-B$16)/(CHI_fec!B$5-CHI_fec!B$16))</f>
        <v>0</v>
      </c>
      <c r="C217" s="322">
        <f>IF(C$5=0,0,(C$5-C$16)/(CHI_fec!C$5-CHI_fec!C$16))</f>
        <v>0</v>
      </c>
      <c r="D217" s="322">
        <f>IF(D$5=0,0,(D$5-D$16)/(CHI_fec!D$5-CHI_fec!D$16))</f>
        <v>0</v>
      </c>
      <c r="E217" s="322">
        <f>IF(E$5=0,0,(E$5-E$16)/(CHI_fec!E$5-CHI_fec!E$16))</f>
        <v>0</v>
      </c>
      <c r="F217" s="322">
        <f>IF(F$5=0,0,(F$5-F$16)/(CHI_fec!F$5-CHI_fec!F$16))</f>
        <v>0</v>
      </c>
      <c r="G217" s="322">
        <f>IF(G$5=0,0,(G$5-G$16)/(CHI_fec!G$5-CHI_fec!G$16))</f>
        <v>0</v>
      </c>
      <c r="H217" s="322">
        <f>IF(H$5=0,0,(H$5-H$16)/(CHI_fec!H$5-CHI_fec!H$16))</f>
        <v>0</v>
      </c>
      <c r="I217" s="322">
        <f>IF(I$5=0,0,(I$5-I$16)/(CHI_fec!I$5-CHI_fec!I$16))</f>
        <v>0</v>
      </c>
      <c r="J217" s="322">
        <f>IF(J$5=0,0,(J$5-J$16)/(CHI_fec!J$5-CHI_fec!J$16))</f>
        <v>0</v>
      </c>
      <c r="K217" s="322">
        <f>IF(K$5=0,0,(K$5-K$16)/(CHI_fec!K$5-CHI_fec!K$16))</f>
        <v>0</v>
      </c>
      <c r="L217" s="322">
        <f>IF(L$5=0,0,(L$5-L$16)/(CHI_fec!L$5-CHI_fec!L$16))</f>
        <v>0</v>
      </c>
      <c r="M217" s="322">
        <f>IF(M$5=0,0,(M$5-M$16)/(CHI_fec!M$5-CHI_fec!M$16))</f>
        <v>0</v>
      </c>
      <c r="N217" s="322">
        <f>IF(N$5=0,0,(N$5-N$16)/(CHI_fec!N$5-CHI_fec!N$16))</f>
        <v>0</v>
      </c>
      <c r="O217" s="322">
        <f>IF(O$5=0,0,(O$5-O$16)/(CHI_fec!O$5-CHI_fec!O$16))</f>
        <v>0</v>
      </c>
      <c r="P217" s="322">
        <f>IF(P$5=0,0,(P$5-P$16)/(CHI_fec!P$5-CHI_fec!P$16))</f>
        <v>0</v>
      </c>
      <c r="Q217" s="322">
        <f>IF(Q$5=0,0,(Q$5-Q$16)/(CHI_fec!Q$5-CHI_fec!Q$16))</f>
        <v>0</v>
      </c>
      <c r="R217" s="322">
        <f>IF(R$5=0,0,(R$5-R$16)/(CHI_fec!R$5-CHI_fec!R$16))</f>
        <v>0</v>
      </c>
      <c r="S217" s="322">
        <f>IF(S$5=0,0,(S$5-S$16)/(CHI_fec!S$5-CHI_fec!S$16))</f>
        <v>0</v>
      </c>
      <c r="T217" s="322">
        <f>IF(T$5=0,0,(T$5-T$16)/(CHI_fec!T$5-CHI_fec!T$16))</f>
        <v>0</v>
      </c>
      <c r="U217" s="322">
        <f>IF(U$5=0,0,(U$5-U$16)/(CHI_fec!U$5-CHI_fec!U$16))</f>
        <v>0</v>
      </c>
      <c r="V217" s="322">
        <f>IF(V$5=0,0,(V$5-V$16)/(CHI_fec!V$5-CHI_fec!V$16))</f>
        <v>0</v>
      </c>
      <c r="W217" s="322">
        <f>IF(W$5=0,0,(W$5-W$16)/(CHI_fec!W$5-CHI_fec!W$16))</f>
        <v>0</v>
      </c>
      <c r="X217" s="322">
        <f>IF(X$5=0,0,(X$5-X$16)/(CHI_fec!X$5-CHI_fec!X$16))</f>
        <v>0</v>
      </c>
      <c r="Y217" s="322">
        <f>IF(Y$5=0,0,(Y$5-Y$16)/(CHI_fec!Y$5-CHI_fec!Y$16))</f>
        <v>0</v>
      </c>
      <c r="DA217" s="95"/>
    </row>
    <row r="218" spans="1:105" ht="12" customHeight="1" x14ac:dyDescent="0.25">
      <c r="A218" s="55" t="s">
        <v>91</v>
      </c>
      <c r="B218" s="305">
        <f>IF(B$6=0,0,B$6/CHI_fec!B$6)</f>
        <v>0</v>
      </c>
      <c r="C218" s="305">
        <f>IF(C$6=0,0,C$6/CHI_fec!C$6)</f>
        <v>0</v>
      </c>
      <c r="D218" s="305">
        <f>IF(D$6=0,0,D$6/CHI_fec!D$6)</f>
        <v>0</v>
      </c>
      <c r="E218" s="305">
        <f>IF(E$6=0,0,E$6/CHI_fec!E$6)</f>
        <v>0</v>
      </c>
      <c r="F218" s="305">
        <f>IF(F$6=0,0,F$6/CHI_fec!F$6)</f>
        <v>0</v>
      </c>
      <c r="G218" s="305">
        <f>IF(G$6=0,0,G$6/CHI_fec!G$6)</f>
        <v>0</v>
      </c>
      <c r="H218" s="305">
        <f>IF(H$6=0,0,H$6/CHI_fec!H$6)</f>
        <v>0</v>
      </c>
      <c r="I218" s="305">
        <f>IF(I$6=0,0,I$6/CHI_fec!I$6)</f>
        <v>0</v>
      </c>
      <c r="J218" s="305">
        <f>IF(J$6=0,0,J$6/CHI_fec!J$6)</f>
        <v>0</v>
      </c>
      <c r="K218" s="305">
        <f>IF(K$6=0,0,K$6/CHI_fec!K$6)</f>
        <v>0</v>
      </c>
      <c r="L218" s="305">
        <f>IF(L$6=0,0,L$6/CHI_fec!L$6)</f>
        <v>0</v>
      </c>
      <c r="M218" s="305">
        <f>IF(M$6=0,0,M$6/CHI_fec!M$6)</f>
        <v>0</v>
      </c>
      <c r="N218" s="305">
        <f>IF(N$6=0,0,N$6/CHI_fec!N$6)</f>
        <v>0</v>
      </c>
      <c r="O218" s="305">
        <f>IF(O$6=0,0,O$6/CHI_fec!O$6)</f>
        <v>0</v>
      </c>
      <c r="P218" s="305">
        <f>IF(P$6=0,0,P$6/CHI_fec!P$6)</f>
        <v>0</v>
      </c>
      <c r="Q218" s="305">
        <f>IF(Q$6=0,0,Q$6/CHI_fec!Q$6)</f>
        <v>0</v>
      </c>
      <c r="R218" s="305">
        <f>IF(R$6=0,0,R$6/CHI_fec!R$6)</f>
        <v>0</v>
      </c>
      <c r="S218" s="305">
        <f>IF(S$6=0,0,S$6/CHI_fec!S$6)</f>
        <v>0</v>
      </c>
      <c r="T218" s="305">
        <f>IF(T$6=0,0,T$6/CHI_fec!T$6)</f>
        <v>0</v>
      </c>
      <c r="U218" s="305">
        <f>IF(U$6=0,0,U$6/CHI_fec!U$6)</f>
        <v>0</v>
      </c>
      <c r="V218" s="305">
        <f>IF(V$6=0,0,V$6/CHI_fec!V$6)</f>
        <v>0</v>
      </c>
      <c r="W218" s="305">
        <f>IF(W$6=0,0,W$6/CHI_fec!W$6)</f>
        <v>0</v>
      </c>
      <c r="X218" s="305">
        <f>IF(X$6=0,0,X$6/CHI_fec!X$6)</f>
        <v>0</v>
      </c>
      <c r="Y218" s="305">
        <f>IF(Y$6=0,0,Y$6/CHI_fec!Y$6)</f>
        <v>0</v>
      </c>
      <c r="DA218" s="76"/>
    </row>
    <row r="219" spans="1:105" ht="12" customHeight="1" x14ac:dyDescent="0.25">
      <c r="A219" s="173" t="s">
        <v>92</v>
      </c>
      <c r="B219" s="306">
        <f>IF(B$7=0,0,B$7/CHI_fec!B$7)</f>
        <v>0</v>
      </c>
      <c r="C219" s="306">
        <f>IF(C$7=0,0,C$7/CHI_fec!C$7)</f>
        <v>0</v>
      </c>
      <c r="D219" s="306">
        <f>IF(D$7=0,0,D$7/CHI_fec!D$7)</f>
        <v>0</v>
      </c>
      <c r="E219" s="306">
        <f>IF(E$7=0,0,E$7/CHI_fec!E$7)</f>
        <v>0</v>
      </c>
      <c r="F219" s="306">
        <f>IF(F$7=0,0,F$7/CHI_fec!F$7)</f>
        <v>0</v>
      </c>
      <c r="G219" s="306">
        <f>IF(G$7=0,0,G$7/CHI_fec!G$7)</f>
        <v>0</v>
      </c>
      <c r="H219" s="306">
        <f>IF(H$7=0,0,H$7/CHI_fec!H$7)</f>
        <v>0</v>
      </c>
      <c r="I219" s="306">
        <f>IF(I$7=0,0,I$7/CHI_fec!I$7)</f>
        <v>0</v>
      </c>
      <c r="J219" s="306">
        <f>IF(J$7=0,0,J$7/CHI_fec!J$7)</f>
        <v>0</v>
      </c>
      <c r="K219" s="306">
        <f>IF(K$7=0,0,K$7/CHI_fec!K$7)</f>
        <v>0</v>
      </c>
      <c r="L219" s="306">
        <f>IF(L$7=0,0,L$7/CHI_fec!L$7)</f>
        <v>0</v>
      </c>
      <c r="M219" s="306">
        <f>IF(M$7=0,0,M$7/CHI_fec!M$7)</f>
        <v>0</v>
      </c>
      <c r="N219" s="306">
        <f>IF(N$7=0,0,N$7/CHI_fec!N$7)</f>
        <v>0</v>
      </c>
      <c r="O219" s="306">
        <f>IF(O$7=0,0,O$7/CHI_fec!O$7)</f>
        <v>0</v>
      </c>
      <c r="P219" s="306">
        <f>IF(P$7=0,0,P$7/CHI_fec!P$7)</f>
        <v>0</v>
      </c>
      <c r="Q219" s="306">
        <f>IF(Q$7=0,0,Q$7/CHI_fec!Q$7)</f>
        <v>0</v>
      </c>
      <c r="R219" s="306">
        <f>IF(R$7=0,0,R$7/CHI_fec!R$7)</f>
        <v>0</v>
      </c>
      <c r="S219" s="306">
        <f>IF(S$7=0,0,S$7/CHI_fec!S$7)</f>
        <v>0</v>
      </c>
      <c r="T219" s="306">
        <f>IF(T$7=0,0,T$7/CHI_fec!T$7)</f>
        <v>0</v>
      </c>
      <c r="U219" s="306">
        <f>IF(U$7=0,0,U$7/CHI_fec!U$7)</f>
        <v>0</v>
      </c>
      <c r="V219" s="306">
        <f>IF(V$7=0,0,V$7/CHI_fec!V$7)</f>
        <v>0</v>
      </c>
      <c r="W219" s="306">
        <f>IF(W$7=0,0,W$7/CHI_fec!W$7)</f>
        <v>0</v>
      </c>
      <c r="X219" s="306">
        <f>IF(X$7=0,0,X$7/CHI_fec!X$7)</f>
        <v>0</v>
      </c>
      <c r="Y219" s="306">
        <f>IF(Y$7=0,0,Y$7/CHI_fec!Y$7)</f>
        <v>0</v>
      </c>
      <c r="DA219" s="77"/>
    </row>
    <row r="220" spans="1:105" ht="12" customHeight="1" x14ac:dyDescent="0.25">
      <c r="A220" s="173" t="s">
        <v>93</v>
      </c>
      <c r="B220" s="306">
        <f>IF(B$8=0,0,B$8/CHI_fec!B$8)</f>
        <v>0</v>
      </c>
      <c r="C220" s="306">
        <f>IF(C$8=0,0,C$8/CHI_fec!C$8)</f>
        <v>0</v>
      </c>
      <c r="D220" s="306">
        <f>IF(D$8=0,0,D$8/CHI_fec!D$8)</f>
        <v>0</v>
      </c>
      <c r="E220" s="306">
        <f>IF(E$8=0,0,E$8/CHI_fec!E$8)</f>
        <v>0</v>
      </c>
      <c r="F220" s="306">
        <f>IF(F$8=0,0,F$8/CHI_fec!F$8)</f>
        <v>0</v>
      </c>
      <c r="G220" s="306">
        <f>IF(G$8=0,0,G$8/CHI_fec!G$8)</f>
        <v>0</v>
      </c>
      <c r="H220" s="306">
        <f>IF(H$8=0,0,H$8/CHI_fec!H$8)</f>
        <v>0</v>
      </c>
      <c r="I220" s="306">
        <f>IF(I$8=0,0,I$8/CHI_fec!I$8)</f>
        <v>0</v>
      </c>
      <c r="J220" s="306">
        <f>IF(J$8=0,0,J$8/CHI_fec!J$8)</f>
        <v>0</v>
      </c>
      <c r="K220" s="306">
        <f>IF(K$8=0,0,K$8/CHI_fec!K$8)</f>
        <v>0</v>
      </c>
      <c r="L220" s="306">
        <f>IF(L$8=0,0,L$8/CHI_fec!L$8)</f>
        <v>0</v>
      </c>
      <c r="M220" s="306">
        <f>IF(M$8=0,0,M$8/CHI_fec!M$8)</f>
        <v>0</v>
      </c>
      <c r="N220" s="306">
        <f>IF(N$8=0,0,N$8/CHI_fec!N$8)</f>
        <v>0</v>
      </c>
      <c r="O220" s="306">
        <f>IF(O$8=0,0,O$8/CHI_fec!O$8)</f>
        <v>0</v>
      </c>
      <c r="P220" s="306">
        <f>IF(P$8=0,0,P$8/CHI_fec!P$8)</f>
        <v>0</v>
      </c>
      <c r="Q220" s="306">
        <f>IF(Q$8=0,0,Q$8/CHI_fec!Q$8)</f>
        <v>0</v>
      </c>
      <c r="R220" s="306">
        <f>IF(R$8=0,0,R$8/CHI_fec!R$8)</f>
        <v>0</v>
      </c>
      <c r="S220" s="306">
        <f>IF(S$8=0,0,S$8/CHI_fec!S$8)</f>
        <v>0</v>
      </c>
      <c r="T220" s="306">
        <f>IF(T$8=0,0,T$8/CHI_fec!T$8)</f>
        <v>0</v>
      </c>
      <c r="U220" s="306">
        <f>IF(U$8=0,0,U$8/CHI_fec!U$8)</f>
        <v>0</v>
      </c>
      <c r="V220" s="306">
        <f>IF(V$8=0,0,V$8/CHI_fec!V$8)</f>
        <v>0</v>
      </c>
      <c r="W220" s="306">
        <f>IF(W$8=0,0,W$8/CHI_fec!W$8)</f>
        <v>0</v>
      </c>
      <c r="X220" s="306">
        <f>IF(X$8=0,0,X$8/CHI_fec!X$8)</f>
        <v>0</v>
      </c>
      <c r="Y220" s="306">
        <f>IF(Y$8=0,0,Y$8/CHI_fec!Y$8)</f>
        <v>0</v>
      </c>
      <c r="DA220" s="77"/>
    </row>
    <row r="221" spans="1:105" ht="12" customHeight="1" x14ac:dyDescent="0.25">
      <c r="A221" s="173" t="s">
        <v>94</v>
      </c>
      <c r="B221" s="306">
        <f>IF(B$9=0,0,B$9/CHI_fec!B$9)</f>
        <v>0</v>
      </c>
      <c r="C221" s="306">
        <f>IF(C$9=0,0,C$9/CHI_fec!C$9)</f>
        <v>0</v>
      </c>
      <c r="D221" s="306">
        <f>IF(D$9=0,0,D$9/CHI_fec!D$9)</f>
        <v>0</v>
      </c>
      <c r="E221" s="306">
        <f>IF(E$9=0,0,E$9/CHI_fec!E$9)</f>
        <v>0</v>
      </c>
      <c r="F221" s="306">
        <f>IF(F$9=0,0,F$9/CHI_fec!F$9)</f>
        <v>0</v>
      </c>
      <c r="G221" s="306">
        <f>IF(G$9=0,0,G$9/CHI_fec!G$9)</f>
        <v>0</v>
      </c>
      <c r="H221" s="306">
        <f>IF(H$9=0,0,H$9/CHI_fec!H$9)</f>
        <v>0</v>
      </c>
      <c r="I221" s="306">
        <f>IF(I$9=0,0,I$9/CHI_fec!I$9)</f>
        <v>0</v>
      </c>
      <c r="J221" s="306">
        <f>IF(J$9=0,0,J$9/CHI_fec!J$9)</f>
        <v>0</v>
      </c>
      <c r="K221" s="306">
        <f>IF(K$9=0,0,K$9/CHI_fec!K$9)</f>
        <v>0</v>
      </c>
      <c r="L221" s="306">
        <f>IF(L$9=0,0,L$9/CHI_fec!L$9)</f>
        <v>0</v>
      </c>
      <c r="M221" s="306">
        <f>IF(M$9=0,0,M$9/CHI_fec!M$9)</f>
        <v>0</v>
      </c>
      <c r="N221" s="306">
        <f>IF(N$9=0,0,N$9/CHI_fec!N$9)</f>
        <v>0</v>
      </c>
      <c r="O221" s="306">
        <f>IF(O$9=0,0,O$9/CHI_fec!O$9)</f>
        <v>0</v>
      </c>
      <c r="P221" s="306">
        <f>IF(P$9=0,0,P$9/CHI_fec!P$9)</f>
        <v>0</v>
      </c>
      <c r="Q221" s="306">
        <f>IF(Q$9=0,0,Q$9/CHI_fec!Q$9)</f>
        <v>0</v>
      </c>
      <c r="R221" s="306">
        <f>IF(R$9=0,0,R$9/CHI_fec!R$9)</f>
        <v>0</v>
      </c>
      <c r="S221" s="306">
        <f>IF(S$9=0,0,S$9/CHI_fec!S$9)</f>
        <v>0</v>
      </c>
      <c r="T221" s="306">
        <f>IF(T$9=0,0,T$9/CHI_fec!T$9)</f>
        <v>0</v>
      </c>
      <c r="U221" s="306">
        <f>IF(U$9=0,0,U$9/CHI_fec!U$9)</f>
        <v>0</v>
      </c>
      <c r="V221" s="306">
        <f>IF(V$9=0,0,V$9/CHI_fec!V$9)</f>
        <v>0</v>
      </c>
      <c r="W221" s="306">
        <f>IF(W$9=0,0,W$9/CHI_fec!W$9)</f>
        <v>0</v>
      </c>
      <c r="X221" s="306">
        <f>IF(X$9=0,0,X$9/CHI_fec!X$9)</f>
        <v>0</v>
      </c>
      <c r="Y221" s="306">
        <f>IF(Y$9=0,0,Y$9/CHI_fec!Y$9)</f>
        <v>0</v>
      </c>
      <c r="DA221" s="77"/>
    </row>
    <row r="222" spans="1:105" ht="12" customHeight="1" x14ac:dyDescent="0.25">
      <c r="A222" s="56" t="s">
        <v>95</v>
      </c>
      <c r="B222" s="307">
        <f>IF(B$10=0,0,B$10/CHI_fec!B$10)</f>
        <v>0</v>
      </c>
      <c r="C222" s="307">
        <f>IF(C$10=0,0,C$10/CHI_fec!C$10)</f>
        <v>0</v>
      </c>
      <c r="D222" s="307">
        <f>IF(D$10=0,0,D$10/CHI_fec!D$10)</f>
        <v>0</v>
      </c>
      <c r="E222" s="307">
        <f>IF(E$10=0,0,E$10/CHI_fec!E$10)</f>
        <v>0</v>
      </c>
      <c r="F222" s="307">
        <f>IF(F$10=0,0,F$10/CHI_fec!F$10)</f>
        <v>0</v>
      </c>
      <c r="G222" s="307">
        <f>IF(G$10=0,0,G$10/CHI_fec!G$10)</f>
        <v>0</v>
      </c>
      <c r="H222" s="307">
        <f>IF(H$10=0,0,H$10/CHI_fec!H$10)</f>
        <v>0</v>
      </c>
      <c r="I222" s="307">
        <f>IF(I$10=0,0,I$10/CHI_fec!I$10)</f>
        <v>0</v>
      </c>
      <c r="J222" s="307">
        <f>IF(J$10=0,0,J$10/CHI_fec!J$10)</f>
        <v>0</v>
      </c>
      <c r="K222" s="307">
        <f>IF(K$10=0,0,K$10/CHI_fec!K$10)</f>
        <v>0</v>
      </c>
      <c r="L222" s="307">
        <f>IF(L$10=0,0,L$10/CHI_fec!L$10)</f>
        <v>0</v>
      </c>
      <c r="M222" s="307">
        <f>IF(M$10=0,0,M$10/CHI_fec!M$10)</f>
        <v>0</v>
      </c>
      <c r="N222" s="307">
        <f>IF(N$10=0,0,N$10/CHI_fec!N$10)</f>
        <v>0</v>
      </c>
      <c r="O222" s="307">
        <f>IF(O$10=0,0,O$10/CHI_fec!O$10)</f>
        <v>0</v>
      </c>
      <c r="P222" s="307">
        <f>IF(P$10=0,0,P$10/CHI_fec!P$10)</f>
        <v>0</v>
      </c>
      <c r="Q222" s="307">
        <f>IF(Q$10=0,0,Q$10/CHI_fec!Q$10)</f>
        <v>0</v>
      </c>
      <c r="R222" s="307">
        <f>IF(R$10=0,0,R$10/CHI_fec!R$10)</f>
        <v>0</v>
      </c>
      <c r="S222" s="307">
        <f>IF(S$10=0,0,S$10/CHI_fec!S$10)</f>
        <v>0</v>
      </c>
      <c r="T222" s="307">
        <f>IF(T$10=0,0,T$10/CHI_fec!T$10)</f>
        <v>0</v>
      </c>
      <c r="U222" s="307">
        <f>IF(U$10=0,0,U$10/CHI_fec!U$10)</f>
        <v>0</v>
      </c>
      <c r="V222" s="307">
        <f>IF(V$10=0,0,V$10/CHI_fec!V$10)</f>
        <v>0</v>
      </c>
      <c r="W222" s="307">
        <f>IF(W$10=0,0,W$10/CHI_fec!W$10)</f>
        <v>0</v>
      </c>
      <c r="X222" s="307">
        <f>IF(X$10=0,0,X$10/CHI_fec!X$10)</f>
        <v>0</v>
      </c>
      <c r="Y222" s="307">
        <f>IF(Y$10=0,0,Y$10/CHI_fec!Y$10)</f>
        <v>0</v>
      </c>
      <c r="DA222" s="78"/>
    </row>
    <row r="223" spans="1:105" ht="12" customHeight="1" x14ac:dyDescent="0.25">
      <c r="A223" s="134" t="s">
        <v>997</v>
      </c>
      <c r="B223" s="323">
        <f>IF(B$16=0,0,B$16/CHI_fec!B$16)</f>
        <v>0</v>
      </c>
      <c r="C223" s="323">
        <f>IF(C$16=0,0,C$16/CHI_fec!C$16)</f>
        <v>0</v>
      </c>
      <c r="D223" s="323">
        <f>IF(D$16=0,0,D$16/CHI_fec!D$16)</f>
        <v>0</v>
      </c>
      <c r="E223" s="323">
        <f>IF(E$16=0,0,E$16/CHI_fec!E$16)</f>
        <v>0</v>
      </c>
      <c r="F223" s="323">
        <f>IF(F$16=0,0,F$16/CHI_fec!F$16)</f>
        <v>0</v>
      </c>
      <c r="G223" s="323">
        <f>IF(G$16=0,0,G$16/CHI_fec!G$16)</f>
        <v>0</v>
      </c>
      <c r="H223" s="323">
        <f>IF(H$16=0,0,H$16/CHI_fec!H$16)</f>
        <v>0</v>
      </c>
      <c r="I223" s="323">
        <f>IF(I$16=0,0,I$16/CHI_fec!I$16)</f>
        <v>0</v>
      </c>
      <c r="J223" s="323">
        <f>IF(J$16=0,0,J$16/CHI_fec!J$16)</f>
        <v>0</v>
      </c>
      <c r="K223" s="323">
        <f>IF(K$16=0,0,K$16/CHI_fec!K$16)</f>
        <v>0</v>
      </c>
      <c r="L223" s="323">
        <f>IF(L$16=0,0,L$16/CHI_fec!L$16)</f>
        <v>0</v>
      </c>
      <c r="M223" s="323">
        <f>IF(M$16=0,0,M$16/CHI_fec!M$16)</f>
        <v>0</v>
      </c>
      <c r="N223" s="323">
        <f>IF(N$16=0,0,N$16/CHI_fec!N$16)</f>
        <v>0</v>
      </c>
      <c r="O223" s="323">
        <f>IF(O$16=0,0,O$16/CHI_fec!O$16)</f>
        <v>0</v>
      </c>
      <c r="P223" s="323">
        <f>IF(P$16=0,0,P$16/CHI_fec!P$16)</f>
        <v>0</v>
      </c>
      <c r="Q223" s="323">
        <f>IF(Q$16=0,0,Q$16/CHI_fec!Q$16)</f>
        <v>0</v>
      </c>
      <c r="R223" s="323">
        <f>IF(R$16=0,0,R$16/CHI_fec!R$16)</f>
        <v>0</v>
      </c>
      <c r="S223" s="323">
        <f>IF(S$16=0,0,S$16/CHI_fec!S$16)</f>
        <v>0</v>
      </c>
      <c r="T223" s="323">
        <f>IF(T$16=0,0,T$16/CHI_fec!T$16)</f>
        <v>0</v>
      </c>
      <c r="U223" s="323">
        <f>IF(U$16=0,0,U$16/CHI_fec!U$16)</f>
        <v>0</v>
      </c>
      <c r="V223" s="323">
        <f>IF(V$16=0,0,V$16/CHI_fec!V$16)</f>
        <v>0</v>
      </c>
      <c r="W223" s="323">
        <f>IF(W$16=0,0,W$16/CHI_fec!W$16)</f>
        <v>0</v>
      </c>
      <c r="X223" s="323">
        <f>IF(X$16=0,0,X$16/CHI_fec!X$16)</f>
        <v>0</v>
      </c>
      <c r="Y223" s="323">
        <f>IF(Y$16=0,0,Y$16/CHI_fec!Y$16)</f>
        <v>0</v>
      </c>
      <c r="DA223" s="140"/>
    </row>
    <row r="224" spans="1:105" ht="12" customHeight="1" x14ac:dyDescent="0.25">
      <c r="A224" s="174" t="s">
        <v>998</v>
      </c>
      <c r="B224" s="308">
        <f>IF(B$25=0,0,B$25/CHI_fec!B$25)</f>
        <v>0</v>
      </c>
      <c r="C224" s="308">
        <f>IF(C$25=0,0,C$25/CHI_fec!C$25)</f>
        <v>0</v>
      </c>
      <c r="D224" s="308">
        <f>IF(D$25=0,0,D$25/CHI_fec!D$25)</f>
        <v>0</v>
      </c>
      <c r="E224" s="308">
        <f>IF(E$25=0,0,E$25/CHI_fec!E$25)</f>
        <v>0</v>
      </c>
      <c r="F224" s="308">
        <f>IF(F$25=0,0,F$25/CHI_fec!F$25)</f>
        <v>0</v>
      </c>
      <c r="G224" s="308">
        <f>IF(G$25=0,0,G$25/CHI_fec!G$25)</f>
        <v>0</v>
      </c>
      <c r="H224" s="308">
        <f>IF(H$25=0,0,H$25/CHI_fec!H$25)</f>
        <v>0</v>
      </c>
      <c r="I224" s="308">
        <f>IF(I$25=0,0,I$25/CHI_fec!I$25)</f>
        <v>0</v>
      </c>
      <c r="J224" s="308">
        <f>IF(J$25=0,0,J$25/CHI_fec!J$25)</f>
        <v>0</v>
      </c>
      <c r="K224" s="308">
        <f>IF(K$25=0,0,K$25/CHI_fec!K$25)</f>
        <v>0</v>
      </c>
      <c r="L224" s="308">
        <f>IF(L$25=0,0,L$25/CHI_fec!L$25)</f>
        <v>0</v>
      </c>
      <c r="M224" s="308">
        <f>IF(M$25=0,0,M$25/CHI_fec!M$25)</f>
        <v>0</v>
      </c>
      <c r="N224" s="308">
        <f>IF(N$25=0,0,N$25/CHI_fec!N$25)</f>
        <v>0</v>
      </c>
      <c r="O224" s="308">
        <f>IF(O$25=0,0,O$25/CHI_fec!O$25)</f>
        <v>0</v>
      </c>
      <c r="P224" s="308">
        <f>IF(P$25=0,0,P$25/CHI_fec!P$25)</f>
        <v>0</v>
      </c>
      <c r="Q224" s="308">
        <f>IF(Q$25=0,0,Q$25/CHI_fec!Q$25)</f>
        <v>0</v>
      </c>
      <c r="R224" s="308">
        <f>IF(R$25=0,0,R$25/CHI_fec!R$25)</f>
        <v>0</v>
      </c>
      <c r="S224" s="308">
        <f>IF(S$25=0,0,S$25/CHI_fec!S$25)</f>
        <v>0</v>
      </c>
      <c r="T224" s="308">
        <f>IF(T$25=0,0,T$25/CHI_fec!T$25)</f>
        <v>0</v>
      </c>
      <c r="U224" s="308">
        <f>IF(U$25=0,0,U$25/CHI_fec!U$25)</f>
        <v>0</v>
      </c>
      <c r="V224" s="308">
        <f>IF(V$25=0,0,V$25/CHI_fec!V$25)</f>
        <v>0</v>
      </c>
      <c r="W224" s="308">
        <f>IF(W$25=0,0,W$25/CHI_fec!W$25)</f>
        <v>0</v>
      </c>
      <c r="X224" s="308">
        <f>IF(X$25=0,0,X$25/CHI_fec!X$25)</f>
        <v>0</v>
      </c>
      <c r="Y224" s="308">
        <f>IF(Y$25=0,0,Y$25/CHI_fec!Y$25)</f>
        <v>0</v>
      </c>
      <c r="DA224" s="79"/>
    </row>
    <row r="225" spans="1:105" ht="12" customHeight="1" x14ac:dyDescent="0.25">
      <c r="A225" s="174" t="s">
        <v>1010</v>
      </c>
      <c r="B225" s="308">
        <f>IF(B$36=0,0,B$36/CHI_fec!B$36)</f>
        <v>0</v>
      </c>
      <c r="C225" s="308">
        <f>IF(C$36=0,0,C$36/CHI_fec!C$36)</f>
        <v>0</v>
      </c>
      <c r="D225" s="308">
        <f>IF(D$36=0,0,D$36/CHI_fec!D$36)</f>
        <v>0</v>
      </c>
      <c r="E225" s="308">
        <f>IF(E$36=0,0,E$36/CHI_fec!E$36)</f>
        <v>0</v>
      </c>
      <c r="F225" s="308">
        <f>IF(F$36=0,0,F$36/CHI_fec!F$36)</f>
        <v>0</v>
      </c>
      <c r="G225" s="308">
        <f>IF(G$36=0,0,G$36/CHI_fec!G$36)</f>
        <v>0</v>
      </c>
      <c r="H225" s="308">
        <f>IF(H$36=0,0,H$36/CHI_fec!H$36)</f>
        <v>0</v>
      </c>
      <c r="I225" s="308">
        <f>IF(I$36=0,0,I$36/CHI_fec!I$36)</f>
        <v>0</v>
      </c>
      <c r="J225" s="308">
        <f>IF(J$36=0,0,J$36/CHI_fec!J$36)</f>
        <v>0</v>
      </c>
      <c r="K225" s="308">
        <f>IF(K$36=0,0,K$36/CHI_fec!K$36)</f>
        <v>0</v>
      </c>
      <c r="L225" s="308">
        <f>IF(L$36=0,0,L$36/CHI_fec!L$36)</f>
        <v>0</v>
      </c>
      <c r="M225" s="308">
        <f>IF(M$36=0,0,M$36/CHI_fec!M$36)</f>
        <v>0</v>
      </c>
      <c r="N225" s="308">
        <f>IF(N$36=0,0,N$36/CHI_fec!N$36)</f>
        <v>0</v>
      </c>
      <c r="O225" s="308">
        <f>IF(O$36=0,0,O$36/CHI_fec!O$36)</f>
        <v>0</v>
      </c>
      <c r="P225" s="308">
        <f>IF(P$36=0,0,P$36/CHI_fec!P$36)</f>
        <v>0</v>
      </c>
      <c r="Q225" s="308">
        <f>IF(Q$36=0,0,Q$36/CHI_fec!Q$36)</f>
        <v>0</v>
      </c>
      <c r="R225" s="308">
        <f>IF(R$36=0,0,R$36/CHI_fec!R$36)</f>
        <v>0</v>
      </c>
      <c r="S225" s="308">
        <f>IF(S$36=0,0,S$36/CHI_fec!S$36)</f>
        <v>0</v>
      </c>
      <c r="T225" s="308">
        <f>IF(T$36=0,0,T$36/CHI_fec!T$36)</f>
        <v>0</v>
      </c>
      <c r="U225" s="308">
        <f>IF(U$36=0,0,U$36/CHI_fec!U$36)</f>
        <v>0</v>
      </c>
      <c r="V225" s="308">
        <f>IF(V$36=0,0,V$36/CHI_fec!V$36)</f>
        <v>0</v>
      </c>
      <c r="W225" s="308">
        <f>IF(W$36=0,0,W$36/CHI_fec!W$36)</f>
        <v>0</v>
      </c>
      <c r="X225" s="308">
        <f>IF(X$36=0,0,X$36/CHI_fec!X$36)</f>
        <v>0</v>
      </c>
      <c r="Y225" s="308">
        <f>IF(Y$36=0,0,Y$36/CHI_fec!Y$36)</f>
        <v>0</v>
      </c>
      <c r="DA225" s="79"/>
    </row>
    <row r="226" spans="1:105" ht="12" customHeight="1" x14ac:dyDescent="0.25">
      <c r="A226" s="174" t="s">
        <v>1021</v>
      </c>
      <c r="B226" s="308">
        <f>IF(B$44=0,0,B$44/CHI_fec!B$44)</f>
        <v>0</v>
      </c>
      <c r="C226" s="308">
        <f>IF(C$44=0,0,C$44/CHI_fec!C$44)</f>
        <v>0</v>
      </c>
      <c r="D226" s="308">
        <f>IF(D$44=0,0,D$44/CHI_fec!D$44)</f>
        <v>0</v>
      </c>
      <c r="E226" s="308">
        <f>IF(E$44=0,0,E$44/CHI_fec!E$44)</f>
        <v>0</v>
      </c>
      <c r="F226" s="308">
        <f>IF(F$44=0,0,F$44/CHI_fec!F$44)</f>
        <v>0</v>
      </c>
      <c r="G226" s="308">
        <f>IF(G$44=0,0,G$44/CHI_fec!G$44)</f>
        <v>0</v>
      </c>
      <c r="H226" s="308">
        <f>IF(H$44=0,0,H$44/CHI_fec!H$44)</f>
        <v>0</v>
      </c>
      <c r="I226" s="308">
        <f>IF(I$44=0,0,I$44/CHI_fec!I$44)</f>
        <v>0</v>
      </c>
      <c r="J226" s="308">
        <f>IF(J$44=0,0,J$44/CHI_fec!J$44)</f>
        <v>0</v>
      </c>
      <c r="K226" s="308">
        <f>IF(K$44=0,0,K$44/CHI_fec!K$44)</f>
        <v>0</v>
      </c>
      <c r="L226" s="308">
        <f>IF(L$44=0,0,L$44/CHI_fec!L$44)</f>
        <v>0</v>
      </c>
      <c r="M226" s="308">
        <f>IF(M$44=0,0,M$44/CHI_fec!M$44)</f>
        <v>0</v>
      </c>
      <c r="N226" s="308">
        <f>IF(N$44=0,0,N$44/CHI_fec!N$44)</f>
        <v>0</v>
      </c>
      <c r="O226" s="308">
        <f>IF(O$44=0,0,O$44/CHI_fec!O$44)</f>
        <v>0</v>
      </c>
      <c r="P226" s="308">
        <f>IF(P$44=0,0,P$44/CHI_fec!P$44)</f>
        <v>0</v>
      </c>
      <c r="Q226" s="308">
        <f>IF(Q$44=0,0,Q$44/CHI_fec!Q$44)</f>
        <v>0</v>
      </c>
      <c r="R226" s="308">
        <f>IF(R$44=0,0,R$44/CHI_fec!R$44)</f>
        <v>0</v>
      </c>
      <c r="S226" s="308">
        <f>IF(S$44=0,0,S$44/CHI_fec!S$44)</f>
        <v>0</v>
      </c>
      <c r="T226" s="308">
        <f>IF(T$44=0,0,T$44/CHI_fec!T$44)</f>
        <v>0</v>
      </c>
      <c r="U226" s="308">
        <f>IF(U$44=0,0,U$44/CHI_fec!U$44)</f>
        <v>0</v>
      </c>
      <c r="V226" s="308">
        <f>IF(V$44=0,0,V$44/CHI_fec!V$44)</f>
        <v>0</v>
      </c>
      <c r="W226" s="308">
        <f>IF(W$44=0,0,W$44/CHI_fec!W$44)</f>
        <v>0</v>
      </c>
      <c r="X226" s="308">
        <f>IF(X$44=0,0,X$44/CHI_fec!X$44)</f>
        <v>0</v>
      </c>
      <c r="Y226" s="308">
        <f>IF(Y$44=0,0,Y$44/CHI_fec!Y$44)</f>
        <v>0</v>
      </c>
      <c r="DA226" s="79"/>
    </row>
    <row r="227" spans="1:105" ht="12" customHeight="1" x14ac:dyDescent="0.25">
      <c r="A227" s="41" t="s">
        <v>1038</v>
      </c>
      <c r="B227" s="309">
        <f>IF(B$58=0,0,B$58/CHI_fec!B$58)</f>
        <v>0</v>
      </c>
      <c r="C227" s="309">
        <f>IF(C$58=0,0,C$58/CHI_fec!C$58)</f>
        <v>0</v>
      </c>
      <c r="D227" s="309">
        <f>IF(D$58=0,0,D$58/CHI_fec!D$58)</f>
        <v>0</v>
      </c>
      <c r="E227" s="309">
        <f>IF(E$58=0,0,E$58/CHI_fec!E$58)</f>
        <v>0</v>
      </c>
      <c r="F227" s="309">
        <f>IF(F$58=0,0,F$58/CHI_fec!F$58)</f>
        <v>0</v>
      </c>
      <c r="G227" s="309">
        <f>IF(G$58=0,0,G$58/CHI_fec!G$58)</f>
        <v>0</v>
      </c>
      <c r="H227" s="309">
        <f>IF(H$58=0,0,H$58/CHI_fec!H$58)</f>
        <v>0</v>
      </c>
      <c r="I227" s="309">
        <f>IF(I$58=0,0,I$58/CHI_fec!I$58)</f>
        <v>0</v>
      </c>
      <c r="J227" s="309">
        <f>IF(J$58=0,0,J$58/CHI_fec!J$58)</f>
        <v>0</v>
      </c>
      <c r="K227" s="309">
        <f>IF(K$58=0,0,K$58/CHI_fec!K$58)</f>
        <v>0</v>
      </c>
      <c r="L227" s="309">
        <f>IF(L$58=0,0,L$58/CHI_fec!L$58)</f>
        <v>0</v>
      </c>
      <c r="M227" s="309">
        <f>IF(M$58=0,0,M$58/CHI_fec!M$58)</f>
        <v>0</v>
      </c>
      <c r="N227" s="309">
        <f>IF(N$58=0,0,N$58/CHI_fec!N$58)</f>
        <v>0</v>
      </c>
      <c r="O227" s="309">
        <f>IF(O$58=0,0,O$58/CHI_fec!O$58)</f>
        <v>0</v>
      </c>
      <c r="P227" s="309">
        <f>IF(P$58=0,0,P$58/CHI_fec!P$58)</f>
        <v>0</v>
      </c>
      <c r="Q227" s="309">
        <f>IF(Q$58=0,0,Q$58/CHI_fec!Q$58)</f>
        <v>0</v>
      </c>
      <c r="R227" s="309">
        <f>IF(R$58=0,0,R$58/CHI_fec!R$58)</f>
        <v>0</v>
      </c>
      <c r="S227" s="309">
        <f>IF(S$58=0,0,S$58/CHI_fec!S$58)</f>
        <v>0</v>
      </c>
      <c r="T227" s="309">
        <f>IF(T$58=0,0,T$58/CHI_fec!T$58)</f>
        <v>0</v>
      </c>
      <c r="U227" s="309">
        <f>IF(U$58=0,0,U$58/CHI_fec!U$58)</f>
        <v>0</v>
      </c>
      <c r="V227" s="309">
        <f>IF(V$58=0,0,V$58/CHI_fec!V$58)</f>
        <v>0</v>
      </c>
      <c r="W227" s="309">
        <f>IF(W$58=0,0,W$58/CHI_fec!W$58)</f>
        <v>0</v>
      </c>
      <c r="X227" s="309">
        <f>IF(X$58=0,0,X$58/CHI_fec!X$58)</f>
        <v>0</v>
      </c>
      <c r="Y227" s="309">
        <f>IF(Y$58=0,0,Y$58/CHI_fec!Y$58)</f>
        <v>0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49</v>
      </c>
      <c r="B229" s="322">
        <f>IF(B$61=0,0,B$61/CHI_fec!B$61)</f>
        <v>0.59662751202667175</v>
      </c>
      <c r="C229" s="322">
        <f>IF(C$61=0,0,C$61/CHI_fec!C$61)</f>
        <v>0.59632248341838656</v>
      </c>
      <c r="D229" s="322">
        <f>IF(D$61=0,0,D$61/CHI_fec!D$61)</f>
        <v>0.59766785845527703</v>
      </c>
      <c r="E229" s="322">
        <f>IF(E$61=0,0,E$61/CHI_fec!E$61)</f>
        <v>0.61270399173299339</v>
      </c>
      <c r="F229" s="322">
        <f>IF(F$61=0,0,F$61/CHI_fec!F$61)</f>
        <v>0.61809473946286686</v>
      </c>
      <c r="G229" s="322">
        <f>IF(G$61=0,0,G$61/CHI_fec!G$61)</f>
        <v>0.6208356616750369</v>
      </c>
      <c r="H229" s="322">
        <f>IF(H$61=0,0,H$61/CHI_fec!H$61)</f>
        <v>0.62665725979807507</v>
      </c>
      <c r="I229" s="322">
        <f>IF(I$61=0,0,I$61/CHI_fec!I$61)</f>
        <v>0.62490038471442821</v>
      </c>
      <c r="J229" s="322">
        <f>IF(J$61=0,0,J$61/CHI_fec!J$61)</f>
        <v>0.62427523647631056</v>
      </c>
      <c r="K229" s="322">
        <f>IF(K$61=0,0,K$61/CHI_fec!K$61)</f>
        <v>0.62484204379828201</v>
      </c>
      <c r="L229" s="322">
        <f>IF(L$61=0,0,L$61/CHI_fec!L$61)</f>
        <v>0.62492603917912048</v>
      </c>
      <c r="M229" s="322">
        <f>IF(M$61=0,0,M$61/CHI_fec!M$61)</f>
        <v>0.62567995746966965</v>
      </c>
      <c r="N229" s="322">
        <f>IF(N$61=0,0,N$61/CHI_fec!N$61)</f>
        <v>0.63447348020130701</v>
      </c>
      <c r="O229" s="322">
        <f>IF(O$61=0,0,O$61/CHI_fec!O$61)</f>
        <v>0.64746111366862402</v>
      </c>
      <c r="P229" s="322">
        <f>IF(P$61=0,0,P$61/CHI_fec!P$61)</f>
        <v>0.65335931451858253</v>
      </c>
      <c r="Q229" s="322">
        <f>IF(Q$61=0,0,Q$61/CHI_fec!Q$61)</f>
        <v>0.6389733865025462</v>
      </c>
      <c r="R229" s="322">
        <f>IF(R$61=0,0,R$61/CHI_fec!R$61)</f>
        <v>0.64161234083387297</v>
      </c>
      <c r="S229" s="322">
        <f>IF(S$61=0,0,S$61/CHI_fec!S$61)</f>
        <v>0.63938364834394135</v>
      </c>
      <c r="T229" s="322">
        <f>IF(T$61=0,0,T$61/CHI_fec!T$61)</f>
        <v>0.64092921623626897</v>
      </c>
      <c r="U229" s="322">
        <f>IF(U$61=0,0,U$61/CHI_fec!U$61)</f>
        <v>0.6410339544550353</v>
      </c>
      <c r="V229" s="322">
        <f>IF(V$61=0,0,V$61/CHI_fec!V$61)</f>
        <v>0.63971370734073862</v>
      </c>
      <c r="W229" s="322">
        <f>IF(W$61=0,0,W$61/CHI_fec!W$61)</f>
        <v>0.6383536196186459</v>
      </c>
      <c r="X229" s="322">
        <f>IF(X$61=0,0,X$61/CHI_fec!X$61)</f>
        <v>0.63428573233785557</v>
      </c>
      <c r="Y229" s="322">
        <f>IF(Y$61=0,0,Y$61/CHI_fec!Y$61)</f>
        <v>0.63476761435524942</v>
      </c>
      <c r="DA229" s="95"/>
    </row>
    <row r="230" spans="1:105" ht="12" customHeight="1" x14ac:dyDescent="0.25">
      <c r="A230" s="55" t="s">
        <v>91</v>
      </c>
      <c r="B230" s="305">
        <f>IF(B$62=0,0,B$62/CHI_fec!B$62)</f>
        <v>0.50068643316874839</v>
      </c>
      <c r="C230" s="305">
        <f>IF(C$62=0,0,C$62/CHI_fec!C$62)</f>
        <v>0.50068643316874828</v>
      </c>
      <c r="D230" s="305">
        <f>IF(D$62=0,0,D$62/CHI_fec!D$62)</f>
        <v>0.50189153919643359</v>
      </c>
      <c r="E230" s="305">
        <f>IF(E$62=0,0,E$62/CHI_fec!E$62)</f>
        <v>0.50670238527679023</v>
      </c>
      <c r="F230" s="305">
        <f>IF(F$62=0,0,F$62/CHI_fec!F$62)</f>
        <v>0.51053734454691324</v>
      </c>
      <c r="G230" s="305">
        <f>IF(G$62=0,0,G$62/CHI_fec!G$62)</f>
        <v>0.51351971727174484</v>
      </c>
      <c r="H230" s="305">
        <f>IF(H$62=0,0,H$62/CHI_fec!H$62)</f>
        <v>0.51351971727174506</v>
      </c>
      <c r="I230" s="305">
        <f>IF(I$62=0,0,I$62/CHI_fec!I$62)</f>
        <v>0.51351971727174506</v>
      </c>
      <c r="J230" s="305">
        <f>IF(J$62=0,0,J$62/CHI_fec!J$62)</f>
        <v>0.51351971727174506</v>
      </c>
      <c r="K230" s="305">
        <f>IF(K$62=0,0,K$62/CHI_fec!K$62)</f>
        <v>0.51351971727174506</v>
      </c>
      <c r="L230" s="305">
        <f>IF(L$62=0,0,L$62/CHI_fec!L$62)</f>
        <v>0.51351971727174506</v>
      </c>
      <c r="M230" s="305">
        <f>IF(M$62=0,0,M$62/CHI_fec!M$62)</f>
        <v>0.51716774554457057</v>
      </c>
      <c r="N230" s="305">
        <f>IF(N$62=0,0,N$62/CHI_fec!N$62)</f>
        <v>0.52045097099011361</v>
      </c>
      <c r="O230" s="305">
        <f>IF(O$62=0,0,O$62/CHI_fec!O$62)</f>
        <v>0.52340587389110216</v>
      </c>
      <c r="P230" s="305">
        <f>IF(P$62=0,0,P$62/CHI_fec!P$62)</f>
        <v>0.52606528650199191</v>
      </c>
      <c r="Q230" s="305">
        <f>IF(Q$62=0,0,Q$62/CHI_fec!Q$62)</f>
        <v>0.52845875785179275</v>
      </c>
      <c r="R230" s="305">
        <f>IF(R$62=0,0,R$62/CHI_fec!R$62)</f>
        <v>0.53061288206661339</v>
      </c>
      <c r="S230" s="305">
        <f>IF(S$62=0,0,S$62/CHI_fec!S$62)</f>
        <v>0.5325515938599521</v>
      </c>
      <c r="T230" s="305">
        <f>IF(T$62=0,0,T$62/CHI_fec!T$62)</f>
        <v>0.53429643447395692</v>
      </c>
      <c r="U230" s="305">
        <f>IF(U$62=0,0,U$62/CHI_fec!U$62)</f>
        <v>0.53586679102656098</v>
      </c>
      <c r="V230" s="305">
        <f>IF(V$62=0,0,V$62/CHI_fec!V$62)</f>
        <v>0.53728011192390512</v>
      </c>
      <c r="W230" s="305">
        <f>IF(W$62=0,0,W$62/CHI_fec!W$62)</f>
        <v>0.53830842202961593</v>
      </c>
      <c r="X230" s="305">
        <f>IF(X$62=0,0,X$62/CHI_fec!X$62)</f>
        <v>0.53830842202961604</v>
      </c>
      <c r="Y230" s="305">
        <f>IF(Y$62=0,0,Y$62/CHI_fec!Y$62)</f>
        <v>0.53830842202961593</v>
      </c>
      <c r="DA230" s="76"/>
    </row>
    <row r="231" spans="1:105" ht="12" customHeight="1" x14ac:dyDescent="0.25">
      <c r="A231" s="173" t="s">
        <v>92</v>
      </c>
      <c r="B231" s="306">
        <f>IF(B$63=0,0,B$63/CHI_fec!B$63)</f>
        <v>0.13318287706886003</v>
      </c>
      <c r="C231" s="306">
        <f>IF(C$63=0,0,C$63/CHI_fec!C$63)</f>
        <v>0.13318287706886001</v>
      </c>
      <c r="D231" s="306">
        <f>IF(D$63=0,0,D$63/CHI_fec!D$63)</f>
        <v>0.13350343596022915</v>
      </c>
      <c r="E231" s="306">
        <f>IF(E$63=0,0,E$63/CHI_fec!E$63)</f>
        <v>0.13548325742087786</v>
      </c>
      <c r="F231" s="306">
        <f>IF(F$63=0,0,F$63/CHI_fec!F$63)</f>
        <v>0.13580322511941761</v>
      </c>
      <c r="G231" s="306">
        <f>IF(G$63=0,0,G$63/CHI_fec!G$63)</f>
        <v>0.13659653796688381</v>
      </c>
      <c r="H231" s="306">
        <f>IF(H$63=0,0,H$63/CHI_fec!H$63)</f>
        <v>0.13659653796688379</v>
      </c>
      <c r="I231" s="306">
        <f>IF(I$63=0,0,I$63/CHI_fec!I$63)</f>
        <v>0.13659653796688381</v>
      </c>
      <c r="J231" s="306">
        <f>IF(J$63=0,0,J$63/CHI_fec!J$63)</f>
        <v>0.13659653796688379</v>
      </c>
      <c r="K231" s="306">
        <f>IF(K$63=0,0,K$63/CHI_fec!K$63)</f>
        <v>0.13659653796688381</v>
      </c>
      <c r="L231" s="306">
        <f>IF(L$63=0,0,L$63/CHI_fec!L$63)</f>
        <v>0.13659653796688381</v>
      </c>
      <c r="M231" s="306">
        <f>IF(M$63=0,0,M$63/CHI_fec!M$63)</f>
        <v>0.13776130238512546</v>
      </c>
      <c r="N231" s="306">
        <f>IF(N$63=0,0,N$63/CHI_fec!N$63)</f>
        <v>0.13892955835983986</v>
      </c>
      <c r="O231" s="306">
        <f>IF(O$63=0,0,O$63/CHI_fec!O$63)</f>
        <v>0.14181198867911335</v>
      </c>
      <c r="P231" s="306">
        <f>IF(P$63=0,0,P$63/CHI_fec!P$63)</f>
        <v>0.1431903475845514</v>
      </c>
      <c r="Q231" s="306">
        <f>IF(Q$63=0,0,Q$63/CHI_fec!Q$63)</f>
        <v>0.14319034758455138</v>
      </c>
      <c r="R231" s="306">
        <f>IF(R$63=0,0,R$63/CHI_fec!R$63)</f>
        <v>0.14319034758455143</v>
      </c>
      <c r="S231" s="306">
        <f>IF(S$63=0,0,S$63/CHI_fec!S$63)</f>
        <v>0.14319034758455138</v>
      </c>
      <c r="T231" s="306">
        <f>IF(T$63=0,0,T$63/CHI_fec!T$63)</f>
        <v>0.14319034758455138</v>
      </c>
      <c r="U231" s="306">
        <f>IF(U$63=0,0,U$63/CHI_fec!U$63)</f>
        <v>0.14319034758455138</v>
      </c>
      <c r="V231" s="306">
        <f>IF(V$63=0,0,V$63/CHI_fec!V$63)</f>
        <v>0.14319034758455135</v>
      </c>
      <c r="W231" s="306">
        <f>IF(W$63=0,0,W$63/CHI_fec!W$63)</f>
        <v>0.14319034758455149</v>
      </c>
      <c r="X231" s="306">
        <f>IF(X$63=0,0,X$63/CHI_fec!X$63)</f>
        <v>0.14319034758455138</v>
      </c>
      <c r="Y231" s="306">
        <f>IF(Y$63=0,0,Y$63/CHI_fec!Y$63)</f>
        <v>0.1431903475845514</v>
      </c>
      <c r="DA231" s="77"/>
    </row>
    <row r="232" spans="1:105" ht="12" customHeight="1" x14ac:dyDescent="0.25">
      <c r="A232" s="173" t="s">
        <v>93</v>
      </c>
      <c r="B232" s="306">
        <f>IF(B$64=0,0,B$64/CHI_fec!B$64)</f>
        <v>0.70829537296500777</v>
      </c>
      <c r="C232" s="306">
        <f>IF(C$64=0,0,C$64/CHI_fec!C$64)</f>
        <v>0.70829537296500744</v>
      </c>
      <c r="D232" s="306">
        <f>IF(D$64=0,0,D$64/CHI_fec!D$64)</f>
        <v>0.71000017454698705</v>
      </c>
      <c r="E232" s="306">
        <f>IF(E$64=0,0,E$64/CHI_fec!E$64)</f>
        <v>0.71561615900802156</v>
      </c>
      <c r="F232" s="306">
        <f>IF(F$64=0,0,F$64/CHI_fec!F$64)</f>
        <v>0.72067054502295236</v>
      </c>
      <c r="G232" s="306">
        <f>IF(G$64=0,0,G$64/CHI_fec!G$64)</f>
        <v>0.72521949243639017</v>
      </c>
      <c r="H232" s="306">
        <f>IF(H$64=0,0,H$64/CHI_fec!H$64)</f>
        <v>0.72644996064290923</v>
      </c>
      <c r="I232" s="306">
        <f>IF(I$64=0,0,I$64/CHI_fec!I$64)</f>
        <v>0.72644996064290934</v>
      </c>
      <c r="J232" s="306">
        <f>IF(J$64=0,0,J$64/CHI_fec!J$64)</f>
        <v>0.72644996064290956</v>
      </c>
      <c r="K232" s="306">
        <f>IF(K$64=0,0,K$64/CHI_fec!K$64)</f>
        <v>0.72644996064290923</v>
      </c>
      <c r="L232" s="306">
        <f>IF(L$64=0,0,L$64/CHI_fec!L$64)</f>
        <v>0.72644996064290923</v>
      </c>
      <c r="M232" s="306">
        <f>IF(M$64=0,0,M$64/CHI_fec!M$64)</f>
        <v>0.7304209664943514</v>
      </c>
      <c r="N232" s="306">
        <f>IF(N$64=0,0,N$64/CHI_fec!N$64)</f>
        <v>0.73399487176064926</v>
      </c>
      <c r="O232" s="306">
        <f>IF(O$64=0,0,O$64/CHI_fec!O$64)</f>
        <v>0.73721138650031737</v>
      </c>
      <c r="P232" s="306">
        <f>IF(P$64=0,0,P$64/CHI_fec!P$64)</f>
        <v>0.7401062497660188</v>
      </c>
      <c r="Q232" s="306">
        <f>IF(Q$64=0,0,Q$64/CHI_fec!Q$64)</f>
        <v>0.74271162670514967</v>
      </c>
      <c r="R232" s="306">
        <f>IF(R$64=0,0,R$64/CHI_fec!R$64)</f>
        <v>0.7450564659503679</v>
      </c>
      <c r="S232" s="306">
        <f>IF(S$64=0,0,S$64/CHI_fec!S$64)</f>
        <v>0.74716682127106415</v>
      </c>
      <c r="T232" s="306">
        <f>IF(T$64=0,0,T$64/CHI_fec!T$64)</f>
        <v>0.74906614105969094</v>
      </c>
      <c r="U232" s="306">
        <f>IF(U$64=0,0,U$64/CHI_fec!U$64)</f>
        <v>0.75077552886945476</v>
      </c>
      <c r="V232" s="306">
        <f>IF(V$64=0,0,V$64/CHI_fec!V$64)</f>
        <v>0.7523139778982425</v>
      </c>
      <c r="W232" s="306">
        <f>IF(W$64=0,0,W$64/CHI_fec!W$64)</f>
        <v>0.75369858202415119</v>
      </c>
      <c r="X232" s="306">
        <f>IF(X$64=0,0,X$64/CHI_fec!X$64)</f>
        <v>0.75494472573746907</v>
      </c>
      <c r="Y232" s="306">
        <f>IF(Y$64=0,0,Y$64/CHI_fec!Y$64)</f>
        <v>0.75606625507945535</v>
      </c>
      <c r="DA232" s="77"/>
    </row>
    <row r="233" spans="1:105" ht="12" customHeight="1" x14ac:dyDescent="0.25">
      <c r="A233" s="173" t="s">
        <v>94</v>
      </c>
      <c r="B233" s="306">
        <f>IF(B$65=0,0,B$65/CHI_fec!B$65)</f>
        <v>0.52067680871367472</v>
      </c>
      <c r="C233" s="306">
        <f>IF(C$65=0,0,C$65/CHI_fec!C$65)</f>
        <v>0.52067680871367461</v>
      </c>
      <c r="D233" s="306">
        <f>IF(D$65=0,0,D$65/CHI_fec!D$65)</f>
        <v>0.52193002973004143</v>
      </c>
      <c r="E233" s="306">
        <f>IF(E$65=0,0,E$65/CHI_fec!E$65)</f>
        <v>0.52967011721456425</v>
      </c>
      <c r="F233" s="306">
        <f>IF(F$65=0,0,F$65/CHI_fec!F$65)</f>
        <v>0.53092102696988486</v>
      </c>
      <c r="G233" s="306">
        <f>IF(G$65=0,0,G$65/CHI_fec!G$65)</f>
        <v>0.53402247372355971</v>
      </c>
      <c r="H233" s="306">
        <f>IF(H$65=0,0,H$65/CHI_fec!H$65)</f>
        <v>0.53402247372355927</v>
      </c>
      <c r="I233" s="306">
        <f>IF(I$65=0,0,I$65/CHI_fec!I$65)</f>
        <v>0.53402247372355949</v>
      </c>
      <c r="J233" s="306">
        <f>IF(J$65=0,0,J$65/CHI_fec!J$65)</f>
        <v>0.53402247372355949</v>
      </c>
      <c r="K233" s="306">
        <f>IF(K$65=0,0,K$65/CHI_fec!K$65)</f>
        <v>0.53402247372355971</v>
      </c>
      <c r="L233" s="306">
        <f>IF(L$65=0,0,L$65/CHI_fec!L$65)</f>
        <v>0.53402247372355949</v>
      </c>
      <c r="M233" s="306">
        <f>IF(M$65=0,0,M$65/CHI_fec!M$65)</f>
        <v>0.53857610579354209</v>
      </c>
      <c r="N233" s="306">
        <f>IF(N$65=0,0,N$65/CHI_fec!N$65)</f>
        <v>0.54314338806031937</v>
      </c>
      <c r="O233" s="306">
        <f>IF(O$65=0,0,O$65/CHI_fec!O$65)</f>
        <v>0.5539812671795159</v>
      </c>
      <c r="P233" s="306">
        <f>IF(P$65=0,0,P$65/CHI_fec!P$65)</f>
        <v>0.55980089077350492</v>
      </c>
      <c r="Q233" s="306">
        <f>IF(Q$65=0,0,Q$65/CHI_fec!Q$65)</f>
        <v>0.55980089077350503</v>
      </c>
      <c r="R233" s="306">
        <f>IF(R$65=0,0,R$65/CHI_fec!R$65)</f>
        <v>0.55980089077350503</v>
      </c>
      <c r="S233" s="306">
        <f>IF(S$65=0,0,S$65/CHI_fec!S$65)</f>
        <v>0.55980089077350503</v>
      </c>
      <c r="T233" s="306">
        <f>IF(T$65=0,0,T$65/CHI_fec!T$65)</f>
        <v>0.55980089077350503</v>
      </c>
      <c r="U233" s="306">
        <f>IF(U$65=0,0,U$65/CHI_fec!U$65)</f>
        <v>0.55980089077350492</v>
      </c>
      <c r="V233" s="306">
        <f>IF(V$65=0,0,V$65/CHI_fec!V$65)</f>
        <v>0.55980089077350481</v>
      </c>
      <c r="W233" s="306">
        <f>IF(W$65=0,0,W$65/CHI_fec!W$65)</f>
        <v>0.55980089077350503</v>
      </c>
      <c r="X233" s="306">
        <f>IF(X$65=0,0,X$65/CHI_fec!X$65)</f>
        <v>0.55980089077350492</v>
      </c>
      <c r="Y233" s="306">
        <f>IF(Y$65=0,0,Y$65/CHI_fec!Y$65)</f>
        <v>0.55980089077350492</v>
      </c>
      <c r="DA233" s="77"/>
    </row>
    <row r="234" spans="1:105" ht="12" customHeight="1" x14ac:dyDescent="0.25">
      <c r="A234" s="56" t="s">
        <v>95</v>
      </c>
      <c r="B234" s="307">
        <f>IF(B$66=0,0,B$66/CHI_fec!B$66)</f>
        <v>0.83932722513641511</v>
      </c>
      <c r="C234" s="307">
        <f>IF(C$66=0,0,C$66/CHI_fec!C$66)</f>
        <v>0.83393449625939031</v>
      </c>
      <c r="D234" s="307">
        <f>IF(D$66=0,0,D$66/CHI_fec!D$66)</f>
        <v>0.84361713017412276</v>
      </c>
      <c r="E234" s="307">
        <f>IF(E$66=0,0,E$66/CHI_fec!E$66)</f>
        <v>0.87937704025800789</v>
      </c>
      <c r="F234" s="307">
        <f>IF(F$66=0,0,F$66/CHI_fec!F$66)</f>
        <v>0.87521443564116497</v>
      </c>
      <c r="G234" s="307">
        <f>IF(G$66=0,0,G$66/CHI_fec!G$66)</f>
        <v>0.88369808759535018</v>
      </c>
      <c r="H234" s="307">
        <f>IF(H$66=0,0,H$66/CHI_fec!H$66)</f>
        <v>0.88856624482480662</v>
      </c>
      <c r="I234" s="307">
        <f>IF(I$66=0,0,I$66/CHI_fec!I$66)</f>
        <v>0.8854019592348038</v>
      </c>
      <c r="J234" s="307">
        <f>IF(J$66=0,0,J$66/CHI_fec!J$66)</f>
        <v>0.8901778482499737</v>
      </c>
      <c r="K234" s="307">
        <f>IF(K$66=0,0,K$66/CHI_fec!K$66)</f>
        <v>0.88989722597146392</v>
      </c>
      <c r="L234" s="307">
        <f>IF(L$66=0,0,L$66/CHI_fec!L$66)</f>
        <v>0.88749365924519352</v>
      </c>
      <c r="M234" s="307">
        <f>IF(M$66=0,0,M$66/CHI_fec!M$66)</f>
        <v>0.88524238999641269</v>
      </c>
      <c r="N234" s="307">
        <f>IF(N$66=0,0,N$66/CHI_fec!N$66)</f>
        <v>0.87565148157849648</v>
      </c>
      <c r="O234" s="307">
        <f>IF(O$66=0,0,O$66/CHI_fec!O$66)</f>
        <v>0.88019361144659891</v>
      </c>
      <c r="P234" s="307">
        <f>IF(P$66=0,0,P$66/CHI_fec!P$66)</f>
        <v>0.89258957161311248</v>
      </c>
      <c r="Q234" s="307">
        <f>IF(Q$66=0,0,Q$66/CHI_fec!Q$66)</f>
        <v>0.90555008598307085</v>
      </c>
      <c r="R234" s="307">
        <f>IF(R$66=0,0,R$66/CHI_fec!R$66)</f>
        <v>0.92121777241995928</v>
      </c>
      <c r="S234" s="307">
        <f>IF(S$66=0,0,S$66/CHI_fec!S$66)</f>
        <v>0.92875799286292382</v>
      </c>
      <c r="T234" s="307">
        <f>IF(T$66=0,0,T$66/CHI_fec!T$66)</f>
        <v>0.92071448075779627</v>
      </c>
      <c r="U234" s="307">
        <f>IF(U$66=0,0,U$66/CHI_fec!U$66)</f>
        <v>0.91985783640445673</v>
      </c>
      <c r="V234" s="307">
        <f>IF(V$66=0,0,V$66/CHI_fec!V$66)</f>
        <v>0.92782196387471061</v>
      </c>
      <c r="W234" s="307">
        <f>IF(W$66=0,0,W$66/CHI_fec!W$66)</f>
        <v>0.92765598267500571</v>
      </c>
      <c r="X234" s="307">
        <f>IF(X$66=0,0,X$66/CHI_fec!X$66)</f>
        <v>0.94455754169291384</v>
      </c>
      <c r="Y234" s="307">
        <f>IF(Y$66=0,0,Y$66/CHI_fec!Y$66)</f>
        <v>0.94435749098609501</v>
      </c>
      <c r="DA234" s="78"/>
    </row>
    <row r="235" spans="1:105" ht="12" customHeight="1" x14ac:dyDescent="0.25">
      <c r="A235" s="174" t="s">
        <v>1051</v>
      </c>
      <c r="B235" s="308">
        <f>IF(B$72=0,0,B$72/CHI_fec!B$72)</f>
        <v>0.73372634256382963</v>
      </c>
      <c r="C235" s="308">
        <f>IF(C$72=0,0,C$72/CHI_fec!C$72)</f>
        <v>0.7316215935150101</v>
      </c>
      <c r="D235" s="308">
        <f>IF(D$72=0,0,D$72/CHI_fec!D$72)</f>
        <v>0.73470440389105252</v>
      </c>
      <c r="E235" s="308">
        <f>IF(E$72=0,0,E$72/CHI_fec!E$72)</f>
        <v>0.76809467685389188</v>
      </c>
      <c r="F235" s="308">
        <f>IF(F$72=0,0,F$72/CHI_fec!F$72)</f>
        <v>0.77398293026638609</v>
      </c>
      <c r="G235" s="308">
        <f>IF(G$72=0,0,G$72/CHI_fec!G$72)</f>
        <v>0.77836131735529623</v>
      </c>
      <c r="H235" s="308">
        <f>IF(H$72=0,0,H$72/CHI_fec!H$72)</f>
        <v>0.78981169653390348</v>
      </c>
      <c r="I235" s="308">
        <f>IF(I$72=0,0,I$72/CHI_fec!I$72)</f>
        <v>0.78571038812073069</v>
      </c>
      <c r="J235" s="308">
        <f>IF(J$72=0,0,J$72/CHI_fec!J$72)</f>
        <v>0.78709139390353433</v>
      </c>
      <c r="K235" s="308">
        <f>IF(K$72=0,0,K$72/CHI_fec!K$72)</f>
        <v>0.79136040107652594</v>
      </c>
      <c r="L235" s="308">
        <f>IF(L$72=0,0,L$72/CHI_fec!L$72)</f>
        <v>0.78978881082117736</v>
      </c>
      <c r="M235" s="308">
        <f>IF(M$72=0,0,M$72/CHI_fec!M$72)</f>
        <v>0.78675594519574266</v>
      </c>
      <c r="N235" s="308">
        <f>IF(N$72=0,0,N$72/CHI_fec!N$72)</f>
        <v>0.79384682368228221</v>
      </c>
      <c r="O235" s="308">
        <f>IF(O$72=0,0,O$72/CHI_fec!O$72)</f>
        <v>0.80537412574286282</v>
      </c>
      <c r="P235" s="308">
        <f>IF(P$72=0,0,P$72/CHI_fec!P$72)</f>
        <v>0.81415024221319365</v>
      </c>
      <c r="Q235" s="308">
        <f>IF(Q$72=0,0,Q$72/CHI_fec!Q$72)</f>
        <v>0.79499434004148484</v>
      </c>
      <c r="R235" s="308">
        <f>IF(R$72=0,0,R$72/CHI_fec!R$72)</f>
        <v>0.80737282791852438</v>
      </c>
      <c r="S235" s="308">
        <f>IF(S$72=0,0,S$72/CHI_fec!S$72)</f>
        <v>0.80323221751509122</v>
      </c>
      <c r="T235" s="308">
        <f>IF(T$72=0,0,T$72/CHI_fec!T$72)</f>
        <v>0.80141447157927559</v>
      </c>
      <c r="U235" s="308">
        <f>IF(U$72=0,0,U$72/CHI_fec!U$72)</f>
        <v>0.79999841408396088</v>
      </c>
      <c r="V235" s="308">
        <f>IF(V$72=0,0,V$72/CHI_fec!V$72)</f>
        <v>0.79927244087648819</v>
      </c>
      <c r="W235" s="308">
        <f>IF(W$72=0,0,W$72/CHI_fec!W$72)</f>
        <v>0.79188290858841737</v>
      </c>
      <c r="X235" s="308">
        <f>IF(X$72=0,0,X$72/CHI_fec!X$72)</f>
        <v>0.78926322878552946</v>
      </c>
      <c r="Y235" s="308">
        <f>IF(Y$72=0,0,Y$72/CHI_fec!Y$72)</f>
        <v>0.78948967764531697</v>
      </c>
      <c r="DA235" s="79"/>
    </row>
    <row r="236" spans="1:105" ht="12" customHeight="1" x14ac:dyDescent="0.25">
      <c r="A236" s="174" t="s">
        <v>1010</v>
      </c>
      <c r="B236" s="308">
        <f>IF(B$85=0,0,B$85/CHI_fec!B$85)</f>
        <v>0.50602767638034352</v>
      </c>
      <c r="C236" s="308">
        <f>IF(C$85=0,0,C$85/CHI_fec!C$85)</f>
        <v>0.50175777505305796</v>
      </c>
      <c r="D236" s="308">
        <f>IF(D$85=0,0,D$85/CHI_fec!D$85)</f>
        <v>0.50834812627944126</v>
      </c>
      <c r="E236" s="308">
        <f>IF(E$85=0,0,E$85/CHI_fec!E$85)</f>
        <v>0.54718237995417218</v>
      </c>
      <c r="F236" s="308">
        <f>IF(F$85=0,0,F$85/CHI_fec!F$85)</f>
        <v>0.53862625683595389</v>
      </c>
      <c r="G236" s="308">
        <f>IF(G$85=0,0,G$85/CHI_fec!G$85)</f>
        <v>0.54746304664379453</v>
      </c>
      <c r="H236" s="308">
        <f>IF(H$85=0,0,H$85/CHI_fec!H$85)</f>
        <v>0.55513823804929074</v>
      </c>
      <c r="I236" s="308">
        <f>IF(I$85=0,0,I$85/CHI_fec!I$85)</f>
        <v>0.54985576770549915</v>
      </c>
      <c r="J236" s="308">
        <f>IF(J$85=0,0,J$85/CHI_fec!J$85)</f>
        <v>0.55784111769847289</v>
      </c>
      <c r="K236" s="308">
        <f>IF(K$85=0,0,K$85/CHI_fec!K$85)</f>
        <v>0.56446812710639427</v>
      </c>
      <c r="L236" s="308">
        <f>IF(L$85=0,0,L$85/CHI_fec!L$85)</f>
        <v>0.55913462735768416</v>
      </c>
      <c r="M236" s="308">
        <f>IF(M$85=0,0,M$85/CHI_fec!M$85)</f>
        <v>0.54938094466167831</v>
      </c>
      <c r="N236" s="308">
        <f>IF(N$85=0,0,N$85/CHI_fec!N$85)</f>
        <v>0.53675646938383925</v>
      </c>
      <c r="O236" s="308">
        <f>IF(O$85=0,0,O$85/CHI_fec!O$85)</f>
        <v>0.54115433788129352</v>
      </c>
      <c r="P236" s="308">
        <f>IF(P$85=0,0,P$85/CHI_fec!P$85)</f>
        <v>0.54679531927197966</v>
      </c>
      <c r="Q236" s="308">
        <f>IF(Q$85=0,0,Q$85/CHI_fec!Q$85)</f>
        <v>0.55419925969097217</v>
      </c>
      <c r="R236" s="308">
        <f>IF(R$85=0,0,R$85/CHI_fec!R$85)</f>
        <v>0.57345087351487112</v>
      </c>
      <c r="S236" s="308">
        <f>IF(S$85=0,0,S$85/CHI_fec!S$85)</f>
        <v>0.5837410652302818</v>
      </c>
      <c r="T236" s="308">
        <f>IF(T$85=0,0,T$85/CHI_fec!T$85)</f>
        <v>0.57130943629325759</v>
      </c>
      <c r="U236" s="308">
        <f>IF(U$85=0,0,U$85/CHI_fec!U$85)</f>
        <v>0.56986737757850492</v>
      </c>
      <c r="V236" s="308">
        <f>IF(V$85=0,0,V$85/CHI_fec!V$85)</f>
        <v>0.58138698699288094</v>
      </c>
      <c r="W236" s="308">
        <f>IF(W$85=0,0,W$85/CHI_fec!W$85)</f>
        <v>0.57977359222179659</v>
      </c>
      <c r="X236" s="308">
        <f>IF(X$85=0,0,X$85/CHI_fec!X$85)</f>
        <v>0.62849191999101894</v>
      </c>
      <c r="Y236" s="308">
        <f>IF(Y$85=0,0,Y$85/CHI_fec!Y$85)</f>
        <v>0.62757674428284083</v>
      </c>
      <c r="DA236" s="79"/>
    </row>
    <row r="237" spans="1:105" ht="12" customHeight="1" x14ac:dyDescent="0.25">
      <c r="A237" s="174" t="s">
        <v>1021</v>
      </c>
      <c r="B237" s="308">
        <f>IF(B$93=0,0,B$93/CHI_fec!B$93)</f>
        <v>0.8932745965454737</v>
      </c>
      <c r="C237" s="308">
        <f>IF(C$93=0,0,C$93/CHI_fec!C$93)</f>
        <v>0.89068522452869159</v>
      </c>
      <c r="D237" s="308">
        <f>IF(D$93=0,0,D$93/CHI_fec!D$93)</f>
        <v>0.90065757294472915</v>
      </c>
      <c r="E237" s="308">
        <f>IF(E$93=0,0,E$93/CHI_fec!E$93)</f>
        <v>0.94586983404747871</v>
      </c>
      <c r="F237" s="308">
        <f>IF(F$93=0,0,F$93/CHI_fec!F$93)</f>
        <v>0.93582692852102789</v>
      </c>
      <c r="G237" s="308">
        <f>IF(G$93=0,0,G$93/CHI_fec!G$93)</f>
        <v>0.94564888926672974</v>
      </c>
      <c r="H237" s="308">
        <f>IF(H$93=0,0,H$93/CHI_fec!H$93)</f>
        <v>0.9501297977399441</v>
      </c>
      <c r="I237" s="308">
        <f>IF(I$93=0,0,I$93/CHI_fec!I$93)</f>
        <v>0.94181679175685995</v>
      </c>
      <c r="J237" s="308">
        <f>IF(J$93=0,0,J$93/CHI_fec!J$93)</f>
        <v>0.95214464775176844</v>
      </c>
      <c r="K237" s="308">
        <f>IF(K$93=0,0,K$93/CHI_fec!K$93)</f>
        <v>0.9532163053222783</v>
      </c>
      <c r="L237" s="308">
        <f>IF(L$93=0,0,L$93/CHI_fec!L$93)</f>
        <v>0.95039121220551004</v>
      </c>
      <c r="M237" s="308">
        <f>IF(M$93=0,0,M$93/CHI_fec!M$93)</f>
        <v>0.93487983349106929</v>
      </c>
      <c r="N237" s="308">
        <f>IF(N$93=0,0,N$93/CHI_fec!N$93)</f>
        <v>0.91625781727651767</v>
      </c>
      <c r="O237" s="308">
        <f>IF(O$93=0,0,O$93/CHI_fec!O$93)</f>
        <v>0.90511037720247856</v>
      </c>
      <c r="P237" s="308">
        <f>IF(P$93=0,0,P$93/CHI_fec!P$93)</f>
        <v>0.92622609322051819</v>
      </c>
      <c r="Q237" s="308">
        <f>IF(Q$93=0,0,Q$93/CHI_fec!Q$93)</f>
        <v>0.95902580487275924</v>
      </c>
      <c r="R237" s="308">
        <f>IF(R$93=0,0,R$93/CHI_fec!R$93)</f>
        <v>0.96958739472552269</v>
      </c>
      <c r="S237" s="308">
        <f>IF(S$93=0,0,S$93/CHI_fec!S$93)</f>
        <v>0.99294326551285628</v>
      </c>
      <c r="T237" s="308">
        <f>IF(T$93=0,0,T$93/CHI_fec!T$93)</f>
        <v>0.97696867273405308</v>
      </c>
      <c r="U237" s="308">
        <f>IF(U$93=0,0,U$93/CHI_fec!U$93)</f>
        <v>0.97721122499230739</v>
      </c>
      <c r="V237" s="308">
        <f>IF(V$93=0,0,V$93/CHI_fec!V$93)</f>
        <v>0.99531614264163848</v>
      </c>
      <c r="W237" s="308">
        <f>IF(W$93=0,0,W$93/CHI_fec!W$93)</f>
        <v>1.0032186709762778</v>
      </c>
      <c r="X237" s="308">
        <f>IF(X$93=0,0,X$93/CHI_fec!X$93)</f>
        <v>1.0420448682378509</v>
      </c>
      <c r="Y237" s="308">
        <f>IF(Y$93=0,0,Y$93/CHI_fec!Y$93)</f>
        <v>1.0412196538277128</v>
      </c>
      <c r="DA237" s="79"/>
    </row>
    <row r="238" spans="1:105" ht="12" customHeight="1" x14ac:dyDescent="0.25">
      <c r="A238" s="41" t="s">
        <v>1038</v>
      </c>
      <c r="B238" s="309">
        <f>IF(B$107=0,0,B$107/CHI_fec!B$107)</f>
        <v>0.72009943760023787</v>
      </c>
      <c r="C238" s="309">
        <f>IF(C$107=0,0,C$107/CHI_fec!C$107)</f>
        <v>0.7200994376002382</v>
      </c>
      <c r="D238" s="309">
        <f>IF(D$107=0,0,D$107/CHI_fec!D$107)</f>
        <v>0.72183265047619449</v>
      </c>
      <c r="E238" s="309">
        <f>IF(E$107=0,0,E$107/CHI_fec!E$107)</f>
        <v>0.72873688542857473</v>
      </c>
      <c r="F238" s="309">
        <f>IF(F$107=0,0,F$107/CHI_fec!F$107)</f>
        <v>0.73426725856229613</v>
      </c>
      <c r="G238" s="309">
        <f>IF(G$107=0,0,G$107/CHI_fec!G$107)</f>
        <v>0.73855657974136957</v>
      </c>
      <c r="H238" s="309">
        <f>IF(H$107=0,0,H$107/CHI_fec!H$107)</f>
        <v>0.7385565797413699</v>
      </c>
      <c r="I238" s="309">
        <f>IF(I$107=0,0,I$107/CHI_fec!I$107)</f>
        <v>0.7385565797413699</v>
      </c>
      <c r="J238" s="309">
        <f>IF(J$107=0,0,J$107/CHI_fec!J$107)</f>
        <v>0.73855657974136968</v>
      </c>
      <c r="K238" s="309">
        <f>IF(K$107=0,0,K$107/CHI_fec!K$107)</f>
        <v>0.7385565797413699</v>
      </c>
      <c r="L238" s="309">
        <f>IF(L$107=0,0,L$107/CHI_fec!L$107)</f>
        <v>0.73855657974137001</v>
      </c>
      <c r="M238" s="309">
        <f>IF(M$107=0,0,M$107/CHI_fec!M$107)</f>
        <v>0.7437884217672327</v>
      </c>
      <c r="N238" s="309">
        <f>IF(N$107=0,0,N$107/CHI_fec!N$107)</f>
        <v>0.74849707959050948</v>
      </c>
      <c r="O238" s="309">
        <f>IF(O$107=0,0,O$107/CHI_fec!O$107)</f>
        <v>0.75273487163145836</v>
      </c>
      <c r="P238" s="309">
        <f>IF(P$107=0,0,P$107/CHI_fec!P$107)</f>
        <v>0.75654888446831292</v>
      </c>
      <c r="Q238" s="309">
        <f>IF(Q$107=0,0,Q$107/CHI_fec!Q$107)</f>
        <v>0.75998149602148168</v>
      </c>
      <c r="R238" s="309">
        <f>IF(R$107=0,0,R$107/CHI_fec!R$107)</f>
        <v>0.76307084641933343</v>
      </c>
      <c r="S238" s="309">
        <f>IF(S$107=0,0,S$107/CHI_fec!S$107)</f>
        <v>0.76585126177740004</v>
      </c>
      <c r="T238" s="309">
        <f>IF(T$107=0,0,T$107/CHI_fec!T$107)</f>
        <v>0.76835363559965997</v>
      </c>
      <c r="U238" s="309">
        <f>IF(U$107=0,0,U$107/CHI_fec!U$107)</f>
        <v>0.77060577203969394</v>
      </c>
      <c r="V238" s="309">
        <f>IF(V$107=0,0,V$107/CHI_fec!V$107)</f>
        <v>0.77263269483572461</v>
      </c>
      <c r="W238" s="309">
        <f>IF(W$107=0,0,W$107/CHI_fec!W$107)</f>
        <v>0.7742082994055316</v>
      </c>
      <c r="X238" s="309">
        <f>IF(X$107=0,0,X$107/CHI_fec!X$107)</f>
        <v>0.77420829940553137</v>
      </c>
      <c r="Y238" s="309">
        <f>IF(Y$107=0,0,Y$107/CHI_fec!Y$107)</f>
        <v>0.77420829940553171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2">
        <f>IF(B$110=0,0,B$110/CHI_fec!B$110)</f>
        <v>0.49218393376038022</v>
      </c>
      <c r="C240" s="322">
        <f>IF(C$110=0,0,C$110/CHI_fec!C$110)</f>
        <v>0.49191071686707816</v>
      </c>
      <c r="D240" s="322">
        <f>IF(D$110=0,0,D$110/CHI_fec!D$110)</f>
        <v>0.49236141180779508</v>
      </c>
      <c r="E240" s="322">
        <f>IF(E$110=0,0,E$110/CHI_fec!E$110)</f>
        <v>0.5037650189164421</v>
      </c>
      <c r="F240" s="322">
        <f>IF(F$110=0,0,F$110/CHI_fec!F$110)</f>
        <v>0.50594447439075663</v>
      </c>
      <c r="G240" s="322">
        <f>IF(G$110=0,0,G$110/CHI_fec!G$110)</f>
        <v>0.50980317943433717</v>
      </c>
      <c r="H240" s="322">
        <f>IF(H$110=0,0,H$110/CHI_fec!H$110)</f>
        <v>0.51226840814520791</v>
      </c>
      <c r="I240" s="322">
        <f>IF(I$110=0,0,I$110/CHI_fec!I$110)</f>
        <v>0.51105239215910681</v>
      </c>
      <c r="J240" s="322">
        <f>IF(J$110=0,0,J$110/CHI_fec!J$110)</f>
        <v>0.51143277599846537</v>
      </c>
      <c r="K240" s="322">
        <f>IF(K$110=0,0,K$110/CHI_fec!K$110)</f>
        <v>0.51152277970578242</v>
      </c>
      <c r="L240" s="322">
        <f>IF(L$110=0,0,L$110/CHI_fec!L$110)</f>
        <v>0.51143542296059119</v>
      </c>
      <c r="M240" s="322">
        <f>IF(M$110=0,0,M$110/CHI_fec!M$110)</f>
        <v>0.50840643367207661</v>
      </c>
      <c r="N240" s="322">
        <f>IF(N$110=0,0,N$110/CHI_fec!N$110)</f>
        <v>0.50873745813449278</v>
      </c>
      <c r="O240" s="322">
        <f>IF(O$110=0,0,O$110/CHI_fec!O$110)</f>
        <v>0.50725134952523632</v>
      </c>
      <c r="P240" s="322">
        <f>IF(P$110=0,0,P$110/CHI_fec!P$110)</f>
        <v>0.53188587906153617</v>
      </c>
      <c r="Q240" s="322">
        <f>IF(Q$110=0,0,Q$110/CHI_fec!Q$110)</f>
        <v>0.53143213716101023</v>
      </c>
      <c r="R240" s="322">
        <f>IF(R$110=0,0,R$110/CHI_fec!R$110)</f>
        <v>0.53276529968087027</v>
      </c>
      <c r="S240" s="322">
        <f>IF(S$110=0,0,S$110/CHI_fec!S$110)</f>
        <v>0.53327684700433564</v>
      </c>
      <c r="T240" s="322">
        <f>IF(T$110=0,0,T$110/CHI_fec!T$110)</f>
        <v>0.5327750676241485</v>
      </c>
      <c r="U240" s="322">
        <f>IF(U$110=0,0,U$110/CHI_fec!U$110)</f>
        <v>0.53273680717807825</v>
      </c>
      <c r="V240" s="322">
        <f>IF(V$110=0,0,V$110/CHI_fec!V$110)</f>
        <v>0.53327986777233738</v>
      </c>
      <c r="W240" s="322">
        <f>IF(W$110=0,0,W$110/CHI_fec!W$110)</f>
        <v>0.53340029821196056</v>
      </c>
      <c r="X240" s="322">
        <f>IF(X$110=0,0,X$110/CHI_fec!X$110)</f>
        <v>0.53486567808434471</v>
      </c>
      <c r="Y240" s="322">
        <f>IF(Y$110=0,0,Y$110/CHI_fec!Y$110)</f>
        <v>0.53491253565912456</v>
      </c>
      <c r="DA240" s="95"/>
    </row>
    <row r="241" spans="1:105" ht="12" customHeight="1" x14ac:dyDescent="0.25">
      <c r="A241" s="55" t="s">
        <v>91</v>
      </c>
      <c r="B241" s="305">
        <f>IF(B$111=0,0,B$111/CHI_fec!B$111)</f>
        <v>0.39552644601463333</v>
      </c>
      <c r="C241" s="305">
        <f>IF(C$111=0,0,C$111/CHI_fec!C$111)</f>
        <v>0.39552644601463344</v>
      </c>
      <c r="D241" s="305">
        <f>IF(D$111=0,0,D$111/CHI_fec!D$111)</f>
        <v>0.39552644601463333</v>
      </c>
      <c r="E241" s="305">
        <f>IF(E$111=0,0,E$111/CHI_fec!E$111)</f>
        <v>0.40101461007059669</v>
      </c>
      <c r="F241" s="305">
        <f>IF(F$111=0,0,F$111/CHI_fec!F$111)</f>
        <v>0.40234785397790868</v>
      </c>
      <c r="G241" s="305">
        <f>IF(G$111=0,0,G$111/CHI_fec!G$111)</f>
        <v>0.40549993024363734</v>
      </c>
      <c r="H241" s="305">
        <f>IF(H$111=0,0,H$111/CHI_fec!H$111)</f>
        <v>0.4054999302436374</v>
      </c>
      <c r="I241" s="305">
        <f>IF(I$111=0,0,I$111/CHI_fec!I$111)</f>
        <v>0.40549993024363734</v>
      </c>
      <c r="J241" s="305">
        <f>IF(J$111=0,0,J$111/CHI_fec!J$111)</f>
        <v>0.40549993024363723</v>
      </c>
      <c r="K241" s="305">
        <f>IF(K$111=0,0,K$111/CHI_fec!K$111)</f>
        <v>0.40549993024363734</v>
      </c>
      <c r="L241" s="305">
        <f>IF(L$111=0,0,L$111/CHI_fec!L$111)</f>
        <v>0.40549993024363723</v>
      </c>
      <c r="M241" s="305">
        <f>IF(M$111=0,0,M$111/CHI_fec!M$111)</f>
        <v>0.40549993024363729</v>
      </c>
      <c r="N241" s="305">
        <f>IF(N$111=0,0,N$111/CHI_fec!N$111)</f>
        <v>0.40549993024363729</v>
      </c>
      <c r="O241" s="305">
        <f>IF(O$111=0,0,O$111/CHI_fec!O$111)</f>
        <v>0.40549993024363717</v>
      </c>
      <c r="P241" s="305">
        <f>IF(P$111=0,0,P$111/CHI_fec!P$111)</f>
        <v>0.41994993721927354</v>
      </c>
      <c r="Q241" s="305">
        <f>IF(Q$111=0,0,Q$111/CHI_fec!Q$111)</f>
        <v>0.42715794576533944</v>
      </c>
      <c r="R241" s="305">
        <f>IF(R$111=0,0,R$111/CHI_fec!R$111)</f>
        <v>0.42715794576533961</v>
      </c>
      <c r="S241" s="305">
        <f>IF(S$111=0,0,S$111/CHI_fec!S$111)</f>
        <v>0.4271579457653395</v>
      </c>
      <c r="T241" s="305">
        <f>IF(T$111=0,0,T$111/CHI_fec!T$111)</f>
        <v>0.42715794576533944</v>
      </c>
      <c r="U241" s="305">
        <f>IF(U$111=0,0,U$111/CHI_fec!U$111)</f>
        <v>0.42715794576533966</v>
      </c>
      <c r="V241" s="305">
        <f>IF(V$111=0,0,V$111/CHI_fec!V$111)</f>
        <v>0.42715794576533955</v>
      </c>
      <c r="W241" s="305">
        <f>IF(W$111=0,0,W$111/CHI_fec!W$111)</f>
        <v>0.42715794576533939</v>
      </c>
      <c r="X241" s="305">
        <f>IF(X$111=0,0,X$111/CHI_fec!X$111)</f>
        <v>0.42715794576533977</v>
      </c>
      <c r="Y241" s="305">
        <f>IF(Y$111=0,0,Y$111/CHI_fec!Y$111)</f>
        <v>0.42715794576533966</v>
      </c>
      <c r="DA241" s="76"/>
    </row>
    <row r="242" spans="1:105" ht="12" customHeight="1" x14ac:dyDescent="0.25">
      <c r="A242" s="173" t="s">
        <v>92</v>
      </c>
      <c r="B242" s="306">
        <f>IF(B$112=0,0,B$112/CHI_fec!B$112)</f>
        <v>0.10659173348927557</v>
      </c>
      <c r="C242" s="306">
        <f>IF(C$112=0,0,C$112/CHI_fec!C$112)</f>
        <v>0.10659173348927552</v>
      </c>
      <c r="D242" s="306">
        <f>IF(D$112=0,0,D$112/CHI_fec!D$112)</f>
        <v>0.10659173348927553</v>
      </c>
      <c r="E242" s="306">
        <f>IF(E$112=0,0,E$112/CHI_fec!E$112)</f>
        <v>0.10807075701929006</v>
      </c>
      <c r="F242" s="306">
        <f>IF(F$112=0,0,F$112/CHI_fec!F$112)</f>
        <v>0.10843005734086489</v>
      </c>
      <c r="G242" s="306">
        <f>IF(G$112=0,0,G$112/CHI_fec!G$112)</f>
        <v>0.10927952082589815</v>
      </c>
      <c r="H242" s="306">
        <f>IF(H$112=0,0,H$112/CHI_fec!H$112)</f>
        <v>0.10927952082589815</v>
      </c>
      <c r="I242" s="306">
        <f>IF(I$112=0,0,I$112/CHI_fec!I$112)</f>
        <v>0.1092795208258981</v>
      </c>
      <c r="J242" s="306">
        <f>IF(J$112=0,0,J$112/CHI_fec!J$112)</f>
        <v>0.10927952082589816</v>
      </c>
      <c r="K242" s="306">
        <f>IF(K$112=0,0,K$112/CHI_fec!K$112)</f>
        <v>0.10927952082589813</v>
      </c>
      <c r="L242" s="306">
        <f>IF(L$112=0,0,L$112/CHI_fec!L$112)</f>
        <v>0.10927952082589815</v>
      </c>
      <c r="M242" s="306">
        <f>IF(M$112=0,0,M$112/CHI_fec!M$112)</f>
        <v>0.10927952082589815</v>
      </c>
      <c r="N242" s="306">
        <f>IF(N$112=0,0,N$112/CHI_fec!N$112)</f>
        <v>0.10927952082589816</v>
      </c>
      <c r="O242" s="306">
        <f>IF(O$112=0,0,O$112/CHI_fec!O$112)</f>
        <v>0.10927952082589813</v>
      </c>
      <c r="P242" s="306">
        <f>IF(P$112=0,0,P$112/CHI_fec!P$112)</f>
        <v>0.11511621124611464</v>
      </c>
      <c r="Q242" s="306">
        <f>IF(Q$112=0,0,Q$112/CHI_fec!Q$112)</f>
        <v>0.11511621124611464</v>
      </c>
      <c r="R242" s="306">
        <f>IF(R$112=0,0,R$112/CHI_fec!R$112)</f>
        <v>0.11511621124611464</v>
      </c>
      <c r="S242" s="306">
        <f>IF(S$112=0,0,S$112/CHI_fec!S$112)</f>
        <v>0.11511621124611461</v>
      </c>
      <c r="T242" s="306">
        <f>IF(T$112=0,0,T$112/CHI_fec!T$112)</f>
        <v>0.11511621124611465</v>
      </c>
      <c r="U242" s="306">
        <f>IF(U$112=0,0,U$112/CHI_fec!U$112)</f>
        <v>0.11511621124611464</v>
      </c>
      <c r="V242" s="306">
        <f>IF(V$112=0,0,V$112/CHI_fec!V$112)</f>
        <v>0.11511621124611465</v>
      </c>
      <c r="W242" s="306">
        <f>IF(W$112=0,0,W$112/CHI_fec!W$112)</f>
        <v>0.11511621124611465</v>
      </c>
      <c r="X242" s="306">
        <f>IF(X$112=0,0,X$112/CHI_fec!X$112)</f>
        <v>0.11511621124611468</v>
      </c>
      <c r="Y242" s="306">
        <f>IF(Y$112=0,0,Y$112/CHI_fec!Y$112)</f>
        <v>0.11511621124611468</v>
      </c>
      <c r="DA242" s="77"/>
    </row>
    <row r="243" spans="1:105" ht="12" customHeight="1" x14ac:dyDescent="0.25">
      <c r="A243" s="173" t="s">
        <v>93</v>
      </c>
      <c r="B243" s="306">
        <f>IF(B$113=0,0,B$113/CHI_fec!B$113)</f>
        <v>0.55920503726666493</v>
      </c>
      <c r="C243" s="306">
        <f>IF(C$113=0,0,C$113/CHI_fec!C$113)</f>
        <v>0.55920503726666493</v>
      </c>
      <c r="D243" s="306">
        <f>IF(D$113=0,0,D$113/CHI_fec!D$113)</f>
        <v>0.55920503726666504</v>
      </c>
      <c r="E243" s="306">
        <f>IF(E$113=0,0,E$113/CHI_fec!E$113)</f>
        <v>0.5669643388667579</v>
      </c>
      <c r="F243" s="306">
        <f>IF(F$113=0,0,F$113/CHI_fec!F$113)</f>
        <v>0.56884931196119026</v>
      </c>
      <c r="G243" s="306">
        <f>IF(G$113=0,0,G$113/CHI_fec!G$113)</f>
        <v>0.5733057950697279</v>
      </c>
      <c r="H243" s="306">
        <f>IF(H$113=0,0,H$113/CHI_fec!H$113)</f>
        <v>0.57330579506972801</v>
      </c>
      <c r="I243" s="306">
        <f>IF(I$113=0,0,I$113/CHI_fec!I$113)</f>
        <v>0.57330579506972768</v>
      </c>
      <c r="J243" s="306">
        <f>IF(J$113=0,0,J$113/CHI_fec!J$113)</f>
        <v>0.5733057950697279</v>
      </c>
      <c r="K243" s="306">
        <f>IF(K$113=0,0,K$113/CHI_fec!K$113)</f>
        <v>0.5733057950697279</v>
      </c>
      <c r="L243" s="306">
        <f>IF(L$113=0,0,L$113/CHI_fec!L$113)</f>
        <v>0.57330579506972779</v>
      </c>
      <c r="M243" s="306">
        <f>IF(M$113=0,0,M$113/CHI_fec!M$113)</f>
        <v>0.5733057950697279</v>
      </c>
      <c r="N243" s="306">
        <f>IF(N$113=0,0,N$113/CHI_fec!N$113)</f>
        <v>0.5733057950697279</v>
      </c>
      <c r="O243" s="306">
        <f>IF(O$113=0,0,O$113/CHI_fec!O$113)</f>
        <v>0.5733057950697279</v>
      </c>
      <c r="P243" s="306">
        <f>IF(P$113=0,0,P$113/CHI_fec!P$113)</f>
        <v>0.59259121747848809</v>
      </c>
      <c r="Q243" s="306">
        <f>IF(Q$113=0,0,Q$113/CHI_fec!Q$113)</f>
        <v>0.60392643118387379</v>
      </c>
      <c r="R243" s="306">
        <f>IF(R$113=0,0,R$113/CHI_fec!R$113)</f>
        <v>0.6039264311838739</v>
      </c>
      <c r="S243" s="306">
        <f>IF(S$113=0,0,S$113/CHI_fec!S$113)</f>
        <v>0.6039264311838739</v>
      </c>
      <c r="T243" s="306">
        <f>IF(T$113=0,0,T$113/CHI_fec!T$113)</f>
        <v>0.6039264311838739</v>
      </c>
      <c r="U243" s="306">
        <f>IF(U$113=0,0,U$113/CHI_fec!U$113)</f>
        <v>0.60392643118387401</v>
      </c>
      <c r="V243" s="306">
        <f>IF(V$113=0,0,V$113/CHI_fec!V$113)</f>
        <v>0.6039264311838739</v>
      </c>
      <c r="W243" s="306">
        <f>IF(W$113=0,0,W$113/CHI_fec!W$113)</f>
        <v>0.60392643118387401</v>
      </c>
      <c r="X243" s="306">
        <f>IF(X$113=0,0,X$113/CHI_fec!X$113)</f>
        <v>0.6039264311838739</v>
      </c>
      <c r="Y243" s="306">
        <f>IF(Y$113=0,0,Y$113/CHI_fec!Y$113)</f>
        <v>0.60392643118387401</v>
      </c>
      <c r="DA243" s="77"/>
    </row>
    <row r="244" spans="1:105" ht="12" customHeight="1" x14ac:dyDescent="0.25">
      <c r="A244" s="173" t="s">
        <v>94</v>
      </c>
      <c r="B244" s="306">
        <f>IF(B$114=0,0,B$114/CHI_fec!B$114)</f>
        <v>0.42116505364010709</v>
      </c>
      <c r="C244" s="306">
        <f>IF(C$114=0,0,C$114/CHI_fec!C$114)</f>
        <v>0.42116505364010703</v>
      </c>
      <c r="D244" s="306">
        <f>IF(D$114=0,0,D$114/CHI_fec!D$114)</f>
        <v>0.4211650536401072</v>
      </c>
      <c r="E244" s="306">
        <f>IF(E$114=0,0,E$114/CHI_fec!E$114)</f>
        <v>0.42700896858512682</v>
      </c>
      <c r="F244" s="306">
        <f>IF(F$114=0,0,F$114/CHI_fec!F$114)</f>
        <v>0.42842863532902303</v>
      </c>
      <c r="G244" s="306">
        <f>IF(G$114=0,0,G$114/CHI_fec!G$114)</f>
        <v>0.43178503382755501</v>
      </c>
      <c r="H244" s="306">
        <f>IF(H$114=0,0,H$114/CHI_fec!H$114)</f>
        <v>0.43178503382755501</v>
      </c>
      <c r="I244" s="306">
        <f>IF(I$114=0,0,I$114/CHI_fec!I$114)</f>
        <v>0.43178503382755506</v>
      </c>
      <c r="J244" s="306">
        <f>IF(J$114=0,0,J$114/CHI_fec!J$114)</f>
        <v>0.43178503382755512</v>
      </c>
      <c r="K244" s="306">
        <f>IF(K$114=0,0,K$114/CHI_fec!K$114)</f>
        <v>0.43178503382755523</v>
      </c>
      <c r="L244" s="306">
        <f>IF(L$114=0,0,L$114/CHI_fec!L$114)</f>
        <v>0.43178503382755523</v>
      </c>
      <c r="M244" s="306">
        <f>IF(M$114=0,0,M$114/CHI_fec!M$114)</f>
        <v>0.43178503382755523</v>
      </c>
      <c r="N244" s="306">
        <f>IF(N$114=0,0,N$114/CHI_fec!N$114)</f>
        <v>0.43178503382755523</v>
      </c>
      <c r="O244" s="306">
        <f>IF(O$114=0,0,O$114/CHI_fec!O$114)</f>
        <v>0.43178503382755512</v>
      </c>
      <c r="P244" s="306">
        <f>IF(P$114=0,0,P$114/CHI_fec!P$114)</f>
        <v>0.45375874837002822</v>
      </c>
      <c r="Q244" s="306">
        <f>IF(Q$114=0,0,Q$114/CHI_fec!Q$114)</f>
        <v>0.45484695386057994</v>
      </c>
      <c r="R244" s="306">
        <f>IF(R$114=0,0,R$114/CHI_fec!R$114)</f>
        <v>0.45484695386058011</v>
      </c>
      <c r="S244" s="306">
        <f>IF(S$114=0,0,S$114/CHI_fec!S$114)</f>
        <v>0.45484695386057988</v>
      </c>
      <c r="T244" s="306">
        <f>IF(T$114=0,0,T$114/CHI_fec!T$114)</f>
        <v>0.45484695386057988</v>
      </c>
      <c r="U244" s="306">
        <f>IF(U$114=0,0,U$114/CHI_fec!U$114)</f>
        <v>0.45484695386058016</v>
      </c>
      <c r="V244" s="306">
        <f>IF(V$114=0,0,V$114/CHI_fec!V$114)</f>
        <v>0.45484695386057994</v>
      </c>
      <c r="W244" s="306">
        <f>IF(W$114=0,0,W$114/CHI_fec!W$114)</f>
        <v>0.45484695386058011</v>
      </c>
      <c r="X244" s="306">
        <f>IF(X$114=0,0,X$114/CHI_fec!X$114)</f>
        <v>0.45484695386058016</v>
      </c>
      <c r="Y244" s="306">
        <f>IF(Y$114=0,0,Y$114/CHI_fec!Y$114)</f>
        <v>0.45484695386058011</v>
      </c>
      <c r="DA244" s="77"/>
    </row>
    <row r="245" spans="1:105" ht="12" customHeight="1" x14ac:dyDescent="0.25">
      <c r="A245" s="56" t="s">
        <v>95</v>
      </c>
      <c r="B245" s="307">
        <f>IF(B$115=0,0,B$115/CHI_fec!B$115)</f>
        <v>0.66267679580903094</v>
      </c>
      <c r="C245" s="307">
        <f>IF(C$115=0,0,C$115/CHI_fec!C$115)</f>
        <v>0.65841905677010826</v>
      </c>
      <c r="D245" s="307">
        <f>IF(D$115=0,0,D$115/CHI_fec!D$115)</f>
        <v>0.66446451394996087</v>
      </c>
      <c r="E245" s="307">
        <f>IF(E$115=0,0,E$115/CHI_fec!E$115)</f>
        <v>0.69197914642307279</v>
      </c>
      <c r="F245" s="307">
        <f>IF(F$115=0,0,F$115/CHI_fec!F$115)</f>
        <v>0.68936526405080123</v>
      </c>
      <c r="G245" s="307">
        <f>IF(G$115=0,0,G$115/CHI_fec!G$115)</f>
        <v>0.69742630757408219</v>
      </c>
      <c r="H245" s="307">
        <f>IF(H$115=0,0,H$115/CHI_fec!H$115)</f>
        <v>0.70126832213639545</v>
      </c>
      <c r="I245" s="307">
        <f>IF(I$115=0,0,I$115/CHI_fec!I$115)</f>
        <v>0.6987710257790497</v>
      </c>
      <c r="J245" s="307">
        <f>IF(J$115=0,0,J$115/CHI_fec!J$115)</f>
        <v>0.70254022103701064</v>
      </c>
      <c r="K245" s="307">
        <f>IF(K$115=0,0,K$115/CHI_fec!K$115)</f>
        <v>0.70231875019502077</v>
      </c>
      <c r="L245" s="307">
        <f>IF(L$115=0,0,L$115/CHI_fec!L$115)</f>
        <v>0.70042182330286074</v>
      </c>
      <c r="M245" s="307">
        <f>IF(M$115=0,0,M$115/CHI_fec!M$115)</f>
        <v>0.69273808485515331</v>
      </c>
      <c r="N245" s="307">
        <f>IF(N$115=0,0,N$115/CHI_fec!N$115)</f>
        <v>0.67947070043806013</v>
      </c>
      <c r="O245" s="307">
        <f>IF(O$115=0,0,O$115/CHI_fec!O$115)</f>
        <v>0.66267192466443914</v>
      </c>
      <c r="P245" s="307">
        <f>IF(P$115=0,0,P$115/CHI_fec!P$115)</f>
        <v>0.70789667623279184</v>
      </c>
      <c r="Q245" s="307">
        <f>IF(Q$115=0,0,Q$115/CHI_fec!Q$115)</f>
        <v>0.71817542621659469</v>
      </c>
      <c r="R245" s="307">
        <f>IF(R$115=0,0,R$115/CHI_fec!R$115)</f>
        <v>0.7306011854968506</v>
      </c>
      <c r="S245" s="307">
        <f>IF(S$115=0,0,S$115/CHI_fec!S$115)</f>
        <v>0.73658119821421941</v>
      </c>
      <c r="T245" s="307">
        <f>IF(T$115=0,0,T$115/CHI_fec!T$115)</f>
        <v>0.73020203396500227</v>
      </c>
      <c r="U245" s="307">
        <f>IF(U$115=0,0,U$115/CHI_fec!U$115)</f>
        <v>0.72952264479250029</v>
      </c>
      <c r="V245" s="307">
        <f>IF(V$115=0,0,V$115/CHI_fec!V$115)</f>
        <v>0.73583885052084852</v>
      </c>
      <c r="W245" s="307">
        <f>IF(W$115=0,0,W$115/CHI_fec!W$115)</f>
        <v>0.73570721382765236</v>
      </c>
      <c r="X245" s="307">
        <f>IF(X$115=0,0,X$115/CHI_fec!X$115)</f>
        <v>0.7491115351780655</v>
      </c>
      <c r="Y245" s="307">
        <f>IF(Y$115=0,0,Y$115/CHI_fec!Y$115)</f>
        <v>0.7489528785738</v>
      </c>
      <c r="DA245" s="78"/>
    </row>
    <row r="246" spans="1:105" ht="12" customHeight="1" x14ac:dyDescent="0.25">
      <c r="A246" s="174" t="s">
        <v>1051</v>
      </c>
      <c r="B246" s="308">
        <f>IF(B$121=0,0,B$121/CHI_fec!B$121)</f>
        <v>0.59571883666685488</v>
      </c>
      <c r="C246" s="308">
        <f>IF(C$121=0,0,C$121/CHI_fec!C$121)</f>
        <v>0.59401346210916939</v>
      </c>
      <c r="D246" s="308">
        <f>IF(D$121=0,0,D$121/CHI_fec!D$121)</f>
        <v>0.59507975155245818</v>
      </c>
      <c r="E246" s="308">
        <f>IF(E$121=0,0,E$121/CHI_fec!E$121)</f>
        <v>0.62146514025967825</v>
      </c>
      <c r="F246" s="308">
        <f>IF(F$121=0,0,F$121/CHI_fec!F$121)</f>
        <v>0.62682861552010027</v>
      </c>
      <c r="G246" s="308">
        <f>IF(G$121=0,0,G$121/CHI_fec!G$121)</f>
        <v>0.63171620408123696</v>
      </c>
      <c r="H246" s="308">
        <f>IF(H$121=0,0,H$121/CHI_fec!H$121)</f>
        <v>0.64088302499861616</v>
      </c>
      <c r="I246" s="308">
        <f>IF(I$121=0,0,I$121/CHI_fec!I$121)</f>
        <v>0.63757346108469037</v>
      </c>
      <c r="J246" s="308">
        <f>IF(J$121=0,0,J$121/CHI_fec!J$121)</f>
        <v>0.63868239960206752</v>
      </c>
      <c r="K246" s="308">
        <f>IF(K$121=0,0,K$121/CHI_fec!K$121)</f>
        <v>0.64213443949052373</v>
      </c>
      <c r="L246" s="308">
        <f>IF(L$121=0,0,L$121/CHI_fec!L$121)</f>
        <v>0.64086342704841304</v>
      </c>
      <c r="M246" s="308">
        <f>IF(M$121=0,0,M$121/CHI_fec!M$121)</f>
        <v>0.63362530593060173</v>
      </c>
      <c r="N246" s="308">
        <f>IF(N$121=0,0,N$121/CHI_fec!N$121)</f>
        <v>0.63499528446165399</v>
      </c>
      <c r="O246" s="308">
        <f>IF(O$121=0,0,O$121/CHI_fec!O$121)</f>
        <v>0.63268254905638011</v>
      </c>
      <c r="P246" s="308">
        <f>IF(P$121=0,0,P$121/CHI_fec!P$121)</f>
        <v>0.66663304610154273</v>
      </c>
      <c r="Q246" s="308">
        <f>IF(Q$121=0,0,Q$121/CHI_fec!Q$121)</f>
        <v>0.64835511163017756</v>
      </c>
      <c r="R246" s="308">
        <f>IF(R$121=0,0,R$121/CHI_fec!R$121)</f>
        <v>0.65853377759953813</v>
      </c>
      <c r="S246" s="308">
        <f>IF(S$121=0,0,S$121/CHI_fec!S$121)</f>
        <v>0.65508208429788817</v>
      </c>
      <c r="T246" s="308">
        <f>IF(T$121=0,0,T$121/CHI_fec!T$121)</f>
        <v>0.65362450561304719</v>
      </c>
      <c r="U246" s="308">
        <f>IF(U$121=0,0,U$121/CHI_fec!U$121)</f>
        <v>0.65246952852853579</v>
      </c>
      <c r="V246" s="308">
        <f>IF(V$121=0,0,V$121/CHI_fec!V$121)</f>
        <v>0.65187324090457865</v>
      </c>
      <c r="W246" s="308">
        <f>IF(W$121=0,0,W$121/CHI_fec!W$121)</f>
        <v>0.64589075537174856</v>
      </c>
      <c r="X246" s="308">
        <f>IF(X$121=0,0,X$121/CHI_fec!X$121)</f>
        <v>0.64370729286886685</v>
      </c>
      <c r="Y246" s="308">
        <f>IF(Y$121=0,0,Y$121/CHI_fec!Y$121)</f>
        <v>0.64388832640462568</v>
      </c>
      <c r="DA246" s="79"/>
    </row>
    <row r="247" spans="1:105" ht="12" customHeight="1" x14ac:dyDescent="0.25">
      <c r="A247" s="174" t="s">
        <v>1010</v>
      </c>
      <c r="B247" s="308">
        <f>IF(B$134=0,0,B$134/CHI_fec!B$134)</f>
        <v>0.38810600901406572</v>
      </c>
      <c r="C247" s="308">
        <f>IF(C$134=0,0,C$134/CHI_fec!C$134)</f>
        <v>0.38483113998937024</v>
      </c>
      <c r="D247" s="308">
        <f>IF(D$134=0,0,D$134/CHI_fec!D$134)</f>
        <v>0.38894954946523685</v>
      </c>
      <c r="E247" s="308">
        <f>IF(E$134=0,0,E$134/CHI_fec!E$134)</f>
        <v>0.41826895523793101</v>
      </c>
      <c r="F247" s="308">
        <f>IF(F$134=0,0,F$134/CHI_fec!F$134)</f>
        <v>0.41212417212244307</v>
      </c>
      <c r="G247" s="308">
        <f>IF(G$134=0,0,G$134/CHI_fec!G$134)</f>
        <v>0.41971536031372236</v>
      </c>
      <c r="H247" s="308">
        <f>IF(H$134=0,0,H$134/CHI_fec!H$134)</f>
        <v>0.42559958527828085</v>
      </c>
      <c r="I247" s="308">
        <f>IF(I$134=0,0,I$134/CHI_fec!I$134)</f>
        <v>0.42154975222145064</v>
      </c>
      <c r="J247" s="308">
        <f>IF(J$134=0,0,J$134/CHI_fec!J$134)</f>
        <v>0.42767176186224526</v>
      </c>
      <c r="K247" s="308">
        <f>IF(K$134=0,0,K$134/CHI_fec!K$134)</f>
        <v>0.4327523927075595</v>
      </c>
      <c r="L247" s="308">
        <f>IF(L$134=0,0,L$134/CHI_fec!L$134)</f>
        <v>0.42866343769500403</v>
      </c>
      <c r="M247" s="308">
        <f>IF(M$134=0,0,M$134/CHI_fec!M$134)</f>
        <v>0.41762462397805195</v>
      </c>
      <c r="N247" s="308">
        <f>IF(N$134=0,0,N$134/CHI_fec!N$134)</f>
        <v>0.40459673907373833</v>
      </c>
      <c r="O247" s="308">
        <f>IF(O$134=0,0,O$134/CHI_fec!O$134)</f>
        <v>0.39577389636877019</v>
      </c>
      <c r="P247" s="308">
        <f>IF(P$134=0,0,P$134/CHI_fec!P$134)</f>
        <v>0.42125832453393347</v>
      </c>
      <c r="Q247" s="308">
        <f>IF(Q$134=0,0,Q$134/CHI_fec!Q$134)</f>
        <v>0.4269624178681749</v>
      </c>
      <c r="R247" s="308">
        <f>IF(R$134=0,0,R$134/CHI_fec!R$134)</f>
        <v>0.44179411502832572</v>
      </c>
      <c r="S247" s="308">
        <f>IF(S$134=0,0,S$134/CHI_fec!S$134)</f>
        <v>0.44972181442220222</v>
      </c>
      <c r="T247" s="308">
        <f>IF(T$134=0,0,T$134/CHI_fec!T$134)</f>
        <v>0.4401443235537526</v>
      </c>
      <c r="U247" s="308">
        <f>IF(U$134=0,0,U$134/CHI_fec!U$134)</f>
        <v>0.4390333425035397</v>
      </c>
      <c r="V247" s="308">
        <f>IF(V$134=0,0,V$134/CHI_fec!V$134)</f>
        <v>0.44790820150497807</v>
      </c>
      <c r="W247" s="308">
        <f>IF(W$134=0,0,W$134/CHI_fec!W$134)</f>
        <v>0.44666522089756566</v>
      </c>
      <c r="X247" s="308">
        <f>IF(X$134=0,0,X$134/CHI_fec!X$134)</f>
        <v>0.48419846305750736</v>
      </c>
      <c r="Y247" s="308">
        <f>IF(Y$134=0,0,Y$134/CHI_fec!Y$134)</f>
        <v>0.4834933996235436</v>
      </c>
      <c r="DA247" s="79"/>
    </row>
    <row r="248" spans="1:105" ht="12" customHeight="1" x14ac:dyDescent="0.25">
      <c r="A248" s="174" t="s">
        <v>1021</v>
      </c>
      <c r="B248" s="308">
        <f>IF(B$142=0,0,B$142/CHI_fec!B$142)</f>
        <v>0.7120992929508605</v>
      </c>
      <c r="C248" s="308">
        <f>IF(C$142=0,0,C$142/CHI_fec!C$142)</f>
        <v>0.70978428435306962</v>
      </c>
      <c r="D248" s="308">
        <f>IF(D$142=0,0,D$142/CHI_fec!D$142)</f>
        <v>0.716319486416785</v>
      </c>
      <c r="E248" s="308">
        <f>IF(E$142=0,0,E$142/CHI_fec!E$142)</f>
        <v>0.75302133156566531</v>
      </c>
      <c r="F248" s="308">
        <f>IF(F$142=0,0,F$142/CHI_fec!F$142)</f>
        <v>0.74513018602850389</v>
      </c>
      <c r="G248" s="308">
        <f>IF(G$142=0,0,G$142/CHI_fec!G$142)</f>
        <v>0.75474831151098298</v>
      </c>
      <c r="H248" s="308">
        <f>IF(H$142=0,0,H$142/CHI_fec!H$142)</f>
        <v>0.7584009002242218</v>
      </c>
      <c r="I248" s="308">
        <f>IF(I$142=0,0,I$142/CHI_fec!I$142)</f>
        <v>0.75158928305971617</v>
      </c>
      <c r="J248" s="308">
        <f>IF(J$142=0,0,J$142/CHI_fec!J$142)</f>
        <v>0.76026871118988115</v>
      </c>
      <c r="K248" s="308">
        <f>IF(K$142=0,0,K$142/CHI_fec!K$142)</f>
        <v>0.76138303091174997</v>
      </c>
      <c r="L248" s="308">
        <f>IF(L$142=0,0,L$142/CHI_fec!L$142)</f>
        <v>0.75889102892273919</v>
      </c>
      <c r="M248" s="308">
        <f>IF(M$142=0,0,M$142/CHI_fec!M$142)</f>
        <v>0.73983942657002622</v>
      </c>
      <c r="N248" s="308">
        <f>IF(N$142=0,0,N$142/CHI_fec!N$142)</f>
        <v>0.71840215697771226</v>
      </c>
      <c r="O248" s="308">
        <f>IF(O$142=0,0,O$142/CHI_fec!O$142)</f>
        <v>0.68951544673041554</v>
      </c>
      <c r="P248" s="308">
        <f>IF(P$142=0,0,P$142/CHI_fec!P$142)</f>
        <v>0.74194982796808739</v>
      </c>
      <c r="Q248" s="308">
        <f>IF(Q$142=0,0,Q$142/CHI_fec!Q$142)</f>
        <v>0.76853571166522061</v>
      </c>
      <c r="R248" s="308">
        <f>IF(R$142=0,0,R$142/CHI_fec!R$142)</f>
        <v>0.77788827536281568</v>
      </c>
      <c r="S248" s="308">
        <f>IF(S$142=0,0,S$142/CHI_fec!S$142)</f>
        <v>0.79718341140336979</v>
      </c>
      <c r="T248" s="308">
        <f>IF(T$142=0,0,T$142/CHI_fec!T$142)</f>
        <v>0.7836798406792389</v>
      </c>
      <c r="U248" s="308">
        <f>IF(U$142=0,0,U$142/CHI_fec!U$142)</f>
        <v>0.78379711645521966</v>
      </c>
      <c r="V248" s="308">
        <f>IF(V$142=0,0,V$142/CHI_fec!V$142)</f>
        <v>0.79897796736906623</v>
      </c>
      <c r="W248" s="308">
        <f>IF(W$142=0,0,W$142/CHI_fec!W$142)</f>
        <v>0.80529297546100365</v>
      </c>
      <c r="X248" s="308">
        <f>IF(X$142=0,0,X$142/CHI_fec!X$142)</f>
        <v>0.83963782564361655</v>
      </c>
      <c r="Y248" s="308">
        <f>IF(Y$142=0,0,Y$142/CHI_fec!Y$142)</f>
        <v>0.83886696871284927</v>
      </c>
      <c r="DA248" s="79"/>
    </row>
    <row r="249" spans="1:105" ht="12" customHeight="1" x14ac:dyDescent="0.25">
      <c r="A249" s="41" t="s">
        <v>1038</v>
      </c>
      <c r="B249" s="309">
        <f>IF(B$156=0,0,B$156/CHI_fec!B$156)</f>
        <v>0.58183466564975628</v>
      </c>
      <c r="C249" s="309">
        <f>IF(C$156=0,0,C$156/CHI_fec!C$156)</f>
        <v>0.5818346656497565</v>
      </c>
      <c r="D249" s="309">
        <f>IF(D$156=0,0,D$156/CHI_fec!D$156)</f>
        <v>0.58183466564975683</v>
      </c>
      <c r="E249" s="309">
        <f>IF(E$156=0,0,E$156/CHI_fec!E$156)</f>
        <v>0.58990796676705848</v>
      </c>
      <c r="F249" s="309">
        <f>IF(F$156=0,0,F$156/CHI_fec!F$156)</f>
        <v>0.59186922000525999</v>
      </c>
      <c r="G249" s="309">
        <f>IF(G$156=0,0,G$156/CHI_fec!G$156)</f>
        <v>0.59650604583233713</v>
      </c>
      <c r="H249" s="309">
        <f>IF(H$156=0,0,H$156/CHI_fec!H$156)</f>
        <v>0.59650604583233713</v>
      </c>
      <c r="I249" s="309">
        <f>IF(I$156=0,0,I$156/CHI_fec!I$156)</f>
        <v>0.59650604583233713</v>
      </c>
      <c r="J249" s="309">
        <f>IF(J$156=0,0,J$156/CHI_fec!J$156)</f>
        <v>0.59650604583233702</v>
      </c>
      <c r="K249" s="309">
        <f>IF(K$156=0,0,K$156/CHI_fec!K$156)</f>
        <v>0.59650604583233713</v>
      </c>
      <c r="L249" s="309">
        <f>IF(L$156=0,0,L$156/CHI_fec!L$156)</f>
        <v>0.5965060458323368</v>
      </c>
      <c r="M249" s="309">
        <f>IF(M$156=0,0,M$156/CHI_fec!M$156)</f>
        <v>0.59650604583233713</v>
      </c>
      <c r="N249" s="309">
        <f>IF(N$156=0,0,N$156/CHI_fec!N$156)</f>
        <v>0.59650604583233691</v>
      </c>
      <c r="O249" s="309">
        <f>IF(O$156=0,0,O$156/CHI_fec!O$156)</f>
        <v>0.59650604583233713</v>
      </c>
      <c r="P249" s="309">
        <f>IF(P$156=0,0,P$156/CHI_fec!P$156)</f>
        <v>0.61594294124910343</v>
      </c>
      <c r="Q249" s="309">
        <f>IF(Q$156=0,0,Q$156/CHI_fec!Q$156)</f>
        <v>0.62836582245834971</v>
      </c>
      <c r="R249" s="309">
        <f>IF(R$156=0,0,R$156/CHI_fec!R$156)</f>
        <v>0.62836582245834971</v>
      </c>
      <c r="S249" s="309">
        <f>IF(S$156=0,0,S$156/CHI_fec!S$156)</f>
        <v>0.6283658224583496</v>
      </c>
      <c r="T249" s="309">
        <f>IF(T$156=0,0,T$156/CHI_fec!T$156)</f>
        <v>0.62836582245834982</v>
      </c>
      <c r="U249" s="309">
        <f>IF(U$156=0,0,U$156/CHI_fec!U$156)</f>
        <v>0.62836582245834993</v>
      </c>
      <c r="V249" s="309">
        <f>IF(V$156=0,0,V$156/CHI_fec!V$156)</f>
        <v>0.62836582245834971</v>
      </c>
      <c r="W249" s="309">
        <f>IF(W$156=0,0,W$156/CHI_fec!W$156)</f>
        <v>0.62836582245834982</v>
      </c>
      <c r="X249" s="309">
        <f>IF(X$156=0,0,X$156/CHI_fec!X$156)</f>
        <v>0.62836582245835004</v>
      </c>
      <c r="Y249" s="309">
        <f>IF(Y$156=0,0,Y$156/CHI_fec!Y$156)</f>
        <v>0.62836582245834971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5:Y5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CO2 emissions"</f>
        <v>LU: Chemical industry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SUM(B6:B10)+B16+B25+B36+B44+B58+B59</f>
        <v>0</v>
      </c>
      <c r="C5" s="223">
        <f t="shared" si="0"/>
        <v>0</v>
      </c>
      <c r="D5" s="223">
        <f t="shared" si="0"/>
        <v>0</v>
      </c>
      <c r="E5" s="223">
        <f t="shared" si="0"/>
        <v>0</v>
      </c>
      <c r="F5" s="223">
        <f t="shared" si="0"/>
        <v>0</v>
      </c>
      <c r="G5" s="223">
        <f t="shared" si="0"/>
        <v>0</v>
      </c>
      <c r="H5" s="223">
        <f t="shared" si="0"/>
        <v>0</v>
      </c>
      <c r="I5" s="223">
        <f t="shared" si="0"/>
        <v>0</v>
      </c>
      <c r="J5" s="223">
        <f t="shared" si="0"/>
        <v>0</v>
      </c>
      <c r="K5" s="223">
        <f t="shared" si="0"/>
        <v>0</v>
      </c>
      <c r="L5" s="223">
        <f t="shared" si="0"/>
        <v>0</v>
      </c>
      <c r="M5" s="223">
        <f t="shared" si="0"/>
        <v>0</v>
      </c>
      <c r="N5" s="223">
        <f t="shared" si="0"/>
        <v>0</v>
      </c>
      <c r="O5" s="223">
        <f t="shared" si="0"/>
        <v>0</v>
      </c>
      <c r="P5" s="223">
        <f t="shared" si="0"/>
        <v>0</v>
      </c>
      <c r="Q5" s="223">
        <f t="shared" si="0"/>
        <v>0</v>
      </c>
      <c r="R5" s="223">
        <f t="shared" si="0"/>
        <v>0</v>
      </c>
      <c r="S5" s="223">
        <f t="shared" si="0"/>
        <v>0</v>
      </c>
      <c r="T5" s="223">
        <f t="shared" si="0"/>
        <v>0</v>
      </c>
      <c r="U5" s="223">
        <f t="shared" si="0"/>
        <v>0</v>
      </c>
      <c r="V5" s="223">
        <f t="shared" si="0"/>
        <v>0</v>
      </c>
      <c r="W5" s="223">
        <f t="shared" si="0"/>
        <v>0</v>
      </c>
      <c r="X5" s="223">
        <f t="shared" si="0"/>
        <v>0</v>
      </c>
      <c r="Y5" s="223">
        <f t="shared" si="0"/>
        <v>0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1268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1269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1270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1271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1272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1273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1274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1275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1276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1277</v>
      </c>
    </row>
    <row r="16" spans="1:105" ht="12" customHeight="1" x14ac:dyDescent="0.25">
      <c r="A16" s="134" t="s">
        <v>997</v>
      </c>
      <c r="B16" s="314">
        <v>0</v>
      </c>
      <c r="C16" s="314">
        <v>0</v>
      </c>
      <c r="D16" s="314">
        <v>0</v>
      </c>
      <c r="E16" s="314">
        <v>0</v>
      </c>
      <c r="F16" s="314">
        <v>0</v>
      </c>
      <c r="G16" s="314">
        <v>0</v>
      </c>
      <c r="H16" s="314">
        <v>0</v>
      </c>
      <c r="I16" s="314">
        <v>0</v>
      </c>
      <c r="J16" s="314">
        <v>0</v>
      </c>
      <c r="K16" s="314">
        <v>0</v>
      </c>
      <c r="L16" s="314">
        <v>0</v>
      </c>
      <c r="M16" s="314">
        <v>0</v>
      </c>
      <c r="N16" s="314">
        <v>0</v>
      </c>
      <c r="O16" s="314">
        <v>0</v>
      </c>
      <c r="P16" s="314">
        <v>0</v>
      </c>
      <c r="Q16" s="314">
        <v>0</v>
      </c>
      <c r="R16" s="314">
        <v>0</v>
      </c>
      <c r="S16" s="314">
        <v>0</v>
      </c>
      <c r="T16" s="314">
        <v>0</v>
      </c>
      <c r="U16" s="314">
        <v>0</v>
      </c>
      <c r="V16" s="314">
        <v>0</v>
      </c>
      <c r="W16" s="314">
        <v>0</v>
      </c>
      <c r="X16" s="314">
        <v>0</v>
      </c>
      <c r="Y16" s="314">
        <v>0</v>
      </c>
      <c r="DA16" s="136"/>
    </row>
    <row r="17" spans="1:105" ht="12" customHeight="1" x14ac:dyDescent="0.25">
      <c r="A17" s="135" t="s">
        <v>28</v>
      </c>
      <c r="B17" s="315">
        <v>0</v>
      </c>
      <c r="C17" s="315">
        <v>0</v>
      </c>
      <c r="D17" s="315">
        <v>0</v>
      </c>
      <c r="E17" s="315">
        <v>0</v>
      </c>
      <c r="F17" s="315">
        <v>0</v>
      </c>
      <c r="G17" s="315">
        <v>0</v>
      </c>
      <c r="H17" s="315">
        <v>0</v>
      </c>
      <c r="I17" s="315">
        <v>0</v>
      </c>
      <c r="J17" s="315">
        <v>0</v>
      </c>
      <c r="K17" s="315">
        <v>0</v>
      </c>
      <c r="L17" s="315">
        <v>0</v>
      </c>
      <c r="M17" s="315">
        <v>0</v>
      </c>
      <c r="N17" s="315">
        <v>0</v>
      </c>
      <c r="O17" s="315">
        <v>0</v>
      </c>
      <c r="P17" s="315">
        <v>0</v>
      </c>
      <c r="Q17" s="315">
        <v>0</v>
      </c>
      <c r="R17" s="315">
        <v>0</v>
      </c>
      <c r="S17" s="315">
        <v>0</v>
      </c>
      <c r="T17" s="315">
        <v>0</v>
      </c>
      <c r="U17" s="315">
        <v>0</v>
      </c>
      <c r="V17" s="315">
        <v>0</v>
      </c>
      <c r="W17" s="315">
        <v>0</v>
      </c>
      <c r="X17" s="315">
        <v>0</v>
      </c>
      <c r="Y17" s="315">
        <v>0</v>
      </c>
      <c r="DA17" s="137"/>
    </row>
    <row r="18" spans="1:105" ht="12" customHeight="1" x14ac:dyDescent="0.25">
      <c r="A18" s="135" t="s">
        <v>30</v>
      </c>
      <c r="B18" s="315">
        <v>0</v>
      </c>
      <c r="C18" s="315">
        <v>0</v>
      </c>
      <c r="D18" s="315">
        <v>0</v>
      </c>
      <c r="E18" s="315">
        <v>0</v>
      </c>
      <c r="F18" s="315">
        <v>0</v>
      </c>
      <c r="G18" s="315">
        <v>0</v>
      </c>
      <c r="H18" s="315">
        <v>0</v>
      </c>
      <c r="I18" s="315">
        <v>0</v>
      </c>
      <c r="J18" s="315">
        <v>0</v>
      </c>
      <c r="K18" s="315">
        <v>0</v>
      </c>
      <c r="L18" s="315">
        <v>0</v>
      </c>
      <c r="M18" s="315">
        <v>0</v>
      </c>
      <c r="N18" s="315">
        <v>0</v>
      </c>
      <c r="O18" s="315">
        <v>0</v>
      </c>
      <c r="P18" s="315">
        <v>0</v>
      </c>
      <c r="Q18" s="315">
        <v>0</v>
      </c>
      <c r="R18" s="315">
        <v>0</v>
      </c>
      <c r="S18" s="315">
        <v>0</v>
      </c>
      <c r="T18" s="315">
        <v>0</v>
      </c>
      <c r="U18" s="315">
        <v>0</v>
      </c>
      <c r="V18" s="315">
        <v>0</v>
      </c>
      <c r="W18" s="315">
        <v>0</v>
      </c>
      <c r="X18" s="315">
        <v>0</v>
      </c>
      <c r="Y18" s="315">
        <v>0</v>
      </c>
      <c r="DA18" s="137"/>
    </row>
    <row r="19" spans="1:105" ht="12" customHeight="1" x14ac:dyDescent="0.25">
      <c r="A19" s="135" t="s">
        <v>31</v>
      </c>
      <c r="B19" s="315">
        <v>0</v>
      </c>
      <c r="C19" s="315">
        <v>0</v>
      </c>
      <c r="D19" s="315">
        <v>0</v>
      </c>
      <c r="E19" s="315">
        <v>0</v>
      </c>
      <c r="F19" s="315">
        <v>0</v>
      </c>
      <c r="G19" s="315">
        <v>0</v>
      </c>
      <c r="H19" s="315">
        <v>0</v>
      </c>
      <c r="I19" s="315">
        <v>0</v>
      </c>
      <c r="J19" s="315">
        <v>0</v>
      </c>
      <c r="K19" s="315">
        <v>0</v>
      </c>
      <c r="L19" s="315">
        <v>0</v>
      </c>
      <c r="M19" s="315">
        <v>0</v>
      </c>
      <c r="N19" s="315">
        <v>0</v>
      </c>
      <c r="O19" s="315">
        <v>0</v>
      </c>
      <c r="P19" s="315">
        <v>0</v>
      </c>
      <c r="Q19" s="315">
        <v>0</v>
      </c>
      <c r="R19" s="315">
        <v>0</v>
      </c>
      <c r="S19" s="315">
        <v>0</v>
      </c>
      <c r="T19" s="315">
        <v>0</v>
      </c>
      <c r="U19" s="315">
        <v>0</v>
      </c>
      <c r="V19" s="315">
        <v>0</v>
      </c>
      <c r="W19" s="315">
        <v>0</v>
      </c>
      <c r="X19" s="315">
        <v>0</v>
      </c>
      <c r="Y19" s="315">
        <v>0</v>
      </c>
      <c r="DA19" s="137"/>
    </row>
    <row r="20" spans="1:105" ht="12" customHeight="1" x14ac:dyDescent="0.25">
      <c r="A20" s="135" t="s">
        <v>82</v>
      </c>
      <c r="B20" s="315">
        <v>0</v>
      </c>
      <c r="C20" s="315">
        <v>0</v>
      </c>
      <c r="D20" s="315">
        <v>0</v>
      </c>
      <c r="E20" s="315">
        <v>0</v>
      </c>
      <c r="F20" s="315">
        <v>0</v>
      </c>
      <c r="G20" s="315">
        <v>0</v>
      </c>
      <c r="H20" s="315">
        <v>0</v>
      </c>
      <c r="I20" s="315">
        <v>0</v>
      </c>
      <c r="J20" s="315">
        <v>0</v>
      </c>
      <c r="K20" s="315">
        <v>0</v>
      </c>
      <c r="L20" s="315">
        <v>0</v>
      </c>
      <c r="M20" s="315">
        <v>0</v>
      </c>
      <c r="N20" s="315">
        <v>0</v>
      </c>
      <c r="O20" s="315">
        <v>0</v>
      </c>
      <c r="P20" s="315">
        <v>0</v>
      </c>
      <c r="Q20" s="315">
        <v>0</v>
      </c>
      <c r="R20" s="315">
        <v>0</v>
      </c>
      <c r="S20" s="315">
        <v>0</v>
      </c>
      <c r="T20" s="315">
        <v>0</v>
      </c>
      <c r="U20" s="315">
        <v>0</v>
      </c>
      <c r="V20" s="315">
        <v>0</v>
      </c>
      <c r="W20" s="315">
        <v>0</v>
      </c>
      <c r="X20" s="315">
        <v>0</v>
      </c>
      <c r="Y20" s="315">
        <v>0</v>
      </c>
      <c r="DA20" s="137"/>
    </row>
    <row r="21" spans="1:105" ht="12" customHeight="1" x14ac:dyDescent="0.25">
      <c r="A21" s="135" t="s">
        <v>32</v>
      </c>
      <c r="B21" s="315">
        <v>0</v>
      </c>
      <c r="C21" s="315">
        <v>0</v>
      </c>
      <c r="D21" s="315">
        <v>0</v>
      </c>
      <c r="E21" s="315">
        <v>0</v>
      </c>
      <c r="F21" s="315">
        <v>0</v>
      </c>
      <c r="G21" s="315">
        <v>0</v>
      </c>
      <c r="H21" s="315">
        <v>0</v>
      </c>
      <c r="I21" s="315">
        <v>0</v>
      </c>
      <c r="J21" s="315">
        <v>0</v>
      </c>
      <c r="K21" s="315">
        <v>0</v>
      </c>
      <c r="L21" s="315">
        <v>0</v>
      </c>
      <c r="M21" s="315">
        <v>0</v>
      </c>
      <c r="N21" s="315">
        <v>0</v>
      </c>
      <c r="O21" s="315">
        <v>0</v>
      </c>
      <c r="P21" s="315">
        <v>0</v>
      </c>
      <c r="Q21" s="315">
        <v>0</v>
      </c>
      <c r="R21" s="315">
        <v>0</v>
      </c>
      <c r="S21" s="315">
        <v>0</v>
      </c>
      <c r="T21" s="315">
        <v>0</v>
      </c>
      <c r="U21" s="315">
        <v>0</v>
      </c>
      <c r="V21" s="315">
        <v>0</v>
      </c>
      <c r="W21" s="315">
        <v>0</v>
      </c>
      <c r="X21" s="315">
        <v>0</v>
      </c>
      <c r="Y21" s="315">
        <v>0</v>
      </c>
      <c r="DA21" s="137"/>
    </row>
    <row r="22" spans="1:105" ht="12" customHeight="1" x14ac:dyDescent="0.25">
      <c r="A22" s="135" t="s">
        <v>33</v>
      </c>
      <c r="B22" s="315">
        <v>0</v>
      </c>
      <c r="C22" s="315">
        <v>0</v>
      </c>
      <c r="D22" s="315">
        <v>0</v>
      </c>
      <c r="E22" s="315">
        <v>0</v>
      </c>
      <c r="F22" s="315">
        <v>0</v>
      </c>
      <c r="G22" s="315">
        <v>0</v>
      </c>
      <c r="H22" s="315">
        <v>0</v>
      </c>
      <c r="I22" s="315">
        <v>0</v>
      </c>
      <c r="J22" s="315">
        <v>0</v>
      </c>
      <c r="K22" s="315">
        <v>0</v>
      </c>
      <c r="L22" s="315">
        <v>0</v>
      </c>
      <c r="M22" s="315">
        <v>0</v>
      </c>
      <c r="N22" s="315">
        <v>0</v>
      </c>
      <c r="O22" s="315">
        <v>0</v>
      </c>
      <c r="P22" s="315">
        <v>0</v>
      </c>
      <c r="Q22" s="315">
        <v>0</v>
      </c>
      <c r="R22" s="315">
        <v>0</v>
      </c>
      <c r="S22" s="315">
        <v>0</v>
      </c>
      <c r="T22" s="315">
        <v>0</v>
      </c>
      <c r="U22" s="315">
        <v>0</v>
      </c>
      <c r="V22" s="315">
        <v>0</v>
      </c>
      <c r="W22" s="315">
        <v>0</v>
      </c>
      <c r="X22" s="315">
        <v>0</v>
      </c>
      <c r="Y22" s="315">
        <v>0</v>
      </c>
      <c r="DA22" s="137"/>
    </row>
    <row r="23" spans="1:105" ht="12" customHeight="1" x14ac:dyDescent="0.25">
      <c r="A23" s="135" t="s">
        <v>83</v>
      </c>
      <c r="B23" s="315">
        <v>0</v>
      </c>
      <c r="C23" s="315">
        <v>0</v>
      </c>
      <c r="D23" s="315">
        <v>0</v>
      </c>
      <c r="E23" s="315">
        <v>0</v>
      </c>
      <c r="F23" s="315">
        <v>0</v>
      </c>
      <c r="G23" s="315">
        <v>0</v>
      </c>
      <c r="H23" s="315">
        <v>0</v>
      </c>
      <c r="I23" s="315">
        <v>0</v>
      </c>
      <c r="J23" s="315">
        <v>0</v>
      </c>
      <c r="K23" s="315">
        <v>0</v>
      </c>
      <c r="L23" s="315">
        <v>0</v>
      </c>
      <c r="M23" s="315">
        <v>0</v>
      </c>
      <c r="N23" s="315">
        <v>0</v>
      </c>
      <c r="O23" s="315">
        <v>0</v>
      </c>
      <c r="P23" s="315">
        <v>0</v>
      </c>
      <c r="Q23" s="315">
        <v>0</v>
      </c>
      <c r="R23" s="315">
        <v>0</v>
      </c>
      <c r="S23" s="315">
        <v>0</v>
      </c>
      <c r="T23" s="315">
        <v>0</v>
      </c>
      <c r="U23" s="315">
        <v>0</v>
      </c>
      <c r="V23" s="315">
        <v>0</v>
      </c>
      <c r="W23" s="315">
        <v>0</v>
      </c>
      <c r="X23" s="315">
        <v>0</v>
      </c>
      <c r="Y23" s="315">
        <v>0</v>
      </c>
      <c r="DA23" s="137"/>
    </row>
    <row r="24" spans="1:105" ht="12" customHeight="1" x14ac:dyDescent="0.25">
      <c r="A24" s="135" t="s">
        <v>73</v>
      </c>
      <c r="B24" s="315">
        <v>0</v>
      </c>
      <c r="C24" s="315">
        <v>0</v>
      </c>
      <c r="D24" s="315">
        <v>0</v>
      </c>
      <c r="E24" s="315">
        <v>0</v>
      </c>
      <c r="F24" s="315">
        <v>0</v>
      </c>
      <c r="G24" s="315">
        <v>0</v>
      </c>
      <c r="H24" s="315">
        <v>0</v>
      </c>
      <c r="I24" s="315">
        <v>0</v>
      </c>
      <c r="J24" s="315">
        <v>0</v>
      </c>
      <c r="K24" s="315">
        <v>0</v>
      </c>
      <c r="L24" s="315">
        <v>0</v>
      </c>
      <c r="M24" s="315">
        <v>0</v>
      </c>
      <c r="N24" s="315">
        <v>0</v>
      </c>
      <c r="O24" s="315">
        <v>0</v>
      </c>
      <c r="P24" s="315">
        <v>0</v>
      </c>
      <c r="Q24" s="315">
        <v>0</v>
      </c>
      <c r="R24" s="315">
        <v>0</v>
      </c>
      <c r="S24" s="315">
        <v>0</v>
      </c>
      <c r="T24" s="315">
        <v>0</v>
      </c>
      <c r="U24" s="315">
        <v>0</v>
      </c>
      <c r="V24" s="315">
        <v>0</v>
      </c>
      <c r="W24" s="315">
        <v>0</v>
      </c>
      <c r="X24" s="315">
        <v>0</v>
      </c>
      <c r="Y24" s="315">
        <v>0</v>
      </c>
      <c r="DA24" s="137"/>
    </row>
    <row r="25" spans="1:105" ht="12" customHeight="1" x14ac:dyDescent="0.25">
      <c r="A25" s="57" t="s">
        <v>998</v>
      </c>
      <c r="B25" s="294">
        <v>0</v>
      </c>
      <c r="C25" s="294">
        <v>0</v>
      </c>
      <c r="D25" s="294">
        <v>0</v>
      </c>
      <c r="E25" s="294">
        <v>0</v>
      </c>
      <c r="F25" s="294">
        <v>0</v>
      </c>
      <c r="G25" s="294">
        <v>0</v>
      </c>
      <c r="H25" s="294">
        <v>0</v>
      </c>
      <c r="I25" s="294">
        <v>0</v>
      </c>
      <c r="J25" s="294">
        <v>0</v>
      </c>
      <c r="K25" s="294">
        <v>0</v>
      </c>
      <c r="L25" s="294">
        <v>0</v>
      </c>
      <c r="M25" s="294">
        <v>0</v>
      </c>
      <c r="N25" s="294">
        <v>0</v>
      </c>
      <c r="O25" s="294">
        <v>0</v>
      </c>
      <c r="P25" s="294">
        <v>0</v>
      </c>
      <c r="Q25" s="294">
        <v>0</v>
      </c>
      <c r="R25" s="294">
        <v>0</v>
      </c>
      <c r="S25" s="294">
        <v>0</v>
      </c>
      <c r="T25" s="294">
        <v>0</v>
      </c>
      <c r="U25" s="294">
        <v>0</v>
      </c>
      <c r="V25" s="294">
        <v>0</v>
      </c>
      <c r="W25" s="294">
        <v>0</v>
      </c>
      <c r="X25" s="294">
        <v>0</v>
      </c>
      <c r="Y25" s="294">
        <v>0</v>
      </c>
      <c r="DA25" s="70" t="s">
        <v>1278</v>
      </c>
    </row>
    <row r="26" spans="1:105" ht="12" customHeight="1" x14ac:dyDescent="0.25">
      <c r="A26" s="46" t="s">
        <v>28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1279</v>
      </c>
    </row>
    <row r="27" spans="1:105" ht="12" customHeight="1" x14ac:dyDescent="0.25">
      <c r="A27" s="46" t="s">
        <v>30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1280</v>
      </c>
    </row>
    <row r="28" spans="1:105" ht="12" customHeight="1" x14ac:dyDescent="0.25">
      <c r="A28" s="46" t="s">
        <v>31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1281</v>
      </c>
    </row>
    <row r="29" spans="1:105" ht="12" customHeight="1" x14ac:dyDescent="0.25">
      <c r="A29" s="46" t="s">
        <v>159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1282</v>
      </c>
    </row>
    <row r="30" spans="1:105" ht="12" customHeight="1" x14ac:dyDescent="0.25">
      <c r="A30" s="46" t="s">
        <v>32</v>
      </c>
      <c r="B30" s="229">
        <v>0</v>
      </c>
      <c r="C30" s="229">
        <v>0</v>
      </c>
      <c r="D30" s="229">
        <v>0</v>
      </c>
      <c r="E30" s="229">
        <v>0</v>
      </c>
      <c r="F30" s="229">
        <v>0</v>
      </c>
      <c r="G30" s="229">
        <v>0</v>
      </c>
      <c r="H30" s="229">
        <v>0</v>
      </c>
      <c r="I30" s="229">
        <v>0</v>
      </c>
      <c r="J30" s="229">
        <v>0</v>
      </c>
      <c r="K30" s="229">
        <v>0</v>
      </c>
      <c r="L30" s="229">
        <v>0</v>
      </c>
      <c r="M30" s="229">
        <v>0</v>
      </c>
      <c r="N30" s="229">
        <v>0</v>
      </c>
      <c r="O30" s="229">
        <v>0</v>
      </c>
      <c r="P30" s="229">
        <v>0</v>
      </c>
      <c r="Q30" s="229">
        <v>0</v>
      </c>
      <c r="R30" s="229">
        <v>0</v>
      </c>
      <c r="S30" s="229">
        <v>0</v>
      </c>
      <c r="T30" s="229">
        <v>0</v>
      </c>
      <c r="U30" s="229">
        <v>0</v>
      </c>
      <c r="V30" s="229">
        <v>0</v>
      </c>
      <c r="W30" s="229">
        <v>0</v>
      </c>
      <c r="X30" s="229">
        <v>0</v>
      </c>
      <c r="Y30" s="229">
        <v>0</v>
      </c>
      <c r="DA30" s="73" t="s">
        <v>1283</v>
      </c>
    </row>
    <row r="31" spans="1:105" ht="12" customHeight="1" x14ac:dyDescent="0.25">
      <c r="A31" s="46" t="s">
        <v>33</v>
      </c>
      <c r="B31" s="229">
        <v>0</v>
      </c>
      <c r="C31" s="229">
        <v>0</v>
      </c>
      <c r="D31" s="229">
        <v>0</v>
      </c>
      <c r="E31" s="229">
        <v>0</v>
      </c>
      <c r="F31" s="229">
        <v>0</v>
      </c>
      <c r="G31" s="229">
        <v>0</v>
      </c>
      <c r="H31" s="229">
        <v>0</v>
      </c>
      <c r="I31" s="229">
        <v>0</v>
      </c>
      <c r="J31" s="229">
        <v>0</v>
      </c>
      <c r="K31" s="229">
        <v>0</v>
      </c>
      <c r="L31" s="229">
        <v>0</v>
      </c>
      <c r="M31" s="229">
        <v>0</v>
      </c>
      <c r="N31" s="229">
        <v>0</v>
      </c>
      <c r="O31" s="229">
        <v>0</v>
      </c>
      <c r="P31" s="229">
        <v>0</v>
      </c>
      <c r="Q31" s="229">
        <v>0</v>
      </c>
      <c r="R31" s="229">
        <v>0</v>
      </c>
      <c r="S31" s="229">
        <v>0</v>
      </c>
      <c r="T31" s="229">
        <v>0</v>
      </c>
      <c r="U31" s="229">
        <v>0</v>
      </c>
      <c r="V31" s="229">
        <v>0</v>
      </c>
      <c r="W31" s="229">
        <v>0</v>
      </c>
      <c r="X31" s="229">
        <v>0</v>
      </c>
      <c r="Y31" s="229">
        <v>0</v>
      </c>
      <c r="DA31" s="73" t="s">
        <v>1284</v>
      </c>
    </row>
    <row r="32" spans="1:105" ht="12" customHeight="1" x14ac:dyDescent="0.25">
      <c r="A32" s="46" t="s">
        <v>35</v>
      </c>
      <c r="B32" s="229">
        <v>0</v>
      </c>
      <c r="C32" s="229">
        <v>0</v>
      </c>
      <c r="D32" s="229">
        <v>0</v>
      </c>
      <c r="E32" s="229">
        <v>0</v>
      </c>
      <c r="F32" s="229">
        <v>0</v>
      </c>
      <c r="G32" s="229">
        <v>0</v>
      </c>
      <c r="H32" s="229">
        <v>0</v>
      </c>
      <c r="I32" s="229">
        <v>0</v>
      </c>
      <c r="J32" s="229">
        <v>0</v>
      </c>
      <c r="K32" s="229">
        <v>0</v>
      </c>
      <c r="L32" s="229">
        <v>0</v>
      </c>
      <c r="M32" s="229">
        <v>0</v>
      </c>
      <c r="N32" s="229">
        <v>0</v>
      </c>
      <c r="O32" s="229">
        <v>0</v>
      </c>
      <c r="P32" s="229">
        <v>0</v>
      </c>
      <c r="Q32" s="229">
        <v>0</v>
      </c>
      <c r="R32" s="229">
        <v>0</v>
      </c>
      <c r="S32" s="229">
        <v>0</v>
      </c>
      <c r="T32" s="229">
        <v>0</v>
      </c>
      <c r="U32" s="229">
        <v>0</v>
      </c>
      <c r="V32" s="229">
        <v>0</v>
      </c>
      <c r="W32" s="229">
        <v>0</v>
      </c>
      <c r="X32" s="229">
        <v>0</v>
      </c>
      <c r="Y32" s="229">
        <v>0</v>
      </c>
      <c r="DA32" s="73" t="s">
        <v>1285</v>
      </c>
    </row>
    <row r="33" spans="1:105" ht="12" customHeight="1" x14ac:dyDescent="0.25">
      <c r="A33" s="46" t="s">
        <v>36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1286</v>
      </c>
    </row>
    <row r="34" spans="1:105" ht="12" customHeight="1" x14ac:dyDescent="0.25">
      <c r="A34" s="46" t="s">
        <v>38</v>
      </c>
      <c r="B34" s="229">
        <v>0</v>
      </c>
      <c r="C34" s="229">
        <v>0</v>
      </c>
      <c r="D34" s="229">
        <v>0</v>
      </c>
      <c r="E34" s="229">
        <v>0</v>
      </c>
      <c r="F34" s="229">
        <v>0</v>
      </c>
      <c r="G34" s="229">
        <v>0</v>
      </c>
      <c r="H34" s="229">
        <v>0</v>
      </c>
      <c r="I34" s="229">
        <v>0</v>
      </c>
      <c r="J34" s="229">
        <v>0</v>
      </c>
      <c r="K34" s="229">
        <v>0</v>
      </c>
      <c r="L34" s="229">
        <v>0</v>
      </c>
      <c r="M34" s="229">
        <v>0</v>
      </c>
      <c r="N34" s="229">
        <v>0</v>
      </c>
      <c r="O34" s="229">
        <v>0</v>
      </c>
      <c r="P34" s="229">
        <v>0</v>
      </c>
      <c r="Q34" s="229">
        <v>0</v>
      </c>
      <c r="R34" s="229">
        <v>0</v>
      </c>
      <c r="S34" s="229">
        <v>0</v>
      </c>
      <c r="T34" s="229">
        <v>0</v>
      </c>
      <c r="U34" s="229">
        <v>0</v>
      </c>
      <c r="V34" s="229">
        <v>0</v>
      </c>
      <c r="W34" s="229">
        <v>0</v>
      </c>
      <c r="X34" s="229">
        <v>0</v>
      </c>
      <c r="Y34" s="229">
        <v>0</v>
      </c>
      <c r="DA34" s="73" t="s">
        <v>1287</v>
      </c>
    </row>
    <row r="35" spans="1:105" ht="12" customHeight="1" x14ac:dyDescent="0.25">
      <c r="A35" s="46" t="s">
        <v>39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1288</v>
      </c>
    </row>
    <row r="36" spans="1:105" ht="12" customHeight="1" x14ac:dyDescent="0.25">
      <c r="A36" s="57" t="s">
        <v>1010</v>
      </c>
      <c r="B36" s="261">
        <v>0</v>
      </c>
      <c r="C36" s="261">
        <v>0</v>
      </c>
      <c r="D36" s="261">
        <v>0</v>
      </c>
      <c r="E36" s="261">
        <v>0</v>
      </c>
      <c r="F36" s="261">
        <v>0</v>
      </c>
      <c r="G36" s="261">
        <v>0</v>
      </c>
      <c r="H36" s="261">
        <v>0</v>
      </c>
      <c r="I36" s="261">
        <v>0</v>
      </c>
      <c r="J36" s="261">
        <v>0</v>
      </c>
      <c r="K36" s="261">
        <v>0</v>
      </c>
      <c r="L36" s="261">
        <v>0</v>
      </c>
      <c r="M36" s="261">
        <v>0</v>
      </c>
      <c r="N36" s="261">
        <v>0</v>
      </c>
      <c r="O36" s="261">
        <v>0</v>
      </c>
      <c r="P36" s="261">
        <v>0</v>
      </c>
      <c r="Q36" s="261">
        <v>0</v>
      </c>
      <c r="R36" s="261">
        <v>0</v>
      </c>
      <c r="S36" s="261">
        <v>0</v>
      </c>
      <c r="T36" s="261">
        <v>0</v>
      </c>
      <c r="U36" s="261">
        <v>0</v>
      </c>
      <c r="V36" s="261">
        <v>0</v>
      </c>
      <c r="W36" s="261">
        <v>0</v>
      </c>
      <c r="X36" s="261">
        <v>0</v>
      </c>
      <c r="Y36" s="261">
        <v>0</v>
      </c>
      <c r="DA36" s="70" t="s">
        <v>1289</v>
      </c>
    </row>
    <row r="37" spans="1:105" ht="12" customHeight="1" x14ac:dyDescent="0.25">
      <c r="A37" s="60" t="s">
        <v>1012</v>
      </c>
      <c r="B37" s="262">
        <v>0</v>
      </c>
      <c r="C37" s="262">
        <v>0</v>
      </c>
      <c r="D37" s="262">
        <v>0</v>
      </c>
      <c r="E37" s="262">
        <v>0</v>
      </c>
      <c r="F37" s="262">
        <v>0</v>
      </c>
      <c r="G37" s="262">
        <v>0</v>
      </c>
      <c r="H37" s="262">
        <v>0</v>
      </c>
      <c r="I37" s="262">
        <v>0</v>
      </c>
      <c r="J37" s="262">
        <v>0</v>
      </c>
      <c r="K37" s="262">
        <v>0</v>
      </c>
      <c r="L37" s="262">
        <v>0</v>
      </c>
      <c r="M37" s="262">
        <v>0</v>
      </c>
      <c r="N37" s="262">
        <v>0</v>
      </c>
      <c r="O37" s="262">
        <v>0</v>
      </c>
      <c r="P37" s="262">
        <v>0</v>
      </c>
      <c r="Q37" s="262">
        <v>0</v>
      </c>
      <c r="R37" s="262">
        <v>0</v>
      </c>
      <c r="S37" s="262">
        <v>0</v>
      </c>
      <c r="T37" s="262">
        <v>0</v>
      </c>
      <c r="U37" s="262">
        <v>0</v>
      </c>
      <c r="V37" s="262">
        <v>0</v>
      </c>
      <c r="W37" s="262">
        <v>0</v>
      </c>
      <c r="X37" s="262">
        <v>0</v>
      </c>
      <c r="Y37" s="262">
        <v>0</v>
      </c>
      <c r="DA37" s="72" t="s">
        <v>1290</v>
      </c>
    </row>
    <row r="38" spans="1:105" ht="12" customHeight="1" x14ac:dyDescent="0.25">
      <c r="A38" s="59" t="s">
        <v>28</v>
      </c>
      <c r="B38" s="230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1291</v>
      </c>
    </row>
    <row r="39" spans="1:105" ht="12" customHeight="1" x14ac:dyDescent="0.25">
      <c r="A39" s="59" t="s">
        <v>31</v>
      </c>
      <c r="B39" s="295">
        <v>0</v>
      </c>
      <c r="C39" s="295">
        <v>0</v>
      </c>
      <c r="D39" s="295">
        <v>0</v>
      </c>
      <c r="E39" s="295">
        <v>0</v>
      </c>
      <c r="F39" s="295">
        <v>0</v>
      </c>
      <c r="G39" s="295">
        <v>0</v>
      </c>
      <c r="H39" s="295">
        <v>0</v>
      </c>
      <c r="I39" s="295">
        <v>0</v>
      </c>
      <c r="J39" s="295">
        <v>0</v>
      </c>
      <c r="K39" s="295">
        <v>0</v>
      </c>
      <c r="L39" s="295">
        <v>0</v>
      </c>
      <c r="M39" s="295">
        <v>0</v>
      </c>
      <c r="N39" s="295">
        <v>0</v>
      </c>
      <c r="O39" s="295">
        <v>0</v>
      </c>
      <c r="P39" s="295">
        <v>0</v>
      </c>
      <c r="Q39" s="295">
        <v>0</v>
      </c>
      <c r="R39" s="295">
        <v>0</v>
      </c>
      <c r="S39" s="295">
        <v>0</v>
      </c>
      <c r="T39" s="295">
        <v>0</v>
      </c>
      <c r="U39" s="295">
        <v>0</v>
      </c>
      <c r="V39" s="295">
        <v>0</v>
      </c>
      <c r="W39" s="295">
        <v>0</v>
      </c>
      <c r="X39" s="295">
        <v>0</v>
      </c>
      <c r="Y39" s="295">
        <v>0</v>
      </c>
      <c r="DA39" s="122" t="s">
        <v>1292</v>
      </c>
    </row>
    <row r="40" spans="1:105" ht="12" customHeight="1" x14ac:dyDescent="0.25">
      <c r="A40" s="59" t="s">
        <v>159</v>
      </c>
      <c r="B40" s="295">
        <v>0</v>
      </c>
      <c r="C40" s="295">
        <v>0</v>
      </c>
      <c r="D40" s="295">
        <v>0</v>
      </c>
      <c r="E40" s="295">
        <v>0</v>
      </c>
      <c r="F40" s="295">
        <v>0</v>
      </c>
      <c r="G40" s="295">
        <v>0</v>
      </c>
      <c r="H40" s="295">
        <v>0</v>
      </c>
      <c r="I40" s="295">
        <v>0</v>
      </c>
      <c r="J40" s="295">
        <v>0</v>
      </c>
      <c r="K40" s="295">
        <v>0</v>
      </c>
      <c r="L40" s="295">
        <v>0</v>
      </c>
      <c r="M40" s="295">
        <v>0</v>
      </c>
      <c r="N40" s="295">
        <v>0</v>
      </c>
      <c r="O40" s="295">
        <v>0</v>
      </c>
      <c r="P40" s="295">
        <v>0</v>
      </c>
      <c r="Q40" s="295">
        <v>0</v>
      </c>
      <c r="R40" s="295">
        <v>0</v>
      </c>
      <c r="S40" s="295">
        <v>0</v>
      </c>
      <c r="T40" s="295">
        <v>0</v>
      </c>
      <c r="U40" s="295">
        <v>0</v>
      </c>
      <c r="V40" s="295">
        <v>0</v>
      </c>
      <c r="W40" s="295">
        <v>0</v>
      </c>
      <c r="X40" s="295">
        <v>0</v>
      </c>
      <c r="Y40" s="295">
        <v>0</v>
      </c>
      <c r="DA40" s="122" t="s">
        <v>1293</v>
      </c>
    </row>
    <row r="41" spans="1:105" ht="12" customHeight="1" x14ac:dyDescent="0.25">
      <c r="A41" s="59" t="s">
        <v>32</v>
      </c>
      <c r="B41" s="295">
        <v>0</v>
      </c>
      <c r="C41" s="295">
        <v>0</v>
      </c>
      <c r="D41" s="295">
        <v>0</v>
      </c>
      <c r="E41" s="295">
        <v>0</v>
      </c>
      <c r="F41" s="295">
        <v>0</v>
      </c>
      <c r="G41" s="295">
        <v>0</v>
      </c>
      <c r="H41" s="295">
        <v>0</v>
      </c>
      <c r="I41" s="295">
        <v>0</v>
      </c>
      <c r="J41" s="295">
        <v>0</v>
      </c>
      <c r="K41" s="295">
        <v>0</v>
      </c>
      <c r="L41" s="295">
        <v>0</v>
      </c>
      <c r="M41" s="295">
        <v>0</v>
      </c>
      <c r="N41" s="295">
        <v>0</v>
      </c>
      <c r="O41" s="295">
        <v>0</v>
      </c>
      <c r="P41" s="295">
        <v>0</v>
      </c>
      <c r="Q41" s="295">
        <v>0</v>
      </c>
      <c r="R41" s="295">
        <v>0</v>
      </c>
      <c r="S41" s="295">
        <v>0</v>
      </c>
      <c r="T41" s="295">
        <v>0</v>
      </c>
      <c r="U41" s="295">
        <v>0</v>
      </c>
      <c r="V41" s="295">
        <v>0</v>
      </c>
      <c r="W41" s="295">
        <v>0</v>
      </c>
      <c r="X41" s="295">
        <v>0</v>
      </c>
      <c r="Y41" s="295">
        <v>0</v>
      </c>
      <c r="DA41" s="122" t="s">
        <v>1294</v>
      </c>
    </row>
    <row r="42" spans="1:105" ht="12" customHeight="1" x14ac:dyDescent="0.25">
      <c r="A42" s="59" t="s">
        <v>35</v>
      </c>
      <c r="B42" s="295">
        <v>0</v>
      </c>
      <c r="C42" s="295">
        <v>0</v>
      </c>
      <c r="D42" s="295">
        <v>0</v>
      </c>
      <c r="E42" s="295">
        <v>0</v>
      </c>
      <c r="F42" s="295">
        <v>0</v>
      </c>
      <c r="G42" s="295">
        <v>0</v>
      </c>
      <c r="H42" s="295">
        <v>0</v>
      </c>
      <c r="I42" s="295">
        <v>0</v>
      </c>
      <c r="J42" s="295">
        <v>0</v>
      </c>
      <c r="K42" s="295">
        <v>0</v>
      </c>
      <c r="L42" s="295">
        <v>0</v>
      </c>
      <c r="M42" s="295">
        <v>0</v>
      </c>
      <c r="N42" s="295">
        <v>0</v>
      </c>
      <c r="O42" s="295">
        <v>0</v>
      </c>
      <c r="P42" s="295">
        <v>0</v>
      </c>
      <c r="Q42" s="295">
        <v>0</v>
      </c>
      <c r="R42" s="295">
        <v>0</v>
      </c>
      <c r="S42" s="295">
        <v>0</v>
      </c>
      <c r="T42" s="295">
        <v>0</v>
      </c>
      <c r="U42" s="295">
        <v>0</v>
      </c>
      <c r="V42" s="295">
        <v>0</v>
      </c>
      <c r="W42" s="295">
        <v>0</v>
      </c>
      <c r="X42" s="295">
        <v>0</v>
      </c>
      <c r="Y42" s="295">
        <v>0</v>
      </c>
      <c r="DA42" s="122" t="s">
        <v>1295</v>
      </c>
    </row>
    <row r="43" spans="1:105" ht="12" customHeight="1" x14ac:dyDescent="0.25">
      <c r="A43" s="60" t="s">
        <v>1019</v>
      </c>
      <c r="B43" s="262">
        <v>0</v>
      </c>
      <c r="C43" s="262">
        <v>0</v>
      </c>
      <c r="D43" s="262">
        <v>0</v>
      </c>
      <c r="E43" s="262">
        <v>0</v>
      </c>
      <c r="F43" s="262">
        <v>0</v>
      </c>
      <c r="G43" s="262">
        <v>0</v>
      </c>
      <c r="H43" s="262">
        <v>0</v>
      </c>
      <c r="I43" s="262">
        <v>0</v>
      </c>
      <c r="J43" s="262">
        <v>0</v>
      </c>
      <c r="K43" s="262">
        <v>0</v>
      </c>
      <c r="L43" s="262">
        <v>0</v>
      </c>
      <c r="M43" s="262">
        <v>0</v>
      </c>
      <c r="N43" s="262">
        <v>0</v>
      </c>
      <c r="O43" s="262">
        <v>0</v>
      </c>
      <c r="P43" s="262">
        <v>0</v>
      </c>
      <c r="Q43" s="262">
        <v>0</v>
      </c>
      <c r="R43" s="262">
        <v>0</v>
      </c>
      <c r="S43" s="262">
        <v>0</v>
      </c>
      <c r="T43" s="262">
        <v>0</v>
      </c>
      <c r="U43" s="262">
        <v>0</v>
      </c>
      <c r="V43" s="262">
        <v>0</v>
      </c>
      <c r="W43" s="262">
        <v>0</v>
      </c>
      <c r="X43" s="262">
        <v>0</v>
      </c>
      <c r="Y43" s="262">
        <v>0</v>
      </c>
      <c r="DA43" s="72" t="s">
        <v>1296</v>
      </c>
    </row>
    <row r="44" spans="1:105" ht="12" customHeight="1" x14ac:dyDescent="0.25">
      <c r="A44" s="57" t="s">
        <v>1021</v>
      </c>
      <c r="B44" s="261">
        <f t="shared" ref="B44:Y44" si="1">B45+B46+B57</f>
        <v>0</v>
      </c>
      <c r="C44" s="261">
        <f t="shared" si="1"/>
        <v>0</v>
      </c>
      <c r="D44" s="261">
        <f t="shared" si="1"/>
        <v>0</v>
      </c>
      <c r="E44" s="261">
        <f t="shared" si="1"/>
        <v>0</v>
      </c>
      <c r="F44" s="261">
        <f t="shared" si="1"/>
        <v>0</v>
      </c>
      <c r="G44" s="261">
        <f t="shared" si="1"/>
        <v>0</v>
      </c>
      <c r="H44" s="261">
        <f t="shared" si="1"/>
        <v>0</v>
      </c>
      <c r="I44" s="261">
        <f t="shared" si="1"/>
        <v>0</v>
      </c>
      <c r="J44" s="261">
        <f t="shared" si="1"/>
        <v>0</v>
      </c>
      <c r="K44" s="261">
        <f t="shared" si="1"/>
        <v>0</v>
      </c>
      <c r="L44" s="261">
        <f t="shared" si="1"/>
        <v>0</v>
      </c>
      <c r="M44" s="261">
        <f t="shared" si="1"/>
        <v>0</v>
      </c>
      <c r="N44" s="261">
        <f t="shared" si="1"/>
        <v>0</v>
      </c>
      <c r="O44" s="261">
        <f t="shared" si="1"/>
        <v>0</v>
      </c>
      <c r="P44" s="261">
        <f t="shared" si="1"/>
        <v>0</v>
      </c>
      <c r="Q44" s="261">
        <f t="shared" si="1"/>
        <v>0</v>
      </c>
      <c r="R44" s="261">
        <f t="shared" si="1"/>
        <v>0</v>
      </c>
      <c r="S44" s="261">
        <f t="shared" si="1"/>
        <v>0</v>
      </c>
      <c r="T44" s="261">
        <f t="shared" si="1"/>
        <v>0</v>
      </c>
      <c r="U44" s="261">
        <f t="shared" si="1"/>
        <v>0</v>
      </c>
      <c r="V44" s="261">
        <f t="shared" si="1"/>
        <v>0</v>
      </c>
      <c r="W44" s="261">
        <f t="shared" si="1"/>
        <v>0</v>
      </c>
      <c r="X44" s="261">
        <f t="shared" si="1"/>
        <v>0</v>
      </c>
      <c r="Y44" s="261">
        <f t="shared" si="1"/>
        <v>0</v>
      </c>
      <c r="DA44" s="70"/>
    </row>
    <row r="45" spans="1:105" ht="12" customHeight="1" x14ac:dyDescent="0.25">
      <c r="A45" s="60" t="s">
        <v>1022</v>
      </c>
      <c r="B45" s="262">
        <v>0</v>
      </c>
      <c r="C45" s="262">
        <v>0</v>
      </c>
      <c r="D45" s="262">
        <v>0</v>
      </c>
      <c r="E45" s="262">
        <v>0</v>
      </c>
      <c r="F45" s="262">
        <v>0</v>
      </c>
      <c r="G45" s="262">
        <v>0</v>
      </c>
      <c r="H45" s="262">
        <v>0</v>
      </c>
      <c r="I45" s="262">
        <v>0</v>
      </c>
      <c r="J45" s="262">
        <v>0</v>
      </c>
      <c r="K45" s="262">
        <v>0</v>
      </c>
      <c r="L45" s="262">
        <v>0</v>
      </c>
      <c r="M45" s="262">
        <v>0</v>
      </c>
      <c r="N45" s="262">
        <v>0</v>
      </c>
      <c r="O45" s="262">
        <v>0</v>
      </c>
      <c r="P45" s="262">
        <v>0</v>
      </c>
      <c r="Q45" s="262">
        <v>0</v>
      </c>
      <c r="R45" s="262">
        <v>0</v>
      </c>
      <c r="S45" s="262">
        <v>0</v>
      </c>
      <c r="T45" s="262">
        <v>0</v>
      </c>
      <c r="U45" s="262">
        <v>0</v>
      </c>
      <c r="V45" s="262">
        <v>0</v>
      </c>
      <c r="W45" s="262">
        <v>0</v>
      </c>
      <c r="X45" s="262">
        <v>0</v>
      </c>
      <c r="Y45" s="262">
        <v>0</v>
      </c>
      <c r="DA45" s="72" t="s">
        <v>1297</v>
      </c>
    </row>
    <row r="46" spans="1:105" ht="12" customHeight="1" x14ac:dyDescent="0.25">
      <c r="A46" s="60" t="s">
        <v>1024</v>
      </c>
      <c r="B46" s="262">
        <v>0</v>
      </c>
      <c r="C46" s="262">
        <v>0</v>
      </c>
      <c r="D46" s="262">
        <v>0</v>
      </c>
      <c r="E46" s="262">
        <v>0</v>
      </c>
      <c r="F46" s="262">
        <v>0</v>
      </c>
      <c r="G46" s="262">
        <v>0</v>
      </c>
      <c r="H46" s="262">
        <v>0</v>
      </c>
      <c r="I46" s="262">
        <v>0</v>
      </c>
      <c r="J46" s="262">
        <v>0</v>
      </c>
      <c r="K46" s="262">
        <v>0</v>
      </c>
      <c r="L46" s="262">
        <v>0</v>
      </c>
      <c r="M46" s="262">
        <v>0</v>
      </c>
      <c r="N46" s="262">
        <v>0</v>
      </c>
      <c r="O46" s="262">
        <v>0</v>
      </c>
      <c r="P46" s="262">
        <v>0</v>
      </c>
      <c r="Q46" s="262">
        <v>0</v>
      </c>
      <c r="R46" s="262">
        <v>0</v>
      </c>
      <c r="S46" s="262">
        <v>0</v>
      </c>
      <c r="T46" s="262">
        <v>0</v>
      </c>
      <c r="U46" s="262">
        <v>0</v>
      </c>
      <c r="V46" s="262">
        <v>0</v>
      </c>
      <c r="W46" s="262">
        <v>0</v>
      </c>
      <c r="X46" s="262">
        <v>0</v>
      </c>
      <c r="Y46" s="262">
        <v>0</v>
      </c>
      <c r="DA46" s="72" t="s">
        <v>1298</v>
      </c>
    </row>
    <row r="47" spans="1:105" ht="12" customHeight="1" x14ac:dyDescent="0.25">
      <c r="A47" s="64" t="s">
        <v>28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1299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1300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1301</v>
      </c>
    </row>
    <row r="50" spans="1:105" ht="12" customHeight="1" x14ac:dyDescent="0.25">
      <c r="A50" s="64" t="s">
        <v>159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1302</v>
      </c>
    </row>
    <row r="51" spans="1:105" ht="12" customHeight="1" x14ac:dyDescent="0.25">
      <c r="A51" s="64" t="s">
        <v>32</v>
      </c>
      <c r="B51" s="229">
        <v>0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1303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1304</v>
      </c>
    </row>
    <row r="53" spans="1:105" ht="12" customHeight="1" x14ac:dyDescent="0.25">
      <c r="A53" s="64" t="s">
        <v>35</v>
      </c>
      <c r="B53" s="229">
        <v>0</v>
      </c>
      <c r="C53" s="229">
        <v>0</v>
      </c>
      <c r="D53" s="229">
        <v>0</v>
      </c>
      <c r="E53" s="229">
        <v>0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0</v>
      </c>
      <c r="P53" s="229">
        <v>0</v>
      </c>
      <c r="Q53" s="229">
        <v>0</v>
      </c>
      <c r="R53" s="229">
        <v>0</v>
      </c>
      <c r="S53" s="229">
        <v>0</v>
      </c>
      <c r="T53" s="229">
        <v>0</v>
      </c>
      <c r="U53" s="229">
        <v>0</v>
      </c>
      <c r="V53" s="229">
        <v>0</v>
      </c>
      <c r="W53" s="229">
        <v>0</v>
      </c>
      <c r="X53" s="229">
        <v>0</v>
      </c>
      <c r="Y53" s="229">
        <v>0</v>
      </c>
      <c r="DA53" s="73" t="s">
        <v>1305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1306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0</v>
      </c>
      <c r="R55" s="229">
        <v>0</v>
      </c>
      <c r="S55" s="229">
        <v>0</v>
      </c>
      <c r="T55" s="229">
        <v>0</v>
      </c>
      <c r="U55" s="229">
        <v>0</v>
      </c>
      <c r="V55" s="229">
        <v>0</v>
      </c>
      <c r="W55" s="229">
        <v>0</v>
      </c>
      <c r="X55" s="229">
        <v>0</v>
      </c>
      <c r="Y55" s="229">
        <v>0</v>
      </c>
      <c r="DA55" s="73" t="s">
        <v>1307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1308</v>
      </c>
    </row>
    <row r="57" spans="1:105" ht="12" customHeight="1" x14ac:dyDescent="0.25">
      <c r="A57" s="60" t="s">
        <v>1036</v>
      </c>
      <c r="B57" s="262">
        <v>0</v>
      </c>
      <c r="C57" s="262">
        <v>0</v>
      </c>
      <c r="D57" s="262">
        <v>0</v>
      </c>
      <c r="E57" s="262">
        <v>0</v>
      </c>
      <c r="F57" s="262">
        <v>0</v>
      </c>
      <c r="G57" s="262">
        <v>0</v>
      </c>
      <c r="H57" s="262">
        <v>0</v>
      </c>
      <c r="I57" s="262">
        <v>0</v>
      </c>
      <c r="J57" s="262">
        <v>0</v>
      </c>
      <c r="K57" s="262">
        <v>0</v>
      </c>
      <c r="L57" s="262">
        <v>0</v>
      </c>
      <c r="M57" s="262">
        <v>0</v>
      </c>
      <c r="N57" s="262">
        <v>0</v>
      </c>
      <c r="O57" s="262">
        <v>0</v>
      </c>
      <c r="P57" s="262">
        <v>0</v>
      </c>
      <c r="Q57" s="262">
        <v>0</v>
      </c>
      <c r="R57" s="262">
        <v>0</v>
      </c>
      <c r="S57" s="262">
        <v>0</v>
      </c>
      <c r="T57" s="262">
        <v>0</v>
      </c>
      <c r="U57" s="262">
        <v>0</v>
      </c>
      <c r="V57" s="262">
        <v>0</v>
      </c>
      <c r="W57" s="262">
        <v>0</v>
      </c>
      <c r="X57" s="262">
        <v>0</v>
      </c>
      <c r="Y57" s="262">
        <v>0</v>
      </c>
      <c r="DA57" s="72" t="s">
        <v>1309</v>
      </c>
    </row>
    <row r="58" spans="1:105" ht="12" customHeight="1" x14ac:dyDescent="0.25">
      <c r="A58" s="133" t="s">
        <v>1038</v>
      </c>
      <c r="B58" s="324">
        <v>0</v>
      </c>
      <c r="C58" s="324">
        <v>0</v>
      </c>
      <c r="D58" s="324">
        <v>0</v>
      </c>
      <c r="E58" s="324">
        <v>0</v>
      </c>
      <c r="F58" s="324">
        <v>0</v>
      </c>
      <c r="G58" s="324">
        <v>0</v>
      </c>
      <c r="H58" s="324">
        <v>0</v>
      </c>
      <c r="I58" s="324">
        <v>0</v>
      </c>
      <c r="J58" s="324">
        <v>0</v>
      </c>
      <c r="K58" s="324">
        <v>0</v>
      </c>
      <c r="L58" s="324">
        <v>0</v>
      </c>
      <c r="M58" s="324">
        <v>0</v>
      </c>
      <c r="N58" s="324">
        <v>0</v>
      </c>
      <c r="O58" s="324">
        <v>0</v>
      </c>
      <c r="P58" s="324">
        <v>0</v>
      </c>
      <c r="Q58" s="324">
        <v>0</v>
      </c>
      <c r="R58" s="324">
        <v>0</v>
      </c>
      <c r="S58" s="324">
        <v>0</v>
      </c>
      <c r="T58" s="324">
        <v>0</v>
      </c>
      <c r="U58" s="324">
        <v>0</v>
      </c>
      <c r="V58" s="324">
        <v>0</v>
      </c>
      <c r="W58" s="324">
        <v>0</v>
      </c>
      <c r="X58" s="324">
        <v>0</v>
      </c>
      <c r="Y58" s="324">
        <v>0</v>
      </c>
      <c r="DA58" s="138" t="s">
        <v>1310</v>
      </c>
    </row>
    <row r="59" spans="1:105" ht="12" customHeight="1" x14ac:dyDescent="0.25">
      <c r="A59" s="100" t="s">
        <v>105</v>
      </c>
      <c r="B59" s="279">
        <v>0</v>
      </c>
      <c r="C59" s="279">
        <v>0</v>
      </c>
      <c r="D59" s="279">
        <v>0</v>
      </c>
      <c r="E59" s="279">
        <v>0</v>
      </c>
      <c r="F59" s="279">
        <v>0</v>
      </c>
      <c r="G59" s="279">
        <v>0</v>
      </c>
      <c r="H59" s="279">
        <v>0</v>
      </c>
      <c r="I59" s="279">
        <v>0</v>
      </c>
      <c r="J59" s="279">
        <v>0</v>
      </c>
      <c r="K59" s="279">
        <v>0</v>
      </c>
      <c r="L59" s="279">
        <v>0</v>
      </c>
      <c r="M59" s="279">
        <v>0</v>
      </c>
      <c r="N59" s="279">
        <v>0</v>
      </c>
      <c r="O59" s="279">
        <v>0</v>
      </c>
      <c r="P59" s="279">
        <v>0</v>
      </c>
      <c r="Q59" s="279">
        <v>0</v>
      </c>
      <c r="R59" s="279">
        <v>0</v>
      </c>
      <c r="S59" s="279">
        <v>0</v>
      </c>
      <c r="T59" s="279">
        <v>0</v>
      </c>
      <c r="U59" s="279">
        <v>0</v>
      </c>
      <c r="V59" s="279">
        <v>0</v>
      </c>
      <c r="W59" s="279">
        <v>0</v>
      </c>
      <c r="X59" s="279">
        <v>0</v>
      </c>
      <c r="Y59" s="279">
        <v>0</v>
      </c>
      <c r="DA59" s="105" t="s">
        <v>1311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f t="shared" ref="B61:Y61" si="2">SUM(B62:B66)+B72+B85+B93+B107+B108</f>
        <v>43.107676491224254</v>
      </c>
      <c r="C61" s="223">
        <f t="shared" si="2"/>
        <v>43.465767635126397</v>
      </c>
      <c r="D61" s="223">
        <f t="shared" si="2"/>
        <v>41.758832001584345</v>
      </c>
      <c r="E61" s="223">
        <f t="shared" si="2"/>
        <v>41.151654187589465</v>
      </c>
      <c r="F61" s="223">
        <f t="shared" si="2"/>
        <v>45.557411326253074</v>
      </c>
      <c r="G61" s="223">
        <f t="shared" si="2"/>
        <v>46.875200607259359</v>
      </c>
      <c r="H61" s="223">
        <f t="shared" si="2"/>
        <v>33.935700021518187</v>
      </c>
      <c r="I61" s="223">
        <f t="shared" si="2"/>
        <v>35.553155374120351</v>
      </c>
      <c r="J61" s="223">
        <f t="shared" si="2"/>
        <v>29.313053520357052</v>
      </c>
      <c r="K61" s="223">
        <f t="shared" si="2"/>
        <v>20.611737337197415</v>
      </c>
      <c r="L61" s="223">
        <f t="shared" si="2"/>
        <v>25.319194447994956</v>
      </c>
      <c r="M61" s="223">
        <f t="shared" si="2"/>
        <v>39.491561898459317</v>
      </c>
      <c r="N61" s="223">
        <f t="shared" si="2"/>
        <v>48.175651103084469</v>
      </c>
      <c r="O61" s="223">
        <f t="shared" si="2"/>
        <v>64.220630748805519</v>
      </c>
      <c r="P61" s="223">
        <f t="shared" si="2"/>
        <v>46.619073841649623</v>
      </c>
      <c r="Q61" s="223">
        <f t="shared" si="2"/>
        <v>49.144657687440677</v>
      </c>
      <c r="R61" s="223">
        <f t="shared" si="2"/>
        <v>39.260808130631084</v>
      </c>
      <c r="S61" s="223">
        <f t="shared" si="2"/>
        <v>30.624451958418341</v>
      </c>
      <c r="T61" s="223">
        <f t="shared" si="2"/>
        <v>20.983580898934264</v>
      </c>
      <c r="U61" s="223">
        <f t="shared" si="2"/>
        <v>22.8562917853315</v>
      </c>
      <c r="V61" s="223">
        <f t="shared" si="2"/>
        <v>19.531196665100943</v>
      </c>
      <c r="W61" s="223">
        <f t="shared" si="2"/>
        <v>9.6276359392491901</v>
      </c>
      <c r="X61" s="223">
        <f t="shared" si="2"/>
        <v>6.5858561783734952</v>
      </c>
      <c r="Y61" s="223">
        <f t="shared" si="2"/>
        <v>6.2162465042360777</v>
      </c>
      <c r="DA61" s="89"/>
    </row>
    <row r="62" spans="1:105" ht="12" customHeight="1" x14ac:dyDescent="0.25">
      <c r="A62" s="55" t="s">
        <v>91</v>
      </c>
      <c r="B62" s="259">
        <v>0</v>
      </c>
      <c r="C62" s="259">
        <v>0</v>
      </c>
      <c r="D62" s="259">
        <v>0</v>
      </c>
      <c r="E62" s="259">
        <v>0</v>
      </c>
      <c r="F62" s="259">
        <v>0</v>
      </c>
      <c r="G62" s="259">
        <v>0</v>
      </c>
      <c r="H62" s="259">
        <v>0</v>
      </c>
      <c r="I62" s="259">
        <v>0</v>
      </c>
      <c r="J62" s="259">
        <v>0</v>
      </c>
      <c r="K62" s="259">
        <v>0</v>
      </c>
      <c r="L62" s="259">
        <v>0</v>
      </c>
      <c r="M62" s="259">
        <v>0</v>
      </c>
      <c r="N62" s="259">
        <v>0</v>
      </c>
      <c r="O62" s="259">
        <v>0</v>
      </c>
      <c r="P62" s="259">
        <v>0</v>
      </c>
      <c r="Q62" s="259">
        <v>0</v>
      </c>
      <c r="R62" s="259">
        <v>0</v>
      </c>
      <c r="S62" s="259">
        <v>0</v>
      </c>
      <c r="T62" s="259">
        <v>0</v>
      </c>
      <c r="U62" s="259">
        <v>0</v>
      </c>
      <c r="V62" s="259">
        <v>0</v>
      </c>
      <c r="W62" s="259">
        <v>0</v>
      </c>
      <c r="X62" s="259">
        <v>0</v>
      </c>
      <c r="Y62" s="259">
        <v>0</v>
      </c>
      <c r="DA62" s="67" t="s">
        <v>1312</v>
      </c>
    </row>
    <row r="63" spans="1:105" ht="12" customHeight="1" x14ac:dyDescent="0.25">
      <c r="A63" s="173" t="s">
        <v>92</v>
      </c>
      <c r="B63" s="224">
        <v>0</v>
      </c>
      <c r="C63" s="224">
        <v>0</v>
      </c>
      <c r="D63" s="224">
        <v>0</v>
      </c>
      <c r="E63" s="224">
        <v>0</v>
      </c>
      <c r="F63" s="224">
        <v>0</v>
      </c>
      <c r="G63" s="224">
        <v>0</v>
      </c>
      <c r="H63" s="224">
        <v>0</v>
      </c>
      <c r="I63" s="224">
        <v>0</v>
      </c>
      <c r="J63" s="224">
        <v>0</v>
      </c>
      <c r="K63" s="224">
        <v>0</v>
      </c>
      <c r="L63" s="224">
        <v>0</v>
      </c>
      <c r="M63" s="224">
        <v>0</v>
      </c>
      <c r="N63" s="224">
        <v>0</v>
      </c>
      <c r="O63" s="224">
        <v>0</v>
      </c>
      <c r="P63" s="224">
        <v>0</v>
      </c>
      <c r="Q63" s="224">
        <v>0</v>
      </c>
      <c r="R63" s="224">
        <v>0</v>
      </c>
      <c r="S63" s="224">
        <v>0</v>
      </c>
      <c r="T63" s="224">
        <v>0</v>
      </c>
      <c r="U63" s="224">
        <v>0</v>
      </c>
      <c r="V63" s="224">
        <v>0</v>
      </c>
      <c r="W63" s="224">
        <v>0</v>
      </c>
      <c r="X63" s="224">
        <v>0</v>
      </c>
      <c r="Y63" s="224">
        <v>0</v>
      </c>
      <c r="DA63" s="177" t="s">
        <v>1313</v>
      </c>
    </row>
    <row r="64" spans="1:105" ht="12" customHeight="1" x14ac:dyDescent="0.25">
      <c r="A64" s="173" t="s">
        <v>93</v>
      </c>
      <c r="B64" s="224">
        <v>0</v>
      </c>
      <c r="C64" s="224">
        <v>0</v>
      </c>
      <c r="D64" s="224">
        <v>0</v>
      </c>
      <c r="E64" s="224">
        <v>0</v>
      </c>
      <c r="F64" s="224">
        <v>0</v>
      </c>
      <c r="G64" s="224">
        <v>0</v>
      </c>
      <c r="H64" s="224">
        <v>0</v>
      </c>
      <c r="I64" s="224">
        <v>0</v>
      </c>
      <c r="J64" s="224">
        <v>0</v>
      </c>
      <c r="K64" s="224">
        <v>0</v>
      </c>
      <c r="L64" s="224">
        <v>0</v>
      </c>
      <c r="M64" s="224">
        <v>0</v>
      </c>
      <c r="N64" s="224">
        <v>0</v>
      </c>
      <c r="O64" s="224">
        <v>0</v>
      </c>
      <c r="P64" s="224">
        <v>0</v>
      </c>
      <c r="Q64" s="224">
        <v>0</v>
      </c>
      <c r="R64" s="224">
        <v>0</v>
      </c>
      <c r="S64" s="224">
        <v>0</v>
      </c>
      <c r="T64" s="224">
        <v>0</v>
      </c>
      <c r="U64" s="224">
        <v>0</v>
      </c>
      <c r="V64" s="224">
        <v>0</v>
      </c>
      <c r="W64" s="224">
        <v>0</v>
      </c>
      <c r="X64" s="224">
        <v>0</v>
      </c>
      <c r="Y64" s="224">
        <v>0</v>
      </c>
      <c r="DA64" s="177" t="s">
        <v>1314</v>
      </c>
    </row>
    <row r="65" spans="1:105" ht="12" customHeight="1" x14ac:dyDescent="0.25">
      <c r="A65" s="173" t="s">
        <v>94</v>
      </c>
      <c r="B65" s="224">
        <v>0</v>
      </c>
      <c r="C65" s="224">
        <v>0</v>
      </c>
      <c r="D65" s="224">
        <v>0</v>
      </c>
      <c r="E65" s="224">
        <v>0</v>
      </c>
      <c r="F65" s="224">
        <v>0</v>
      </c>
      <c r="G65" s="224">
        <v>0</v>
      </c>
      <c r="H65" s="224">
        <v>0</v>
      </c>
      <c r="I65" s="224">
        <v>0</v>
      </c>
      <c r="J65" s="224">
        <v>0</v>
      </c>
      <c r="K65" s="224">
        <v>0</v>
      </c>
      <c r="L65" s="224">
        <v>0</v>
      </c>
      <c r="M65" s="224">
        <v>0</v>
      </c>
      <c r="N65" s="224">
        <v>0</v>
      </c>
      <c r="O65" s="224">
        <v>0</v>
      </c>
      <c r="P65" s="224">
        <v>0</v>
      </c>
      <c r="Q65" s="224">
        <v>0</v>
      </c>
      <c r="R65" s="224">
        <v>0</v>
      </c>
      <c r="S65" s="224">
        <v>0</v>
      </c>
      <c r="T65" s="224">
        <v>0</v>
      </c>
      <c r="U65" s="224">
        <v>0</v>
      </c>
      <c r="V65" s="224">
        <v>0</v>
      </c>
      <c r="W65" s="224">
        <v>0</v>
      </c>
      <c r="X65" s="224">
        <v>0</v>
      </c>
      <c r="Y65" s="224">
        <v>0</v>
      </c>
      <c r="DA65" s="177" t="s">
        <v>1315</v>
      </c>
    </row>
    <row r="66" spans="1:105" ht="12" customHeight="1" x14ac:dyDescent="0.25">
      <c r="A66" s="56" t="s">
        <v>95</v>
      </c>
      <c r="B66" s="260">
        <v>0.68680837361568448</v>
      </c>
      <c r="C66" s="260">
        <v>0.73522071925333266</v>
      </c>
      <c r="D66" s="260">
        <v>0.64156738281629</v>
      </c>
      <c r="E66" s="260">
        <v>0.46682318624530073</v>
      </c>
      <c r="F66" s="260">
        <v>0.62982786153451364</v>
      </c>
      <c r="G66" s="260">
        <v>0.59596582692498368</v>
      </c>
      <c r="H66" s="260">
        <v>0.40718634019223621</v>
      </c>
      <c r="I66" s="260">
        <v>0.44949289068196968</v>
      </c>
      <c r="J66" s="260">
        <v>0.32099600756872271</v>
      </c>
      <c r="K66" s="260">
        <v>0.25136888498815829</v>
      </c>
      <c r="L66" s="260">
        <v>0.33070602926804088</v>
      </c>
      <c r="M66" s="260">
        <v>0.60017220798084514</v>
      </c>
      <c r="N66" s="260">
        <v>0.97813258716678653</v>
      </c>
      <c r="O66" s="260">
        <v>1.594530760203082</v>
      </c>
      <c r="P66" s="260">
        <v>1.0759478921409209</v>
      </c>
      <c r="Q66" s="260">
        <v>0.80372118905709677</v>
      </c>
      <c r="R66" s="260">
        <v>0.52876062210857955</v>
      </c>
      <c r="S66" s="260">
        <v>0.33876924881877502</v>
      </c>
      <c r="T66" s="260">
        <v>0.27571216868617021</v>
      </c>
      <c r="U66" s="260">
        <v>0.30294644160463807</v>
      </c>
      <c r="V66" s="260">
        <v>0.2168128962131563</v>
      </c>
      <c r="W66" s="260">
        <v>0.1034301133847127</v>
      </c>
      <c r="X66" s="260">
        <v>2.9132447043788971E-2</v>
      </c>
      <c r="Y66" s="260">
        <v>2.808978211951656E-2</v>
      </c>
      <c r="DA66" s="68" t="s">
        <v>1316</v>
      </c>
    </row>
    <row r="67" spans="1:105" ht="12" customHeight="1" x14ac:dyDescent="0.25">
      <c r="A67" s="37" t="s">
        <v>159</v>
      </c>
      <c r="B67" s="226">
        <v>0.29885264061726508</v>
      </c>
      <c r="C67" s="226">
        <v>0.36668549963815722</v>
      </c>
      <c r="D67" s="226">
        <v>0.29352865640851172</v>
      </c>
      <c r="E67" s="226">
        <v>0.15439352085055841</v>
      </c>
      <c r="F67" s="226">
        <v>0.21492811379426249</v>
      </c>
      <c r="G67" s="226">
        <v>0.1729658195971063</v>
      </c>
      <c r="H67" s="226">
        <v>8.1717894819436296E-2</v>
      </c>
      <c r="I67" s="226">
        <v>6.7647267680528561E-2</v>
      </c>
      <c r="J67" s="226">
        <v>4.0511097312339768E-2</v>
      </c>
      <c r="K67" s="226">
        <v>3.2044128023127533E-2</v>
      </c>
      <c r="L67" s="226">
        <v>6.8718095053401207E-2</v>
      </c>
      <c r="M67" s="226">
        <v>7.2946132195628802E-2</v>
      </c>
      <c r="N67" s="226">
        <v>0.2388293685907702</v>
      </c>
      <c r="O67" s="226">
        <v>0.40517456245464739</v>
      </c>
      <c r="P67" s="226">
        <v>0.28252988271977048</v>
      </c>
      <c r="Q67" s="226">
        <v>0.26496806201119638</v>
      </c>
      <c r="R67" s="226">
        <v>2.7788578075639671E-3</v>
      </c>
      <c r="S67" s="226">
        <v>3.9848204348368561E-2</v>
      </c>
      <c r="T67" s="226">
        <v>4.6689280297536308E-2</v>
      </c>
      <c r="U67" s="226">
        <v>6.2715673439712766E-2</v>
      </c>
      <c r="V67" s="226">
        <v>4.9309646792935827E-2</v>
      </c>
      <c r="W67" s="226">
        <v>4.3135455438339999E-2</v>
      </c>
      <c r="X67" s="226">
        <v>1.392839298032892E-2</v>
      </c>
      <c r="Y67" s="226">
        <v>1.3315764706731291E-2</v>
      </c>
      <c r="DA67" s="69" t="s">
        <v>1317</v>
      </c>
    </row>
    <row r="68" spans="1:105" ht="12" customHeight="1" x14ac:dyDescent="0.25">
      <c r="A68" s="37" t="s">
        <v>35</v>
      </c>
      <c r="B68" s="226">
        <v>0.38795573299841929</v>
      </c>
      <c r="C68" s="226">
        <v>0.36853521961517549</v>
      </c>
      <c r="D68" s="226">
        <v>0.34803872640777828</v>
      </c>
      <c r="E68" s="226">
        <v>0.31242966539474232</v>
      </c>
      <c r="F68" s="226">
        <v>0.41489974774025112</v>
      </c>
      <c r="G68" s="226">
        <v>0.42300000732787729</v>
      </c>
      <c r="H68" s="226">
        <v>0.3254684453727999</v>
      </c>
      <c r="I68" s="226">
        <v>0.3818456230014412</v>
      </c>
      <c r="J68" s="226">
        <v>0.28048491025638289</v>
      </c>
      <c r="K68" s="226">
        <v>0.21932475696503079</v>
      </c>
      <c r="L68" s="226">
        <v>0.26198793421463967</v>
      </c>
      <c r="M68" s="226">
        <v>0.5272260757852163</v>
      </c>
      <c r="N68" s="226">
        <v>0.73930321857601633</v>
      </c>
      <c r="O68" s="226">
        <v>1.189356197748435</v>
      </c>
      <c r="P68" s="226">
        <v>0.79341800942115071</v>
      </c>
      <c r="Q68" s="226">
        <v>0.53875312704590039</v>
      </c>
      <c r="R68" s="226">
        <v>0.52598176430101562</v>
      </c>
      <c r="S68" s="226">
        <v>0.29892104447040652</v>
      </c>
      <c r="T68" s="226">
        <v>0.22902288838863391</v>
      </c>
      <c r="U68" s="226">
        <v>0.24023076816492531</v>
      </c>
      <c r="V68" s="226">
        <v>0.16750324942022041</v>
      </c>
      <c r="W68" s="226">
        <v>6.0294657946372683E-2</v>
      </c>
      <c r="X68" s="226">
        <v>1.520405406346006E-2</v>
      </c>
      <c r="Y68" s="226">
        <v>1.477401741278527E-2</v>
      </c>
      <c r="DA68" s="69" t="s">
        <v>1318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DA69" s="69" t="s">
        <v>1319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</v>
      </c>
      <c r="L70" s="226">
        <v>0</v>
      </c>
      <c r="M70" s="226">
        <v>0</v>
      </c>
      <c r="N70" s="226">
        <v>0</v>
      </c>
      <c r="O70" s="226">
        <v>0</v>
      </c>
      <c r="P70" s="226">
        <v>0</v>
      </c>
      <c r="Q70" s="226">
        <v>0</v>
      </c>
      <c r="R70" s="226">
        <v>0</v>
      </c>
      <c r="S70" s="226">
        <v>0</v>
      </c>
      <c r="T70" s="226">
        <v>0</v>
      </c>
      <c r="U70" s="226">
        <v>0</v>
      </c>
      <c r="V70" s="226">
        <v>0</v>
      </c>
      <c r="W70" s="226">
        <v>0</v>
      </c>
      <c r="X70" s="226">
        <v>0</v>
      </c>
      <c r="Y70" s="226">
        <v>0</v>
      </c>
      <c r="DA70" s="69" t="s">
        <v>1320</v>
      </c>
    </row>
    <row r="71" spans="1:105" ht="12" customHeight="1" x14ac:dyDescent="0.25">
      <c r="A71" s="37" t="s">
        <v>40</v>
      </c>
      <c r="B71" s="226">
        <v>0</v>
      </c>
      <c r="C71" s="226">
        <v>0</v>
      </c>
      <c r="D71" s="226">
        <v>0</v>
      </c>
      <c r="E71" s="226">
        <v>0</v>
      </c>
      <c r="F71" s="226">
        <v>0</v>
      </c>
      <c r="G71" s="226">
        <v>0</v>
      </c>
      <c r="H71" s="226">
        <v>0</v>
      </c>
      <c r="I71" s="226">
        <v>0</v>
      </c>
      <c r="J71" s="226">
        <v>0</v>
      </c>
      <c r="K71" s="226">
        <v>0</v>
      </c>
      <c r="L71" s="226">
        <v>0</v>
      </c>
      <c r="M71" s="226">
        <v>0</v>
      </c>
      <c r="N71" s="226">
        <v>0</v>
      </c>
      <c r="O71" s="226">
        <v>0</v>
      </c>
      <c r="P71" s="226">
        <v>0</v>
      </c>
      <c r="Q71" s="226">
        <v>0</v>
      </c>
      <c r="R71" s="226">
        <v>0</v>
      </c>
      <c r="S71" s="226">
        <v>0</v>
      </c>
      <c r="T71" s="226">
        <v>0</v>
      </c>
      <c r="U71" s="226">
        <v>0</v>
      </c>
      <c r="V71" s="226">
        <v>0</v>
      </c>
      <c r="W71" s="226">
        <v>0</v>
      </c>
      <c r="X71" s="226">
        <v>0</v>
      </c>
      <c r="Y71" s="226">
        <v>0</v>
      </c>
      <c r="DA71" s="69" t="s">
        <v>1321</v>
      </c>
    </row>
    <row r="72" spans="1:105" ht="12" customHeight="1" x14ac:dyDescent="0.25">
      <c r="A72" s="57" t="s">
        <v>1051</v>
      </c>
      <c r="B72" s="261">
        <f t="shared" ref="B72:Y72" si="3">B73+B84</f>
        <v>28.637744270156318</v>
      </c>
      <c r="C72" s="261">
        <f t="shared" si="3"/>
        <v>28.714555985885301</v>
      </c>
      <c r="D72" s="261">
        <f t="shared" si="3"/>
        <v>27.859825266468039</v>
      </c>
      <c r="E72" s="261">
        <f t="shared" si="3"/>
        <v>27.376732087747321</v>
      </c>
      <c r="F72" s="261">
        <f t="shared" si="3"/>
        <v>28.90176510594663</v>
      </c>
      <c r="G72" s="261">
        <f t="shared" si="3"/>
        <v>30.317871812628951</v>
      </c>
      <c r="H72" s="261">
        <f t="shared" si="3"/>
        <v>21.104028702637681</v>
      </c>
      <c r="I72" s="261">
        <f t="shared" si="3"/>
        <v>22.437487116084409</v>
      </c>
      <c r="J72" s="261">
        <f t="shared" si="3"/>
        <v>18.7901606224376</v>
      </c>
      <c r="K72" s="261">
        <f t="shared" si="3"/>
        <v>13.218051470853601</v>
      </c>
      <c r="L72" s="261">
        <f t="shared" si="3"/>
        <v>16.00669304612595</v>
      </c>
      <c r="M72" s="261">
        <f t="shared" si="3"/>
        <v>25.389830210140069</v>
      </c>
      <c r="N72" s="261">
        <f t="shared" si="3"/>
        <v>28.94661139744824</v>
      </c>
      <c r="O72" s="261">
        <f t="shared" si="3"/>
        <v>37.908341552398667</v>
      </c>
      <c r="P72" s="261">
        <f t="shared" si="3"/>
        <v>26.954808977021319</v>
      </c>
      <c r="Q72" s="261">
        <f t="shared" si="3"/>
        <v>32.947836759419467</v>
      </c>
      <c r="R72" s="261">
        <f t="shared" si="3"/>
        <v>26.909333878096209</v>
      </c>
      <c r="S72" s="261">
        <f t="shared" si="3"/>
        <v>21.684330047350969</v>
      </c>
      <c r="T72" s="261">
        <f t="shared" si="3"/>
        <v>14.469264938317441</v>
      </c>
      <c r="U72" s="261">
        <f t="shared" si="3"/>
        <v>15.74634657549869</v>
      </c>
      <c r="V72" s="261">
        <f t="shared" si="3"/>
        <v>13.83169697084328</v>
      </c>
      <c r="W72" s="261">
        <f t="shared" si="3"/>
        <v>6.8624285860723164</v>
      </c>
      <c r="X72" s="261">
        <f t="shared" si="3"/>
        <v>5.3844197349780876</v>
      </c>
      <c r="Y72" s="261">
        <f t="shared" si="3"/>
        <v>5.0658265466908103</v>
      </c>
      <c r="DA72" s="70"/>
    </row>
    <row r="73" spans="1:105" ht="12" customHeight="1" x14ac:dyDescent="0.25">
      <c r="A73" s="60" t="s">
        <v>1052</v>
      </c>
      <c r="B73" s="262">
        <v>28.637744270156318</v>
      </c>
      <c r="C73" s="262">
        <v>28.714555985885301</v>
      </c>
      <c r="D73" s="262">
        <v>27.859825266468039</v>
      </c>
      <c r="E73" s="262">
        <v>27.376732087747321</v>
      </c>
      <c r="F73" s="262">
        <v>28.90176510594663</v>
      </c>
      <c r="G73" s="262">
        <v>30.317871812628951</v>
      </c>
      <c r="H73" s="262">
        <v>21.104028702637681</v>
      </c>
      <c r="I73" s="262">
        <v>22.437487116084409</v>
      </c>
      <c r="J73" s="262">
        <v>18.7901606224376</v>
      </c>
      <c r="K73" s="262">
        <v>13.218051470853601</v>
      </c>
      <c r="L73" s="262">
        <v>16.00669304612595</v>
      </c>
      <c r="M73" s="262">
        <v>25.389830210140069</v>
      </c>
      <c r="N73" s="262">
        <v>28.94661139744824</v>
      </c>
      <c r="O73" s="262">
        <v>37.908341552398667</v>
      </c>
      <c r="P73" s="262">
        <v>26.954808977021319</v>
      </c>
      <c r="Q73" s="262">
        <v>32.947836759419467</v>
      </c>
      <c r="R73" s="262">
        <v>26.909333878096209</v>
      </c>
      <c r="S73" s="262">
        <v>21.684330047350969</v>
      </c>
      <c r="T73" s="262">
        <v>14.469264938317441</v>
      </c>
      <c r="U73" s="262">
        <v>15.74634657549869</v>
      </c>
      <c r="V73" s="262">
        <v>13.83169697084328</v>
      </c>
      <c r="W73" s="262">
        <v>6.8624285860723164</v>
      </c>
      <c r="X73" s="262">
        <v>5.3844197349780876</v>
      </c>
      <c r="Y73" s="262">
        <v>5.0658265466908103</v>
      </c>
      <c r="DA73" s="72" t="s">
        <v>1322</v>
      </c>
    </row>
    <row r="74" spans="1:105" ht="12" customHeight="1" x14ac:dyDescent="0.25">
      <c r="A74" s="64" t="s">
        <v>28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1323</v>
      </c>
    </row>
    <row r="75" spans="1:105" ht="12" customHeight="1" x14ac:dyDescent="0.25">
      <c r="A75" s="64" t="s">
        <v>30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1324</v>
      </c>
    </row>
    <row r="76" spans="1:105" ht="12" customHeight="1" x14ac:dyDescent="0.25">
      <c r="A76" s="64" t="s">
        <v>31</v>
      </c>
      <c r="B76" s="229">
        <v>5.5211006061752643</v>
      </c>
      <c r="C76" s="229">
        <v>5.4888215912884677</v>
      </c>
      <c r="D76" s="229">
        <v>5.5435168507117174</v>
      </c>
      <c r="E76" s="229">
        <v>3.6609654762138399</v>
      </c>
      <c r="F76" s="229">
        <v>3.5022920902892389</v>
      </c>
      <c r="G76" s="229">
        <v>3.5500020541092772</v>
      </c>
      <c r="H76" s="229">
        <v>3.4149035800458121</v>
      </c>
      <c r="I76" s="229">
        <v>3.408507151759181</v>
      </c>
      <c r="J76" s="229">
        <v>3.5350109060120829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1325</v>
      </c>
    </row>
    <row r="77" spans="1:105" ht="12" customHeight="1" x14ac:dyDescent="0.25">
      <c r="A77" s="64" t="s">
        <v>159</v>
      </c>
      <c r="B77" s="229">
        <v>10.05880281397801</v>
      </c>
      <c r="C77" s="229">
        <v>11.58365072953195</v>
      </c>
      <c r="D77" s="229">
        <v>10.210113856661909</v>
      </c>
      <c r="E77" s="229">
        <v>7.8435707880643619</v>
      </c>
      <c r="F77" s="229">
        <v>8.6675441974304661</v>
      </c>
      <c r="G77" s="229">
        <v>7.7687785481595002</v>
      </c>
      <c r="H77" s="229">
        <v>3.550016106958227</v>
      </c>
      <c r="I77" s="229">
        <v>2.863801693016983</v>
      </c>
      <c r="J77" s="229">
        <v>1.9252664833973581</v>
      </c>
      <c r="K77" s="229">
        <v>1.6850173543486719</v>
      </c>
      <c r="L77" s="229">
        <v>3.3260641079596951</v>
      </c>
      <c r="M77" s="229">
        <v>3.085930815031273</v>
      </c>
      <c r="N77" s="229">
        <v>7.0678566623771344</v>
      </c>
      <c r="O77" s="229">
        <v>9.6326117283044717</v>
      </c>
      <c r="P77" s="229">
        <v>7.0779812615815896</v>
      </c>
      <c r="Q77" s="229">
        <v>10.862130515492041</v>
      </c>
      <c r="R77" s="229">
        <v>0.14141978320037971</v>
      </c>
      <c r="S77" s="229">
        <v>2.550649499319082</v>
      </c>
      <c r="T77" s="229">
        <v>2.4502348576909352</v>
      </c>
      <c r="U77" s="229">
        <v>3.2597931319698858</v>
      </c>
      <c r="V77" s="229">
        <v>3.1457358122676862</v>
      </c>
      <c r="W77" s="229">
        <v>2.8619709752446689</v>
      </c>
      <c r="X77" s="229">
        <v>2.574322504631565</v>
      </c>
      <c r="Y77" s="229">
        <v>2.4014196355756172</v>
      </c>
      <c r="DA77" s="73" t="s">
        <v>1326</v>
      </c>
    </row>
    <row r="78" spans="1:105" ht="12" customHeight="1" x14ac:dyDescent="0.25">
      <c r="A78" s="64" t="s">
        <v>32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1327</v>
      </c>
    </row>
    <row r="79" spans="1:105" ht="12" customHeight="1" x14ac:dyDescent="0.25">
      <c r="A79" s="64" t="s">
        <v>33</v>
      </c>
      <c r="B79" s="229">
        <v>0</v>
      </c>
      <c r="C79" s="229">
        <v>0</v>
      </c>
      <c r="D79" s="229">
        <v>0</v>
      </c>
      <c r="E79" s="229">
        <v>0</v>
      </c>
      <c r="F79" s="229">
        <v>0</v>
      </c>
      <c r="G79" s="229">
        <v>0</v>
      </c>
      <c r="H79" s="229">
        <v>0</v>
      </c>
      <c r="I79" s="229">
        <v>0</v>
      </c>
      <c r="J79" s="229">
        <v>0</v>
      </c>
      <c r="K79" s="229">
        <v>0</v>
      </c>
      <c r="L79" s="229">
        <v>0</v>
      </c>
      <c r="M79" s="229">
        <v>0</v>
      </c>
      <c r="N79" s="229">
        <v>0</v>
      </c>
      <c r="O79" s="229">
        <v>0</v>
      </c>
      <c r="P79" s="229">
        <v>0</v>
      </c>
      <c r="Q79" s="229">
        <v>0</v>
      </c>
      <c r="R79" s="229">
        <v>0</v>
      </c>
      <c r="S79" s="229">
        <v>0</v>
      </c>
      <c r="T79" s="229">
        <v>0</v>
      </c>
      <c r="U79" s="229">
        <v>0</v>
      </c>
      <c r="V79" s="229">
        <v>0</v>
      </c>
      <c r="W79" s="229">
        <v>0</v>
      </c>
      <c r="X79" s="229">
        <v>0</v>
      </c>
      <c r="Y79" s="229">
        <v>0</v>
      </c>
      <c r="DA79" s="73" t="s">
        <v>1328</v>
      </c>
    </row>
    <row r="80" spans="1:105" ht="12" customHeight="1" x14ac:dyDescent="0.25">
      <c r="A80" s="64" t="s">
        <v>35</v>
      </c>
      <c r="B80" s="229">
        <v>13.057840850003039</v>
      </c>
      <c r="C80" s="229">
        <v>11.642083665064879</v>
      </c>
      <c r="D80" s="229">
        <v>12.106194559094421</v>
      </c>
      <c r="E80" s="229">
        <v>15.872195823469109</v>
      </c>
      <c r="F80" s="229">
        <v>16.731928818226919</v>
      </c>
      <c r="G80" s="229">
        <v>18.99909121036017</v>
      </c>
      <c r="H80" s="229">
        <v>14.13910901563364</v>
      </c>
      <c r="I80" s="229">
        <v>16.165178271308239</v>
      </c>
      <c r="J80" s="229">
        <v>13.329883233028159</v>
      </c>
      <c r="K80" s="229">
        <v>11.533034116504931</v>
      </c>
      <c r="L80" s="229">
        <v>12.680628938166249</v>
      </c>
      <c r="M80" s="229">
        <v>22.30389939510879</v>
      </c>
      <c r="N80" s="229">
        <v>21.878754735071109</v>
      </c>
      <c r="O80" s="229">
        <v>28.275729824094199</v>
      </c>
      <c r="P80" s="229">
        <v>19.876827715439731</v>
      </c>
      <c r="Q80" s="229">
        <v>22.085706243927429</v>
      </c>
      <c r="R80" s="229">
        <v>26.767914094895829</v>
      </c>
      <c r="S80" s="229">
        <v>19.13368054803189</v>
      </c>
      <c r="T80" s="229">
        <v>12.019030080626511</v>
      </c>
      <c r="U80" s="229">
        <v>12.486553443528811</v>
      </c>
      <c r="V80" s="229">
        <v>10.6859611585756</v>
      </c>
      <c r="W80" s="229">
        <v>4.0004576108276462</v>
      </c>
      <c r="X80" s="229">
        <v>2.810097230346523</v>
      </c>
      <c r="Y80" s="229">
        <v>2.6644069111151931</v>
      </c>
      <c r="DA80" s="73" t="s">
        <v>1329</v>
      </c>
    </row>
    <row r="81" spans="1:105" ht="12" customHeight="1" x14ac:dyDescent="0.25">
      <c r="A81" s="64" t="s">
        <v>36</v>
      </c>
      <c r="B81" s="229">
        <v>0</v>
      </c>
      <c r="C81" s="229">
        <v>0</v>
      </c>
      <c r="D81" s="229">
        <v>0</v>
      </c>
      <c r="E81" s="229">
        <v>0</v>
      </c>
      <c r="F81" s="229">
        <v>0</v>
      </c>
      <c r="G81" s="229">
        <v>0</v>
      </c>
      <c r="H81" s="229">
        <v>0</v>
      </c>
      <c r="I81" s="229">
        <v>0</v>
      </c>
      <c r="J81" s="229">
        <v>0</v>
      </c>
      <c r="K81" s="229">
        <v>0</v>
      </c>
      <c r="L81" s="229">
        <v>0</v>
      </c>
      <c r="M81" s="229">
        <v>0</v>
      </c>
      <c r="N81" s="229">
        <v>0</v>
      </c>
      <c r="O81" s="229">
        <v>0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>
        <v>0</v>
      </c>
      <c r="X81" s="229">
        <v>0</v>
      </c>
      <c r="Y81" s="229">
        <v>0</v>
      </c>
      <c r="DA81" s="73" t="s">
        <v>1330</v>
      </c>
    </row>
    <row r="82" spans="1:105" ht="12" customHeight="1" x14ac:dyDescent="0.25">
      <c r="A82" s="64" t="s">
        <v>38</v>
      </c>
      <c r="B82" s="229">
        <v>0</v>
      </c>
      <c r="C82" s="229">
        <v>0</v>
      </c>
      <c r="D82" s="229">
        <v>0</v>
      </c>
      <c r="E82" s="229">
        <v>0</v>
      </c>
      <c r="F82" s="229">
        <v>0</v>
      </c>
      <c r="G82" s="229">
        <v>0</v>
      </c>
      <c r="H82" s="229">
        <v>0</v>
      </c>
      <c r="I82" s="229">
        <v>0</v>
      </c>
      <c r="J82" s="229">
        <v>0</v>
      </c>
      <c r="K82" s="229">
        <v>0</v>
      </c>
      <c r="L82" s="229">
        <v>0</v>
      </c>
      <c r="M82" s="229">
        <v>0</v>
      </c>
      <c r="N82" s="229">
        <v>0</v>
      </c>
      <c r="O82" s="229">
        <v>0</v>
      </c>
      <c r="P82" s="229">
        <v>0</v>
      </c>
      <c r="Q82" s="229">
        <v>0</v>
      </c>
      <c r="R82" s="229">
        <v>0</v>
      </c>
      <c r="S82" s="229">
        <v>0</v>
      </c>
      <c r="T82" s="229">
        <v>0</v>
      </c>
      <c r="U82" s="229">
        <v>0</v>
      </c>
      <c r="V82" s="229">
        <v>0</v>
      </c>
      <c r="W82" s="229">
        <v>0</v>
      </c>
      <c r="X82" s="229">
        <v>0</v>
      </c>
      <c r="Y82" s="229">
        <v>0</v>
      </c>
      <c r="DA82" s="73" t="s">
        <v>1331</v>
      </c>
    </row>
    <row r="83" spans="1:105" ht="12" customHeight="1" x14ac:dyDescent="0.25">
      <c r="A83" s="64" t="s">
        <v>39</v>
      </c>
      <c r="B83" s="229">
        <v>0</v>
      </c>
      <c r="C83" s="229">
        <v>0</v>
      </c>
      <c r="D83" s="229">
        <v>0</v>
      </c>
      <c r="E83" s="229">
        <v>0</v>
      </c>
      <c r="F83" s="229">
        <v>0</v>
      </c>
      <c r="G83" s="229">
        <v>0</v>
      </c>
      <c r="H83" s="229">
        <v>0</v>
      </c>
      <c r="I83" s="229">
        <v>0</v>
      </c>
      <c r="J83" s="229">
        <v>0</v>
      </c>
      <c r="K83" s="229">
        <v>0</v>
      </c>
      <c r="L83" s="229">
        <v>0</v>
      </c>
      <c r="M83" s="229">
        <v>0</v>
      </c>
      <c r="N83" s="229">
        <v>0</v>
      </c>
      <c r="O83" s="229">
        <v>0</v>
      </c>
      <c r="P83" s="229">
        <v>0</v>
      </c>
      <c r="Q83" s="229">
        <v>0</v>
      </c>
      <c r="R83" s="229">
        <v>0</v>
      </c>
      <c r="S83" s="229">
        <v>0</v>
      </c>
      <c r="T83" s="229">
        <v>0</v>
      </c>
      <c r="U83" s="229">
        <v>0</v>
      </c>
      <c r="V83" s="229">
        <v>0</v>
      </c>
      <c r="W83" s="229">
        <v>0</v>
      </c>
      <c r="X83" s="229">
        <v>0</v>
      </c>
      <c r="Y83" s="229">
        <v>0</v>
      </c>
      <c r="DA83" s="73" t="s">
        <v>1332</v>
      </c>
    </row>
    <row r="84" spans="1:105" ht="12" customHeight="1" x14ac:dyDescent="0.25">
      <c r="A84" s="60" t="s">
        <v>1064</v>
      </c>
      <c r="B84" s="262">
        <v>0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>
        <v>0</v>
      </c>
      <c r="K84" s="262">
        <v>0</v>
      </c>
      <c r="L84" s="262">
        <v>0</v>
      </c>
      <c r="M84" s="262">
        <v>0</v>
      </c>
      <c r="N84" s="262">
        <v>0</v>
      </c>
      <c r="O84" s="262">
        <v>0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1333</v>
      </c>
    </row>
    <row r="85" spans="1:105" ht="12" customHeight="1" x14ac:dyDescent="0.25">
      <c r="A85" s="57" t="s">
        <v>1010</v>
      </c>
      <c r="B85" s="261">
        <v>12.688545634588531</v>
      </c>
      <c r="C85" s="261">
        <v>12.930318649989591</v>
      </c>
      <c r="D85" s="261">
        <v>12.226853742786099</v>
      </c>
      <c r="E85" s="261">
        <v>12.355031437548091</v>
      </c>
      <c r="F85" s="261">
        <v>14.919070321143399</v>
      </c>
      <c r="G85" s="261">
        <v>14.820651123952381</v>
      </c>
      <c r="H85" s="261">
        <v>11.603115635453539</v>
      </c>
      <c r="I85" s="261">
        <v>11.755321587261729</v>
      </c>
      <c r="J85" s="261">
        <v>9.4841005845945219</v>
      </c>
      <c r="K85" s="261">
        <v>6.6131147188727546</v>
      </c>
      <c r="L85" s="261">
        <v>8.3410449419666826</v>
      </c>
      <c r="M85" s="261">
        <v>12.365920787932341</v>
      </c>
      <c r="N85" s="261">
        <v>16.77291819744314</v>
      </c>
      <c r="O85" s="261">
        <v>22.50156681006192</v>
      </c>
      <c r="P85" s="261">
        <v>17.081818127488159</v>
      </c>
      <c r="Q85" s="261">
        <v>14.04152227563398</v>
      </c>
      <c r="R85" s="261">
        <v>10.667725666913499</v>
      </c>
      <c r="S85" s="261">
        <v>7.7987888554039824</v>
      </c>
      <c r="T85" s="261">
        <v>5.6673316198635293</v>
      </c>
      <c r="U85" s="261">
        <v>6.1930750816876374</v>
      </c>
      <c r="V85" s="261">
        <v>4.9924681373186273</v>
      </c>
      <c r="W85" s="261">
        <v>2.4415800327851409</v>
      </c>
      <c r="X85" s="261">
        <v>1.037173481973436</v>
      </c>
      <c r="Y85" s="261">
        <v>0.99466964006956471</v>
      </c>
      <c r="DA85" s="70" t="s">
        <v>1334</v>
      </c>
    </row>
    <row r="86" spans="1:105" ht="12" customHeight="1" x14ac:dyDescent="0.25">
      <c r="A86" s="60" t="s">
        <v>1012</v>
      </c>
      <c r="B86" s="262">
        <v>12.688545634588531</v>
      </c>
      <c r="C86" s="262">
        <v>12.930318649989591</v>
      </c>
      <c r="D86" s="262">
        <v>12.226853742786099</v>
      </c>
      <c r="E86" s="262">
        <v>12.355031437548091</v>
      </c>
      <c r="F86" s="262">
        <v>14.919070321143399</v>
      </c>
      <c r="G86" s="262">
        <v>14.820651123952381</v>
      </c>
      <c r="H86" s="262">
        <v>11.603115635453539</v>
      </c>
      <c r="I86" s="262">
        <v>11.755321587261729</v>
      </c>
      <c r="J86" s="262">
        <v>9.4841005845945219</v>
      </c>
      <c r="K86" s="262">
        <v>6.6131147188727546</v>
      </c>
      <c r="L86" s="262">
        <v>8.3410449419666826</v>
      </c>
      <c r="M86" s="262">
        <v>12.365920787932341</v>
      </c>
      <c r="N86" s="262">
        <v>16.77291819744314</v>
      </c>
      <c r="O86" s="262">
        <v>22.50156681006192</v>
      </c>
      <c r="P86" s="262">
        <v>17.081818127488159</v>
      </c>
      <c r="Q86" s="262">
        <v>14.04152227563398</v>
      </c>
      <c r="R86" s="262">
        <v>10.667725666913499</v>
      </c>
      <c r="S86" s="262">
        <v>7.7987888554039824</v>
      </c>
      <c r="T86" s="262">
        <v>5.6673316198635293</v>
      </c>
      <c r="U86" s="262">
        <v>6.1930750816876374</v>
      </c>
      <c r="V86" s="262">
        <v>4.9924681373186273</v>
      </c>
      <c r="W86" s="262">
        <v>2.4415800327851409</v>
      </c>
      <c r="X86" s="262">
        <v>1.037173481973436</v>
      </c>
      <c r="Y86" s="262">
        <v>0.99466964006956471</v>
      </c>
      <c r="DA86" s="72" t="s">
        <v>1335</v>
      </c>
    </row>
    <row r="87" spans="1:105" ht="12" customHeight="1" x14ac:dyDescent="0.25">
      <c r="A87" s="59" t="s">
        <v>28</v>
      </c>
      <c r="B87" s="230">
        <v>0</v>
      </c>
      <c r="C87" s="230">
        <v>0</v>
      </c>
      <c r="D87" s="230">
        <v>0</v>
      </c>
      <c r="E87" s="230">
        <v>0</v>
      </c>
      <c r="F87" s="230">
        <v>0</v>
      </c>
      <c r="G87" s="230">
        <v>0</v>
      </c>
      <c r="H87" s="230">
        <v>0</v>
      </c>
      <c r="I87" s="230">
        <v>0</v>
      </c>
      <c r="J87" s="230">
        <v>0</v>
      </c>
      <c r="K87" s="230">
        <v>0</v>
      </c>
      <c r="L87" s="230">
        <v>0</v>
      </c>
      <c r="M87" s="230">
        <v>0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1336</v>
      </c>
    </row>
    <row r="88" spans="1:105" ht="12" customHeight="1" x14ac:dyDescent="0.25">
      <c r="A88" s="59" t="s">
        <v>31</v>
      </c>
      <c r="B88" s="295">
        <v>2.446237955536672</v>
      </c>
      <c r="C88" s="295">
        <v>2.471645816957412</v>
      </c>
      <c r="D88" s="295">
        <v>2.4328856734037658</v>
      </c>
      <c r="E88" s="295">
        <v>1.6521819845197629</v>
      </c>
      <c r="F88" s="295">
        <v>1.8078806532635849</v>
      </c>
      <c r="G88" s="295">
        <v>1.735390341988047</v>
      </c>
      <c r="H88" s="295">
        <v>1.8775335118002141</v>
      </c>
      <c r="I88" s="295">
        <v>1.7857658254737341</v>
      </c>
      <c r="J88" s="295">
        <v>1.7842529222567081</v>
      </c>
      <c r="K88" s="295">
        <v>0</v>
      </c>
      <c r="L88" s="295">
        <v>0</v>
      </c>
      <c r="M88" s="295">
        <v>0</v>
      </c>
      <c r="N88" s="295">
        <v>0</v>
      </c>
      <c r="O88" s="295">
        <v>0</v>
      </c>
      <c r="P88" s="295">
        <v>0</v>
      </c>
      <c r="Q88" s="295">
        <v>0</v>
      </c>
      <c r="R88" s="295">
        <v>0</v>
      </c>
      <c r="S88" s="295">
        <v>0</v>
      </c>
      <c r="T88" s="295">
        <v>0</v>
      </c>
      <c r="U88" s="295">
        <v>0</v>
      </c>
      <c r="V88" s="295">
        <v>0</v>
      </c>
      <c r="W88" s="295">
        <v>0</v>
      </c>
      <c r="X88" s="295">
        <v>0</v>
      </c>
      <c r="Y88" s="295">
        <v>0</v>
      </c>
      <c r="DA88" s="122" t="s">
        <v>1337</v>
      </c>
    </row>
    <row r="89" spans="1:105" ht="12" customHeight="1" x14ac:dyDescent="0.25">
      <c r="A89" s="59" t="s">
        <v>159</v>
      </c>
      <c r="B89" s="295">
        <v>4.4567608862787997</v>
      </c>
      <c r="C89" s="295">
        <v>5.2161800842979167</v>
      </c>
      <c r="D89" s="295">
        <v>4.4809171496438944</v>
      </c>
      <c r="E89" s="295">
        <v>3.539778354792785</v>
      </c>
      <c r="F89" s="295">
        <v>4.4741800689009583</v>
      </c>
      <c r="G89" s="295">
        <v>3.7977057635541631</v>
      </c>
      <c r="H89" s="295">
        <v>1.9518191515542549</v>
      </c>
      <c r="I89" s="295">
        <v>1.5003868164642391</v>
      </c>
      <c r="J89" s="295">
        <v>0.97175438505221101</v>
      </c>
      <c r="K89" s="295">
        <v>0.84302993464433917</v>
      </c>
      <c r="L89" s="295">
        <v>1.733203112248638</v>
      </c>
      <c r="M89" s="295">
        <v>1.5029787792939191</v>
      </c>
      <c r="N89" s="295">
        <v>4.0954217404444</v>
      </c>
      <c r="O89" s="295">
        <v>5.7177087544235814</v>
      </c>
      <c r="P89" s="295">
        <v>4.4854626394561317</v>
      </c>
      <c r="Q89" s="295">
        <v>4.6291612013198664</v>
      </c>
      <c r="R89" s="295">
        <v>5.6063351768214267E-2</v>
      </c>
      <c r="S89" s="295">
        <v>0.91734339248177377</v>
      </c>
      <c r="T89" s="295">
        <v>0.95970967041387401</v>
      </c>
      <c r="U89" s="295">
        <v>1.282084293030356</v>
      </c>
      <c r="V89" s="295">
        <v>1.135434491102147</v>
      </c>
      <c r="W89" s="295">
        <v>1.0182592211961221</v>
      </c>
      <c r="X89" s="295">
        <v>0.49587869580567978</v>
      </c>
      <c r="Y89" s="295">
        <v>0.4715161844880616</v>
      </c>
      <c r="DA89" s="122" t="s">
        <v>1338</v>
      </c>
    </row>
    <row r="90" spans="1:105" ht="12" customHeight="1" x14ac:dyDescent="0.25">
      <c r="A90" s="59" t="s">
        <v>32</v>
      </c>
      <c r="B90" s="295">
        <v>0</v>
      </c>
      <c r="C90" s="295">
        <v>0</v>
      </c>
      <c r="D90" s="295">
        <v>0</v>
      </c>
      <c r="E90" s="295">
        <v>0</v>
      </c>
      <c r="F90" s="295">
        <v>0</v>
      </c>
      <c r="G90" s="295">
        <v>0</v>
      </c>
      <c r="H90" s="295">
        <v>0</v>
      </c>
      <c r="I90" s="295">
        <v>0</v>
      </c>
      <c r="J90" s="295">
        <v>0</v>
      </c>
      <c r="K90" s="295">
        <v>0</v>
      </c>
      <c r="L90" s="295">
        <v>0</v>
      </c>
      <c r="M90" s="295">
        <v>0</v>
      </c>
      <c r="N90" s="295">
        <v>0</v>
      </c>
      <c r="O90" s="295">
        <v>0</v>
      </c>
      <c r="P90" s="295">
        <v>0</v>
      </c>
      <c r="Q90" s="295">
        <v>0</v>
      </c>
      <c r="R90" s="295">
        <v>0</v>
      </c>
      <c r="S90" s="295">
        <v>0</v>
      </c>
      <c r="T90" s="295">
        <v>0</v>
      </c>
      <c r="U90" s="295">
        <v>0</v>
      </c>
      <c r="V90" s="295">
        <v>0</v>
      </c>
      <c r="W90" s="295">
        <v>0</v>
      </c>
      <c r="X90" s="295">
        <v>0</v>
      </c>
      <c r="Y90" s="295">
        <v>0</v>
      </c>
      <c r="DA90" s="122" t="s">
        <v>1339</v>
      </c>
    </row>
    <row r="91" spans="1:105" ht="12" customHeight="1" x14ac:dyDescent="0.25">
      <c r="A91" s="59" t="s">
        <v>35</v>
      </c>
      <c r="B91" s="295">
        <v>5.7855467927730562</v>
      </c>
      <c r="C91" s="295">
        <v>5.2424927487342581</v>
      </c>
      <c r="D91" s="295">
        <v>5.3130509197384432</v>
      </c>
      <c r="E91" s="295">
        <v>7.1630710982355454</v>
      </c>
      <c r="F91" s="295">
        <v>8.637009598978862</v>
      </c>
      <c r="G91" s="295">
        <v>9.2875550184101723</v>
      </c>
      <c r="H91" s="295">
        <v>7.773762972099072</v>
      </c>
      <c r="I91" s="295">
        <v>8.4691689453237622</v>
      </c>
      <c r="J91" s="295">
        <v>6.7280932772856037</v>
      </c>
      <c r="K91" s="295">
        <v>5.7700847842284162</v>
      </c>
      <c r="L91" s="295">
        <v>6.6078418297180432</v>
      </c>
      <c r="M91" s="295">
        <v>10.86294200863842</v>
      </c>
      <c r="N91" s="295">
        <v>12.677496456998741</v>
      </c>
      <c r="O91" s="295">
        <v>16.78385805563833</v>
      </c>
      <c r="P91" s="295">
        <v>12.596355488032019</v>
      </c>
      <c r="Q91" s="295">
        <v>9.4123610743141182</v>
      </c>
      <c r="R91" s="295">
        <v>10.61166231514529</v>
      </c>
      <c r="S91" s="295">
        <v>6.8814454629222084</v>
      </c>
      <c r="T91" s="295">
        <v>4.7076219494496554</v>
      </c>
      <c r="U91" s="295">
        <v>4.9109907886572817</v>
      </c>
      <c r="V91" s="295">
        <v>3.8570336462164798</v>
      </c>
      <c r="W91" s="295">
        <v>1.423320811589019</v>
      </c>
      <c r="X91" s="295">
        <v>0.5412947861677565</v>
      </c>
      <c r="Y91" s="295">
        <v>0.52315345558150317</v>
      </c>
      <c r="DA91" s="122" t="s">
        <v>1340</v>
      </c>
    </row>
    <row r="92" spans="1:105" ht="12" customHeight="1" x14ac:dyDescent="0.25">
      <c r="A92" s="60" t="s">
        <v>1019</v>
      </c>
      <c r="B92" s="262">
        <v>0</v>
      </c>
      <c r="C92" s="262">
        <v>0</v>
      </c>
      <c r="D92" s="262">
        <v>0</v>
      </c>
      <c r="E92" s="262">
        <v>0</v>
      </c>
      <c r="F92" s="262">
        <v>0</v>
      </c>
      <c r="G92" s="262">
        <v>0</v>
      </c>
      <c r="H92" s="262">
        <v>0</v>
      </c>
      <c r="I92" s="262">
        <v>0</v>
      </c>
      <c r="J92" s="262">
        <v>0</v>
      </c>
      <c r="K92" s="262">
        <v>0</v>
      </c>
      <c r="L92" s="262">
        <v>0</v>
      </c>
      <c r="M92" s="262">
        <v>0</v>
      </c>
      <c r="N92" s="262">
        <v>0</v>
      </c>
      <c r="O92" s="262">
        <v>0</v>
      </c>
      <c r="P92" s="262">
        <v>0</v>
      </c>
      <c r="Q92" s="262">
        <v>0</v>
      </c>
      <c r="R92" s="262">
        <v>0</v>
      </c>
      <c r="S92" s="262">
        <v>0</v>
      </c>
      <c r="T92" s="262">
        <v>0</v>
      </c>
      <c r="U92" s="262">
        <v>0</v>
      </c>
      <c r="V92" s="262">
        <v>0</v>
      </c>
      <c r="W92" s="262">
        <v>0</v>
      </c>
      <c r="X92" s="262">
        <v>0</v>
      </c>
      <c r="Y92" s="262">
        <v>0</v>
      </c>
      <c r="DA92" s="72" t="s">
        <v>1341</v>
      </c>
    </row>
    <row r="93" spans="1:105" ht="12" customHeight="1" x14ac:dyDescent="0.25">
      <c r="A93" s="57" t="s">
        <v>1021</v>
      </c>
      <c r="B93" s="261">
        <f t="shared" ref="B93:Y93" si="4">B94+B95+B106</f>
        <v>1.0945782128637203</v>
      </c>
      <c r="C93" s="261">
        <f t="shared" si="4"/>
        <v>1.0856722799981713</v>
      </c>
      <c r="D93" s="261">
        <f t="shared" si="4"/>
        <v>1.0305856095139156</v>
      </c>
      <c r="E93" s="261">
        <f t="shared" si="4"/>
        <v>0.95306747604874809</v>
      </c>
      <c r="F93" s="261">
        <f t="shared" si="4"/>
        <v>1.106748037628531</v>
      </c>
      <c r="G93" s="261">
        <f t="shared" si="4"/>
        <v>1.1407118437530408</v>
      </c>
      <c r="H93" s="261">
        <f t="shared" si="4"/>
        <v>0.82136934323472666</v>
      </c>
      <c r="I93" s="261">
        <f t="shared" si="4"/>
        <v>0.9108537800922375</v>
      </c>
      <c r="J93" s="261">
        <f t="shared" si="4"/>
        <v>0.71779630575620423</v>
      </c>
      <c r="K93" s="261">
        <f t="shared" si="4"/>
        <v>0.52920226248290247</v>
      </c>
      <c r="L93" s="261">
        <f t="shared" si="4"/>
        <v>0.64075043063428394</v>
      </c>
      <c r="M93" s="261">
        <f t="shared" si="4"/>
        <v>1.1356386924060629</v>
      </c>
      <c r="N93" s="261">
        <f t="shared" si="4"/>
        <v>1.4779889210263055</v>
      </c>
      <c r="O93" s="261">
        <f t="shared" si="4"/>
        <v>2.2161916261418484</v>
      </c>
      <c r="P93" s="261">
        <f t="shared" si="4"/>
        <v>1.5064988449992267</v>
      </c>
      <c r="Q93" s="261">
        <f t="shared" si="4"/>
        <v>1.3515774633301296</v>
      </c>
      <c r="R93" s="261">
        <f t="shared" si="4"/>
        <v>1.1549879635127942</v>
      </c>
      <c r="S93" s="261">
        <f t="shared" si="4"/>
        <v>0.80256380684461881</v>
      </c>
      <c r="T93" s="261">
        <f t="shared" si="4"/>
        <v>0.57127217206712444</v>
      </c>
      <c r="U93" s="261">
        <f t="shared" si="4"/>
        <v>0.61392368654053309</v>
      </c>
      <c r="V93" s="261">
        <f t="shared" si="4"/>
        <v>0.49021866072588038</v>
      </c>
      <c r="W93" s="261">
        <f t="shared" si="4"/>
        <v>0.2201972070070205</v>
      </c>
      <c r="X93" s="261">
        <f t="shared" si="4"/>
        <v>0.13513051437818333</v>
      </c>
      <c r="Y93" s="261">
        <f t="shared" si="4"/>
        <v>0.12766053535618677</v>
      </c>
      <c r="DA93" s="70"/>
    </row>
    <row r="94" spans="1:105" ht="12" customHeight="1" x14ac:dyDescent="0.25">
      <c r="A94" s="60" t="s">
        <v>1022</v>
      </c>
      <c r="B94" s="262">
        <v>0.46643852563197807</v>
      </c>
      <c r="C94" s="262">
        <v>0.45584780619111159</v>
      </c>
      <c r="D94" s="262">
        <v>0.41950878153040022</v>
      </c>
      <c r="E94" s="262">
        <v>0.35258680380022361</v>
      </c>
      <c r="F94" s="262">
        <v>0.47281732287550421</v>
      </c>
      <c r="G94" s="262">
        <v>0.47572027394694422</v>
      </c>
      <c r="H94" s="262">
        <v>0.35847401657944111</v>
      </c>
      <c r="I94" s="262">
        <v>0.41871040432884471</v>
      </c>
      <c r="J94" s="262">
        <v>0.30565331344964841</v>
      </c>
      <c r="K94" s="262">
        <v>0.2392777964219544</v>
      </c>
      <c r="L94" s="262">
        <v>0.28965995825773277</v>
      </c>
      <c r="M94" s="262">
        <v>0.5787386846186352</v>
      </c>
      <c r="N94" s="262">
        <v>0.84307454864816767</v>
      </c>
      <c r="O94" s="262">
        <v>1.384710850925478</v>
      </c>
      <c r="P94" s="262">
        <v>0.91527262548647359</v>
      </c>
      <c r="Q94" s="262">
        <v>0.62890029707749329</v>
      </c>
      <c r="R94" s="262">
        <v>0.56475919387410201</v>
      </c>
      <c r="S94" s="262">
        <v>0.32694016256313579</v>
      </c>
      <c r="T94" s="262">
        <v>0.25390361583277832</v>
      </c>
      <c r="U94" s="262">
        <v>0.26854364823619731</v>
      </c>
      <c r="V94" s="262">
        <v>0.1868345070303731</v>
      </c>
      <c r="W94" s="262">
        <v>6.9676841120601393E-2</v>
      </c>
      <c r="X94" s="262">
        <v>1.7028763892962841E-2</v>
      </c>
      <c r="Y94" s="262">
        <v>1.6546801236957769E-2</v>
      </c>
      <c r="DA94" s="72" t="s">
        <v>1342</v>
      </c>
    </row>
    <row r="95" spans="1:105" ht="12" customHeight="1" x14ac:dyDescent="0.25">
      <c r="A95" s="60" t="s">
        <v>1024</v>
      </c>
      <c r="B95" s="262">
        <v>0.62813968723174207</v>
      </c>
      <c r="C95" s="262">
        <v>0.62982447380705975</v>
      </c>
      <c r="D95" s="262">
        <v>0.61107682798351548</v>
      </c>
      <c r="E95" s="262">
        <v>0.60048067224852453</v>
      </c>
      <c r="F95" s="262">
        <v>0.63393071475302687</v>
      </c>
      <c r="G95" s="262">
        <v>0.66499156980609664</v>
      </c>
      <c r="H95" s="262">
        <v>0.46289532665528549</v>
      </c>
      <c r="I95" s="262">
        <v>0.49214337576339279</v>
      </c>
      <c r="J95" s="262">
        <v>0.41214299230655582</v>
      </c>
      <c r="K95" s="262">
        <v>0.28992446606094813</v>
      </c>
      <c r="L95" s="262">
        <v>0.35109047237655111</v>
      </c>
      <c r="M95" s="262">
        <v>0.55690000778742776</v>
      </c>
      <c r="N95" s="262">
        <v>0.63491437237813786</v>
      </c>
      <c r="O95" s="262">
        <v>0.83148077521637032</v>
      </c>
      <c r="P95" s="262">
        <v>0.59122621951275312</v>
      </c>
      <c r="Q95" s="262">
        <v>0.72267716625263623</v>
      </c>
      <c r="R95" s="262">
        <v>0.5902287696386922</v>
      </c>
      <c r="S95" s="262">
        <v>0.47562364428148302</v>
      </c>
      <c r="T95" s="262">
        <v>0.31736855623434612</v>
      </c>
      <c r="U95" s="262">
        <v>0.34538003830433572</v>
      </c>
      <c r="V95" s="262">
        <v>0.30338415369550731</v>
      </c>
      <c r="W95" s="262">
        <v>0.15052036588641909</v>
      </c>
      <c r="X95" s="262">
        <v>0.11810175048522049</v>
      </c>
      <c r="Y95" s="262">
        <v>0.11111373411922899</v>
      </c>
      <c r="DA95" s="72" t="s">
        <v>1343</v>
      </c>
    </row>
    <row r="96" spans="1:105" ht="12" customHeight="1" x14ac:dyDescent="0.25">
      <c r="A96" s="64" t="s">
        <v>28</v>
      </c>
      <c r="B96" s="229">
        <v>0</v>
      </c>
      <c r="C96" s="229">
        <v>0</v>
      </c>
      <c r="D96" s="229">
        <v>0</v>
      </c>
      <c r="E96" s="229">
        <v>0</v>
      </c>
      <c r="F96" s="229">
        <v>0</v>
      </c>
      <c r="G96" s="229">
        <v>0</v>
      </c>
      <c r="H96" s="229">
        <v>0</v>
      </c>
      <c r="I96" s="229">
        <v>0</v>
      </c>
      <c r="J96" s="229">
        <v>0</v>
      </c>
      <c r="K96" s="229">
        <v>0</v>
      </c>
      <c r="L96" s="229">
        <v>0</v>
      </c>
      <c r="M96" s="229">
        <v>0</v>
      </c>
      <c r="N96" s="229">
        <v>0</v>
      </c>
      <c r="O96" s="229">
        <v>0</v>
      </c>
      <c r="P96" s="229">
        <v>0</v>
      </c>
      <c r="Q96" s="229">
        <v>0</v>
      </c>
      <c r="R96" s="229">
        <v>0</v>
      </c>
      <c r="S96" s="229">
        <v>0</v>
      </c>
      <c r="T96" s="229">
        <v>0</v>
      </c>
      <c r="U96" s="229">
        <v>0</v>
      </c>
      <c r="V96" s="229">
        <v>0</v>
      </c>
      <c r="W96" s="229">
        <v>0</v>
      </c>
      <c r="X96" s="229">
        <v>0</v>
      </c>
      <c r="Y96" s="229">
        <v>0</v>
      </c>
      <c r="DA96" s="73" t="s">
        <v>1344</v>
      </c>
    </row>
    <row r="97" spans="1:105" ht="12" customHeight="1" x14ac:dyDescent="0.25">
      <c r="A97" s="64" t="s">
        <v>30</v>
      </c>
      <c r="B97" s="229">
        <v>0</v>
      </c>
      <c r="C97" s="229">
        <v>0</v>
      </c>
      <c r="D97" s="229">
        <v>0</v>
      </c>
      <c r="E97" s="229">
        <v>0</v>
      </c>
      <c r="F97" s="229">
        <v>0</v>
      </c>
      <c r="G97" s="229">
        <v>0</v>
      </c>
      <c r="H97" s="229">
        <v>0</v>
      </c>
      <c r="I97" s="229">
        <v>0</v>
      </c>
      <c r="J97" s="229">
        <v>0</v>
      </c>
      <c r="K97" s="229">
        <v>0</v>
      </c>
      <c r="L97" s="229">
        <v>0</v>
      </c>
      <c r="M97" s="229">
        <v>0</v>
      </c>
      <c r="N97" s="229">
        <v>0</v>
      </c>
      <c r="O97" s="229">
        <v>0</v>
      </c>
      <c r="P97" s="229">
        <v>0</v>
      </c>
      <c r="Q97" s="229">
        <v>0</v>
      </c>
      <c r="R97" s="229">
        <v>0</v>
      </c>
      <c r="S97" s="229">
        <v>0</v>
      </c>
      <c r="T97" s="229">
        <v>0</v>
      </c>
      <c r="U97" s="229">
        <v>0</v>
      </c>
      <c r="V97" s="229">
        <v>0</v>
      </c>
      <c r="W97" s="229">
        <v>0</v>
      </c>
      <c r="X97" s="229">
        <v>0</v>
      </c>
      <c r="Y97" s="229">
        <v>0</v>
      </c>
      <c r="DA97" s="73" t="s">
        <v>1345</v>
      </c>
    </row>
    <row r="98" spans="1:105" ht="12" customHeight="1" x14ac:dyDescent="0.25">
      <c r="A98" s="64" t="s">
        <v>31</v>
      </c>
      <c r="B98" s="229">
        <v>0.1210997058714562</v>
      </c>
      <c r="C98" s="229">
        <v>0.120391698630248</v>
      </c>
      <c r="D98" s="229">
        <v>0.1215913833129198</v>
      </c>
      <c r="E98" s="229">
        <v>8.0299540616807621E-2</v>
      </c>
      <c r="F98" s="229">
        <v>7.681920186992712E-2</v>
      </c>
      <c r="G98" s="229">
        <v>7.7865671224113878E-2</v>
      </c>
      <c r="H98" s="229">
        <v>7.4902424103699267E-2</v>
      </c>
      <c r="I98" s="229">
        <v>7.4762124978689212E-2</v>
      </c>
      <c r="J98" s="229">
        <v>7.753685569352653E-2</v>
      </c>
      <c r="K98" s="229">
        <v>0</v>
      </c>
      <c r="L98" s="229">
        <v>0</v>
      </c>
      <c r="M98" s="229">
        <v>0</v>
      </c>
      <c r="N98" s="229">
        <v>0</v>
      </c>
      <c r="O98" s="229">
        <v>0</v>
      </c>
      <c r="P98" s="229">
        <v>0</v>
      </c>
      <c r="Q98" s="229">
        <v>0</v>
      </c>
      <c r="R98" s="229">
        <v>0</v>
      </c>
      <c r="S98" s="229">
        <v>0</v>
      </c>
      <c r="T98" s="229">
        <v>0</v>
      </c>
      <c r="U98" s="229">
        <v>0</v>
      </c>
      <c r="V98" s="229">
        <v>0</v>
      </c>
      <c r="W98" s="229">
        <v>0</v>
      </c>
      <c r="X98" s="229">
        <v>0</v>
      </c>
      <c r="Y98" s="229">
        <v>0</v>
      </c>
      <c r="DA98" s="73" t="s">
        <v>1346</v>
      </c>
    </row>
    <row r="99" spans="1:105" ht="12" customHeight="1" x14ac:dyDescent="0.25">
      <c r="A99" s="64" t="s">
        <v>159</v>
      </c>
      <c r="B99" s="229">
        <v>0.2206295717251136</v>
      </c>
      <c r="C99" s="229">
        <v>0.25407555419204197</v>
      </c>
      <c r="D99" s="229">
        <v>0.2239484249884699</v>
      </c>
      <c r="E99" s="229">
        <v>0.17204071853973171</v>
      </c>
      <c r="F99" s="229">
        <v>0.19011373416428501</v>
      </c>
      <c r="G99" s="229">
        <v>0.17040022710514061</v>
      </c>
      <c r="H99" s="229">
        <v>7.786597945901047E-2</v>
      </c>
      <c r="I99" s="229">
        <v>6.2814566775080766E-2</v>
      </c>
      <c r="J99" s="229">
        <v>4.2228755006351322E-2</v>
      </c>
      <c r="K99" s="229">
        <v>3.6959135606348323E-2</v>
      </c>
      <c r="L99" s="229">
        <v>7.2953820970590055E-2</v>
      </c>
      <c r="M99" s="229">
        <v>6.7686742317639895E-2</v>
      </c>
      <c r="N99" s="229">
        <v>0.15502622103972449</v>
      </c>
      <c r="O99" s="229">
        <v>0.21128150531560541</v>
      </c>
      <c r="P99" s="229">
        <v>0.15524829378811</v>
      </c>
      <c r="Q99" s="229">
        <v>0.23824974482301589</v>
      </c>
      <c r="R99" s="229">
        <v>3.1018985835570639E-3</v>
      </c>
      <c r="S99" s="229">
        <v>5.5945893071254207E-2</v>
      </c>
      <c r="T99" s="229">
        <v>5.3743400410143242E-2</v>
      </c>
      <c r="U99" s="229">
        <v>7.1500234761491838E-2</v>
      </c>
      <c r="V99" s="229">
        <v>6.8998503883236501E-2</v>
      </c>
      <c r="W99" s="229">
        <v>6.2774411849536985E-2</v>
      </c>
      <c r="X99" s="229">
        <v>5.6465136277441833E-2</v>
      </c>
      <c r="Y99" s="229">
        <v>5.267268834349427E-2</v>
      </c>
      <c r="DA99" s="73" t="s">
        <v>1347</v>
      </c>
    </row>
    <row r="100" spans="1:105" ht="12" customHeight="1" x14ac:dyDescent="0.25">
      <c r="A100" s="64" t="s">
        <v>32</v>
      </c>
      <c r="B100" s="229">
        <v>0</v>
      </c>
      <c r="C100" s="229">
        <v>0</v>
      </c>
      <c r="D100" s="229">
        <v>0</v>
      </c>
      <c r="E100" s="229">
        <v>0</v>
      </c>
      <c r="F100" s="229">
        <v>0</v>
      </c>
      <c r="G100" s="229">
        <v>0</v>
      </c>
      <c r="H100" s="229">
        <v>0</v>
      </c>
      <c r="I100" s="229">
        <v>0</v>
      </c>
      <c r="J100" s="229">
        <v>0</v>
      </c>
      <c r="K100" s="229">
        <v>0</v>
      </c>
      <c r="L100" s="229">
        <v>0</v>
      </c>
      <c r="M100" s="229">
        <v>0</v>
      </c>
      <c r="N100" s="229">
        <v>0</v>
      </c>
      <c r="O100" s="229">
        <v>0</v>
      </c>
      <c r="P100" s="229">
        <v>0</v>
      </c>
      <c r="Q100" s="229">
        <v>0</v>
      </c>
      <c r="R100" s="229">
        <v>0</v>
      </c>
      <c r="S100" s="229">
        <v>0</v>
      </c>
      <c r="T100" s="229">
        <v>0</v>
      </c>
      <c r="U100" s="229">
        <v>0</v>
      </c>
      <c r="V100" s="229">
        <v>0</v>
      </c>
      <c r="W100" s="229">
        <v>0</v>
      </c>
      <c r="X100" s="229">
        <v>0</v>
      </c>
      <c r="Y100" s="229">
        <v>0</v>
      </c>
      <c r="DA100" s="73" t="s">
        <v>1348</v>
      </c>
    </row>
    <row r="101" spans="1:105" ht="12" customHeight="1" x14ac:dyDescent="0.25">
      <c r="A101" s="64" t="s">
        <v>33</v>
      </c>
      <c r="B101" s="229">
        <v>0</v>
      </c>
      <c r="C101" s="229">
        <v>0</v>
      </c>
      <c r="D101" s="229">
        <v>0</v>
      </c>
      <c r="E101" s="229">
        <v>0</v>
      </c>
      <c r="F101" s="229">
        <v>0</v>
      </c>
      <c r="G101" s="229">
        <v>0</v>
      </c>
      <c r="H101" s="229">
        <v>0</v>
      </c>
      <c r="I101" s="229">
        <v>0</v>
      </c>
      <c r="J101" s="229">
        <v>0</v>
      </c>
      <c r="K101" s="229">
        <v>0</v>
      </c>
      <c r="L101" s="229">
        <v>0</v>
      </c>
      <c r="M101" s="229">
        <v>0</v>
      </c>
      <c r="N101" s="229">
        <v>0</v>
      </c>
      <c r="O101" s="229">
        <v>0</v>
      </c>
      <c r="P101" s="229">
        <v>0</v>
      </c>
      <c r="Q101" s="229">
        <v>0</v>
      </c>
      <c r="R101" s="229">
        <v>0</v>
      </c>
      <c r="S101" s="229">
        <v>0</v>
      </c>
      <c r="T101" s="229">
        <v>0</v>
      </c>
      <c r="U101" s="229">
        <v>0</v>
      </c>
      <c r="V101" s="229">
        <v>0</v>
      </c>
      <c r="W101" s="229">
        <v>0</v>
      </c>
      <c r="X101" s="229">
        <v>0</v>
      </c>
      <c r="Y101" s="229">
        <v>0</v>
      </c>
      <c r="DA101" s="73" t="s">
        <v>1349</v>
      </c>
    </row>
    <row r="102" spans="1:105" ht="12" customHeight="1" x14ac:dyDescent="0.25">
      <c r="A102" s="64" t="s">
        <v>35</v>
      </c>
      <c r="B102" s="229">
        <v>0.28641040963517223</v>
      </c>
      <c r="C102" s="229">
        <v>0.25535722098476982</v>
      </c>
      <c r="D102" s="229">
        <v>0.26553701968212579</v>
      </c>
      <c r="E102" s="229">
        <v>0.34814041309198518</v>
      </c>
      <c r="F102" s="229">
        <v>0.36699777871881473</v>
      </c>
      <c r="G102" s="229">
        <v>0.41672567147684209</v>
      </c>
      <c r="H102" s="229">
        <v>0.31012692309257578</v>
      </c>
      <c r="I102" s="229">
        <v>0.35456668400962288</v>
      </c>
      <c r="J102" s="229">
        <v>0.29237738160667792</v>
      </c>
      <c r="K102" s="229">
        <v>0.25296533045459979</v>
      </c>
      <c r="L102" s="229">
        <v>0.27813665140596111</v>
      </c>
      <c r="M102" s="229">
        <v>0.48921326546978777</v>
      </c>
      <c r="N102" s="229">
        <v>0.47988815133841328</v>
      </c>
      <c r="O102" s="229">
        <v>0.6201992699007649</v>
      </c>
      <c r="P102" s="229">
        <v>0.43597792572464322</v>
      </c>
      <c r="Q102" s="229">
        <v>0.48442742142962031</v>
      </c>
      <c r="R102" s="229">
        <v>0.58712687105513517</v>
      </c>
      <c r="S102" s="229">
        <v>0.41967775121022882</v>
      </c>
      <c r="T102" s="229">
        <v>0.26362515582420282</v>
      </c>
      <c r="U102" s="229">
        <v>0.27387980354284391</v>
      </c>
      <c r="V102" s="229">
        <v>0.23438564981227081</v>
      </c>
      <c r="W102" s="229">
        <v>8.7745954036882109E-2</v>
      </c>
      <c r="X102" s="229">
        <v>6.1636614207778648E-2</v>
      </c>
      <c r="Y102" s="229">
        <v>5.8441045775734703E-2</v>
      </c>
      <c r="DA102" s="73" t="s">
        <v>1350</v>
      </c>
    </row>
    <row r="103" spans="1:105" ht="12" customHeight="1" x14ac:dyDescent="0.25">
      <c r="A103" s="64" t="s">
        <v>36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1351</v>
      </c>
    </row>
    <row r="104" spans="1:105" ht="12" customHeight="1" x14ac:dyDescent="0.25">
      <c r="A104" s="64" t="s">
        <v>38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1352</v>
      </c>
    </row>
    <row r="105" spans="1:105" ht="12" customHeight="1" x14ac:dyDescent="0.25">
      <c r="A105" s="64" t="s">
        <v>39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0</v>
      </c>
      <c r="DA105" s="73" t="s">
        <v>1353</v>
      </c>
    </row>
    <row r="106" spans="1:105" ht="12" customHeight="1" x14ac:dyDescent="0.25">
      <c r="A106" s="60" t="s">
        <v>1036</v>
      </c>
      <c r="B106" s="262">
        <v>0</v>
      </c>
      <c r="C106" s="262">
        <v>0</v>
      </c>
      <c r="D106" s="262">
        <v>0</v>
      </c>
      <c r="E106" s="262">
        <v>0</v>
      </c>
      <c r="F106" s="262">
        <v>0</v>
      </c>
      <c r="G106" s="262">
        <v>0</v>
      </c>
      <c r="H106" s="262">
        <v>0</v>
      </c>
      <c r="I106" s="262">
        <v>0</v>
      </c>
      <c r="J106" s="262">
        <v>0</v>
      </c>
      <c r="K106" s="262">
        <v>0</v>
      </c>
      <c r="L106" s="262">
        <v>0</v>
      </c>
      <c r="M106" s="262">
        <v>0</v>
      </c>
      <c r="N106" s="262">
        <v>0</v>
      </c>
      <c r="O106" s="262">
        <v>0</v>
      </c>
      <c r="P106" s="262">
        <v>0</v>
      </c>
      <c r="Q106" s="262">
        <v>0</v>
      </c>
      <c r="R106" s="262">
        <v>0</v>
      </c>
      <c r="S106" s="262">
        <v>0</v>
      </c>
      <c r="T106" s="262">
        <v>0</v>
      </c>
      <c r="U106" s="262">
        <v>0</v>
      </c>
      <c r="V106" s="262">
        <v>0</v>
      </c>
      <c r="W106" s="262">
        <v>0</v>
      </c>
      <c r="X106" s="262">
        <v>0</v>
      </c>
      <c r="Y106" s="262">
        <v>0</v>
      </c>
      <c r="DA106" s="72" t="s">
        <v>1354</v>
      </c>
    </row>
    <row r="107" spans="1:105" ht="12" customHeight="1" x14ac:dyDescent="0.25">
      <c r="A107" s="132" t="s">
        <v>1038</v>
      </c>
      <c r="B107" s="316">
        <v>0</v>
      </c>
      <c r="C107" s="316">
        <v>0</v>
      </c>
      <c r="D107" s="316">
        <v>0</v>
      </c>
      <c r="E107" s="316">
        <v>0</v>
      </c>
      <c r="F107" s="316">
        <v>0</v>
      </c>
      <c r="G107" s="316">
        <v>0</v>
      </c>
      <c r="H107" s="316">
        <v>0</v>
      </c>
      <c r="I107" s="316">
        <v>0</v>
      </c>
      <c r="J107" s="316">
        <v>0</v>
      </c>
      <c r="K107" s="316">
        <v>0</v>
      </c>
      <c r="L107" s="316">
        <v>0</v>
      </c>
      <c r="M107" s="316">
        <v>0</v>
      </c>
      <c r="N107" s="316">
        <v>0</v>
      </c>
      <c r="O107" s="316">
        <v>0</v>
      </c>
      <c r="P107" s="316">
        <v>0</v>
      </c>
      <c r="Q107" s="316">
        <v>0</v>
      </c>
      <c r="R107" s="316">
        <v>0</v>
      </c>
      <c r="S107" s="316">
        <v>0</v>
      </c>
      <c r="T107" s="316">
        <v>0</v>
      </c>
      <c r="U107" s="316">
        <v>0</v>
      </c>
      <c r="V107" s="316">
        <v>0</v>
      </c>
      <c r="W107" s="316">
        <v>0</v>
      </c>
      <c r="X107" s="316">
        <v>0</v>
      </c>
      <c r="Y107" s="316">
        <v>0</v>
      </c>
      <c r="DA107" s="139" t="s">
        <v>1355</v>
      </c>
    </row>
    <row r="108" spans="1:105" ht="12" customHeight="1" x14ac:dyDescent="0.25">
      <c r="A108" s="100" t="s">
        <v>105</v>
      </c>
      <c r="B108" s="279">
        <v>0</v>
      </c>
      <c r="C108" s="279">
        <v>0</v>
      </c>
      <c r="D108" s="279">
        <v>0</v>
      </c>
      <c r="E108" s="279">
        <v>0</v>
      </c>
      <c r="F108" s="279">
        <v>0</v>
      </c>
      <c r="G108" s="279">
        <v>0</v>
      </c>
      <c r="H108" s="279">
        <v>0</v>
      </c>
      <c r="I108" s="279">
        <v>0</v>
      </c>
      <c r="J108" s="279">
        <v>0</v>
      </c>
      <c r="K108" s="279">
        <v>0</v>
      </c>
      <c r="L108" s="279">
        <v>0</v>
      </c>
      <c r="M108" s="279">
        <v>0</v>
      </c>
      <c r="N108" s="279">
        <v>0</v>
      </c>
      <c r="O108" s="279">
        <v>0</v>
      </c>
      <c r="P108" s="279">
        <v>0</v>
      </c>
      <c r="Q108" s="279">
        <v>0</v>
      </c>
      <c r="R108" s="279">
        <v>0</v>
      </c>
      <c r="S108" s="279">
        <v>0</v>
      </c>
      <c r="T108" s="279">
        <v>0</v>
      </c>
      <c r="U108" s="279">
        <v>0</v>
      </c>
      <c r="V108" s="279">
        <v>0</v>
      </c>
      <c r="W108" s="279">
        <v>0</v>
      </c>
      <c r="X108" s="279">
        <v>0</v>
      </c>
      <c r="Y108" s="279">
        <v>0</v>
      </c>
      <c r="DA108" s="105" t="s">
        <v>1356</v>
      </c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3.4433655100650329</v>
      </c>
      <c r="C110" s="223">
        <v>3.5177009662824741</v>
      </c>
      <c r="D110" s="223">
        <v>3.272165079649497</v>
      </c>
      <c r="E110" s="223">
        <v>3.2465104141409959</v>
      </c>
      <c r="F110" s="223">
        <v>3.6796122746066589</v>
      </c>
      <c r="G110" s="223">
        <v>4.012433433606402</v>
      </c>
      <c r="H110" s="223">
        <v>2.876984139132412</v>
      </c>
      <c r="I110" s="223">
        <v>3.7734145466237718</v>
      </c>
      <c r="J110" s="223">
        <v>2.302454640895796</v>
      </c>
      <c r="K110" s="223">
        <v>1.6243751036541201</v>
      </c>
      <c r="L110" s="223">
        <v>1.830420112984388</v>
      </c>
      <c r="M110" s="223">
        <v>2.7744398418974399</v>
      </c>
      <c r="N110" s="223">
        <v>3.196079128035985</v>
      </c>
      <c r="O110" s="223">
        <v>4.34735162334918</v>
      </c>
      <c r="P110" s="223">
        <v>4.7013856192540668</v>
      </c>
      <c r="Q110" s="223">
        <v>4.7929879245042297</v>
      </c>
      <c r="R110" s="223">
        <v>3.4023864394453751</v>
      </c>
      <c r="S110" s="223">
        <v>2.3346398194562119</v>
      </c>
      <c r="T110" s="223">
        <v>2.3294796317588791</v>
      </c>
      <c r="U110" s="223">
        <v>2.707125531209412</v>
      </c>
      <c r="V110" s="223">
        <v>1.7846033693539869</v>
      </c>
      <c r="W110" s="223">
        <v>1.0678399665154721</v>
      </c>
      <c r="X110" s="223">
        <v>0.68713305708152261</v>
      </c>
      <c r="Y110" s="223">
        <v>0.7341290880108573</v>
      </c>
      <c r="DA110" s="89" t="s">
        <v>1357</v>
      </c>
    </row>
    <row r="111" spans="1:105" ht="12" customHeight="1" x14ac:dyDescent="0.25">
      <c r="A111" s="55" t="s">
        <v>91</v>
      </c>
      <c r="B111" s="259">
        <v>0</v>
      </c>
      <c r="C111" s="259">
        <v>0</v>
      </c>
      <c r="D111" s="259">
        <v>0</v>
      </c>
      <c r="E111" s="259">
        <v>0</v>
      </c>
      <c r="F111" s="259">
        <v>0</v>
      </c>
      <c r="G111" s="259">
        <v>0</v>
      </c>
      <c r="H111" s="259">
        <v>0</v>
      </c>
      <c r="I111" s="259">
        <v>0</v>
      </c>
      <c r="J111" s="259">
        <v>0</v>
      </c>
      <c r="K111" s="259">
        <v>0</v>
      </c>
      <c r="L111" s="259">
        <v>0</v>
      </c>
      <c r="M111" s="259">
        <v>0</v>
      </c>
      <c r="N111" s="259">
        <v>0</v>
      </c>
      <c r="O111" s="259">
        <v>0</v>
      </c>
      <c r="P111" s="259">
        <v>0</v>
      </c>
      <c r="Q111" s="259">
        <v>0</v>
      </c>
      <c r="R111" s="259">
        <v>0</v>
      </c>
      <c r="S111" s="259">
        <v>0</v>
      </c>
      <c r="T111" s="259">
        <v>0</v>
      </c>
      <c r="U111" s="259">
        <v>0</v>
      </c>
      <c r="V111" s="259">
        <v>0</v>
      </c>
      <c r="W111" s="259">
        <v>0</v>
      </c>
      <c r="X111" s="259">
        <v>0</v>
      </c>
      <c r="Y111" s="259">
        <v>0</v>
      </c>
      <c r="DA111" s="67" t="s">
        <v>1358</v>
      </c>
    </row>
    <row r="112" spans="1:105" ht="12" customHeight="1" x14ac:dyDescent="0.25">
      <c r="A112" s="173" t="s">
        <v>92</v>
      </c>
      <c r="B112" s="224">
        <v>0</v>
      </c>
      <c r="C112" s="224">
        <v>0</v>
      </c>
      <c r="D112" s="224">
        <v>0</v>
      </c>
      <c r="E112" s="224">
        <v>0</v>
      </c>
      <c r="F112" s="224">
        <v>0</v>
      </c>
      <c r="G112" s="224">
        <v>0</v>
      </c>
      <c r="H112" s="224">
        <v>0</v>
      </c>
      <c r="I112" s="224">
        <v>0</v>
      </c>
      <c r="J112" s="224">
        <v>0</v>
      </c>
      <c r="K112" s="224">
        <v>0</v>
      </c>
      <c r="L112" s="224">
        <v>0</v>
      </c>
      <c r="M112" s="224">
        <v>0</v>
      </c>
      <c r="N112" s="224">
        <v>0</v>
      </c>
      <c r="O112" s="224">
        <v>0</v>
      </c>
      <c r="P112" s="224">
        <v>0</v>
      </c>
      <c r="Q112" s="224">
        <v>0</v>
      </c>
      <c r="R112" s="224">
        <v>0</v>
      </c>
      <c r="S112" s="224">
        <v>0</v>
      </c>
      <c r="T112" s="224">
        <v>0</v>
      </c>
      <c r="U112" s="224">
        <v>0</v>
      </c>
      <c r="V112" s="224">
        <v>0</v>
      </c>
      <c r="W112" s="224">
        <v>0</v>
      </c>
      <c r="X112" s="224">
        <v>0</v>
      </c>
      <c r="Y112" s="224">
        <v>0</v>
      </c>
      <c r="DA112" s="177" t="s">
        <v>1359</v>
      </c>
    </row>
    <row r="113" spans="1:105" ht="12" customHeight="1" x14ac:dyDescent="0.25">
      <c r="A113" s="173" t="s">
        <v>93</v>
      </c>
      <c r="B113" s="224">
        <v>0</v>
      </c>
      <c r="C113" s="224">
        <v>0</v>
      </c>
      <c r="D113" s="224">
        <v>0</v>
      </c>
      <c r="E113" s="224">
        <v>0</v>
      </c>
      <c r="F113" s="224">
        <v>0</v>
      </c>
      <c r="G113" s="224">
        <v>0</v>
      </c>
      <c r="H113" s="224">
        <v>0</v>
      </c>
      <c r="I113" s="224">
        <v>0</v>
      </c>
      <c r="J113" s="224">
        <v>0</v>
      </c>
      <c r="K113" s="224">
        <v>0</v>
      </c>
      <c r="L113" s="224">
        <v>0</v>
      </c>
      <c r="M113" s="224">
        <v>0</v>
      </c>
      <c r="N113" s="224">
        <v>0</v>
      </c>
      <c r="O113" s="224">
        <v>0</v>
      </c>
      <c r="P113" s="224">
        <v>0</v>
      </c>
      <c r="Q113" s="224">
        <v>0</v>
      </c>
      <c r="R113" s="224">
        <v>0</v>
      </c>
      <c r="S113" s="224">
        <v>0</v>
      </c>
      <c r="T113" s="224">
        <v>0</v>
      </c>
      <c r="U113" s="224">
        <v>0</v>
      </c>
      <c r="V113" s="224">
        <v>0</v>
      </c>
      <c r="W113" s="224">
        <v>0</v>
      </c>
      <c r="X113" s="224">
        <v>0</v>
      </c>
      <c r="Y113" s="224">
        <v>0</v>
      </c>
      <c r="DA113" s="177" t="s">
        <v>1360</v>
      </c>
    </row>
    <row r="114" spans="1:105" ht="12" customHeight="1" x14ac:dyDescent="0.25">
      <c r="A114" s="173" t="s">
        <v>94</v>
      </c>
      <c r="B114" s="224">
        <v>0</v>
      </c>
      <c r="C114" s="224">
        <v>0</v>
      </c>
      <c r="D114" s="224">
        <v>0</v>
      </c>
      <c r="E114" s="224">
        <v>0</v>
      </c>
      <c r="F114" s="224">
        <v>0</v>
      </c>
      <c r="G114" s="224">
        <v>0</v>
      </c>
      <c r="H114" s="224">
        <v>0</v>
      </c>
      <c r="I114" s="224">
        <v>0</v>
      </c>
      <c r="J114" s="224">
        <v>0</v>
      </c>
      <c r="K114" s="224">
        <v>0</v>
      </c>
      <c r="L114" s="224">
        <v>0</v>
      </c>
      <c r="M114" s="224">
        <v>0</v>
      </c>
      <c r="N114" s="224">
        <v>0</v>
      </c>
      <c r="O114" s="224">
        <v>0</v>
      </c>
      <c r="P114" s="224">
        <v>0</v>
      </c>
      <c r="Q114" s="224">
        <v>0</v>
      </c>
      <c r="R114" s="224">
        <v>0</v>
      </c>
      <c r="S114" s="224">
        <v>0</v>
      </c>
      <c r="T114" s="224">
        <v>0</v>
      </c>
      <c r="U114" s="224">
        <v>0</v>
      </c>
      <c r="V114" s="224">
        <v>0</v>
      </c>
      <c r="W114" s="224">
        <v>0</v>
      </c>
      <c r="X114" s="224">
        <v>0</v>
      </c>
      <c r="Y114" s="224">
        <v>0</v>
      </c>
      <c r="DA114" s="177" t="s">
        <v>1361</v>
      </c>
    </row>
    <row r="115" spans="1:105" ht="12" customHeight="1" x14ac:dyDescent="0.25">
      <c r="A115" s="56" t="s">
        <v>95</v>
      </c>
      <c r="B115" s="260">
        <v>9.979507315614139E-2</v>
      </c>
      <c r="C115" s="260">
        <v>0.1082268346707686</v>
      </c>
      <c r="D115" s="260">
        <v>9.1680438954281823E-2</v>
      </c>
      <c r="E115" s="260">
        <v>6.764310719889513E-2</v>
      </c>
      <c r="F115" s="260">
        <v>9.2719658938970467E-2</v>
      </c>
      <c r="G115" s="260">
        <v>9.3157655501439132E-2</v>
      </c>
      <c r="H115" s="260">
        <v>6.2961834247591997E-2</v>
      </c>
      <c r="I115" s="260">
        <v>8.6721381796639005E-2</v>
      </c>
      <c r="J115" s="260">
        <v>4.6070401398841623E-2</v>
      </c>
      <c r="K115" s="260">
        <v>3.6050743749465673E-2</v>
      </c>
      <c r="L115" s="260">
        <v>4.3483460820907413E-2</v>
      </c>
      <c r="M115" s="260">
        <v>7.595511407610013E-2</v>
      </c>
      <c r="N115" s="260">
        <v>0.11543069228938629</v>
      </c>
      <c r="O115" s="260">
        <v>0.1893288321829035</v>
      </c>
      <c r="P115" s="260">
        <v>0.19143086739541859</v>
      </c>
      <c r="Q115" s="260">
        <v>0.14184935190199871</v>
      </c>
      <c r="R115" s="260">
        <v>8.2827239705327182E-2</v>
      </c>
      <c r="S115" s="260">
        <v>4.7252280513787E-2</v>
      </c>
      <c r="T115" s="260">
        <v>5.5669510348508873E-2</v>
      </c>
      <c r="U115" s="260">
        <v>6.5311333695412213E-2</v>
      </c>
      <c r="V115" s="260">
        <v>3.634867750469277E-2</v>
      </c>
      <c r="W115" s="260">
        <v>2.1184768426116642E-2</v>
      </c>
      <c r="X115" s="260">
        <v>5.7313795730268404E-3</v>
      </c>
      <c r="Y115" s="260">
        <v>6.2529739207105896E-3</v>
      </c>
      <c r="DA115" s="68" t="s">
        <v>1362</v>
      </c>
    </row>
    <row r="116" spans="1:105" ht="12" customHeight="1" x14ac:dyDescent="0.25">
      <c r="A116" s="37" t="s">
        <v>159</v>
      </c>
      <c r="B116" s="226">
        <v>4.3424079086715611E-2</v>
      </c>
      <c r="C116" s="226">
        <v>5.3977274995473577E-2</v>
      </c>
      <c r="D116" s="226">
        <v>4.1945455436126378E-2</v>
      </c>
      <c r="E116" s="226">
        <v>2.2371762563270291E-2</v>
      </c>
      <c r="F116" s="226">
        <v>3.1640488813637901E-2</v>
      </c>
      <c r="G116" s="226">
        <v>2.7036936528207201E-2</v>
      </c>
      <c r="H116" s="226">
        <v>1.2635759211014921E-2</v>
      </c>
      <c r="I116" s="226">
        <v>1.305129547015074E-2</v>
      </c>
      <c r="J116" s="226">
        <v>5.8142857552128703E-3</v>
      </c>
      <c r="K116" s="226">
        <v>4.5956946823043068E-3</v>
      </c>
      <c r="L116" s="226">
        <v>9.0355189488247091E-3</v>
      </c>
      <c r="M116" s="226">
        <v>9.2317366893238436E-3</v>
      </c>
      <c r="N116" s="226">
        <v>2.8184562826316321E-2</v>
      </c>
      <c r="O116" s="226">
        <v>4.8108966383305897E-2</v>
      </c>
      <c r="P116" s="226">
        <v>5.0267248915329271E-2</v>
      </c>
      <c r="Q116" s="226">
        <v>4.6764410821507812E-2</v>
      </c>
      <c r="R116" s="226">
        <v>4.3529172202020911E-4</v>
      </c>
      <c r="S116" s="226">
        <v>5.5581152551632219E-3</v>
      </c>
      <c r="T116" s="226">
        <v>9.4271115601235501E-3</v>
      </c>
      <c r="U116" s="226">
        <v>1.352068786237518E-2</v>
      </c>
      <c r="V116" s="226">
        <v>8.2667612510679278E-3</v>
      </c>
      <c r="W116" s="226">
        <v>8.8350926486692929E-3</v>
      </c>
      <c r="X116" s="226">
        <v>2.7402060284382138E-3</v>
      </c>
      <c r="Y116" s="226">
        <v>2.9641785433308391E-3</v>
      </c>
      <c r="DA116" s="69" t="s">
        <v>1363</v>
      </c>
    </row>
    <row r="117" spans="1:105" ht="12" customHeight="1" x14ac:dyDescent="0.25">
      <c r="A117" s="37" t="s">
        <v>35</v>
      </c>
      <c r="B117" s="226">
        <v>5.6370994069425792E-2</v>
      </c>
      <c r="C117" s="226">
        <v>5.4249559675295017E-2</v>
      </c>
      <c r="D117" s="226">
        <v>4.9734983518155432E-2</v>
      </c>
      <c r="E117" s="226">
        <v>4.5271344635624843E-2</v>
      </c>
      <c r="F117" s="226">
        <v>6.1079170125332559E-2</v>
      </c>
      <c r="G117" s="226">
        <v>6.6120718973231934E-2</v>
      </c>
      <c r="H117" s="226">
        <v>5.0326075036577073E-2</v>
      </c>
      <c r="I117" s="226">
        <v>7.3670086326488263E-2</v>
      </c>
      <c r="J117" s="226">
        <v>4.025611564362875E-2</v>
      </c>
      <c r="K117" s="226">
        <v>3.1455049067161359E-2</v>
      </c>
      <c r="L117" s="226">
        <v>3.44479418720827E-2</v>
      </c>
      <c r="M117" s="226">
        <v>6.6723377386776292E-2</v>
      </c>
      <c r="N117" s="226">
        <v>8.7246129463069991E-2</v>
      </c>
      <c r="O117" s="226">
        <v>0.14121986579959761</v>
      </c>
      <c r="P117" s="226">
        <v>0.14116361848008929</v>
      </c>
      <c r="Q117" s="226">
        <v>9.5084941080490898E-2</v>
      </c>
      <c r="R117" s="226">
        <v>8.2391947983306971E-2</v>
      </c>
      <c r="S117" s="226">
        <v>4.169416525862378E-2</v>
      </c>
      <c r="T117" s="226">
        <v>4.6242398788385312E-2</v>
      </c>
      <c r="U117" s="226">
        <v>5.1790645833037038E-2</v>
      </c>
      <c r="V117" s="226">
        <v>2.8081916253624838E-2</v>
      </c>
      <c r="W117" s="226">
        <v>1.234967577744735E-2</v>
      </c>
      <c r="X117" s="226">
        <v>2.9911735445886261E-3</v>
      </c>
      <c r="Y117" s="226">
        <v>3.2887953773797509E-3</v>
      </c>
      <c r="DA117" s="69" t="s">
        <v>1364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X118" s="226">
        <v>0</v>
      </c>
      <c r="Y118" s="226">
        <v>0</v>
      </c>
      <c r="DA118" s="69" t="s">
        <v>1365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X119" s="226">
        <v>0</v>
      </c>
      <c r="Y119" s="226">
        <v>0</v>
      </c>
      <c r="DA119" s="69" t="s">
        <v>1366</v>
      </c>
    </row>
    <row r="120" spans="1:105" ht="12" customHeight="1" x14ac:dyDescent="0.25">
      <c r="A120" s="37" t="s">
        <v>40</v>
      </c>
      <c r="B120" s="226">
        <v>0</v>
      </c>
      <c r="C120" s="226">
        <v>0</v>
      </c>
      <c r="D120" s="226">
        <v>0</v>
      </c>
      <c r="E120" s="226">
        <v>0</v>
      </c>
      <c r="F120" s="226">
        <v>0</v>
      </c>
      <c r="G120" s="226">
        <v>0</v>
      </c>
      <c r="H120" s="226">
        <v>0</v>
      </c>
      <c r="I120" s="226">
        <v>0</v>
      </c>
      <c r="J120" s="226">
        <v>0</v>
      </c>
      <c r="K120" s="226">
        <v>0</v>
      </c>
      <c r="L120" s="226">
        <v>0</v>
      </c>
      <c r="M120" s="226">
        <v>0</v>
      </c>
      <c r="N120" s="226">
        <v>0</v>
      </c>
      <c r="O120" s="226">
        <v>0</v>
      </c>
      <c r="P120" s="226">
        <v>0</v>
      </c>
      <c r="Q120" s="226">
        <v>0</v>
      </c>
      <c r="R120" s="226">
        <v>0</v>
      </c>
      <c r="S120" s="226">
        <v>0</v>
      </c>
      <c r="T120" s="226">
        <v>0</v>
      </c>
      <c r="U120" s="226">
        <v>0</v>
      </c>
      <c r="V120" s="226">
        <v>0</v>
      </c>
      <c r="W120" s="226">
        <v>0</v>
      </c>
      <c r="X120" s="226">
        <v>0</v>
      </c>
      <c r="Y120" s="226">
        <v>0</v>
      </c>
      <c r="DA120" s="69" t="s">
        <v>1367</v>
      </c>
    </row>
    <row r="121" spans="1:105" ht="12" customHeight="1" x14ac:dyDescent="0.25">
      <c r="A121" s="57" t="s">
        <v>1051</v>
      </c>
      <c r="B121" s="261">
        <f t="shared" ref="B121:Y121" si="5">B122+B133</f>
        <v>1.9952451690534201</v>
      </c>
      <c r="C121" s="261">
        <f t="shared" si="5"/>
        <v>2.0267643959669268</v>
      </c>
      <c r="D121" s="261">
        <f t="shared" si="5"/>
        <v>1.9089596019942809</v>
      </c>
      <c r="E121" s="261">
        <f t="shared" si="5"/>
        <v>1.9021145959363519</v>
      </c>
      <c r="F121" s="261">
        <f t="shared" si="5"/>
        <v>2.040131990799928</v>
      </c>
      <c r="G121" s="261">
        <f t="shared" si="5"/>
        <v>2.2723741841736529</v>
      </c>
      <c r="H121" s="261">
        <f t="shared" si="5"/>
        <v>1.5647086454088761</v>
      </c>
      <c r="I121" s="261">
        <f t="shared" si="5"/>
        <v>2.07568535183036</v>
      </c>
      <c r="J121" s="261">
        <f t="shared" si="5"/>
        <v>1.293113958855884</v>
      </c>
      <c r="K121" s="261">
        <f t="shared" si="5"/>
        <v>0.90897950426727236</v>
      </c>
      <c r="L121" s="261">
        <f t="shared" si="5"/>
        <v>1.009177473705442</v>
      </c>
      <c r="M121" s="261">
        <f t="shared" si="5"/>
        <v>1.540724108049905</v>
      </c>
      <c r="N121" s="261">
        <f t="shared" si="5"/>
        <v>1.6379673671437971</v>
      </c>
      <c r="O121" s="261">
        <f t="shared" si="5"/>
        <v>2.1582541334136489</v>
      </c>
      <c r="P121" s="261">
        <f t="shared" si="5"/>
        <v>2.2995397885081572</v>
      </c>
      <c r="Q121" s="261">
        <f t="shared" si="5"/>
        <v>2.7882568983861722</v>
      </c>
      <c r="R121" s="261">
        <f t="shared" si="5"/>
        <v>2.0211612935864651</v>
      </c>
      <c r="S121" s="261">
        <f t="shared" si="5"/>
        <v>1.45026959876429</v>
      </c>
      <c r="T121" s="261">
        <f t="shared" si="5"/>
        <v>1.400850785164238</v>
      </c>
      <c r="U121" s="261">
        <f t="shared" si="5"/>
        <v>1.627745279993944</v>
      </c>
      <c r="V121" s="261">
        <f t="shared" si="5"/>
        <v>1.111892782429728</v>
      </c>
      <c r="W121" s="261">
        <f t="shared" si="5"/>
        <v>0.67396679493994216</v>
      </c>
      <c r="X121" s="261">
        <f t="shared" si="5"/>
        <v>0.50793139260389941</v>
      </c>
      <c r="Y121" s="261">
        <f t="shared" si="5"/>
        <v>0.54072008819576145</v>
      </c>
      <c r="DA121" s="70"/>
    </row>
    <row r="122" spans="1:105" ht="12" customHeight="1" x14ac:dyDescent="0.25">
      <c r="A122" s="60" t="s">
        <v>1052</v>
      </c>
      <c r="B122" s="262">
        <v>1.9952451690534201</v>
      </c>
      <c r="C122" s="262">
        <v>2.0267643959669268</v>
      </c>
      <c r="D122" s="262">
        <v>1.9089596019942809</v>
      </c>
      <c r="E122" s="262">
        <v>1.9021145959363519</v>
      </c>
      <c r="F122" s="262">
        <v>2.040131990799928</v>
      </c>
      <c r="G122" s="262">
        <v>2.2723741841736529</v>
      </c>
      <c r="H122" s="262">
        <v>1.5647086454088761</v>
      </c>
      <c r="I122" s="262">
        <v>2.07568535183036</v>
      </c>
      <c r="J122" s="262">
        <v>1.293113958855884</v>
      </c>
      <c r="K122" s="262">
        <v>0.90897950426727236</v>
      </c>
      <c r="L122" s="262">
        <v>1.009177473705442</v>
      </c>
      <c r="M122" s="262">
        <v>1.540724108049905</v>
      </c>
      <c r="N122" s="262">
        <v>1.6379673671437971</v>
      </c>
      <c r="O122" s="262">
        <v>2.1582541334136489</v>
      </c>
      <c r="P122" s="262">
        <v>2.2995397885081572</v>
      </c>
      <c r="Q122" s="262">
        <v>2.7882568983861722</v>
      </c>
      <c r="R122" s="262">
        <v>2.0211612935864651</v>
      </c>
      <c r="S122" s="262">
        <v>1.45026959876429</v>
      </c>
      <c r="T122" s="262">
        <v>1.400850785164238</v>
      </c>
      <c r="U122" s="262">
        <v>1.627745279993944</v>
      </c>
      <c r="V122" s="262">
        <v>1.111892782429728</v>
      </c>
      <c r="W122" s="262">
        <v>0.67396679493994216</v>
      </c>
      <c r="X122" s="262">
        <v>0.50793139260389941</v>
      </c>
      <c r="Y122" s="262">
        <v>0.54072008819576145</v>
      </c>
      <c r="DA122" s="72" t="s">
        <v>1368</v>
      </c>
    </row>
    <row r="123" spans="1:105" ht="12" customHeight="1" x14ac:dyDescent="0.25">
      <c r="A123" s="64" t="s">
        <v>28</v>
      </c>
      <c r="B123" s="229">
        <v>0</v>
      </c>
      <c r="C123" s="229">
        <v>0</v>
      </c>
      <c r="D123" s="229">
        <v>0</v>
      </c>
      <c r="E123" s="229">
        <v>0</v>
      </c>
      <c r="F123" s="229">
        <v>0</v>
      </c>
      <c r="G123" s="229">
        <v>0</v>
      </c>
      <c r="H123" s="229">
        <v>0</v>
      </c>
      <c r="I123" s="229">
        <v>0</v>
      </c>
      <c r="J123" s="229">
        <v>0</v>
      </c>
      <c r="K123" s="229">
        <v>0</v>
      </c>
      <c r="L123" s="229">
        <v>0</v>
      </c>
      <c r="M123" s="229">
        <v>0</v>
      </c>
      <c r="N123" s="229">
        <v>0</v>
      </c>
      <c r="O123" s="229">
        <v>0</v>
      </c>
      <c r="P123" s="229">
        <v>0</v>
      </c>
      <c r="Q123" s="229">
        <v>0</v>
      </c>
      <c r="R123" s="229">
        <v>0</v>
      </c>
      <c r="S123" s="229">
        <v>0</v>
      </c>
      <c r="T123" s="229">
        <v>0</v>
      </c>
      <c r="U123" s="229">
        <v>0</v>
      </c>
      <c r="V123" s="229">
        <v>0</v>
      </c>
      <c r="W123" s="229">
        <v>0</v>
      </c>
      <c r="X123" s="229">
        <v>0</v>
      </c>
      <c r="Y123" s="229">
        <v>0</v>
      </c>
      <c r="DA123" s="73" t="s">
        <v>1369</v>
      </c>
    </row>
    <row r="124" spans="1:105" ht="12" customHeight="1" x14ac:dyDescent="0.25">
      <c r="A124" s="64" t="s">
        <v>30</v>
      </c>
      <c r="B124" s="229">
        <v>0</v>
      </c>
      <c r="C124" s="229">
        <v>0</v>
      </c>
      <c r="D124" s="229">
        <v>0</v>
      </c>
      <c r="E124" s="229">
        <v>0</v>
      </c>
      <c r="F124" s="229">
        <v>0</v>
      </c>
      <c r="G124" s="229">
        <v>0</v>
      </c>
      <c r="H124" s="229">
        <v>0</v>
      </c>
      <c r="I124" s="229">
        <v>0</v>
      </c>
      <c r="J124" s="229">
        <v>0</v>
      </c>
      <c r="K124" s="229">
        <v>0</v>
      </c>
      <c r="L124" s="229">
        <v>0</v>
      </c>
      <c r="M124" s="229">
        <v>0</v>
      </c>
      <c r="N124" s="229">
        <v>0</v>
      </c>
      <c r="O124" s="229">
        <v>0</v>
      </c>
      <c r="P124" s="229">
        <v>0</v>
      </c>
      <c r="Q124" s="229">
        <v>0</v>
      </c>
      <c r="R124" s="229">
        <v>0</v>
      </c>
      <c r="S124" s="229">
        <v>0</v>
      </c>
      <c r="T124" s="229">
        <v>0</v>
      </c>
      <c r="U124" s="229">
        <v>0</v>
      </c>
      <c r="V124" s="229">
        <v>0</v>
      </c>
      <c r="W124" s="229">
        <v>0</v>
      </c>
      <c r="X124" s="229">
        <v>0</v>
      </c>
      <c r="Y124" s="229">
        <v>0</v>
      </c>
      <c r="DA124" s="73" t="s">
        <v>1370</v>
      </c>
    </row>
    <row r="125" spans="1:105" ht="12" customHeight="1" x14ac:dyDescent="0.25">
      <c r="A125" s="64" t="s">
        <v>31</v>
      </c>
      <c r="B125" s="229">
        <v>0.38466539851775039</v>
      </c>
      <c r="C125" s="229">
        <v>0.38741842926306408</v>
      </c>
      <c r="D125" s="229">
        <v>0.37984264509081822</v>
      </c>
      <c r="E125" s="229">
        <v>0.25436110654865302</v>
      </c>
      <c r="F125" s="229">
        <v>0.24722151426850031</v>
      </c>
      <c r="G125" s="229">
        <v>0.26607847250548339</v>
      </c>
      <c r="H125" s="229">
        <v>0.25319000605166769</v>
      </c>
      <c r="I125" s="229">
        <v>0.3153199968388537</v>
      </c>
      <c r="J125" s="229">
        <v>0.2432747669976546</v>
      </c>
      <c r="K125" s="229">
        <v>0</v>
      </c>
      <c r="L125" s="229">
        <v>0</v>
      </c>
      <c r="M125" s="229">
        <v>0</v>
      </c>
      <c r="N125" s="229">
        <v>0</v>
      </c>
      <c r="O125" s="229">
        <v>0</v>
      </c>
      <c r="P125" s="229">
        <v>0</v>
      </c>
      <c r="Q125" s="229">
        <v>0</v>
      </c>
      <c r="R125" s="229">
        <v>0</v>
      </c>
      <c r="S125" s="229">
        <v>0</v>
      </c>
      <c r="T125" s="229">
        <v>0</v>
      </c>
      <c r="U125" s="229">
        <v>0</v>
      </c>
      <c r="V125" s="229">
        <v>0</v>
      </c>
      <c r="W125" s="229">
        <v>0</v>
      </c>
      <c r="X125" s="229">
        <v>0</v>
      </c>
      <c r="Y125" s="229">
        <v>0</v>
      </c>
      <c r="DA125" s="73" t="s">
        <v>1371</v>
      </c>
    </row>
    <row r="126" spans="1:105" ht="12" customHeight="1" x14ac:dyDescent="0.25">
      <c r="A126" s="64" t="s">
        <v>159</v>
      </c>
      <c r="B126" s="229">
        <v>0.70081559258720982</v>
      </c>
      <c r="C126" s="229">
        <v>0.81761079243126722</v>
      </c>
      <c r="D126" s="229">
        <v>0.69959860471876401</v>
      </c>
      <c r="E126" s="229">
        <v>0.54496535351326691</v>
      </c>
      <c r="F126" s="229">
        <v>0.61182886699234351</v>
      </c>
      <c r="G126" s="229">
        <v>0.58228268542405093</v>
      </c>
      <c r="H126" s="229">
        <v>0.26320760704822382</v>
      </c>
      <c r="I126" s="229">
        <v>0.26492945462155182</v>
      </c>
      <c r="J126" s="229">
        <v>0.13249428859195861</v>
      </c>
      <c r="K126" s="229">
        <v>0.1158753423539737</v>
      </c>
      <c r="L126" s="229">
        <v>0.20969909051048469</v>
      </c>
      <c r="M126" s="229">
        <v>0.18726269388733119</v>
      </c>
      <c r="N126" s="229">
        <v>0.39994037331928139</v>
      </c>
      <c r="O126" s="229">
        <v>0.5484181904778278</v>
      </c>
      <c r="P126" s="229">
        <v>0.60382915520555991</v>
      </c>
      <c r="Q126" s="229">
        <v>0.91922303009265183</v>
      </c>
      <c r="R126" s="229">
        <v>1.06220463593363E-2</v>
      </c>
      <c r="S126" s="229">
        <v>0.17058997985587851</v>
      </c>
      <c r="T126" s="229">
        <v>0.23722099490648141</v>
      </c>
      <c r="U126" s="229">
        <v>0.33697422185391041</v>
      </c>
      <c r="V126" s="229">
        <v>0.25287721040044681</v>
      </c>
      <c r="W126" s="229">
        <v>0.28107737387774739</v>
      </c>
      <c r="X126" s="229">
        <v>0.2428449636447948</v>
      </c>
      <c r="Y126" s="229">
        <v>0.25632457510644691</v>
      </c>
      <c r="DA126" s="73" t="s">
        <v>1372</v>
      </c>
    </row>
    <row r="127" spans="1:105" ht="12" customHeight="1" x14ac:dyDescent="0.25">
      <c r="A127" s="64" t="s">
        <v>32</v>
      </c>
      <c r="B127" s="229">
        <v>0</v>
      </c>
      <c r="C127" s="229">
        <v>0</v>
      </c>
      <c r="D127" s="229">
        <v>0</v>
      </c>
      <c r="E127" s="229">
        <v>0</v>
      </c>
      <c r="F127" s="229">
        <v>0</v>
      </c>
      <c r="G127" s="229">
        <v>0</v>
      </c>
      <c r="H127" s="229">
        <v>0</v>
      </c>
      <c r="I127" s="229">
        <v>0</v>
      </c>
      <c r="J127" s="229">
        <v>0</v>
      </c>
      <c r="K127" s="229">
        <v>0</v>
      </c>
      <c r="L127" s="229">
        <v>0</v>
      </c>
      <c r="M127" s="229">
        <v>0</v>
      </c>
      <c r="N127" s="229">
        <v>0</v>
      </c>
      <c r="O127" s="229">
        <v>0</v>
      </c>
      <c r="P127" s="229">
        <v>0</v>
      </c>
      <c r="Q127" s="229">
        <v>0</v>
      </c>
      <c r="R127" s="229">
        <v>0</v>
      </c>
      <c r="S127" s="229">
        <v>0</v>
      </c>
      <c r="T127" s="229">
        <v>0</v>
      </c>
      <c r="U127" s="229">
        <v>0</v>
      </c>
      <c r="V127" s="229">
        <v>0</v>
      </c>
      <c r="W127" s="229">
        <v>0</v>
      </c>
      <c r="X127" s="229">
        <v>0</v>
      </c>
      <c r="Y127" s="229">
        <v>0</v>
      </c>
      <c r="DA127" s="73" t="s">
        <v>1373</v>
      </c>
    </row>
    <row r="128" spans="1:105" ht="12" customHeight="1" x14ac:dyDescent="0.25">
      <c r="A128" s="64" t="s">
        <v>33</v>
      </c>
      <c r="B128" s="229">
        <v>0</v>
      </c>
      <c r="C128" s="229">
        <v>0</v>
      </c>
      <c r="D128" s="229">
        <v>0</v>
      </c>
      <c r="E128" s="229">
        <v>0</v>
      </c>
      <c r="F128" s="229">
        <v>0</v>
      </c>
      <c r="G128" s="229">
        <v>0</v>
      </c>
      <c r="H128" s="229">
        <v>0</v>
      </c>
      <c r="I128" s="229">
        <v>0</v>
      </c>
      <c r="J128" s="229">
        <v>0</v>
      </c>
      <c r="K128" s="229">
        <v>0</v>
      </c>
      <c r="L128" s="229">
        <v>0</v>
      </c>
      <c r="M128" s="229">
        <v>0</v>
      </c>
      <c r="N128" s="229">
        <v>0</v>
      </c>
      <c r="O128" s="229">
        <v>0</v>
      </c>
      <c r="P128" s="229">
        <v>0</v>
      </c>
      <c r="Q128" s="229">
        <v>0</v>
      </c>
      <c r="R128" s="229">
        <v>0</v>
      </c>
      <c r="S128" s="229">
        <v>0</v>
      </c>
      <c r="T128" s="229">
        <v>0</v>
      </c>
      <c r="U128" s="229">
        <v>0</v>
      </c>
      <c r="V128" s="229">
        <v>0</v>
      </c>
      <c r="W128" s="229">
        <v>0</v>
      </c>
      <c r="X128" s="229">
        <v>0</v>
      </c>
      <c r="Y128" s="229">
        <v>0</v>
      </c>
      <c r="DA128" s="73" t="s">
        <v>1374</v>
      </c>
    </row>
    <row r="129" spans="1:105" ht="12" customHeight="1" x14ac:dyDescent="0.25">
      <c r="A129" s="64" t="s">
        <v>35</v>
      </c>
      <c r="B129" s="229">
        <v>0.90976417794845987</v>
      </c>
      <c r="C129" s="229">
        <v>0.82173517427259546</v>
      </c>
      <c r="D129" s="229">
        <v>0.82951835218469894</v>
      </c>
      <c r="E129" s="229">
        <v>1.102788135874432</v>
      </c>
      <c r="F129" s="229">
        <v>1.1810816095390839</v>
      </c>
      <c r="G129" s="229">
        <v>1.4240130262441191</v>
      </c>
      <c r="H129" s="229">
        <v>1.0483110323089839</v>
      </c>
      <c r="I129" s="229">
        <v>1.495435900369954</v>
      </c>
      <c r="J129" s="229">
        <v>0.91734490326627116</v>
      </c>
      <c r="K129" s="229">
        <v>0.79310416191329869</v>
      </c>
      <c r="L129" s="229">
        <v>0.79947838319495779</v>
      </c>
      <c r="M129" s="229">
        <v>1.353461414162574</v>
      </c>
      <c r="N129" s="229">
        <v>1.238026993824515</v>
      </c>
      <c r="O129" s="229">
        <v>1.609835942935822</v>
      </c>
      <c r="P129" s="229">
        <v>1.6957106333025971</v>
      </c>
      <c r="Q129" s="229">
        <v>1.8690338682935199</v>
      </c>
      <c r="R129" s="229">
        <v>2.0105392472271282</v>
      </c>
      <c r="S129" s="229">
        <v>1.279679618908411</v>
      </c>
      <c r="T129" s="229">
        <v>1.163629790257757</v>
      </c>
      <c r="U129" s="229">
        <v>1.290771058140034</v>
      </c>
      <c r="V129" s="229">
        <v>0.85901557202928169</v>
      </c>
      <c r="W129" s="229">
        <v>0.39288942106219482</v>
      </c>
      <c r="X129" s="229">
        <v>0.26508642895910461</v>
      </c>
      <c r="Y129" s="229">
        <v>0.2843955130893146</v>
      </c>
      <c r="DA129" s="73" t="s">
        <v>1375</v>
      </c>
    </row>
    <row r="130" spans="1:105" ht="12" customHeight="1" x14ac:dyDescent="0.25">
      <c r="A130" s="64" t="s">
        <v>36</v>
      </c>
      <c r="B130" s="229">
        <v>0</v>
      </c>
      <c r="C130" s="229">
        <v>0</v>
      </c>
      <c r="D130" s="229">
        <v>0</v>
      </c>
      <c r="E130" s="229">
        <v>0</v>
      </c>
      <c r="F130" s="229">
        <v>0</v>
      </c>
      <c r="G130" s="229">
        <v>0</v>
      </c>
      <c r="H130" s="229">
        <v>0</v>
      </c>
      <c r="I130" s="229">
        <v>0</v>
      </c>
      <c r="J130" s="229">
        <v>0</v>
      </c>
      <c r="K130" s="229">
        <v>0</v>
      </c>
      <c r="L130" s="229">
        <v>0</v>
      </c>
      <c r="M130" s="229">
        <v>0</v>
      </c>
      <c r="N130" s="229">
        <v>0</v>
      </c>
      <c r="O130" s="229">
        <v>0</v>
      </c>
      <c r="P130" s="229">
        <v>0</v>
      </c>
      <c r="Q130" s="229">
        <v>0</v>
      </c>
      <c r="R130" s="229">
        <v>0</v>
      </c>
      <c r="S130" s="229">
        <v>0</v>
      </c>
      <c r="T130" s="229">
        <v>0</v>
      </c>
      <c r="U130" s="229">
        <v>0</v>
      </c>
      <c r="V130" s="229">
        <v>0</v>
      </c>
      <c r="W130" s="229">
        <v>0</v>
      </c>
      <c r="X130" s="229">
        <v>0</v>
      </c>
      <c r="Y130" s="229">
        <v>0</v>
      </c>
      <c r="DA130" s="73" t="s">
        <v>1376</v>
      </c>
    </row>
    <row r="131" spans="1:105" ht="12" customHeight="1" x14ac:dyDescent="0.25">
      <c r="A131" s="64" t="s">
        <v>38</v>
      </c>
      <c r="B131" s="229">
        <v>0</v>
      </c>
      <c r="C131" s="229">
        <v>0</v>
      </c>
      <c r="D131" s="229">
        <v>0</v>
      </c>
      <c r="E131" s="229">
        <v>0</v>
      </c>
      <c r="F131" s="229">
        <v>0</v>
      </c>
      <c r="G131" s="229">
        <v>0</v>
      </c>
      <c r="H131" s="229">
        <v>0</v>
      </c>
      <c r="I131" s="229">
        <v>0</v>
      </c>
      <c r="J131" s="229">
        <v>0</v>
      </c>
      <c r="K131" s="229">
        <v>0</v>
      </c>
      <c r="L131" s="229">
        <v>0</v>
      </c>
      <c r="M131" s="229">
        <v>0</v>
      </c>
      <c r="N131" s="229">
        <v>0</v>
      </c>
      <c r="O131" s="229">
        <v>0</v>
      </c>
      <c r="P131" s="229">
        <v>0</v>
      </c>
      <c r="Q131" s="229">
        <v>0</v>
      </c>
      <c r="R131" s="229">
        <v>0</v>
      </c>
      <c r="S131" s="229">
        <v>0</v>
      </c>
      <c r="T131" s="229">
        <v>0</v>
      </c>
      <c r="U131" s="229">
        <v>0</v>
      </c>
      <c r="V131" s="229">
        <v>0</v>
      </c>
      <c r="W131" s="229">
        <v>0</v>
      </c>
      <c r="X131" s="229">
        <v>0</v>
      </c>
      <c r="Y131" s="229">
        <v>0</v>
      </c>
      <c r="DA131" s="73" t="s">
        <v>1377</v>
      </c>
    </row>
    <row r="132" spans="1:105" ht="12" customHeight="1" x14ac:dyDescent="0.25">
      <c r="A132" s="64" t="s">
        <v>39</v>
      </c>
      <c r="B132" s="229">
        <v>0</v>
      </c>
      <c r="C132" s="229">
        <v>0</v>
      </c>
      <c r="D132" s="229">
        <v>0</v>
      </c>
      <c r="E132" s="229">
        <v>0</v>
      </c>
      <c r="F132" s="229">
        <v>0</v>
      </c>
      <c r="G132" s="229">
        <v>0</v>
      </c>
      <c r="H132" s="229">
        <v>0</v>
      </c>
      <c r="I132" s="229">
        <v>0</v>
      </c>
      <c r="J132" s="229">
        <v>0</v>
      </c>
      <c r="K132" s="229">
        <v>0</v>
      </c>
      <c r="L132" s="229">
        <v>0</v>
      </c>
      <c r="M132" s="229">
        <v>0</v>
      </c>
      <c r="N132" s="229">
        <v>0</v>
      </c>
      <c r="O132" s="229">
        <v>0</v>
      </c>
      <c r="P132" s="229">
        <v>0</v>
      </c>
      <c r="Q132" s="229">
        <v>0</v>
      </c>
      <c r="R132" s="229">
        <v>0</v>
      </c>
      <c r="S132" s="229">
        <v>0</v>
      </c>
      <c r="T132" s="229">
        <v>0</v>
      </c>
      <c r="U132" s="229">
        <v>0</v>
      </c>
      <c r="V132" s="229">
        <v>0</v>
      </c>
      <c r="W132" s="229">
        <v>0</v>
      </c>
      <c r="X132" s="229">
        <v>0</v>
      </c>
      <c r="Y132" s="229">
        <v>0</v>
      </c>
      <c r="DA132" s="73" t="s">
        <v>1378</v>
      </c>
    </row>
    <row r="133" spans="1:105" ht="12" customHeight="1" x14ac:dyDescent="0.25">
      <c r="A133" s="60" t="s">
        <v>1064</v>
      </c>
      <c r="B133" s="262">
        <v>0</v>
      </c>
      <c r="C133" s="262">
        <v>0</v>
      </c>
      <c r="D133" s="262">
        <v>0</v>
      </c>
      <c r="E133" s="262">
        <v>0</v>
      </c>
      <c r="F133" s="262">
        <v>0</v>
      </c>
      <c r="G133" s="262">
        <v>0</v>
      </c>
      <c r="H133" s="262">
        <v>0</v>
      </c>
      <c r="I133" s="262">
        <v>0</v>
      </c>
      <c r="J133" s="262">
        <v>0</v>
      </c>
      <c r="K133" s="262">
        <v>0</v>
      </c>
      <c r="L133" s="262">
        <v>0</v>
      </c>
      <c r="M133" s="262">
        <v>0</v>
      </c>
      <c r="N133" s="262">
        <v>0</v>
      </c>
      <c r="O133" s="262">
        <v>0</v>
      </c>
      <c r="P133" s="262">
        <v>0</v>
      </c>
      <c r="Q133" s="262">
        <v>0</v>
      </c>
      <c r="R133" s="262">
        <v>0</v>
      </c>
      <c r="S133" s="262">
        <v>0</v>
      </c>
      <c r="T133" s="262">
        <v>0</v>
      </c>
      <c r="U133" s="262">
        <v>0</v>
      </c>
      <c r="V133" s="262">
        <v>0</v>
      </c>
      <c r="W133" s="262">
        <v>0</v>
      </c>
      <c r="X133" s="262">
        <v>0</v>
      </c>
      <c r="Y133" s="262">
        <v>0</v>
      </c>
      <c r="DA133" s="72" t="s">
        <v>1379</v>
      </c>
    </row>
    <row r="134" spans="1:105" ht="12" customHeight="1" x14ac:dyDescent="0.25">
      <c r="A134" s="57" t="s">
        <v>1010</v>
      </c>
      <c r="B134" s="261">
        <v>0.99257319071466876</v>
      </c>
      <c r="C134" s="261">
        <v>1.024716247728005</v>
      </c>
      <c r="D134" s="261">
        <v>0.94064618885071138</v>
      </c>
      <c r="E134" s="261">
        <v>0.96381162556944577</v>
      </c>
      <c r="F134" s="261">
        <v>1.182412176280524</v>
      </c>
      <c r="G134" s="261">
        <v>1.2472159378935019</v>
      </c>
      <c r="H134" s="261">
        <v>0.96590845387920576</v>
      </c>
      <c r="I134" s="261">
        <v>1.2209982793118741</v>
      </c>
      <c r="J134" s="261">
        <v>0.73281726391940627</v>
      </c>
      <c r="K134" s="261">
        <v>0.51060603336812138</v>
      </c>
      <c r="L134" s="261">
        <v>0.59044524000267606</v>
      </c>
      <c r="M134" s="261">
        <v>0.84252883875439288</v>
      </c>
      <c r="N134" s="261">
        <v>1.065637209636793</v>
      </c>
      <c r="O134" s="261">
        <v>1.4383805089156421</v>
      </c>
      <c r="P134" s="261">
        <v>1.636183456116425</v>
      </c>
      <c r="Q134" s="261">
        <v>1.334176560510512</v>
      </c>
      <c r="R134" s="261">
        <v>0.89962827693941505</v>
      </c>
      <c r="S134" s="261">
        <v>0.58562974919013755</v>
      </c>
      <c r="T134" s="261">
        <v>0.61605185315024502</v>
      </c>
      <c r="U134" s="261">
        <v>0.71879693628879715</v>
      </c>
      <c r="V134" s="261">
        <v>0.45060497329111382</v>
      </c>
      <c r="W134" s="261">
        <v>0.2692308735339532</v>
      </c>
      <c r="X134" s="261">
        <v>0.10985271264156291</v>
      </c>
      <c r="Y134" s="261">
        <v>0.11920494852695319</v>
      </c>
      <c r="DA134" s="70" t="s">
        <v>1380</v>
      </c>
    </row>
    <row r="135" spans="1:105" ht="12" customHeight="1" x14ac:dyDescent="0.25">
      <c r="A135" s="60" t="s">
        <v>1012</v>
      </c>
      <c r="B135" s="262">
        <v>0.99257319071466876</v>
      </c>
      <c r="C135" s="262">
        <v>1.024716247728005</v>
      </c>
      <c r="D135" s="262">
        <v>0.94064618885071138</v>
      </c>
      <c r="E135" s="262">
        <v>0.96381162556944577</v>
      </c>
      <c r="F135" s="262">
        <v>1.182412176280524</v>
      </c>
      <c r="G135" s="262">
        <v>1.2472159378935019</v>
      </c>
      <c r="H135" s="262">
        <v>0.96590845387920576</v>
      </c>
      <c r="I135" s="262">
        <v>1.2209982793118741</v>
      </c>
      <c r="J135" s="262">
        <v>0.73281726391940627</v>
      </c>
      <c r="K135" s="262">
        <v>0.51060603336812138</v>
      </c>
      <c r="L135" s="262">
        <v>0.59044524000267606</v>
      </c>
      <c r="M135" s="262">
        <v>0.84252883875439288</v>
      </c>
      <c r="N135" s="262">
        <v>1.065637209636793</v>
      </c>
      <c r="O135" s="262">
        <v>1.4383805089156421</v>
      </c>
      <c r="P135" s="262">
        <v>1.636183456116425</v>
      </c>
      <c r="Q135" s="262">
        <v>1.334176560510512</v>
      </c>
      <c r="R135" s="262">
        <v>0.89962827693941505</v>
      </c>
      <c r="S135" s="262">
        <v>0.58562974919013755</v>
      </c>
      <c r="T135" s="262">
        <v>0.61605185315024502</v>
      </c>
      <c r="U135" s="262">
        <v>0.71879693628879715</v>
      </c>
      <c r="V135" s="262">
        <v>0.45060497329111382</v>
      </c>
      <c r="W135" s="262">
        <v>0.2692308735339532</v>
      </c>
      <c r="X135" s="262">
        <v>0.10985271264156291</v>
      </c>
      <c r="Y135" s="262">
        <v>0.11920494852695319</v>
      </c>
      <c r="DA135" s="72" t="s">
        <v>1381</v>
      </c>
    </row>
    <row r="136" spans="1:105" ht="12" customHeight="1" x14ac:dyDescent="0.25">
      <c r="A136" s="59" t="s">
        <v>28</v>
      </c>
      <c r="B136" s="230">
        <v>0</v>
      </c>
      <c r="C136" s="230">
        <v>0</v>
      </c>
      <c r="D136" s="230">
        <v>0</v>
      </c>
      <c r="E136" s="230">
        <v>0</v>
      </c>
      <c r="F136" s="230">
        <v>0</v>
      </c>
      <c r="G136" s="230">
        <v>0</v>
      </c>
      <c r="H136" s="230">
        <v>0</v>
      </c>
      <c r="I136" s="230">
        <v>0</v>
      </c>
      <c r="J136" s="230">
        <v>0</v>
      </c>
      <c r="K136" s="230">
        <v>0</v>
      </c>
      <c r="L136" s="230">
        <v>0</v>
      </c>
      <c r="M136" s="230">
        <v>0</v>
      </c>
      <c r="N136" s="230">
        <v>0</v>
      </c>
      <c r="O136" s="230">
        <v>0</v>
      </c>
      <c r="P136" s="230">
        <v>0</v>
      </c>
      <c r="Q136" s="230">
        <v>0</v>
      </c>
      <c r="R136" s="230">
        <v>0</v>
      </c>
      <c r="S136" s="230">
        <v>0</v>
      </c>
      <c r="T136" s="230">
        <v>0</v>
      </c>
      <c r="U136" s="230">
        <v>0</v>
      </c>
      <c r="V136" s="230">
        <v>0</v>
      </c>
      <c r="W136" s="230">
        <v>0</v>
      </c>
      <c r="X136" s="230">
        <v>0</v>
      </c>
      <c r="Y136" s="230">
        <v>0</v>
      </c>
      <c r="DA136" s="71" t="s">
        <v>1382</v>
      </c>
    </row>
    <row r="137" spans="1:105" ht="12" customHeight="1" x14ac:dyDescent="0.25">
      <c r="A137" s="59" t="s">
        <v>31</v>
      </c>
      <c r="B137" s="295">
        <v>0.19135922135595501</v>
      </c>
      <c r="C137" s="295">
        <v>0.19587573174519229</v>
      </c>
      <c r="D137" s="295">
        <v>0.18716872588313771</v>
      </c>
      <c r="E137" s="295">
        <v>0.12888613131303869</v>
      </c>
      <c r="F137" s="295">
        <v>0.14328373361518021</v>
      </c>
      <c r="G137" s="295">
        <v>0.1460399057296439</v>
      </c>
      <c r="H137" s="295">
        <v>0.15629642489712661</v>
      </c>
      <c r="I137" s="295">
        <v>0.18548339864390559</v>
      </c>
      <c r="J137" s="295">
        <v>0.13786561339851791</v>
      </c>
      <c r="K137" s="295">
        <v>0</v>
      </c>
      <c r="L137" s="295">
        <v>0</v>
      </c>
      <c r="M137" s="295">
        <v>0</v>
      </c>
      <c r="N137" s="295">
        <v>0</v>
      </c>
      <c r="O137" s="295">
        <v>0</v>
      </c>
      <c r="P137" s="295">
        <v>0</v>
      </c>
      <c r="Q137" s="295">
        <v>0</v>
      </c>
      <c r="R137" s="295">
        <v>0</v>
      </c>
      <c r="S137" s="295">
        <v>0</v>
      </c>
      <c r="T137" s="295">
        <v>0</v>
      </c>
      <c r="U137" s="295">
        <v>0</v>
      </c>
      <c r="V137" s="295">
        <v>0</v>
      </c>
      <c r="W137" s="295">
        <v>0</v>
      </c>
      <c r="X137" s="295">
        <v>0</v>
      </c>
      <c r="Y137" s="295">
        <v>0</v>
      </c>
      <c r="DA137" s="122" t="s">
        <v>1383</v>
      </c>
    </row>
    <row r="138" spans="1:105" ht="12" customHeight="1" x14ac:dyDescent="0.25">
      <c r="A138" s="59" t="s">
        <v>159</v>
      </c>
      <c r="B138" s="295">
        <v>0.34863423283810702</v>
      </c>
      <c r="C138" s="295">
        <v>0.41337763036950459</v>
      </c>
      <c r="D138" s="295">
        <v>0.34472953778932419</v>
      </c>
      <c r="E138" s="295">
        <v>0.27613685546116551</v>
      </c>
      <c r="F138" s="295">
        <v>0.3546015186242969</v>
      </c>
      <c r="G138" s="295">
        <v>0.31959183952989612</v>
      </c>
      <c r="H138" s="295">
        <v>0.16248037838811921</v>
      </c>
      <c r="I138" s="295">
        <v>0.15584173581352381</v>
      </c>
      <c r="J138" s="295">
        <v>7.5085495277472547E-2</v>
      </c>
      <c r="K138" s="295">
        <v>6.5091290449095132E-2</v>
      </c>
      <c r="L138" s="295">
        <v>0.1226898469802203</v>
      </c>
      <c r="M138" s="295">
        <v>0.10240264249684999</v>
      </c>
      <c r="N138" s="295">
        <v>0.26019525907175228</v>
      </c>
      <c r="O138" s="295">
        <v>0.36549636287290088</v>
      </c>
      <c r="P138" s="295">
        <v>0.42964043457976009</v>
      </c>
      <c r="Q138" s="295">
        <v>0.43984678073993189</v>
      </c>
      <c r="R138" s="295">
        <v>4.7279221574957906E-3</v>
      </c>
      <c r="S138" s="295">
        <v>6.8885514253674798E-2</v>
      </c>
      <c r="T138" s="295">
        <v>0.10432262669656781</v>
      </c>
      <c r="U138" s="295">
        <v>0.1488046325514723</v>
      </c>
      <c r="V138" s="295">
        <v>0.1024808600604674</v>
      </c>
      <c r="W138" s="295">
        <v>0.1122825448789046</v>
      </c>
      <c r="X138" s="295">
        <v>5.2521223134019059E-2</v>
      </c>
      <c r="Y138" s="295">
        <v>5.6508271929958352E-2</v>
      </c>
      <c r="DA138" s="122" t="s">
        <v>1384</v>
      </c>
    </row>
    <row r="139" spans="1:105" ht="12" customHeight="1" x14ac:dyDescent="0.25">
      <c r="A139" s="59" t="s">
        <v>32</v>
      </c>
      <c r="B139" s="295">
        <v>0</v>
      </c>
      <c r="C139" s="295">
        <v>0</v>
      </c>
      <c r="D139" s="295">
        <v>0</v>
      </c>
      <c r="E139" s="295">
        <v>0</v>
      </c>
      <c r="F139" s="295">
        <v>0</v>
      </c>
      <c r="G139" s="295">
        <v>0</v>
      </c>
      <c r="H139" s="295">
        <v>0</v>
      </c>
      <c r="I139" s="295">
        <v>0</v>
      </c>
      <c r="J139" s="295">
        <v>0</v>
      </c>
      <c r="K139" s="295">
        <v>0</v>
      </c>
      <c r="L139" s="295">
        <v>0</v>
      </c>
      <c r="M139" s="295">
        <v>0</v>
      </c>
      <c r="N139" s="295">
        <v>0</v>
      </c>
      <c r="O139" s="295">
        <v>0</v>
      </c>
      <c r="P139" s="295">
        <v>0</v>
      </c>
      <c r="Q139" s="295">
        <v>0</v>
      </c>
      <c r="R139" s="295">
        <v>0</v>
      </c>
      <c r="S139" s="295">
        <v>0</v>
      </c>
      <c r="T139" s="295">
        <v>0</v>
      </c>
      <c r="U139" s="295">
        <v>0</v>
      </c>
      <c r="V139" s="295">
        <v>0</v>
      </c>
      <c r="W139" s="295">
        <v>0</v>
      </c>
      <c r="X139" s="295">
        <v>0</v>
      </c>
      <c r="Y139" s="295">
        <v>0</v>
      </c>
      <c r="DA139" s="122" t="s">
        <v>1385</v>
      </c>
    </row>
    <row r="140" spans="1:105" ht="12" customHeight="1" x14ac:dyDescent="0.25">
      <c r="A140" s="59" t="s">
        <v>35</v>
      </c>
      <c r="B140" s="295">
        <v>0.45257973652060679</v>
      </c>
      <c r="C140" s="295">
        <v>0.41546288561330758</v>
      </c>
      <c r="D140" s="295">
        <v>0.40874792517824943</v>
      </c>
      <c r="E140" s="295">
        <v>0.55878863879524154</v>
      </c>
      <c r="F140" s="295">
        <v>0.68452692404104709</v>
      </c>
      <c r="G140" s="295">
        <v>0.78158419263396206</v>
      </c>
      <c r="H140" s="295">
        <v>0.64713165059395994</v>
      </c>
      <c r="I140" s="295">
        <v>0.87967314485444481</v>
      </c>
      <c r="J140" s="295">
        <v>0.51986615524341584</v>
      </c>
      <c r="K140" s="295">
        <v>0.44551474291902621</v>
      </c>
      <c r="L140" s="295">
        <v>0.46775539302245578</v>
      </c>
      <c r="M140" s="295">
        <v>0.74012619625754295</v>
      </c>
      <c r="N140" s="295">
        <v>0.80544195056504042</v>
      </c>
      <c r="O140" s="295">
        <v>1.072884146042741</v>
      </c>
      <c r="P140" s="295">
        <v>1.206543021536665</v>
      </c>
      <c r="Q140" s="295">
        <v>0.89432977977058059</v>
      </c>
      <c r="R140" s="295">
        <v>0.89490035478191921</v>
      </c>
      <c r="S140" s="295">
        <v>0.51674423493646271</v>
      </c>
      <c r="T140" s="295">
        <v>0.51172922645367724</v>
      </c>
      <c r="U140" s="295">
        <v>0.5699923037373249</v>
      </c>
      <c r="V140" s="295">
        <v>0.3481241132306464</v>
      </c>
      <c r="W140" s="295">
        <v>0.1569483286550486</v>
      </c>
      <c r="X140" s="295">
        <v>5.7331489507543867E-2</v>
      </c>
      <c r="Y140" s="295">
        <v>6.2696676596994877E-2</v>
      </c>
      <c r="DA140" s="122" t="s">
        <v>1386</v>
      </c>
    </row>
    <row r="141" spans="1:105" ht="12" customHeight="1" x14ac:dyDescent="0.25">
      <c r="A141" s="60" t="s">
        <v>1019</v>
      </c>
      <c r="B141" s="262">
        <v>0</v>
      </c>
      <c r="C141" s="262">
        <v>0</v>
      </c>
      <c r="D141" s="262">
        <v>0</v>
      </c>
      <c r="E141" s="262">
        <v>0</v>
      </c>
      <c r="F141" s="262">
        <v>0</v>
      </c>
      <c r="G141" s="262">
        <v>0</v>
      </c>
      <c r="H141" s="262">
        <v>0</v>
      </c>
      <c r="I141" s="262">
        <v>0</v>
      </c>
      <c r="J141" s="262">
        <v>0</v>
      </c>
      <c r="K141" s="262">
        <v>0</v>
      </c>
      <c r="L141" s="262">
        <v>0</v>
      </c>
      <c r="M141" s="262">
        <v>0</v>
      </c>
      <c r="N141" s="262">
        <v>0</v>
      </c>
      <c r="O141" s="262">
        <v>0</v>
      </c>
      <c r="P141" s="262">
        <v>0</v>
      </c>
      <c r="Q141" s="262">
        <v>0</v>
      </c>
      <c r="R141" s="262">
        <v>0</v>
      </c>
      <c r="S141" s="262">
        <v>0</v>
      </c>
      <c r="T141" s="262">
        <v>0</v>
      </c>
      <c r="U141" s="262">
        <v>0</v>
      </c>
      <c r="V141" s="262">
        <v>0</v>
      </c>
      <c r="W141" s="262">
        <v>0</v>
      </c>
      <c r="X141" s="262">
        <v>0</v>
      </c>
      <c r="Y141" s="262">
        <v>0</v>
      </c>
      <c r="DA141" s="72" t="s">
        <v>1387</v>
      </c>
    </row>
    <row r="142" spans="1:105" ht="12" customHeight="1" x14ac:dyDescent="0.25">
      <c r="A142" s="57" t="s">
        <v>1021</v>
      </c>
      <c r="B142" s="261">
        <f t="shared" ref="B142:Y142" si="6">B143+B144+B155</f>
        <v>0.35575207714080259</v>
      </c>
      <c r="C142" s="261">
        <f t="shared" si="6"/>
        <v>0.35799348791677377</v>
      </c>
      <c r="D142" s="261">
        <f t="shared" si="6"/>
        <v>0.33087884985022309</v>
      </c>
      <c r="E142" s="261">
        <f t="shared" si="6"/>
        <v>0.31294108543630328</v>
      </c>
      <c r="F142" s="261">
        <f t="shared" si="6"/>
        <v>0.36434844858723742</v>
      </c>
      <c r="G142" s="261">
        <f t="shared" si="6"/>
        <v>0.3996856560378077</v>
      </c>
      <c r="H142" s="261">
        <f t="shared" si="6"/>
        <v>0.28340520559673954</v>
      </c>
      <c r="I142" s="261">
        <f t="shared" si="6"/>
        <v>0.3900095336849001</v>
      </c>
      <c r="J142" s="261">
        <f t="shared" si="6"/>
        <v>0.23045301672166363</v>
      </c>
      <c r="K142" s="261">
        <f t="shared" si="6"/>
        <v>0.16873882226926062</v>
      </c>
      <c r="L142" s="261">
        <f t="shared" si="6"/>
        <v>0.18731393845536204</v>
      </c>
      <c r="M142" s="261">
        <f t="shared" si="6"/>
        <v>0.31523178101704141</v>
      </c>
      <c r="N142" s="261">
        <f t="shared" si="6"/>
        <v>0.377043858966009</v>
      </c>
      <c r="O142" s="261">
        <f t="shared" si="6"/>
        <v>0.56138814883698451</v>
      </c>
      <c r="P142" s="261">
        <f t="shared" si="6"/>
        <v>0.57423150723406646</v>
      </c>
      <c r="Q142" s="261">
        <f t="shared" si="6"/>
        <v>0.52870511370554774</v>
      </c>
      <c r="R142" s="261">
        <f t="shared" si="6"/>
        <v>0.39876962921416831</v>
      </c>
      <c r="S142" s="261">
        <f t="shared" si="6"/>
        <v>0.2514881909879978</v>
      </c>
      <c r="T142" s="261">
        <f t="shared" si="6"/>
        <v>0.25690748309588662</v>
      </c>
      <c r="U142" s="261">
        <f t="shared" si="6"/>
        <v>0.29527198123125747</v>
      </c>
      <c r="V142" s="261">
        <f t="shared" si="6"/>
        <v>0.18575693612845245</v>
      </c>
      <c r="W142" s="261">
        <f t="shared" si="6"/>
        <v>0.10345752961546018</v>
      </c>
      <c r="X142" s="261">
        <f t="shared" si="6"/>
        <v>6.3617572263033467E-2</v>
      </c>
      <c r="Y142" s="261">
        <f t="shared" si="6"/>
        <v>6.7951077367431875E-2</v>
      </c>
      <c r="DA142" s="70"/>
    </row>
    <row r="143" spans="1:105" ht="12" customHeight="1" x14ac:dyDescent="0.25">
      <c r="A143" s="60" t="s">
        <v>1022</v>
      </c>
      <c r="B143" s="262">
        <v>0.13135683568320539</v>
      </c>
      <c r="C143" s="262">
        <v>0.1300534367067146</v>
      </c>
      <c r="D143" s="262">
        <v>0.1161877144117006</v>
      </c>
      <c r="E143" s="262">
        <v>9.9019773581855181E-2</v>
      </c>
      <c r="F143" s="262">
        <v>0.1349050108676989</v>
      </c>
      <c r="G143" s="262">
        <v>0.14412310079475049</v>
      </c>
      <c r="H143" s="262">
        <v>0.1074302528725643</v>
      </c>
      <c r="I143" s="262">
        <v>0.15656758733254139</v>
      </c>
      <c r="J143" s="262">
        <v>8.5022959538607334E-2</v>
      </c>
      <c r="K143" s="262">
        <v>6.6510445273951821E-2</v>
      </c>
      <c r="L143" s="262">
        <v>7.3816797152604322E-2</v>
      </c>
      <c r="M143" s="262">
        <v>0.14195424920904781</v>
      </c>
      <c r="N143" s="262">
        <v>0.19282986433983959</v>
      </c>
      <c r="O143" s="262">
        <v>0.3186601047320215</v>
      </c>
      <c r="P143" s="262">
        <v>0.31561377238775568</v>
      </c>
      <c r="Q143" s="262">
        <v>0.21512381068402181</v>
      </c>
      <c r="R143" s="262">
        <v>0.1714597308951305</v>
      </c>
      <c r="S143" s="262">
        <v>8.8383625273040112E-2</v>
      </c>
      <c r="T143" s="262">
        <v>9.9360804091960311E-2</v>
      </c>
      <c r="U143" s="262">
        <v>0.11220761360319779</v>
      </c>
      <c r="V143" s="262">
        <v>6.0707917963608263E-2</v>
      </c>
      <c r="W143" s="262">
        <v>2.765985621139435E-2</v>
      </c>
      <c r="X143" s="262">
        <v>6.4930698434543469E-3</v>
      </c>
      <c r="Y143" s="262">
        <v>7.1389944046024601E-3</v>
      </c>
      <c r="DA143" s="72" t="s">
        <v>1388</v>
      </c>
    </row>
    <row r="144" spans="1:105" ht="12" customHeight="1" x14ac:dyDescent="0.25">
      <c r="A144" s="60" t="s">
        <v>1024</v>
      </c>
      <c r="B144" s="262">
        <v>0.22439524145759721</v>
      </c>
      <c r="C144" s="262">
        <v>0.2279400512100592</v>
      </c>
      <c r="D144" s="262">
        <v>0.2146911354385225</v>
      </c>
      <c r="E144" s="262">
        <v>0.2139213118544481</v>
      </c>
      <c r="F144" s="262">
        <v>0.22944343771953851</v>
      </c>
      <c r="G144" s="262">
        <v>0.25556255524305721</v>
      </c>
      <c r="H144" s="262">
        <v>0.17597495272417521</v>
      </c>
      <c r="I144" s="262">
        <v>0.23344194635235871</v>
      </c>
      <c r="J144" s="262">
        <v>0.14543005718305629</v>
      </c>
      <c r="K144" s="262">
        <v>0.1022283769953088</v>
      </c>
      <c r="L144" s="262">
        <v>0.1134971413027577</v>
      </c>
      <c r="M144" s="262">
        <v>0.1732775318079936</v>
      </c>
      <c r="N144" s="262">
        <v>0.18421399462616939</v>
      </c>
      <c r="O144" s="262">
        <v>0.24272804410496299</v>
      </c>
      <c r="P144" s="262">
        <v>0.25861773484631079</v>
      </c>
      <c r="Q144" s="262">
        <v>0.31358130302152593</v>
      </c>
      <c r="R144" s="262">
        <v>0.22730989831903781</v>
      </c>
      <c r="S144" s="262">
        <v>0.16310456571495771</v>
      </c>
      <c r="T144" s="262">
        <v>0.1575466790039263</v>
      </c>
      <c r="U144" s="262">
        <v>0.18306436762805969</v>
      </c>
      <c r="V144" s="262">
        <v>0.12504901816484421</v>
      </c>
      <c r="W144" s="262">
        <v>7.5797673404065832E-2</v>
      </c>
      <c r="X144" s="262">
        <v>5.7124502419579122E-2</v>
      </c>
      <c r="Y144" s="262">
        <v>6.0812082962829417E-2</v>
      </c>
      <c r="DA144" s="72" t="s">
        <v>1389</v>
      </c>
    </row>
    <row r="145" spans="1:105" ht="12" customHeight="1" x14ac:dyDescent="0.25">
      <c r="A145" s="64" t="s">
        <v>28</v>
      </c>
      <c r="B145" s="229">
        <v>0</v>
      </c>
      <c r="C145" s="229">
        <v>0</v>
      </c>
      <c r="D145" s="229">
        <v>0</v>
      </c>
      <c r="E145" s="229">
        <v>0</v>
      </c>
      <c r="F145" s="229">
        <v>0</v>
      </c>
      <c r="G145" s="229">
        <v>0</v>
      </c>
      <c r="H145" s="229">
        <v>0</v>
      </c>
      <c r="I145" s="229">
        <v>0</v>
      </c>
      <c r="J145" s="229">
        <v>0</v>
      </c>
      <c r="K145" s="229">
        <v>0</v>
      </c>
      <c r="L145" s="229">
        <v>0</v>
      </c>
      <c r="M145" s="229">
        <v>0</v>
      </c>
      <c r="N145" s="229">
        <v>0</v>
      </c>
      <c r="O145" s="229">
        <v>0</v>
      </c>
      <c r="P145" s="229">
        <v>0</v>
      </c>
      <c r="Q145" s="229">
        <v>0</v>
      </c>
      <c r="R145" s="229">
        <v>0</v>
      </c>
      <c r="S145" s="229">
        <v>0</v>
      </c>
      <c r="T145" s="229">
        <v>0</v>
      </c>
      <c r="U145" s="229">
        <v>0</v>
      </c>
      <c r="V145" s="229">
        <v>0</v>
      </c>
      <c r="W145" s="229">
        <v>0</v>
      </c>
      <c r="X145" s="229">
        <v>0</v>
      </c>
      <c r="Y145" s="229">
        <v>0</v>
      </c>
      <c r="DA145" s="73" t="s">
        <v>1390</v>
      </c>
    </row>
    <row r="146" spans="1:105" ht="12" customHeight="1" x14ac:dyDescent="0.25">
      <c r="A146" s="64" t="s">
        <v>30</v>
      </c>
      <c r="B146" s="229">
        <v>0</v>
      </c>
      <c r="C146" s="229">
        <v>0</v>
      </c>
      <c r="D146" s="229">
        <v>0</v>
      </c>
      <c r="E146" s="229">
        <v>0</v>
      </c>
      <c r="F146" s="229">
        <v>0</v>
      </c>
      <c r="G146" s="229">
        <v>0</v>
      </c>
      <c r="H146" s="229">
        <v>0</v>
      </c>
      <c r="I146" s="229">
        <v>0</v>
      </c>
      <c r="J146" s="229">
        <v>0</v>
      </c>
      <c r="K146" s="229">
        <v>0</v>
      </c>
      <c r="L146" s="229">
        <v>0</v>
      </c>
      <c r="M146" s="229">
        <v>0</v>
      </c>
      <c r="N146" s="229">
        <v>0</v>
      </c>
      <c r="O146" s="229">
        <v>0</v>
      </c>
      <c r="P146" s="229">
        <v>0</v>
      </c>
      <c r="Q146" s="229">
        <v>0</v>
      </c>
      <c r="R146" s="229">
        <v>0</v>
      </c>
      <c r="S146" s="229">
        <v>0</v>
      </c>
      <c r="T146" s="229">
        <v>0</v>
      </c>
      <c r="U146" s="229">
        <v>0</v>
      </c>
      <c r="V146" s="229">
        <v>0</v>
      </c>
      <c r="W146" s="229">
        <v>0</v>
      </c>
      <c r="X146" s="229">
        <v>0</v>
      </c>
      <c r="Y146" s="229">
        <v>0</v>
      </c>
      <c r="DA146" s="73" t="s">
        <v>1391</v>
      </c>
    </row>
    <row r="147" spans="1:105" ht="12" customHeight="1" x14ac:dyDescent="0.25">
      <c r="A147" s="64" t="s">
        <v>31</v>
      </c>
      <c r="B147" s="229">
        <v>4.3261392795013669E-2</v>
      </c>
      <c r="C147" s="229">
        <v>4.357101238884431E-2</v>
      </c>
      <c r="D147" s="229">
        <v>4.2719001846516703E-2</v>
      </c>
      <c r="E147" s="229">
        <v>2.8606721021900851E-2</v>
      </c>
      <c r="F147" s="229">
        <v>2.7803766799300869E-2</v>
      </c>
      <c r="G147" s="229">
        <v>2.9924514546181079E-2</v>
      </c>
      <c r="H147" s="229">
        <v>2.84750132083108E-2</v>
      </c>
      <c r="I147" s="229">
        <v>3.5462462420410942E-2</v>
      </c>
      <c r="J147" s="229">
        <v>2.7359895880303148E-2</v>
      </c>
      <c r="K147" s="229">
        <v>0</v>
      </c>
      <c r="L147" s="229">
        <v>0</v>
      </c>
      <c r="M147" s="229">
        <v>0</v>
      </c>
      <c r="N147" s="229">
        <v>0</v>
      </c>
      <c r="O147" s="229">
        <v>0</v>
      </c>
      <c r="P147" s="229">
        <v>0</v>
      </c>
      <c r="Q147" s="229">
        <v>0</v>
      </c>
      <c r="R147" s="229">
        <v>0</v>
      </c>
      <c r="S147" s="229">
        <v>0</v>
      </c>
      <c r="T147" s="229">
        <v>0</v>
      </c>
      <c r="U147" s="229">
        <v>0</v>
      </c>
      <c r="V147" s="229">
        <v>0</v>
      </c>
      <c r="W147" s="229">
        <v>0</v>
      </c>
      <c r="X147" s="229">
        <v>0</v>
      </c>
      <c r="Y147" s="229">
        <v>0</v>
      </c>
      <c r="DA147" s="73" t="s">
        <v>1392</v>
      </c>
    </row>
    <row r="148" spans="1:105" ht="12" customHeight="1" x14ac:dyDescent="0.25">
      <c r="A148" s="64" t="s">
        <v>159</v>
      </c>
      <c r="B148" s="229">
        <v>7.8817223344268411E-2</v>
      </c>
      <c r="C148" s="229">
        <v>9.19525951154124E-2</v>
      </c>
      <c r="D148" s="229">
        <v>7.8680354807596123E-2</v>
      </c>
      <c r="E148" s="229">
        <v>6.1289526712975217E-2</v>
      </c>
      <c r="F148" s="229">
        <v>6.8809331539245691E-2</v>
      </c>
      <c r="G148" s="229">
        <v>6.5486420325125347E-2</v>
      </c>
      <c r="H148" s="229">
        <v>2.960164267185415E-2</v>
      </c>
      <c r="I148" s="229">
        <v>2.979529025359641E-2</v>
      </c>
      <c r="J148" s="229">
        <v>1.4900969736190419E-2</v>
      </c>
      <c r="K148" s="229">
        <v>1.3031920001509101E-2</v>
      </c>
      <c r="L148" s="229">
        <v>2.358380753321794E-2</v>
      </c>
      <c r="M148" s="229">
        <v>2.1060498259862101E-2</v>
      </c>
      <c r="N148" s="229">
        <v>4.4979292786459041E-2</v>
      </c>
      <c r="O148" s="229">
        <v>6.1677850010980702E-2</v>
      </c>
      <c r="P148" s="229">
        <v>6.7909643979125869E-2</v>
      </c>
      <c r="Q148" s="229">
        <v>0.103380415093992</v>
      </c>
      <c r="R148" s="229">
        <v>1.1946084093053351E-3</v>
      </c>
      <c r="S148" s="229">
        <v>1.918540153046305E-2</v>
      </c>
      <c r="T148" s="229">
        <v>2.6679058421730292E-2</v>
      </c>
      <c r="U148" s="229">
        <v>3.7897804766402442E-2</v>
      </c>
      <c r="V148" s="229">
        <v>2.8439834646412129E-2</v>
      </c>
      <c r="W148" s="229">
        <v>3.1611365940300541E-2</v>
      </c>
      <c r="X148" s="229">
        <v>2.7311558047619641E-2</v>
      </c>
      <c r="Y148" s="229">
        <v>2.8827542506876361E-2</v>
      </c>
      <c r="DA148" s="73" t="s">
        <v>1393</v>
      </c>
    </row>
    <row r="149" spans="1:105" ht="12" customHeight="1" x14ac:dyDescent="0.25">
      <c r="A149" s="64" t="s">
        <v>32</v>
      </c>
      <c r="B149" s="229">
        <v>0</v>
      </c>
      <c r="C149" s="229">
        <v>0</v>
      </c>
      <c r="D149" s="229">
        <v>0</v>
      </c>
      <c r="E149" s="229">
        <v>0</v>
      </c>
      <c r="F149" s="229">
        <v>0</v>
      </c>
      <c r="G149" s="229">
        <v>0</v>
      </c>
      <c r="H149" s="229">
        <v>0</v>
      </c>
      <c r="I149" s="229">
        <v>0</v>
      </c>
      <c r="J149" s="229">
        <v>0</v>
      </c>
      <c r="K149" s="229">
        <v>0</v>
      </c>
      <c r="L149" s="229">
        <v>0</v>
      </c>
      <c r="M149" s="229">
        <v>0</v>
      </c>
      <c r="N149" s="229">
        <v>0</v>
      </c>
      <c r="O149" s="229">
        <v>0</v>
      </c>
      <c r="P149" s="229">
        <v>0</v>
      </c>
      <c r="Q149" s="229">
        <v>0</v>
      </c>
      <c r="R149" s="229">
        <v>0</v>
      </c>
      <c r="S149" s="229">
        <v>0</v>
      </c>
      <c r="T149" s="229">
        <v>0</v>
      </c>
      <c r="U149" s="229">
        <v>0</v>
      </c>
      <c r="V149" s="229">
        <v>0</v>
      </c>
      <c r="W149" s="229">
        <v>0</v>
      </c>
      <c r="X149" s="229">
        <v>0</v>
      </c>
      <c r="Y149" s="229">
        <v>0</v>
      </c>
      <c r="DA149" s="73" t="s">
        <v>1394</v>
      </c>
    </row>
    <row r="150" spans="1:105" ht="12" customHeight="1" x14ac:dyDescent="0.25">
      <c r="A150" s="64" t="s">
        <v>33</v>
      </c>
      <c r="B150" s="229">
        <v>0</v>
      </c>
      <c r="C150" s="229">
        <v>0</v>
      </c>
      <c r="D150" s="229">
        <v>0</v>
      </c>
      <c r="E150" s="229">
        <v>0</v>
      </c>
      <c r="F150" s="229">
        <v>0</v>
      </c>
      <c r="G150" s="229">
        <v>0</v>
      </c>
      <c r="H150" s="229">
        <v>0</v>
      </c>
      <c r="I150" s="229">
        <v>0</v>
      </c>
      <c r="J150" s="229">
        <v>0</v>
      </c>
      <c r="K150" s="229">
        <v>0</v>
      </c>
      <c r="L150" s="229">
        <v>0</v>
      </c>
      <c r="M150" s="229">
        <v>0</v>
      </c>
      <c r="N150" s="229">
        <v>0</v>
      </c>
      <c r="O150" s="229">
        <v>0</v>
      </c>
      <c r="P150" s="229">
        <v>0</v>
      </c>
      <c r="Q150" s="229">
        <v>0</v>
      </c>
      <c r="R150" s="229">
        <v>0</v>
      </c>
      <c r="S150" s="229">
        <v>0</v>
      </c>
      <c r="T150" s="229">
        <v>0</v>
      </c>
      <c r="U150" s="229">
        <v>0</v>
      </c>
      <c r="V150" s="229">
        <v>0</v>
      </c>
      <c r="W150" s="229">
        <v>0</v>
      </c>
      <c r="X150" s="229">
        <v>0</v>
      </c>
      <c r="Y150" s="229">
        <v>0</v>
      </c>
      <c r="DA150" s="73" t="s">
        <v>1395</v>
      </c>
    </row>
    <row r="151" spans="1:105" ht="12" customHeight="1" x14ac:dyDescent="0.25">
      <c r="A151" s="64" t="s">
        <v>35</v>
      </c>
      <c r="B151" s="229">
        <v>0.1023166253183151</v>
      </c>
      <c r="C151" s="229">
        <v>9.2416443705802515E-2</v>
      </c>
      <c r="D151" s="229">
        <v>9.3291778784409682E-2</v>
      </c>
      <c r="E151" s="229">
        <v>0.124025064119572</v>
      </c>
      <c r="F151" s="229">
        <v>0.1328303393809919</v>
      </c>
      <c r="G151" s="229">
        <v>0.16015162037175071</v>
      </c>
      <c r="H151" s="229">
        <v>0.11789829684401019</v>
      </c>
      <c r="I151" s="229">
        <v>0.1681841936783513</v>
      </c>
      <c r="J151" s="229">
        <v>0.10316919156656271</v>
      </c>
      <c r="K151" s="229">
        <v>8.9196456993799689E-2</v>
      </c>
      <c r="L151" s="229">
        <v>8.9913333769539791E-2</v>
      </c>
      <c r="M151" s="229">
        <v>0.15221703354813149</v>
      </c>
      <c r="N151" s="229">
        <v>0.13923470183971029</v>
      </c>
      <c r="O151" s="229">
        <v>0.18105019409398229</v>
      </c>
      <c r="P151" s="229">
        <v>0.19070809086718499</v>
      </c>
      <c r="Q151" s="229">
        <v>0.21020088792753391</v>
      </c>
      <c r="R151" s="229">
        <v>0.22611528990973251</v>
      </c>
      <c r="S151" s="229">
        <v>0.14391916418449471</v>
      </c>
      <c r="T151" s="229">
        <v>0.130867620582196</v>
      </c>
      <c r="U151" s="229">
        <v>0.14516656286165719</v>
      </c>
      <c r="V151" s="229">
        <v>9.6609183518432007E-2</v>
      </c>
      <c r="W151" s="229">
        <v>4.4186307463765291E-2</v>
      </c>
      <c r="X151" s="229">
        <v>2.9812944371959471E-2</v>
      </c>
      <c r="Y151" s="229">
        <v>3.1984540455953059E-2</v>
      </c>
      <c r="DA151" s="73" t="s">
        <v>1396</v>
      </c>
    </row>
    <row r="152" spans="1:105" ht="12" customHeight="1" x14ac:dyDescent="0.25">
      <c r="A152" s="64" t="s">
        <v>36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1397</v>
      </c>
    </row>
    <row r="153" spans="1:105" ht="12" customHeight="1" x14ac:dyDescent="0.25">
      <c r="A153" s="64" t="s">
        <v>38</v>
      </c>
      <c r="B153" s="229">
        <v>0</v>
      </c>
      <c r="C153" s="229">
        <v>0</v>
      </c>
      <c r="D153" s="229">
        <v>0</v>
      </c>
      <c r="E153" s="229">
        <v>0</v>
      </c>
      <c r="F153" s="229">
        <v>0</v>
      </c>
      <c r="G153" s="229">
        <v>0</v>
      </c>
      <c r="H153" s="229">
        <v>0</v>
      </c>
      <c r="I153" s="229">
        <v>0</v>
      </c>
      <c r="J153" s="229">
        <v>0</v>
      </c>
      <c r="K153" s="229">
        <v>0</v>
      </c>
      <c r="L153" s="229">
        <v>0</v>
      </c>
      <c r="M153" s="229">
        <v>0</v>
      </c>
      <c r="N153" s="229">
        <v>0</v>
      </c>
      <c r="O153" s="229">
        <v>0</v>
      </c>
      <c r="P153" s="229">
        <v>0</v>
      </c>
      <c r="Q153" s="229">
        <v>0</v>
      </c>
      <c r="R153" s="229">
        <v>0</v>
      </c>
      <c r="S153" s="229">
        <v>0</v>
      </c>
      <c r="T153" s="229">
        <v>0</v>
      </c>
      <c r="U153" s="229">
        <v>0</v>
      </c>
      <c r="V153" s="229">
        <v>0</v>
      </c>
      <c r="W153" s="229">
        <v>0</v>
      </c>
      <c r="X153" s="229">
        <v>0</v>
      </c>
      <c r="Y153" s="229">
        <v>0</v>
      </c>
      <c r="DA153" s="73" t="s">
        <v>1398</v>
      </c>
    </row>
    <row r="154" spans="1:105" ht="12" customHeight="1" x14ac:dyDescent="0.25">
      <c r="A154" s="64" t="s">
        <v>39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1399</v>
      </c>
    </row>
    <row r="155" spans="1:105" ht="12" customHeight="1" x14ac:dyDescent="0.25">
      <c r="A155" s="60" t="s">
        <v>1036</v>
      </c>
      <c r="B155" s="262">
        <v>0</v>
      </c>
      <c r="C155" s="262">
        <v>0</v>
      </c>
      <c r="D155" s="262">
        <v>0</v>
      </c>
      <c r="E155" s="262">
        <v>0</v>
      </c>
      <c r="F155" s="262">
        <v>0</v>
      </c>
      <c r="G155" s="262">
        <v>0</v>
      </c>
      <c r="H155" s="262">
        <v>0</v>
      </c>
      <c r="I155" s="262">
        <v>0</v>
      </c>
      <c r="J155" s="262">
        <v>0</v>
      </c>
      <c r="K155" s="262">
        <v>0</v>
      </c>
      <c r="L155" s="262">
        <v>0</v>
      </c>
      <c r="M155" s="262">
        <v>0</v>
      </c>
      <c r="N155" s="262">
        <v>0</v>
      </c>
      <c r="O155" s="262">
        <v>0</v>
      </c>
      <c r="P155" s="262">
        <v>0</v>
      </c>
      <c r="Q155" s="262">
        <v>0</v>
      </c>
      <c r="R155" s="262">
        <v>0</v>
      </c>
      <c r="S155" s="262">
        <v>0</v>
      </c>
      <c r="T155" s="262">
        <v>0</v>
      </c>
      <c r="U155" s="262">
        <v>0</v>
      </c>
      <c r="V155" s="262">
        <v>0</v>
      </c>
      <c r="W155" s="262">
        <v>0</v>
      </c>
      <c r="X155" s="262">
        <v>0</v>
      </c>
      <c r="Y155" s="262">
        <v>0</v>
      </c>
      <c r="DA155" s="72" t="s">
        <v>1400</v>
      </c>
    </row>
    <row r="156" spans="1:105" ht="12" customHeight="1" x14ac:dyDescent="0.25">
      <c r="A156" s="132" t="s">
        <v>1038</v>
      </c>
      <c r="B156" s="316">
        <v>0</v>
      </c>
      <c r="C156" s="316">
        <v>0</v>
      </c>
      <c r="D156" s="316">
        <v>0</v>
      </c>
      <c r="E156" s="316">
        <v>0</v>
      </c>
      <c r="F156" s="316">
        <v>0</v>
      </c>
      <c r="G156" s="316">
        <v>0</v>
      </c>
      <c r="H156" s="316">
        <v>0</v>
      </c>
      <c r="I156" s="316">
        <v>0</v>
      </c>
      <c r="J156" s="316">
        <v>0</v>
      </c>
      <c r="K156" s="316">
        <v>0</v>
      </c>
      <c r="L156" s="316">
        <v>0</v>
      </c>
      <c r="M156" s="316">
        <v>0</v>
      </c>
      <c r="N156" s="316">
        <v>0</v>
      </c>
      <c r="O156" s="316">
        <v>0</v>
      </c>
      <c r="P156" s="316">
        <v>0</v>
      </c>
      <c r="Q156" s="316">
        <v>0</v>
      </c>
      <c r="R156" s="316">
        <v>0</v>
      </c>
      <c r="S156" s="316">
        <v>0</v>
      </c>
      <c r="T156" s="316">
        <v>0</v>
      </c>
      <c r="U156" s="316">
        <v>0</v>
      </c>
      <c r="V156" s="316">
        <v>0</v>
      </c>
      <c r="W156" s="316">
        <v>0</v>
      </c>
      <c r="X156" s="316">
        <v>0</v>
      </c>
      <c r="Y156" s="316">
        <v>0</v>
      </c>
      <c r="DA156" s="139" t="s">
        <v>1401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429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7">SUM(B$161:B$167,B$169:B$170,B$172:B$175,B176)</f>
        <v>0</v>
      </c>
      <c r="C160" s="232">
        <f t="shared" si="7"/>
        <v>0</v>
      </c>
      <c r="D160" s="232">
        <f t="shared" si="7"/>
        <v>0</v>
      </c>
      <c r="E160" s="232">
        <f t="shared" si="7"/>
        <v>0</v>
      </c>
      <c r="F160" s="232">
        <f t="shared" si="7"/>
        <v>0</v>
      </c>
      <c r="G160" s="232">
        <f t="shared" si="7"/>
        <v>0</v>
      </c>
      <c r="H160" s="232">
        <f t="shared" si="7"/>
        <v>0</v>
      </c>
      <c r="I160" s="232">
        <f t="shared" si="7"/>
        <v>0</v>
      </c>
      <c r="J160" s="232">
        <f t="shared" si="7"/>
        <v>0</v>
      </c>
      <c r="K160" s="232">
        <f t="shared" si="7"/>
        <v>0</v>
      </c>
      <c r="L160" s="232">
        <f t="shared" si="7"/>
        <v>0</v>
      </c>
      <c r="M160" s="232">
        <f t="shared" si="7"/>
        <v>0</v>
      </c>
      <c r="N160" s="232">
        <f t="shared" si="7"/>
        <v>0</v>
      </c>
      <c r="O160" s="232">
        <f t="shared" si="7"/>
        <v>0</v>
      </c>
      <c r="P160" s="232">
        <f t="shared" si="7"/>
        <v>0</v>
      </c>
      <c r="Q160" s="232">
        <f t="shared" si="7"/>
        <v>0</v>
      </c>
      <c r="R160" s="232">
        <f t="shared" si="7"/>
        <v>0</v>
      </c>
      <c r="S160" s="232">
        <f t="shared" si="7"/>
        <v>0</v>
      </c>
      <c r="T160" s="232">
        <f t="shared" si="7"/>
        <v>0</v>
      </c>
      <c r="U160" s="232">
        <f t="shared" si="7"/>
        <v>0</v>
      </c>
      <c r="V160" s="232">
        <f t="shared" si="7"/>
        <v>0</v>
      </c>
      <c r="W160" s="232">
        <f t="shared" si="7"/>
        <v>0</v>
      </c>
      <c r="X160" s="232">
        <f t="shared" si="7"/>
        <v>0</v>
      </c>
      <c r="Y160" s="232">
        <f t="shared" si="7"/>
        <v>0</v>
      </c>
      <c r="DA160" s="95"/>
    </row>
    <row r="161" spans="1:105" ht="12" customHeight="1" x14ac:dyDescent="0.25">
      <c r="A161" s="55" t="s">
        <v>91</v>
      </c>
      <c r="B161" s="266">
        <f t="shared" ref="B161:Y161" si="8">IF(B$6=0,0,B$6/B$5)</f>
        <v>0</v>
      </c>
      <c r="C161" s="266">
        <f t="shared" si="8"/>
        <v>0</v>
      </c>
      <c r="D161" s="266">
        <f t="shared" si="8"/>
        <v>0</v>
      </c>
      <c r="E161" s="266">
        <f t="shared" si="8"/>
        <v>0</v>
      </c>
      <c r="F161" s="266">
        <f t="shared" si="8"/>
        <v>0</v>
      </c>
      <c r="G161" s="266">
        <f t="shared" si="8"/>
        <v>0</v>
      </c>
      <c r="H161" s="266">
        <f t="shared" si="8"/>
        <v>0</v>
      </c>
      <c r="I161" s="266">
        <f t="shared" si="8"/>
        <v>0</v>
      </c>
      <c r="J161" s="266">
        <f t="shared" si="8"/>
        <v>0</v>
      </c>
      <c r="K161" s="266">
        <f t="shared" si="8"/>
        <v>0</v>
      </c>
      <c r="L161" s="266">
        <f t="shared" si="8"/>
        <v>0</v>
      </c>
      <c r="M161" s="266">
        <f t="shared" si="8"/>
        <v>0</v>
      </c>
      <c r="N161" s="266">
        <f t="shared" si="8"/>
        <v>0</v>
      </c>
      <c r="O161" s="266">
        <f t="shared" si="8"/>
        <v>0</v>
      </c>
      <c r="P161" s="266">
        <f t="shared" si="8"/>
        <v>0</v>
      </c>
      <c r="Q161" s="266">
        <f t="shared" si="8"/>
        <v>0</v>
      </c>
      <c r="R161" s="266">
        <f t="shared" si="8"/>
        <v>0</v>
      </c>
      <c r="S161" s="266">
        <f t="shared" si="8"/>
        <v>0</v>
      </c>
      <c r="T161" s="266">
        <f t="shared" si="8"/>
        <v>0</v>
      </c>
      <c r="U161" s="266">
        <f t="shared" si="8"/>
        <v>0</v>
      </c>
      <c r="V161" s="266">
        <f t="shared" si="8"/>
        <v>0</v>
      </c>
      <c r="W161" s="266">
        <f t="shared" si="8"/>
        <v>0</v>
      </c>
      <c r="X161" s="266">
        <f t="shared" si="8"/>
        <v>0</v>
      </c>
      <c r="Y161" s="266">
        <f t="shared" si="8"/>
        <v>0</v>
      </c>
      <c r="DA161" s="76"/>
    </row>
    <row r="162" spans="1:105" ht="12" customHeight="1" x14ac:dyDescent="0.25">
      <c r="A162" s="173" t="s">
        <v>92</v>
      </c>
      <c r="B162" s="267">
        <f t="shared" ref="B162:Y162" si="9">IF(B$7=0,0,B$7/B$5)</f>
        <v>0</v>
      </c>
      <c r="C162" s="267">
        <f t="shared" si="9"/>
        <v>0</v>
      </c>
      <c r="D162" s="267">
        <f t="shared" si="9"/>
        <v>0</v>
      </c>
      <c r="E162" s="267">
        <f t="shared" si="9"/>
        <v>0</v>
      </c>
      <c r="F162" s="267">
        <f t="shared" si="9"/>
        <v>0</v>
      </c>
      <c r="G162" s="267">
        <f t="shared" si="9"/>
        <v>0</v>
      </c>
      <c r="H162" s="267">
        <f t="shared" si="9"/>
        <v>0</v>
      </c>
      <c r="I162" s="267">
        <f t="shared" si="9"/>
        <v>0</v>
      </c>
      <c r="J162" s="267">
        <f t="shared" si="9"/>
        <v>0</v>
      </c>
      <c r="K162" s="267">
        <f t="shared" si="9"/>
        <v>0</v>
      </c>
      <c r="L162" s="267">
        <f t="shared" si="9"/>
        <v>0</v>
      </c>
      <c r="M162" s="267">
        <f t="shared" si="9"/>
        <v>0</v>
      </c>
      <c r="N162" s="267">
        <f t="shared" si="9"/>
        <v>0</v>
      </c>
      <c r="O162" s="267">
        <f t="shared" si="9"/>
        <v>0</v>
      </c>
      <c r="P162" s="267">
        <f t="shared" si="9"/>
        <v>0</v>
      </c>
      <c r="Q162" s="267">
        <f t="shared" si="9"/>
        <v>0</v>
      </c>
      <c r="R162" s="267">
        <f t="shared" si="9"/>
        <v>0</v>
      </c>
      <c r="S162" s="267">
        <f t="shared" si="9"/>
        <v>0</v>
      </c>
      <c r="T162" s="267">
        <f t="shared" si="9"/>
        <v>0</v>
      </c>
      <c r="U162" s="267">
        <f t="shared" si="9"/>
        <v>0</v>
      </c>
      <c r="V162" s="267">
        <f t="shared" si="9"/>
        <v>0</v>
      </c>
      <c r="W162" s="267">
        <f t="shared" si="9"/>
        <v>0</v>
      </c>
      <c r="X162" s="267">
        <f t="shared" si="9"/>
        <v>0</v>
      </c>
      <c r="Y162" s="267">
        <f t="shared" si="9"/>
        <v>0</v>
      </c>
      <c r="DA162" s="77"/>
    </row>
    <row r="163" spans="1:105" ht="12" customHeight="1" x14ac:dyDescent="0.25">
      <c r="A163" s="173" t="s">
        <v>93</v>
      </c>
      <c r="B163" s="267">
        <f t="shared" ref="B163:Y163" si="10">IF(B$8=0,0,B$8/B$5)</f>
        <v>0</v>
      </c>
      <c r="C163" s="267">
        <f t="shared" si="10"/>
        <v>0</v>
      </c>
      <c r="D163" s="267">
        <f t="shared" si="10"/>
        <v>0</v>
      </c>
      <c r="E163" s="267">
        <f t="shared" si="10"/>
        <v>0</v>
      </c>
      <c r="F163" s="267">
        <f t="shared" si="10"/>
        <v>0</v>
      </c>
      <c r="G163" s="267">
        <f t="shared" si="10"/>
        <v>0</v>
      </c>
      <c r="H163" s="267">
        <f t="shared" si="10"/>
        <v>0</v>
      </c>
      <c r="I163" s="267">
        <f t="shared" si="10"/>
        <v>0</v>
      </c>
      <c r="J163" s="267">
        <f t="shared" si="10"/>
        <v>0</v>
      </c>
      <c r="K163" s="267">
        <f t="shared" si="10"/>
        <v>0</v>
      </c>
      <c r="L163" s="267">
        <f t="shared" si="10"/>
        <v>0</v>
      </c>
      <c r="M163" s="267">
        <f t="shared" si="10"/>
        <v>0</v>
      </c>
      <c r="N163" s="267">
        <f t="shared" si="10"/>
        <v>0</v>
      </c>
      <c r="O163" s="267">
        <f t="shared" si="10"/>
        <v>0</v>
      </c>
      <c r="P163" s="267">
        <f t="shared" si="10"/>
        <v>0</v>
      </c>
      <c r="Q163" s="267">
        <f t="shared" si="10"/>
        <v>0</v>
      </c>
      <c r="R163" s="267">
        <f t="shared" si="10"/>
        <v>0</v>
      </c>
      <c r="S163" s="267">
        <f t="shared" si="10"/>
        <v>0</v>
      </c>
      <c r="T163" s="267">
        <f t="shared" si="10"/>
        <v>0</v>
      </c>
      <c r="U163" s="267">
        <f t="shared" si="10"/>
        <v>0</v>
      </c>
      <c r="V163" s="267">
        <f t="shared" si="10"/>
        <v>0</v>
      </c>
      <c r="W163" s="267">
        <f t="shared" si="10"/>
        <v>0</v>
      </c>
      <c r="X163" s="267">
        <f t="shared" si="10"/>
        <v>0</v>
      </c>
      <c r="Y163" s="267">
        <f t="shared" si="10"/>
        <v>0</v>
      </c>
      <c r="DA163" s="77"/>
    </row>
    <row r="164" spans="1:105" ht="12" customHeight="1" x14ac:dyDescent="0.25">
      <c r="A164" s="173" t="s">
        <v>94</v>
      </c>
      <c r="B164" s="267">
        <f t="shared" ref="B164:Y164" si="11">IF(B$9=0,0,B$9/B$5)</f>
        <v>0</v>
      </c>
      <c r="C164" s="267">
        <f t="shared" si="11"/>
        <v>0</v>
      </c>
      <c r="D164" s="267">
        <f t="shared" si="11"/>
        <v>0</v>
      </c>
      <c r="E164" s="267">
        <f t="shared" si="11"/>
        <v>0</v>
      </c>
      <c r="F164" s="267">
        <f t="shared" si="11"/>
        <v>0</v>
      </c>
      <c r="G164" s="267">
        <f t="shared" si="11"/>
        <v>0</v>
      </c>
      <c r="H164" s="267">
        <f t="shared" si="11"/>
        <v>0</v>
      </c>
      <c r="I164" s="267">
        <f t="shared" si="11"/>
        <v>0</v>
      </c>
      <c r="J164" s="267">
        <f t="shared" si="11"/>
        <v>0</v>
      </c>
      <c r="K164" s="267">
        <f t="shared" si="11"/>
        <v>0</v>
      </c>
      <c r="L164" s="267">
        <f t="shared" si="11"/>
        <v>0</v>
      </c>
      <c r="M164" s="267">
        <f t="shared" si="11"/>
        <v>0</v>
      </c>
      <c r="N164" s="267">
        <f t="shared" si="11"/>
        <v>0</v>
      </c>
      <c r="O164" s="267">
        <f t="shared" si="11"/>
        <v>0</v>
      </c>
      <c r="P164" s="267">
        <f t="shared" si="11"/>
        <v>0</v>
      </c>
      <c r="Q164" s="267">
        <f t="shared" si="11"/>
        <v>0</v>
      </c>
      <c r="R164" s="267">
        <f t="shared" si="11"/>
        <v>0</v>
      </c>
      <c r="S164" s="267">
        <f t="shared" si="11"/>
        <v>0</v>
      </c>
      <c r="T164" s="267">
        <f t="shared" si="11"/>
        <v>0</v>
      </c>
      <c r="U164" s="267">
        <f t="shared" si="11"/>
        <v>0</v>
      </c>
      <c r="V164" s="267">
        <f t="shared" si="11"/>
        <v>0</v>
      </c>
      <c r="W164" s="267">
        <f t="shared" si="11"/>
        <v>0</v>
      </c>
      <c r="X164" s="267">
        <f t="shared" si="11"/>
        <v>0</v>
      </c>
      <c r="Y164" s="267">
        <f t="shared" si="11"/>
        <v>0</v>
      </c>
      <c r="DA164" s="77"/>
    </row>
    <row r="165" spans="1:105" ht="12" customHeight="1" x14ac:dyDescent="0.25">
      <c r="A165" s="56" t="s">
        <v>95</v>
      </c>
      <c r="B165" s="268">
        <f t="shared" ref="B165:Y165" si="12">IF(B$10=0,0,B$10/B$5)</f>
        <v>0</v>
      </c>
      <c r="C165" s="268">
        <f t="shared" si="12"/>
        <v>0</v>
      </c>
      <c r="D165" s="268">
        <f t="shared" si="12"/>
        <v>0</v>
      </c>
      <c r="E165" s="268">
        <f t="shared" si="12"/>
        <v>0</v>
      </c>
      <c r="F165" s="268">
        <f t="shared" si="12"/>
        <v>0</v>
      </c>
      <c r="G165" s="268">
        <f t="shared" si="12"/>
        <v>0</v>
      </c>
      <c r="H165" s="268">
        <f t="shared" si="12"/>
        <v>0</v>
      </c>
      <c r="I165" s="268">
        <f t="shared" si="12"/>
        <v>0</v>
      </c>
      <c r="J165" s="268">
        <f t="shared" si="12"/>
        <v>0</v>
      </c>
      <c r="K165" s="268">
        <f t="shared" si="12"/>
        <v>0</v>
      </c>
      <c r="L165" s="268">
        <f t="shared" si="12"/>
        <v>0</v>
      </c>
      <c r="M165" s="268">
        <f t="shared" si="12"/>
        <v>0</v>
      </c>
      <c r="N165" s="268">
        <f t="shared" si="12"/>
        <v>0</v>
      </c>
      <c r="O165" s="268">
        <f t="shared" si="12"/>
        <v>0</v>
      </c>
      <c r="P165" s="268">
        <f t="shared" si="12"/>
        <v>0</v>
      </c>
      <c r="Q165" s="268">
        <f t="shared" si="12"/>
        <v>0</v>
      </c>
      <c r="R165" s="268">
        <f t="shared" si="12"/>
        <v>0</v>
      </c>
      <c r="S165" s="268">
        <f t="shared" si="12"/>
        <v>0</v>
      </c>
      <c r="T165" s="268">
        <f t="shared" si="12"/>
        <v>0</v>
      </c>
      <c r="U165" s="268">
        <f t="shared" si="12"/>
        <v>0</v>
      </c>
      <c r="V165" s="268">
        <f t="shared" si="12"/>
        <v>0</v>
      </c>
      <c r="W165" s="268">
        <f t="shared" si="12"/>
        <v>0</v>
      </c>
      <c r="X165" s="268">
        <f t="shared" si="12"/>
        <v>0</v>
      </c>
      <c r="Y165" s="268">
        <f t="shared" si="12"/>
        <v>0</v>
      </c>
      <c r="DA165" s="78"/>
    </row>
    <row r="166" spans="1:105" ht="12" customHeight="1" x14ac:dyDescent="0.25">
      <c r="A166" s="134" t="s">
        <v>997</v>
      </c>
      <c r="B166" s="317">
        <f t="shared" ref="B166:Y166" si="13">IF(B$16=0,0,B$16/B$5)</f>
        <v>0</v>
      </c>
      <c r="C166" s="317">
        <f t="shared" si="13"/>
        <v>0</v>
      </c>
      <c r="D166" s="317">
        <f t="shared" si="13"/>
        <v>0</v>
      </c>
      <c r="E166" s="317">
        <f t="shared" si="13"/>
        <v>0</v>
      </c>
      <c r="F166" s="317">
        <f t="shared" si="13"/>
        <v>0</v>
      </c>
      <c r="G166" s="317">
        <f t="shared" si="13"/>
        <v>0</v>
      </c>
      <c r="H166" s="317">
        <f t="shared" si="13"/>
        <v>0</v>
      </c>
      <c r="I166" s="317">
        <f t="shared" si="13"/>
        <v>0</v>
      </c>
      <c r="J166" s="317">
        <f t="shared" si="13"/>
        <v>0</v>
      </c>
      <c r="K166" s="317">
        <f t="shared" si="13"/>
        <v>0</v>
      </c>
      <c r="L166" s="317">
        <f t="shared" si="13"/>
        <v>0</v>
      </c>
      <c r="M166" s="317">
        <f t="shared" si="13"/>
        <v>0</v>
      </c>
      <c r="N166" s="317">
        <f t="shared" si="13"/>
        <v>0</v>
      </c>
      <c r="O166" s="317">
        <f t="shared" si="13"/>
        <v>0</v>
      </c>
      <c r="P166" s="317">
        <f t="shared" si="13"/>
        <v>0</v>
      </c>
      <c r="Q166" s="317">
        <f t="shared" si="13"/>
        <v>0</v>
      </c>
      <c r="R166" s="317">
        <f t="shared" si="13"/>
        <v>0</v>
      </c>
      <c r="S166" s="317">
        <f t="shared" si="13"/>
        <v>0</v>
      </c>
      <c r="T166" s="317">
        <f t="shared" si="13"/>
        <v>0</v>
      </c>
      <c r="U166" s="317">
        <f t="shared" si="13"/>
        <v>0</v>
      </c>
      <c r="V166" s="317">
        <f t="shared" si="13"/>
        <v>0</v>
      </c>
      <c r="W166" s="317">
        <f t="shared" si="13"/>
        <v>0</v>
      </c>
      <c r="X166" s="317">
        <f t="shared" si="13"/>
        <v>0</v>
      </c>
      <c r="Y166" s="317">
        <f t="shared" si="13"/>
        <v>0</v>
      </c>
      <c r="DA166" s="140"/>
    </row>
    <row r="167" spans="1:105" ht="12" customHeight="1" x14ac:dyDescent="0.25">
      <c r="A167" s="174" t="s">
        <v>998</v>
      </c>
      <c r="B167" s="269">
        <f t="shared" ref="B167:Y167" si="14">IF(B$25=0,0,B$25/B$5)</f>
        <v>0</v>
      </c>
      <c r="C167" s="269">
        <f t="shared" si="14"/>
        <v>0</v>
      </c>
      <c r="D167" s="269">
        <f t="shared" si="14"/>
        <v>0</v>
      </c>
      <c r="E167" s="269">
        <f t="shared" si="14"/>
        <v>0</v>
      </c>
      <c r="F167" s="269">
        <f t="shared" si="14"/>
        <v>0</v>
      </c>
      <c r="G167" s="269">
        <f t="shared" si="14"/>
        <v>0</v>
      </c>
      <c r="H167" s="269">
        <f t="shared" si="14"/>
        <v>0</v>
      </c>
      <c r="I167" s="269">
        <f t="shared" si="14"/>
        <v>0</v>
      </c>
      <c r="J167" s="269">
        <f t="shared" si="14"/>
        <v>0</v>
      </c>
      <c r="K167" s="269">
        <f t="shared" si="14"/>
        <v>0</v>
      </c>
      <c r="L167" s="269">
        <f t="shared" si="14"/>
        <v>0</v>
      </c>
      <c r="M167" s="269">
        <f t="shared" si="14"/>
        <v>0</v>
      </c>
      <c r="N167" s="269">
        <f t="shared" si="14"/>
        <v>0</v>
      </c>
      <c r="O167" s="269">
        <f t="shared" si="14"/>
        <v>0</v>
      </c>
      <c r="P167" s="269">
        <f t="shared" si="14"/>
        <v>0</v>
      </c>
      <c r="Q167" s="269">
        <f t="shared" si="14"/>
        <v>0</v>
      </c>
      <c r="R167" s="269">
        <f t="shared" si="14"/>
        <v>0</v>
      </c>
      <c r="S167" s="269">
        <f t="shared" si="14"/>
        <v>0</v>
      </c>
      <c r="T167" s="269">
        <f t="shared" si="14"/>
        <v>0</v>
      </c>
      <c r="U167" s="269">
        <f t="shared" si="14"/>
        <v>0</v>
      </c>
      <c r="V167" s="269">
        <f t="shared" si="14"/>
        <v>0</v>
      </c>
      <c r="W167" s="269">
        <f t="shared" si="14"/>
        <v>0</v>
      </c>
      <c r="X167" s="269">
        <f t="shared" si="14"/>
        <v>0</v>
      </c>
      <c r="Y167" s="269">
        <f t="shared" si="14"/>
        <v>0</v>
      </c>
      <c r="DA167" s="79"/>
    </row>
    <row r="168" spans="1:105" ht="12" customHeight="1" x14ac:dyDescent="0.25">
      <c r="A168" s="174" t="s">
        <v>1010</v>
      </c>
      <c r="B168" s="269">
        <f t="shared" ref="B168:Y168" si="15">IF(B$36=0,0,B$36/B$5)</f>
        <v>0</v>
      </c>
      <c r="C168" s="269">
        <f t="shared" si="15"/>
        <v>0</v>
      </c>
      <c r="D168" s="269">
        <f t="shared" si="15"/>
        <v>0</v>
      </c>
      <c r="E168" s="269">
        <f t="shared" si="15"/>
        <v>0</v>
      </c>
      <c r="F168" s="269">
        <f t="shared" si="15"/>
        <v>0</v>
      </c>
      <c r="G168" s="269">
        <f t="shared" si="15"/>
        <v>0</v>
      </c>
      <c r="H168" s="269">
        <f t="shared" si="15"/>
        <v>0</v>
      </c>
      <c r="I168" s="269">
        <f t="shared" si="15"/>
        <v>0</v>
      </c>
      <c r="J168" s="269">
        <f t="shared" si="15"/>
        <v>0</v>
      </c>
      <c r="K168" s="269">
        <f t="shared" si="15"/>
        <v>0</v>
      </c>
      <c r="L168" s="269">
        <f t="shared" si="15"/>
        <v>0</v>
      </c>
      <c r="M168" s="269">
        <f t="shared" si="15"/>
        <v>0</v>
      </c>
      <c r="N168" s="269">
        <f t="shared" si="15"/>
        <v>0</v>
      </c>
      <c r="O168" s="269">
        <f t="shared" si="15"/>
        <v>0</v>
      </c>
      <c r="P168" s="269">
        <f t="shared" si="15"/>
        <v>0</v>
      </c>
      <c r="Q168" s="269">
        <f t="shared" si="15"/>
        <v>0</v>
      </c>
      <c r="R168" s="269">
        <f t="shared" si="15"/>
        <v>0</v>
      </c>
      <c r="S168" s="269">
        <f t="shared" si="15"/>
        <v>0</v>
      </c>
      <c r="T168" s="269">
        <f t="shared" si="15"/>
        <v>0</v>
      </c>
      <c r="U168" s="269">
        <f t="shared" si="15"/>
        <v>0</v>
      </c>
      <c r="V168" s="269">
        <f t="shared" si="15"/>
        <v>0</v>
      </c>
      <c r="W168" s="269">
        <f t="shared" si="15"/>
        <v>0</v>
      </c>
      <c r="X168" s="269">
        <f t="shared" si="15"/>
        <v>0</v>
      </c>
      <c r="Y168" s="269">
        <f t="shared" si="15"/>
        <v>0</v>
      </c>
      <c r="DA168" s="79"/>
    </row>
    <row r="169" spans="1:105" ht="12" customHeight="1" x14ac:dyDescent="0.25">
      <c r="A169" s="62" t="s">
        <v>1012</v>
      </c>
      <c r="B169" s="318">
        <f t="shared" ref="B169:Y169" si="16">IF(B$37=0,0,B$37/B$5)</f>
        <v>0</v>
      </c>
      <c r="C169" s="318">
        <f t="shared" si="16"/>
        <v>0</v>
      </c>
      <c r="D169" s="318">
        <f t="shared" si="16"/>
        <v>0</v>
      </c>
      <c r="E169" s="318">
        <f t="shared" si="16"/>
        <v>0</v>
      </c>
      <c r="F169" s="318">
        <f t="shared" si="16"/>
        <v>0</v>
      </c>
      <c r="G169" s="318">
        <f t="shared" si="16"/>
        <v>0</v>
      </c>
      <c r="H169" s="318">
        <f t="shared" si="16"/>
        <v>0</v>
      </c>
      <c r="I169" s="318">
        <f t="shared" si="16"/>
        <v>0</v>
      </c>
      <c r="J169" s="318">
        <f t="shared" si="16"/>
        <v>0</v>
      </c>
      <c r="K169" s="318">
        <f t="shared" si="16"/>
        <v>0</v>
      </c>
      <c r="L169" s="318">
        <f t="shared" si="16"/>
        <v>0</v>
      </c>
      <c r="M169" s="318">
        <f t="shared" si="16"/>
        <v>0</v>
      </c>
      <c r="N169" s="318">
        <f t="shared" si="16"/>
        <v>0</v>
      </c>
      <c r="O169" s="318">
        <f t="shared" si="16"/>
        <v>0</v>
      </c>
      <c r="P169" s="318">
        <f t="shared" si="16"/>
        <v>0</v>
      </c>
      <c r="Q169" s="318">
        <f t="shared" si="16"/>
        <v>0</v>
      </c>
      <c r="R169" s="318">
        <f t="shared" si="16"/>
        <v>0</v>
      </c>
      <c r="S169" s="318">
        <f t="shared" si="16"/>
        <v>0</v>
      </c>
      <c r="T169" s="318">
        <f t="shared" si="16"/>
        <v>0</v>
      </c>
      <c r="U169" s="318">
        <f t="shared" si="16"/>
        <v>0</v>
      </c>
      <c r="V169" s="318">
        <f t="shared" si="16"/>
        <v>0</v>
      </c>
      <c r="W169" s="318">
        <f t="shared" si="16"/>
        <v>0</v>
      </c>
      <c r="X169" s="318">
        <f t="shared" si="16"/>
        <v>0</v>
      </c>
      <c r="Y169" s="318">
        <f t="shared" si="16"/>
        <v>0</v>
      </c>
      <c r="DA169" s="141"/>
    </row>
    <row r="170" spans="1:105" ht="12" customHeight="1" x14ac:dyDescent="0.25">
      <c r="A170" s="62" t="s">
        <v>1019</v>
      </c>
      <c r="B170" s="318">
        <f t="shared" ref="B170:Y170" si="17">IF(B$43=0,0,B$43/B$5)</f>
        <v>0</v>
      </c>
      <c r="C170" s="318">
        <f t="shared" si="17"/>
        <v>0</v>
      </c>
      <c r="D170" s="318">
        <f t="shared" si="17"/>
        <v>0</v>
      </c>
      <c r="E170" s="318">
        <f t="shared" si="17"/>
        <v>0</v>
      </c>
      <c r="F170" s="318">
        <f t="shared" si="17"/>
        <v>0</v>
      </c>
      <c r="G170" s="318">
        <f t="shared" si="17"/>
        <v>0</v>
      </c>
      <c r="H170" s="318">
        <f t="shared" si="17"/>
        <v>0</v>
      </c>
      <c r="I170" s="318">
        <f t="shared" si="17"/>
        <v>0</v>
      </c>
      <c r="J170" s="318">
        <f t="shared" si="17"/>
        <v>0</v>
      </c>
      <c r="K170" s="318">
        <f t="shared" si="17"/>
        <v>0</v>
      </c>
      <c r="L170" s="318">
        <f t="shared" si="17"/>
        <v>0</v>
      </c>
      <c r="M170" s="318">
        <f t="shared" si="17"/>
        <v>0</v>
      </c>
      <c r="N170" s="318">
        <f t="shared" si="17"/>
        <v>0</v>
      </c>
      <c r="O170" s="318">
        <f t="shared" si="17"/>
        <v>0</v>
      </c>
      <c r="P170" s="318">
        <f t="shared" si="17"/>
        <v>0</v>
      </c>
      <c r="Q170" s="318">
        <f t="shared" si="17"/>
        <v>0</v>
      </c>
      <c r="R170" s="318">
        <f t="shared" si="17"/>
        <v>0</v>
      </c>
      <c r="S170" s="318">
        <f t="shared" si="17"/>
        <v>0</v>
      </c>
      <c r="T170" s="318">
        <f t="shared" si="17"/>
        <v>0</v>
      </c>
      <c r="U170" s="318">
        <f t="shared" si="17"/>
        <v>0</v>
      </c>
      <c r="V170" s="318">
        <f t="shared" si="17"/>
        <v>0</v>
      </c>
      <c r="W170" s="318">
        <f t="shared" si="17"/>
        <v>0</v>
      </c>
      <c r="X170" s="318">
        <f t="shared" si="17"/>
        <v>0</v>
      </c>
      <c r="Y170" s="318">
        <f t="shared" si="17"/>
        <v>0</v>
      </c>
      <c r="DA170" s="141"/>
    </row>
    <row r="171" spans="1:105" ht="12" customHeight="1" x14ac:dyDescent="0.25">
      <c r="A171" s="174" t="s">
        <v>1021</v>
      </c>
      <c r="B171" s="269">
        <f t="shared" ref="B171:Y171" si="18">IF(B$44=0,0,B$44/B$5)</f>
        <v>0</v>
      </c>
      <c r="C171" s="269">
        <f t="shared" si="18"/>
        <v>0</v>
      </c>
      <c r="D171" s="269">
        <f t="shared" si="18"/>
        <v>0</v>
      </c>
      <c r="E171" s="269">
        <f t="shared" si="18"/>
        <v>0</v>
      </c>
      <c r="F171" s="269">
        <f t="shared" si="18"/>
        <v>0</v>
      </c>
      <c r="G171" s="269">
        <f t="shared" si="18"/>
        <v>0</v>
      </c>
      <c r="H171" s="269">
        <f t="shared" si="18"/>
        <v>0</v>
      </c>
      <c r="I171" s="269">
        <f t="shared" si="18"/>
        <v>0</v>
      </c>
      <c r="J171" s="269">
        <f t="shared" si="18"/>
        <v>0</v>
      </c>
      <c r="K171" s="269">
        <f t="shared" si="18"/>
        <v>0</v>
      </c>
      <c r="L171" s="269">
        <f t="shared" si="18"/>
        <v>0</v>
      </c>
      <c r="M171" s="269">
        <f t="shared" si="18"/>
        <v>0</v>
      </c>
      <c r="N171" s="269">
        <f t="shared" si="18"/>
        <v>0</v>
      </c>
      <c r="O171" s="269">
        <f t="shared" si="18"/>
        <v>0</v>
      </c>
      <c r="P171" s="269">
        <f t="shared" si="18"/>
        <v>0</v>
      </c>
      <c r="Q171" s="269">
        <f t="shared" si="18"/>
        <v>0</v>
      </c>
      <c r="R171" s="269">
        <f t="shared" si="18"/>
        <v>0</v>
      </c>
      <c r="S171" s="269">
        <f t="shared" si="18"/>
        <v>0</v>
      </c>
      <c r="T171" s="269">
        <f t="shared" si="18"/>
        <v>0</v>
      </c>
      <c r="U171" s="269">
        <f t="shared" si="18"/>
        <v>0</v>
      </c>
      <c r="V171" s="269">
        <f t="shared" si="18"/>
        <v>0</v>
      </c>
      <c r="W171" s="269">
        <f t="shared" si="18"/>
        <v>0</v>
      </c>
      <c r="X171" s="269">
        <f t="shared" si="18"/>
        <v>0</v>
      </c>
      <c r="Y171" s="269">
        <f t="shared" si="18"/>
        <v>0</v>
      </c>
      <c r="DA171" s="79"/>
    </row>
    <row r="172" spans="1:105" ht="12" customHeight="1" x14ac:dyDescent="0.25">
      <c r="A172" s="62" t="s">
        <v>1133</v>
      </c>
      <c r="B172" s="318">
        <f t="shared" ref="B172:Y172" si="19">IF(B$45=0,0,B$45/B$5)</f>
        <v>0</v>
      </c>
      <c r="C172" s="318">
        <f t="shared" si="19"/>
        <v>0</v>
      </c>
      <c r="D172" s="318">
        <f t="shared" si="19"/>
        <v>0</v>
      </c>
      <c r="E172" s="318">
        <f t="shared" si="19"/>
        <v>0</v>
      </c>
      <c r="F172" s="318">
        <f t="shared" si="19"/>
        <v>0</v>
      </c>
      <c r="G172" s="318">
        <f t="shared" si="19"/>
        <v>0</v>
      </c>
      <c r="H172" s="318">
        <f t="shared" si="19"/>
        <v>0</v>
      </c>
      <c r="I172" s="318">
        <f t="shared" si="19"/>
        <v>0</v>
      </c>
      <c r="J172" s="318">
        <f t="shared" si="19"/>
        <v>0</v>
      </c>
      <c r="K172" s="318">
        <f t="shared" si="19"/>
        <v>0</v>
      </c>
      <c r="L172" s="318">
        <f t="shared" si="19"/>
        <v>0</v>
      </c>
      <c r="M172" s="318">
        <f t="shared" si="19"/>
        <v>0</v>
      </c>
      <c r="N172" s="318">
        <f t="shared" si="19"/>
        <v>0</v>
      </c>
      <c r="O172" s="318">
        <f t="shared" si="19"/>
        <v>0</v>
      </c>
      <c r="P172" s="318">
        <f t="shared" si="19"/>
        <v>0</v>
      </c>
      <c r="Q172" s="318">
        <f t="shared" si="19"/>
        <v>0</v>
      </c>
      <c r="R172" s="318">
        <f t="shared" si="19"/>
        <v>0</v>
      </c>
      <c r="S172" s="318">
        <f t="shared" si="19"/>
        <v>0</v>
      </c>
      <c r="T172" s="318">
        <f t="shared" si="19"/>
        <v>0</v>
      </c>
      <c r="U172" s="318">
        <f t="shared" si="19"/>
        <v>0</v>
      </c>
      <c r="V172" s="318">
        <f t="shared" si="19"/>
        <v>0</v>
      </c>
      <c r="W172" s="318">
        <f t="shared" si="19"/>
        <v>0</v>
      </c>
      <c r="X172" s="318">
        <f t="shared" si="19"/>
        <v>0</v>
      </c>
      <c r="Y172" s="318">
        <f t="shared" si="19"/>
        <v>0</v>
      </c>
      <c r="DA172" s="141"/>
    </row>
    <row r="173" spans="1:105" ht="12" customHeight="1" x14ac:dyDescent="0.25">
      <c r="A173" s="62" t="s">
        <v>1024</v>
      </c>
      <c r="B173" s="318">
        <f t="shared" ref="B173:Y173" si="20">IF(B$46=0,0,B$46/B$5)</f>
        <v>0</v>
      </c>
      <c r="C173" s="318">
        <f t="shared" si="20"/>
        <v>0</v>
      </c>
      <c r="D173" s="318">
        <f t="shared" si="20"/>
        <v>0</v>
      </c>
      <c r="E173" s="318">
        <f t="shared" si="20"/>
        <v>0</v>
      </c>
      <c r="F173" s="318">
        <f t="shared" si="20"/>
        <v>0</v>
      </c>
      <c r="G173" s="318">
        <f t="shared" si="20"/>
        <v>0</v>
      </c>
      <c r="H173" s="318">
        <f t="shared" si="20"/>
        <v>0</v>
      </c>
      <c r="I173" s="318">
        <f t="shared" si="20"/>
        <v>0</v>
      </c>
      <c r="J173" s="318">
        <f t="shared" si="20"/>
        <v>0</v>
      </c>
      <c r="K173" s="318">
        <f t="shared" si="20"/>
        <v>0</v>
      </c>
      <c r="L173" s="318">
        <f t="shared" si="20"/>
        <v>0</v>
      </c>
      <c r="M173" s="318">
        <f t="shared" si="20"/>
        <v>0</v>
      </c>
      <c r="N173" s="318">
        <f t="shared" si="20"/>
        <v>0</v>
      </c>
      <c r="O173" s="318">
        <f t="shared" si="20"/>
        <v>0</v>
      </c>
      <c r="P173" s="318">
        <f t="shared" si="20"/>
        <v>0</v>
      </c>
      <c r="Q173" s="318">
        <f t="shared" si="20"/>
        <v>0</v>
      </c>
      <c r="R173" s="318">
        <f t="shared" si="20"/>
        <v>0</v>
      </c>
      <c r="S173" s="318">
        <f t="shared" si="20"/>
        <v>0</v>
      </c>
      <c r="T173" s="318">
        <f t="shared" si="20"/>
        <v>0</v>
      </c>
      <c r="U173" s="318">
        <f t="shared" si="20"/>
        <v>0</v>
      </c>
      <c r="V173" s="318">
        <f t="shared" si="20"/>
        <v>0</v>
      </c>
      <c r="W173" s="318">
        <f t="shared" si="20"/>
        <v>0</v>
      </c>
      <c r="X173" s="318">
        <f t="shared" si="20"/>
        <v>0</v>
      </c>
      <c r="Y173" s="318">
        <f t="shared" si="20"/>
        <v>0</v>
      </c>
      <c r="DA173" s="141"/>
    </row>
    <row r="174" spans="1:105" ht="12" customHeight="1" x14ac:dyDescent="0.25">
      <c r="A174" s="62" t="s">
        <v>1036</v>
      </c>
      <c r="B174" s="318">
        <f t="shared" ref="B174:Y174" si="21">IF(B$57=0,0,B$57/B$5)</f>
        <v>0</v>
      </c>
      <c r="C174" s="318">
        <f t="shared" si="21"/>
        <v>0</v>
      </c>
      <c r="D174" s="318">
        <f t="shared" si="21"/>
        <v>0</v>
      </c>
      <c r="E174" s="318">
        <f t="shared" si="21"/>
        <v>0</v>
      </c>
      <c r="F174" s="318">
        <f t="shared" si="21"/>
        <v>0</v>
      </c>
      <c r="G174" s="318">
        <f t="shared" si="21"/>
        <v>0</v>
      </c>
      <c r="H174" s="318">
        <f t="shared" si="21"/>
        <v>0</v>
      </c>
      <c r="I174" s="318">
        <f t="shared" si="21"/>
        <v>0</v>
      </c>
      <c r="J174" s="318">
        <f t="shared" si="21"/>
        <v>0</v>
      </c>
      <c r="K174" s="318">
        <f t="shared" si="21"/>
        <v>0</v>
      </c>
      <c r="L174" s="318">
        <f t="shared" si="21"/>
        <v>0</v>
      </c>
      <c r="M174" s="318">
        <f t="shared" si="21"/>
        <v>0</v>
      </c>
      <c r="N174" s="318">
        <f t="shared" si="21"/>
        <v>0</v>
      </c>
      <c r="O174" s="318">
        <f t="shared" si="21"/>
        <v>0</v>
      </c>
      <c r="P174" s="318">
        <f t="shared" si="21"/>
        <v>0</v>
      </c>
      <c r="Q174" s="318">
        <f t="shared" si="21"/>
        <v>0</v>
      </c>
      <c r="R174" s="318">
        <f t="shared" si="21"/>
        <v>0</v>
      </c>
      <c r="S174" s="318">
        <f t="shared" si="21"/>
        <v>0</v>
      </c>
      <c r="T174" s="318">
        <f t="shared" si="21"/>
        <v>0</v>
      </c>
      <c r="U174" s="318">
        <f t="shared" si="21"/>
        <v>0</v>
      </c>
      <c r="V174" s="318">
        <f t="shared" si="21"/>
        <v>0</v>
      </c>
      <c r="W174" s="318">
        <f t="shared" si="21"/>
        <v>0</v>
      </c>
      <c r="X174" s="318">
        <f t="shared" si="21"/>
        <v>0</v>
      </c>
      <c r="Y174" s="318">
        <f t="shared" si="21"/>
        <v>0</v>
      </c>
      <c r="DA174" s="141"/>
    </row>
    <row r="175" spans="1:105" ht="12" customHeight="1" x14ac:dyDescent="0.25">
      <c r="A175" s="174" t="s">
        <v>1038</v>
      </c>
      <c r="B175" s="269">
        <f t="shared" ref="B175:Y175" si="22">IF(B$58=0,0,B$58/B$5)</f>
        <v>0</v>
      </c>
      <c r="C175" s="269">
        <f t="shared" si="22"/>
        <v>0</v>
      </c>
      <c r="D175" s="269">
        <f t="shared" si="22"/>
        <v>0</v>
      </c>
      <c r="E175" s="269">
        <f t="shared" si="22"/>
        <v>0</v>
      </c>
      <c r="F175" s="269">
        <f t="shared" si="22"/>
        <v>0</v>
      </c>
      <c r="G175" s="269">
        <f t="shared" si="22"/>
        <v>0</v>
      </c>
      <c r="H175" s="269">
        <f t="shared" si="22"/>
        <v>0</v>
      </c>
      <c r="I175" s="269">
        <f t="shared" si="22"/>
        <v>0</v>
      </c>
      <c r="J175" s="269">
        <f t="shared" si="22"/>
        <v>0</v>
      </c>
      <c r="K175" s="269">
        <f t="shared" si="22"/>
        <v>0</v>
      </c>
      <c r="L175" s="269">
        <f t="shared" si="22"/>
        <v>0</v>
      </c>
      <c r="M175" s="269">
        <f t="shared" si="22"/>
        <v>0</v>
      </c>
      <c r="N175" s="269">
        <f t="shared" si="22"/>
        <v>0</v>
      </c>
      <c r="O175" s="269">
        <f t="shared" si="22"/>
        <v>0</v>
      </c>
      <c r="P175" s="269">
        <f t="shared" si="22"/>
        <v>0</v>
      </c>
      <c r="Q175" s="269">
        <f t="shared" si="22"/>
        <v>0</v>
      </c>
      <c r="R175" s="269">
        <f t="shared" si="22"/>
        <v>0</v>
      </c>
      <c r="S175" s="269">
        <f t="shared" si="22"/>
        <v>0</v>
      </c>
      <c r="T175" s="269">
        <f t="shared" si="22"/>
        <v>0</v>
      </c>
      <c r="U175" s="269">
        <f t="shared" si="22"/>
        <v>0</v>
      </c>
      <c r="V175" s="269">
        <f t="shared" si="22"/>
        <v>0</v>
      </c>
      <c r="W175" s="269">
        <f t="shared" si="22"/>
        <v>0</v>
      </c>
      <c r="X175" s="269">
        <f t="shared" si="22"/>
        <v>0</v>
      </c>
      <c r="Y175" s="269">
        <f t="shared" si="22"/>
        <v>0</v>
      </c>
      <c r="DA175" s="79"/>
    </row>
    <row r="176" spans="1:105" ht="12" customHeight="1" x14ac:dyDescent="0.25">
      <c r="A176" s="100" t="s">
        <v>105</v>
      </c>
      <c r="B176" s="310">
        <f t="shared" ref="B176:Y176" si="23">IF(B$59=0,0,B$59/B$5)</f>
        <v>0</v>
      </c>
      <c r="C176" s="310">
        <f t="shared" si="23"/>
        <v>0</v>
      </c>
      <c r="D176" s="310">
        <f t="shared" si="23"/>
        <v>0</v>
      </c>
      <c r="E176" s="310">
        <f t="shared" si="23"/>
        <v>0</v>
      </c>
      <c r="F176" s="310">
        <f t="shared" si="23"/>
        <v>0</v>
      </c>
      <c r="G176" s="310">
        <f t="shared" si="23"/>
        <v>0</v>
      </c>
      <c r="H176" s="310">
        <f t="shared" si="23"/>
        <v>0</v>
      </c>
      <c r="I176" s="310">
        <f t="shared" si="23"/>
        <v>0</v>
      </c>
      <c r="J176" s="310">
        <f t="shared" si="23"/>
        <v>0</v>
      </c>
      <c r="K176" s="310">
        <f t="shared" si="23"/>
        <v>0</v>
      </c>
      <c r="L176" s="310">
        <f t="shared" si="23"/>
        <v>0</v>
      </c>
      <c r="M176" s="310">
        <f t="shared" si="23"/>
        <v>0</v>
      </c>
      <c r="N176" s="310">
        <f t="shared" si="23"/>
        <v>0</v>
      </c>
      <c r="O176" s="310">
        <f t="shared" si="23"/>
        <v>0</v>
      </c>
      <c r="P176" s="310">
        <f t="shared" si="23"/>
        <v>0</v>
      </c>
      <c r="Q176" s="310">
        <f t="shared" si="23"/>
        <v>0</v>
      </c>
      <c r="R176" s="310">
        <f t="shared" si="23"/>
        <v>0</v>
      </c>
      <c r="S176" s="310">
        <f t="shared" si="23"/>
        <v>0</v>
      </c>
      <c r="T176" s="310">
        <f t="shared" si="23"/>
        <v>0</v>
      </c>
      <c r="U176" s="310">
        <f t="shared" si="23"/>
        <v>0</v>
      </c>
      <c r="V176" s="310">
        <f t="shared" si="23"/>
        <v>0</v>
      </c>
      <c r="W176" s="310">
        <f t="shared" si="23"/>
        <v>0</v>
      </c>
      <c r="X176" s="310">
        <f t="shared" si="23"/>
        <v>0</v>
      </c>
      <c r="Y176" s="310">
        <f t="shared" si="23"/>
        <v>0</v>
      </c>
      <c r="DA176" s="127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4">SUM(B$179:B$183,B$185:B$186,B$188:B$189,B$191:B$194,B195)</f>
        <v>0.99999999999999989</v>
      </c>
      <c r="C178" s="232">
        <f t="shared" si="24"/>
        <v>0.99999999999999989</v>
      </c>
      <c r="D178" s="232">
        <f t="shared" si="24"/>
        <v>1</v>
      </c>
      <c r="E178" s="232">
        <f t="shared" si="24"/>
        <v>0.99999999999999989</v>
      </c>
      <c r="F178" s="232">
        <f t="shared" si="24"/>
        <v>1</v>
      </c>
      <c r="G178" s="232">
        <f t="shared" si="24"/>
        <v>0.99999999999999989</v>
      </c>
      <c r="H178" s="232">
        <f t="shared" si="24"/>
        <v>0.99999999999999989</v>
      </c>
      <c r="I178" s="232">
        <f t="shared" si="24"/>
        <v>0.99999999999999967</v>
      </c>
      <c r="J178" s="232">
        <f t="shared" si="24"/>
        <v>0.99999999999999989</v>
      </c>
      <c r="K178" s="232">
        <f t="shared" si="24"/>
        <v>1</v>
      </c>
      <c r="L178" s="232">
        <f t="shared" si="24"/>
        <v>1</v>
      </c>
      <c r="M178" s="232">
        <f t="shared" si="24"/>
        <v>0.99999999999999989</v>
      </c>
      <c r="N178" s="232">
        <f t="shared" si="24"/>
        <v>1</v>
      </c>
      <c r="O178" s="232">
        <f t="shared" si="24"/>
        <v>1</v>
      </c>
      <c r="P178" s="232">
        <f t="shared" si="24"/>
        <v>1</v>
      </c>
      <c r="Q178" s="232">
        <f t="shared" si="24"/>
        <v>0.99999999999999989</v>
      </c>
      <c r="R178" s="232">
        <f t="shared" si="24"/>
        <v>1</v>
      </c>
      <c r="S178" s="232">
        <f t="shared" si="24"/>
        <v>1</v>
      </c>
      <c r="T178" s="232">
        <f t="shared" si="24"/>
        <v>1</v>
      </c>
      <c r="U178" s="232">
        <f t="shared" si="24"/>
        <v>1</v>
      </c>
      <c r="V178" s="232">
        <f t="shared" si="24"/>
        <v>1.0000000000000002</v>
      </c>
      <c r="W178" s="232">
        <f t="shared" si="24"/>
        <v>1</v>
      </c>
      <c r="X178" s="232">
        <f t="shared" si="24"/>
        <v>1</v>
      </c>
      <c r="Y178" s="232">
        <f t="shared" si="24"/>
        <v>1.0000000000000002</v>
      </c>
      <c r="DA178" s="95"/>
    </row>
    <row r="179" spans="1:105" ht="12" customHeight="1" x14ac:dyDescent="0.25">
      <c r="A179" s="55" t="s">
        <v>91</v>
      </c>
      <c r="B179" s="266">
        <f t="shared" ref="B179:Y179" si="25">IF(B$62=0,0,B$62/B$61)</f>
        <v>0</v>
      </c>
      <c r="C179" s="266">
        <f t="shared" si="25"/>
        <v>0</v>
      </c>
      <c r="D179" s="266">
        <f t="shared" si="25"/>
        <v>0</v>
      </c>
      <c r="E179" s="266">
        <f t="shared" si="25"/>
        <v>0</v>
      </c>
      <c r="F179" s="266">
        <f t="shared" si="25"/>
        <v>0</v>
      </c>
      <c r="G179" s="266">
        <f t="shared" si="25"/>
        <v>0</v>
      </c>
      <c r="H179" s="266">
        <f t="shared" si="25"/>
        <v>0</v>
      </c>
      <c r="I179" s="266">
        <f t="shared" si="25"/>
        <v>0</v>
      </c>
      <c r="J179" s="266">
        <f t="shared" si="25"/>
        <v>0</v>
      </c>
      <c r="K179" s="266">
        <f t="shared" si="25"/>
        <v>0</v>
      </c>
      <c r="L179" s="266">
        <f t="shared" si="25"/>
        <v>0</v>
      </c>
      <c r="M179" s="266">
        <f t="shared" si="25"/>
        <v>0</v>
      </c>
      <c r="N179" s="266">
        <f t="shared" si="25"/>
        <v>0</v>
      </c>
      <c r="O179" s="266">
        <f t="shared" si="25"/>
        <v>0</v>
      </c>
      <c r="P179" s="266">
        <f t="shared" si="25"/>
        <v>0</v>
      </c>
      <c r="Q179" s="266">
        <f t="shared" si="25"/>
        <v>0</v>
      </c>
      <c r="R179" s="266">
        <f t="shared" si="25"/>
        <v>0</v>
      </c>
      <c r="S179" s="266">
        <f t="shared" si="25"/>
        <v>0</v>
      </c>
      <c r="T179" s="266">
        <f t="shared" si="25"/>
        <v>0</v>
      </c>
      <c r="U179" s="266">
        <f t="shared" si="25"/>
        <v>0</v>
      </c>
      <c r="V179" s="266">
        <f t="shared" si="25"/>
        <v>0</v>
      </c>
      <c r="W179" s="266">
        <f t="shared" si="25"/>
        <v>0</v>
      </c>
      <c r="X179" s="266">
        <f t="shared" si="25"/>
        <v>0</v>
      </c>
      <c r="Y179" s="266">
        <f t="shared" si="25"/>
        <v>0</v>
      </c>
      <c r="DA179" s="76"/>
    </row>
    <row r="180" spans="1:105" ht="12" customHeight="1" x14ac:dyDescent="0.25">
      <c r="A180" s="173" t="s">
        <v>92</v>
      </c>
      <c r="B180" s="267">
        <f t="shared" ref="B180:Y180" si="26">IF(B$63=0,0,B$63/B$61)</f>
        <v>0</v>
      </c>
      <c r="C180" s="267">
        <f t="shared" si="26"/>
        <v>0</v>
      </c>
      <c r="D180" s="267">
        <f t="shared" si="26"/>
        <v>0</v>
      </c>
      <c r="E180" s="267">
        <f t="shared" si="26"/>
        <v>0</v>
      </c>
      <c r="F180" s="267">
        <f t="shared" si="26"/>
        <v>0</v>
      </c>
      <c r="G180" s="267">
        <f t="shared" si="26"/>
        <v>0</v>
      </c>
      <c r="H180" s="267">
        <f t="shared" si="26"/>
        <v>0</v>
      </c>
      <c r="I180" s="267">
        <f t="shared" si="26"/>
        <v>0</v>
      </c>
      <c r="J180" s="267">
        <f t="shared" si="26"/>
        <v>0</v>
      </c>
      <c r="K180" s="267">
        <f t="shared" si="26"/>
        <v>0</v>
      </c>
      <c r="L180" s="267">
        <f t="shared" si="26"/>
        <v>0</v>
      </c>
      <c r="M180" s="267">
        <f t="shared" si="26"/>
        <v>0</v>
      </c>
      <c r="N180" s="267">
        <f t="shared" si="26"/>
        <v>0</v>
      </c>
      <c r="O180" s="267">
        <f t="shared" si="26"/>
        <v>0</v>
      </c>
      <c r="P180" s="267">
        <f t="shared" si="26"/>
        <v>0</v>
      </c>
      <c r="Q180" s="267">
        <f t="shared" si="26"/>
        <v>0</v>
      </c>
      <c r="R180" s="267">
        <f t="shared" si="26"/>
        <v>0</v>
      </c>
      <c r="S180" s="267">
        <f t="shared" si="26"/>
        <v>0</v>
      </c>
      <c r="T180" s="267">
        <f t="shared" si="26"/>
        <v>0</v>
      </c>
      <c r="U180" s="267">
        <f t="shared" si="26"/>
        <v>0</v>
      </c>
      <c r="V180" s="267">
        <f t="shared" si="26"/>
        <v>0</v>
      </c>
      <c r="W180" s="267">
        <f t="shared" si="26"/>
        <v>0</v>
      </c>
      <c r="X180" s="267">
        <f t="shared" si="26"/>
        <v>0</v>
      </c>
      <c r="Y180" s="267">
        <f t="shared" si="26"/>
        <v>0</v>
      </c>
      <c r="DA180" s="77"/>
    </row>
    <row r="181" spans="1:105" ht="12" customHeight="1" x14ac:dyDescent="0.25">
      <c r="A181" s="173" t="s">
        <v>93</v>
      </c>
      <c r="B181" s="267">
        <f t="shared" ref="B181:Y181" si="27">IF(B$64=0,0,B$64/B$61)</f>
        <v>0</v>
      </c>
      <c r="C181" s="267">
        <f t="shared" si="27"/>
        <v>0</v>
      </c>
      <c r="D181" s="267">
        <f t="shared" si="27"/>
        <v>0</v>
      </c>
      <c r="E181" s="267">
        <f t="shared" si="27"/>
        <v>0</v>
      </c>
      <c r="F181" s="267">
        <f t="shared" si="27"/>
        <v>0</v>
      </c>
      <c r="G181" s="267">
        <f t="shared" si="27"/>
        <v>0</v>
      </c>
      <c r="H181" s="267">
        <f t="shared" si="27"/>
        <v>0</v>
      </c>
      <c r="I181" s="267">
        <f t="shared" si="27"/>
        <v>0</v>
      </c>
      <c r="J181" s="267">
        <f t="shared" si="27"/>
        <v>0</v>
      </c>
      <c r="K181" s="267">
        <f t="shared" si="27"/>
        <v>0</v>
      </c>
      <c r="L181" s="267">
        <f t="shared" si="27"/>
        <v>0</v>
      </c>
      <c r="M181" s="267">
        <f t="shared" si="27"/>
        <v>0</v>
      </c>
      <c r="N181" s="267">
        <f t="shared" si="27"/>
        <v>0</v>
      </c>
      <c r="O181" s="267">
        <f t="shared" si="27"/>
        <v>0</v>
      </c>
      <c r="P181" s="267">
        <f t="shared" si="27"/>
        <v>0</v>
      </c>
      <c r="Q181" s="267">
        <f t="shared" si="27"/>
        <v>0</v>
      </c>
      <c r="R181" s="267">
        <f t="shared" si="27"/>
        <v>0</v>
      </c>
      <c r="S181" s="267">
        <f t="shared" si="27"/>
        <v>0</v>
      </c>
      <c r="T181" s="267">
        <f t="shared" si="27"/>
        <v>0</v>
      </c>
      <c r="U181" s="267">
        <f t="shared" si="27"/>
        <v>0</v>
      </c>
      <c r="V181" s="267">
        <f t="shared" si="27"/>
        <v>0</v>
      </c>
      <c r="W181" s="267">
        <f t="shared" si="27"/>
        <v>0</v>
      </c>
      <c r="X181" s="267">
        <f t="shared" si="27"/>
        <v>0</v>
      </c>
      <c r="Y181" s="267">
        <f t="shared" si="27"/>
        <v>0</v>
      </c>
      <c r="DA181" s="77"/>
    </row>
    <row r="182" spans="1:105" ht="12" customHeight="1" x14ac:dyDescent="0.25">
      <c r="A182" s="173" t="s">
        <v>94</v>
      </c>
      <c r="B182" s="267">
        <f t="shared" ref="B182:Y182" si="28">IF(B$65=0,0,B$65/B$61)</f>
        <v>0</v>
      </c>
      <c r="C182" s="267">
        <f t="shared" si="28"/>
        <v>0</v>
      </c>
      <c r="D182" s="267">
        <f t="shared" si="28"/>
        <v>0</v>
      </c>
      <c r="E182" s="267">
        <f t="shared" si="28"/>
        <v>0</v>
      </c>
      <c r="F182" s="267">
        <f t="shared" si="28"/>
        <v>0</v>
      </c>
      <c r="G182" s="267">
        <f t="shared" si="28"/>
        <v>0</v>
      </c>
      <c r="H182" s="267">
        <f t="shared" si="28"/>
        <v>0</v>
      </c>
      <c r="I182" s="267">
        <f t="shared" si="28"/>
        <v>0</v>
      </c>
      <c r="J182" s="267">
        <f t="shared" si="28"/>
        <v>0</v>
      </c>
      <c r="K182" s="267">
        <f t="shared" si="28"/>
        <v>0</v>
      </c>
      <c r="L182" s="267">
        <f t="shared" si="28"/>
        <v>0</v>
      </c>
      <c r="M182" s="267">
        <f t="shared" si="28"/>
        <v>0</v>
      </c>
      <c r="N182" s="267">
        <f t="shared" si="28"/>
        <v>0</v>
      </c>
      <c r="O182" s="267">
        <f t="shared" si="28"/>
        <v>0</v>
      </c>
      <c r="P182" s="267">
        <f t="shared" si="28"/>
        <v>0</v>
      </c>
      <c r="Q182" s="267">
        <f t="shared" si="28"/>
        <v>0</v>
      </c>
      <c r="R182" s="267">
        <f t="shared" si="28"/>
        <v>0</v>
      </c>
      <c r="S182" s="267">
        <f t="shared" si="28"/>
        <v>0</v>
      </c>
      <c r="T182" s="267">
        <f t="shared" si="28"/>
        <v>0</v>
      </c>
      <c r="U182" s="267">
        <f t="shared" si="28"/>
        <v>0</v>
      </c>
      <c r="V182" s="267">
        <f t="shared" si="28"/>
        <v>0</v>
      </c>
      <c r="W182" s="267">
        <f t="shared" si="28"/>
        <v>0</v>
      </c>
      <c r="X182" s="267">
        <f t="shared" si="28"/>
        <v>0</v>
      </c>
      <c r="Y182" s="267">
        <f t="shared" si="28"/>
        <v>0</v>
      </c>
      <c r="DA182" s="77"/>
    </row>
    <row r="183" spans="1:105" ht="12" customHeight="1" x14ac:dyDescent="0.25">
      <c r="A183" s="56" t="s">
        <v>95</v>
      </c>
      <c r="B183" s="268">
        <f t="shared" ref="B183:Y183" si="29">IF(B$66=0,0,B$66/B$61)</f>
        <v>1.5932391386381105E-2</v>
      </c>
      <c r="C183" s="268">
        <f t="shared" si="29"/>
        <v>1.6914936955103304E-2</v>
      </c>
      <c r="D183" s="268">
        <f t="shared" si="29"/>
        <v>1.5363633321735357E-2</v>
      </c>
      <c r="E183" s="268">
        <f t="shared" si="29"/>
        <v>1.1343971353309182E-2</v>
      </c>
      <c r="F183" s="268">
        <f t="shared" si="29"/>
        <v>1.3824926465292087E-2</v>
      </c>
      <c r="G183" s="268">
        <f t="shared" si="29"/>
        <v>1.2713883230457877E-2</v>
      </c>
      <c r="H183" s="268">
        <f t="shared" si="29"/>
        <v>1.1998760595303607E-2</v>
      </c>
      <c r="I183" s="268">
        <f t="shared" si="29"/>
        <v>1.2642841006713063E-2</v>
      </c>
      <c r="J183" s="268">
        <f t="shared" si="29"/>
        <v>1.0950616500795471E-2</v>
      </c>
      <c r="K183" s="268">
        <f t="shared" si="29"/>
        <v>1.2195424426184591E-2</v>
      </c>
      <c r="L183" s="268">
        <f t="shared" si="29"/>
        <v>1.3061475156616988E-2</v>
      </c>
      <c r="M183" s="268">
        <f t="shared" si="29"/>
        <v>1.51974796419551E-2</v>
      </c>
      <c r="N183" s="268">
        <f t="shared" si="29"/>
        <v>2.0303463778285315E-2</v>
      </c>
      <c r="O183" s="268">
        <f t="shared" si="29"/>
        <v>2.4828948915808332E-2</v>
      </c>
      <c r="P183" s="268">
        <f t="shared" si="29"/>
        <v>2.3079563866832246E-2</v>
      </c>
      <c r="Q183" s="268">
        <f t="shared" si="29"/>
        <v>1.6354192436719206E-2</v>
      </c>
      <c r="R183" s="268">
        <f t="shared" si="29"/>
        <v>1.3467899599754881E-2</v>
      </c>
      <c r="S183" s="268">
        <f t="shared" si="29"/>
        <v>1.1062050980659294E-2</v>
      </c>
      <c r="T183" s="268">
        <f t="shared" si="29"/>
        <v>1.3139424105643159E-2</v>
      </c>
      <c r="U183" s="268">
        <f t="shared" si="29"/>
        <v>1.3254400339737536E-2</v>
      </c>
      <c r="V183" s="268">
        <f t="shared" si="29"/>
        <v>1.1100850599726207E-2</v>
      </c>
      <c r="W183" s="268">
        <f t="shared" si="29"/>
        <v>1.0743043675245024E-2</v>
      </c>
      <c r="X183" s="268">
        <f t="shared" si="29"/>
        <v>4.4234866742844346E-3</v>
      </c>
      <c r="Y183" s="268">
        <f t="shared" si="29"/>
        <v>4.5187690192746866E-3</v>
      </c>
      <c r="DA183" s="78"/>
    </row>
    <row r="184" spans="1:105" ht="12" customHeight="1" x14ac:dyDescent="0.25">
      <c r="A184" s="174" t="s">
        <v>1051</v>
      </c>
      <c r="B184" s="269">
        <f t="shared" ref="B184:Y184" si="30">IF(B$72=0,0,B$72/B$61)</f>
        <v>0.66433049983536718</v>
      </c>
      <c r="C184" s="269">
        <f t="shared" si="30"/>
        <v>0.66062461445360365</v>
      </c>
      <c r="D184" s="269">
        <f t="shared" si="30"/>
        <v>0.66716006964493235</v>
      </c>
      <c r="E184" s="269">
        <f t="shared" si="30"/>
        <v>0.6652644378024446</v>
      </c>
      <c r="F184" s="269">
        <f t="shared" si="30"/>
        <v>0.63440314681118848</v>
      </c>
      <c r="G184" s="269">
        <f t="shared" si="30"/>
        <v>0.64677849736889992</v>
      </c>
      <c r="H184" s="269">
        <f t="shared" si="30"/>
        <v>0.62188281630424269</v>
      </c>
      <c r="I184" s="269">
        <f t="shared" si="30"/>
        <v>0.63109692740287615</v>
      </c>
      <c r="J184" s="269">
        <f t="shared" si="30"/>
        <v>0.64101682922212067</v>
      </c>
      <c r="K184" s="269">
        <f t="shared" si="30"/>
        <v>0.64128759524794443</v>
      </c>
      <c r="L184" s="269">
        <f t="shared" si="30"/>
        <v>0.63219598392055198</v>
      </c>
      <c r="M184" s="269">
        <f t="shared" si="30"/>
        <v>0.64291785357647757</v>
      </c>
      <c r="N184" s="269">
        <f t="shared" si="30"/>
        <v>0.60085563421881638</v>
      </c>
      <c r="O184" s="269">
        <f t="shared" si="30"/>
        <v>0.59028292170898289</v>
      </c>
      <c r="P184" s="269">
        <f t="shared" si="30"/>
        <v>0.57819271718220644</v>
      </c>
      <c r="Q184" s="269">
        <f t="shared" si="30"/>
        <v>0.67042560290005959</v>
      </c>
      <c r="R184" s="269">
        <f t="shared" si="30"/>
        <v>0.68539938833051384</v>
      </c>
      <c r="S184" s="269">
        <f t="shared" si="30"/>
        <v>0.70807242777091306</v>
      </c>
      <c r="T184" s="269">
        <f t="shared" si="30"/>
        <v>0.68955175039034067</v>
      </c>
      <c r="U184" s="269">
        <f t="shared" si="30"/>
        <v>0.68892831450481551</v>
      </c>
      <c r="V184" s="269">
        <f t="shared" si="30"/>
        <v>0.70818481878062611</v>
      </c>
      <c r="W184" s="269">
        <f t="shared" si="30"/>
        <v>0.71278438750432038</v>
      </c>
      <c r="X184" s="269">
        <f t="shared" si="30"/>
        <v>0.81757323408600069</v>
      </c>
      <c r="Y184" s="269">
        <f t="shared" si="30"/>
        <v>0.81493334333487089</v>
      </c>
      <c r="DA184" s="79"/>
    </row>
    <row r="185" spans="1:105" ht="12" customHeight="1" x14ac:dyDescent="0.25">
      <c r="A185" s="62" t="s">
        <v>1052</v>
      </c>
      <c r="B185" s="318">
        <f t="shared" ref="B185:Y185" si="31">IF(B$73=0,0,B$73/B$61)</f>
        <v>0.66433049983536718</v>
      </c>
      <c r="C185" s="318">
        <f t="shared" si="31"/>
        <v>0.66062461445360365</v>
      </c>
      <c r="D185" s="318">
        <f t="shared" si="31"/>
        <v>0.66716006964493235</v>
      </c>
      <c r="E185" s="318">
        <f t="shared" si="31"/>
        <v>0.6652644378024446</v>
      </c>
      <c r="F185" s="318">
        <f t="shared" si="31"/>
        <v>0.63440314681118848</v>
      </c>
      <c r="G185" s="318">
        <f t="shared" si="31"/>
        <v>0.64677849736889992</v>
      </c>
      <c r="H185" s="318">
        <f t="shared" si="31"/>
        <v>0.62188281630424269</v>
      </c>
      <c r="I185" s="318">
        <f t="shared" si="31"/>
        <v>0.63109692740287615</v>
      </c>
      <c r="J185" s="318">
        <f t="shared" si="31"/>
        <v>0.64101682922212067</v>
      </c>
      <c r="K185" s="318">
        <f t="shared" si="31"/>
        <v>0.64128759524794443</v>
      </c>
      <c r="L185" s="318">
        <f t="shared" si="31"/>
        <v>0.63219598392055198</v>
      </c>
      <c r="M185" s="318">
        <f t="shared" si="31"/>
        <v>0.64291785357647757</v>
      </c>
      <c r="N185" s="318">
        <f t="shared" si="31"/>
        <v>0.60085563421881638</v>
      </c>
      <c r="O185" s="318">
        <f t="shared" si="31"/>
        <v>0.59028292170898289</v>
      </c>
      <c r="P185" s="318">
        <f t="shared" si="31"/>
        <v>0.57819271718220644</v>
      </c>
      <c r="Q185" s="318">
        <f t="shared" si="31"/>
        <v>0.67042560290005959</v>
      </c>
      <c r="R185" s="318">
        <f t="shared" si="31"/>
        <v>0.68539938833051384</v>
      </c>
      <c r="S185" s="318">
        <f t="shared" si="31"/>
        <v>0.70807242777091306</v>
      </c>
      <c r="T185" s="318">
        <f t="shared" si="31"/>
        <v>0.68955175039034067</v>
      </c>
      <c r="U185" s="318">
        <f t="shared" si="31"/>
        <v>0.68892831450481551</v>
      </c>
      <c r="V185" s="318">
        <f t="shared" si="31"/>
        <v>0.70818481878062611</v>
      </c>
      <c r="W185" s="318">
        <f t="shared" si="31"/>
        <v>0.71278438750432038</v>
      </c>
      <c r="X185" s="318">
        <f t="shared" si="31"/>
        <v>0.81757323408600069</v>
      </c>
      <c r="Y185" s="318">
        <f t="shared" si="31"/>
        <v>0.81493334333487089</v>
      </c>
      <c r="DA185" s="141"/>
    </row>
    <row r="186" spans="1:105" ht="12" customHeight="1" x14ac:dyDescent="0.25">
      <c r="A186" s="62" t="s">
        <v>1064</v>
      </c>
      <c r="B186" s="318">
        <f t="shared" ref="B186:Y186" si="32">IF(B$84=0,0,B$84/B$61)</f>
        <v>0</v>
      </c>
      <c r="C186" s="318">
        <f t="shared" si="32"/>
        <v>0</v>
      </c>
      <c r="D186" s="318">
        <f t="shared" si="32"/>
        <v>0</v>
      </c>
      <c r="E186" s="318">
        <f t="shared" si="32"/>
        <v>0</v>
      </c>
      <c r="F186" s="318">
        <f t="shared" si="32"/>
        <v>0</v>
      </c>
      <c r="G186" s="318">
        <f t="shared" si="32"/>
        <v>0</v>
      </c>
      <c r="H186" s="318">
        <f t="shared" si="32"/>
        <v>0</v>
      </c>
      <c r="I186" s="318">
        <f t="shared" si="32"/>
        <v>0</v>
      </c>
      <c r="J186" s="318">
        <f t="shared" si="32"/>
        <v>0</v>
      </c>
      <c r="K186" s="318">
        <f t="shared" si="32"/>
        <v>0</v>
      </c>
      <c r="L186" s="318">
        <f t="shared" si="32"/>
        <v>0</v>
      </c>
      <c r="M186" s="318">
        <f t="shared" si="32"/>
        <v>0</v>
      </c>
      <c r="N186" s="318">
        <f t="shared" si="32"/>
        <v>0</v>
      </c>
      <c r="O186" s="318">
        <f t="shared" si="32"/>
        <v>0</v>
      </c>
      <c r="P186" s="318">
        <f t="shared" si="32"/>
        <v>0</v>
      </c>
      <c r="Q186" s="318">
        <f t="shared" si="32"/>
        <v>0</v>
      </c>
      <c r="R186" s="318">
        <f t="shared" si="32"/>
        <v>0</v>
      </c>
      <c r="S186" s="318">
        <f t="shared" si="32"/>
        <v>0</v>
      </c>
      <c r="T186" s="318">
        <f t="shared" si="32"/>
        <v>0</v>
      </c>
      <c r="U186" s="318">
        <f t="shared" si="32"/>
        <v>0</v>
      </c>
      <c r="V186" s="318">
        <f t="shared" si="32"/>
        <v>0</v>
      </c>
      <c r="W186" s="318">
        <f t="shared" si="32"/>
        <v>0</v>
      </c>
      <c r="X186" s="318">
        <f t="shared" si="32"/>
        <v>0</v>
      </c>
      <c r="Y186" s="318">
        <f t="shared" si="32"/>
        <v>0</v>
      </c>
      <c r="DA186" s="141"/>
    </row>
    <row r="187" spans="1:105" ht="12" customHeight="1" x14ac:dyDescent="0.25">
      <c r="A187" s="174" t="s">
        <v>1010</v>
      </c>
      <c r="B187" s="269">
        <f t="shared" ref="B187:Y187" si="33">IF(B$85=0,0,B$85/B$61)</f>
        <v>0.29434538503070634</v>
      </c>
      <c r="C187" s="269">
        <f t="shared" si="33"/>
        <v>0.29748280896666118</v>
      </c>
      <c r="D187" s="269">
        <f t="shared" si="33"/>
        <v>0.29279683259153916</v>
      </c>
      <c r="E187" s="269">
        <f t="shared" si="33"/>
        <v>0.30023170833492585</v>
      </c>
      <c r="F187" s="269">
        <f t="shared" si="33"/>
        <v>0.32747844723446967</v>
      </c>
      <c r="G187" s="269">
        <f t="shared" si="33"/>
        <v>0.31617253754551761</v>
      </c>
      <c r="H187" s="269">
        <f t="shared" si="33"/>
        <v>0.34191472779686743</v>
      </c>
      <c r="I187" s="269">
        <f t="shared" si="33"/>
        <v>0.3306407395788728</v>
      </c>
      <c r="J187" s="269">
        <f t="shared" si="33"/>
        <v>0.32354529622811534</v>
      </c>
      <c r="K187" s="269">
        <f t="shared" si="33"/>
        <v>0.32084217893356592</v>
      </c>
      <c r="L187" s="269">
        <f t="shared" si="33"/>
        <v>0.32943563663129161</v>
      </c>
      <c r="M187" s="269">
        <f t="shared" si="33"/>
        <v>0.31312817709584617</v>
      </c>
      <c r="N187" s="269">
        <f t="shared" si="33"/>
        <v>0.34816173343569495</v>
      </c>
      <c r="O187" s="269">
        <f t="shared" si="33"/>
        <v>0.35037910010686779</v>
      </c>
      <c r="P187" s="269">
        <f t="shared" si="33"/>
        <v>0.36641264443626098</v>
      </c>
      <c r="Q187" s="269">
        <f t="shared" si="33"/>
        <v>0.28571818253243031</v>
      </c>
      <c r="R187" s="269">
        <f t="shared" si="33"/>
        <v>0.27171436796255333</v>
      </c>
      <c r="S187" s="269">
        <f t="shared" si="33"/>
        <v>0.25465888715308671</v>
      </c>
      <c r="T187" s="269">
        <f t="shared" si="33"/>
        <v>0.27008410276395522</v>
      </c>
      <c r="U187" s="269">
        <f t="shared" si="33"/>
        <v>0.27095712374752634</v>
      </c>
      <c r="V187" s="269">
        <f t="shared" si="33"/>
        <v>0.25561506665074712</v>
      </c>
      <c r="W187" s="269">
        <f t="shared" si="33"/>
        <v>0.25360120056383717</v>
      </c>
      <c r="X187" s="269">
        <f t="shared" si="33"/>
        <v>0.15748498811426914</v>
      </c>
      <c r="Y187" s="269">
        <f t="shared" si="33"/>
        <v>0.16001129289061244</v>
      </c>
      <c r="DA187" s="79"/>
    </row>
    <row r="188" spans="1:105" ht="12" customHeight="1" x14ac:dyDescent="0.25">
      <c r="A188" s="62" t="s">
        <v>1012</v>
      </c>
      <c r="B188" s="318">
        <f t="shared" ref="B188:Y188" si="34">IF(B$86=0,0,B$86/B$61)</f>
        <v>0.29434538503070634</v>
      </c>
      <c r="C188" s="318">
        <f t="shared" si="34"/>
        <v>0.29748280896666118</v>
      </c>
      <c r="D188" s="318">
        <f t="shared" si="34"/>
        <v>0.29279683259153916</v>
      </c>
      <c r="E188" s="318">
        <f t="shared" si="34"/>
        <v>0.30023170833492585</v>
      </c>
      <c r="F188" s="318">
        <f t="shared" si="34"/>
        <v>0.32747844723446967</v>
      </c>
      <c r="G188" s="318">
        <f t="shared" si="34"/>
        <v>0.31617253754551761</v>
      </c>
      <c r="H188" s="318">
        <f t="shared" si="34"/>
        <v>0.34191472779686743</v>
      </c>
      <c r="I188" s="318">
        <f t="shared" si="34"/>
        <v>0.3306407395788728</v>
      </c>
      <c r="J188" s="318">
        <f t="shared" si="34"/>
        <v>0.32354529622811534</v>
      </c>
      <c r="K188" s="318">
        <f t="shared" si="34"/>
        <v>0.32084217893356592</v>
      </c>
      <c r="L188" s="318">
        <f t="shared" si="34"/>
        <v>0.32943563663129161</v>
      </c>
      <c r="M188" s="318">
        <f t="shared" si="34"/>
        <v>0.31312817709584617</v>
      </c>
      <c r="N188" s="318">
        <f t="shared" si="34"/>
        <v>0.34816173343569495</v>
      </c>
      <c r="O188" s="318">
        <f t="shared" si="34"/>
        <v>0.35037910010686779</v>
      </c>
      <c r="P188" s="318">
        <f t="shared" si="34"/>
        <v>0.36641264443626098</v>
      </c>
      <c r="Q188" s="318">
        <f t="shared" si="34"/>
        <v>0.28571818253243031</v>
      </c>
      <c r="R188" s="318">
        <f t="shared" si="34"/>
        <v>0.27171436796255333</v>
      </c>
      <c r="S188" s="318">
        <f t="shared" si="34"/>
        <v>0.25465888715308671</v>
      </c>
      <c r="T188" s="318">
        <f t="shared" si="34"/>
        <v>0.27008410276395522</v>
      </c>
      <c r="U188" s="318">
        <f t="shared" si="34"/>
        <v>0.27095712374752634</v>
      </c>
      <c r="V188" s="318">
        <f t="shared" si="34"/>
        <v>0.25561506665074712</v>
      </c>
      <c r="W188" s="318">
        <f t="shared" si="34"/>
        <v>0.25360120056383717</v>
      </c>
      <c r="X188" s="318">
        <f t="shared" si="34"/>
        <v>0.15748498811426914</v>
      </c>
      <c r="Y188" s="318">
        <f t="shared" si="34"/>
        <v>0.16001129289061244</v>
      </c>
      <c r="DA188" s="141"/>
    </row>
    <row r="189" spans="1:105" ht="12" customHeight="1" x14ac:dyDescent="0.25">
      <c r="A189" s="62" t="s">
        <v>1019</v>
      </c>
      <c r="B189" s="318">
        <f t="shared" ref="B189:Y189" si="35">IF(B$92=0,0,B$92/B$61)</f>
        <v>0</v>
      </c>
      <c r="C189" s="318">
        <f t="shared" si="35"/>
        <v>0</v>
      </c>
      <c r="D189" s="318">
        <f t="shared" si="35"/>
        <v>0</v>
      </c>
      <c r="E189" s="318">
        <f t="shared" si="35"/>
        <v>0</v>
      </c>
      <c r="F189" s="318">
        <f t="shared" si="35"/>
        <v>0</v>
      </c>
      <c r="G189" s="318">
        <f t="shared" si="35"/>
        <v>0</v>
      </c>
      <c r="H189" s="318">
        <f t="shared" si="35"/>
        <v>0</v>
      </c>
      <c r="I189" s="318">
        <f t="shared" si="35"/>
        <v>0</v>
      </c>
      <c r="J189" s="318">
        <f t="shared" si="35"/>
        <v>0</v>
      </c>
      <c r="K189" s="318">
        <f t="shared" si="35"/>
        <v>0</v>
      </c>
      <c r="L189" s="318">
        <f t="shared" si="35"/>
        <v>0</v>
      </c>
      <c r="M189" s="318">
        <f t="shared" si="35"/>
        <v>0</v>
      </c>
      <c r="N189" s="318">
        <f t="shared" si="35"/>
        <v>0</v>
      </c>
      <c r="O189" s="318">
        <f t="shared" si="35"/>
        <v>0</v>
      </c>
      <c r="P189" s="318">
        <f t="shared" si="35"/>
        <v>0</v>
      </c>
      <c r="Q189" s="318">
        <f t="shared" si="35"/>
        <v>0</v>
      </c>
      <c r="R189" s="318">
        <f t="shared" si="35"/>
        <v>0</v>
      </c>
      <c r="S189" s="318">
        <f t="shared" si="35"/>
        <v>0</v>
      </c>
      <c r="T189" s="318">
        <f t="shared" si="35"/>
        <v>0</v>
      </c>
      <c r="U189" s="318">
        <f t="shared" si="35"/>
        <v>0</v>
      </c>
      <c r="V189" s="318">
        <f t="shared" si="35"/>
        <v>0</v>
      </c>
      <c r="W189" s="318">
        <f t="shared" si="35"/>
        <v>0</v>
      </c>
      <c r="X189" s="318">
        <f t="shared" si="35"/>
        <v>0</v>
      </c>
      <c r="Y189" s="318">
        <f t="shared" si="35"/>
        <v>0</v>
      </c>
      <c r="DA189" s="141"/>
    </row>
    <row r="190" spans="1:105" ht="12" customHeight="1" x14ac:dyDescent="0.25">
      <c r="A190" s="174" t="s">
        <v>1021</v>
      </c>
      <c r="B190" s="269">
        <f t="shared" ref="B190:Y190" si="36">IF(B$93=0,0,B$93/B$61)</f>
        <v>2.5391723747545326E-2</v>
      </c>
      <c r="C190" s="269">
        <f t="shared" si="36"/>
        <v>2.4977639624631794E-2</v>
      </c>
      <c r="D190" s="269">
        <f t="shared" si="36"/>
        <v>2.4679464441793173E-2</v>
      </c>
      <c r="E190" s="269">
        <f t="shared" si="36"/>
        <v>2.3159882509320235E-2</v>
      </c>
      <c r="F190" s="269">
        <f t="shared" si="36"/>
        <v>2.4293479489049731E-2</v>
      </c>
      <c r="G190" s="269">
        <f t="shared" si="36"/>
        <v>2.4335081855124556E-2</v>
      </c>
      <c r="H190" s="269">
        <f t="shared" si="36"/>
        <v>2.4203695303586105E-2</v>
      </c>
      <c r="I190" s="269">
        <f t="shared" si="36"/>
        <v>2.5619492011537771E-2</v>
      </c>
      <c r="J190" s="269">
        <f t="shared" si="36"/>
        <v>2.4487258048968383E-2</v>
      </c>
      <c r="K190" s="269">
        <f t="shared" si="36"/>
        <v>2.5674801392305064E-2</v>
      </c>
      <c r="L190" s="269">
        <f t="shared" si="36"/>
        <v>2.5306904291539395E-2</v>
      </c>
      <c r="M190" s="269">
        <f t="shared" si="36"/>
        <v>2.8756489685721129E-2</v>
      </c>
      <c r="N190" s="269">
        <f t="shared" si="36"/>
        <v>3.0679168567203371E-2</v>
      </c>
      <c r="O190" s="269">
        <f t="shared" si="36"/>
        <v>3.4509029268340978E-2</v>
      </c>
      <c r="P190" s="269">
        <f t="shared" si="36"/>
        <v>3.2315074514700379E-2</v>
      </c>
      <c r="Q190" s="269">
        <f t="shared" si="36"/>
        <v>2.7502022130790758E-2</v>
      </c>
      <c r="R190" s="269">
        <f t="shared" si="36"/>
        <v>2.9418344107177929E-2</v>
      </c>
      <c r="S190" s="269">
        <f t="shared" si="36"/>
        <v>2.6206634095341009E-2</v>
      </c>
      <c r="T190" s="269">
        <f t="shared" si="36"/>
        <v>2.722472274006096E-2</v>
      </c>
      <c r="U190" s="269">
        <f t="shared" si="36"/>
        <v>2.6860161407920569E-2</v>
      </c>
      <c r="V190" s="269">
        <f t="shared" si="36"/>
        <v>2.5099263968900637E-2</v>
      </c>
      <c r="W190" s="269">
        <f t="shared" si="36"/>
        <v>2.287136825659743E-2</v>
      </c>
      <c r="X190" s="269">
        <f t="shared" si="36"/>
        <v>2.0518291125445808E-2</v>
      </c>
      <c r="Y190" s="269">
        <f t="shared" si="36"/>
        <v>2.0536594755242114E-2</v>
      </c>
      <c r="DA190" s="79"/>
    </row>
    <row r="191" spans="1:105" ht="12" customHeight="1" x14ac:dyDescent="0.25">
      <c r="A191" s="62" t="s">
        <v>1133</v>
      </c>
      <c r="B191" s="318">
        <f t="shared" ref="B191:Y191" si="37">IF(B$94=0,0,B$94/B$61)</f>
        <v>1.0820312380485976E-2</v>
      </c>
      <c r="C191" s="318">
        <f t="shared" si="37"/>
        <v>1.0487513070463365E-2</v>
      </c>
      <c r="D191" s="318">
        <f t="shared" si="37"/>
        <v>1.0045989349378448E-2</v>
      </c>
      <c r="E191" s="318">
        <f t="shared" si="37"/>
        <v>8.567986166314474E-3</v>
      </c>
      <c r="F191" s="318">
        <f t="shared" si="37"/>
        <v>1.037849406081238E-2</v>
      </c>
      <c r="G191" s="318">
        <f t="shared" si="37"/>
        <v>1.0148655745129152E-2</v>
      </c>
      <c r="H191" s="318">
        <f t="shared" si="37"/>
        <v>1.0563330544298111E-2</v>
      </c>
      <c r="I191" s="318">
        <f t="shared" si="37"/>
        <v>1.1777025131041674E-2</v>
      </c>
      <c r="J191" s="318">
        <f t="shared" si="37"/>
        <v>1.042720824827687E-2</v>
      </c>
      <c r="K191" s="318">
        <f t="shared" si="37"/>
        <v>1.160881261523436E-2</v>
      </c>
      <c r="L191" s="318">
        <f t="shared" si="37"/>
        <v>1.1440330728242073E-2</v>
      </c>
      <c r="M191" s="318">
        <f t="shared" si="37"/>
        <v>1.4654742856377466E-2</v>
      </c>
      <c r="N191" s="318">
        <f t="shared" si="37"/>
        <v>1.7500013582466962E-2</v>
      </c>
      <c r="O191" s="318">
        <f t="shared" si="37"/>
        <v>2.1561775939910603E-2</v>
      </c>
      <c r="P191" s="318">
        <f t="shared" si="37"/>
        <v>1.9633007480915808E-2</v>
      </c>
      <c r="Q191" s="318">
        <f t="shared" si="37"/>
        <v>1.2796920899872581E-2</v>
      </c>
      <c r="R191" s="318">
        <f t="shared" si="37"/>
        <v>1.4384808178043582E-2</v>
      </c>
      <c r="S191" s="318">
        <f t="shared" si="37"/>
        <v>1.0675788190660613E-2</v>
      </c>
      <c r="T191" s="318">
        <f t="shared" si="37"/>
        <v>1.2100108987864594E-2</v>
      </c>
      <c r="U191" s="318">
        <f t="shared" si="37"/>
        <v>1.1749222085471484E-2</v>
      </c>
      <c r="V191" s="318">
        <f t="shared" si="37"/>
        <v>9.5659528821506277E-3</v>
      </c>
      <c r="W191" s="318">
        <f t="shared" si="37"/>
        <v>7.2371703251208654E-3</v>
      </c>
      <c r="X191" s="318">
        <f t="shared" si="37"/>
        <v>2.5856568123794688E-3</v>
      </c>
      <c r="Y191" s="318">
        <f t="shared" si="37"/>
        <v>2.6618637510082504E-3</v>
      </c>
      <c r="DA191" s="141"/>
    </row>
    <row r="192" spans="1:105" ht="12" customHeight="1" x14ac:dyDescent="0.25">
      <c r="A192" s="62" t="s">
        <v>1024</v>
      </c>
      <c r="B192" s="318">
        <f t="shared" ref="B192:Y192" si="38">IF(B$95=0,0,B$95/B$61)</f>
        <v>1.4571411367059348E-2</v>
      </c>
      <c r="C192" s="318">
        <f t="shared" si="38"/>
        <v>1.4490126554168431E-2</v>
      </c>
      <c r="D192" s="318">
        <f t="shared" si="38"/>
        <v>1.4633475092414725E-2</v>
      </c>
      <c r="E192" s="318">
        <f t="shared" si="38"/>
        <v>1.4591896343005764E-2</v>
      </c>
      <c r="F192" s="318">
        <f t="shared" si="38"/>
        <v>1.3914985428237353E-2</v>
      </c>
      <c r="G192" s="318">
        <f t="shared" si="38"/>
        <v>1.4186426109995405E-2</v>
      </c>
      <c r="H192" s="318">
        <f t="shared" si="38"/>
        <v>1.3640364759287994E-2</v>
      </c>
      <c r="I192" s="318">
        <f t="shared" si="38"/>
        <v>1.3842466880496097E-2</v>
      </c>
      <c r="J192" s="318">
        <f t="shared" si="38"/>
        <v>1.4060049800691513E-2</v>
      </c>
      <c r="K192" s="318">
        <f t="shared" si="38"/>
        <v>1.4065988777070708E-2</v>
      </c>
      <c r="L192" s="318">
        <f t="shared" si="38"/>
        <v>1.3866573563297319E-2</v>
      </c>
      <c r="M192" s="318">
        <f t="shared" si="38"/>
        <v>1.4101746829343665E-2</v>
      </c>
      <c r="N192" s="318">
        <f t="shared" si="38"/>
        <v>1.3179154984736411E-2</v>
      </c>
      <c r="O192" s="318">
        <f t="shared" si="38"/>
        <v>1.2947253328430375E-2</v>
      </c>
      <c r="P192" s="318">
        <f t="shared" si="38"/>
        <v>1.2682067033784567E-2</v>
      </c>
      <c r="Q192" s="318">
        <f t="shared" si="38"/>
        <v>1.4705101230918175E-2</v>
      </c>
      <c r="R192" s="318">
        <f t="shared" si="38"/>
        <v>1.5033535929134345E-2</v>
      </c>
      <c r="S192" s="318">
        <f t="shared" si="38"/>
        <v>1.5530845904680396E-2</v>
      </c>
      <c r="T192" s="318">
        <f t="shared" si="38"/>
        <v>1.5124613752196365E-2</v>
      </c>
      <c r="U192" s="318">
        <f t="shared" si="38"/>
        <v>1.5110939322449083E-2</v>
      </c>
      <c r="V192" s="318">
        <f t="shared" si="38"/>
        <v>1.5533311086750011E-2</v>
      </c>
      <c r="W192" s="318">
        <f t="shared" si="38"/>
        <v>1.5634197931476562E-2</v>
      </c>
      <c r="X192" s="318">
        <f t="shared" si="38"/>
        <v>1.793263431306634E-2</v>
      </c>
      <c r="Y192" s="318">
        <f t="shared" si="38"/>
        <v>1.7874731004233865E-2</v>
      </c>
      <c r="DA192" s="141"/>
    </row>
    <row r="193" spans="1:105" ht="12" customHeight="1" x14ac:dyDescent="0.25">
      <c r="A193" s="62" t="s">
        <v>1036</v>
      </c>
      <c r="B193" s="318">
        <f t="shared" ref="B193:Y193" si="39">IF(B$106=0,0,B$106/B$61)</f>
        <v>0</v>
      </c>
      <c r="C193" s="318">
        <f t="shared" si="39"/>
        <v>0</v>
      </c>
      <c r="D193" s="318">
        <f t="shared" si="39"/>
        <v>0</v>
      </c>
      <c r="E193" s="318">
        <f t="shared" si="39"/>
        <v>0</v>
      </c>
      <c r="F193" s="318">
        <f t="shared" si="39"/>
        <v>0</v>
      </c>
      <c r="G193" s="318">
        <f t="shared" si="39"/>
        <v>0</v>
      </c>
      <c r="H193" s="318">
        <f t="shared" si="39"/>
        <v>0</v>
      </c>
      <c r="I193" s="318">
        <f t="shared" si="39"/>
        <v>0</v>
      </c>
      <c r="J193" s="318">
        <f t="shared" si="39"/>
        <v>0</v>
      </c>
      <c r="K193" s="318">
        <f t="shared" si="39"/>
        <v>0</v>
      </c>
      <c r="L193" s="318">
        <f t="shared" si="39"/>
        <v>0</v>
      </c>
      <c r="M193" s="318">
        <f t="shared" si="39"/>
        <v>0</v>
      </c>
      <c r="N193" s="318">
        <f t="shared" si="39"/>
        <v>0</v>
      </c>
      <c r="O193" s="318">
        <f t="shared" si="39"/>
        <v>0</v>
      </c>
      <c r="P193" s="318">
        <f t="shared" si="39"/>
        <v>0</v>
      </c>
      <c r="Q193" s="318">
        <f t="shared" si="39"/>
        <v>0</v>
      </c>
      <c r="R193" s="318">
        <f t="shared" si="39"/>
        <v>0</v>
      </c>
      <c r="S193" s="318">
        <f t="shared" si="39"/>
        <v>0</v>
      </c>
      <c r="T193" s="318">
        <f t="shared" si="39"/>
        <v>0</v>
      </c>
      <c r="U193" s="318">
        <f t="shared" si="39"/>
        <v>0</v>
      </c>
      <c r="V193" s="318">
        <f t="shared" si="39"/>
        <v>0</v>
      </c>
      <c r="W193" s="318">
        <f t="shared" si="39"/>
        <v>0</v>
      </c>
      <c r="X193" s="318">
        <f t="shared" si="39"/>
        <v>0</v>
      </c>
      <c r="Y193" s="318">
        <f t="shared" si="39"/>
        <v>0</v>
      </c>
      <c r="DA193" s="141"/>
    </row>
    <row r="194" spans="1:105" ht="12" customHeight="1" x14ac:dyDescent="0.25">
      <c r="A194" s="41" t="s">
        <v>1038</v>
      </c>
      <c r="B194" s="319">
        <f t="shared" ref="B194:Y194" si="40">IF(B$107=0,0,B$107/B$61)</f>
        <v>0</v>
      </c>
      <c r="C194" s="319">
        <f t="shared" si="40"/>
        <v>0</v>
      </c>
      <c r="D194" s="319">
        <f t="shared" si="40"/>
        <v>0</v>
      </c>
      <c r="E194" s="319">
        <f t="shared" si="40"/>
        <v>0</v>
      </c>
      <c r="F194" s="319">
        <f t="shared" si="40"/>
        <v>0</v>
      </c>
      <c r="G194" s="319">
        <f t="shared" si="40"/>
        <v>0</v>
      </c>
      <c r="H194" s="319">
        <f t="shared" si="40"/>
        <v>0</v>
      </c>
      <c r="I194" s="319">
        <f t="shared" si="40"/>
        <v>0</v>
      </c>
      <c r="J194" s="319">
        <f t="shared" si="40"/>
        <v>0</v>
      </c>
      <c r="K194" s="319">
        <f t="shared" si="40"/>
        <v>0</v>
      </c>
      <c r="L194" s="319">
        <f t="shared" si="40"/>
        <v>0</v>
      </c>
      <c r="M194" s="319">
        <f t="shared" si="40"/>
        <v>0</v>
      </c>
      <c r="N194" s="319">
        <f t="shared" si="40"/>
        <v>0</v>
      </c>
      <c r="O194" s="319">
        <f t="shared" si="40"/>
        <v>0</v>
      </c>
      <c r="P194" s="319">
        <f t="shared" si="40"/>
        <v>0</v>
      </c>
      <c r="Q194" s="319">
        <f t="shared" si="40"/>
        <v>0</v>
      </c>
      <c r="R194" s="319">
        <f t="shared" si="40"/>
        <v>0</v>
      </c>
      <c r="S194" s="319">
        <f t="shared" si="40"/>
        <v>0</v>
      </c>
      <c r="T194" s="319">
        <f t="shared" si="40"/>
        <v>0</v>
      </c>
      <c r="U194" s="319">
        <f t="shared" si="40"/>
        <v>0</v>
      </c>
      <c r="V194" s="319">
        <f t="shared" si="40"/>
        <v>0</v>
      </c>
      <c r="W194" s="319">
        <f t="shared" si="40"/>
        <v>0</v>
      </c>
      <c r="X194" s="319">
        <f t="shared" si="40"/>
        <v>0</v>
      </c>
      <c r="Y194" s="319">
        <f t="shared" si="40"/>
        <v>0</v>
      </c>
      <c r="DA194" s="82"/>
    </row>
    <row r="195" spans="1:105" ht="12" customHeight="1" x14ac:dyDescent="0.25">
      <c r="A195" s="100" t="s">
        <v>105</v>
      </c>
      <c r="B195" s="310">
        <f t="shared" ref="B195:Y195" si="41">IF(B$108=0,0,B$108/B$61)</f>
        <v>0</v>
      </c>
      <c r="C195" s="310">
        <f t="shared" si="41"/>
        <v>0</v>
      </c>
      <c r="D195" s="310">
        <f t="shared" si="41"/>
        <v>0</v>
      </c>
      <c r="E195" s="310">
        <f t="shared" si="41"/>
        <v>0</v>
      </c>
      <c r="F195" s="310">
        <f t="shared" si="41"/>
        <v>0</v>
      </c>
      <c r="G195" s="310">
        <f t="shared" si="41"/>
        <v>0</v>
      </c>
      <c r="H195" s="310">
        <f t="shared" si="41"/>
        <v>0</v>
      </c>
      <c r="I195" s="310">
        <f t="shared" si="41"/>
        <v>0</v>
      </c>
      <c r="J195" s="310">
        <f t="shared" si="41"/>
        <v>0</v>
      </c>
      <c r="K195" s="310">
        <f t="shared" si="41"/>
        <v>0</v>
      </c>
      <c r="L195" s="310">
        <f t="shared" si="41"/>
        <v>0</v>
      </c>
      <c r="M195" s="310">
        <f t="shared" si="41"/>
        <v>0</v>
      </c>
      <c r="N195" s="310">
        <f t="shared" si="41"/>
        <v>0</v>
      </c>
      <c r="O195" s="310">
        <f t="shared" si="41"/>
        <v>0</v>
      </c>
      <c r="P195" s="310">
        <f t="shared" si="41"/>
        <v>0</v>
      </c>
      <c r="Q195" s="310">
        <f t="shared" si="41"/>
        <v>0</v>
      </c>
      <c r="R195" s="310">
        <f t="shared" si="41"/>
        <v>0</v>
      </c>
      <c r="S195" s="310">
        <f t="shared" si="41"/>
        <v>0</v>
      </c>
      <c r="T195" s="310">
        <f t="shared" si="41"/>
        <v>0</v>
      </c>
      <c r="U195" s="310">
        <f t="shared" si="41"/>
        <v>0</v>
      </c>
      <c r="V195" s="310">
        <f t="shared" si="41"/>
        <v>0</v>
      </c>
      <c r="W195" s="310">
        <f t="shared" si="41"/>
        <v>0</v>
      </c>
      <c r="X195" s="310">
        <f t="shared" si="41"/>
        <v>0</v>
      </c>
      <c r="Y195" s="310">
        <f t="shared" si="41"/>
        <v>0</v>
      </c>
      <c r="DA195" s="127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42">SUM(B$198:B$202,B$204:B$205,B$207:B$208,B$210:B$213)</f>
        <v>1</v>
      </c>
      <c r="C197" s="232">
        <f t="shared" si="42"/>
        <v>0.99999999999999989</v>
      </c>
      <c r="D197" s="232">
        <f t="shared" si="42"/>
        <v>1</v>
      </c>
      <c r="E197" s="232">
        <f t="shared" si="42"/>
        <v>1</v>
      </c>
      <c r="F197" s="232">
        <f t="shared" si="42"/>
        <v>1.0000000000000002</v>
      </c>
      <c r="G197" s="232">
        <f t="shared" si="42"/>
        <v>0.99999999999999989</v>
      </c>
      <c r="H197" s="232">
        <f t="shared" si="42"/>
        <v>1.0000000000000004</v>
      </c>
      <c r="I197" s="232">
        <f t="shared" si="42"/>
        <v>1.0000000000000004</v>
      </c>
      <c r="J197" s="232">
        <f t="shared" si="42"/>
        <v>0.99999999999999989</v>
      </c>
      <c r="K197" s="232">
        <f t="shared" si="42"/>
        <v>1</v>
      </c>
      <c r="L197" s="232">
        <f t="shared" si="42"/>
        <v>0.99999999999999978</v>
      </c>
      <c r="M197" s="232">
        <f t="shared" si="42"/>
        <v>0.99999999999999978</v>
      </c>
      <c r="N197" s="232">
        <f t="shared" si="42"/>
        <v>1</v>
      </c>
      <c r="O197" s="232">
        <f t="shared" si="42"/>
        <v>0.99999999999999978</v>
      </c>
      <c r="P197" s="232">
        <f t="shared" si="42"/>
        <v>1</v>
      </c>
      <c r="Q197" s="232">
        <f t="shared" si="42"/>
        <v>1.0000000000000002</v>
      </c>
      <c r="R197" s="232">
        <f t="shared" si="42"/>
        <v>1.0000000000000002</v>
      </c>
      <c r="S197" s="232">
        <f t="shared" si="42"/>
        <v>1</v>
      </c>
      <c r="T197" s="232">
        <f t="shared" si="42"/>
        <v>0.99999999999999978</v>
      </c>
      <c r="U197" s="232">
        <f t="shared" si="42"/>
        <v>0.99999999999999956</v>
      </c>
      <c r="V197" s="232">
        <f t="shared" si="42"/>
        <v>1.0000000000000002</v>
      </c>
      <c r="W197" s="232">
        <f t="shared" si="42"/>
        <v>1</v>
      </c>
      <c r="X197" s="232">
        <f t="shared" si="42"/>
        <v>1</v>
      </c>
      <c r="Y197" s="232">
        <f t="shared" si="42"/>
        <v>0.99999999999999967</v>
      </c>
      <c r="DA197" s="95"/>
    </row>
    <row r="198" spans="1:105" ht="12" customHeight="1" x14ac:dyDescent="0.25">
      <c r="A198" s="55" t="s">
        <v>91</v>
      </c>
      <c r="B198" s="266">
        <f t="shared" ref="B198:Y198" si="43">IF(B$111=0,0,B$111/B$110)</f>
        <v>0</v>
      </c>
      <c r="C198" s="266">
        <f t="shared" si="43"/>
        <v>0</v>
      </c>
      <c r="D198" s="266">
        <f t="shared" si="43"/>
        <v>0</v>
      </c>
      <c r="E198" s="266">
        <f t="shared" si="43"/>
        <v>0</v>
      </c>
      <c r="F198" s="266">
        <f t="shared" si="43"/>
        <v>0</v>
      </c>
      <c r="G198" s="266">
        <f t="shared" si="43"/>
        <v>0</v>
      </c>
      <c r="H198" s="266">
        <f t="shared" si="43"/>
        <v>0</v>
      </c>
      <c r="I198" s="266">
        <f t="shared" si="43"/>
        <v>0</v>
      </c>
      <c r="J198" s="266">
        <f t="shared" si="43"/>
        <v>0</v>
      </c>
      <c r="K198" s="266">
        <f t="shared" si="43"/>
        <v>0</v>
      </c>
      <c r="L198" s="266">
        <f t="shared" si="43"/>
        <v>0</v>
      </c>
      <c r="M198" s="266">
        <f t="shared" si="43"/>
        <v>0</v>
      </c>
      <c r="N198" s="266">
        <f t="shared" si="43"/>
        <v>0</v>
      </c>
      <c r="O198" s="266">
        <f t="shared" si="43"/>
        <v>0</v>
      </c>
      <c r="P198" s="266">
        <f t="shared" si="43"/>
        <v>0</v>
      </c>
      <c r="Q198" s="266">
        <f t="shared" si="43"/>
        <v>0</v>
      </c>
      <c r="R198" s="266">
        <f t="shared" si="43"/>
        <v>0</v>
      </c>
      <c r="S198" s="266">
        <f t="shared" si="43"/>
        <v>0</v>
      </c>
      <c r="T198" s="266">
        <f t="shared" si="43"/>
        <v>0</v>
      </c>
      <c r="U198" s="266">
        <f t="shared" si="43"/>
        <v>0</v>
      </c>
      <c r="V198" s="266">
        <f t="shared" si="43"/>
        <v>0</v>
      </c>
      <c r="W198" s="266">
        <f t="shared" si="43"/>
        <v>0</v>
      </c>
      <c r="X198" s="266">
        <f t="shared" si="43"/>
        <v>0</v>
      </c>
      <c r="Y198" s="266">
        <f t="shared" si="43"/>
        <v>0</v>
      </c>
      <c r="DA198" s="76"/>
    </row>
    <row r="199" spans="1:105" ht="12" customHeight="1" x14ac:dyDescent="0.25">
      <c r="A199" s="173" t="s">
        <v>92</v>
      </c>
      <c r="B199" s="267">
        <f t="shared" ref="B199:Y199" si="44">IF(B$112=0,0,B$112/B$110)</f>
        <v>0</v>
      </c>
      <c r="C199" s="267">
        <f t="shared" si="44"/>
        <v>0</v>
      </c>
      <c r="D199" s="267">
        <f t="shared" si="44"/>
        <v>0</v>
      </c>
      <c r="E199" s="267">
        <f t="shared" si="44"/>
        <v>0</v>
      </c>
      <c r="F199" s="267">
        <f t="shared" si="44"/>
        <v>0</v>
      </c>
      <c r="G199" s="267">
        <f t="shared" si="44"/>
        <v>0</v>
      </c>
      <c r="H199" s="267">
        <f t="shared" si="44"/>
        <v>0</v>
      </c>
      <c r="I199" s="267">
        <f t="shared" si="44"/>
        <v>0</v>
      </c>
      <c r="J199" s="267">
        <f t="shared" si="44"/>
        <v>0</v>
      </c>
      <c r="K199" s="267">
        <f t="shared" si="44"/>
        <v>0</v>
      </c>
      <c r="L199" s="267">
        <f t="shared" si="44"/>
        <v>0</v>
      </c>
      <c r="M199" s="267">
        <f t="shared" si="44"/>
        <v>0</v>
      </c>
      <c r="N199" s="267">
        <f t="shared" si="44"/>
        <v>0</v>
      </c>
      <c r="O199" s="267">
        <f t="shared" si="44"/>
        <v>0</v>
      </c>
      <c r="P199" s="267">
        <f t="shared" si="44"/>
        <v>0</v>
      </c>
      <c r="Q199" s="267">
        <f t="shared" si="44"/>
        <v>0</v>
      </c>
      <c r="R199" s="267">
        <f t="shared" si="44"/>
        <v>0</v>
      </c>
      <c r="S199" s="267">
        <f t="shared" si="44"/>
        <v>0</v>
      </c>
      <c r="T199" s="267">
        <f t="shared" si="44"/>
        <v>0</v>
      </c>
      <c r="U199" s="267">
        <f t="shared" si="44"/>
        <v>0</v>
      </c>
      <c r="V199" s="267">
        <f t="shared" si="44"/>
        <v>0</v>
      </c>
      <c r="W199" s="267">
        <f t="shared" si="44"/>
        <v>0</v>
      </c>
      <c r="X199" s="267">
        <f t="shared" si="44"/>
        <v>0</v>
      </c>
      <c r="Y199" s="267">
        <f t="shared" si="44"/>
        <v>0</v>
      </c>
      <c r="DA199" s="77"/>
    </row>
    <row r="200" spans="1:105" ht="12" customHeight="1" x14ac:dyDescent="0.25">
      <c r="A200" s="173" t="s">
        <v>93</v>
      </c>
      <c r="B200" s="267">
        <f t="shared" ref="B200:Y200" si="45">IF(B$113=0,0,B$113/B$110)</f>
        <v>0</v>
      </c>
      <c r="C200" s="267">
        <f t="shared" si="45"/>
        <v>0</v>
      </c>
      <c r="D200" s="267">
        <f t="shared" si="45"/>
        <v>0</v>
      </c>
      <c r="E200" s="267">
        <f t="shared" si="45"/>
        <v>0</v>
      </c>
      <c r="F200" s="267">
        <f t="shared" si="45"/>
        <v>0</v>
      </c>
      <c r="G200" s="267">
        <f t="shared" si="45"/>
        <v>0</v>
      </c>
      <c r="H200" s="267">
        <f t="shared" si="45"/>
        <v>0</v>
      </c>
      <c r="I200" s="267">
        <f t="shared" si="45"/>
        <v>0</v>
      </c>
      <c r="J200" s="267">
        <f t="shared" si="45"/>
        <v>0</v>
      </c>
      <c r="K200" s="267">
        <f t="shared" si="45"/>
        <v>0</v>
      </c>
      <c r="L200" s="267">
        <f t="shared" si="45"/>
        <v>0</v>
      </c>
      <c r="M200" s="267">
        <f t="shared" si="45"/>
        <v>0</v>
      </c>
      <c r="N200" s="267">
        <f t="shared" si="45"/>
        <v>0</v>
      </c>
      <c r="O200" s="267">
        <f t="shared" si="45"/>
        <v>0</v>
      </c>
      <c r="P200" s="267">
        <f t="shared" si="45"/>
        <v>0</v>
      </c>
      <c r="Q200" s="267">
        <f t="shared" si="45"/>
        <v>0</v>
      </c>
      <c r="R200" s="267">
        <f t="shared" si="45"/>
        <v>0</v>
      </c>
      <c r="S200" s="267">
        <f t="shared" si="45"/>
        <v>0</v>
      </c>
      <c r="T200" s="267">
        <f t="shared" si="45"/>
        <v>0</v>
      </c>
      <c r="U200" s="267">
        <f t="shared" si="45"/>
        <v>0</v>
      </c>
      <c r="V200" s="267">
        <f t="shared" si="45"/>
        <v>0</v>
      </c>
      <c r="W200" s="267">
        <f t="shared" si="45"/>
        <v>0</v>
      </c>
      <c r="X200" s="267">
        <f t="shared" si="45"/>
        <v>0</v>
      </c>
      <c r="Y200" s="267">
        <f t="shared" si="45"/>
        <v>0</v>
      </c>
      <c r="DA200" s="77"/>
    </row>
    <row r="201" spans="1:105" ht="12" customHeight="1" x14ac:dyDescent="0.25">
      <c r="A201" s="173" t="s">
        <v>94</v>
      </c>
      <c r="B201" s="267">
        <f t="shared" ref="B201:Y201" si="46">IF(B$114=0,0,B$114/B$110)</f>
        <v>0</v>
      </c>
      <c r="C201" s="267">
        <f t="shared" si="46"/>
        <v>0</v>
      </c>
      <c r="D201" s="267">
        <f t="shared" si="46"/>
        <v>0</v>
      </c>
      <c r="E201" s="267">
        <f t="shared" si="46"/>
        <v>0</v>
      </c>
      <c r="F201" s="267">
        <f t="shared" si="46"/>
        <v>0</v>
      </c>
      <c r="G201" s="267">
        <f t="shared" si="46"/>
        <v>0</v>
      </c>
      <c r="H201" s="267">
        <f t="shared" si="46"/>
        <v>0</v>
      </c>
      <c r="I201" s="267">
        <f t="shared" si="46"/>
        <v>0</v>
      </c>
      <c r="J201" s="267">
        <f t="shared" si="46"/>
        <v>0</v>
      </c>
      <c r="K201" s="267">
        <f t="shared" si="46"/>
        <v>0</v>
      </c>
      <c r="L201" s="267">
        <f t="shared" si="46"/>
        <v>0</v>
      </c>
      <c r="M201" s="267">
        <f t="shared" si="46"/>
        <v>0</v>
      </c>
      <c r="N201" s="267">
        <f t="shared" si="46"/>
        <v>0</v>
      </c>
      <c r="O201" s="267">
        <f t="shared" si="46"/>
        <v>0</v>
      </c>
      <c r="P201" s="267">
        <f t="shared" si="46"/>
        <v>0</v>
      </c>
      <c r="Q201" s="267">
        <f t="shared" si="46"/>
        <v>0</v>
      </c>
      <c r="R201" s="267">
        <f t="shared" si="46"/>
        <v>0</v>
      </c>
      <c r="S201" s="267">
        <f t="shared" si="46"/>
        <v>0</v>
      </c>
      <c r="T201" s="267">
        <f t="shared" si="46"/>
        <v>0</v>
      </c>
      <c r="U201" s="267">
        <f t="shared" si="46"/>
        <v>0</v>
      </c>
      <c r="V201" s="267">
        <f t="shared" si="46"/>
        <v>0</v>
      </c>
      <c r="W201" s="267">
        <f t="shared" si="46"/>
        <v>0</v>
      </c>
      <c r="X201" s="267">
        <f t="shared" si="46"/>
        <v>0</v>
      </c>
      <c r="Y201" s="267">
        <f t="shared" si="46"/>
        <v>0</v>
      </c>
      <c r="DA201" s="77"/>
    </row>
    <row r="202" spans="1:105" ht="12" customHeight="1" x14ac:dyDescent="0.25">
      <c r="A202" s="56" t="s">
        <v>95</v>
      </c>
      <c r="B202" s="268">
        <f t="shared" ref="B202:Y202" si="47">IF(B$115=0,0,B$115/B$110)</f>
        <v>2.8981841417775198E-2</v>
      </c>
      <c r="C202" s="268">
        <f t="shared" si="47"/>
        <v>3.0766354419586528E-2</v>
      </c>
      <c r="D202" s="268">
        <f t="shared" si="47"/>
        <v>2.8018280472604493E-2</v>
      </c>
      <c r="E202" s="268">
        <f t="shared" si="47"/>
        <v>2.0835635365362912E-2</v>
      </c>
      <c r="F202" s="268">
        <f t="shared" si="47"/>
        <v>2.5198214382215572E-2</v>
      </c>
      <c r="G202" s="268">
        <f t="shared" si="47"/>
        <v>2.3217246352597656E-2</v>
      </c>
      <c r="H202" s="268">
        <f t="shared" si="47"/>
        <v>2.1884665052960238E-2</v>
      </c>
      <c r="I202" s="268">
        <f t="shared" si="47"/>
        <v>2.2982203711021405E-2</v>
      </c>
      <c r="J202" s="268">
        <f t="shared" si="47"/>
        <v>2.0009254723436121E-2</v>
      </c>
      <c r="K202" s="268">
        <f t="shared" si="47"/>
        <v>2.2193607663874907E-2</v>
      </c>
      <c r="L202" s="268">
        <f t="shared" si="47"/>
        <v>2.3756000336999296E-2</v>
      </c>
      <c r="M202" s="268">
        <f t="shared" si="47"/>
        <v>2.7376738514594864E-2</v>
      </c>
      <c r="N202" s="268">
        <f t="shared" si="47"/>
        <v>3.6116343702766625E-2</v>
      </c>
      <c r="O202" s="268">
        <f t="shared" si="47"/>
        <v>4.3550383908685403E-2</v>
      </c>
      <c r="P202" s="268">
        <f t="shared" si="47"/>
        <v>4.0717967616064533E-2</v>
      </c>
      <c r="Q202" s="268">
        <f t="shared" si="47"/>
        <v>2.9595182407364633E-2</v>
      </c>
      <c r="R202" s="268">
        <f t="shared" si="47"/>
        <v>2.4343866042103347E-2</v>
      </c>
      <c r="S202" s="268">
        <f t="shared" si="47"/>
        <v>2.0239644728064766E-2</v>
      </c>
      <c r="T202" s="268">
        <f t="shared" si="47"/>
        <v>2.3897830910191507E-2</v>
      </c>
      <c r="U202" s="268">
        <f t="shared" si="47"/>
        <v>2.4125713027513093E-2</v>
      </c>
      <c r="V202" s="268">
        <f t="shared" si="47"/>
        <v>2.036793056030748E-2</v>
      </c>
      <c r="W202" s="268">
        <f t="shared" si="47"/>
        <v>1.9838898234204358E-2</v>
      </c>
      <c r="X202" s="268">
        <f t="shared" si="47"/>
        <v>8.3410039932729652E-3</v>
      </c>
      <c r="Y202" s="268">
        <f t="shared" si="47"/>
        <v>8.5175400659483359E-3</v>
      </c>
      <c r="DA202" s="78"/>
    </row>
    <row r="203" spans="1:105" ht="12" customHeight="1" x14ac:dyDescent="0.25">
      <c r="A203" s="174" t="s">
        <v>1051</v>
      </c>
      <c r="B203" s="269">
        <f t="shared" ref="B203:Y203" si="48">IF(B$121=0,0,B$121/B$110)</f>
        <v>0.57944623166529219</v>
      </c>
      <c r="C203" s="269">
        <f t="shared" si="48"/>
        <v>0.57616165086051152</v>
      </c>
      <c r="D203" s="269">
        <f t="shared" si="48"/>
        <v>0.58339342775418956</v>
      </c>
      <c r="E203" s="269">
        <f t="shared" si="48"/>
        <v>0.58589511607639122</v>
      </c>
      <c r="F203" s="269">
        <f t="shared" si="48"/>
        <v>0.55444210926218118</v>
      </c>
      <c r="G203" s="269">
        <f t="shared" si="48"/>
        <v>0.56633317954666418</v>
      </c>
      <c r="H203" s="269">
        <f t="shared" si="48"/>
        <v>0.54387114065937536</v>
      </c>
      <c r="I203" s="269">
        <f t="shared" si="48"/>
        <v>0.55008145174178136</v>
      </c>
      <c r="J203" s="269">
        <f t="shared" si="48"/>
        <v>0.56162407540536108</v>
      </c>
      <c r="K203" s="269">
        <f t="shared" si="48"/>
        <v>0.55958719277491609</v>
      </c>
      <c r="L203" s="269">
        <f t="shared" si="48"/>
        <v>0.55133653009310513</v>
      </c>
      <c r="M203" s="269">
        <f t="shared" si="48"/>
        <v>0.5553279926214596</v>
      </c>
      <c r="N203" s="269">
        <f t="shared" si="48"/>
        <v>0.512492745494177</v>
      </c>
      <c r="O203" s="269">
        <f t="shared" si="48"/>
        <v>0.4964526268871115</v>
      </c>
      <c r="P203" s="269">
        <f t="shared" si="48"/>
        <v>0.48911958616851509</v>
      </c>
      <c r="Q203" s="269">
        <f t="shared" si="48"/>
        <v>0.58173668331838746</v>
      </c>
      <c r="R203" s="269">
        <f t="shared" si="48"/>
        <v>0.59404224933248195</v>
      </c>
      <c r="S203" s="269">
        <f t="shared" si="48"/>
        <v>0.62119629189828907</v>
      </c>
      <c r="T203" s="269">
        <f t="shared" si="48"/>
        <v>0.60135781659808818</v>
      </c>
      <c r="U203" s="269">
        <f t="shared" si="48"/>
        <v>0.60128178809157273</v>
      </c>
      <c r="V203" s="269">
        <f t="shared" si="48"/>
        <v>0.62304756425077512</v>
      </c>
      <c r="W203" s="269">
        <f t="shared" si="48"/>
        <v>0.63114962548105469</v>
      </c>
      <c r="X203" s="269">
        <f t="shared" si="48"/>
        <v>0.73920383740705053</v>
      </c>
      <c r="Y203" s="269">
        <f t="shared" si="48"/>
        <v>0.7365463336439334</v>
      </c>
      <c r="DA203" s="79"/>
    </row>
    <row r="204" spans="1:105" ht="12" customHeight="1" x14ac:dyDescent="0.25">
      <c r="A204" s="62" t="s">
        <v>1052</v>
      </c>
      <c r="B204" s="318">
        <f t="shared" ref="B204:Y204" si="49">IF(B$122=0,0,B$122/B$110)</f>
        <v>0.57944623166529219</v>
      </c>
      <c r="C204" s="318">
        <f t="shared" si="49"/>
        <v>0.57616165086051152</v>
      </c>
      <c r="D204" s="318">
        <f t="shared" si="49"/>
        <v>0.58339342775418956</v>
      </c>
      <c r="E204" s="318">
        <f t="shared" si="49"/>
        <v>0.58589511607639122</v>
      </c>
      <c r="F204" s="318">
        <f t="shared" si="49"/>
        <v>0.55444210926218118</v>
      </c>
      <c r="G204" s="318">
        <f t="shared" si="49"/>
        <v>0.56633317954666418</v>
      </c>
      <c r="H204" s="318">
        <f t="shared" si="49"/>
        <v>0.54387114065937536</v>
      </c>
      <c r="I204" s="318">
        <f t="shared" si="49"/>
        <v>0.55008145174178136</v>
      </c>
      <c r="J204" s="318">
        <f t="shared" si="49"/>
        <v>0.56162407540536108</v>
      </c>
      <c r="K204" s="318">
        <f t="shared" si="49"/>
        <v>0.55958719277491609</v>
      </c>
      <c r="L204" s="318">
        <f t="shared" si="49"/>
        <v>0.55133653009310513</v>
      </c>
      <c r="M204" s="318">
        <f t="shared" si="49"/>
        <v>0.5553279926214596</v>
      </c>
      <c r="N204" s="318">
        <f t="shared" si="49"/>
        <v>0.512492745494177</v>
      </c>
      <c r="O204" s="318">
        <f t="shared" si="49"/>
        <v>0.4964526268871115</v>
      </c>
      <c r="P204" s="318">
        <f t="shared" si="49"/>
        <v>0.48911958616851509</v>
      </c>
      <c r="Q204" s="318">
        <f t="shared" si="49"/>
        <v>0.58173668331838746</v>
      </c>
      <c r="R204" s="318">
        <f t="shared" si="49"/>
        <v>0.59404224933248195</v>
      </c>
      <c r="S204" s="318">
        <f t="shared" si="49"/>
        <v>0.62119629189828907</v>
      </c>
      <c r="T204" s="318">
        <f t="shared" si="49"/>
        <v>0.60135781659808818</v>
      </c>
      <c r="U204" s="318">
        <f t="shared" si="49"/>
        <v>0.60128178809157273</v>
      </c>
      <c r="V204" s="318">
        <f t="shared" si="49"/>
        <v>0.62304756425077512</v>
      </c>
      <c r="W204" s="318">
        <f t="shared" si="49"/>
        <v>0.63114962548105469</v>
      </c>
      <c r="X204" s="318">
        <f t="shared" si="49"/>
        <v>0.73920383740705053</v>
      </c>
      <c r="Y204" s="318">
        <f t="shared" si="49"/>
        <v>0.7365463336439334</v>
      </c>
      <c r="DA204" s="141"/>
    </row>
    <row r="205" spans="1:105" ht="12" customHeight="1" x14ac:dyDescent="0.25">
      <c r="A205" s="62" t="s">
        <v>1064</v>
      </c>
      <c r="B205" s="318">
        <f t="shared" ref="B205:Y205" si="50">IF(B$133=0,0,B$133/B$110)</f>
        <v>0</v>
      </c>
      <c r="C205" s="318">
        <f t="shared" si="50"/>
        <v>0</v>
      </c>
      <c r="D205" s="318">
        <f t="shared" si="50"/>
        <v>0</v>
      </c>
      <c r="E205" s="318">
        <f t="shared" si="50"/>
        <v>0</v>
      </c>
      <c r="F205" s="318">
        <f t="shared" si="50"/>
        <v>0</v>
      </c>
      <c r="G205" s="318">
        <f t="shared" si="50"/>
        <v>0</v>
      </c>
      <c r="H205" s="318">
        <f t="shared" si="50"/>
        <v>0</v>
      </c>
      <c r="I205" s="318">
        <f t="shared" si="50"/>
        <v>0</v>
      </c>
      <c r="J205" s="318">
        <f t="shared" si="50"/>
        <v>0</v>
      </c>
      <c r="K205" s="318">
        <f t="shared" si="50"/>
        <v>0</v>
      </c>
      <c r="L205" s="318">
        <f t="shared" si="50"/>
        <v>0</v>
      </c>
      <c r="M205" s="318">
        <f t="shared" si="50"/>
        <v>0</v>
      </c>
      <c r="N205" s="318">
        <f t="shared" si="50"/>
        <v>0</v>
      </c>
      <c r="O205" s="318">
        <f t="shared" si="50"/>
        <v>0</v>
      </c>
      <c r="P205" s="318">
        <f t="shared" si="50"/>
        <v>0</v>
      </c>
      <c r="Q205" s="318">
        <f t="shared" si="50"/>
        <v>0</v>
      </c>
      <c r="R205" s="318">
        <f t="shared" si="50"/>
        <v>0</v>
      </c>
      <c r="S205" s="318">
        <f t="shared" si="50"/>
        <v>0</v>
      </c>
      <c r="T205" s="318">
        <f t="shared" si="50"/>
        <v>0</v>
      </c>
      <c r="U205" s="318">
        <f t="shared" si="50"/>
        <v>0</v>
      </c>
      <c r="V205" s="318">
        <f t="shared" si="50"/>
        <v>0</v>
      </c>
      <c r="W205" s="318">
        <f t="shared" si="50"/>
        <v>0</v>
      </c>
      <c r="X205" s="318">
        <f t="shared" si="50"/>
        <v>0</v>
      </c>
      <c r="Y205" s="318">
        <f t="shared" si="50"/>
        <v>0</v>
      </c>
      <c r="DA205" s="141"/>
    </row>
    <row r="206" spans="1:105" ht="12" customHeight="1" x14ac:dyDescent="0.25">
      <c r="A206" s="174" t="s">
        <v>1010</v>
      </c>
      <c r="B206" s="269">
        <f t="shared" ref="B206:Y206" si="51">IF(B$134=0,0,B$134/B$110)</f>
        <v>0.28825670345287352</v>
      </c>
      <c r="C206" s="269">
        <f t="shared" si="51"/>
        <v>0.29130283032867649</v>
      </c>
      <c r="D206" s="269">
        <f t="shared" si="51"/>
        <v>0.28746905059920452</v>
      </c>
      <c r="E206" s="269">
        <f t="shared" si="51"/>
        <v>0.29687618477098388</v>
      </c>
      <c r="F206" s="269">
        <f t="shared" si="51"/>
        <v>0.32134151319160953</v>
      </c>
      <c r="G206" s="269">
        <f t="shared" si="51"/>
        <v>0.31083778921971944</v>
      </c>
      <c r="H206" s="269">
        <f t="shared" si="51"/>
        <v>0.33573645427551319</v>
      </c>
      <c r="I206" s="269">
        <f t="shared" si="51"/>
        <v>0.32357915204528775</v>
      </c>
      <c r="J206" s="269">
        <f t="shared" si="51"/>
        <v>0.31827652580130544</v>
      </c>
      <c r="K206" s="269">
        <f t="shared" si="51"/>
        <v>0.31433997739776076</v>
      </c>
      <c r="L206" s="269">
        <f t="shared" si="51"/>
        <v>0.32257361892729164</v>
      </c>
      <c r="M206" s="269">
        <f t="shared" si="51"/>
        <v>0.30367529547088223</v>
      </c>
      <c r="N206" s="269">
        <f t="shared" si="51"/>
        <v>0.33342015855897633</v>
      </c>
      <c r="O206" s="269">
        <f t="shared" si="51"/>
        <v>0.33086362308267125</v>
      </c>
      <c r="P206" s="269">
        <f t="shared" si="51"/>
        <v>0.34802153846210682</v>
      </c>
      <c r="Q206" s="269">
        <f t="shared" si="51"/>
        <v>0.27836009218581848</v>
      </c>
      <c r="R206" s="269">
        <f t="shared" si="51"/>
        <v>0.26441096358415533</v>
      </c>
      <c r="S206" s="269">
        <f t="shared" si="51"/>
        <v>0.25084372514752334</v>
      </c>
      <c r="T206" s="269">
        <f t="shared" si="51"/>
        <v>0.26445899966298209</v>
      </c>
      <c r="U206" s="269">
        <f t="shared" si="51"/>
        <v>0.26552035655608242</v>
      </c>
      <c r="V206" s="269">
        <f t="shared" si="51"/>
        <v>0.25249586604458191</v>
      </c>
      <c r="W206" s="269">
        <f t="shared" si="51"/>
        <v>0.25212661257893859</v>
      </c>
      <c r="X206" s="269">
        <f t="shared" si="51"/>
        <v>0.15987109266456059</v>
      </c>
      <c r="Y206" s="269">
        <f t="shared" si="51"/>
        <v>0.16237600508371389</v>
      </c>
      <c r="DA206" s="79"/>
    </row>
    <row r="207" spans="1:105" ht="12" customHeight="1" x14ac:dyDescent="0.25">
      <c r="A207" s="62" t="s">
        <v>1012</v>
      </c>
      <c r="B207" s="318">
        <f t="shared" ref="B207:Y207" si="52">IF(B$135=0,0,B$135/B$110)</f>
        <v>0.28825670345287352</v>
      </c>
      <c r="C207" s="318">
        <f t="shared" si="52"/>
        <v>0.29130283032867649</v>
      </c>
      <c r="D207" s="318">
        <f t="shared" si="52"/>
        <v>0.28746905059920452</v>
      </c>
      <c r="E207" s="318">
        <f t="shared" si="52"/>
        <v>0.29687618477098388</v>
      </c>
      <c r="F207" s="318">
        <f t="shared" si="52"/>
        <v>0.32134151319160953</v>
      </c>
      <c r="G207" s="318">
        <f t="shared" si="52"/>
        <v>0.31083778921971944</v>
      </c>
      <c r="H207" s="318">
        <f t="shared" si="52"/>
        <v>0.33573645427551319</v>
      </c>
      <c r="I207" s="318">
        <f t="shared" si="52"/>
        <v>0.32357915204528775</v>
      </c>
      <c r="J207" s="318">
        <f t="shared" si="52"/>
        <v>0.31827652580130544</v>
      </c>
      <c r="K207" s="318">
        <f t="shared" si="52"/>
        <v>0.31433997739776076</v>
      </c>
      <c r="L207" s="318">
        <f t="shared" si="52"/>
        <v>0.32257361892729164</v>
      </c>
      <c r="M207" s="318">
        <f t="shared" si="52"/>
        <v>0.30367529547088223</v>
      </c>
      <c r="N207" s="318">
        <f t="shared" si="52"/>
        <v>0.33342015855897633</v>
      </c>
      <c r="O207" s="318">
        <f t="shared" si="52"/>
        <v>0.33086362308267125</v>
      </c>
      <c r="P207" s="318">
        <f t="shared" si="52"/>
        <v>0.34802153846210682</v>
      </c>
      <c r="Q207" s="318">
        <f t="shared" si="52"/>
        <v>0.27836009218581848</v>
      </c>
      <c r="R207" s="318">
        <f t="shared" si="52"/>
        <v>0.26441096358415533</v>
      </c>
      <c r="S207" s="318">
        <f t="shared" si="52"/>
        <v>0.25084372514752334</v>
      </c>
      <c r="T207" s="318">
        <f t="shared" si="52"/>
        <v>0.26445899966298209</v>
      </c>
      <c r="U207" s="318">
        <f t="shared" si="52"/>
        <v>0.26552035655608242</v>
      </c>
      <c r="V207" s="318">
        <f t="shared" si="52"/>
        <v>0.25249586604458191</v>
      </c>
      <c r="W207" s="318">
        <f t="shared" si="52"/>
        <v>0.25212661257893859</v>
      </c>
      <c r="X207" s="318">
        <f t="shared" si="52"/>
        <v>0.15987109266456059</v>
      </c>
      <c r="Y207" s="318">
        <f t="shared" si="52"/>
        <v>0.16237600508371389</v>
      </c>
      <c r="DA207" s="141"/>
    </row>
    <row r="208" spans="1:105" ht="12" customHeight="1" x14ac:dyDescent="0.25">
      <c r="A208" s="62" t="s">
        <v>1019</v>
      </c>
      <c r="B208" s="318">
        <f t="shared" ref="B208:Y208" si="53">IF(B$141=0,0,B$141/B$110)</f>
        <v>0</v>
      </c>
      <c r="C208" s="318">
        <f t="shared" si="53"/>
        <v>0</v>
      </c>
      <c r="D208" s="318">
        <f t="shared" si="53"/>
        <v>0</v>
      </c>
      <c r="E208" s="318">
        <f t="shared" si="53"/>
        <v>0</v>
      </c>
      <c r="F208" s="318">
        <f t="shared" si="53"/>
        <v>0</v>
      </c>
      <c r="G208" s="318">
        <f t="shared" si="53"/>
        <v>0</v>
      </c>
      <c r="H208" s="318">
        <f t="shared" si="53"/>
        <v>0</v>
      </c>
      <c r="I208" s="318">
        <f t="shared" si="53"/>
        <v>0</v>
      </c>
      <c r="J208" s="318">
        <f t="shared" si="53"/>
        <v>0</v>
      </c>
      <c r="K208" s="318">
        <f t="shared" si="53"/>
        <v>0</v>
      </c>
      <c r="L208" s="318">
        <f t="shared" si="53"/>
        <v>0</v>
      </c>
      <c r="M208" s="318">
        <f t="shared" si="53"/>
        <v>0</v>
      </c>
      <c r="N208" s="318">
        <f t="shared" si="53"/>
        <v>0</v>
      </c>
      <c r="O208" s="318">
        <f t="shared" si="53"/>
        <v>0</v>
      </c>
      <c r="P208" s="318">
        <f t="shared" si="53"/>
        <v>0</v>
      </c>
      <c r="Q208" s="318">
        <f t="shared" si="53"/>
        <v>0</v>
      </c>
      <c r="R208" s="318">
        <f t="shared" si="53"/>
        <v>0</v>
      </c>
      <c r="S208" s="318">
        <f t="shared" si="53"/>
        <v>0</v>
      </c>
      <c r="T208" s="318">
        <f t="shared" si="53"/>
        <v>0</v>
      </c>
      <c r="U208" s="318">
        <f t="shared" si="53"/>
        <v>0</v>
      </c>
      <c r="V208" s="318">
        <f t="shared" si="53"/>
        <v>0</v>
      </c>
      <c r="W208" s="318">
        <f t="shared" si="53"/>
        <v>0</v>
      </c>
      <c r="X208" s="318">
        <f t="shared" si="53"/>
        <v>0</v>
      </c>
      <c r="Y208" s="318">
        <f t="shared" si="53"/>
        <v>0</v>
      </c>
      <c r="DA208" s="141"/>
    </row>
    <row r="209" spans="1:105" ht="12" customHeight="1" x14ac:dyDescent="0.25">
      <c r="A209" s="174" t="s">
        <v>1021</v>
      </c>
      <c r="B209" s="269">
        <f t="shared" ref="B209:Y209" si="54">IF(B$142=0,0,B$142/B$110)</f>
        <v>0.10331522346405907</v>
      </c>
      <c r="C209" s="269">
        <f t="shared" si="54"/>
        <v>0.10176916439122546</v>
      </c>
      <c r="D209" s="269">
        <f t="shared" si="54"/>
        <v>0.10111924117400144</v>
      </c>
      <c r="E209" s="269">
        <f t="shared" si="54"/>
        <v>9.6393063787261965E-2</v>
      </c>
      <c r="F209" s="269">
        <f t="shared" si="54"/>
        <v>9.9018163163994047E-2</v>
      </c>
      <c r="G209" s="269">
        <f t="shared" si="54"/>
        <v>9.9611784881018586E-2</v>
      </c>
      <c r="H209" s="269">
        <f t="shared" si="54"/>
        <v>9.8507740012151637E-2</v>
      </c>
      <c r="I209" s="269">
        <f t="shared" si="54"/>
        <v>0.10335719250190986</v>
      </c>
      <c r="J209" s="269">
        <f t="shared" si="54"/>
        <v>0.10009014406989719</v>
      </c>
      <c r="K209" s="269">
        <f t="shared" si="54"/>
        <v>0.10387922216344825</v>
      </c>
      <c r="L209" s="269">
        <f t="shared" si="54"/>
        <v>0.10233385064260364</v>
      </c>
      <c r="M209" s="269">
        <f t="shared" si="54"/>
        <v>0.11361997339306314</v>
      </c>
      <c r="N209" s="269">
        <f t="shared" si="54"/>
        <v>0.11797075224408018</v>
      </c>
      <c r="O209" s="269">
        <f t="shared" si="54"/>
        <v>0.12913336612153162</v>
      </c>
      <c r="P209" s="269">
        <f t="shared" si="54"/>
        <v>0.12214090775331367</v>
      </c>
      <c r="Q209" s="269">
        <f t="shared" si="54"/>
        <v>0.11030804208842968</v>
      </c>
      <c r="R209" s="269">
        <f t="shared" si="54"/>
        <v>0.11720292104125948</v>
      </c>
      <c r="S209" s="269">
        <f t="shared" si="54"/>
        <v>0.10772033822612297</v>
      </c>
      <c r="T209" s="269">
        <f t="shared" si="54"/>
        <v>0.11028535282873798</v>
      </c>
      <c r="U209" s="269">
        <f t="shared" si="54"/>
        <v>0.10907214232483128</v>
      </c>
      <c r="V209" s="269">
        <f t="shared" si="54"/>
        <v>0.10408863914433551</v>
      </c>
      <c r="W209" s="269">
        <f t="shared" si="54"/>
        <v>9.688486370580246E-2</v>
      </c>
      <c r="X209" s="269">
        <f t="shared" si="54"/>
        <v>9.2584065935115936E-2</v>
      </c>
      <c r="Y209" s="269">
        <f t="shared" si="54"/>
        <v>9.2560121206404125E-2</v>
      </c>
      <c r="DA209" s="79"/>
    </row>
    <row r="210" spans="1:105" ht="12" customHeight="1" x14ac:dyDescent="0.25">
      <c r="A210" s="62" t="s">
        <v>1133</v>
      </c>
      <c r="B210" s="318">
        <f t="shared" ref="B210:Y210" si="55">IF(B$143=0,0,B$143/B$110)</f>
        <v>3.8147804901700527E-2</v>
      </c>
      <c r="C210" s="318">
        <f t="shared" si="55"/>
        <v>3.6971146198409181E-2</v>
      </c>
      <c r="D210" s="318">
        <f t="shared" si="55"/>
        <v>3.5507901216324397E-2</v>
      </c>
      <c r="E210" s="318">
        <f t="shared" si="55"/>
        <v>3.0500371460553323E-2</v>
      </c>
      <c r="F210" s="318">
        <f t="shared" si="55"/>
        <v>3.6662833146495009E-2</v>
      </c>
      <c r="G210" s="318">
        <f t="shared" si="55"/>
        <v>3.5919125682593984E-2</v>
      </c>
      <c r="H210" s="318">
        <f t="shared" si="55"/>
        <v>3.7341273944235628E-2</v>
      </c>
      <c r="I210" s="318">
        <f t="shared" si="55"/>
        <v>4.14922838182804E-2</v>
      </c>
      <c r="J210" s="318">
        <f t="shared" si="55"/>
        <v>3.6927094253430416E-2</v>
      </c>
      <c r="K210" s="318">
        <f t="shared" si="55"/>
        <v>4.094525034539926E-2</v>
      </c>
      <c r="L210" s="318">
        <f t="shared" si="55"/>
        <v>4.0327789576268668E-2</v>
      </c>
      <c r="M210" s="318">
        <f t="shared" si="55"/>
        <v>5.1165012506439955E-2</v>
      </c>
      <c r="N210" s="318">
        <f t="shared" si="55"/>
        <v>6.0333257286509991E-2</v>
      </c>
      <c r="O210" s="318">
        <f t="shared" si="55"/>
        <v>7.3299823051011279E-2</v>
      </c>
      <c r="P210" s="318">
        <f t="shared" si="55"/>
        <v>6.713207508339461E-2</v>
      </c>
      <c r="Q210" s="318">
        <f t="shared" si="55"/>
        <v>4.4883027888344508E-2</v>
      </c>
      <c r="R210" s="318">
        <f t="shared" si="55"/>
        <v>5.0393961399364223E-2</v>
      </c>
      <c r="S210" s="318">
        <f t="shared" si="55"/>
        <v>3.7857499275252907E-2</v>
      </c>
      <c r="T210" s="318">
        <f t="shared" si="55"/>
        <v>4.2653647938075211E-2</v>
      </c>
      <c r="U210" s="318">
        <f t="shared" si="55"/>
        <v>4.1448987979906822E-2</v>
      </c>
      <c r="V210" s="318">
        <f t="shared" si="55"/>
        <v>3.4017596854355417E-2</v>
      </c>
      <c r="W210" s="318">
        <f t="shared" si="55"/>
        <v>2.5902623125872281E-2</v>
      </c>
      <c r="X210" s="318">
        <f t="shared" si="55"/>
        <v>9.4495087618583287E-3</v>
      </c>
      <c r="Y210" s="318">
        <f t="shared" si="55"/>
        <v>9.7244401852346687E-3</v>
      </c>
      <c r="DA210" s="141"/>
    </row>
    <row r="211" spans="1:105" ht="12" customHeight="1" x14ac:dyDescent="0.25">
      <c r="A211" s="62" t="s">
        <v>1024</v>
      </c>
      <c r="B211" s="318">
        <f t="shared" ref="B211:Y211" si="56">IF(B$144=0,0,B$144/B$110)</f>
        <v>6.5167418562358539E-2</v>
      </c>
      <c r="C211" s="318">
        <f t="shared" si="56"/>
        <v>6.479801819281629E-2</v>
      </c>
      <c r="D211" s="318">
        <f t="shared" si="56"/>
        <v>6.561133995767704E-2</v>
      </c>
      <c r="E211" s="318">
        <f t="shared" si="56"/>
        <v>6.5892692326708635E-2</v>
      </c>
      <c r="F211" s="318">
        <f t="shared" si="56"/>
        <v>6.2355330017499037E-2</v>
      </c>
      <c r="G211" s="318">
        <f t="shared" si="56"/>
        <v>6.3692659198424595E-2</v>
      </c>
      <c r="H211" s="318">
        <f t="shared" si="56"/>
        <v>6.1166466067916002E-2</v>
      </c>
      <c r="I211" s="318">
        <f t="shared" si="56"/>
        <v>6.1864908683629462E-2</v>
      </c>
      <c r="J211" s="318">
        <f t="shared" si="56"/>
        <v>6.3163049816466782E-2</v>
      </c>
      <c r="K211" s="318">
        <f t="shared" si="56"/>
        <v>6.2933971818048995E-2</v>
      </c>
      <c r="L211" s="318">
        <f t="shared" si="56"/>
        <v>6.200606106633496E-2</v>
      </c>
      <c r="M211" s="318">
        <f t="shared" si="56"/>
        <v>6.2454960886623181E-2</v>
      </c>
      <c r="N211" s="318">
        <f t="shared" si="56"/>
        <v>5.763749495757018E-2</v>
      </c>
      <c r="O211" s="318">
        <f t="shared" si="56"/>
        <v>5.5833543070520346E-2</v>
      </c>
      <c r="P211" s="318">
        <f t="shared" si="56"/>
        <v>5.5008832669919065E-2</v>
      </c>
      <c r="Q211" s="318">
        <f t="shared" si="56"/>
        <v>6.542501420008516E-2</v>
      </c>
      <c r="R211" s="318">
        <f t="shared" si="56"/>
        <v>6.6808959641895274E-2</v>
      </c>
      <c r="S211" s="318">
        <f t="shared" si="56"/>
        <v>6.9862838950870074E-2</v>
      </c>
      <c r="T211" s="318">
        <f t="shared" si="56"/>
        <v>6.763170489066278E-2</v>
      </c>
      <c r="U211" s="318">
        <f t="shared" si="56"/>
        <v>6.7623154344924469E-2</v>
      </c>
      <c r="V211" s="318">
        <f t="shared" si="56"/>
        <v>7.0071042289980109E-2</v>
      </c>
      <c r="W211" s="318">
        <f t="shared" si="56"/>
        <v>7.0982240579930189E-2</v>
      </c>
      <c r="X211" s="318">
        <f t="shared" si="56"/>
        <v>8.3134557173257601E-2</v>
      </c>
      <c r="Y211" s="318">
        <f t="shared" si="56"/>
        <v>8.2835681021169463E-2</v>
      </c>
      <c r="DA211" s="141"/>
    </row>
    <row r="212" spans="1:105" ht="12" customHeight="1" x14ac:dyDescent="0.25">
      <c r="A212" s="62" t="s">
        <v>1036</v>
      </c>
      <c r="B212" s="318">
        <f t="shared" ref="B212:Y212" si="57">IF(B$155=0,0,B$155/B$110)</f>
        <v>0</v>
      </c>
      <c r="C212" s="318">
        <f t="shared" si="57"/>
        <v>0</v>
      </c>
      <c r="D212" s="318">
        <f t="shared" si="57"/>
        <v>0</v>
      </c>
      <c r="E212" s="318">
        <f t="shared" si="57"/>
        <v>0</v>
      </c>
      <c r="F212" s="318">
        <f t="shared" si="57"/>
        <v>0</v>
      </c>
      <c r="G212" s="318">
        <f t="shared" si="57"/>
        <v>0</v>
      </c>
      <c r="H212" s="318">
        <f t="shared" si="57"/>
        <v>0</v>
      </c>
      <c r="I212" s="318">
        <f t="shared" si="57"/>
        <v>0</v>
      </c>
      <c r="J212" s="318">
        <f t="shared" si="57"/>
        <v>0</v>
      </c>
      <c r="K212" s="318">
        <f t="shared" si="57"/>
        <v>0</v>
      </c>
      <c r="L212" s="318">
        <f t="shared" si="57"/>
        <v>0</v>
      </c>
      <c r="M212" s="318">
        <f t="shared" si="57"/>
        <v>0</v>
      </c>
      <c r="N212" s="318">
        <f t="shared" si="57"/>
        <v>0</v>
      </c>
      <c r="O212" s="318">
        <f t="shared" si="57"/>
        <v>0</v>
      </c>
      <c r="P212" s="318">
        <f t="shared" si="57"/>
        <v>0</v>
      </c>
      <c r="Q212" s="318">
        <f t="shared" si="57"/>
        <v>0</v>
      </c>
      <c r="R212" s="318">
        <f t="shared" si="57"/>
        <v>0</v>
      </c>
      <c r="S212" s="318">
        <f t="shared" si="57"/>
        <v>0</v>
      </c>
      <c r="T212" s="318">
        <f t="shared" si="57"/>
        <v>0</v>
      </c>
      <c r="U212" s="318">
        <f t="shared" si="57"/>
        <v>0</v>
      </c>
      <c r="V212" s="318">
        <f t="shared" si="57"/>
        <v>0</v>
      </c>
      <c r="W212" s="318">
        <f t="shared" si="57"/>
        <v>0</v>
      </c>
      <c r="X212" s="318">
        <f t="shared" si="57"/>
        <v>0</v>
      </c>
      <c r="Y212" s="318">
        <f t="shared" si="57"/>
        <v>0</v>
      </c>
      <c r="DA212" s="141"/>
    </row>
    <row r="213" spans="1:105" ht="12" customHeight="1" x14ac:dyDescent="0.25">
      <c r="A213" s="41" t="s">
        <v>1038</v>
      </c>
      <c r="B213" s="319">
        <f t="shared" ref="B213:Y213" si="58">IF(B$156=0,0,B$156/B$110)</f>
        <v>0</v>
      </c>
      <c r="C213" s="319">
        <f t="shared" si="58"/>
        <v>0</v>
      </c>
      <c r="D213" s="319">
        <f t="shared" si="58"/>
        <v>0</v>
      </c>
      <c r="E213" s="319">
        <f t="shared" si="58"/>
        <v>0</v>
      </c>
      <c r="F213" s="319">
        <f t="shared" si="58"/>
        <v>0</v>
      </c>
      <c r="G213" s="319">
        <f t="shared" si="58"/>
        <v>0</v>
      </c>
      <c r="H213" s="319">
        <f t="shared" si="58"/>
        <v>0</v>
      </c>
      <c r="I213" s="319">
        <f t="shared" si="58"/>
        <v>0</v>
      </c>
      <c r="J213" s="319">
        <f t="shared" si="58"/>
        <v>0</v>
      </c>
      <c r="K213" s="319">
        <f t="shared" si="58"/>
        <v>0</v>
      </c>
      <c r="L213" s="319">
        <f t="shared" si="58"/>
        <v>0</v>
      </c>
      <c r="M213" s="319">
        <f t="shared" si="58"/>
        <v>0</v>
      </c>
      <c r="N213" s="319">
        <f t="shared" si="58"/>
        <v>0</v>
      </c>
      <c r="O213" s="319">
        <f t="shared" si="58"/>
        <v>0</v>
      </c>
      <c r="P213" s="319">
        <f t="shared" si="58"/>
        <v>0</v>
      </c>
      <c r="Q213" s="319">
        <f t="shared" si="58"/>
        <v>0</v>
      </c>
      <c r="R213" s="319">
        <f t="shared" si="58"/>
        <v>0</v>
      </c>
      <c r="S213" s="319">
        <f t="shared" si="58"/>
        <v>0</v>
      </c>
      <c r="T213" s="319">
        <f t="shared" si="58"/>
        <v>0</v>
      </c>
      <c r="U213" s="319">
        <f t="shared" si="58"/>
        <v>0</v>
      </c>
      <c r="V213" s="319">
        <f t="shared" si="58"/>
        <v>0</v>
      </c>
      <c r="W213" s="319">
        <f t="shared" si="58"/>
        <v>0</v>
      </c>
      <c r="X213" s="319">
        <f t="shared" si="58"/>
        <v>0</v>
      </c>
      <c r="Y213" s="319">
        <f t="shared" si="58"/>
        <v>0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430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1402</v>
      </c>
      <c r="B217" s="320">
        <f>IF(B$5=0,0,(B$5-B$16-B$59)/(CHI_fec!B$5-CHI_fec!B$16))</f>
        <v>0</v>
      </c>
      <c r="C217" s="320">
        <f>IF(C$5=0,0,(C$5-C$16-C$59)/(CHI_fec!C$5-CHI_fec!C$16))</f>
        <v>0</v>
      </c>
      <c r="D217" s="320">
        <f>IF(D$5=0,0,(D$5-D$16-D$59)/(CHI_fec!D$5-CHI_fec!D$16))</f>
        <v>0</v>
      </c>
      <c r="E217" s="320">
        <f>IF(E$5=0,0,(E$5-E$16-E$59)/(CHI_fec!E$5-CHI_fec!E$16))</f>
        <v>0</v>
      </c>
      <c r="F217" s="320">
        <f>IF(F$5=0,0,(F$5-F$16-F$59)/(CHI_fec!F$5-CHI_fec!F$16))</f>
        <v>0</v>
      </c>
      <c r="G217" s="320">
        <f>IF(G$5=0,0,(G$5-G$16-G$59)/(CHI_fec!G$5-CHI_fec!G$16))</f>
        <v>0</v>
      </c>
      <c r="H217" s="320">
        <f>IF(H$5=0,0,(H$5-H$16-H$59)/(CHI_fec!H$5-CHI_fec!H$16))</f>
        <v>0</v>
      </c>
      <c r="I217" s="320">
        <f>IF(I$5=0,0,(I$5-I$16-I$59)/(CHI_fec!I$5-CHI_fec!I$16))</f>
        <v>0</v>
      </c>
      <c r="J217" s="320">
        <f>IF(J$5=0,0,(J$5-J$16-J$59)/(CHI_fec!J$5-CHI_fec!J$16))</f>
        <v>0</v>
      </c>
      <c r="K217" s="320">
        <f>IF(K$5=0,0,(K$5-K$16-K$59)/(CHI_fec!K$5-CHI_fec!K$16))</f>
        <v>0</v>
      </c>
      <c r="L217" s="320">
        <f>IF(L$5=0,0,(L$5-L$16-L$59)/(CHI_fec!L$5-CHI_fec!L$16))</f>
        <v>0</v>
      </c>
      <c r="M217" s="320">
        <f>IF(M$5=0,0,(M$5-M$16-M$59)/(CHI_fec!M$5-CHI_fec!M$16))</f>
        <v>0</v>
      </c>
      <c r="N217" s="320">
        <f>IF(N$5=0,0,(N$5-N$16-N$59)/(CHI_fec!N$5-CHI_fec!N$16))</f>
        <v>0</v>
      </c>
      <c r="O217" s="320">
        <f>IF(O$5=0,0,(O$5-O$16-O$59)/(CHI_fec!O$5-CHI_fec!O$16))</f>
        <v>0</v>
      </c>
      <c r="P217" s="320">
        <f>IF(P$5=0,0,(P$5-P$16-P$59)/(CHI_fec!P$5-CHI_fec!P$16))</f>
        <v>0</v>
      </c>
      <c r="Q217" s="320">
        <f>IF(Q$5=0,0,(Q$5-Q$16-Q$59)/(CHI_fec!Q$5-CHI_fec!Q$16))</f>
        <v>0</v>
      </c>
      <c r="R217" s="320">
        <f>IF(R$5=0,0,(R$5-R$16-R$59)/(CHI_fec!R$5-CHI_fec!R$16))</f>
        <v>0</v>
      </c>
      <c r="S217" s="320">
        <f>IF(S$5=0,0,(S$5-S$16-S$59)/(CHI_fec!S$5-CHI_fec!S$16))</f>
        <v>0</v>
      </c>
      <c r="T217" s="320">
        <f>IF(T$5=0,0,(T$5-T$16-T$59)/(CHI_fec!T$5-CHI_fec!T$16))</f>
        <v>0</v>
      </c>
      <c r="U217" s="320">
        <f>IF(U$5=0,0,(U$5-U$16-U$59)/(CHI_fec!U$5-CHI_fec!U$16))</f>
        <v>0</v>
      </c>
      <c r="V217" s="320">
        <f>IF(V$5=0,0,(V$5-V$16-V$59)/(CHI_fec!V$5-CHI_fec!V$16))</f>
        <v>0</v>
      </c>
      <c r="W217" s="320">
        <f>IF(W$5=0,0,(W$5-W$16-W$59)/(CHI_fec!W$5-CHI_fec!W$16))</f>
        <v>0</v>
      </c>
      <c r="X217" s="320">
        <f>IF(X$5=0,0,(X$5-X$16-X$59)/(CHI_fec!X$5-CHI_fec!X$16))</f>
        <v>0</v>
      </c>
      <c r="Y217" s="320">
        <f>IF(Y$5=0,0,(Y$5-Y$16-Y$59)/(CHI_fec!Y$5-CHI_fec!Y$16))</f>
        <v>0</v>
      </c>
      <c r="DA217" s="95"/>
    </row>
    <row r="218" spans="1:105" ht="12" customHeight="1" x14ac:dyDescent="0.25">
      <c r="A218" s="55" t="s">
        <v>91</v>
      </c>
      <c r="B218" s="273">
        <f>IF(B$6=0,0,B$6/CHI_fec!B$6)</f>
        <v>0</v>
      </c>
      <c r="C218" s="273">
        <f>IF(C$6=0,0,C$6/CHI_fec!C$6)</f>
        <v>0</v>
      </c>
      <c r="D218" s="273">
        <f>IF(D$6=0,0,D$6/CHI_fec!D$6)</f>
        <v>0</v>
      </c>
      <c r="E218" s="273">
        <f>IF(E$6=0,0,E$6/CHI_fec!E$6)</f>
        <v>0</v>
      </c>
      <c r="F218" s="273">
        <f>IF(F$6=0,0,F$6/CHI_fec!F$6)</f>
        <v>0</v>
      </c>
      <c r="G218" s="273">
        <f>IF(G$6=0,0,G$6/CHI_fec!G$6)</f>
        <v>0</v>
      </c>
      <c r="H218" s="273">
        <f>IF(H$6=0,0,H$6/CHI_fec!H$6)</f>
        <v>0</v>
      </c>
      <c r="I218" s="273">
        <f>IF(I$6=0,0,I$6/CHI_fec!I$6)</f>
        <v>0</v>
      </c>
      <c r="J218" s="273">
        <f>IF(J$6=0,0,J$6/CHI_fec!J$6)</f>
        <v>0</v>
      </c>
      <c r="K218" s="273">
        <f>IF(K$6=0,0,K$6/CHI_fec!K$6)</f>
        <v>0</v>
      </c>
      <c r="L218" s="273">
        <f>IF(L$6=0,0,L$6/CHI_fec!L$6)</f>
        <v>0</v>
      </c>
      <c r="M218" s="273">
        <f>IF(M$6=0,0,M$6/CHI_fec!M$6)</f>
        <v>0</v>
      </c>
      <c r="N218" s="273">
        <f>IF(N$6=0,0,N$6/CHI_fec!N$6)</f>
        <v>0</v>
      </c>
      <c r="O218" s="273">
        <f>IF(O$6=0,0,O$6/CHI_fec!O$6)</f>
        <v>0</v>
      </c>
      <c r="P218" s="273">
        <f>IF(P$6=0,0,P$6/CHI_fec!P$6)</f>
        <v>0</v>
      </c>
      <c r="Q218" s="273">
        <f>IF(Q$6=0,0,Q$6/CHI_fec!Q$6)</f>
        <v>0</v>
      </c>
      <c r="R218" s="273">
        <f>IF(R$6=0,0,R$6/CHI_fec!R$6)</f>
        <v>0</v>
      </c>
      <c r="S218" s="273">
        <f>IF(S$6=0,0,S$6/CHI_fec!S$6)</f>
        <v>0</v>
      </c>
      <c r="T218" s="273">
        <f>IF(T$6=0,0,T$6/CHI_fec!T$6)</f>
        <v>0</v>
      </c>
      <c r="U218" s="273">
        <f>IF(U$6=0,0,U$6/CHI_fec!U$6)</f>
        <v>0</v>
      </c>
      <c r="V218" s="273">
        <f>IF(V$6=0,0,V$6/CHI_fec!V$6)</f>
        <v>0</v>
      </c>
      <c r="W218" s="273">
        <f>IF(W$6=0,0,W$6/CHI_fec!W$6)</f>
        <v>0</v>
      </c>
      <c r="X218" s="273">
        <f>IF(X$6=0,0,X$6/CHI_fec!X$6)</f>
        <v>0</v>
      </c>
      <c r="Y218" s="273">
        <f>IF(Y$6=0,0,Y$6/CHI_fec!Y$6)</f>
        <v>0</v>
      </c>
      <c r="DA218" s="76"/>
    </row>
    <row r="219" spans="1:105" ht="12" customHeight="1" x14ac:dyDescent="0.25">
      <c r="A219" s="173" t="s">
        <v>92</v>
      </c>
      <c r="B219" s="274">
        <f>IF(B$7=0,0,B$7/CHI_fec!B$7)</f>
        <v>0</v>
      </c>
      <c r="C219" s="274">
        <f>IF(C$7=0,0,C$7/CHI_fec!C$7)</f>
        <v>0</v>
      </c>
      <c r="D219" s="274">
        <f>IF(D$7=0,0,D$7/CHI_fec!D$7)</f>
        <v>0</v>
      </c>
      <c r="E219" s="274">
        <f>IF(E$7=0,0,E$7/CHI_fec!E$7)</f>
        <v>0</v>
      </c>
      <c r="F219" s="274">
        <f>IF(F$7=0,0,F$7/CHI_fec!F$7)</f>
        <v>0</v>
      </c>
      <c r="G219" s="274">
        <f>IF(G$7=0,0,G$7/CHI_fec!G$7)</f>
        <v>0</v>
      </c>
      <c r="H219" s="274">
        <f>IF(H$7=0,0,H$7/CHI_fec!H$7)</f>
        <v>0</v>
      </c>
      <c r="I219" s="274">
        <f>IF(I$7=0,0,I$7/CHI_fec!I$7)</f>
        <v>0</v>
      </c>
      <c r="J219" s="274">
        <f>IF(J$7=0,0,J$7/CHI_fec!J$7)</f>
        <v>0</v>
      </c>
      <c r="K219" s="274">
        <f>IF(K$7=0,0,K$7/CHI_fec!K$7)</f>
        <v>0</v>
      </c>
      <c r="L219" s="274">
        <f>IF(L$7=0,0,L$7/CHI_fec!L$7)</f>
        <v>0</v>
      </c>
      <c r="M219" s="274">
        <f>IF(M$7=0,0,M$7/CHI_fec!M$7)</f>
        <v>0</v>
      </c>
      <c r="N219" s="274">
        <f>IF(N$7=0,0,N$7/CHI_fec!N$7)</f>
        <v>0</v>
      </c>
      <c r="O219" s="274">
        <f>IF(O$7=0,0,O$7/CHI_fec!O$7)</f>
        <v>0</v>
      </c>
      <c r="P219" s="274">
        <f>IF(P$7=0,0,P$7/CHI_fec!P$7)</f>
        <v>0</v>
      </c>
      <c r="Q219" s="274">
        <f>IF(Q$7=0,0,Q$7/CHI_fec!Q$7)</f>
        <v>0</v>
      </c>
      <c r="R219" s="274">
        <f>IF(R$7=0,0,R$7/CHI_fec!R$7)</f>
        <v>0</v>
      </c>
      <c r="S219" s="274">
        <f>IF(S$7=0,0,S$7/CHI_fec!S$7)</f>
        <v>0</v>
      </c>
      <c r="T219" s="274">
        <f>IF(T$7=0,0,T$7/CHI_fec!T$7)</f>
        <v>0</v>
      </c>
      <c r="U219" s="274">
        <f>IF(U$7=0,0,U$7/CHI_fec!U$7)</f>
        <v>0</v>
      </c>
      <c r="V219" s="274">
        <f>IF(V$7=0,0,V$7/CHI_fec!V$7)</f>
        <v>0</v>
      </c>
      <c r="W219" s="274">
        <f>IF(W$7=0,0,W$7/CHI_fec!W$7)</f>
        <v>0</v>
      </c>
      <c r="X219" s="274">
        <f>IF(X$7=0,0,X$7/CHI_fec!X$7)</f>
        <v>0</v>
      </c>
      <c r="Y219" s="274">
        <f>IF(Y$7=0,0,Y$7/CHI_fec!Y$7)</f>
        <v>0</v>
      </c>
      <c r="DA219" s="77"/>
    </row>
    <row r="220" spans="1:105" ht="12" customHeight="1" x14ac:dyDescent="0.25">
      <c r="A220" s="173" t="s">
        <v>93</v>
      </c>
      <c r="B220" s="274">
        <f>IF(B$8=0,0,B$8/CHI_fec!B$8)</f>
        <v>0</v>
      </c>
      <c r="C220" s="274">
        <f>IF(C$8=0,0,C$8/CHI_fec!C$8)</f>
        <v>0</v>
      </c>
      <c r="D220" s="274">
        <f>IF(D$8=0,0,D$8/CHI_fec!D$8)</f>
        <v>0</v>
      </c>
      <c r="E220" s="274">
        <f>IF(E$8=0,0,E$8/CHI_fec!E$8)</f>
        <v>0</v>
      </c>
      <c r="F220" s="274">
        <f>IF(F$8=0,0,F$8/CHI_fec!F$8)</f>
        <v>0</v>
      </c>
      <c r="G220" s="274">
        <f>IF(G$8=0,0,G$8/CHI_fec!G$8)</f>
        <v>0</v>
      </c>
      <c r="H220" s="274">
        <f>IF(H$8=0,0,H$8/CHI_fec!H$8)</f>
        <v>0</v>
      </c>
      <c r="I220" s="274">
        <f>IF(I$8=0,0,I$8/CHI_fec!I$8)</f>
        <v>0</v>
      </c>
      <c r="J220" s="274">
        <f>IF(J$8=0,0,J$8/CHI_fec!J$8)</f>
        <v>0</v>
      </c>
      <c r="K220" s="274">
        <f>IF(K$8=0,0,K$8/CHI_fec!K$8)</f>
        <v>0</v>
      </c>
      <c r="L220" s="274">
        <f>IF(L$8=0,0,L$8/CHI_fec!L$8)</f>
        <v>0</v>
      </c>
      <c r="M220" s="274">
        <f>IF(M$8=0,0,M$8/CHI_fec!M$8)</f>
        <v>0</v>
      </c>
      <c r="N220" s="274">
        <f>IF(N$8=0,0,N$8/CHI_fec!N$8)</f>
        <v>0</v>
      </c>
      <c r="O220" s="274">
        <f>IF(O$8=0,0,O$8/CHI_fec!O$8)</f>
        <v>0</v>
      </c>
      <c r="P220" s="274">
        <f>IF(P$8=0,0,P$8/CHI_fec!P$8)</f>
        <v>0</v>
      </c>
      <c r="Q220" s="274">
        <f>IF(Q$8=0,0,Q$8/CHI_fec!Q$8)</f>
        <v>0</v>
      </c>
      <c r="R220" s="274">
        <f>IF(R$8=0,0,R$8/CHI_fec!R$8)</f>
        <v>0</v>
      </c>
      <c r="S220" s="274">
        <f>IF(S$8=0,0,S$8/CHI_fec!S$8)</f>
        <v>0</v>
      </c>
      <c r="T220" s="274">
        <f>IF(T$8=0,0,T$8/CHI_fec!T$8)</f>
        <v>0</v>
      </c>
      <c r="U220" s="274">
        <f>IF(U$8=0,0,U$8/CHI_fec!U$8)</f>
        <v>0</v>
      </c>
      <c r="V220" s="274">
        <f>IF(V$8=0,0,V$8/CHI_fec!V$8)</f>
        <v>0</v>
      </c>
      <c r="W220" s="274">
        <f>IF(W$8=0,0,W$8/CHI_fec!W$8)</f>
        <v>0</v>
      </c>
      <c r="X220" s="274">
        <f>IF(X$8=0,0,X$8/CHI_fec!X$8)</f>
        <v>0</v>
      </c>
      <c r="Y220" s="274">
        <f>IF(Y$8=0,0,Y$8/CHI_fec!Y$8)</f>
        <v>0</v>
      </c>
      <c r="DA220" s="77"/>
    </row>
    <row r="221" spans="1:105" ht="12" customHeight="1" x14ac:dyDescent="0.25">
      <c r="A221" s="173" t="s">
        <v>94</v>
      </c>
      <c r="B221" s="274">
        <f>IF(B$9=0,0,B$9/CHI_fec!B$9)</f>
        <v>0</v>
      </c>
      <c r="C221" s="274">
        <f>IF(C$9=0,0,C$9/CHI_fec!C$9)</f>
        <v>0</v>
      </c>
      <c r="D221" s="274">
        <f>IF(D$9=0,0,D$9/CHI_fec!D$9)</f>
        <v>0</v>
      </c>
      <c r="E221" s="274">
        <f>IF(E$9=0,0,E$9/CHI_fec!E$9)</f>
        <v>0</v>
      </c>
      <c r="F221" s="274">
        <f>IF(F$9=0,0,F$9/CHI_fec!F$9)</f>
        <v>0</v>
      </c>
      <c r="G221" s="274">
        <f>IF(G$9=0,0,G$9/CHI_fec!G$9)</f>
        <v>0</v>
      </c>
      <c r="H221" s="274">
        <f>IF(H$9=0,0,H$9/CHI_fec!H$9)</f>
        <v>0</v>
      </c>
      <c r="I221" s="274">
        <f>IF(I$9=0,0,I$9/CHI_fec!I$9)</f>
        <v>0</v>
      </c>
      <c r="J221" s="274">
        <f>IF(J$9=0,0,J$9/CHI_fec!J$9)</f>
        <v>0</v>
      </c>
      <c r="K221" s="274">
        <f>IF(K$9=0,0,K$9/CHI_fec!K$9)</f>
        <v>0</v>
      </c>
      <c r="L221" s="274">
        <f>IF(L$9=0,0,L$9/CHI_fec!L$9)</f>
        <v>0</v>
      </c>
      <c r="M221" s="274">
        <f>IF(M$9=0,0,M$9/CHI_fec!M$9)</f>
        <v>0</v>
      </c>
      <c r="N221" s="274">
        <f>IF(N$9=0,0,N$9/CHI_fec!N$9)</f>
        <v>0</v>
      </c>
      <c r="O221" s="274">
        <f>IF(O$9=0,0,O$9/CHI_fec!O$9)</f>
        <v>0</v>
      </c>
      <c r="P221" s="274">
        <f>IF(P$9=0,0,P$9/CHI_fec!P$9)</f>
        <v>0</v>
      </c>
      <c r="Q221" s="274">
        <f>IF(Q$9=0,0,Q$9/CHI_fec!Q$9)</f>
        <v>0</v>
      </c>
      <c r="R221" s="274">
        <f>IF(R$9=0,0,R$9/CHI_fec!R$9)</f>
        <v>0</v>
      </c>
      <c r="S221" s="274">
        <f>IF(S$9=0,0,S$9/CHI_fec!S$9)</f>
        <v>0</v>
      </c>
      <c r="T221" s="274">
        <f>IF(T$9=0,0,T$9/CHI_fec!T$9)</f>
        <v>0</v>
      </c>
      <c r="U221" s="274">
        <f>IF(U$9=0,0,U$9/CHI_fec!U$9)</f>
        <v>0</v>
      </c>
      <c r="V221" s="274">
        <f>IF(V$9=0,0,V$9/CHI_fec!V$9)</f>
        <v>0</v>
      </c>
      <c r="W221" s="274">
        <f>IF(W$9=0,0,W$9/CHI_fec!W$9)</f>
        <v>0</v>
      </c>
      <c r="X221" s="274">
        <f>IF(X$9=0,0,X$9/CHI_fec!X$9)</f>
        <v>0</v>
      </c>
      <c r="Y221" s="274">
        <f>IF(Y$9=0,0,Y$9/CHI_fec!Y$9)</f>
        <v>0</v>
      </c>
      <c r="DA221" s="77"/>
    </row>
    <row r="222" spans="1:105" ht="12" customHeight="1" x14ac:dyDescent="0.25">
      <c r="A222" s="56" t="s">
        <v>95</v>
      </c>
      <c r="B222" s="275">
        <f>IF(B$10=0,0,B$10/CHI_fec!B$10)</f>
        <v>0</v>
      </c>
      <c r="C222" s="275">
        <f>IF(C$10=0,0,C$10/CHI_fec!C$10)</f>
        <v>0</v>
      </c>
      <c r="D222" s="275">
        <f>IF(D$10=0,0,D$10/CHI_fec!D$10)</f>
        <v>0</v>
      </c>
      <c r="E222" s="275">
        <f>IF(E$10=0,0,E$10/CHI_fec!E$10)</f>
        <v>0</v>
      </c>
      <c r="F222" s="275">
        <f>IF(F$10=0,0,F$10/CHI_fec!F$10)</f>
        <v>0</v>
      </c>
      <c r="G222" s="275">
        <f>IF(G$10=0,0,G$10/CHI_fec!G$10)</f>
        <v>0</v>
      </c>
      <c r="H222" s="275">
        <f>IF(H$10=0,0,H$10/CHI_fec!H$10)</f>
        <v>0</v>
      </c>
      <c r="I222" s="275">
        <f>IF(I$10=0,0,I$10/CHI_fec!I$10)</f>
        <v>0</v>
      </c>
      <c r="J222" s="275">
        <f>IF(J$10=0,0,J$10/CHI_fec!J$10)</f>
        <v>0</v>
      </c>
      <c r="K222" s="275">
        <f>IF(K$10=0,0,K$10/CHI_fec!K$10)</f>
        <v>0</v>
      </c>
      <c r="L222" s="275">
        <f>IF(L$10=0,0,L$10/CHI_fec!L$10)</f>
        <v>0</v>
      </c>
      <c r="M222" s="275">
        <f>IF(M$10=0,0,M$10/CHI_fec!M$10)</f>
        <v>0</v>
      </c>
      <c r="N222" s="275">
        <f>IF(N$10=0,0,N$10/CHI_fec!N$10)</f>
        <v>0</v>
      </c>
      <c r="O222" s="275">
        <f>IF(O$10=0,0,O$10/CHI_fec!O$10)</f>
        <v>0</v>
      </c>
      <c r="P222" s="275">
        <f>IF(P$10=0,0,P$10/CHI_fec!P$10)</f>
        <v>0</v>
      </c>
      <c r="Q222" s="275">
        <f>IF(Q$10=0,0,Q$10/CHI_fec!Q$10)</f>
        <v>0</v>
      </c>
      <c r="R222" s="275">
        <f>IF(R$10=0,0,R$10/CHI_fec!R$10)</f>
        <v>0</v>
      </c>
      <c r="S222" s="275">
        <f>IF(S$10=0,0,S$10/CHI_fec!S$10)</f>
        <v>0</v>
      </c>
      <c r="T222" s="275">
        <f>IF(T$10=0,0,T$10/CHI_fec!T$10)</f>
        <v>0</v>
      </c>
      <c r="U222" s="275">
        <f>IF(U$10=0,0,U$10/CHI_fec!U$10)</f>
        <v>0</v>
      </c>
      <c r="V222" s="275">
        <f>IF(V$10=0,0,V$10/CHI_fec!V$10)</f>
        <v>0</v>
      </c>
      <c r="W222" s="275">
        <f>IF(W$10=0,0,W$10/CHI_fec!W$10)</f>
        <v>0</v>
      </c>
      <c r="X222" s="275">
        <f>IF(X$10=0,0,X$10/CHI_fec!X$10)</f>
        <v>0</v>
      </c>
      <c r="Y222" s="275">
        <f>IF(Y$10=0,0,Y$10/CHI_fec!Y$10)</f>
        <v>0</v>
      </c>
      <c r="DA222" s="78"/>
    </row>
    <row r="223" spans="1:105" ht="12" customHeight="1" x14ac:dyDescent="0.25">
      <c r="A223" s="134" t="s">
        <v>997</v>
      </c>
      <c r="B223" s="321">
        <f>IF(B$16=0,0,B$16/CHI_fec!B$16)</f>
        <v>0</v>
      </c>
      <c r="C223" s="321">
        <f>IF(C$16=0,0,C$16/CHI_fec!C$16)</f>
        <v>0</v>
      </c>
      <c r="D223" s="321">
        <f>IF(D$16=0,0,D$16/CHI_fec!D$16)</f>
        <v>0</v>
      </c>
      <c r="E223" s="321">
        <f>IF(E$16=0,0,E$16/CHI_fec!E$16)</f>
        <v>0</v>
      </c>
      <c r="F223" s="321">
        <f>IF(F$16=0,0,F$16/CHI_fec!F$16)</f>
        <v>0</v>
      </c>
      <c r="G223" s="321">
        <f>IF(G$16=0,0,G$16/CHI_fec!G$16)</f>
        <v>0</v>
      </c>
      <c r="H223" s="321">
        <f>IF(H$16=0,0,H$16/CHI_fec!H$16)</f>
        <v>0</v>
      </c>
      <c r="I223" s="321">
        <f>IF(I$16=0,0,I$16/CHI_fec!I$16)</f>
        <v>0</v>
      </c>
      <c r="J223" s="321">
        <f>IF(J$16=0,0,J$16/CHI_fec!J$16)</f>
        <v>0</v>
      </c>
      <c r="K223" s="321">
        <f>IF(K$16=0,0,K$16/CHI_fec!K$16)</f>
        <v>0</v>
      </c>
      <c r="L223" s="321">
        <f>IF(L$16=0,0,L$16/CHI_fec!L$16)</f>
        <v>0</v>
      </c>
      <c r="M223" s="321">
        <f>IF(M$16=0,0,M$16/CHI_fec!M$16)</f>
        <v>0</v>
      </c>
      <c r="N223" s="321">
        <f>IF(N$16=0,0,N$16/CHI_fec!N$16)</f>
        <v>0</v>
      </c>
      <c r="O223" s="321">
        <f>IF(O$16=0,0,O$16/CHI_fec!O$16)</f>
        <v>0</v>
      </c>
      <c r="P223" s="321">
        <f>IF(P$16=0,0,P$16/CHI_fec!P$16)</f>
        <v>0</v>
      </c>
      <c r="Q223" s="321">
        <f>IF(Q$16=0,0,Q$16/CHI_fec!Q$16)</f>
        <v>0</v>
      </c>
      <c r="R223" s="321">
        <f>IF(R$16=0,0,R$16/CHI_fec!R$16)</f>
        <v>0</v>
      </c>
      <c r="S223" s="321">
        <f>IF(S$16=0,0,S$16/CHI_fec!S$16)</f>
        <v>0</v>
      </c>
      <c r="T223" s="321">
        <f>IF(T$16=0,0,T$16/CHI_fec!T$16)</f>
        <v>0</v>
      </c>
      <c r="U223" s="321">
        <f>IF(U$16=0,0,U$16/CHI_fec!U$16)</f>
        <v>0</v>
      </c>
      <c r="V223" s="321">
        <f>IF(V$16=0,0,V$16/CHI_fec!V$16)</f>
        <v>0</v>
      </c>
      <c r="W223" s="321">
        <f>IF(W$16=0,0,W$16/CHI_fec!W$16)</f>
        <v>0</v>
      </c>
      <c r="X223" s="321">
        <f>IF(X$16=0,0,X$16/CHI_fec!X$16)</f>
        <v>0</v>
      </c>
      <c r="Y223" s="321">
        <f>IF(Y$16=0,0,Y$16/CHI_fec!Y$16)</f>
        <v>0</v>
      </c>
      <c r="DA223" s="140"/>
    </row>
    <row r="224" spans="1:105" ht="12" customHeight="1" x14ac:dyDescent="0.25">
      <c r="A224" s="174" t="s">
        <v>998</v>
      </c>
      <c r="B224" s="276">
        <f>IF(B$25=0,0,B$25/CHI_fec!B$25)</f>
        <v>0</v>
      </c>
      <c r="C224" s="276">
        <f>IF(C$25=0,0,C$25/CHI_fec!C$25)</f>
        <v>0</v>
      </c>
      <c r="D224" s="276">
        <f>IF(D$25=0,0,D$25/CHI_fec!D$25)</f>
        <v>0</v>
      </c>
      <c r="E224" s="276">
        <f>IF(E$25=0,0,E$25/CHI_fec!E$25)</f>
        <v>0</v>
      </c>
      <c r="F224" s="276">
        <f>IF(F$25=0,0,F$25/CHI_fec!F$25)</f>
        <v>0</v>
      </c>
      <c r="G224" s="276">
        <f>IF(G$25=0,0,G$25/CHI_fec!G$25)</f>
        <v>0</v>
      </c>
      <c r="H224" s="276">
        <f>IF(H$25=0,0,H$25/CHI_fec!H$25)</f>
        <v>0</v>
      </c>
      <c r="I224" s="276">
        <f>IF(I$25=0,0,I$25/CHI_fec!I$25)</f>
        <v>0</v>
      </c>
      <c r="J224" s="276">
        <f>IF(J$25=0,0,J$25/CHI_fec!J$25)</f>
        <v>0</v>
      </c>
      <c r="K224" s="276">
        <f>IF(K$25=0,0,K$25/CHI_fec!K$25)</f>
        <v>0</v>
      </c>
      <c r="L224" s="276">
        <f>IF(L$25=0,0,L$25/CHI_fec!L$25)</f>
        <v>0</v>
      </c>
      <c r="M224" s="276">
        <f>IF(M$25=0,0,M$25/CHI_fec!M$25)</f>
        <v>0</v>
      </c>
      <c r="N224" s="276">
        <f>IF(N$25=0,0,N$25/CHI_fec!N$25)</f>
        <v>0</v>
      </c>
      <c r="O224" s="276">
        <f>IF(O$25=0,0,O$25/CHI_fec!O$25)</f>
        <v>0</v>
      </c>
      <c r="P224" s="276">
        <f>IF(P$25=0,0,P$25/CHI_fec!P$25)</f>
        <v>0</v>
      </c>
      <c r="Q224" s="276">
        <f>IF(Q$25=0,0,Q$25/CHI_fec!Q$25)</f>
        <v>0</v>
      </c>
      <c r="R224" s="276">
        <f>IF(R$25=0,0,R$25/CHI_fec!R$25)</f>
        <v>0</v>
      </c>
      <c r="S224" s="276">
        <f>IF(S$25=0,0,S$25/CHI_fec!S$25)</f>
        <v>0</v>
      </c>
      <c r="T224" s="276">
        <f>IF(T$25=0,0,T$25/CHI_fec!T$25)</f>
        <v>0</v>
      </c>
      <c r="U224" s="276">
        <f>IF(U$25=0,0,U$25/CHI_fec!U$25)</f>
        <v>0</v>
      </c>
      <c r="V224" s="276">
        <f>IF(V$25=0,0,V$25/CHI_fec!V$25)</f>
        <v>0</v>
      </c>
      <c r="W224" s="276">
        <f>IF(W$25=0,0,W$25/CHI_fec!W$25)</f>
        <v>0</v>
      </c>
      <c r="X224" s="276">
        <f>IF(X$25=0,0,X$25/CHI_fec!X$25)</f>
        <v>0</v>
      </c>
      <c r="Y224" s="276">
        <f>IF(Y$25=0,0,Y$25/CHI_fec!Y$25)</f>
        <v>0</v>
      </c>
      <c r="DA224" s="79"/>
    </row>
    <row r="225" spans="1:105" ht="12" customHeight="1" x14ac:dyDescent="0.25">
      <c r="A225" s="174" t="s">
        <v>1010</v>
      </c>
      <c r="B225" s="276">
        <f>IF(B$36=0,0,B$36/CHI_fec!B$36)</f>
        <v>0</v>
      </c>
      <c r="C225" s="276">
        <f>IF(C$36=0,0,C$36/CHI_fec!C$36)</f>
        <v>0</v>
      </c>
      <c r="D225" s="276">
        <f>IF(D$36=0,0,D$36/CHI_fec!D$36)</f>
        <v>0</v>
      </c>
      <c r="E225" s="276">
        <f>IF(E$36=0,0,E$36/CHI_fec!E$36)</f>
        <v>0</v>
      </c>
      <c r="F225" s="276">
        <f>IF(F$36=0,0,F$36/CHI_fec!F$36)</f>
        <v>0</v>
      </c>
      <c r="G225" s="276">
        <f>IF(G$36=0,0,G$36/CHI_fec!G$36)</f>
        <v>0</v>
      </c>
      <c r="H225" s="276">
        <f>IF(H$36=0,0,H$36/CHI_fec!H$36)</f>
        <v>0</v>
      </c>
      <c r="I225" s="276">
        <f>IF(I$36=0,0,I$36/CHI_fec!I$36)</f>
        <v>0</v>
      </c>
      <c r="J225" s="276">
        <f>IF(J$36=0,0,J$36/CHI_fec!J$36)</f>
        <v>0</v>
      </c>
      <c r="K225" s="276">
        <f>IF(K$36=0,0,K$36/CHI_fec!K$36)</f>
        <v>0</v>
      </c>
      <c r="L225" s="276">
        <f>IF(L$36=0,0,L$36/CHI_fec!L$36)</f>
        <v>0</v>
      </c>
      <c r="M225" s="276">
        <f>IF(M$36=0,0,M$36/CHI_fec!M$36)</f>
        <v>0</v>
      </c>
      <c r="N225" s="276">
        <f>IF(N$36=0,0,N$36/CHI_fec!N$36)</f>
        <v>0</v>
      </c>
      <c r="O225" s="276">
        <f>IF(O$36=0,0,O$36/CHI_fec!O$36)</f>
        <v>0</v>
      </c>
      <c r="P225" s="276">
        <f>IF(P$36=0,0,P$36/CHI_fec!P$36)</f>
        <v>0</v>
      </c>
      <c r="Q225" s="276">
        <f>IF(Q$36=0,0,Q$36/CHI_fec!Q$36)</f>
        <v>0</v>
      </c>
      <c r="R225" s="276">
        <f>IF(R$36=0,0,R$36/CHI_fec!R$36)</f>
        <v>0</v>
      </c>
      <c r="S225" s="276">
        <f>IF(S$36=0,0,S$36/CHI_fec!S$36)</f>
        <v>0</v>
      </c>
      <c r="T225" s="276">
        <f>IF(T$36=0,0,T$36/CHI_fec!T$36)</f>
        <v>0</v>
      </c>
      <c r="U225" s="276">
        <f>IF(U$36=0,0,U$36/CHI_fec!U$36)</f>
        <v>0</v>
      </c>
      <c r="V225" s="276">
        <f>IF(V$36=0,0,V$36/CHI_fec!V$36)</f>
        <v>0</v>
      </c>
      <c r="W225" s="276">
        <f>IF(W$36=0,0,W$36/CHI_fec!W$36)</f>
        <v>0</v>
      </c>
      <c r="X225" s="276">
        <f>IF(X$36=0,0,X$36/CHI_fec!X$36)</f>
        <v>0</v>
      </c>
      <c r="Y225" s="276">
        <f>IF(Y$36=0,0,Y$36/CHI_fec!Y$36)</f>
        <v>0</v>
      </c>
      <c r="DA225" s="79"/>
    </row>
    <row r="226" spans="1:105" ht="12" customHeight="1" x14ac:dyDescent="0.25">
      <c r="A226" s="174" t="s">
        <v>1021</v>
      </c>
      <c r="B226" s="276">
        <f>IF(B$44=0,0,B$44/CHI_fec!B$44)</f>
        <v>0</v>
      </c>
      <c r="C226" s="276">
        <f>IF(C$44=0,0,C$44/CHI_fec!C$44)</f>
        <v>0</v>
      </c>
      <c r="D226" s="276">
        <f>IF(D$44=0,0,D$44/CHI_fec!D$44)</f>
        <v>0</v>
      </c>
      <c r="E226" s="276">
        <f>IF(E$44=0,0,E$44/CHI_fec!E$44)</f>
        <v>0</v>
      </c>
      <c r="F226" s="276">
        <f>IF(F$44=0,0,F$44/CHI_fec!F$44)</f>
        <v>0</v>
      </c>
      <c r="G226" s="276">
        <f>IF(G$44=0,0,G$44/CHI_fec!G$44)</f>
        <v>0</v>
      </c>
      <c r="H226" s="276">
        <f>IF(H$44=0,0,H$44/CHI_fec!H$44)</f>
        <v>0</v>
      </c>
      <c r="I226" s="276">
        <f>IF(I$44=0,0,I$44/CHI_fec!I$44)</f>
        <v>0</v>
      </c>
      <c r="J226" s="276">
        <f>IF(J$44=0,0,J$44/CHI_fec!J$44)</f>
        <v>0</v>
      </c>
      <c r="K226" s="276">
        <f>IF(K$44=0,0,K$44/CHI_fec!K$44)</f>
        <v>0</v>
      </c>
      <c r="L226" s="276">
        <f>IF(L$44=0,0,L$44/CHI_fec!L$44)</f>
        <v>0</v>
      </c>
      <c r="M226" s="276">
        <f>IF(M$44=0,0,M$44/CHI_fec!M$44)</f>
        <v>0</v>
      </c>
      <c r="N226" s="276">
        <f>IF(N$44=0,0,N$44/CHI_fec!N$44)</f>
        <v>0</v>
      </c>
      <c r="O226" s="276">
        <f>IF(O$44=0,0,O$44/CHI_fec!O$44)</f>
        <v>0</v>
      </c>
      <c r="P226" s="276">
        <f>IF(P$44=0,0,P$44/CHI_fec!P$44)</f>
        <v>0</v>
      </c>
      <c r="Q226" s="276">
        <f>IF(Q$44=0,0,Q$44/CHI_fec!Q$44)</f>
        <v>0</v>
      </c>
      <c r="R226" s="276">
        <f>IF(R$44=0,0,R$44/CHI_fec!R$44)</f>
        <v>0</v>
      </c>
      <c r="S226" s="276">
        <f>IF(S$44=0,0,S$44/CHI_fec!S$44)</f>
        <v>0</v>
      </c>
      <c r="T226" s="276">
        <f>IF(T$44=0,0,T$44/CHI_fec!T$44)</f>
        <v>0</v>
      </c>
      <c r="U226" s="276">
        <f>IF(U$44=0,0,U$44/CHI_fec!U$44)</f>
        <v>0</v>
      </c>
      <c r="V226" s="276">
        <f>IF(V$44=0,0,V$44/CHI_fec!V$44)</f>
        <v>0</v>
      </c>
      <c r="W226" s="276">
        <f>IF(W$44=0,0,W$44/CHI_fec!W$44)</f>
        <v>0</v>
      </c>
      <c r="X226" s="276">
        <f>IF(X$44=0,0,X$44/CHI_fec!X$44)</f>
        <v>0</v>
      </c>
      <c r="Y226" s="276">
        <f>IF(Y$44=0,0,Y$44/CHI_fec!Y$44)</f>
        <v>0</v>
      </c>
      <c r="DA226" s="79"/>
    </row>
    <row r="227" spans="1:105" ht="12" customHeight="1" x14ac:dyDescent="0.25">
      <c r="A227" s="41" t="s">
        <v>1038</v>
      </c>
      <c r="B227" s="277">
        <f>IF(B$58=0,0,B$58/CHI_fec!B$58)</f>
        <v>0</v>
      </c>
      <c r="C227" s="277">
        <f>IF(C$58=0,0,C$58/CHI_fec!C$58)</f>
        <v>0</v>
      </c>
      <c r="D227" s="277">
        <f>IF(D$58=0,0,D$58/CHI_fec!D$58)</f>
        <v>0</v>
      </c>
      <c r="E227" s="277">
        <f>IF(E$58=0,0,E$58/CHI_fec!E$58)</f>
        <v>0</v>
      </c>
      <c r="F227" s="277">
        <f>IF(F$58=0,0,F$58/CHI_fec!F$58)</f>
        <v>0</v>
      </c>
      <c r="G227" s="277">
        <f>IF(G$58=0,0,G$58/CHI_fec!G$58)</f>
        <v>0</v>
      </c>
      <c r="H227" s="277">
        <f>IF(H$58=0,0,H$58/CHI_fec!H$58)</f>
        <v>0</v>
      </c>
      <c r="I227" s="277">
        <f>IF(I$58=0,0,I$58/CHI_fec!I$58)</f>
        <v>0</v>
      </c>
      <c r="J227" s="277">
        <f>IF(J$58=0,0,J$58/CHI_fec!J$58)</f>
        <v>0</v>
      </c>
      <c r="K227" s="277">
        <f>IF(K$58=0,0,K$58/CHI_fec!K$58)</f>
        <v>0</v>
      </c>
      <c r="L227" s="277">
        <f>IF(L$58=0,0,L$58/CHI_fec!L$58)</f>
        <v>0</v>
      </c>
      <c r="M227" s="277">
        <f>IF(M$58=0,0,M$58/CHI_fec!M$58)</f>
        <v>0</v>
      </c>
      <c r="N227" s="277">
        <f>IF(N$58=0,0,N$58/CHI_fec!N$58)</f>
        <v>0</v>
      </c>
      <c r="O227" s="277">
        <f>IF(O$58=0,0,O$58/CHI_fec!O$58)</f>
        <v>0</v>
      </c>
      <c r="P227" s="277">
        <f>IF(P$58=0,0,P$58/CHI_fec!P$58)</f>
        <v>0</v>
      </c>
      <c r="Q227" s="277">
        <f>IF(Q$58=0,0,Q$58/CHI_fec!Q$58)</f>
        <v>0</v>
      </c>
      <c r="R227" s="277">
        <f>IF(R$58=0,0,R$58/CHI_fec!R$58)</f>
        <v>0</v>
      </c>
      <c r="S227" s="277">
        <f>IF(S$58=0,0,S$58/CHI_fec!S$58)</f>
        <v>0</v>
      </c>
      <c r="T227" s="277">
        <f>IF(T$58=0,0,T$58/CHI_fec!T$58)</f>
        <v>0</v>
      </c>
      <c r="U227" s="277">
        <f>IF(U$58=0,0,U$58/CHI_fec!U$58)</f>
        <v>0</v>
      </c>
      <c r="V227" s="277">
        <f>IF(V$58=0,0,V$58/CHI_fec!V$58)</f>
        <v>0</v>
      </c>
      <c r="W227" s="277">
        <f>IF(W$58=0,0,W$58/CHI_fec!W$58)</f>
        <v>0</v>
      </c>
      <c r="X227" s="277">
        <f>IF(X$58=0,0,X$58/CHI_fec!X$58)</f>
        <v>0</v>
      </c>
      <c r="Y227" s="277">
        <f>IF(Y$58=0,0,Y$58/CHI_fec!Y$58)</f>
        <v>0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1403</v>
      </c>
      <c r="B229" s="320">
        <f>IF(B$61=0,0,(B$61-B$108)/CHI_fec!B$61)</f>
        <v>1.1800240651352008</v>
      </c>
      <c r="C229" s="320">
        <f>IF(C$61=0,0,(C$61-C$108)/CHI_fec!C$61)</f>
        <v>1.2295018665002635</v>
      </c>
      <c r="D229" s="320">
        <f>IF(D$61=0,0,(D$61-D$108)/CHI_fec!D$61)</f>
        <v>1.1669550306631593</v>
      </c>
      <c r="E229" s="320">
        <f>IF(E$61=0,0,(E$61-E$108)/CHI_fec!E$61)</f>
        <v>0.76881639299941307</v>
      </c>
      <c r="F229" s="320">
        <f>IF(F$61=0,0,(F$61-F$108)/CHI_fec!F$61)</f>
        <v>0.8066459170277982</v>
      </c>
      <c r="G229" s="320">
        <f>IF(G$61=0,0,(G$61-G$108)/CHI_fec!G$61)</f>
        <v>0.77572656468577061</v>
      </c>
      <c r="H229" s="320">
        <f>IF(H$61=0,0,(H$61-H$108)/CHI_fec!H$61)</f>
        <v>0.64794068033935937</v>
      </c>
      <c r="I229" s="320">
        <f>IF(I$61=0,0,(I$61-I$108)/CHI_fec!I$61)</f>
        <v>0.72193081677431203</v>
      </c>
      <c r="J229" s="320">
        <f>IF(J$61=0,0,(J$61-J$108)/CHI_fec!J$61)</f>
        <v>0.65597369173532971</v>
      </c>
      <c r="K229" s="320">
        <f>IF(K$61=0,0,(K$61-K$108)/CHI_fec!K$61)</f>
        <v>0.59984388100680963</v>
      </c>
      <c r="L229" s="320">
        <f>IF(L$61=0,0,(L$61-L$108)/CHI_fec!L$61)</f>
        <v>0.63408766597840382</v>
      </c>
      <c r="M229" s="320">
        <f>IF(M$61=0,0,(M$61-M$108)/CHI_fec!M$61)</f>
        <v>0.8117626658025443</v>
      </c>
      <c r="N229" s="320">
        <f>IF(N$61=0,0,(N$61-N$108)/CHI_fec!N$61)</f>
        <v>0.90820762131892019</v>
      </c>
      <c r="O229" s="320">
        <f>IF(O$61=0,0,(O$61-O$108)/CHI_fec!O$61)</f>
        <v>1.0516411578627487</v>
      </c>
      <c r="P229" s="320">
        <f>IF(P$61=0,0,(P$61-P$108)/CHI_fec!P$61)</f>
        <v>0.93731747604501847</v>
      </c>
      <c r="Q229" s="320">
        <f>IF(Q$61=0,0,(Q$61-Q$108)/CHI_fec!Q$61)</f>
        <v>1.0842404396272631</v>
      </c>
      <c r="R229" s="320">
        <f>IF(R$61=0,0,(R$61-R$108)/CHI_fec!R$61)</f>
        <v>0.89690198319938719</v>
      </c>
      <c r="S229" s="320">
        <f>IF(S$61=0,0,(S$61-S$108)/CHI_fec!S$61)</f>
        <v>0.82631011214437566</v>
      </c>
      <c r="T229" s="320">
        <f>IF(T$61=0,0,(T$61-T$108)/CHI_fec!T$61)</f>
        <v>0.92952698384254873</v>
      </c>
      <c r="U229" s="320">
        <f>IF(U$61=0,0,(U$61-U$108)/CHI_fec!U$61)</f>
        <v>0.94683582591540383</v>
      </c>
      <c r="V229" s="320">
        <f>IF(V$61=0,0,(V$61-V$108)/CHI_fec!V$61)</f>
        <v>0.85395319346596832</v>
      </c>
      <c r="W229" s="320">
        <f>IF(W$61=0,0,(W$61-W$108)/CHI_fec!W$61)</f>
        <v>0.88497846937222335</v>
      </c>
      <c r="X229" s="320">
        <f>IF(X$61=0,0,(X$61-X$108)/CHI_fec!X$61)</f>
        <v>0.54092141572852948</v>
      </c>
      <c r="Y229" s="320">
        <f>IF(Y$61=0,0,(Y$61-Y$108)/CHI_fec!Y$61)</f>
        <v>0.54977984597399543</v>
      </c>
      <c r="DA229" s="95"/>
    </row>
    <row r="230" spans="1:105" ht="12" customHeight="1" x14ac:dyDescent="0.25">
      <c r="A230" s="55" t="s">
        <v>91</v>
      </c>
      <c r="B230" s="273">
        <f>IF(B$62=0,0,B$62/CHI_fec!B$62)</f>
        <v>0</v>
      </c>
      <c r="C230" s="273">
        <f>IF(C$62=0,0,C$62/CHI_fec!C$62)</f>
        <v>0</v>
      </c>
      <c r="D230" s="273">
        <f>IF(D$62=0,0,D$62/CHI_fec!D$62)</f>
        <v>0</v>
      </c>
      <c r="E230" s="273">
        <f>IF(E$62=0,0,E$62/CHI_fec!E$62)</f>
        <v>0</v>
      </c>
      <c r="F230" s="273">
        <f>IF(F$62=0,0,F$62/CHI_fec!F$62)</f>
        <v>0</v>
      </c>
      <c r="G230" s="273">
        <f>IF(G$62=0,0,G$62/CHI_fec!G$62)</f>
        <v>0</v>
      </c>
      <c r="H230" s="273">
        <f>IF(H$62=0,0,H$62/CHI_fec!H$62)</f>
        <v>0</v>
      </c>
      <c r="I230" s="273">
        <f>IF(I$62=0,0,I$62/CHI_fec!I$62)</f>
        <v>0</v>
      </c>
      <c r="J230" s="273">
        <f>IF(J$62=0,0,J$62/CHI_fec!J$62)</f>
        <v>0</v>
      </c>
      <c r="K230" s="273">
        <f>IF(K$62=0,0,K$62/CHI_fec!K$62)</f>
        <v>0</v>
      </c>
      <c r="L230" s="273">
        <f>IF(L$62=0,0,L$62/CHI_fec!L$62)</f>
        <v>0</v>
      </c>
      <c r="M230" s="273">
        <f>IF(M$62=0,0,M$62/CHI_fec!M$62)</f>
        <v>0</v>
      </c>
      <c r="N230" s="273">
        <f>IF(N$62=0,0,N$62/CHI_fec!N$62)</f>
        <v>0</v>
      </c>
      <c r="O230" s="273">
        <f>IF(O$62=0,0,O$62/CHI_fec!O$62)</f>
        <v>0</v>
      </c>
      <c r="P230" s="273">
        <f>IF(P$62=0,0,P$62/CHI_fec!P$62)</f>
        <v>0</v>
      </c>
      <c r="Q230" s="273">
        <f>IF(Q$62=0,0,Q$62/CHI_fec!Q$62)</f>
        <v>0</v>
      </c>
      <c r="R230" s="273">
        <f>IF(R$62=0,0,R$62/CHI_fec!R$62)</f>
        <v>0</v>
      </c>
      <c r="S230" s="273">
        <f>IF(S$62=0,0,S$62/CHI_fec!S$62)</f>
        <v>0</v>
      </c>
      <c r="T230" s="273">
        <f>IF(T$62=0,0,T$62/CHI_fec!T$62)</f>
        <v>0</v>
      </c>
      <c r="U230" s="273">
        <f>IF(U$62=0,0,U$62/CHI_fec!U$62)</f>
        <v>0</v>
      </c>
      <c r="V230" s="273">
        <f>IF(V$62=0,0,V$62/CHI_fec!V$62)</f>
        <v>0</v>
      </c>
      <c r="W230" s="273">
        <f>IF(W$62=0,0,W$62/CHI_fec!W$62)</f>
        <v>0</v>
      </c>
      <c r="X230" s="273">
        <f>IF(X$62=0,0,X$62/CHI_fec!X$62)</f>
        <v>0</v>
      </c>
      <c r="Y230" s="273">
        <f>IF(Y$62=0,0,Y$62/CHI_fec!Y$62)</f>
        <v>0</v>
      </c>
      <c r="DA230" s="76"/>
    </row>
    <row r="231" spans="1:105" ht="12" customHeight="1" x14ac:dyDescent="0.25">
      <c r="A231" s="173" t="s">
        <v>92</v>
      </c>
      <c r="B231" s="274">
        <f>IF(B$63=0,0,B$63/CHI_fec!B$63)</f>
        <v>0</v>
      </c>
      <c r="C231" s="274">
        <f>IF(C$63=0,0,C$63/CHI_fec!C$63)</f>
        <v>0</v>
      </c>
      <c r="D231" s="274">
        <f>IF(D$63=0,0,D$63/CHI_fec!D$63)</f>
        <v>0</v>
      </c>
      <c r="E231" s="274">
        <f>IF(E$63=0,0,E$63/CHI_fec!E$63)</f>
        <v>0</v>
      </c>
      <c r="F231" s="274">
        <f>IF(F$63=0,0,F$63/CHI_fec!F$63)</f>
        <v>0</v>
      </c>
      <c r="G231" s="274">
        <f>IF(G$63=0,0,G$63/CHI_fec!G$63)</f>
        <v>0</v>
      </c>
      <c r="H231" s="274">
        <f>IF(H$63=0,0,H$63/CHI_fec!H$63)</f>
        <v>0</v>
      </c>
      <c r="I231" s="274">
        <f>IF(I$63=0,0,I$63/CHI_fec!I$63)</f>
        <v>0</v>
      </c>
      <c r="J231" s="274">
        <f>IF(J$63=0,0,J$63/CHI_fec!J$63)</f>
        <v>0</v>
      </c>
      <c r="K231" s="274">
        <f>IF(K$63=0,0,K$63/CHI_fec!K$63)</f>
        <v>0</v>
      </c>
      <c r="L231" s="274">
        <f>IF(L$63=0,0,L$63/CHI_fec!L$63)</f>
        <v>0</v>
      </c>
      <c r="M231" s="274">
        <f>IF(M$63=0,0,M$63/CHI_fec!M$63)</f>
        <v>0</v>
      </c>
      <c r="N231" s="274">
        <f>IF(N$63=0,0,N$63/CHI_fec!N$63)</f>
        <v>0</v>
      </c>
      <c r="O231" s="274">
        <f>IF(O$63=0,0,O$63/CHI_fec!O$63)</f>
        <v>0</v>
      </c>
      <c r="P231" s="274">
        <f>IF(P$63=0,0,P$63/CHI_fec!P$63)</f>
        <v>0</v>
      </c>
      <c r="Q231" s="274">
        <f>IF(Q$63=0,0,Q$63/CHI_fec!Q$63)</f>
        <v>0</v>
      </c>
      <c r="R231" s="274">
        <f>IF(R$63=0,0,R$63/CHI_fec!R$63)</f>
        <v>0</v>
      </c>
      <c r="S231" s="274">
        <f>IF(S$63=0,0,S$63/CHI_fec!S$63)</f>
        <v>0</v>
      </c>
      <c r="T231" s="274">
        <f>IF(T$63=0,0,T$63/CHI_fec!T$63)</f>
        <v>0</v>
      </c>
      <c r="U231" s="274">
        <f>IF(U$63=0,0,U$63/CHI_fec!U$63)</f>
        <v>0</v>
      </c>
      <c r="V231" s="274">
        <f>IF(V$63=0,0,V$63/CHI_fec!V$63)</f>
        <v>0</v>
      </c>
      <c r="W231" s="274">
        <f>IF(W$63=0,0,W$63/CHI_fec!W$63)</f>
        <v>0</v>
      </c>
      <c r="X231" s="274">
        <f>IF(X$63=0,0,X$63/CHI_fec!X$63)</f>
        <v>0</v>
      </c>
      <c r="Y231" s="274">
        <f>IF(Y$63=0,0,Y$63/CHI_fec!Y$63)</f>
        <v>0</v>
      </c>
      <c r="DA231" s="77"/>
    </row>
    <row r="232" spans="1:105" ht="12" customHeight="1" x14ac:dyDescent="0.25">
      <c r="A232" s="173" t="s">
        <v>93</v>
      </c>
      <c r="B232" s="274">
        <f>IF(B$64=0,0,B$64/CHI_fec!B$64)</f>
        <v>0</v>
      </c>
      <c r="C232" s="274">
        <f>IF(C$64=0,0,C$64/CHI_fec!C$64)</f>
        <v>0</v>
      </c>
      <c r="D232" s="274">
        <f>IF(D$64=0,0,D$64/CHI_fec!D$64)</f>
        <v>0</v>
      </c>
      <c r="E232" s="274">
        <f>IF(E$64=0,0,E$64/CHI_fec!E$64)</f>
        <v>0</v>
      </c>
      <c r="F232" s="274">
        <f>IF(F$64=0,0,F$64/CHI_fec!F$64)</f>
        <v>0</v>
      </c>
      <c r="G232" s="274">
        <f>IF(G$64=0,0,G$64/CHI_fec!G$64)</f>
        <v>0</v>
      </c>
      <c r="H232" s="274">
        <f>IF(H$64=0,0,H$64/CHI_fec!H$64)</f>
        <v>0</v>
      </c>
      <c r="I232" s="274">
        <f>IF(I$64=0,0,I$64/CHI_fec!I$64)</f>
        <v>0</v>
      </c>
      <c r="J232" s="274">
        <f>IF(J$64=0,0,J$64/CHI_fec!J$64)</f>
        <v>0</v>
      </c>
      <c r="K232" s="274">
        <f>IF(K$64=0,0,K$64/CHI_fec!K$64)</f>
        <v>0</v>
      </c>
      <c r="L232" s="274">
        <f>IF(L$64=0,0,L$64/CHI_fec!L$64)</f>
        <v>0</v>
      </c>
      <c r="M232" s="274">
        <f>IF(M$64=0,0,M$64/CHI_fec!M$64)</f>
        <v>0</v>
      </c>
      <c r="N232" s="274">
        <f>IF(N$64=0,0,N$64/CHI_fec!N$64)</f>
        <v>0</v>
      </c>
      <c r="O232" s="274">
        <f>IF(O$64=0,0,O$64/CHI_fec!O$64)</f>
        <v>0</v>
      </c>
      <c r="P232" s="274">
        <f>IF(P$64=0,0,P$64/CHI_fec!P$64)</f>
        <v>0</v>
      </c>
      <c r="Q232" s="274">
        <f>IF(Q$64=0,0,Q$64/CHI_fec!Q$64)</f>
        <v>0</v>
      </c>
      <c r="R232" s="274">
        <f>IF(R$64=0,0,R$64/CHI_fec!R$64)</f>
        <v>0</v>
      </c>
      <c r="S232" s="274">
        <f>IF(S$64=0,0,S$64/CHI_fec!S$64)</f>
        <v>0</v>
      </c>
      <c r="T232" s="274">
        <f>IF(T$64=0,0,T$64/CHI_fec!T$64)</f>
        <v>0</v>
      </c>
      <c r="U232" s="274">
        <f>IF(U$64=0,0,U$64/CHI_fec!U$64)</f>
        <v>0</v>
      </c>
      <c r="V232" s="274">
        <f>IF(V$64=0,0,V$64/CHI_fec!V$64)</f>
        <v>0</v>
      </c>
      <c r="W232" s="274">
        <f>IF(W$64=0,0,W$64/CHI_fec!W$64)</f>
        <v>0</v>
      </c>
      <c r="X232" s="274">
        <f>IF(X$64=0,0,X$64/CHI_fec!X$64)</f>
        <v>0</v>
      </c>
      <c r="Y232" s="274">
        <f>IF(Y$64=0,0,Y$64/CHI_fec!Y$64)</f>
        <v>0</v>
      </c>
      <c r="DA232" s="77"/>
    </row>
    <row r="233" spans="1:105" ht="12" customHeight="1" x14ac:dyDescent="0.25">
      <c r="A233" s="173" t="s">
        <v>94</v>
      </c>
      <c r="B233" s="274">
        <f>IF(B$65=0,0,B$65/CHI_fec!B$65)</f>
        <v>0</v>
      </c>
      <c r="C233" s="274">
        <f>IF(C$65=0,0,C$65/CHI_fec!C$65)</f>
        <v>0</v>
      </c>
      <c r="D233" s="274">
        <f>IF(D$65=0,0,D$65/CHI_fec!D$65)</f>
        <v>0</v>
      </c>
      <c r="E233" s="274">
        <f>IF(E$65=0,0,E$65/CHI_fec!E$65)</f>
        <v>0</v>
      </c>
      <c r="F233" s="274">
        <f>IF(F$65=0,0,F$65/CHI_fec!F$65)</f>
        <v>0</v>
      </c>
      <c r="G233" s="274">
        <f>IF(G$65=0,0,G$65/CHI_fec!G$65)</f>
        <v>0</v>
      </c>
      <c r="H233" s="274">
        <f>IF(H$65=0,0,H$65/CHI_fec!H$65)</f>
        <v>0</v>
      </c>
      <c r="I233" s="274">
        <f>IF(I$65=0,0,I$65/CHI_fec!I$65)</f>
        <v>0</v>
      </c>
      <c r="J233" s="274">
        <f>IF(J$65=0,0,J$65/CHI_fec!J$65)</f>
        <v>0</v>
      </c>
      <c r="K233" s="274">
        <f>IF(K$65=0,0,K$65/CHI_fec!K$65)</f>
        <v>0</v>
      </c>
      <c r="L233" s="274">
        <f>IF(L$65=0,0,L$65/CHI_fec!L$65)</f>
        <v>0</v>
      </c>
      <c r="M233" s="274">
        <f>IF(M$65=0,0,M$65/CHI_fec!M$65)</f>
        <v>0</v>
      </c>
      <c r="N233" s="274">
        <f>IF(N$65=0,0,N$65/CHI_fec!N$65)</f>
        <v>0</v>
      </c>
      <c r="O233" s="274">
        <f>IF(O$65=0,0,O$65/CHI_fec!O$65)</f>
        <v>0</v>
      </c>
      <c r="P233" s="274">
        <f>IF(P$65=0,0,P$65/CHI_fec!P$65)</f>
        <v>0</v>
      </c>
      <c r="Q233" s="274">
        <f>IF(Q$65=0,0,Q$65/CHI_fec!Q$65)</f>
        <v>0</v>
      </c>
      <c r="R233" s="274">
        <f>IF(R$65=0,0,R$65/CHI_fec!R$65)</f>
        <v>0</v>
      </c>
      <c r="S233" s="274">
        <f>IF(S$65=0,0,S$65/CHI_fec!S$65)</f>
        <v>0</v>
      </c>
      <c r="T233" s="274">
        <f>IF(T$65=0,0,T$65/CHI_fec!T$65)</f>
        <v>0</v>
      </c>
      <c r="U233" s="274">
        <f>IF(U$65=0,0,U$65/CHI_fec!U$65)</f>
        <v>0</v>
      </c>
      <c r="V233" s="274">
        <f>IF(V$65=0,0,V$65/CHI_fec!V$65)</f>
        <v>0</v>
      </c>
      <c r="W233" s="274">
        <f>IF(W$65=0,0,W$65/CHI_fec!W$65)</f>
        <v>0</v>
      </c>
      <c r="X233" s="274">
        <f>IF(X$65=0,0,X$65/CHI_fec!X$65)</f>
        <v>0</v>
      </c>
      <c r="Y233" s="274">
        <f>IF(Y$65=0,0,Y$65/CHI_fec!Y$65)</f>
        <v>0</v>
      </c>
      <c r="DA233" s="77"/>
    </row>
    <row r="234" spans="1:105" ht="12" customHeight="1" x14ac:dyDescent="0.25">
      <c r="A234" s="56" t="s">
        <v>95</v>
      </c>
      <c r="B234" s="275">
        <f>IF(B$66=0,0,B$66/CHI_fec!B$66)</f>
        <v>0.57297431280735645</v>
      </c>
      <c r="C234" s="275">
        <f>IF(C$66=0,0,C$66/CHI_fec!C$66)</f>
        <v>0.64135468827705489</v>
      </c>
      <c r="D234" s="275">
        <f>IF(D$66=0,0,D$66/CHI_fec!D$66)</f>
        <v>0.54253463575436633</v>
      </c>
      <c r="E234" s="275">
        <f>IF(E$66=0,0,E$66/CHI_fec!E$66)</f>
        <v>0.24475405930811828</v>
      </c>
      <c r="F234" s="275">
        <f>IF(F$66=0,0,F$66/CHI_fec!F$66)</f>
        <v>0.32537195684527559</v>
      </c>
      <c r="G234" s="275">
        <f>IF(G$66=0,0,G$66/CHI_fec!G$66)</f>
        <v>0.28284416861110345</v>
      </c>
      <c r="H234" s="275">
        <f>IF(H$66=0,0,H$66/CHI_fec!H$66)</f>
        <v>0.22117967666781208</v>
      </c>
      <c r="I234" s="275">
        <f>IF(I$66=0,0,I$66/CHI_fec!I$66)</f>
        <v>0.26303744450395145</v>
      </c>
      <c r="J234" s="275">
        <f>IF(J$66=0,0,J$66/CHI_fec!J$66)</f>
        <v>0.20116077248229955</v>
      </c>
      <c r="K234" s="275">
        <f>IF(K$66=0,0,K$66/CHI_fec!K$66)</f>
        <v>0.20480341624627682</v>
      </c>
      <c r="L234" s="275">
        <f>IF(L$66=0,0,L$66/CHI_fec!L$66)</f>
        <v>0.23500016160772011</v>
      </c>
      <c r="M234" s="275">
        <f>IF(M$66=0,0,M$66/CHI_fec!M$66)</f>
        <v>0.36298312829181562</v>
      </c>
      <c r="N234" s="275">
        <f>IF(N$66=0,0,N$66/CHI_fec!N$66)</f>
        <v>0.57664990472554456</v>
      </c>
      <c r="O234" s="275">
        <f>IF(O$66=0,0,O$66/CHI_fec!O$66)</f>
        <v>0.8504978272633249</v>
      </c>
      <c r="P234" s="275">
        <f>IF(P$66=0,0,P$66/CHI_fec!P$66)</f>
        <v>0.6973649721439481</v>
      </c>
      <c r="Q234" s="275">
        <f>IF(Q$66=0,0,Q$66/CHI_fec!Q$66)</f>
        <v>0.53561489215920099</v>
      </c>
      <c r="R234" s="275">
        <f>IF(R$66=0,0,R$66/CHI_fec!R$66)</f>
        <v>0.34979718451274494</v>
      </c>
      <c r="S234" s="275">
        <f>IF(S$66=0,0,S$66/CHI_fec!S$66)</f>
        <v>0.25418501597189197</v>
      </c>
      <c r="T234" s="275">
        <f>IF(T$66=0,0,T$66/CHI_fec!T$66)</f>
        <v>0.35276775168180297</v>
      </c>
      <c r="U234" s="275">
        <f>IF(U$66=0,0,U$66/CHI_fec!U$66)</f>
        <v>0.36338809567387759</v>
      </c>
      <c r="V234" s="275">
        <f>IF(V$66=0,0,V$66/CHI_fec!V$66)</f>
        <v>0.26422242335817009</v>
      </c>
      <c r="W234" s="275">
        <f>IF(W$66=0,0,W$66/CHI_fec!W$66)</f>
        <v>0.26390972792917056</v>
      </c>
      <c r="X234" s="275">
        <f>IF(X$66=0,0,X$66/CHI_fec!X$66)</f>
        <v>5.7843866931119065E-2</v>
      </c>
      <c r="Y234" s="275">
        <f>IF(Y$66=0,0,Y$66/CHI_fec!Y$66)</f>
        <v>6.0272773702974736E-2</v>
      </c>
      <c r="DA234" s="78"/>
    </row>
    <row r="235" spans="1:105" ht="12" customHeight="1" x14ac:dyDescent="0.25">
      <c r="A235" s="174" t="s">
        <v>1051</v>
      </c>
      <c r="B235" s="276">
        <f>IF(B$72=0,0,B$72/CHI_fec!B$72)</f>
        <v>2.6244948286926175</v>
      </c>
      <c r="C235" s="276">
        <f>IF(C$72=0,0,C$72/CHI_fec!C$72)</f>
        <v>2.6618963276718075</v>
      </c>
      <c r="D235" s="276">
        <f>IF(D$72=0,0,D$72/CHI_fec!D$72)</f>
        <v>2.6373500792248032</v>
      </c>
      <c r="E235" s="276">
        <f>IF(E$72=0,0,E$72/CHI_fec!E$72)</f>
        <v>1.9482336040180286</v>
      </c>
      <c r="F235" s="276">
        <f>IF(F$72=0,0,F$72/CHI_fec!F$72)</f>
        <v>1.806975060396268</v>
      </c>
      <c r="G235" s="276">
        <f>IF(G$72=0,0,G$72/CHI_fec!G$72)</f>
        <v>1.8303028528755434</v>
      </c>
      <c r="H235" s="276">
        <f>IF(H$72=0,0,H$72/CHI_fec!H$72)</f>
        <v>1.4559225650471921</v>
      </c>
      <c r="I235" s="276">
        <f>IF(I$72=0,0,I$72/CHI_fec!I$72)</f>
        <v>1.6227498413241812</v>
      </c>
      <c r="J235" s="276">
        <f>IF(J$72=0,0,J$72/CHI_fec!J$72)</f>
        <v>1.570508389122879</v>
      </c>
      <c r="K235" s="276">
        <f>IF(K$72=0,0,K$72/CHI_fec!K$72)</f>
        <v>1.4698079630178631</v>
      </c>
      <c r="L235" s="276">
        <f>IF(L$72=0,0,L$72/CHI_fec!L$72)</f>
        <v>1.4940121478614858</v>
      </c>
      <c r="M235" s="276">
        <f>IF(M$72=0,0,M$72/CHI_fec!M$72)</f>
        <v>1.8643664623272971</v>
      </c>
      <c r="N235" s="276">
        <f>IF(N$72=0,0,N$72/CHI_fec!N$72)</f>
        <v>1.7389085985143138</v>
      </c>
      <c r="O235" s="276">
        <f>IF(O$72=0,0,O$72/CHI_fec!O$72)</f>
        <v>1.8369920575822478</v>
      </c>
      <c r="P235" s="276">
        <f>IF(P$72=0,0,P$72/CHI_fec!P$72)</f>
        <v>1.6214169005082215</v>
      </c>
      <c r="Q235" s="276">
        <f>IF(Q$72=0,0,Q$72/CHI_fec!Q$72)</f>
        <v>2.5366914108040781</v>
      </c>
      <c r="R235" s="276">
        <f>IF(R$72=0,0,R$72/CHI_fec!R$72)</f>
        <v>2.3174718821377214</v>
      </c>
      <c r="S235" s="276">
        <f>IF(S$72=0,0,S$72/CHI_fec!S$72)</f>
        <v>2.389438573619687</v>
      </c>
      <c r="T235" s="276">
        <f>IF(T$72=0,0,T$72/CHI_fec!T$72)</f>
        <v>2.4204825084293091</v>
      </c>
      <c r="U235" s="276">
        <f>IF(U$72=0,0,U$72/CHI_fec!U$72)</f>
        <v>2.449455072991416</v>
      </c>
      <c r="V235" s="276">
        <f>IF(V$72=0,0,V$72/CHI_fec!V$72)</f>
        <v>2.4530013474210266</v>
      </c>
      <c r="W235" s="276">
        <f>IF(W$72=0,0,W$72/CHI_fec!W$72)</f>
        <v>2.5738295163237028</v>
      </c>
      <c r="X235" s="276">
        <f>IF(X$72=0,0,X$72/CHI_fec!X$72)</f>
        <v>2.6083063256975842</v>
      </c>
      <c r="Y235" s="276">
        <f>IF(Y$72=0,0,Y$72/CHI_fec!Y$72)</f>
        <v>2.6039219521790278</v>
      </c>
      <c r="DA235" s="79"/>
    </row>
    <row r="236" spans="1:105" ht="12" customHeight="1" x14ac:dyDescent="0.25">
      <c r="A236" s="174" t="s">
        <v>1010</v>
      </c>
      <c r="B236" s="276">
        <f>IF(B$85=0,0,B$85/CHI_fec!B$85)</f>
        <v>2.0388822020257131</v>
      </c>
      <c r="C236" s="276">
        <f>IF(C$85=0,0,C$85/CHI_fec!C$85)</f>
        <v>2.1238083596388049</v>
      </c>
      <c r="D236" s="276">
        <f>IF(D$85=0,0,D$85/CHI_fec!D$85)</f>
        <v>2.0170181334752795</v>
      </c>
      <c r="E236" s="276">
        <f>IF(E$85=0,0,E$85/CHI_fec!E$85)</f>
        <v>1.4088042673183536</v>
      </c>
      <c r="F236" s="276">
        <f>IF(F$85=0,0,F$85/CHI_fec!F$85)</f>
        <v>1.6005268334952945</v>
      </c>
      <c r="G236" s="276">
        <f>IF(G$85=0,0,G$85/CHI_fec!G$85)</f>
        <v>1.4904631204081964</v>
      </c>
      <c r="H236" s="276">
        <f>IF(H$85=0,0,H$85/CHI_fec!H$85)</f>
        <v>1.3409738498879171</v>
      </c>
      <c r="I236" s="276">
        <f>IF(I$85=0,0,I$85/CHI_fec!I$85)</f>
        <v>1.44298232340509</v>
      </c>
      <c r="J236" s="276">
        <f>IF(J$85=0,0,J$85/CHI_fec!J$85)</f>
        <v>1.2880713705508511</v>
      </c>
      <c r="K236" s="276">
        <f>IF(K$85=0,0,K$85/CHI_fec!K$85)</f>
        <v>1.163355102559287</v>
      </c>
      <c r="L236" s="276">
        <f>IF(L$85=0,0,L$85/CHI_fec!L$85)</f>
        <v>1.2668398212096734</v>
      </c>
      <c r="M236" s="276">
        <f>IF(M$85=0,0,M$85/CHI_fec!M$85)</f>
        <v>1.5442482701995517</v>
      </c>
      <c r="N236" s="276">
        <f>IF(N$85=0,0,N$85/CHI_fec!N$85)</f>
        <v>1.8696417168785719</v>
      </c>
      <c r="O236" s="276">
        <f>IF(O$85=0,0,O$85/CHI_fec!O$85)</f>
        <v>2.0906568168711863</v>
      </c>
      <c r="P236" s="276">
        <f>IF(P$85=0,0,P$85/CHI_fec!P$85)</f>
        <v>1.9860893012289453</v>
      </c>
      <c r="Q236" s="276">
        <f>IF(Q$85=0,0,Q$85/CHI_fec!Q$85)</f>
        <v>1.8491614289856613</v>
      </c>
      <c r="R236" s="276">
        <f>IF(R$85=0,0,R$85/CHI_fec!R$85)</f>
        <v>1.4901225539014511</v>
      </c>
      <c r="S236" s="276">
        <f>IF(S$85=0,0,S$85/CHI_fec!S$85)</f>
        <v>1.3016792737639724</v>
      </c>
      <c r="T236" s="276">
        <f>IF(T$85=0,0,T$85/CHI_fec!T$85)</f>
        <v>1.5309316615537645</v>
      </c>
      <c r="U236" s="276">
        <f>IF(U$85=0,0,U$85/CHI_fec!U$85)</f>
        <v>1.5613568123513957</v>
      </c>
      <c r="V236" s="276">
        <f>IF(V$85=0,0,V$85/CHI_fec!V$85)</f>
        <v>1.3463030799906441</v>
      </c>
      <c r="W236" s="276">
        <f>IF(W$85=0,0,W$85/CHI_fec!W$85)</f>
        <v>1.3799700275735387</v>
      </c>
      <c r="X236" s="276">
        <f>IF(X$85=0,0,X$85/CHI_fec!X$85)</f>
        <v>0.48335702118222379</v>
      </c>
      <c r="Y236" s="276">
        <f>IF(Y$85=0,0,Y$85/CHI_fec!Y$85)</f>
        <v>0.50008480419664503</v>
      </c>
      <c r="DA236" s="79"/>
    </row>
    <row r="237" spans="1:105" ht="12" customHeight="1" x14ac:dyDescent="0.25">
      <c r="A237" s="174" t="s">
        <v>1021</v>
      </c>
      <c r="B237" s="276">
        <f>IF(B$93=0,0,B$93/CHI_fec!B$93)</f>
        <v>0.69975138214523291</v>
      </c>
      <c r="C237" s="276">
        <f>IF(C$93=0,0,C$93/CHI_fec!C$93)</f>
        <v>0.71997165981773081</v>
      </c>
      <c r="D237" s="276">
        <f>IF(D$93=0,0,D$93/CHI_fec!D$93)</f>
        <v>0.66808660003494647</v>
      </c>
      <c r="E237" s="276">
        <f>IF(E$93=0,0,E$93/CHI_fec!E$93)</f>
        <v>0.39648081851234152</v>
      </c>
      <c r="F237" s="276">
        <f>IF(F$93=0,0,F$93/CHI_fec!F$93)</f>
        <v>0.44679310515519527</v>
      </c>
      <c r="G237" s="276">
        <f>IF(G$93=0,0,G$93/CHI_fec!G$93)</f>
        <v>0.42731272729332387</v>
      </c>
      <c r="H237" s="276">
        <f>IF(H$93=0,0,H$93/CHI_fec!H$93)</f>
        <v>0.35466120992687439</v>
      </c>
      <c r="I237" s="276">
        <f>IF(I$93=0,0,I$93/CHI_fec!I$93)</f>
        <v>0.42314577069976128</v>
      </c>
      <c r="J237" s="276">
        <f>IF(J$93=0,0,J$93/CHI_fec!J$93)</f>
        <v>0.36133339883126298</v>
      </c>
      <c r="K237" s="276">
        <f>IF(K$93=0,0,K$93/CHI_fec!K$93)</f>
        <v>0.34711826429127979</v>
      </c>
      <c r="L237" s="276">
        <f>IF(L$93=0,0,L$93/CHI_fec!L$93)</f>
        <v>0.3628489565201185</v>
      </c>
      <c r="M237" s="276">
        <f>IF(M$93=0,0,M$93/CHI_fec!M$93)</f>
        <v>0.54407867176844338</v>
      </c>
      <c r="N237" s="276">
        <f>IF(N$93=0,0,N$93/CHI_fec!N$93)</f>
        <v>0.66846179019207574</v>
      </c>
      <c r="O237" s="276">
        <f>IF(O$93=0,0,O$93/CHI_fec!O$93)</f>
        <v>0.89266483639783956</v>
      </c>
      <c r="P237" s="276">
        <f>IF(P$93=0,0,P$93/CHI_fec!P$93)</f>
        <v>0.73889386564541515</v>
      </c>
      <c r="Q237" s="276">
        <f>IF(Q$93=0,0,Q$93/CHI_fec!Q$93)</f>
        <v>0.69803412604375104</v>
      </c>
      <c r="R237" s="276">
        <f>IF(R$93=0,0,R$93/CHI_fec!R$93)</f>
        <v>0.61559606438424663</v>
      </c>
      <c r="S237" s="276">
        <f>IF(S$93=0,0,S$93/CHI_fec!S$93)</f>
        <v>0.48871597415603402</v>
      </c>
      <c r="T237" s="276">
        <f>IF(T$93=0,0,T$93/CHI_fec!T$93)</f>
        <v>0.58256612977176458</v>
      </c>
      <c r="U237" s="276">
        <f>IF(U$93=0,0,U$93/CHI_fec!U$93)</f>
        <v>0.58468114472226429</v>
      </c>
      <c r="V237" s="276">
        <f>IF(V$93=0,0,V$93/CHI_fec!V$93)</f>
        <v>0.48017873222293295</v>
      </c>
      <c r="W237" s="276">
        <f>IF(W$93=0,0,W$93/CHI_fec!W$93)</f>
        <v>0.44469526848030144</v>
      </c>
      <c r="X237" s="276">
        <f>IF(X$93=0,0,X$93/CHI_fec!X$93)</f>
        <v>0.22367005141011931</v>
      </c>
      <c r="Y237" s="276">
        <f>IF(Y$93=0,0,Y$93/CHI_fec!Y$93)</f>
        <v>0.22810305666703354</v>
      </c>
      <c r="DA237" s="79"/>
    </row>
    <row r="238" spans="1:105" ht="12" customHeight="1" x14ac:dyDescent="0.25">
      <c r="A238" s="41" t="s">
        <v>1038</v>
      </c>
      <c r="B238" s="277">
        <f>IF(B$107=0,0,B$107/CHI_fec!B$107)</f>
        <v>0</v>
      </c>
      <c r="C238" s="277">
        <f>IF(C$107=0,0,C$107/CHI_fec!C$107)</f>
        <v>0</v>
      </c>
      <c r="D238" s="277">
        <f>IF(D$107=0,0,D$107/CHI_fec!D$107)</f>
        <v>0</v>
      </c>
      <c r="E238" s="277">
        <f>IF(E$107=0,0,E$107/CHI_fec!E$107)</f>
        <v>0</v>
      </c>
      <c r="F238" s="277">
        <f>IF(F$107=0,0,F$107/CHI_fec!F$107)</f>
        <v>0</v>
      </c>
      <c r="G238" s="277">
        <f>IF(G$107=0,0,G$107/CHI_fec!G$107)</f>
        <v>0</v>
      </c>
      <c r="H238" s="277">
        <f>IF(H$107=0,0,H$107/CHI_fec!H$107)</f>
        <v>0</v>
      </c>
      <c r="I238" s="277">
        <f>IF(I$107=0,0,I$107/CHI_fec!I$107)</f>
        <v>0</v>
      </c>
      <c r="J238" s="277">
        <f>IF(J$107=0,0,J$107/CHI_fec!J$107)</f>
        <v>0</v>
      </c>
      <c r="K238" s="277">
        <f>IF(K$107=0,0,K$107/CHI_fec!K$107)</f>
        <v>0</v>
      </c>
      <c r="L238" s="277">
        <f>IF(L$107=0,0,L$107/CHI_fec!L$107)</f>
        <v>0</v>
      </c>
      <c r="M238" s="277">
        <f>IF(M$107=0,0,M$107/CHI_fec!M$107)</f>
        <v>0</v>
      </c>
      <c r="N238" s="277">
        <f>IF(N$107=0,0,N$107/CHI_fec!N$107)</f>
        <v>0</v>
      </c>
      <c r="O238" s="277">
        <f>IF(O$107=0,0,O$107/CHI_fec!O$107)</f>
        <v>0</v>
      </c>
      <c r="P238" s="277">
        <f>IF(P$107=0,0,P$107/CHI_fec!P$107)</f>
        <v>0</v>
      </c>
      <c r="Q238" s="277">
        <f>IF(Q$107=0,0,Q$107/CHI_fec!Q$107)</f>
        <v>0</v>
      </c>
      <c r="R238" s="277">
        <f>IF(R$107=0,0,R$107/CHI_fec!R$107)</f>
        <v>0</v>
      </c>
      <c r="S238" s="277">
        <f>IF(S$107=0,0,S$107/CHI_fec!S$107)</f>
        <v>0</v>
      </c>
      <c r="T238" s="277">
        <f>IF(T$107=0,0,T$107/CHI_fec!T$107)</f>
        <v>0</v>
      </c>
      <c r="U238" s="277">
        <f>IF(U$107=0,0,U$107/CHI_fec!U$107)</f>
        <v>0</v>
      </c>
      <c r="V238" s="277">
        <f>IF(V$107=0,0,V$107/CHI_fec!V$107)</f>
        <v>0</v>
      </c>
      <c r="W238" s="277">
        <f>IF(W$107=0,0,W$107/CHI_fec!W$107)</f>
        <v>0</v>
      </c>
      <c r="X238" s="277">
        <f>IF(X$107=0,0,X$107/CHI_fec!X$107)</f>
        <v>0</v>
      </c>
      <c r="Y238" s="277">
        <f>IF(Y$107=0,0,Y$107/CHI_fec!Y$107)</f>
        <v>0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0">
        <f>IF(B$110=0,0,B$110/CHI_fec!B$110)</f>
        <v>0.61332036493715236</v>
      </c>
      <c r="C240" s="320">
        <f>IF(C$110=0,0,C$110/CHI_fec!C$110)</f>
        <v>0.64428290317497161</v>
      </c>
      <c r="D240" s="320">
        <f>IF(D$110=0,0,D$110/CHI_fec!D$110)</f>
        <v>0.60235051169128828</v>
      </c>
      <c r="E240" s="320">
        <f>IF(E$110=0,0,E$110/CHI_fec!E$110)</f>
        <v>0.37995603549820295</v>
      </c>
      <c r="F240" s="320">
        <f>IF(F$110=0,0,F$110/CHI_fec!F$110)</f>
        <v>0.41016751584185368</v>
      </c>
      <c r="G240" s="320">
        <f>IF(G$110=0,0,G$110/CHI_fec!G$110)</f>
        <v>0.39012847059006123</v>
      </c>
      <c r="H240" s="320">
        <f>IF(H$110=0,0,H$110/CHI_fec!H$110)</f>
        <v>0.32733551926052923</v>
      </c>
      <c r="I240" s="320">
        <f>IF(I$110=0,0,I$110/CHI_fec!I$110)</f>
        <v>0.36742536156137839</v>
      </c>
      <c r="J240" s="320">
        <f>IF(J$110=0,0,J$110/CHI_fec!J$110)</f>
        <v>0.32785070190755872</v>
      </c>
      <c r="K240" s="320">
        <f>IF(K$110=0,0,K$110/CHI_fec!K$110)</f>
        <v>0.29947101058250047</v>
      </c>
      <c r="L240" s="320">
        <f>IF(L$110=0,0,L$110/CHI_fec!L$110)</f>
        <v>0.31854712910715505</v>
      </c>
      <c r="M240" s="320">
        <f>IF(M$110=0,0,M$110/CHI_fec!M$110)</f>
        <v>0.41622460985698351</v>
      </c>
      <c r="N240" s="320">
        <f>IF(N$110=0,0,N$110/CHI_fec!N$110)</f>
        <v>0.4895190164339156</v>
      </c>
      <c r="O240" s="320">
        <f>IF(O$110=0,0,O$110/CHI_fec!O$110)</f>
        <v>0.59321395539710386</v>
      </c>
      <c r="P240" s="320">
        <f>IF(P$110=0,0,P$110/CHI_fec!P$110)</f>
        <v>0.5219511591291659</v>
      </c>
      <c r="Q240" s="320">
        <f>IF(Q$110=0,0,Q$110/CHI_fec!Q$110)</f>
        <v>0.55831449352342521</v>
      </c>
      <c r="R240" s="320">
        <f>IF(R$110=0,0,R$110/CHI_fec!R$110)</f>
        <v>0.45155125039434785</v>
      </c>
      <c r="S240" s="320">
        <f>IF(S$110=0,0,S$110/CHI_fec!S$110)</f>
        <v>0.40249124851816842</v>
      </c>
      <c r="T240" s="320">
        <f>IF(T$110=0,0,T$110/CHI_fec!T$110)</f>
        <v>0.46499320559119722</v>
      </c>
      <c r="U240" s="320">
        <f>IF(U$110=0,0,U$110/CHI_fec!U$110)</f>
        <v>0.47407761125533077</v>
      </c>
      <c r="V240" s="320">
        <f>IF(V$110=0,0,V$110/CHI_fec!V$110)</f>
        <v>0.41555277208294911</v>
      </c>
      <c r="W240" s="320">
        <f>IF(W$110=0,0,W$110/CHI_fec!W$110)</f>
        <v>0.42738853723572745</v>
      </c>
      <c r="X240" s="320">
        <f>IF(X$110=0,0,X$110/CHI_fec!X$110)</f>
        <v>0.24189271586401229</v>
      </c>
      <c r="Y240" s="320">
        <f>IF(Y$110=0,0,Y$110/CHI_fec!Y$110)</f>
        <v>0.24641883502093223</v>
      </c>
      <c r="DA240" s="95"/>
    </row>
    <row r="241" spans="1:105" ht="12" customHeight="1" x14ac:dyDescent="0.25">
      <c r="A241" s="55" t="s">
        <v>91</v>
      </c>
      <c r="B241" s="273">
        <f>IF(B$111=0,0,B$111/CHI_fec!B$111)</f>
        <v>0</v>
      </c>
      <c r="C241" s="273">
        <f>IF(C$111=0,0,C$111/CHI_fec!C$111)</f>
        <v>0</v>
      </c>
      <c r="D241" s="273">
        <f>IF(D$111=0,0,D$111/CHI_fec!D$111)</f>
        <v>0</v>
      </c>
      <c r="E241" s="273">
        <f>IF(E$111=0,0,E$111/CHI_fec!E$111)</f>
        <v>0</v>
      </c>
      <c r="F241" s="273">
        <f>IF(F$111=0,0,F$111/CHI_fec!F$111)</f>
        <v>0</v>
      </c>
      <c r="G241" s="273">
        <f>IF(G$111=0,0,G$111/CHI_fec!G$111)</f>
        <v>0</v>
      </c>
      <c r="H241" s="273">
        <f>IF(H$111=0,0,H$111/CHI_fec!H$111)</f>
        <v>0</v>
      </c>
      <c r="I241" s="273">
        <f>IF(I$111=0,0,I$111/CHI_fec!I$111)</f>
        <v>0</v>
      </c>
      <c r="J241" s="273">
        <f>IF(J$111=0,0,J$111/CHI_fec!J$111)</f>
        <v>0</v>
      </c>
      <c r="K241" s="273">
        <f>IF(K$111=0,0,K$111/CHI_fec!K$111)</f>
        <v>0</v>
      </c>
      <c r="L241" s="273">
        <f>IF(L$111=0,0,L$111/CHI_fec!L$111)</f>
        <v>0</v>
      </c>
      <c r="M241" s="273">
        <f>IF(M$111=0,0,M$111/CHI_fec!M$111)</f>
        <v>0</v>
      </c>
      <c r="N241" s="273">
        <f>IF(N$111=0,0,N$111/CHI_fec!N$111)</f>
        <v>0</v>
      </c>
      <c r="O241" s="273">
        <f>IF(O$111=0,0,O$111/CHI_fec!O$111)</f>
        <v>0</v>
      </c>
      <c r="P241" s="273">
        <f>IF(P$111=0,0,P$111/CHI_fec!P$111)</f>
        <v>0</v>
      </c>
      <c r="Q241" s="273">
        <f>IF(Q$111=0,0,Q$111/CHI_fec!Q$111)</f>
        <v>0</v>
      </c>
      <c r="R241" s="273">
        <f>IF(R$111=0,0,R$111/CHI_fec!R$111)</f>
        <v>0</v>
      </c>
      <c r="S241" s="273">
        <f>IF(S$111=0,0,S$111/CHI_fec!S$111)</f>
        <v>0</v>
      </c>
      <c r="T241" s="273">
        <f>IF(T$111=0,0,T$111/CHI_fec!T$111)</f>
        <v>0</v>
      </c>
      <c r="U241" s="273">
        <f>IF(U$111=0,0,U$111/CHI_fec!U$111)</f>
        <v>0</v>
      </c>
      <c r="V241" s="273">
        <f>IF(V$111=0,0,V$111/CHI_fec!V$111)</f>
        <v>0</v>
      </c>
      <c r="W241" s="273">
        <f>IF(W$111=0,0,W$111/CHI_fec!W$111)</f>
        <v>0</v>
      </c>
      <c r="X241" s="273">
        <f>IF(X$111=0,0,X$111/CHI_fec!X$111)</f>
        <v>0</v>
      </c>
      <c r="Y241" s="273">
        <f>IF(Y$111=0,0,Y$111/CHI_fec!Y$111)</f>
        <v>0</v>
      </c>
      <c r="DA241" s="76"/>
    </row>
    <row r="242" spans="1:105" ht="12" customHeight="1" x14ac:dyDescent="0.25">
      <c r="A242" s="173" t="s">
        <v>92</v>
      </c>
      <c r="B242" s="274">
        <f>IF(B$112=0,0,B$112/CHI_fec!B$112)</f>
        <v>0</v>
      </c>
      <c r="C242" s="274">
        <f>IF(C$112=0,0,C$112/CHI_fec!C$112)</f>
        <v>0</v>
      </c>
      <c r="D242" s="274">
        <f>IF(D$112=0,0,D$112/CHI_fec!D$112)</f>
        <v>0</v>
      </c>
      <c r="E242" s="274">
        <f>IF(E$112=0,0,E$112/CHI_fec!E$112)</f>
        <v>0</v>
      </c>
      <c r="F242" s="274">
        <f>IF(F$112=0,0,F$112/CHI_fec!F$112)</f>
        <v>0</v>
      </c>
      <c r="G242" s="274">
        <f>IF(G$112=0,0,G$112/CHI_fec!G$112)</f>
        <v>0</v>
      </c>
      <c r="H242" s="274">
        <f>IF(H$112=0,0,H$112/CHI_fec!H$112)</f>
        <v>0</v>
      </c>
      <c r="I242" s="274">
        <f>IF(I$112=0,0,I$112/CHI_fec!I$112)</f>
        <v>0</v>
      </c>
      <c r="J242" s="274">
        <f>IF(J$112=0,0,J$112/CHI_fec!J$112)</f>
        <v>0</v>
      </c>
      <c r="K242" s="274">
        <f>IF(K$112=0,0,K$112/CHI_fec!K$112)</f>
        <v>0</v>
      </c>
      <c r="L242" s="274">
        <f>IF(L$112=0,0,L$112/CHI_fec!L$112)</f>
        <v>0</v>
      </c>
      <c r="M242" s="274">
        <f>IF(M$112=0,0,M$112/CHI_fec!M$112)</f>
        <v>0</v>
      </c>
      <c r="N242" s="274">
        <f>IF(N$112=0,0,N$112/CHI_fec!N$112)</f>
        <v>0</v>
      </c>
      <c r="O242" s="274">
        <f>IF(O$112=0,0,O$112/CHI_fec!O$112)</f>
        <v>0</v>
      </c>
      <c r="P242" s="274">
        <f>IF(P$112=0,0,P$112/CHI_fec!P$112)</f>
        <v>0</v>
      </c>
      <c r="Q242" s="274">
        <f>IF(Q$112=0,0,Q$112/CHI_fec!Q$112)</f>
        <v>0</v>
      </c>
      <c r="R242" s="274">
        <f>IF(R$112=0,0,R$112/CHI_fec!R$112)</f>
        <v>0</v>
      </c>
      <c r="S242" s="274">
        <f>IF(S$112=0,0,S$112/CHI_fec!S$112)</f>
        <v>0</v>
      </c>
      <c r="T242" s="274">
        <f>IF(T$112=0,0,T$112/CHI_fec!T$112)</f>
        <v>0</v>
      </c>
      <c r="U242" s="274">
        <f>IF(U$112=0,0,U$112/CHI_fec!U$112)</f>
        <v>0</v>
      </c>
      <c r="V242" s="274">
        <f>IF(V$112=0,0,V$112/CHI_fec!V$112)</f>
        <v>0</v>
      </c>
      <c r="W242" s="274">
        <f>IF(W$112=0,0,W$112/CHI_fec!W$112)</f>
        <v>0</v>
      </c>
      <c r="X242" s="274">
        <f>IF(X$112=0,0,X$112/CHI_fec!X$112)</f>
        <v>0</v>
      </c>
      <c r="Y242" s="274">
        <f>IF(Y$112=0,0,Y$112/CHI_fec!Y$112)</f>
        <v>0</v>
      </c>
      <c r="DA242" s="77"/>
    </row>
    <row r="243" spans="1:105" ht="12" customHeight="1" x14ac:dyDescent="0.25">
      <c r="A243" s="173" t="s">
        <v>93</v>
      </c>
      <c r="B243" s="274">
        <f>IF(B$113=0,0,B$113/CHI_fec!B$113)</f>
        <v>0</v>
      </c>
      <c r="C243" s="274">
        <f>IF(C$113=0,0,C$113/CHI_fec!C$113)</f>
        <v>0</v>
      </c>
      <c r="D243" s="274">
        <f>IF(D$113=0,0,D$113/CHI_fec!D$113)</f>
        <v>0</v>
      </c>
      <c r="E243" s="274">
        <f>IF(E$113=0,0,E$113/CHI_fec!E$113)</f>
        <v>0</v>
      </c>
      <c r="F243" s="274">
        <f>IF(F$113=0,0,F$113/CHI_fec!F$113)</f>
        <v>0</v>
      </c>
      <c r="G243" s="274">
        <f>IF(G$113=0,0,G$113/CHI_fec!G$113)</f>
        <v>0</v>
      </c>
      <c r="H243" s="274">
        <f>IF(H$113=0,0,H$113/CHI_fec!H$113)</f>
        <v>0</v>
      </c>
      <c r="I243" s="274">
        <f>IF(I$113=0,0,I$113/CHI_fec!I$113)</f>
        <v>0</v>
      </c>
      <c r="J243" s="274">
        <f>IF(J$113=0,0,J$113/CHI_fec!J$113)</f>
        <v>0</v>
      </c>
      <c r="K243" s="274">
        <f>IF(K$113=0,0,K$113/CHI_fec!K$113)</f>
        <v>0</v>
      </c>
      <c r="L243" s="274">
        <f>IF(L$113=0,0,L$113/CHI_fec!L$113)</f>
        <v>0</v>
      </c>
      <c r="M243" s="274">
        <f>IF(M$113=0,0,M$113/CHI_fec!M$113)</f>
        <v>0</v>
      </c>
      <c r="N243" s="274">
        <f>IF(N$113=0,0,N$113/CHI_fec!N$113)</f>
        <v>0</v>
      </c>
      <c r="O243" s="274">
        <f>IF(O$113=0,0,O$113/CHI_fec!O$113)</f>
        <v>0</v>
      </c>
      <c r="P243" s="274">
        <f>IF(P$113=0,0,P$113/CHI_fec!P$113)</f>
        <v>0</v>
      </c>
      <c r="Q243" s="274">
        <f>IF(Q$113=0,0,Q$113/CHI_fec!Q$113)</f>
        <v>0</v>
      </c>
      <c r="R243" s="274">
        <f>IF(R$113=0,0,R$113/CHI_fec!R$113)</f>
        <v>0</v>
      </c>
      <c r="S243" s="274">
        <f>IF(S$113=0,0,S$113/CHI_fec!S$113)</f>
        <v>0</v>
      </c>
      <c r="T243" s="274">
        <f>IF(T$113=0,0,T$113/CHI_fec!T$113)</f>
        <v>0</v>
      </c>
      <c r="U243" s="274">
        <f>IF(U$113=0,0,U$113/CHI_fec!U$113)</f>
        <v>0</v>
      </c>
      <c r="V243" s="274">
        <f>IF(V$113=0,0,V$113/CHI_fec!V$113)</f>
        <v>0</v>
      </c>
      <c r="W243" s="274">
        <f>IF(W$113=0,0,W$113/CHI_fec!W$113)</f>
        <v>0</v>
      </c>
      <c r="X243" s="274">
        <f>IF(X$113=0,0,X$113/CHI_fec!X$113)</f>
        <v>0</v>
      </c>
      <c r="Y243" s="274">
        <f>IF(Y$113=0,0,Y$113/CHI_fec!Y$113)</f>
        <v>0</v>
      </c>
      <c r="DA243" s="77"/>
    </row>
    <row r="244" spans="1:105" ht="12" customHeight="1" x14ac:dyDescent="0.25">
      <c r="A244" s="173" t="s">
        <v>94</v>
      </c>
      <c r="B244" s="274">
        <f>IF(B$114=0,0,B$114/CHI_fec!B$114)</f>
        <v>0</v>
      </c>
      <c r="C244" s="274">
        <f>IF(C$114=0,0,C$114/CHI_fec!C$114)</f>
        <v>0</v>
      </c>
      <c r="D244" s="274">
        <f>IF(D$114=0,0,D$114/CHI_fec!D$114)</f>
        <v>0</v>
      </c>
      <c r="E244" s="274">
        <f>IF(E$114=0,0,E$114/CHI_fec!E$114)</f>
        <v>0</v>
      </c>
      <c r="F244" s="274">
        <f>IF(F$114=0,0,F$114/CHI_fec!F$114)</f>
        <v>0</v>
      </c>
      <c r="G244" s="274">
        <f>IF(G$114=0,0,G$114/CHI_fec!G$114)</f>
        <v>0</v>
      </c>
      <c r="H244" s="274">
        <f>IF(H$114=0,0,H$114/CHI_fec!H$114)</f>
        <v>0</v>
      </c>
      <c r="I244" s="274">
        <f>IF(I$114=0,0,I$114/CHI_fec!I$114)</f>
        <v>0</v>
      </c>
      <c r="J244" s="274">
        <f>IF(J$114=0,0,J$114/CHI_fec!J$114)</f>
        <v>0</v>
      </c>
      <c r="K244" s="274">
        <f>IF(K$114=0,0,K$114/CHI_fec!K$114)</f>
        <v>0</v>
      </c>
      <c r="L244" s="274">
        <f>IF(L$114=0,0,L$114/CHI_fec!L$114)</f>
        <v>0</v>
      </c>
      <c r="M244" s="274">
        <f>IF(M$114=0,0,M$114/CHI_fec!M$114)</f>
        <v>0</v>
      </c>
      <c r="N244" s="274">
        <f>IF(N$114=0,0,N$114/CHI_fec!N$114)</f>
        <v>0</v>
      </c>
      <c r="O244" s="274">
        <f>IF(O$114=0,0,O$114/CHI_fec!O$114)</f>
        <v>0</v>
      </c>
      <c r="P244" s="274">
        <f>IF(P$114=0,0,P$114/CHI_fec!P$114)</f>
        <v>0</v>
      </c>
      <c r="Q244" s="274">
        <f>IF(Q$114=0,0,Q$114/CHI_fec!Q$114)</f>
        <v>0</v>
      </c>
      <c r="R244" s="274">
        <f>IF(R$114=0,0,R$114/CHI_fec!R$114)</f>
        <v>0</v>
      </c>
      <c r="S244" s="274">
        <f>IF(S$114=0,0,S$114/CHI_fec!S$114)</f>
        <v>0</v>
      </c>
      <c r="T244" s="274">
        <f>IF(T$114=0,0,T$114/CHI_fec!T$114)</f>
        <v>0</v>
      </c>
      <c r="U244" s="274">
        <f>IF(U$114=0,0,U$114/CHI_fec!U$114)</f>
        <v>0</v>
      </c>
      <c r="V244" s="274">
        <f>IF(V$114=0,0,V$114/CHI_fec!V$114)</f>
        <v>0</v>
      </c>
      <c r="W244" s="274">
        <f>IF(W$114=0,0,W$114/CHI_fec!W$114)</f>
        <v>0</v>
      </c>
      <c r="X244" s="274">
        <f>IF(X$114=0,0,X$114/CHI_fec!X$114)</f>
        <v>0</v>
      </c>
      <c r="Y244" s="274">
        <f>IF(Y$114=0,0,Y$114/CHI_fec!Y$114)</f>
        <v>0</v>
      </c>
      <c r="DA244" s="77"/>
    </row>
    <row r="245" spans="1:105" ht="12" customHeight="1" x14ac:dyDescent="0.25">
      <c r="A245" s="56" t="s">
        <v>95</v>
      </c>
      <c r="B245" s="275">
        <f>IF(B$115=0,0,B$115/CHI_fec!B$115)</f>
        <v>0.57297431280735656</v>
      </c>
      <c r="C245" s="275">
        <f>IF(C$115=0,0,C$115/CHI_fec!C$115)</f>
        <v>0.64135468827705477</v>
      </c>
      <c r="D245" s="275">
        <f>IF(D$115=0,0,D$115/CHI_fec!D$115)</f>
        <v>0.54253463575436645</v>
      </c>
      <c r="E245" s="275">
        <f>IF(E$115=0,0,E$115/CHI_fec!E$115)</f>
        <v>0.24475405930811819</v>
      </c>
      <c r="F245" s="275">
        <f>IF(F$115=0,0,F$115/CHI_fec!F$115)</f>
        <v>0.32537195684527548</v>
      </c>
      <c r="G245" s="275">
        <f>IF(G$115=0,0,G$115/CHI_fec!G$115)</f>
        <v>0.28284416861110345</v>
      </c>
      <c r="H245" s="275">
        <f>IF(H$115=0,0,H$115/CHI_fec!H$115)</f>
        <v>0.22117967666781202</v>
      </c>
      <c r="I245" s="275">
        <f>IF(I$115=0,0,I$115/CHI_fec!I$115)</f>
        <v>0.26303744450395139</v>
      </c>
      <c r="J245" s="275">
        <f>IF(J$115=0,0,J$115/CHI_fec!J$115)</f>
        <v>0.20116077248229958</v>
      </c>
      <c r="K245" s="275">
        <f>IF(K$115=0,0,K$115/CHI_fec!K$115)</f>
        <v>0.20480341624627679</v>
      </c>
      <c r="L245" s="275">
        <f>IF(L$115=0,0,L$115/CHI_fec!L$115)</f>
        <v>0.23500016160772022</v>
      </c>
      <c r="M245" s="275">
        <f>IF(M$115=0,0,M$115/CHI_fec!M$115)</f>
        <v>0.3629831282918155</v>
      </c>
      <c r="N245" s="275">
        <f>IF(N$115=0,0,N$115/CHI_fec!N$115)</f>
        <v>0.57664990472554445</v>
      </c>
      <c r="O245" s="275">
        <f>IF(O$115=0,0,O$115/CHI_fec!O$115)</f>
        <v>0.85049782726332512</v>
      </c>
      <c r="P245" s="275">
        <f>IF(P$115=0,0,P$115/CHI_fec!P$115)</f>
        <v>0.69736497214394844</v>
      </c>
      <c r="Q245" s="275">
        <f>IF(Q$115=0,0,Q$115/CHI_fec!Q$115)</f>
        <v>0.53561489215920099</v>
      </c>
      <c r="R245" s="275">
        <f>IF(R$115=0,0,R$115/CHI_fec!R$115)</f>
        <v>0.349797184512745</v>
      </c>
      <c r="S245" s="275">
        <f>IF(S$115=0,0,S$115/CHI_fec!S$115)</f>
        <v>0.25418501597189197</v>
      </c>
      <c r="T245" s="275">
        <f>IF(T$115=0,0,T$115/CHI_fec!T$115)</f>
        <v>0.35276775168180302</v>
      </c>
      <c r="U245" s="275">
        <f>IF(U$115=0,0,U$115/CHI_fec!U$115)</f>
        <v>0.36338809567387775</v>
      </c>
      <c r="V245" s="275">
        <f>IF(V$115=0,0,V$115/CHI_fec!V$115)</f>
        <v>0.26422242335817014</v>
      </c>
      <c r="W245" s="275">
        <f>IF(W$115=0,0,W$115/CHI_fec!W$115)</f>
        <v>0.26390972792917061</v>
      </c>
      <c r="X245" s="275">
        <f>IF(X$115=0,0,X$115/CHI_fec!X$115)</f>
        <v>5.7843866931119085E-2</v>
      </c>
      <c r="Y245" s="275">
        <f>IF(Y$115=0,0,Y$115/CHI_fec!Y$115)</f>
        <v>6.0272773702974743E-2</v>
      </c>
      <c r="DA245" s="78"/>
    </row>
    <row r="246" spans="1:105" ht="12" customHeight="1" x14ac:dyDescent="0.25">
      <c r="A246" s="174" t="s">
        <v>1051</v>
      </c>
      <c r="B246" s="276">
        <f>IF(B$121=0,0,B$121/CHI_fec!B$121)</f>
        <v>2.6224738505896119</v>
      </c>
      <c r="C246" s="276">
        <f>IF(C$121=0,0,C$121/CHI_fec!C$121)</f>
        <v>2.6599239059500746</v>
      </c>
      <c r="D246" s="276">
        <f>IF(D$121=0,0,D$121/CHI_fec!D$121)</f>
        <v>2.6352774475334164</v>
      </c>
      <c r="E246" s="276">
        <f>IF(E$121=0,0,E$121/CHI_fec!E$121)</f>
        <v>1.946385436756713</v>
      </c>
      <c r="F246" s="276">
        <f>IF(F$121=0,0,F$121/CHI_fec!F$121)</f>
        <v>1.8054486048350524</v>
      </c>
      <c r="G246" s="276">
        <f>IF(G$121=0,0,G$121/CHI_fec!G$121)</f>
        <v>1.8286763331670322</v>
      </c>
      <c r="H246" s="276">
        <f>IF(H$121=0,0,H$121/CHI_fec!H$121)</f>
        <v>1.4546506810688193</v>
      </c>
      <c r="I246" s="276">
        <f>IF(I$121=0,0,I$121/CHI_fec!I$121)</f>
        <v>1.621361899954876</v>
      </c>
      <c r="J246" s="276">
        <f>IF(J$121=0,0,J$121/CHI_fec!J$121)</f>
        <v>1.5690645855142671</v>
      </c>
      <c r="K246" s="276">
        <f>IF(K$121=0,0,K$121/CHI_fec!K$121)</f>
        <v>1.4684102322643573</v>
      </c>
      <c r="L246" s="276">
        <f>IF(L$121=0,0,L$121/CHI_fec!L$121)</f>
        <v>1.4926416036973877</v>
      </c>
      <c r="M246" s="276">
        <f>IF(M$121=0,0,M$121/CHI_fec!M$121)</f>
        <v>1.8627564915016499</v>
      </c>
      <c r="N246" s="276">
        <f>IF(N$121=0,0,N$121/CHI_fec!N$121)</f>
        <v>1.7376673849270825</v>
      </c>
      <c r="O246" s="276">
        <f>IF(O$121=0,0,O$121/CHI_fec!O$121)</f>
        <v>1.8358537015916836</v>
      </c>
      <c r="P246" s="276">
        <f>IF(P$121=0,0,P$121/CHI_fec!P$121)</f>
        <v>1.6203855366555795</v>
      </c>
      <c r="Q246" s="276">
        <f>IF(Q$121=0,0,Q$121/CHI_fec!Q$121)</f>
        <v>2.5345893368651189</v>
      </c>
      <c r="R246" s="276">
        <f>IF(R$121=0,0,R$121/CHI_fec!R$121)</f>
        <v>2.3152929247347807</v>
      </c>
      <c r="S246" s="276">
        <f>IF(S$121=0,0,S$121/CHI_fec!S$121)</f>
        <v>2.3869094512168036</v>
      </c>
      <c r="T246" s="276">
        <f>IF(T$121=0,0,T$121/CHI_fec!T$121)</f>
        <v>2.4182057877857344</v>
      </c>
      <c r="U246" s="276">
        <f>IF(U$121=0,0,U$121/CHI_fec!U$121)</f>
        <v>2.4471724139615971</v>
      </c>
      <c r="V246" s="276">
        <f>IF(V$121=0,0,V$121/CHI_fec!V$121)</f>
        <v>2.4504345704474764</v>
      </c>
      <c r="W246" s="276">
        <f>IF(W$121=0,0,W$121/CHI_fec!W$121)</f>
        <v>2.5711207038627517</v>
      </c>
      <c r="X246" s="276">
        <f>IF(X$121=0,0,X$121/CHI_fec!X$121)</f>
        <v>2.6039333986403332</v>
      </c>
      <c r="Y246" s="276">
        <f>IF(Y$121=0,0,Y$121/CHI_fec!Y$121)</f>
        <v>2.5996345070050935</v>
      </c>
      <c r="DA246" s="79"/>
    </row>
    <row r="247" spans="1:105" ht="12" customHeight="1" x14ac:dyDescent="0.25">
      <c r="A247" s="174" t="s">
        <v>1010</v>
      </c>
      <c r="B247" s="276">
        <f>IF(B$134=0,0,B$134/CHI_fec!B$134)</f>
        <v>2.0388822020257127</v>
      </c>
      <c r="C247" s="276">
        <f>IF(C$134=0,0,C$134/CHI_fec!C$134)</f>
        <v>2.1238083596388058</v>
      </c>
      <c r="D247" s="276">
        <f>IF(D$134=0,0,D$134/CHI_fec!D$134)</f>
        <v>2.0170181334752804</v>
      </c>
      <c r="E247" s="276">
        <f>IF(E$134=0,0,E$134/CHI_fec!E$134)</f>
        <v>1.4088042673183534</v>
      </c>
      <c r="F247" s="276">
        <f>IF(F$134=0,0,F$134/CHI_fec!F$134)</f>
        <v>1.6005268334952951</v>
      </c>
      <c r="G247" s="276">
        <f>IF(G$134=0,0,G$134/CHI_fec!G$134)</f>
        <v>1.4904631204081962</v>
      </c>
      <c r="H247" s="276">
        <f>IF(H$134=0,0,H$134/CHI_fec!H$134)</f>
        <v>1.3409738498879173</v>
      </c>
      <c r="I247" s="276">
        <f>IF(I$134=0,0,I$134/CHI_fec!I$134)</f>
        <v>1.4429823234050907</v>
      </c>
      <c r="J247" s="276">
        <f>IF(J$134=0,0,J$134/CHI_fec!J$134)</f>
        <v>1.2880713705508511</v>
      </c>
      <c r="K247" s="276">
        <f>IF(K$134=0,0,K$134/CHI_fec!K$134)</f>
        <v>1.163355102559287</v>
      </c>
      <c r="L247" s="276">
        <f>IF(L$134=0,0,L$134/CHI_fec!L$134)</f>
        <v>1.2668398212096732</v>
      </c>
      <c r="M247" s="276">
        <f>IF(M$134=0,0,M$134/CHI_fec!M$134)</f>
        <v>1.544248270199551</v>
      </c>
      <c r="N247" s="276">
        <f>IF(N$134=0,0,N$134/CHI_fec!N$134)</f>
        <v>1.8696417168785726</v>
      </c>
      <c r="O247" s="276">
        <f>IF(O$134=0,0,O$134/CHI_fec!O$134)</f>
        <v>2.0906568168711868</v>
      </c>
      <c r="P247" s="276">
        <f>IF(P$134=0,0,P$134/CHI_fec!P$134)</f>
        <v>1.9860893012289453</v>
      </c>
      <c r="Q247" s="276">
        <f>IF(Q$134=0,0,Q$134/CHI_fec!Q$134)</f>
        <v>1.8491614289856613</v>
      </c>
      <c r="R247" s="276">
        <f>IF(R$134=0,0,R$134/CHI_fec!R$134)</f>
        <v>1.4901225539014515</v>
      </c>
      <c r="S247" s="276">
        <f>IF(S$134=0,0,S$134/CHI_fec!S$134)</f>
        <v>1.3016792737639722</v>
      </c>
      <c r="T247" s="276">
        <f>IF(T$134=0,0,T$134/CHI_fec!T$134)</f>
        <v>1.5309316615537643</v>
      </c>
      <c r="U247" s="276">
        <f>IF(U$134=0,0,U$134/CHI_fec!U$134)</f>
        <v>1.5613568123513952</v>
      </c>
      <c r="V247" s="276">
        <f>IF(V$134=0,0,V$134/CHI_fec!V$134)</f>
        <v>1.3463030799906446</v>
      </c>
      <c r="W247" s="276">
        <f>IF(W$134=0,0,W$134/CHI_fec!W$134)</f>
        <v>1.3799700275735385</v>
      </c>
      <c r="X247" s="276">
        <f>IF(X$134=0,0,X$134/CHI_fec!X$134)</f>
        <v>0.48335702118222407</v>
      </c>
      <c r="Y247" s="276">
        <f>IF(Y$134=0,0,Y$134/CHI_fec!Y$134)</f>
        <v>0.50008480419664481</v>
      </c>
      <c r="DA247" s="79"/>
    </row>
    <row r="248" spans="1:105" ht="12" customHeight="1" x14ac:dyDescent="0.25">
      <c r="A248" s="174" t="s">
        <v>1021</v>
      </c>
      <c r="B248" s="276">
        <f>IF(B$142=0,0,B$142/CHI_fec!B$142)</f>
        <v>0.77576715397670004</v>
      </c>
      <c r="C248" s="276">
        <f>IF(C$142=0,0,C$142/CHI_fec!C$142)</f>
        <v>0.79854187956921951</v>
      </c>
      <c r="D248" s="276">
        <f>IF(D$142=0,0,D$142/CHI_fec!D$142)</f>
        <v>0.74448850670121969</v>
      </c>
      <c r="E248" s="276">
        <f>IF(E$142=0,0,E$142/CHI_fec!E$142)</f>
        <v>0.44816405994364339</v>
      </c>
      <c r="F248" s="276">
        <f>IF(F$142=0,0,F$142/CHI_fec!F$142)</f>
        <v>0.49666342862326085</v>
      </c>
      <c r="G248" s="276">
        <f>IF(G$142=0,0,G$142/CHI_fec!G$142)</f>
        <v>0.47681555952317511</v>
      </c>
      <c r="H248" s="276">
        <f>IF(H$142=0,0,H$142/CHI_fec!H$142)</f>
        <v>0.39384445169469678</v>
      </c>
      <c r="I248" s="276">
        <f>IF(I$142=0,0,I$142/CHI_fec!I$142)</f>
        <v>0.46691063146992035</v>
      </c>
      <c r="J248" s="276">
        <f>IF(J$142=0,0,J$142/CHI_fec!J$142)</f>
        <v>0.40278778898708673</v>
      </c>
      <c r="K248" s="276">
        <f>IF(K$142=0,0,K$142/CHI_fec!K$142)</f>
        <v>0.38484364940478583</v>
      </c>
      <c r="L248" s="276">
        <f>IF(L$142=0,0,L$142/CHI_fec!L$142)</f>
        <v>0.40190650754098384</v>
      </c>
      <c r="M248" s="276">
        <f>IF(M$142=0,0,M$142/CHI_fec!M$142)</f>
        <v>0.59298336005086305</v>
      </c>
      <c r="N248" s="276">
        <f>IF(N$142=0,0,N$142/CHI_fec!N$142)</f>
        <v>0.71396570361679601</v>
      </c>
      <c r="O248" s="276">
        <f>IF(O$142=0,0,O$142/CHI_fec!O$142)</f>
        <v>0.93680348854901707</v>
      </c>
      <c r="P248" s="276">
        <f>IF(P$142=0,0,P$142/CHI_fec!P$142)</f>
        <v>0.77938871373556462</v>
      </c>
      <c r="Q248" s="276">
        <f>IF(Q$142=0,0,Q$142/CHI_fec!Q$142)</f>
        <v>0.76797518947651366</v>
      </c>
      <c r="R248" s="276">
        <f>IF(R$142=0,0,R$142/CHI_fec!R$142)</f>
        <v>0.67550327130808296</v>
      </c>
      <c r="S248" s="276">
        <f>IF(S$142=0,0,S$142/CHI_fec!S$142)</f>
        <v>0.54867545127852357</v>
      </c>
      <c r="T248" s="276">
        <f>IF(T$142=0,0,T$142/CHI_fec!T$142)</f>
        <v>0.64631925260117862</v>
      </c>
      <c r="U248" s="276">
        <f>IF(U$142=0,0,U$142/CHI_fec!U$142)</f>
        <v>0.64963410497439067</v>
      </c>
      <c r="V248" s="276">
        <f>IF(V$142=0,0,V$142/CHI_fec!V$142)</f>
        <v>0.54237718046325045</v>
      </c>
      <c r="W248" s="276">
        <f>IF(W$142=0,0,W$142/CHI_fec!W$142)</f>
        <v>0.51018286838771965</v>
      </c>
      <c r="X248" s="276">
        <f>IF(X$142=0,0,X$142/CHI_fec!X$142)</f>
        <v>0.27073585395497735</v>
      </c>
      <c r="Y248" s="276">
        <f>IF(Y$142=0,0,Y$142/CHI_fec!Y$142)</f>
        <v>0.27579127460873887</v>
      </c>
      <c r="DA248" s="79"/>
    </row>
    <row r="249" spans="1:105" ht="12" customHeight="1" x14ac:dyDescent="0.25">
      <c r="A249" s="41" t="s">
        <v>1038</v>
      </c>
      <c r="B249" s="277">
        <f>IF(B$156=0,0,B$156/CHI_fec!B$156)</f>
        <v>0</v>
      </c>
      <c r="C249" s="277">
        <f>IF(C$156=0,0,C$156/CHI_fec!C$156)</f>
        <v>0</v>
      </c>
      <c r="D249" s="277">
        <f>IF(D$156=0,0,D$156/CHI_fec!D$156)</f>
        <v>0</v>
      </c>
      <c r="E249" s="277">
        <f>IF(E$156=0,0,E$156/CHI_fec!E$156)</f>
        <v>0</v>
      </c>
      <c r="F249" s="277">
        <f>IF(F$156=0,0,F$156/CHI_fec!F$156)</f>
        <v>0</v>
      </c>
      <c r="G249" s="277">
        <f>IF(G$156=0,0,G$156/CHI_fec!G$156)</f>
        <v>0</v>
      </c>
      <c r="H249" s="277">
        <f>IF(H$156=0,0,H$156/CHI_fec!H$156)</f>
        <v>0</v>
      </c>
      <c r="I249" s="277">
        <f>IF(I$156=0,0,I$156/CHI_fec!I$156)</f>
        <v>0</v>
      </c>
      <c r="J249" s="277">
        <f>IF(J$156=0,0,J$156/CHI_fec!J$156)</f>
        <v>0</v>
      </c>
      <c r="K249" s="277">
        <f>IF(K$156=0,0,K$156/CHI_fec!K$156)</f>
        <v>0</v>
      </c>
      <c r="L249" s="277">
        <f>IF(L$156=0,0,L$156/CHI_fec!L$156)</f>
        <v>0</v>
      </c>
      <c r="M249" s="277">
        <f>IF(M$156=0,0,M$156/CHI_fec!M$156)</f>
        <v>0</v>
      </c>
      <c r="N249" s="277">
        <f>IF(N$156=0,0,N$156/CHI_fec!N$156)</f>
        <v>0</v>
      </c>
      <c r="O249" s="277">
        <f>IF(O$156=0,0,O$156/CHI_fec!O$156)</f>
        <v>0</v>
      </c>
      <c r="P249" s="277">
        <f>IF(P$156=0,0,P$156/CHI_fec!P$156)</f>
        <v>0</v>
      </c>
      <c r="Q249" s="277">
        <f>IF(Q$156=0,0,Q$156/CHI_fec!Q$156)</f>
        <v>0</v>
      </c>
      <c r="R249" s="277">
        <f>IF(R$156=0,0,R$156/CHI_fec!R$156)</f>
        <v>0</v>
      </c>
      <c r="S249" s="277">
        <f>IF(S$156=0,0,S$156/CHI_fec!S$156)</f>
        <v>0</v>
      </c>
      <c r="T249" s="277">
        <f>IF(T$156=0,0,T$156/CHI_fec!T$156)</f>
        <v>0</v>
      </c>
      <c r="U249" s="277">
        <f>IF(U$156=0,0,U$156/CHI_fec!U$156)</f>
        <v>0</v>
      </c>
      <c r="V249" s="277">
        <f>IF(V$156=0,0,V$156/CHI_fec!V$156)</f>
        <v>0</v>
      </c>
      <c r="W249" s="277">
        <f>IF(W$156=0,0,W$156/CHI_fec!W$156)</f>
        <v>0</v>
      </c>
      <c r="X249" s="277">
        <f>IF(X$156=0,0,X$156/CHI_fec!X$156)</f>
        <v>0</v>
      </c>
      <c r="Y249" s="277">
        <f>IF(Y$156=0,0,Y$156/CHI_fec!Y$156)</f>
        <v>0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61:Y61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4" tint="0.79998168889431442"/>
    <pageSetUpPr fitToPage="1"/>
  </sheetPr>
  <dimension ref="A1:DA7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products"</f>
        <v>LU: Non-metallic mineral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SUM(B4:B6)</f>
        <v>1253.3253061619632</v>
      </c>
      <c r="C3" s="203">
        <f t="shared" si="0"/>
        <v>1153.8364910708572</v>
      </c>
      <c r="D3" s="203">
        <f t="shared" si="0"/>
        <v>1166.8621300003153</v>
      </c>
      <c r="E3" s="203">
        <f t="shared" si="0"/>
        <v>1128.9145981570946</v>
      </c>
      <c r="F3" s="203">
        <f t="shared" si="0"/>
        <v>1004.4773292949889</v>
      </c>
      <c r="G3" s="203">
        <f t="shared" si="0"/>
        <v>954.24751501833578</v>
      </c>
      <c r="H3" s="203">
        <f t="shared" si="0"/>
        <v>959.1175481957489</v>
      </c>
      <c r="I3" s="203">
        <f t="shared" si="0"/>
        <v>1039.0836412964743</v>
      </c>
      <c r="J3" s="203">
        <f t="shared" si="0"/>
        <v>836.47638456446589</v>
      </c>
      <c r="K3" s="203">
        <f t="shared" si="0"/>
        <v>689.27585297691382</v>
      </c>
      <c r="L3" s="203">
        <f t="shared" si="0"/>
        <v>741.85223245269049</v>
      </c>
      <c r="M3" s="203">
        <f t="shared" si="0"/>
        <v>666.93248826081629</v>
      </c>
      <c r="N3" s="203">
        <f t="shared" si="0"/>
        <v>577.36472182334467</v>
      </c>
      <c r="O3" s="203">
        <f t="shared" si="0"/>
        <v>780.6361853062084</v>
      </c>
      <c r="P3" s="203">
        <f t="shared" si="0"/>
        <v>831.66089693718789</v>
      </c>
      <c r="Q3" s="203">
        <f t="shared" si="0"/>
        <v>915.87158599999998</v>
      </c>
      <c r="R3" s="203">
        <f t="shared" si="0"/>
        <v>984.31990680713136</v>
      </c>
      <c r="S3" s="203">
        <f t="shared" si="0"/>
        <v>740.02972177635093</v>
      </c>
      <c r="T3" s="203">
        <f t="shared" si="0"/>
        <v>843.9984027459509</v>
      </c>
      <c r="U3" s="203">
        <f t="shared" si="0"/>
        <v>883.29990679106868</v>
      </c>
      <c r="V3" s="203">
        <f t="shared" si="0"/>
        <v>852.11640609317499</v>
      </c>
      <c r="W3" s="203">
        <f t="shared" si="0"/>
        <v>862.79472382134975</v>
      </c>
      <c r="X3" s="203">
        <f t="shared" si="0"/>
        <v>717.88546846675104</v>
      </c>
      <c r="Y3" s="203">
        <f t="shared" si="0"/>
        <v>735.77212153696712</v>
      </c>
      <c r="DA3" s="112"/>
    </row>
    <row r="4" spans="1:105" ht="12" customHeight="1" x14ac:dyDescent="0.25">
      <c r="A4" s="50" t="s">
        <v>51</v>
      </c>
      <c r="B4" s="241">
        <v>521.75120414289893</v>
      </c>
      <c r="C4" s="241">
        <v>451.82474555595121</v>
      </c>
      <c r="D4" s="241">
        <v>522.06644993948112</v>
      </c>
      <c r="E4" s="241">
        <v>531.62992662410988</v>
      </c>
      <c r="F4" s="241">
        <v>462.32916648115889</v>
      </c>
      <c r="G4" s="241">
        <v>421.20391613620598</v>
      </c>
      <c r="H4" s="241">
        <v>463.0180068976822</v>
      </c>
      <c r="I4" s="241">
        <v>655.47597030748875</v>
      </c>
      <c r="J4" s="241">
        <v>522.09609970062786</v>
      </c>
      <c r="K4" s="241">
        <v>428.41296703354737</v>
      </c>
      <c r="L4" s="241">
        <v>514.34761763215261</v>
      </c>
      <c r="M4" s="241">
        <v>459.87433101920942</v>
      </c>
      <c r="N4" s="241">
        <v>403.06780444689309</v>
      </c>
      <c r="O4" s="241">
        <v>594.6008305281656</v>
      </c>
      <c r="P4" s="241">
        <v>595.39729405583432</v>
      </c>
      <c r="Q4" s="241">
        <v>646.91098435367144</v>
      </c>
      <c r="R4" s="241">
        <v>728.74992748586169</v>
      </c>
      <c r="S4" s="241">
        <v>475.27470687326019</v>
      </c>
      <c r="T4" s="241">
        <v>596.00917854026966</v>
      </c>
      <c r="U4" s="241">
        <v>607.97516730972666</v>
      </c>
      <c r="V4" s="241">
        <v>562.82318329354086</v>
      </c>
      <c r="W4" s="241">
        <v>591.61265384095373</v>
      </c>
      <c r="X4" s="241">
        <v>468.59858417211302</v>
      </c>
      <c r="Y4" s="241">
        <v>496.32173411678008</v>
      </c>
      <c r="DA4" s="83" t="s">
        <v>1404</v>
      </c>
    </row>
    <row r="5" spans="1:105" ht="12" customHeight="1" x14ac:dyDescent="0.25">
      <c r="A5" s="144" t="s">
        <v>52</v>
      </c>
      <c r="B5" s="282">
        <v>358.0722407280831</v>
      </c>
      <c r="C5" s="282">
        <v>369.97493533053228</v>
      </c>
      <c r="D5" s="282">
        <v>262.55530162483387</v>
      </c>
      <c r="E5" s="282">
        <v>197.5415736152533</v>
      </c>
      <c r="F5" s="282">
        <v>223.92535148013221</v>
      </c>
      <c r="G5" s="282">
        <v>229.37744289576199</v>
      </c>
      <c r="H5" s="282">
        <v>214.05237114995589</v>
      </c>
      <c r="I5" s="282">
        <v>45.245033357705722</v>
      </c>
      <c r="J5" s="282">
        <v>48.880284863838028</v>
      </c>
      <c r="K5" s="282">
        <v>33.86288594336645</v>
      </c>
      <c r="L5" s="282">
        <v>38.504614820537881</v>
      </c>
      <c r="M5" s="282">
        <v>37.058157241606857</v>
      </c>
      <c r="N5" s="282">
        <v>34.296917376451567</v>
      </c>
      <c r="O5" s="282">
        <v>46.035354778042802</v>
      </c>
      <c r="P5" s="282">
        <v>36.263602881353563</v>
      </c>
      <c r="Q5" s="282">
        <v>48.960601646328541</v>
      </c>
      <c r="R5" s="282">
        <v>35.56997932126967</v>
      </c>
      <c r="S5" s="282">
        <v>44.755014903090682</v>
      </c>
      <c r="T5" s="282">
        <v>27.989224205681211</v>
      </c>
      <c r="U5" s="282">
        <v>55.324739481342021</v>
      </c>
      <c r="V5" s="282">
        <v>109.29322279963409</v>
      </c>
      <c r="W5" s="282">
        <v>131.18206998039599</v>
      </c>
      <c r="X5" s="282">
        <v>209.28688429463801</v>
      </c>
      <c r="Y5" s="282">
        <v>199.45038742018701</v>
      </c>
      <c r="DA5" s="94" t="s">
        <v>1405</v>
      </c>
    </row>
    <row r="6" spans="1:105" ht="12" customHeight="1" x14ac:dyDescent="0.25">
      <c r="A6" s="49" t="s">
        <v>60</v>
      </c>
      <c r="B6" s="242">
        <v>373.5018612909812</v>
      </c>
      <c r="C6" s="242">
        <v>332.03681018437368</v>
      </c>
      <c r="D6" s="242">
        <v>382.24037843600041</v>
      </c>
      <c r="E6" s="242">
        <v>399.7430979177314</v>
      </c>
      <c r="F6" s="242">
        <v>318.22281133369779</v>
      </c>
      <c r="G6" s="242">
        <v>303.66615598636781</v>
      </c>
      <c r="H6" s="242">
        <v>282.04717014811081</v>
      </c>
      <c r="I6" s="242">
        <v>338.36263763127982</v>
      </c>
      <c r="J6" s="242">
        <v>265.5</v>
      </c>
      <c r="K6" s="242">
        <v>227</v>
      </c>
      <c r="L6" s="242">
        <v>189</v>
      </c>
      <c r="M6" s="242">
        <v>170</v>
      </c>
      <c r="N6" s="242">
        <v>140</v>
      </c>
      <c r="O6" s="242">
        <v>140</v>
      </c>
      <c r="P6" s="242">
        <v>200</v>
      </c>
      <c r="Q6" s="242">
        <v>220</v>
      </c>
      <c r="R6" s="242">
        <v>220</v>
      </c>
      <c r="S6" s="242">
        <v>220</v>
      </c>
      <c r="T6" s="242">
        <v>220</v>
      </c>
      <c r="U6" s="242">
        <v>220</v>
      </c>
      <c r="V6" s="242">
        <v>180</v>
      </c>
      <c r="W6" s="242">
        <v>140</v>
      </c>
      <c r="X6" s="242">
        <v>40</v>
      </c>
      <c r="Y6" s="242">
        <v>40</v>
      </c>
      <c r="DA6" s="84" t="s">
        <v>1406</v>
      </c>
    </row>
    <row r="7" spans="1:105" ht="12" customHeight="1" x14ac:dyDescent="0.25">
      <c r="A7" s="172"/>
      <c r="B7" s="172"/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DA7" s="176"/>
    </row>
    <row r="8" spans="1:105" ht="12" customHeight="1" x14ac:dyDescent="0.25">
      <c r="A8" s="30" t="s">
        <v>437</v>
      </c>
      <c r="B8" s="203"/>
      <c r="C8" s="203"/>
      <c r="D8" s="203"/>
      <c r="E8" s="203"/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DA8" s="112"/>
    </row>
    <row r="9" spans="1:105" ht="12" customHeight="1" x14ac:dyDescent="0.25">
      <c r="A9" s="50" t="s">
        <v>1407</v>
      </c>
      <c r="B9" s="241">
        <v>749</v>
      </c>
      <c r="C9" s="241">
        <v>729</v>
      </c>
      <c r="D9" s="241">
        <v>728</v>
      </c>
      <c r="E9" s="241">
        <v>714</v>
      </c>
      <c r="F9" s="241">
        <v>797</v>
      </c>
      <c r="G9" s="241">
        <v>760</v>
      </c>
      <c r="H9" s="241">
        <v>901</v>
      </c>
      <c r="I9" s="241">
        <v>1081</v>
      </c>
      <c r="J9" s="241">
        <v>1091</v>
      </c>
      <c r="K9" s="241">
        <v>1000</v>
      </c>
      <c r="L9" s="241">
        <v>1078</v>
      </c>
      <c r="M9" s="241">
        <v>1229</v>
      </c>
      <c r="N9" s="241">
        <v>1040</v>
      </c>
      <c r="O9" s="241">
        <v>1093</v>
      </c>
      <c r="P9" s="241">
        <v>1058</v>
      </c>
      <c r="Q9" s="241">
        <v>1080</v>
      </c>
      <c r="R9" s="241">
        <v>1130</v>
      </c>
      <c r="S9" s="241">
        <v>1200</v>
      </c>
      <c r="T9" s="241">
        <v>1080</v>
      </c>
      <c r="U9" s="241">
        <v>1150</v>
      </c>
      <c r="V9" s="241">
        <v>1140</v>
      </c>
      <c r="W9" s="241">
        <v>1150</v>
      </c>
      <c r="X9" s="241">
        <v>1200</v>
      </c>
      <c r="Y9" s="241">
        <v>800</v>
      </c>
      <c r="DA9" s="83" t="s">
        <v>1408</v>
      </c>
    </row>
    <row r="10" spans="1:105" ht="12" customHeight="1" x14ac:dyDescent="0.25">
      <c r="A10" s="144" t="s">
        <v>1409</v>
      </c>
      <c r="B10" s="282">
        <v>775</v>
      </c>
      <c r="C10" s="282">
        <v>900</v>
      </c>
      <c r="D10" s="282">
        <v>552</v>
      </c>
      <c r="E10" s="282">
        <v>400</v>
      </c>
      <c r="F10" s="282">
        <v>582</v>
      </c>
      <c r="G10" s="282">
        <v>624</v>
      </c>
      <c r="H10" s="282">
        <v>628</v>
      </c>
      <c r="I10" s="282">
        <v>112.5</v>
      </c>
      <c r="J10" s="282">
        <v>154</v>
      </c>
      <c r="K10" s="282">
        <v>140</v>
      </c>
      <c r="L10" s="282">
        <v>118</v>
      </c>
      <c r="M10" s="282">
        <v>183</v>
      </c>
      <c r="N10" s="282">
        <v>400</v>
      </c>
      <c r="O10" s="282">
        <v>170</v>
      </c>
      <c r="P10" s="282">
        <v>170</v>
      </c>
      <c r="Q10" s="282">
        <v>170</v>
      </c>
      <c r="R10" s="282">
        <v>170</v>
      </c>
      <c r="S10" s="282">
        <v>170</v>
      </c>
      <c r="T10" s="282">
        <v>170</v>
      </c>
      <c r="U10" s="282">
        <v>204</v>
      </c>
      <c r="V10" s="282">
        <v>255</v>
      </c>
      <c r="W10" s="282">
        <v>170</v>
      </c>
      <c r="X10" s="282">
        <v>17</v>
      </c>
      <c r="Y10" s="282">
        <v>51</v>
      </c>
      <c r="DA10" s="94" t="s">
        <v>1410</v>
      </c>
    </row>
    <row r="11" spans="1:105" ht="12" customHeight="1" x14ac:dyDescent="0.25">
      <c r="A11" s="49" t="s">
        <v>1411</v>
      </c>
      <c r="B11" s="242">
        <v>425.75099999999998</v>
      </c>
      <c r="C11" s="242">
        <v>425.39100000000002</v>
      </c>
      <c r="D11" s="242">
        <v>423.24</v>
      </c>
      <c r="E11" s="242">
        <v>426.29899999999998</v>
      </c>
      <c r="F11" s="242">
        <v>435.59500000000003</v>
      </c>
      <c r="G11" s="242">
        <v>435.07299999999998</v>
      </c>
      <c r="H11" s="242">
        <v>435.80599999999998</v>
      </c>
      <c r="I11" s="242">
        <v>443.09399999999999</v>
      </c>
      <c r="J11" s="242">
        <v>440.53800000000001</v>
      </c>
      <c r="K11" s="242">
        <v>437.31900000000002</v>
      </c>
      <c r="L11" s="242">
        <v>430.14</v>
      </c>
      <c r="M11" s="242">
        <v>433.67599999999999</v>
      </c>
      <c r="N11" s="242">
        <v>423.08100000000002</v>
      </c>
      <c r="O11" s="242">
        <v>304.45299999999997</v>
      </c>
      <c r="P11" s="242">
        <v>430.09800000000001</v>
      </c>
      <c r="Q11" s="242">
        <v>420.70299999999997</v>
      </c>
      <c r="R11" s="242">
        <v>430.10300000000001</v>
      </c>
      <c r="S11" s="242">
        <v>433.178</v>
      </c>
      <c r="T11" s="242">
        <v>422.07749999999999</v>
      </c>
      <c r="U11" s="242">
        <v>403.42500000000001</v>
      </c>
      <c r="V11" s="242">
        <v>287.23</v>
      </c>
      <c r="W11" s="242">
        <v>218.56899999999999</v>
      </c>
      <c r="X11" s="242">
        <v>64.650599999999997</v>
      </c>
      <c r="Y11" s="242">
        <v>67.683599999999998</v>
      </c>
      <c r="DA11" s="84" t="s">
        <v>1412</v>
      </c>
    </row>
    <row r="12" spans="1:105" ht="12" customHeight="1" x14ac:dyDescent="0.25">
      <c r="A12" s="172"/>
      <c r="B12" s="172"/>
      <c r="C12" s="172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2"/>
      <c r="DA12" s="176"/>
    </row>
    <row r="13" spans="1:105" ht="12" customHeight="1" x14ac:dyDescent="0.25">
      <c r="A13" s="30" t="s">
        <v>445</v>
      </c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DA13" s="112"/>
    </row>
    <row r="14" spans="1:105" ht="12" customHeight="1" x14ac:dyDescent="0.25">
      <c r="A14" s="50" t="s">
        <v>1407</v>
      </c>
      <c r="B14" s="241">
        <v>1086.1111111111111</v>
      </c>
      <c r="C14" s="241">
        <v>975.75371624937861</v>
      </c>
      <c r="D14" s="241">
        <v>975.75371624937861</v>
      </c>
      <c r="E14" s="241">
        <v>975.75371624937861</v>
      </c>
      <c r="F14" s="241">
        <v>975.75371624937861</v>
      </c>
      <c r="G14" s="241">
        <v>975.75371624937861</v>
      </c>
      <c r="H14" s="241">
        <v>975.75371624937861</v>
      </c>
      <c r="I14" s="241">
        <v>1196.468505972844</v>
      </c>
      <c r="J14" s="241">
        <v>1196.468505972844</v>
      </c>
      <c r="K14" s="241">
        <v>1196.468505972844</v>
      </c>
      <c r="L14" s="241">
        <v>1196.468505972844</v>
      </c>
      <c r="M14" s="241">
        <v>1306.825900834576</v>
      </c>
      <c r="N14" s="241">
        <v>1306.825900834576</v>
      </c>
      <c r="O14" s="241">
        <v>1306.825900834576</v>
      </c>
      <c r="P14" s="241">
        <v>1306.825900834576</v>
      </c>
      <c r="Q14" s="241">
        <v>1196.468505972844</v>
      </c>
      <c r="R14" s="241">
        <v>1196.468505972844</v>
      </c>
      <c r="S14" s="241">
        <v>1306.825900834576</v>
      </c>
      <c r="T14" s="241">
        <v>1306.825900834576</v>
      </c>
      <c r="U14" s="241">
        <v>1306.825900834576</v>
      </c>
      <c r="V14" s="241">
        <v>1306.825900834576</v>
      </c>
      <c r="W14" s="241">
        <v>1306.825900834576</v>
      </c>
      <c r="X14" s="241">
        <v>1306.825900834576</v>
      </c>
      <c r="Y14" s="241">
        <v>1306.825900834576</v>
      </c>
      <c r="DA14" s="83" t="s">
        <v>1413</v>
      </c>
    </row>
    <row r="15" spans="1:105" ht="12" customHeight="1" x14ac:dyDescent="0.25">
      <c r="A15" s="107" t="s">
        <v>1409</v>
      </c>
      <c r="B15" s="282">
        <v>815.78947368421052</v>
      </c>
      <c r="C15" s="282">
        <v>959.32617625032435</v>
      </c>
      <c r="D15" s="282">
        <v>959.32617625032435</v>
      </c>
      <c r="E15" s="282">
        <v>959.32617625032435</v>
      </c>
      <c r="F15" s="282">
        <v>887.55782496726738</v>
      </c>
      <c r="G15" s="282">
        <v>887.55782496726738</v>
      </c>
      <c r="H15" s="282">
        <v>815.78947368421041</v>
      </c>
      <c r="I15" s="282">
        <v>815.78947368421041</v>
      </c>
      <c r="J15" s="282">
        <v>815.78947368421041</v>
      </c>
      <c r="K15" s="282">
        <v>744.02112240115343</v>
      </c>
      <c r="L15" s="282">
        <v>744.02112240115343</v>
      </c>
      <c r="M15" s="282">
        <v>744.02112240115343</v>
      </c>
      <c r="N15" s="282">
        <v>672.25277111809646</v>
      </c>
      <c r="O15" s="282">
        <v>672.25277111809646</v>
      </c>
      <c r="P15" s="282">
        <v>600.48441983503949</v>
      </c>
      <c r="Q15" s="282">
        <v>600.48441983503949</v>
      </c>
      <c r="R15" s="282">
        <v>600.48441983503949</v>
      </c>
      <c r="S15" s="282">
        <v>528.71606855198252</v>
      </c>
      <c r="T15" s="282">
        <v>528.71606855198252</v>
      </c>
      <c r="U15" s="282">
        <v>528.71606855198252</v>
      </c>
      <c r="V15" s="282">
        <v>456.94771726892549</v>
      </c>
      <c r="W15" s="282">
        <v>456.94771726892549</v>
      </c>
      <c r="X15" s="282">
        <v>385.17936598586863</v>
      </c>
      <c r="Y15" s="282">
        <v>385.17936598586863</v>
      </c>
      <c r="DA15" s="94" t="s">
        <v>1414</v>
      </c>
    </row>
    <row r="16" spans="1:105" ht="12" customHeight="1" x14ac:dyDescent="0.25">
      <c r="A16" s="49" t="s">
        <v>1411</v>
      </c>
      <c r="B16" s="242">
        <v>473.05666666666667</v>
      </c>
      <c r="C16" s="242">
        <v>473.05666666666667</v>
      </c>
      <c r="D16" s="242">
        <v>483.48807868015967</v>
      </c>
      <c r="E16" s="242">
        <v>483.48807868015967</v>
      </c>
      <c r="F16" s="242">
        <v>493.91949069365268</v>
      </c>
      <c r="G16" s="242">
        <v>504.35090270714579</v>
      </c>
      <c r="H16" s="242">
        <v>514.78231472063885</v>
      </c>
      <c r="I16" s="242">
        <v>476.63007629502562</v>
      </c>
      <c r="J16" s="242">
        <v>476.63007629502562</v>
      </c>
      <c r="K16" s="242">
        <v>504.35090270714579</v>
      </c>
      <c r="L16" s="242">
        <v>504.35090270714579</v>
      </c>
      <c r="M16" s="242">
        <v>466.1986642815325</v>
      </c>
      <c r="N16" s="242">
        <v>476.63007629502562</v>
      </c>
      <c r="O16" s="242">
        <v>448.90924988290533</v>
      </c>
      <c r="P16" s="242">
        <v>487.06148830851862</v>
      </c>
      <c r="Q16" s="242">
        <v>487.06148830851862</v>
      </c>
      <c r="R16" s="242">
        <v>487.06148830851862</v>
      </c>
      <c r="S16" s="242">
        <v>487.06148830851862</v>
      </c>
      <c r="T16" s="242">
        <v>487.06148830851862</v>
      </c>
      <c r="U16" s="242">
        <v>438.47783786941233</v>
      </c>
      <c r="V16" s="242">
        <v>438.47783786941233</v>
      </c>
      <c r="W16" s="242">
        <v>389.89418743030592</v>
      </c>
      <c r="X16" s="242">
        <v>389.89418743030592</v>
      </c>
      <c r="Y16" s="242">
        <v>341.31053699119963</v>
      </c>
      <c r="DA16" s="84" t="s">
        <v>1415</v>
      </c>
    </row>
    <row r="17" spans="1:105" ht="12" customHeight="1" x14ac:dyDescent="0.25">
      <c r="A17" s="108" t="s">
        <v>450</v>
      </c>
      <c r="B17" s="210"/>
      <c r="C17" s="210"/>
      <c r="D17" s="210"/>
      <c r="E17" s="210"/>
      <c r="F17" s="210"/>
      <c r="G17" s="210"/>
      <c r="H17" s="210"/>
      <c r="I17" s="210"/>
      <c r="J17" s="210"/>
      <c r="K17" s="210"/>
      <c r="L17" s="210"/>
      <c r="M17" s="210"/>
      <c r="N17" s="210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DA17" s="109"/>
    </row>
    <row r="18" spans="1:105" ht="12" customHeight="1" x14ac:dyDescent="0.25">
      <c r="A18" s="51" t="s">
        <v>1407</v>
      </c>
      <c r="B18" s="246">
        <v>0</v>
      </c>
      <c r="C18" s="241">
        <v>0</v>
      </c>
      <c r="D18" s="241">
        <v>0</v>
      </c>
      <c r="E18" s="241">
        <v>0</v>
      </c>
      <c r="F18" s="241">
        <v>0</v>
      </c>
      <c r="G18" s="241">
        <v>0</v>
      </c>
      <c r="H18" s="241">
        <v>110.3573948617325</v>
      </c>
      <c r="I18" s="241">
        <v>220.714789723465</v>
      </c>
      <c r="J18" s="241">
        <v>0</v>
      </c>
      <c r="K18" s="241">
        <v>0</v>
      </c>
      <c r="L18" s="241">
        <v>110.3573948617325</v>
      </c>
      <c r="M18" s="241">
        <v>110.3573948617325</v>
      </c>
      <c r="N18" s="241">
        <v>0</v>
      </c>
      <c r="O18" s="241">
        <v>0</v>
      </c>
      <c r="P18" s="241">
        <v>0</v>
      </c>
      <c r="Q18" s="241">
        <v>0</v>
      </c>
      <c r="R18" s="241">
        <v>0</v>
      </c>
      <c r="S18" s="241">
        <v>110.3573948617325</v>
      </c>
      <c r="T18" s="241">
        <v>0</v>
      </c>
      <c r="U18" s="241">
        <v>110.3573948617325</v>
      </c>
      <c r="V18" s="241">
        <v>0</v>
      </c>
      <c r="W18" s="241">
        <v>0</v>
      </c>
      <c r="X18" s="241">
        <v>0</v>
      </c>
      <c r="Y18" s="241">
        <v>0</v>
      </c>
      <c r="DA18" s="83" t="s">
        <v>1416</v>
      </c>
    </row>
    <row r="19" spans="1:105" ht="12" customHeight="1" x14ac:dyDescent="0.25">
      <c r="A19" s="99" t="s">
        <v>1409</v>
      </c>
      <c r="B19" s="283">
        <v>0</v>
      </c>
      <c r="C19" s="282">
        <v>215.3050538491708</v>
      </c>
      <c r="D19" s="282">
        <v>0</v>
      </c>
      <c r="E19" s="282">
        <v>0</v>
      </c>
      <c r="F19" s="282">
        <v>0</v>
      </c>
      <c r="G19" s="282">
        <v>0</v>
      </c>
      <c r="H19" s="282">
        <v>0</v>
      </c>
      <c r="I19" s="282">
        <v>0</v>
      </c>
      <c r="J19" s="282">
        <v>0</v>
      </c>
      <c r="K19" s="282">
        <v>0</v>
      </c>
      <c r="L19" s="282">
        <v>0</v>
      </c>
      <c r="M19" s="282">
        <v>0</v>
      </c>
      <c r="N19" s="282">
        <v>0</v>
      </c>
      <c r="O19" s="282">
        <v>0</v>
      </c>
      <c r="P19" s="282">
        <v>0</v>
      </c>
      <c r="Q19" s="282">
        <v>0</v>
      </c>
      <c r="R19" s="282">
        <v>0</v>
      </c>
      <c r="S19" s="282">
        <v>0</v>
      </c>
      <c r="T19" s="282">
        <v>0</v>
      </c>
      <c r="U19" s="282">
        <v>0</v>
      </c>
      <c r="V19" s="282">
        <v>0</v>
      </c>
      <c r="W19" s="282">
        <v>0</v>
      </c>
      <c r="X19" s="282">
        <v>0</v>
      </c>
      <c r="Y19" s="282">
        <v>0</v>
      </c>
      <c r="DA19" s="94" t="s">
        <v>1417</v>
      </c>
    </row>
    <row r="20" spans="1:105" ht="12" customHeight="1" x14ac:dyDescent="0.25">
      <c r="A20" s="52" t="s">
        <v>1411</v>
      </c>
      <c r="B20" s="247">
        <v>0</v>
      </c>
      <c r="C20" s="242">
        <v>10.43141201349305</v>
      </c>
      <c r="D20" s="242">
        <v>10.43141201349305</v>
      </c>
      <c r="E20" s="242">
        <v>48.583650439106357</v>
      </c>
      <c r="F20" s="242">
        <v>10.43141201349305</v>
      </c>
      <c r="G20" s="242">
        <v>59.015062452599409</v>
      </c>
      <c r="H20" s="242">
        <v>10.43141201349305</v>
      </c>
      <c r="I20" s="242">
        <v>0</v>
      </c>
      <c r="J20" s="242">
        <v>0</v>
      </c>
      <c r="K20" s="242">
        <v>65.873064837733551</v>
      </c>
      <c r="L20" s="242">
        <v>0</v>
      </c>
      <c r="M20" s="242">
        <v>0</v>
      </c>
      <c r="N20" s="242">
        <v>10.43141201349305</v>
      </c>
      <c r="O20" s="242">
        <v>10.43141201349305</v>
      </c>
      <c r="P20" s="242">
        <v>38.152238425613312</v>
      </c>
      <c r="Q20" s="242">
        <v>48.583650439106357</v>
      </c>
      <c r="R20" s="242">
        <v>0</v>
      </c>
      <c r="S20" s="242">
        <v>48.583650439106357</v>
      </c>
      <c r="T20" s="242">
        <v>0</v>
      </c>
      <c r="U20" s="242">
        <v>0</v>
      </c>
      <c r="V20" s="242">
        <v>0</v>
      </c>
      <c r="W20" s="242">
        <v>0</v>
      </c>
      <c r="X20" s="242">
        <v>0</v>
      </c>
      <c r="Y20" s="242">
        <v>0</v>
      </c>
      <c r="DA20" s="84" t="s">
        <v>1418</v>
      </c>
    </row>
    <row r="21" spans="1:105" ht="12" customHeight="1" x14ac:dyDescent="0.25">
      <c r="A21" s="108" t="s">
        <v>455</v>
      </c>
      <c r="B21" s="245"/>
      <c r="C21" s="210"/>
      <c r="D21" s="210"/>
      <c r="E21" s="210"/>
      <c r="F21" s="210"/>
      <c r="G21" s="210"/>
      <c r="H21" s="210"/>
      <c r="I21" s="210"/>
      <c r="J21" s="210"/>
      <c r="K21" s="210"/>
      <c r="L21" s="210"/>
      <c r="M21" s="210"/>
      <c r="N21" s="210"/>
      <c r="O21" s="210"/>
      <c r="P21" s="210"/>
      <c r="Q21" s="210"/>
      <c r="R21" s="210"/>
      <c r="S21" s="210"/>
      <c r="T21" s="210"/>
      <c r="U21" s="210"/>
      <c r="V21" s="210"/>
      <c r="W21" s="210"/>
      <c r="X21" s="210"/>
      <c r="Y21" s="210"/>
      <c r="DA21" s="109"/>
    </row>
    <row r="22" spans="1:105" ht="12" customHeight="1" x14ac:dyDescent="0.25">
      <c r="A22" s="51" t="s">
        <v>1407</v>
      </c>
      <c r="B22" s="246"/>
      <c r="C22" s="241">
        <f t="shared" ref="C22:Y22" si="1">B14+C18-C14</f>
        <v>110.35739486173247</v>
      </c>
      <c r="D22" s="241">
        <f t="shared" si="1"/>
        <v>0</v>
      </c>
      <c r="E22" s="241">
        <f t="shared" si="1"/>
        <v>0</v>
      </c>
      <c r="F22" s="241">
        <f t="shared" si="1"/>
        <v>0</v>
      </c>
      <c r="G22" s="241">
        <f t="shared" si="1"/>
        <v>0</v>
      </c>
      <c r="H22" s="241">
        <f t="shared" si="1"/>
        <v>110.35739486173247</v>
      </c>
      <c r="I22" s="241">
        <f t="shared" si="1"/>
        <v>0</v>
      </c>
      <c r="J22" s="241">
        <f t="shared" si="1"/>
        <v>0</v>
      </c>
      <c r="K22" s="241">
        <f t="shared" si="1"/>
        <v>0</v>
      </c>
      <c r="L22" s="241">
        <f t="shared" si="1"/>
        <v>110.35739486173247</v>
      </c>
      <c r="M22" s="241">
        <f t="shared" si="1"/>
        <v>0</v>
      </c>
      <c r="N22" s="241">
        <f t="shared" si="1"/>
        <v>0</v>
      </c>
      <c r="O22" s="241">
        <f t="shared" si="1"/>
        <v>0</v>
      </c>
      <c r="P22" s="241">
        <f t="shared" si="1"/>
        <v>0</v>
      </c>
      <c r="Q22" s="241">
        <f t="shared" si="1"/>
        <v>110.35739486173202</v>
      </c>
      <c r="R22" s="241">
        <f t="shared" si="1"/>
        <v>0</v>
      </c>
      <c r="S22" s="241">
        <f t="shared" si="1"/>
        <v>0</v>
      </c>
      <c r="T22" s="241">
        <f t="shared" si="1"/>
        <v>0</v>
      </c>
      <c r="U22" s="241">
        <f t="shared" si="1"/>
        <v>110.35739486173247</v>
      </c>
      <c r="V22" s="241">
        <f t="shared" si="1"/>
        <v>0</v>
      </c>
      <c r="W22" s="241">
        <f t="shared" si="1"/>
        <v>0</v>
      </c>
      <c r="X22" s="241">
        <f t="shared" si="1"/>
        <v>0</v>
      </c>
      <c r="Y22" s="241">
        <f t="shared" si="1"/>
        <v>0</v>
      </c>
      <c r="DA22" s="83"/>
    </row>
    <row r="23" spans="1:105" ht="12" customHeight="1" x14ac:dyDescent="0.25">
      <c r="A23" s="99" t="s">
        <v>1409</v>
      </c>
      <c r="B23" s="283"/>
      <c r="C23" s="282">
        <f t="shared" ref="C23:Y23" si="2">B15+C19-C15</f>
        <v>71.768351283056973</v>
      </c>
      <c r="D23" s="282">
        <f t="shared" si="2"/>
        <v>0</v>
      </c>
      <c r="E23" s="282">
        <f t="shared" si="2"/>
        <v>0</v>
      </c>
      <c r="F23" s="282">
        <f t="shared" si="2"/>
        <v>71.768351283056973</v>
      </c>
      <c r="G23" s="282">
        <f t="shared" si="2"/>
        <v>0</v>
      </c>
      <c r="H23" s="282">
        <f t="shared" si="2"/>
        <v>71.768351283056973</v>
      </c>
      <c r="I23" s="282">
        <f t="shared" si="2"/>
        <v>0</v>
      </c>
      <c r="J23" s="282">
        <f t="shared" si="2"/>
        <v>0</v>
      </c>
      <c r="K23" s="282">
        <f t="shared" si="2"/>
        <v>71.768351283056973</v>
      </c>
      <c r="L23" s="282">
        <f t="shared" si="2"/>
        <v>0</v>
      </c>
      <c r="M23" s="282">
        <f t="shared" si="2"/>
        <v>0</v>
      </c>
      <c r="N23" s="282">
        <f t="shared" si="2"/>
        <v>71.768351283056973</v>
      </c>
      <c r="O23" s="282">
        <f t="shared" si="2"/>
        <v>0</v>
      </c>
      <c r="P23" s="282">
        <f t="shared" si="2"/>
        <v>71.768351283056973</v>
      </c>
      <c r="Q23" s="282">
        <f t="shared" si="2"/>
        <v>0</v>
      </c>
      <c r="R23" s="282">
        <f t="shared" si="2"/>
        <v>0</v>
      </c>
      <c r="S23" s="282">
        <f t="shared" si="2"/>
        <v>71.768351283056973</v>
      </c>
      <c r="T23" s="282">
        <f t="shared" si="2"/>
        <v>0</v>
      </c>
      <c r="U23" s="282">
        <f t="shared" si="2"/>
        <v>0</v>
      </c>
      <c r="V23" s="282">
        <f t="shared" si="2"/>
        <v>71.768351283057029</v>
      </c>
      <c r="W23" s="282">
        <f t="shared" si="2"/>
        <v>0</v>
      </c>
      <c r="X23" s="282">
        <f t="shared" si="2"/>
        <v>71.768351283056859</v>
      </c>
      <c r="Y23" s="282">
        <f t="shared" si="2"/>
        <v>0</v>
      </c>
      <c r="DA23" s="94"/>
    </row>
    <row r="24" spans="1:105" ht="12" customHeight="1" x14ac:dyDescent="0.25">
      <c r="A24" s="52" t="s">
        <v>1411</v>
      </c>
      <c r="B24" s="247"/>
      <c r="C24" s="242">
        <f t="shared" ref="C24:Y24" si="3">B16+C20-C16</f>
        <v>10.431412013493059</v>
      </c>
      <c r="D24" s="242">
        <f t="shared" si="3"/>
        <v>0</v>
      </c>
      <c r="E24" s="242">
        <f t="shared" si="3"/>
        <v>48.58365043910635</v>
      </c>
      <c r="F24" s="242">
        <f t="shared" si="3"/>
        <v>0</v>
      </c>
      <c r="G24" s="242">
        <f t="shared" si="3"/>
        <v>48.583650439106236</v>
      </c>
      <c r="H24" s="242">
        <f t="shared" si="3"/>
        <v>0</v>
      </c>
      <c r="I24" s="242">
        <f t="shared" si="3"/>
        <v>38.152238425613234</v>
      </c>
      <c r="J24" s="242">
        <f t="shared" si="3"/>
        <v>0</v>
      </c>
      <c r="K24" s="242">
        <f t="shared" si="3"/>
        <v>38.152238425613405</v>
      </c>
      <c r="L24" s="242">
        <f t="shared" si="3"/>
        <v>0</v>
      </c>
      <c r="M24" s="242">
        <f t="shared" si="3"/>
        <v>38.152238425613291</v>
      </c>
      <c r="N24" s="242">
        <f t="shared" si="3"/>
        <v>0</v>
      </c>
      <c r="O24" s="242">
        <f t="shared" si="3"/>
        <v>38.152238425613348</v>
      </c>
      <c r="P24" s="242">
        <f t="shared" si="3"/>
        <v>0</v>
      </c>
      <c r="Q24" s="242">
        <f t="shared" si="3"/>
        <v>48.58365043910635</v>
      </c>
      <c r="R24" s="242">
        <f t="shared" si="3"/>
        <v>0</v>
      </c>
      <c r="S24" s="242">
        <f t="shared" si="3"/>
        <v>48.58365043910635</v>
      </c>
      <c r="T24" s="242">
        <f t="shared" si="3"/>
        <v>0</v>
      </c>
      <c r="U24" s="242">
        <f t="shared" si="3"/>
        <v>48.583650439106293</v>
      </c>
      <c r="V24" s="242">
        <f t="shared" si="3"/>
        <v>0</v>
      </c>
      <c r="W24" s="242">
        <f t="shared" si="3"/>
        <v>48.583650439106407</v>
      </c>
      <c r="X24" s="242">
        <f t="shared" si="3"/>
        <v>0</v>
      </c>
      <c r="Y24" s="242">
        <f t="shared" si="3"/>
        <v>48.583650439106293</v>
      </c>
      <c r="DA24" s="84"/>
    </row>
    <row r="25" spans="1:105" ht="12" customHeight="1" x14ac:dyDescent="0.25">
      <c r="A25" s="30" t="s">
        <v>456</v>
      </c>
      <c r="B25" s="203"/>
      <c r="C25" s="203"/>
      <c r="D25" s="203"/>
      <c r="E25" s="203"/>
      <c r="F25" s="203"/>
      <c r="G25" s="203"/>
      <c r="H25" s="203"/>
      <c r="I25" s="203"/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  <c r="Y25" s="203"/>
      <c r="DA25" s="112"/>
    </row>
    <row r="26" spans="1:105" ht="12" customHeight="1" x14ac:dyDescent="0.25">
      <c r="A26" s="50" t="s">
        <v>1407</v>
      </c>
      <c r="B26" s="241">
        <f t="shared" ref="B26:Y26" si="4">B14-B9</f>
        <v>337.11111111111109</v>
      </c>
      <c r="C26" s="241">
        <f t="shared" si="4"/>
        <v>246.75371624937861</v>
      </c>
      <c r="D26" s="241">
        <f t="shared" si="4"/>
        <v>247.75371624937861</v>
      </c>
      <c r="E26" s="241">
        <f t="shared" si="4"/>
        <v>261.75371624937861</v>
      </c>
      <c r="F26" s="241">
        <f t="shared" si="4"/>
        <v>178.75371624937861</v>
      </c>
      <c r="G26" s="241">
        <f t="shared" si="4"/>
        <v>215.75371624937861</v>
      </c>
      <c r="H26" s="241">
        <f t="shared" si="4"/>
        <v>74.753716249378613</v>
      </c>
      <c r="I26" s="241">
        <f t="shared" si="4"/>
        <v>115.46850597284401</v>
      </c>
      <c r="J26" s="241">
        <f t="shared" si="4"/>
        <v>105.46850597284401</v>
      </c>
      <c r="K26" s="241">
        <f t="shared" si="4"/>
        <v>196.46850597284401</v>
      </c>
      <c r="L26" s="241">
        <f t="shared" si="4"/>
        <v>118.46850597284401</v>
      </c>
      <c r="M26" s="241">
        <f t="shared" si="4"/>
        <v>77.825900834576032</v>
      </c>
      <c r="N26" s="241">
        <f t="shared" si="4"/>
        <v>266.82590083457603</v>
      </c>
      <c r="O26" s="241">
        <f t="shared" si="4"/>
        <v>213.82590083457603</v>
      </c>
      <c r="P26" s="241">
        <f t="shared" si="4"/>
        <v>248.82590083457603</v>
      </c>
      <c r="Q26" s="241">
        <f t="shared" si="4"/>
        <v>116.46850597284401</v>
      </c>
      <c r="R26" s="241">
        <f t="shared" si="4"/>
        <v>66.468505972844014</v>
      </c>
      <c r="S26" s="241">
        <f t="shared" si="4"/>
        <v>106.82590083457603</v>
      </c>
      <c r="T26" s="241">
        <f t="shared" si="4"/>
        <v>226.82590083457603</v>
      </c>
      <c r="U26" s="241">
        <f t="shared" si="4"/>
        <v>156.82590083457603</v>
      </c>
      <c r="V26" s="241">
        <f t="shared" si="4"/>
        <v>166.82590083457603</v>
      </c>
      <c r="W26" s="241">
        <f t="shared" si="4"/>
        <v>156.82590083457603</v>
      </c>
      <c r="X26" s="241">
        <f t="shared" si="4"/>
        <v>106.82590083457603</v>
      </c>
      <c r="Y26" s="241">
        <f t="shared" si="4"/>
        <v>506.82590083457603</v>
      </c>
      <c r="DA26" s="83"/>
    </row>
    <row r="27" spans="1:105" ht="12" customHeight="1" x14ac:dyDescent="0.25">
      <c r="A27" s="107" t="s">
        <v>1409</v>
      </c>
      <c r="B27" s="282">
        <f t="shared" ref="B27:Y27" si="5">B15-B10</f>
        <v>40.78947368421052</v>
      </c>
      <c r="C27" s="282">
        <f t="shared" si="5"/>
        <v>59.326176250324352</v>
      </c>
      <c r="D27" s="282">
        <f t="shared" si="5"/>
        <v>407.32617625032435</v>
      </c>
      <c r="E27" s="282">
        <f t="shared" si="5"/>
        <v>559.32617625032435</v>
      </c>
      <c r="F27" s="282">
        <f t="shared" si="5"/>
        <v>305.55782496726738</v>
      </c>
      <c r="G27" s="282">
        <f t="shared" si="5"/>
        <v>263.55782496726738</v>
      </c>
      <c r="H27" s="282">
        <f t="shared" si="5"/>
        <v>187.78947368421041</v>
      </c>
      <c r="I27" s="282">
        <f t="shared" si="5"/>
        <v>703.28947368421041</v>
      </c>
      <c r="J27" s="282">
        <f t="shared" si="5"/>
        <v>661.78947368421041</v>
      </c>
      <c r="K27" s="282">
        <f t="shared" si="5"/>
        <v>604.02112240115343</v>
      </c>
      <c r="L27" s="282">
        <f t="shared" si="5"/>
        <v>626.02112240115343</v>
      </c>
      <c r="M27" s="282">
        <f t="shared" si="5"/>
        <v>561.02112240115343</v>
      </c>
      <c r="N27" s="282">
        <f t="shared" si="5"/>
        <v>272.25277111809646</v>
      </c>
      <c r="O27" s="282">
        <f t="shared" si="5"/>
        <v>502.25277111809646</v>
      </c>
      <c r="P27" s="282">
        <f t="shared" si="5"/>
        <v>430.48441983503949</v>
      </c>
      <c r="Q27" s="282">
        <f t="shared" si="5"/>
        <v>430.48441983503949</v>
      </c>
      <c r="R27" s="282">
        <f t="shared" si="5"/>
        <v>430.48441983503949</v>
      </c>
      <c r="S27" s="282">
        <f t="shared" si="5"/>
        <v>358.71606855198252</v>
      </c>
      <c r="T27" s="282">
        <f t="shared" si="5"/>
        <v>358.71606855198252</v>
      </c>
      <c r="U27" s="282">
        <f t="shared" si="5"/>
        <v>324.71606855198252</v>
      </c>
      <c r="V27" s="282">
        <f t="shared" si="5"/>
        <v>201.94771726892549</v>
      </c>
      <c r="W27" s="282">
        <f t="shared" si="5"/>
        <v>286.94771726892549</v>
      </c>
      <c r="X27" s="282">
        <f t="shared" si="5"/>
        <v>368.17936598586863</v>
      </c>
      <c r="Y27" s="282">
        <f t="shared" si="5"/>
        <v>334.17936598586863</v>
      </c>
      <c r="DA27" s="94"/>
    </row>
    <row r="28" spans="1:105" ht="12" customHeight="1" x14ac:dyDescent="0.25">
      <c r="A28" s="49" t="s">
        <v>1411</v>
      </c>
      <c r="B28" s="242">
        <f t="shared" ref="B28:Y28" si="6">B16-B11</f>
        <v>47.305666666666696</v>
      </c>
      <c r="C28" s="242">
        <f t="shared" si="6"/>
        <v>47.665666666666652</v>
      </c>
      <c r="D28" s="242">
        <f t="shared" si="6"/>
        <v>60.248078680159665</v>
      </c>
      <c r="E28" s="242">
        <f t="shared" si="6"/>
        <v>57.189078680159696</v>
      </c>
      <c r="F28" s="242">
        <f t="shared" si="6"/>
        <v>58.324490693652649</v>
      </c>
      <c r="G28" s="242">
        <f t="shared" si="6"/>
        <v>69.277902707145813</v>
      </c>
      <c r="H28" s="242">
        <f t="shared" si="6"/>
        <v>78.976314720638868</v>
      </c>
      <c r="I28" s="242">
        <f t="shared" si="6"/>
        <v>33.536076295025623</v>
      </c>
      <c r="J28" s="242">
        <f t="shared" si="6"/>
        <v>36.092076295025606</v>
      </c>
      <c r="K28" s="242">
        <f t="shared" si="6"/>
        <v>67.031902707145775</v>
      </c>
      <c r="L28" s="242">
        <f t="shared" si="6"/>
        <v>74.210902707145806</v>
      </c>
      <c r="M28" s="242">
        <f t="shared" si="6"/>
        <v>32.522664281532514</v>
      </c>
      <c r="N28" s="242">
        <f t="shared" si="6"/>
        <v>53.5490762950256</v>
      </c>
      <c r="O28" s="242">
        <f t="shared" si="6"/>
        <v>144.45624988290535</v>
      </c>
      <c r="P28" s="242">
        <f t="shared" si="6"/>
        <v>56.963488308518606</v>
      </c>
      <c r="Q28" s="242">
        <f t="shared" si="6"/>
        <v>66.358488308518645</v>
      </c>
      <c r="R28" s="242">
        <f t="shared" si="6"/>
        <v>56.958488308518611</v>
      </c>
      <c r="S28" s="242">
        <f t="shared" si="6"/>
        <v>53.883488308518622</v>
      </c>
      <c r="T28" s="242">
        <f t="shared" si="6"/>
        <v>64.983988308518633</v>
      </c>
      <c r="U28" s="242">
        <f t="shared" si="6"/>
        <v>35.052837869412315</v>
      </c>
      <c r="V28" s="242">
        <f t="shared" si="6"/>
        <v>151.24783786941231</v>
      </c>
      <c r="W28" s="242">
        <f t="shared" si="6"/>
        <v>171.32518743030593</v>
      </c>
      <c r="X28" s="242">
        <f t="shared" si="6"/>
        <v>325.24358743030592</v>
      </c>
      <c r="Y28" s="242">
        <f t="shared" si="6"/>
        <v>273.62693699119961</v>
      </c>
      <c r="DA28" s="84"/>
    </row>
    <row r="29" spans="1:105" ht="12" customHeight="1" x14ac:dyDescent="0.25">
      <c r="A29" s="142"/>
      <c r="B29" s="244"/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Y29" s="244"/>
      <c r="DA29" s="176"/>
    </row>
    <row r="30" spans="1:105" ht="12" customHeight="1" x14ac:dyDescent="0.25">
      <c r="A30" s="30" t="s">
        <v>69</v>
      </c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DA30" s="112"/>
    </row>
    <row r="31" spans="1:105" ht="12" customHeight="1" x14ac:dyDescent="0.25">
      <c r="A31" s="31" t="s">
        <v>70</v>
      </c>
      <c r="B31" s="210">
        <v>199.54213241616509</v>
      </c>
      <c r="C31" s="210">
        <v>205.61117798796221</v>
      </c>
      <c r="D31" s="210">
        <v>173.3067927773001</v>
      </c>
      <c r="E31" s="210">
        <v>138.25821152192611</v>
      </c>
      <c r="F31" s="210">
        <v>167.16870163370601</v>
      </c>
      <c r="G31" s="210">
        <v>168.61289767841791</v>
      </c>
      <c r="H31" s="210">
        <v>174.0617368873603</v>
      </c>
      <c r="I31" s="210">
        <v>154.07704213241621</v>
      </c>
      <c r="J31" s="210">
        <v>155.89699054170251</v>
      </c>
      <c r="K31" s="210">
        <v>151.2815993121238</v>
      </c>
      <c r="L31" s="210">
        <v>152.36999140154771</v>
      </c>
      <c r="M31" s="210">
        <v>166.67171109200339</v>
      </c>
      <c r="N31" s="210">
        <v>162.21633705932931</v>
      </c>
      <c r="O31" s="210">
        <v>138.28873602751511</v>
      </c>
      <c r="P31" s="210">
        <v>154.50928632846089</v>
      </c>
      <c r="Q31" s="210">
        <v>149.0362854686156</v>
      </c>
      <c r="R31" s="210">
        <v>149.7196044711952</v>
      </c>
      <c r="S31" s="210">
        <v>148.17669819432501</v>
      </c>
      <c r="T31" s="210">
        <v>143.20180567497849</v>
      </c>
      <c r="U31" s="210">
        <v>145.9174548581255</v>
      </c>
      <c r="V31" s="210">
        <v>127.6450558899398</v>
      </c>
      <c r="W31" s="210">
        <v>111.77257093723129</v>
      </c>
      <c r="X31" s="210">
        <v>80.099914015477225</v>
      </c>
      <c r="Y31" s="210">
        <v>54.740412725709369</v>
      </c>
      <c r="DA31" s="109" t="s">
        <v>1419</v>
      </c>
    </row>
    <row r="32" spans="1:105" ht="12" customHeight="1" x14ac:dyDescent="0.25">
      <c r="A32" s="24" t="s">
        <v>28</v>
      </c>
      <c r="B32" s="213">
        <v>74.708254514187445</v>
      </c>
      <c r="C32" s="213">
        <v>74.517110920034384</v>
      </c>
      <c r="D32" s="213">
        <v>36.23344797936371</v>
      </c>
      <c r="E32" s="213">
        <v>28.033619948409289</v>
      </c>
      <c r="F32" s="213">
        <v>49.462080825451423</v>
      </c>
      <c r="G32" s="213">
        <v>52.324075666380047</v>
      </c>
      <c r="H32" s="213">
        <v>61.569991401547718</v>
      </c>
      <c r="I32" s="213">
        <v>39.940498710232163</v>
      </c>
      <c r="J32" s="213">
        <v>42.221496130696472</v>
      </c>
      <c r="K32" s="213">
        <v>45.010146173688732</v>
      </c>
      <c r="L32" s="213">
        <v>42.86380051590713</v>
      </c>
      <c r="M32" s="213">
        <v>43.455288048151331</v>
      </c>
      <c r="N32" s="213">
        <v>41.624161650902828</v>
      </c>
      <c r="O32" s="213">
        <v>39.997850386930352</v>
      </c>
      <c r="P32" s="213">
        <v>39.976010318142727</v>
      </c>
      <c r="Q32" s="213">
        <v>37.93233018056749</v>
      </c>
      <c r="R32" s="213">
        <v>39.181427343078248</v>
      </c>
      <c r="S32" s="213">
        <v>40.529750644883919</v>
      </c>
      <c r="T32" s="213">
        <v>35.471883061049013</v>
      </c>
      <c r="U32" s="213">
        <v>39.720120378331913</v>
      </c>
      <c r="V32" s="213">
        <v>32.434221840068787</v>
      </c>
      <c r="W32" s="213">
        <v>35.14729148753225</v>
      </c>
      <c r="X32" s="213">
        <v>36.696044711951849</v>
      </c>
      <c r="Y32" s="213">
        <v>19.584436801375752</v>
      </c>
      <c r="DA32" s="85" t="s">
        <v>1420</v>
      </c>
    </row>
    <row r="33" spans="1:105" ht="12" customHeight="1" x14ac:dyDescent="0.25">
      <c r="A33" s="14" t="s">
        <v>29</v>
      </c>
      <c r="B33" s="204">
        <f t="shared" ref="B33:Y33" si="7">B34+B35+B36+B37+B38</f>
        <v>0.85236457437661217</v>
      </c>
      <c r="C33" s="204">
        <f t="shared" si="7"/>
        <v>1.0279449699054171</v>
      </c>
      <c r="D33" s="204">
        <f t="shared" si="7"/>
        <v>0.9528804815133276</v>
      </c>
      <c r="E33" s="204">
        <f t="shared" si="7"/>
        <v>0.57944969905417021</v>
      </c>
      <c r="F33" s="204">
        <f t="shared" si="7"/>
        <v>0.75391229578675845</v>
      </c>
      <c r="G33" s="204">
        <f t="shared" si="7"/>
        <v>0.51349957007738611</v>
      </c>
      <c r="H33" s="204">
        <f t="shared" si="7"/>
        <v>0.23645743766122099</v>
      </c>
      <c r="I33" s="204">
        <f t="shared" si="7"/>
        <v>0.18770421324161651</v>
      </c>
      <c r="J33" s="204">
        <f t="shared" si="7"/>
        <v>0.12175408426483229</v>
      </c>
      <c r="K33" s="204">
        <f t="shared" si="7"/>
        <v>0.1065348237317283</v>
      </c>
      <c r="L33" s="204">
        <f t="shared" si="7"/>
        <v>0.1988822012037833</v>
      </c>
      <c r="M33" s="204">
        <f t="shared" si="7"/>
        <v>0.13800515907136721</v>
      </c>
      <c r="N33" s="204">
        <f t="shared" si="7"/>
        <v>0.46878761822871878</v>
      </c>
      <c r="O33" s="204">
        <f t="shared" si="7"/>
        <v>0.64634565778159925</v>
      </c>
      <c r="P33" s="204">
        <f t="shared" si="7"/>
        <v>0.68899398108340493</v>
      </c>
      <c r="Q33" s="204">
        <f t="shared" si="7"/>
        <v>0.8158211521926052</v>
      </c>
      <c r="R33" s="204">
        <f t="shared" si="7"/>
        <v>1.5890799656061909</v>
      </c>
      <c r="S33" s="204">
        <f t="shared" si="7"/>
        <v>3.6875322441960452</v>
      </c>
      <c r="T33" s="204">
        <f t="shared" si="7"/>
        <v>4.0000859845227854</v>
      </c>
      <c r="U33" s="204">
        <f t="shared" si="7"/>
        <v>5.4897678417884777</v>
      </c>
      <c r="V33" s="204">
        <f t="shared" si="7"/>
        <v>5.0371453138435083</v>
      </c>
      <c r="W33" s="204">
        <f t="shared" si="7"/>
        <v>4.6474634565778157</v>
      </c>
      <c r="X33" s="204">
        <f t="shared" si="7"/>
        <v>3.6439380911435939</v>
      </c>
      <c r="Y33" s="204">
        <f t="shared" si="7"/>
        <v>3.4541702493551161</v>
      </c>
      <c r="DA33" s="71"/>
    </row>
    <row r="34" spans="1:105" ht="12" customHeight="1" x14ac:dyDescent="0.25">
      <c r="A34" s="18" t="s">
        <v>30</v>
      </c>
      <c r="B34" s="204">
        <v>0</v>
      </c>
      <c r="C34" s="204">
        <v>0</v>
      </c>
      <c r="D34" s="204">
        <v>0</v>
      </c>
      <c r="E34" s="204">
        <v>0</v>
      </c>
      <c r="F34" s="204">
        <v>0</v>
      </c>
      <c r="G34" s="204">
        <v>0</v>
      </c>
      <c r="H34" s="204">
        <v>0</v>
      </c>
      <c r="I34" s="204">
        <v>0</v>
      </c>
      <c r="J34" s="204">
        <v>0</v>
      </c>
      <c r="K34" s="204">
        <v>0</v>
      </c>
      <c r="L34" s="204">
        <v>0</v>
      </c>
      <c r="M34" s="204">
        <v>0</v>
      </c>
      <c r="N34" s="204">
        <v>0</v>
      </c>
      <c r="O34" s="204">
        <v>0</v>
      </c>
      <c r="P34" s="204">
        <v>0</v>
      </c>
      <c r="Q34" s="204">
        <v>0</v>
      </c>
      <c r="R34" s="204">
        <v>0</v>
      </c>
      <c r="S34" s="204">
        <v>0</v>
      </c>
      <c r="T34" s="204">
        <v>0</v>
      </c>
      <c r="U34" s="204">
        <v>0</v>
      </c>
      <c r="V34" s="204">
        <v>0</v>
      </c>
      <c r="W34" s="204">
        <v>0</v>
      </c>
      <c r="X34" s="204">
        <v>0</v>
      </c>
      <c r="Y34" s="204">
        <v>0</v>
      </c>
      <c r="DA34" s="71" t="s">
        <v>1421</v>
      </c>
    </row>
    <row r="35" spans="1:105" ht="12" customHeight="1" x14ac:dyDescent="0.25">
      <c r="A35" s="18" t="s">
        <v>31</v>
      </c>
      <c r="B35" s="204">
        <v>0</v>
      </c>
      <c r="C35" s="204">
        <v>0</v>
      </c>
      <c r="D35" s="204">
        <v>0</v>
      </c>
      <c r="E35" s="204">
        <v>0</v>
      </c>
      <c r="F35" s="204">
        <v>0</v>
      </c>
      <c r="G35" s="204">
        <v>0</v>
      </c>
      <c r="H35" s="204">
        <v>0</v>
      </c>
      <c r="I35" s="204">
        <v>0</v>
      </c>
      <c r="J35" s="204">
        <v>0</v>
      </c>
      <c r="K35" s="204">
        <v>0</v>
      </c>
      <c r="L35" s="204">
        <v>0</v>
      </c>
      <c r="M35" s="204">
        <v>0</v>
      </c>
      <c r="N35" s="204">
        <v>0</v>
      </c>
      <c r="O35" s="204">
        <v>0</v>
      </c>
      <c r="P35" s="204">
        <v>0</v>
      </c>
      <c r="Q35" s="204">
        <v>0</v>
      </c>
      <c r="R35" s="204">
        <v>0</v>
      </c>
      <c r="S35" s="204">
        <v>0</v>
      </c>
      <c r="T35" s="204">
        <v>0</v>
      </c>
      <c r="U35" s="204">
        <v>0</v>
      </c>
      <c r="V35" s="204">
        <v>0</v>
      </c>
      <c r="W35" s="204">
        <v>0</v>
      </c>
      <c r="X35" s="204">
        <v>0</v>
      </c>
      <c r="Y35" s="204">
        <v>0</v>
      </c>
      <c r="DA35" s="71" t="s">
        <v>1422</v>
      </c>
    </row>
    <row r="36" spans="1:105" ht="12" customHeight="1" x14ac:dyDescent="0.25">
      <c r="A36" s="18" t="s">
        <v>71</v>
      </c>
      <c r="B36" s="204">
        <v>0.85236457437661217</v>
      </c>
      <c r="C36" s="204">
        <v>1.0279449699054171</v>
      </c>
      <c r="D36" s="204">
        <v>0.9528804815133276</v>
      </c>
      <c r="E36" s="204">
        <v>0.57944969905417021</v>
      </c>
      <c r="F36" s="204">
        <v>0.75391229578675845</v>
      </c>
      <c r="G36" s="204">
        <v>0.51349957007738611</v>
      </c>
      <c r="H36" s="204">
        <v>0.23645743766122099</v>
      </c>
      <c r="I36" s="204">
        <v>0.18770421324161651</v>
      </c>
      <c r="J36" s="204">
        <v>0.12175408426483229</v>
      </c>
      <c r="K36" s="204">
        <v>0.1065348237317283</v>
      </c>
      <c r="L36" s="204">
        <v>0.1988822012037833</v>
      </c>
      <c r="M36" s="204">
        <v>0.13800515907136721</v>
      </c>
      <c r="N36" s="204">
        <v>0.46878761822871878</v>
      </c>
      <c r="O36" s="204">
        <v>0.64634565778159925</v>
      </c>
      <c r="P36" s="204">
        <v>0.68899398108340493</v>
      </c>
      <c r="Q36" s="204">
        <v>0.8158211521926052</v>
      </c>
      <c r="R36" s="204">
        <v>1.5890799656061909</v>
      </c>
      <c r="S36" s="204">
        <v>3.6875322441960452</v>
      </c>
      <c r="T36" s="204">
        <v>4.0000859845227854</v>
      </c>
      <c r="U36" s="204">
        <v>5.4897678417884777</v>
      </c>
      <c r="V36" s="204">
        <v>5.0371453138435083</v>
      </c>
      <c r="W36" s="204">
        <v>4.6474634565778157</v>
      </c>
      <c r="X36" s="204">
        <v>3.6439380911435939</v>
      </c>
      <c r="Y36" s="204">
        <v>3.4541702493551161</v>
      </c>
      <c r="DA36" s="71" t="s">
        <v>1423</v>
      </c>
    </row>
    <row r="37" spans="1:105" ht="12" customHeight="1" x14ac:dyDescent="0.25">
      <c r="A37" s="18" t="s">
        <v>32</v>
      </c>
      <c r="B37" s="204">
        <v>0</v>
      </c>
      <c r="C37" s="204">
        <v>0</v>
      </c>
      <c r="D37" s="204">
        <v>0</v>
      </c>
      <c r="E37" s="204">
        <v>0</v>
      </c>
      <c r="F37" s="204">
        <v>0</v>
      </c>
      <c r="G37" s="204">
        <v>0</v>
      </c>
      <c r="H37" s="204">
        <v>0</v>
      </c>
      <c r="I37" s="204">
        <v>0</v>
      </c>
      <c r="J37" s="204">
        <v>0</v>
      </c>
      <c r="K37" s="204">
        <v>0</v>
      </c>
      <c r="L37" s="204">
        <v>0</v>
      </c>
      <c r="M37" s="204">
        <v>0</v>
      </c>
      <c r="N37" s="204">
        <v>0</v>
      </c>
      <c r="O37" s="204">
        <v>0</v>
      </c>
      <c r="P37" s="204">
        <v>0</v>
      </c>
      <c r="Q37" s="204">
        <v>0</v>
      </c>
      <c r="R37" s="204">
        <v>0</v>
      </c>
      <c r="S37" s="204">
        <v>0</v>
      </c>
      <c r="T37" s="204">
        <v>0</v>
      </c>
      <c r="U37" s="204">
        <v>0</v>
      </c>
      <c r="V37" s="204">
        <v>0</v>
      </c>
      <c r="W37" s="204">
        <v>0</v>
      </c>
      <c r="X37" s="204">
        <v>0</v>
      </c>
      <c r="Y37" s="204">
        <v>0</v>
      </c>
      <c r="DA37" s="71" t="s">
        <v>1424</v>
      </c>
    </row>
    <row r="38" spans="1:105" ht="12" customHeight="1" x14ac:dyDescent="0.25">
      <c r="A38" s="18" t="s">
        <v>33</v>
      </c>
      <c r="B38" s="204">
        <v>0</v>
      </c>
      <c r="C38" s="204">
        <v>0</v>
      </c>
      <c r="D38" s="204">
        <v>0</v>
      </c>
      <c r="E38" s="204">
        <v>0</v>
      </c>
      <c r="F38" s="204">
        <v>0</v>
      </c>
      <c r="G38" s="204">
        <v>0</v>
      </c>
      <c r="H38" s="204">
        <v>0</v>
      </c>
      <c r="I38" s="204">
        <v>0</v>
      </c>
      <c r="J38" s="204">
        <v>0</v>
      </c>
      <c r="K38" s="204">
        <v>0</v>
      </c>
      <c r="L38" s="204">
        <v>0</v>
      </c>
      <c r="M38" s="204">
        <v>0</v>
      </c>
      <c r="N38" s="204">
        <v>0</v>
      </c>
      <c r="O38" s="204">
        <v>0</v>
      </c>
      <c r="P38" s="204">
        <v>0</v>
      </c>
      <c r="Q38" s="204">
        <v>0</v>
      </c>
      <c r="R38" s="204">
        <v>0</v>
      </c>
      <c r="S38" s="204">
        <v>0</v>
      </c>
      <c r="T38" s="204">
        <v>0</v>
      </c>
      <c r="U38" s="204">
        <v>0</v>
      </c>
      <c r="V38" s="204">
        <v>0</v>
      </c>
      <c r="W38" s="204">
        <v>0</v>
      </c>
      <c r="X38" s="204">
        <v>0</v>
      </c>
      <c r="Y38" s="204">
        <v>0</v>
      </c>
      <c r="DA38" s="71" t="s">
        <v>1425</v>
      </c>
    </row>
    <row r="39" spans="1:105" ht="12" customHeight="1" x14ac:dyDescent="0.25">
      <c r="A39" s="14" t="s">
        <v>34</v>
      </c>
      <c r="B39" s="204">
        <f t="shared" ref="B39:Y39" si="8">B40+B41</f>
        <v>84.89578675838348</v>
      </c>
      <c r="C39" s="204">
        <f t="shared" si="8"/>
        <v>84.814703353396382</v>
      </c>
      <c r="D39" s="204">
        <f t="shared" si="8"/>
        <v>83.301375752364564</v>
      </c>
      <c r="E39" s="204">
        <f t="shared" si="8"/>
        <v>70.734823731728284</v>
      </c>
      <c r="F39" s="204">
        <f t="shared" si="8"/>
        <v>79.159157351676697</v>
      </c>
      <c r="G39" s="204">
        <f t="shared" si="8"/>
        <v>79.611006018916584</v>
      </c>
      <c r="H39" s="204">
        <f t="shared" si="8"/>
        <v>78.491917454858125</v>
      </c>
      <c r="I39" s="204">
        <f t="shared" si="8"/>
        <v>80.540928632846089</v>
      </c>
      <c r="J39" s="204">
        <f t="shared" si="8"/>
        <v>79.787790197764394</v>
      </c>
      <c r="K39" s="204">
        <f t="shared" si="8"/>
        <v>79.13766122098022</v>
      </c>
      <c r="L39" s="204">
        <f t="shared" si="8"/>
        <v>76.947549441100591</v>
      </c>
      <c r="M39" s="204">
        <f t="shared" si="8"/>
        <v>77.694062234175206</v>
      </c>
      <c r="N39" s="204">
        <f t="shared" si="8"/>
        <v>76.077187733206145</v>
      </c>
      <c r="O39" s="204">
        <f t="shared" si="8"/>
        <v>56.006619171736993</v>
      </c>
      <c r="P39" s="204">
        <f t="shared" si="8"/>
        <v>69.086749138049669</v>
      </c>
      <c r="Q39" s="204">
        <f t="shared" si="8"/>
        <v>70.109319574506827</v>
      </c>
      <c r="R39" s="204">
        <f t="shared" si="8"/>
        <v>70.990977641035386</v>
      </c>
      <c r="S39" s="204">
        <f t="shared" si="8"/>
        <v>66.540819292225237</v>
      </c>
      <c r="T39" s="204">
        <f t="shared" si="8"/>
        <v>72.462811428520965</v>
      </c>
      <c r="U39" s="204">
        <f t="shared" si="8"/>
        <v>69.985796528870878</v>
      </c>
      <c r="V39" s="204">
        <f t="shared" si="8"/>
        <v>49.439530066166107</v>
      </c>
      <c r="W39" s="204">
        <f t="shared" si="8"/>
        <v>39.629843502560632</v>
      </c>
      <c r="X39" s="204">
        <f t="shared" si="8"/>
        <v>5.6415372904642398</v>
      </c>
      <c r="Y39" s="204">
        <f t="shared" si="8"/>
        <v>4.401357350128734</v>
      </c>
      <c r="DA39" s="71"/>
    </row>
    <row r="40" spans="1:105" ht="12" customHeight="1" x14ac:dyDescent="0.25">
      <c r="A40" s="18" t="s">
        <v>73</v>
      </c>
      <c r="B40" s="204">
        <v>84.89578675838348</v>
      </c>
      <c r="C40" s="204">
        <v>84.814703353396382</v>
      </c>
      <c r="D40" s="204">
        <v>83.301375752364564</v>
      </c>
      <c r="E40" s="204">
        <v>70.734823731728284</v>
      </c>
      <c r="F40" s="204">
        <v>79.159157351676697</v>
      </c>
      <c r="G40" s="204">
        <v>79.611006018916584</v>
      </c>
      <c r="H40" s="204">
        <v>78.491917454858125</v>
      </c>
      <c r="I40" s="204">
        <v>80.540928632846089</v>
      </c>
      <c r="J40" s="204">
        <v>79.787790197764394</v>
      </c>
      <c r="K40" s="204">
        <v>79.13766122098022</v>
      </c>
      <c r="L40" s="204">
        <v>76.947549441100591</v>
      </c>
      <c r="M40" s="204">
        <v>77.694062234175206</v>
      </c>
      <c r="N40" s="204">
        <v>76.077187733206145</v>
      </c>
      <c r="O40" s="204">
        <v>56.006619171736993</v>
      </c>
      <c r="P40" s="204">
        <v>69.086749138049669</v>
      </c>
      <c r="Q40" s="204">
        <v>70.109319574506827</v>
      </c>
      <c r="R40" s="204">
        <v>70.990977641035386</v>
      </c>
      <c r="S40" s="204">
        <v>66.540819292225237</v>
      </c>
      <c r="T40" s="204">
        <v>72.462811428520965</v>
      </c>
      <c r="U40" s="204">
        <v>69.985796528870878</v>
      </c>
      <c r="V40" s="204">
        <v>49.439530066166107</v>
      </c>
      <c r="W40" s="204">
        <v>39.629843502560632</v>
      </c>
      <c r="X40" s="204">
        <v>5.6415372904642398</v>
      </c>
      <c r="Y40" s="204">
        <v>4.401357350128734</v>
      </c>
      <c r="DA40" s="71" t="s">
        <v>1426</v>
      </c>
    </row>
    <row r="41" spans="1:105" ht="12" customHeight="1" x14ac:dyDescent="0.25">
      <c r="A41" s="18" t="s">
        <v>36</v>
      </c>
      <c r="B41" s="204">
        <v>0</v>
      </c>
      <c r="C41" s="204">
        <v>0</v>
      </c>
      <c r="D41" s="204">
        <v>0</v>
      </c>
      <c r="E41" s="204">
        <v>0</v>
      </c>
      <c r="F41" s="204">
        <v>0</v>
      </c>
      <c r="G41" s="204">
        <v>0</v>
      </c>
      <c r="H41" s="204">
        <v>0</v>
      </c>
      <c r="I41" s="204">
        <v>0</v>
      </c>
      <c r="J41" s="204">
        <v>0</v>
      </c>
      <c r="K41" s="204">
        <v>0</v>
      </c>
      <c r="L41" s="204">
        <v>0</v>
      </c>
      <c r="M41" s="204">
        <v>0</v>
      </c>
      <c r="N41" s="204">
        <v>0</v>
      </c>
      <c r="O41" s="204">
        <v>0</v>
      </c>
      <c r="P41" s="204">
        <v>0</v>
      </c>
      <c r="Q41" s="204">
        <v>0</v>
      </c>
      <c r="R41" s="204">
        <v>0</v>
      </c>
      <c r="S41" s="204">
        <v>0</v>
      </c>
      <c r="T41" s="204">
        <v>0</v>
      </c>
      <c r="U41" s="204">
        <v>0</v>
      </c>
      <c r="V41" s="204">
        <v>0</v>
      </c>
      <c r="W41" s="204">
        <v>0</v>
      </c>
      <c r="X41" s="204">
        <v>0</v>
      </c>
      <c r="Y41" s="204">
        <v>0</v>
      </c>
      <c r="DA41" s="71" t="s">
        <v>1427</v>
      </c>
    </row>
    <row r="42" spans="1:105" ht="12" customHeight="1" x14ac:dyDescent="0.25">
      <c r="A42" s="14" t="s">
        <v>37</v>
      </c>
      <c r="B42" s="204">
        <f t="shared" ref="B42:Y42" si="9">B43+B44+B45+B46+B47+B48</f>
        <v>6.4116079105760946</v>
      </c>
      <c r="C42" s="204">
        <f t="shared" si="9"/>
        <v>13.941788478073949</v>
      </c>
      <c r="D42" s="204">
        <f t="shared" si="9"/>
        <v>16.777300085984521</v>
      </c>
      <c r="E42" s="204">
        <f t="shared" si="9"/>
        <v>15.95829750644884</v>
      </c>
      <c r="F42" s="204">
        <f t="shared" si="9"/>
        <v>18.171195184866718</v>
      </c>
      <c r="G42" s="204">
        <f t="shared" si="9"/>
        <v>18.48374892519346</v>
      </c>
      <c r="H42" s="204">
        <f t="shared" si="9"/>
        <v>20.102063628546858</v>
      </c>
      <c r="I42" s="204">
        <f t="shared" si="9"/>
        <v>21.143164230438519</v>
      </c>
      <c r="J42" s="204">
        <f t="shared" si="9"/>
        <v>21.95967325881341</v>
      </c>
      <c r="K42" s="204">
        <f t="shared" si="9"/>
        <v>15.586242476354251</v>
      </c>
      <c r="L42" s="204">
        <f t="shared" si="9"/>
        <v>21.570765262252792</v>
      </c>
      <c r="M42" s="204">
        <f t="shared" si="9"/>
        <v>20.366556854388858</v>
      </c>
      <c r="N42" s="204">
        <f t="shared" si="9"/>
        <v>21.103121811075876</v>
      </c>
      <c r="O42" s="204">
        <f t="shared" si="9"/>
        <v>21.871712728520968</v>
      </c>
      <c r="P42" s="204">
        <f t="shared" si="9"/>
        <v>21.413938738132622</v>
      </c>
      <c r="Q42" s="204">
        <f t="shared" si="9"/>
        <v>19.203578103911042</v>
      </c>
      <c r="R42" s="204">
        <f t="shared" si="9"/>
        <v>17.934473777709229</v>
      </c>
      <c r="S42" s="204">
        <f t="shared" si="9"/>
        <v>19.121863424885682</v>
      </c>
      <c r="T42" s="204">
        <f t="shared" si="9"/>
        <v>20.395142139836722</v>
      </c>
      <c r="U42" s="204">
        <f t="shared" si="9"/>
        <v>20.519276557973473</v>
      </c>
      <c r="V42" s="204">
        <f t="shared" si="9"/>
        <v>31.529773459199319</v>
      </c>
      <c r="W42" s="204">
        <f t="shared" si="9"/>
        <v>26.134644889528786</v>
      </c>
      <c r="X42" s="204">
        <f t="shared" si="9"/>
        <v>26.595779992424838</v>
      </c>
      <c r="Y42" s="204">
        <f t="shared" si="9"/>
        <v>19.913947894927155</v>
      </c>
      <c r="DA42" s="71"/>
    </row>
    <row r="43" spans="1:105" ht="12" customHeight="1" x14ac:dyDescent="0.25">
      <c r="A43" s="18" t="s">
        <v>38</v>
      </c>
      <c r="B43" s="204">
        <v>6.4116079105760946</v>
      </c>
      <c r="C43" s="204">
        <v>13.941788478073949</v>
      </c>
      <c r="D43" s="204">
        <v>16.777300085984521</v>
      </c>
      <c r="E43" s="204">
        <v>15.95829750644884</v>
      </c>
      <c r="F43" s="204">
        <v>18.171195184866718</v>
      </c>
      <c r="G43" s="204">
        <v>18.48374892519346</v>
      </c>
      <c r="H43" s="204">
        <v>20.102063628546858</v>
      </c>
      <c r="I43" s="204">
        <v>21.143164230438519</v>
      </c>
      <c r="J43" s="204">
        <v>21.95967325881341</v>
      </c>
      <c r="K43" s="204">
        <v>15.586242476354251</v>
      </c>
      <c r="L43" s="204">
        <v>21.570765262252792</v>
      </c>
      <c r="M43" s="204">
        <v>20.31874462596733</v>
      </c>
      <c r="N43" s="204">
        <v>20.84092863284609</v>
      </c>
      <c r="O43" s="204">
        <v>21.633276010318141</v>
      </c>
      <c r="P43" s="204">
        <v>21.078675838349099</v>
      </c>
      <c r="Q43" s="204">
        <v>18.768185726569211</v>
      </c>
      <c r="R43" s="204">
        <v>17.465176268271708</v>
      </c>
      <c r="S43" s="204">
        <v>18.610662080825449</v>
      </c>
      <c r="T43" s="204">
        <v>19.86895958727429</v>
      </c>
      <c r="U43" s="204">
        <v>20.202665520206359</v>
      </c>
      <c r="V43" s="204">
        <v>31.145743766122099</v>
      </c>
      <c r="W43" s="204">
        <v>25.889939810834051</v>
      </c>
      <c r="X43" s="204">
        <v>26.556319862424761</v>
      </c>
      <c r="Y43" s="204">
        <v>19.881513327601031</v>
      </c>
      <c r="DA43" s="71" t="s">
        <v>1428</v>
      </c>
    </row>
    <row r="44" spans="1:105" ht="12" customHeight="1" x14ac:dyDescent="0.25">
      <c r="A44" s="18" t="s">
        <v>74</v>
      </c>
      <c r="B44" s="204">
        <v>0</v>
      </c>
      <c r="C44" s="204">
        <v>0</v>
      </c>
      <c r="D44" s="204">
        <v>0</v>
      </c>
      <c r="E44" s="204">
        <v>0</v>
      </c>
      <c r="F44" s="204">
        <v>0</v>
      </c>
      <c r="G44" s="204">
        <v>0</v>
      </c>
      <c r="H44" s="204">
        <v>0</v>
      </c>
      <c r="I44" s="204">
        <v>0</v>
      </c>
      <c r="J44" s="204">
        <v>0</v>
      </c>
      <c r="K44" s="204">
        <v>0</v>
      </c>
      <c r="L44" s="204">
        <v>0</v>
      </c>
      <c r="M44" s="204">
        <v>4.7812228421526722E-2</v>
      </c>
      <c r="N44" s="204">
        <v>0.26219317822978783</v>
      </c>
      <c r="O44" s="204">
        <v>0.23843671820282711</v>
      </c>
      <c r="P44" s="204">
        <v>0.33526289978352142</v>
      </c>
      <c r="Q44" s="204">
        <v>0.43539237734182917</v>
      </c>
      <c r="R44" s="204">
        <v>0.4692975094375213</v>
      </c>
      <c r="S44" s="204">
        <v>0.51120134406023088</v>
      </c>
      <c r="T44" s="204">
        <v>0.52618255256243229</v>
      </c>
      <c r="U44" s="204">
        <v>0.31661103776711419</v>
      </c>
      <c r="V44" s="204">
        <v>0.38402969307722051</v>
      </c>
      <c r="W44" s="204">
        <v>0.2447050786947341</v>
      </c>
      <c r="X44" s="204">
        <v>3.9460130000075908E-2</v>
      </c>
      <c r="Y44" s="204">
        <v>3.2434567326123563E-2</v>
      </c>
      <c r="DA44" s="71" t="s">
        <v>1429</v>
      </c>
    </row>
    <row r="45" spans="1:105" ht="12" customHeight="1" x14ac:dyDescent="0.25">
      <c r="A45" s="18" t="s">
        <v>75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0</v>
      </c>
      <c r="H45" s="204">
        <v>0</v>
      </c>
      <c r="I45" s="204">
        <v>0</v>
      </c>
      <c r="J45" s="204">
        <v>0</v>
      </c>
      <c r="K45" s="204">
        <v>0</v>
      </c>
      <c r="L45" s="204">
        <v>0</v>
      </c>
      <c r="M45" s="204">
        <v>0</v>
      </c>
      <c r="N45" s="204">
        <v>0</v>
      </c>
      <c r="O45" s="204">
        <v>0</v>
      </c>
      <c r="P45" s="204">
        <v>0</v>
      </c>
      <c r="Q45" s="204">
        <v>0</v>
      </c>
      <c r="R45" s="204">
        <v>0</v>
      </c>
      <c r="S45" s="204">
        <v>0</v>
      </c>
      <c r="T45" s="204">
        <v>0</v>
      </c>
      <c r="U45" s="204">
        <v>0</v>
      </c>
      <c r="V45" s="204">
        <v>0</v>
      </c>
      <c r="W45" s="204">
        <v>0</v>
      </c>
      <c r="X45" s="204">
        <v>0</v>
      </c>
      <c r="Y45" s="204">
        <v>0</v>
      </c>
      <c r="DA45" s="71" t="s">
        <v>1430</v>
      </c>
    </row>
    <row r="46" spans="1:105" ht="12" customHeight="1" x14ac:dyDescent="0.25">
      <c r="A46" s="18" t="s">
        <v>76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1431</v>
      </c>
    </row>
    <row r="47" spans="1:105" ht="12" customHeight="1" x14ac:dyDescent="0.25">
      <c r="A47" s="18" t="s">
        <v>77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1432</v>
      </c>
    </row>
    <row r="48" spans="1:105" ht="12" customHeight="1" x14ac:dyDescent="0.25">
      <c r="A48" s="18" t="s">
        <v>78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1433</v>
      </c>
    </row>
    <row r="49" spans="1:105" ht="12" customHeight="1" x14ac:dyDescent="0.25">
      <c r="A49" s="14" t="s">
        <v>39</v>
      </c>
      <c r="B49" s="204">
        <v>0</v>
      </c>
      <c r="C49" s="204">
        <v>0</v>
      </c>
      <c r="D49" s="204">
        <v>0</v>
      </c>
      <c r="E49" s="204">
        <v>0</v>
      </c>
      <c r="F49" s="204">
        <v>0</v>
      </c>
      <c r="G49" s="204">
        <v>0</v>
      </c>
      <c r="H49" s="204">
        <v>0</v>
      </c>
      <c r="I49" s="204">
        <v>0</v>
      </c>
      <c r="J49" s="204">
        <v>0</v>
      </c>
      <c r="K49" s="204">
        <v>0</v>
      </c>
      <c r="L49" s="204">
        <v>0</v>
      </c>
      <c r="M49" s="204">
        <v>0</v>
      </c>
      <c r="N49" s="204">
        <v>0</v>
      </c>
      <c r="O49" s="204">
        <v>0</v>
      </c>
      <c r="P49" s="204">
        <v>0</v>
      </c>
      <c r="Q49" s="204">
        <v>0</v>
      </c>
      <c r="R49" s="204">
        <v>0</v>
      </c>
      <c r="S49" s="204">
        <v>0</v>
      </c>
      <c r="T49" s="204">
        <v>0</v>
      </c>
      <c r="U49" s="204">
        <v>0</v>
      </c>
      <c r="V49" s="204">
        <v>0</v>
      </c>
      <c r="W49" s="204">
        <v>0</v>
      </c>
      <c r="X49" s="204">
        <v>0</v>
      </c>
      <c r="Y49" s="204">
        <v>0</v>
      </c>
      <c r="DA49" s="71" t="s">
        <v>1434</v>
      </c>
    </row>
    <row r="50" spans="1:105" ht="12" customHeight="1" x14ac:dyDescent="0.25">
      <c r="A50" s="21" t="s">
        <v>40</v>
      </c>
      <c r="B50" s="207">
        <v>32.67411865864144</v>
      </c>
      <c r="C50" s="207">
        <v>31.30963026655202</v>
      </c>
      <c r="D50" s="207">
        <v>36.041788478073947</v>
      </c>
      <c r="E50" s="207">
        <v>22.952020636285472</v>
      </c>
      <c r="F50" s="207">
        <v>19.622355975924329</v>
      </c>
      <c r="G50" s="207">
        <v>17.68056749785039</v>
      </c>
      <c r="H50" s="207">
        <v>13.661306964746339</v>
      </c>
      <c r="I50" s="207">
        <v>12.26474634565778</v>
      </c>
      <c r="J50" s="207">
        <v>11.806276870163369</v>
      </c>
      <c r="K50" s="207">
        <v>11.44101461736887</v>
      </c>
      <c r="L50" s="207">
        <v>10.788993981083401</v>
      </c>
      <c r="M50" s="207">
        <v>25.017798796216681</v>
      </c>
      <c r="N50" s="207">
        <v>22.943078245915729</v>
      </c>
      <c r="O50" s="207">
        <v>19.766208082545141</v>
      </c>
      <c r="P50" s="207">
        <v>23.34359415305245</v>
      </c>
      <c r="Q50" s="207">
        <v>20.97523645743766</v>
      </c>
      <c r="R50" s="207">
        <v>20.023645743766121</v>
      </c>
      <c r="S50" s="207">
        <v>18.29673258813413</v>
      </c>
      <c r="T50" s="207">
        <v>10.87188306104901</v>
      </c>
      <c r="U50" s="207">
        <v>10.20249355116079</v>
      </c>
      <c r="V50" s="207">
        <v>9.20438521066208</v>
      </c>
      <c r="W50" s="207">
        <v>6.2133276010318133</v>
      </c>
      <c r="X50" s="207">
        <v>7.5226139294926906</v>
      </c>
      <c r="Y50" s="207">
        <v>7.3865004299226138</v>
      </c>
      <c r="DA50" s="86" t="s">
        <v>1435</v>
      </c>
    </row>
    <row r="51" spans="1:105" ht="12" customHeight="1" x14ac:dyDescent="0.25">
      <c r="A51" s="114" t="s">
        <v>144</v>
      </c>
      <c r="B51" s="284">
        <f t="shared" ref="B51:Y51" si="10">SUM(B52:B54)</f>
        <v>199.542132416165</v>
      </c>
      <c r="C51" s="284">
        <f t="shared" si="10"/>
        <v>205.61117798796221</v>
      </c>
      <c r="D51" s="284">
        <f t="shared" si="10"/>
        <v>173.30679277730007</v>
      </c>
      <c r="E51" s="284">
        <f t="shared" si="10"/>
        <v>138.25821152192606</v>
      </c>
      <c r="F51" s="284">
        <f t="shared" si="10"/>
        <v>167.16870163370595</v>
      </c>
      <c r="G51" s="284">
        <f t="shared" si="10"/>
        <v>168.61289767841788</v>
      </c>
      <c r="H51" s="284">
        <f t="shared" si="10"/>
        <v>174.06173688736027</v>
      </c>
      <c r="I51" s="284">
        <f t="shared" si="10"/>
        <v>154.07704213241618</v>
      </c>
      <c r="J51" s="284">
        <f t="shared" si="10"/>
        <v>155.89699054170248</v>
      </c>
      <c r="K51" s="284">
        <f t="shared" si="10"/>
        <v>151.28159931212375</v>
      </c>
      <c r="L51" s="284">
        <f t="shared" si="10"/>
        <v>152.36999140154765</v>
      </c>
      <c r="M51" s="284">
        <f t="shared" si="10"/>
        <v>166.67171109200345</v>
      </c>
      <c r="N51" s="284">
        <f t="shared" si="10"/>
        <v>162.21633705932933</v>
      </c>
      <c r="O51" s="284">
        <f t="shared" si="10"/>
        <v>138.28873602751503</v>
      </c>
      <c r="P51" s="284">
        <f t="shared" si="10"/>
        <v>154.50928632846092</v>
      </c>
      <c r="Q51" s="284">
        <f t="shared" si="10"/>
        <v>149.03628546861557</v>
      </c>
      <c r="R51" s="284">
        <f t="shared" si="10"/>
        <v>149.71960447119517</v>
      </c>
      <c r="S51" s="284">
        <f t="shared" si="10"/>
        <v>148.17669819432496</v>
      </c>
      <c r="T51" s="284">
        <f t="shared" si="10"/>
        <v>143.20180567497852</v>
      </c>
      <c r="U51" s="284">
        <f t="shared" si="10"/>
        <v>145.91745485812544</v>
      </c>
      <c r="V51" s="284">
        <f t="shared" si="10"/>
        <v>127.64505588993981</v>
      </c>
      <c r="W51" s="284">
        <f t="shared" si="10"/>
        <v>111.77257093723131</v>
      </c>
      <c r="X51" s="284">
        <f t="shared" si="10"/>
        <v>80.099914015477211</v>
      </c>
      <c r="Y51" s="284">
        <f t="shared" si="10"/>
        <v>54.740412725709362</v>
      </c>
      <c r="DA51" s="118"/>
    </row>
    <row r="52" spans="1:105" ht="12" customHeight="1" x14ac:dyDescent="0.25">
      <c r="A52" s="51" t="s">
        <v>51</v>
      </c>
      <c r="B52" s="241">
        <f>NMM_fec!B5</f>
        <v>62.286839999999991</v>
      </c>
      <c r="C52" s="241">
        <f>NMM_fec!C5</f>
        <v>61.863462675107883</v>
      </c>
      <c r="D52" s="241">
        <f>NMM_fec!D5</f>
        <v>57.44777745099271</v>
      </c>
      <c r="E52" s="241">
        <f>NMM_fec!E5</f>
        <v>47.650111454059711</v>
      </c>
      <c r="F52" s="241">
        <f>NMM_fec!F5</f>
        <v>58.293134989792293</v>
      </c>
      <c r="G52" s="241">
        <f>NMM_fec!G5</f>
        <v>56.874514527742512</v>
      </c>
      <c r="H52" s="241">
        <f>NMM_fec!H5</f>
        <v>64.89316145134319</v>
      </c>
      <c r="I52" s="241">
        <f>NMM_fec!I5</f>
        <v>71.619978131239023</v>
      </c>
      <c r="J52" s="241">
        <f>NMM_fec!J5</f>
        <v>72.278374447232167</v>
      </c>
      <c r="K52" s="241">
        <f>NMM_fec!K5</f>
        <v>67.598273069904238</v>
      </c>
      <c r="L52" s="241">
        <f>NMM_fec!L5</f>
        <v>71.590972527224835</v>
      </c>
      <c r="M52" s="241">
        <f>NMM_fec!M5</f>
        <v>81.875301556605763</v>
      </c>
      <c r="N52" s="241">
        <f>NMM_fec!N5</f>
        <v>69.772444784772404</v>
      </c>
      <c r="O52" s="241">
        <f>NMM_fec!O5</f>
        <v>77.305917885090949</v>
      </c>
      <c r="P52" s="241">
        <f>NMM_fec!P5</f>
        <v>71.705164430046082</v>
      </c>
      <c r="Q52" s="241">
        <f>NMM_fec!Q5</f>
        <v>71.460805438392072</v>
      </c>
      <c r="R52" s="241">
        <f>NMM_fec!R5</f>
        <v>72.731223531968169</v>
      </c>
      <c r="S52" s="241">
        <f>NMM_fec!S5</f>
        <v>73.911977257440398</v>
      </c>
      <c r="T52" s="241">
        <f>NMM_fec!T5</f>
        <v>68.502745325362525</v>
      </c>
      <c r="U52" s="241">
        <f>NMM_fec!U5</f>
        <v>72.420207048321728</v>
      </c>
      <c r="V52" s="241">
        <f>NMM_fec!V5</f>
        <v>71.194686406693748</v>
      </c>
      <c r="W52" s="241">
        <f>NMM_fec!W5</f>
        <v>70.553770149982626</v>
      </c>
      <c r="X52" s="241">
        <f>NMM_fec!X5</f>
        <v>69.823984297582228</v>
      </c>
      <c r="Y52" s="241">
        <f>NMM_fec!Y5</f>
        <v>43.489741516271827</v>
      </c>
      <c r="DA52" s="83"/>
    </row>
    <row r="53" spans="1:105" ht="12" customHeight="1" x14ac:dyDescent="0.25">
      <c r="A53" s="99" t="s">
        <v>52</v>
      </c>
      <c r="B53" s="282">
        <f>NMM_fec!B48</f>
        <v>41.110211802423848</v>
      </c>
      <c r="C53" s="282">
        <f>NMM_fec!C48</f>
        <v>46.414313400027822</v>
      </c>
      <c r="D53" s="282">
        <f>NMM_fec!D48</f>
        <v>26.47181102898443</v>
      </c>
      <c r="E53" s="282">
        <f>NMM_fec!E48</f>
        <v>16.222897512526959</v>
      </c>
      <c r="F53" s="282">
        <f>NMM_fec!F48</f>
        <v>25.869307290844599</v>
      </c>
      <c r="G53" s="282">
        <f>NMM_fec!G48</f>
        <v>28.37862990131514</v>
      </c>
      <c r="H53" s="282">
        <f>NMM_fec!H48</f>
        <v>28.01909267898527</v>
      </c>
      <c r="I53" s="282">
        <f>NMM_fec!I48</f>
        <v>4.7452141338922713</v>
      </c>
      <c r="J53" s="282">
        <f>NMM_fec!J48</f>
        <v>6.4952990263077579</v>
      </c>
      <c r="K53" s="282">
        <f>NMM_fec!K48</f>
        <v>6.0250192607824182</v>
      </c>
      <c r="L53" s="282">
        <f>NMM_fec!L48</f>
        <v>5.042950319446879</v>
      </c>
      <c r="M53" s="282">
        <f>NMM_fec!M48</f>
        <v>7.9150043319047034</v>
      </c>
      <c r="N53" s="282">
        <f>NMM_fec!N48</f>
        <v>17.422466180998299</v>
      </c>
      <c r="O53" s="282">
        <f>NMM_fec!O48</f>
        <v>7.8062155300015998</v>
      </c>
      <c r="P53" s="282">
        <f>NMM_fec!P48</f>
        <v>7.4801916867927911</v>
      </c>
      <c r="Q53" s="282">
        <f>NMM_fec!Q48</f>
        <v>7.3028454576072823</v>
      </c>
      <c r="R53" s="282">
        <f>NMM_fec!R48</f>
        <v>7.1037948173534868</v>
      </c>
      <c r="S53" s="282">
        <f>NMM_fec!S48</f>
        <v>6.8753211220189483</v>
      </c>
      <c r="T53" s="282">
        <f>NMM_fec!T48</f>
        <v>7.0801691616878024</v>
      </c>
      <c r="U53" s="282">
        <f>NMM_fec!U48</f>
        <v>8.5392348970767671</v>
      </c>
      <c r="V53" s="282">
        <f>NMM_fec!V48</f>
        <v>10.585461126128569</v>
      </c>
      <c r="W53" s="282">
        <f>NMM_fec!W48</f>
        <v>6.9326324877699328</v>
      </c>
      <c r="X53" s="282">
        <f>NMM_fec!X48</f>
        <v>0.65750517191666702</v>
      </c>
      <c r="Y53" s="282">
        <f>NMM_fec!Y48</f>
        <v>1.8428665475003601</v>
      </c>
      <c r="DA53" s="94"/>
    </row>
    <row r="54" spans="1:105" ht="12" customHeight="1" x14ac:dyDescent="0.25">
      <c r="A54" s="52" t="s">
        <v>53</v>
      </c>
      <c r="B54" s="242">
        <f>NMM_fec!B99</f>
        <v>96.145080613741158</v>
      </c>
      <c r="C54" s="242">
        <f>NMM_fec!C99</f>
        <v>97.333401912826488</v>
      </c>
      <c r="D54" s="242">
        <f>NMM_fec!D99</f>
        <v>89.387204297322953</v>
      </c>
      <c r="E54" s="242">
        <f>NMM_fec!E99</f>
        <v>74.385202555339404</v>
      </c>
      <c r="F54" s="242">
        <f>NMM_fec!F99</f>
        <v>83.006259353069055</v>
      </c>
      <c r="G54" s="242">
        <f>NMM_fec!G99</f>
        <v>83.359753249360224</v>
      </c>
      <c r="H54" s="242">
        <f>NMM_fec!H99</f>
        <v>81.149482757031805</v>
      </c>
      <c r="I54" s="242">
        <f>NMM_fec!I99</f>
        <v>77.711849867284883</v>
      </c>
      <c r="J54" s="242">
        <f>NMM_fec!J99</f>
        <v>77.12331706816255</v>
      </c>
      <c r="K54" s="242">
        <f>NMM_fec!K99</f>
        <v>77.658306981437093</v>
      </c>
      <c r="L54" s="242">
        <f>NMM_fec!L99</f>
        <v>75.736068554875942</v>
      </c>
      <c r="M54" s="242">
        <f>NMM_fec!M99</f>
        <v>76.881405203492989</v>
      </c>
      <c r="N54" s="242">
        <f>NMM_fec!N99</f>
        <v>75.021426093558631</v>
      </c>
      <c r="O54" s="242">
        <f>NMM_fec!O99</f>
        <v>53.176602612422492</v>
      </c>
      <c r="P54" s="242">
        <f>NMM_fec!P99</f>
        <v>75.323930211622027</v>
      </c>
      <c r="Q54" s="242">
        <f>NMM_fec!Q99</f>
        <v>70.272634572616241</v>
      </c>
      <c r="R54" s="242">
        <f>NMM_fec!R99</f>
        <v>69.884586121873497</v>
      </c>
      <c r="S54" s="242">
        <f>NMM_fec!S99</f>
        <v>67.389399814865627</v>
      </c>
      <c r="T54" s="242">
        <f>NMM_fec!T99</f>
        <v>67.61889118792817</v>
      </c>
      <c r="U54" s="242">
        <f>NMM_fec!U99</f>
        <v>64.958012912726957</v>
      </c>
      <c r="V54" s="242">
        <f>NMM_fec!V99</f>
        <v>45.8649083571175</v>
      </c>
      <c r="W54" s="242">
        <f>NMM_fec!W99</f>
        <v>34.286168299478753</v>
      </c>
      <c r="X54" s="242">
        <f>NMM_fec!X99</f>
        <v>9.6184245459783106</v>
      </c>
      <c r="Y54" s="242">
        <f>NMM_fec!Y99</f>
        <v>9.4078046619371758</v>
      </c>
      <c r="DA54" s="84"/>
    </row>
    <row r="55" spans="1:105" ht="12" customHeight="1" x14ac:dyDescent="0.25">
      <c r="A55" s="172"/>
      <c r="B55" s="172"/>
      <c r="C55" s="172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DA55" s="176"/>
    </row>
    <row r="56" spans="1:105" ht="12" customHeight="1" x14ac:dyDescent="0.25">
      <c r="A56" s="30" t="s">
        <v>84</v>
      </c>
      <c r="B56" s="203">
        <f t="shared" ref="B56:Y56" si="11">SUM(B57:B58)</f>
        <v>1088.3420958768927</v>
      </c>
      <c r="C56" s="203">
        <f t="shared" si="11"/>
        <v>1069.9752414367067</v>
      </c>
      <c r="D56" s="203">
        <f t="shared" si="11"/>
        <v>943.95498051755123</v>
      </c>
      <c r="E56" s="203">
        <f t="shared" si="11"/>
        <v>818.30354235667664</v>
      </c>
      <c r="F56" s="203">
        <f t="shared" si="11"/>
        <v>969.93424947763333</v>
      </c>
      <c r="G56" s="203">
        <f t="shared" si="11"/>
        <v>979.34149351710187</v>
      </c>
      <c r="H56" s="203">
        <f t="shared" si="11"/>
        <v>1012.8868033974913</v>
      </c>
      <c r="I56" s="203">
        <f t="shared" si="11"/>
        <v>902.6650075179798</v>
      </c>
      <c r="J56" s="203">
        <f t="shared" si="11"/>
        <v>892.38149903698763</v>
      </c>
      <c r="K56" s="203">
        <f t="shared" si="11"/>
        <v>840.69039047809781</v>
      </c>
      <c r="L56" s="203">
        <f t="shared" si="11"/>
        <v>869.22543403704526</v>
      </c>
      <c r="M56" s="203">
        <f t="shared" si="11"/>
        <v>887.37576036450753</v>
      </c>
      <c r="N56" s="203">
        <f t="shared" si="11"/>
        <v>870.86775110454641</v>
      </c>
      <c r="O56" s="203">
        <f t="shared" si="11"/>
        <v>799.01456359358917</v>
      </c>
      <c r="P56" s="203">
        <f t="shared" si="11"/>
        <v>837.5785827619917</v>
      </c>
      <c r="Q56" s="203">
        <f t="shared" si="11"/>
        <v>793.34192076533861</v>
      </c>
      <c r="R56" s="203">
        <f t="shared" si="11"/>
        <v>821.83036148823339</v>
      </c>
      <c r="S56" s="203">
        <f t="shared" si="11"/>
        <v>845.80516217856075</v>
      </c>
      <c r="T56" s="203">
        <f t="shared" si="11"/>
        <v>844.7013621543432</v>
      </c>
      <c r="U56" s="203">
        <f t="shared" si="11"/>
        <v>886.44937415855748</v>
      </c>
      <c r="V56" s="203">
        <f t="shared" si="11"/>
        <v>849.84873897107582</v>
      </c>
      <c r="W56" s="203">
        <f t="shared" si="11"/>
        <v>752.07241898035659</v>
      </c>
      <c r="X56" s="203">
        <f t="shared" si="11"/>
        <v>667.15702188929777</v>
      </c>
      <c r="Y56" s="203">
        <f t="shared" si="11"/>
        <v>438.41033749368171</v>
      </c>
      <c r="DA56" s="112"/>
    </row>
    <row r="57" spans="1:105" ht="12" customHeight="1" x14ac:dyDescent="0.25">
      <c r="A57" s="24" t="s">
        <v>145</v>
      </c>
      <c r="B57" s="213">
        <f>(NMM_emi!B5-NMM_emi!B46)+(NMM_emi!B48-NMM_emi!B97)+(NMM_emi!B99-NMM_emi!B128)</f>
        <v>536.33220587689266</v>
      </c>
      <c r="C57" s="213">
        <f>(NMM_emi!C5-NMM_emi!C46)+(NMM_emi!C48-NMM_emi!C97)+(NMM_emi!C99-NMM_emi!C128)</f>
        <v>581.01354143670676</v>
      </c>
      <c r="D57" s="213">
        <f>(NMM_emi!D5-NMM_emi!D46)+(NMM_emi!D48-NMM_emi!D97)+(NMM_emi!D99-NMM_emi!D128)</f>
        <v>440.60096051755124</v>
      </c>
      <c r="E57" s="213">
        <f>(NMM_emi!E5-NMM_emi!E46)+(NMM_emi!E48-NMM_emi!E97)+(NMM_emi!E99-NMM_emi!E128)</f>
        <v>368.55223235667665</v>
      </c>
      <c r="F57" s="213">
        <f>(NMM_emi!F5-NMM_emi!F46)+(NMM_emi!F48-NMM_emi!F97)+(NMM_emi!F99-NMM_emi!F128)</f>
        <v>480.6101494776334</v>
      </c>
      <c r="G57" s="213">
        <f>(NMM_emi!G5-NMM_emi!G46)+(NMM_emi!G48-NMM_emi!G97)+(NMM_emi!G99-NMM_emi!G128)</f>
        <v>499.11929351710182</v>
      </c>
      <c r="H57" s="213">
        <f>(NMM_emi!H5-NMM_emi!H46)+(NMM_emi!H48-NMM_emi!H97)+(NMM_emi!H99-NMM_emi!H128)</f>
        <v>537.14693339749135</v>
      </c>
      <c r="I57" s="213">
        <f>(NMM_emi!I5-NMM_emi!I46)+(NMM_emi!I48-NMM_emi!I97)+(NMM_emi!I99-NMM_emi!I128)</f>
        <v>429.74689751797985</v>
      </c>
      <c r="J57" s="213">
        <f>(NMM_emi!J5-NMM_emi!J46)+(NMM_emi!J48-NMM_emi!J97)+(NMM_emi!J99-NMM_emi!J128)</f>
        <v>447.84140903698756</v>
      </c>
      <c r="K57" s="213">
        <f>(NMM_emi!K5-NMM_emi!K46)+(NMM_emi!K48-NMM_emi!K97)+(NMM_emi!K99-NMM_emi!K128)</f>
        <v>423.75858047809777</v>
      </c>
      <c r="L57" s="213">
        <f>(NMM_emi!L5-NMM_emi!L46)+(NMM_emi!L48-NMM_emi!L97)+(NMM_emi!L99-NMM_emi!L128)</f>
        <v>436.47400403704523</v>
      </c>
      <c r="M57" s="213">
        <f>(NMM_emi!M5-NMM_emi!M46)+(NMM_emi!M48-NMM_emi!M97)+(NMM_emi!M99-NMM_emi!M128)</f>
        <v>437.34445036450757</v>
      </c>
      <c r="N57" s="213">
        <f>(NMM_emi!N5-NMM_emi!N46)+(NMM_emi!N48-NMM_emi!N97)+(NMM_emi!N99-NMM_emi!N128)</f>
        <v>431.27870110454637</v>
      </c>
      <c r="O57" s="213">
        <f>(NMM_emi!O5-NMM_emi!O46)+(NMM_emi!O48-NMM_emi!O97)+(NMM_emi!O99-NMM_emi!O128)</f>
        <v>383.68278359358914</v>
      </c>
      <c r="P57" s="213">
        <f>(NMM_emi!P5-NMM_emi!P46)+(NMM_emi!P48-NMM_emi!P97)+(NMM_emi!P99-NMM_emi!P128)</f>
        <v>414.34878276199174</v>
      </c>
      <c r="Q57" s="213">
        <f>(NMM_emi!Q5-NMM_emi!Q46)+(NMM_emi!Q48-NMM_emi!Q97)+(NMM_emi!Q99-NMM_emi!Q128)</f>
        <v>398.99272076533862</v>
      </c>
      <c r="R57" s="213">
        <f>(NMM_emi!R5-NMM_emi!R46)+(NMM_emi!R48-NMM_emi!R97)+(NMM_emi!R99-NMM_emi!R128)</f>
        <v>405.12736148823342</v>
      </c>
      <c r="S57" s="213">
        <f>(NMM_emi!S5-NMM_emi!S46)+(NMM_emi!S48-NMM_emi!S97)+(NMM_emi!S99-NMM_emi!S128)</f>
        <v>411.20396217856074</v>
      </c>
      <c r="T57" s="213">
        <f>(NMM_emi!T5-NMM_emi!T46)+(NMM_emi!T48-NMM_emi!T97)+(NMM_emi!T99-NMM_emi!T128)</f>
        <v>412.55050215434323</v>
      </c>
      <c r="U57" s="213">
        <f>(NMM_emi!U5-NMM_emi!U46)+(NMM_emi!U48-NMM_emi!U97)+(NMM_emi!U99-NMM_emi!U128)</f>
        <v>427.67987415855742</v>
      </c>
      <c r="V57" s="213">
        <f>(NMM_emi!V5-NMM_emi!V46)+(NMM_emi!V48-NMM_emi!V97)+(NMM_emi!V99-NMM_emi!V128)</f>
        <v>400.17044897107587</v>
      </c>
      <c r="W57" s="213">
        <f>(NMM_emi!W5-NMM_emi!W46)+(NMM_emi!W48-NMM_emi!W97)+(NMM_emi!W99-NMM_emi!W128)</f>
        <v>370.05521898035659</v>
      </c>
      <c r="X57" s="213">
        <f>(NMM_emi!X5-NMM_emi!X46)+(NMM_emi!X48-NMM_emi!X97)+(NMM_emi!X99-NMM_emi!X128)</f>
        <v>295.85744188929772</v>
      </c>
      <c r="Y57" s="213">
        <f>(NMM_emi!Y5-NMM_emi!Y46)+(NMM_emi!Y48-NMM_emi!Y97)+(NMM_emi!Y99-NMM_emi!Y128)</f>
        <v>193.5925374936817</v>
      </c>
      <c r="DA57" s="85"/>
    </row>
    <row r="58" spans="1:105" ht="12" customHeight="1" x14ac:dyDescent="0.25">
      <c r="A58" s="14" t="s">
        <v>146</v>
      </c>
      <c r="B58" s="204">
        <f>NMM_emi!B46+NMM_emi!B97+NMM_emi!B128</f>
        <v>552.00989000000004</v>
      </c>
      <c r="C58" s="204">
        <f>NMM_emi!C46+NMM_emi!C97+NMM_emi!C128</f>
        <v>488.96170000000001</v>
      </c>
      <c r="D58" s="204">
        <f>NMM_emi!D46+NMM_emi!D97+NMM_emi!D128</f>
        <v>503.35401999999999</v>
      </c>
      <c r="E58" s="204">
        <f>NMM_emi!E46+NMM_emi!E97+NMM_emi!E128</f>
        <v>449.75131000000005</v>
      </c>
      <c r="F58" s="204">
        <f>NMM_emi!F46+NMM_emi!F97+NMM_emi!F128</f>
        <v>489.32409999999999</v>
      </c>
      <c r="G58" s="204">
        <f>NMM_emi!G46+NMM_emi!G97+NMM_emi!G128</f>
        <v>480.22220000000004</v>
      </c>
      <c r="H58" s="204">
        <f>NMM_emi!H46+NMM_emi!H97+NMM_emi!H128</f>
        <v>475.73987</v>
      </c>
      <c r="I58" s="204">
        <f>NMM_emi!I46+NMM_emi!I97+NMM_emi!I128</f>
        <v>472.91811000000001</v>
      </c>
      <c r="J58" s="204">
        <f>NMM_emi!J46+NMM_emi!J97+NMM_emi!J128</f>
        <v>444.54009000000002</v>
      </c>
      <c r="K58" s="204">
        <f>NMM_emi!K46+NMM_emi!K97+NMM_emi!K128</f>
        <v>416.93181000000004</v>
      </c>
      <c r="L58" s="204">
        <f>NMM_emi!L46+NMM_emi!L97+NMM_emi!L128</f>
        <v>432.75143000000003</v>
      </c>
      <c r="M58" s="204">
        <f>NMM_emi!M46+NMM_emi!M97+NMM_emi!M128</f>
        <v>450.03130999999996</v>
      </c>
      <c r="N58" s="204">
        <f>NMM_emi!N46+NMM_emi!N97+NMM_emi!N128</f>
        <v>439.58905000000004</v>
      </c>
      <c r="O58" s="204">
        <f>NMM_emi!O46+NMM_emi!O97+NMM_emi!O128</f>
        <v>415.33177999999998</v>
      </c>
      <c r="P58" s="204">
        <f>NMM_emi!P46+NMM_emi!P97+NMM_emi!P128</f>
        <v>423.22979999999995</v>
      </c>
      <c r="Q58" s="204">
        <f>NMM_emi!Q46+NMM_emi!Q97+NMM_emi!Q128</f>
        <v>394.3492</v>
      </c>
      <c r="R58" s="204">
        <f>NMM_emi!R46+NMM_emi!R97+NMM_emi!R128</f>
        <v>416.70299999999997</v>
      </c>
      <c r="S58" s="204">
        <f>NMM_emi!S46+NMM_emi!S97+NMM_emi!S128</f>
        <v>434.60120000000001</v>
      </c>
      <c r="T58" s="204">
        <f>NMM_emi!T46+NMM_emi!T97+NMM_emi!T128</f>
        <v>432.15085999999997</v>
      </c>
      <c r="U58" s="204">
        <f>NMM_emi!U46+NMM_emi!U97+NMM_emi!U128</f>
        <v>458.76949999999999</v>
      </c>
      <c r="V58" s="204">
        <f>NMM_emi!V46+NMM_emi!V97+NMM_emi!V128</f>
        <v>449.67829</v>
      </c>
      <c r="W58" s="204">
        <f>NMM_emi!W46+NMM_emi!W97+NMM_emi!W128</f>
        <v>382.0172</v>
      </c>
      <c r="X58" s="204">
        <f>NMM_emi!X46+NMM_emi!X97+NMM_emi!X128</f>
        <v>371.29957999999999</v>
      </c>
      <c r="Y58" s="204">
        <f>NMM_emi!Y46+NMM_emi!Y97+NMM_emi!Y128</f>
        <v>244.81780000000001</v>
      </c>
      <c r="DA58" s="71"/>
    </row>
    <row r="59" spans="1:105" ht="12" customHeight="1" x14ac:dyDescent="0.25">
      <c r="A59" s="31" t="s">
        <v>144</v>
      </c>
      <c r="B59" s="210">
        <f t="shared" ref="B59:Y59" si="12">SUM(B60:B62)</f>
        <v>1088.3420958768925</v>
      </c>
      <c r="C59" s="210">
        <f t="shared" si="12"/>
        <v>1069.9752414367067</v>
      </c>
      <c r="D59" s="210">
        <f t="shared" si="12"/>
        <v>943.95498051755123</v>
      </c>
      <c r="E59" s="210">
        <f t="shared" si="12"/>
        <v>818.30354235667664</v>
      </c>
      <c r="F59" s="210">
        <f t="shared" si="12"/>
        <v>969.93424947763333</v>
      </c>
      <c r="G59" s="210">
        <f t="shared" si="12"/>
        <v>979.34149351710187</v>
      </c>
      <c r="H59" s="210">
        <f t="shared" si="12"/>
        <v>1012.8868033974913</v>
      </c>
      <c r="I59" s="210">
        <f t="shared" si="12"/>
        <v>902.6650075179798</v>
      </c>
      <c r="J59" s="210">
        <f t="shared" si="12"/>
        <v>892.38149903698752</v>
      </c>
      <c r="K59" s="210">
        <f t="shared" si="12"/>
        <v>840.6903904780977</v>
      </c>
      <c r="L59" s="210">
        <f t="shared" si="12"/>
        <v>869.22543403704526</v>
      </c>
      <c r="M59" s="210">
        <f t="shared" si="12"/>
        <v>887.37576036450753</v>
      </c>
      <c r="N59" s="210">
        <f t="shared" si="12"/>
        <v>870.8677511045463</v>
      </c>
      <c r="O59" s="210">
        <f t="shared" si="12"/>
        <v>799.01456359358917</v>
      </c>
      <c r="P59" s="210">
        <f t="shared" si="12"/>
        <v>837.5785827619917</v>
      </c>
      <c r="Q59" s="210">
        <f t="shared" si="12"/>
        <v>793.34192076533873</v>
      </c>
      <c r="R59" s="210">
        <f t="shared" si="12"/>
        <v>821.83036148823339</v>
      </c>
      <c r="S59" s="210">
        <f t="shared" si="12"/>
        <v>845.80516217856075</v>
      </c>
      <c r="T59" s="210">
        <f t="shared" si="12"/>
        <v>844.7013621543432</v>
      </c>
      <c r="U59" s="210">
        <f t="shared" si="12"/>
        <v>886.44937415855748</v>
      </c>
      <c r="V59" s="210">
        <f t="shared" si="12"/>
        <v>849.84873897107593</v>
      </c>
      <c r="W59" s="210">
        <f t="shared" si="12"/>
        <v>752.07241898035647</v>
      </c>
      <c r="X59" s="210">
        <f t="shared" si="12"/>
        <v>667.15702188929777</v>
      </c>
      <c r="Y59" s="210">
        <f t="shared" si="12"/>
        <v>438.41033749368177</v>
      </c>
      <c r="DA59" s="109"/>
    </row>
    <row r="60" spans="1:105" ht="12" customHeight="1" x14ac:dyDescent="0.25">
      <c r="A60" s="51" t="s">
        <v>51</v>
      </c>
      <c r="B60" s="241">
        <f>NMM_emi!B$5</f>
        <v>682.5315236202963</v>
      </c>
      <c r="C60" s="241">
        <f>NMM_emi!C$5</f>
        <v>633.13548248020561</v>
      </c>
      <c r="D60" s="241">
        <f>NMM_emi!D$5</f>
        <v>628.71241405871058</v>
      </c>
      <c r="E60" s="241">
        <f>NMM_emi!E$5</f>
        <v>549.11928949738513</v>
      </c>
      <c r="F60" s="241">
        <f>NMM_emi!F$5</f>
        <v>623.68666560339261</v>
      </c>
      <c r="G60" s="241">
        <f>NMM_emi!G$5</f>
        <v>617.01152219466121</v>
      </c>
      <c r="H60" s="241">
        <f>NMM_emi!H$5</f>
        <v>642.39045893959928</v>
      </c>
      <c r="I60" s="241">
        <f>NMM_emi!I$5</f>
        <v>629.47917874382847</v>
      </c>
      <c r="J60" s="241">
        <f>NMM_emi!J$5</f>
        <v>612.68782757926476</v>
      </c>
      <c r="K60" s="241">
        <f>NMM_emi!K$5</f>
        <v>562.41182177385804</v>
      </c>
      <c r="L60" s="241">
        <f>NMM_emi!L$5</f>
        <v>594.77132948786652</v>
      </c>
      <c r="M60" s="241">
        <f>NMM_emi!M$5</f>
        <v>632.36974989041937</v>
      </c>
      <c r="N60" s="241">
        <f>NMM_emi!N$5</f>
        <v>592.34767458666147</v>
      </c>
      <c r="O60" s="241">
        <f>NMM_emi!O$5</f>
        <v>611.2710006224155</v>
      </c>
      <c r="P60" s="241">
        <f>NMM_emi!P$5</f>
        <v>582.64903788271135</v>
      </c>
      <c r="Q60" s="241">
        <f>NMM_emi!Q$5</f>
        <v>548.0335089563539</v>
      </c>
      <c r="R60" s="241">
        <f>NMM_emi!R$5</f>
        <v>574.93968395397656</v>
      </c>
      <c r="S60" s="241">
        <f>NMM_emi!S$5</f>
        <v>601.7991108487671</v>
      </c>
      <c r="T60" s="241">
        <f>NMM_emi!T$5</f>
        <v>589.50164473117559</v>
      </c>
      <c r="U60" s="241">
        <f>NMM_emi!U$5</f>
        <v>627.46227985862095</v>
      </c>
      <c r="V60" s="241">
        <f>NMM_emi!V$5</f>
        <v>645.92307412791729</v>
      </c>
      <c r="W60" s="241">
        <f>NMM_emi!W$5</f>
        <v>602.53116364002744</v>
      </c>
      <c r="X60" s="241">
        <f>NMM_emi!X$5</f>
        <v>635.06659081666658</v>
      </c>
      <c r="Y60" s="241">
        <f>NMM_emi!Y$5</f>
        <v>404.60526083021261</v>
      </c>
      <c r="DA60" s="83"/>
    </row>
    <row r="61" spans="1:105" ht="12" customHeight="1" x14ac:dyDescent="0.25">
      <c r="A61" s="99" t="s">
        <v>52</v>
      </c>
      <c r="B61" s="282">
        <f>NMM_emi!B$48</f>
        <v>116.49452030066082</v>
      </c>
      <c r="C61" s="282">
        <f>NMM_emi!C$48</f>
        <v>140.45293651830289</v>
      </c>
      <c r="D61" s="282">
        <f>NMM_emi!D$48</f>
        <v>75.338333306897624</v>
      </c>
      <c r="E61" s="282">
        <f>NMM_emi!E$48</f>
        <v>48.637724138035495</v>
      </c>
      <c r="F61" s="282">
        <f>NMM_emi!F$48</f>
        <v>80.090389183803183</v>
      </c>
      <c r="G61" s="282">
        <f>NMM_emi!G$48</f>
        <v>90.675114538040617</v>
      </c>
      <c r="H61" s="282">
        <f>NMM_emi!H$48</f>
        <v>91.393278729580885</v>
      </c>
      <c r="I61" s="282">
        <f>NMM_emi!I$48</f>
        <v>13.747516627054896</v>
      </c>
      <c r="J61" s="282">
        <f>NMM_emi!J$48</f>
        <v>19.491562929866088</v>
      </c>
      <c r="K61" s="282">
        <f>NMM_emi!K$48</f>
        <v>17.38669950522922</v>
      </c>
      <c r="L61" s="282">
        <f>NMM_emi!L$48</f>
        <v>14.972999907748861</v>
      </c>
      <c r="M61" s="282">
        <f>NMM_emi!M$48</f>
        <v>21.649249840126487</v>
      </c>
      <c r="N61" s="282">
        <f>NMM_emi!N$48</f>
        <v>48.655319110485891</v>
      </c>
      <c r="O61" s="282">
        <f>NMM_emi!O$48</f>
        <v>22.171128418956954</v>
      </c>
      <c r="P61" s="282">
        <f>NMM_emi!P$48</f>
        <v>21.269008596508677</v>
      </c>
      <c r="Q61" s="282">
        <f>NMM_emi!Q$48</f>
        <v>20.537140693961973</v>
      </c>
      <c r="R61" s="282">
        <f>NMM_emi!R$48</f>
        <v>20.127432534485269</v>
      </c>
      <c r="S61" s="282">
        <f>NMM_emi!S$48</f>
        <v>19.884312301201248</v>
      </c>
      <c r="T61" s="282">
        <f>NMM_emi!T$48</f>
        <v>21.311894779338537</v>
      </c>
      <c r="U61" s="282">
        <f>NMM_emi!U$48</f>
        <v>25.857556141034046</v>
      </c>
      <c r="V61" s="282">
        <f>NMM_emi!V$48</f>
        <v>34.079767355459445</v>
      </c>
      <c r="W61" s="282">
        <f>NMM_emi!W$48</f>
        <v>23.138106566214603</v>
      </c>
      <c r="X61" s="282">
        <f>NMM_emi!X$48</f>
        <v>2.2993582221004689</v>
      </c>
      <c r="Y61" s="282">
        <f>NMM_emi!Y$48</f>
        <v>6.1967851633824331</v>
      </c>
      <c r="DA61" s="94"/>
    </row>
    <row r="62" spans="1:105" ht="12" customHeight="1" x14ac:dyDescent="0.25">
      <c r="A62" s="52" t="s">
        <v>53</v>
      </c>
      <c r="B62" s="242">
        <f>NMM_emi!B$99</f>
        <v>289.31605195593545</v>
      </c>
      <c r="C62" s="242">
        <f>NMM_emi!C$99</f>
        <v>296.38682243819824</v>
      </c>
      <c r="D62" s="242">
        <f>NMM_emi!D$99</f>
        <v>239.90423315194303</v>
      </c>
      <c r="E62" s="242">
        <f>NMM_emi!E$99</f>
        <v>220.54652872125604</v>
      </c>
      <c r="F62" s="242">
        <f>NMM_emi!F$99</f>
        <v>266.15719469043762</v>
      </c>
      <c r="G62" s="242">
        <f>NMM_emi!G$99</f>
        <v>271.65485678440007</v>
      </c>
      <c r="H62" s="242">
        <f>NMM_emi!H$99</f>
        <v>279.10306572831121</v>
      </c>
      <c r="I62" s="242">
        <f>NMM_emi!I$99</f>
        <v>259.4383121470965</v>
      </c>
      <c r="J62" s="242">
        <f>NMM_emi!J$99</f>
        <v>260.20210852785669</v>
      </c>
      <c r="K62" s="242">
        <f>NMM_emi!K$99</f>
        <v>260.8918691990105</v>
      </c>
      <c r="L62" s="242">
        <f>NMM_emi!L$99</f>
        <v>259.48110464142985</v>
      </c>
      <c r="M62" s="242">
        <f>NMM_emi!M$99</f>
        <v>233.35676063396167</v>
      </c>
      <c r="N62" s="242">
        <f>NMM_emi!N$99</f>
        <v>229.86475740739903</v>
      </c>
      <c r="O62" s="242">
        <f>NMM_emi!O$99</f>
        <v>165.57243455221669</v>
      </c>
      <c r="P62" s="242">
        <f>NMM_emi!P$99</f>
        <v>233.66053628277169</v>
      </c>
      <c r="Q62" s="242">
        <f>NMM_emi!Q$99</f>
        <v>224.77127111502278</v>
      </c>
      <c r="R62" s="242">
        <f>NMM_emi!R$99</f>
        <v>226.76324499977153</v>
      </c>
      <c r="S62" s="242">
        <f>NMM_emi!S$99</f>
        <v>224.1217390285924</v>
      </c>
      <c r="T62" s="242">
        <f>NMM_emi!T$99</f>
        <v>233.88782264382905</v>
      </c>
      <c r="U62" s="242">
        <f>NMM_emi!U$99</f>
        <v>233.12953815890245</v>
      </c>
      <c r="V62" s="242">
        <f>NMM_emi!V$99</f>
        <v>169.84589748769918</v>
      </c>
      <c r="W62" s="242">
        <f>NMM_emi!W$99</f>
        <v>126.4031487741145</v>
      </c>
      <c r="X62" s="242">
        <f>NMM_emi!X$99</f>
        <v>29.791072850530657</v>
      </c>
      <c r="Y62" s="242">
        <f>NMM_emi!Y$99</f>
        <v>27.608291500086679</v>
      </c>
      <c r="DA62" s="84"/>
    </row>
    <row r="63" spans="1:105" ht="12" customHeight="1" x14ac:dyDescent="0.25">
      <c r="A63" s="143"/>
      <c r="B63" s="249"/>
      <c r="C63" s="249"/>
      <c r="D63" s="249"/>
      <c r="E63" s="249"/>
      <c r="F63" s="249"/>
      <c r="G63" s="249"/>
      <c r="H63" s="249"/>
      <c r="I63" s="249"/>
      <c r="J63" s="249"/>
      <c r="K63" s="249"/>
      <c r="L63" s="249"/>
      <c r="M63" s="249"/>
      <c r="N63" s="249"/>
      <c r="O63" s="249"/>
      <c r="P63" s="249"/>
      <c r="Q63" s="249"/>
      <c r="R63" s="249"/>
      <c r="S63" s="249"/>
      <c r="T63" s="249"/>
      <c r="U63" s="249"/>
      <c r="V63" s="249"/>
      <c r="W63" s="249"/>
      <c r="X63" s="249"/>
      <c r="Y63" s="249"/>
      <c r="DA63" s="145"/>
    </row>
    <row r="64" spans="1:105" ht="12" customHeight="1" x14ac:dyDescent="0.25">
      <c r="A64" s="115" t="s">
        <v>147</v>
      </c>
      <c r="B64" s="312"/>
      <c r="C64" s="312"/>
      <c r="D64" s="312"/>
      <c r="E64" s="312"/>
      <c r="F64" s="312"/>
      <c r="G64" s="312"/>
      <c r="H64" s="312"/>
      <c r="I64" s="312"/>
      <c r="J64" s="312"/>
      <c r="K64" s="312"/>
      <c r="L64" s="312"/>
      <c r="M64" s="312"/>
      <c r="N64" s="312"/>
      <c r="O64" s="312"/>
      <c r="P64" s="312"/>
      <c r="Q64" s="312"/>
      <c r="R64" s="312"/>
      <c r="S64" s="312"/>
      <c r="T64" s="312"/>
      <c r="U64" s="312"/>
      <c r="V64" s="312"/>
      <c r="W64" s="312"/>
      <c r="X64" s="312"/>
      <c r="Y64" s="312"/>
      <c r="DA64" s="118"/>
    </row>
    <row r="65" spans="1:105" ht="12" customHeight="1" x14ac:dyDescent="0.25">
      <c r="A65" s="50" t="s">
        <v>51</v>
      </c>
      <c r="B65" s="287">
        <f t="shared" ref="B65:Y65" si="13">IF(B$9=0,"",B$4/B$9*1000)</f>
        <v>696.59706828157402</v>
      </c>
      <c r="C65" s="287">
        <f t="shared" si="13"/>
        <v>619.78703094094817</v>
      </c>
      <c r="D65" s="287">
        <f t="shared" si="13"/>
        <v>717.1242444223642</v>
      </c>
      <c r="E65" s="287">
        <f t="shared" si="13"/>
        <v>744.57972916542008</v>
      </c>
      <c r="F65" s="287">
        <f t="shared" si="13"/>
        <v>580.08678353972255</v>
      </c>
      <c r="G65" s="287">
        <f t="shared" si="13"/>
        <v>554.21567912658679</v>
      </c>
      <c r="H65" s="287">
        <f t="shared" si="13"/>
        <v>513.89345937589587</v>
      </c>
      <c r="I65" s="287">
        <f t="shared" si="13"/>
        <v>606.36074959064638</v>
      </c>
      <c r="J65" s="287">
        <f t="shared" si="13"/>
        <v>478.54821237454433</v>
      </c>
      <c r="K65" s="287">
        <f t="shared" si="13"/>
        <v>428.41296703354737</v>
      </c>
      <c r="L65" s="287">
        <f t="shared" si="13"/>
        <v>477.13137071628256</v>
      </c>
      <c r="M65" s="287">
        <f t="shared" si="13"/>
        <v>374.18578602051218</v>
      </c>
      <c r="N65" s="287">
        <f t="shared" si="13"/>
        <v>387.56519658355103</v>
      </c>
      <c r="O65" s="287">
        <f t="shared" si="13"/>
        <v>544.00807916575081</v>
      </c>
      <c r="P65" s="287">
        <f t="shared" si="13"/>
        <v>562.7573667824521</v>
      </c>
      <c r="Q65" s="287">
        <f t="shared" si="13"/>
        <v>598.99165217932534</v>
      </c>
      <c r="R65" s="287">
        <f t="shared" si="13"/>
        <v>644.91144025297501</v>
      </c>
      <c r="S65" s="287">
        <f t="shared" si="13"/>
        <v>396.06225572771683</v>
      </c>
      <c r="T65" s="287">
        <f t="shared" si="13"/>
        <v>551.86035050024975</v>
      </c>
      <c r="U65" s="287">
        <f t="shared" si="13"/>
        <v>528.67405853019716</v>
      </c>
      <c r="V65" s="287">
        <f t="shared" si="13"/>
        <v>493.70454674872008</v>
      </c>
      <c r="W65" s="287">
        <f t="shared" si="13"/>
        <v>514.44578594865538</v>
      </c>
      <c r="X65" s="287">
        <f t="shared" si="13"/>
        <v>390.49882014342751</v>
      </c>
      <c r="Y65" s="287">
        <f t="shared" si="13"/>
        <v>620.40216764597506</v>
      </c>
      <c r="DA65" s="83"/>
    </row>
    <row r="66" spans="1:105" ht="12" customHeight="1" x14ac:dyDescent="0.25">
      <c r="A66" s="107" t="s">
        <v>52</v>
      </c>
      <c r="B66" s="288">
        <f t="shared" ref="B66:Y66" si="14">IF(B$10=0,"",B$5/B$10*1000)</f>
        <v>462.02869771365562</v>
      </c>
      <c r="C66" s="288">
        <f t="shared" si="14"/>
        <v>411.0832614783692</v>
      </c>
      <c r="D66" s="288">
        <f t="shared" si="14"/>
        <v>475.64366236382949</v>
      </c>
      <c r="E66" s="288">
        <f t="shared" si="14"/>
        <v>493.85393403813327</v>
      </c>
      <c r="F66" s="288">
        <f t="shared" si="14"/>
        <v>384.75146302428215</v>
      </c>
      <c r="G66" s="288">
        <f t="shared" si="14"/>
        <v>367.59205592269552</v>
      </c>
      <c r="H66" s="288">
        <f t="shared" si="14"/>
        <v>340.84772476107628</v>
      </c>
      <c r="I66" s="288">
        <f t="shared" si="14"/>
        <v>402.17807429071757</v>
      </c>
      <c r="J66" s="288">
        <f t="shared" si="14"/>
        <v>317.40444716777938</v>
      </c>
      <c r="K66" s="288">
        <f t="shared" si="14"/>
        <v>241.87775673833178</v>
      </c>
      <c r="L66" s="288">
        <f t="shared" si="14"/>
        <v>326.31029508930408</v>
      </c>
      <c r="M66" s="288">
        <f t="shared" si="14"/>
        <v>202.50359148419048</v>
      </c>
      <c r="N66" s="288">
        <f t="shared" si="14"/>
        <v>85.742293441128922</v>
      </c>
      <c r="O66" s="288">
        <f t="shared" si="14"/>
        <v>270.7962045767224</v>
      </c>
      <c r="P66" s="288">
        <f t="shared" si="14"/>
        <v>213.31531106678565</v>
      </c>
      <c r="Q66" s="288">
        <f t="shared" si="14"/>
        <v>288.00353909605025</v>
      </c>
      <c r="R66" s="288">
        <f t="shared" si="14"/>
        <v>209.23517247805691</v>
      </c>
      <c r="S66" s="288">
        <f t="shared" si="14"/>
        <v>263.26479354759226</v>
      </c>
      <c r="T66" s="288">
        <f t="shared" si="14"/>
        <v>164.64249532753652</v>
      </c>
      <c r="U66" s="288">
        <f t="shared" si="14"/>
        <v>271.19970333991188</v>
      </c>
      <c r="V66" s="288">
        <f t="shared" si="14"/>
        <v>428.60087372405525</v>
      </c>
      <c r="W66" s="288">
        <f t="shared" si="14"/>
        <v>771.65923517879992</v>
      </c>
      <c r="X66" s="288">
        <f t="shared" si="14"/>
        <v>12310.993193802236</v>
      </c>
      <c r="Y66" s="288">
        <f t="shared" si="14"/>
        <v>3910.7919101997454</v>
      </c>
      <c r="DA66" s="94"/>
    </row>
    <row r="67" spans="1:105" ht="12" customHeight="1" x14ac:dyDescent="0.25">
      <c r="A67" s="49" t="s">
        <v>60</v>
      </c>
      <c r="B67" s="289">
        <f t="shared" ref="B67:Y67" si="15">IF(B$11=0,"",B$6/B$11*1000)</f>
        <v>877.27770760604483</v>
      </c>
      <c r="C67" s="289">
        <f t="shared" si="15"/>
        <v>780.54498140387</v>
      </c>
      <c r="D67" s="289">
        <f t="shared" si="15"/>
        <v>903.12914288819684</v>
      </c>
      <c r="E67" s="289">
        <f t="shared" si="15"/>
        <v>937.7059245218295</v>
      </c>
      <c r="F67" s="289">
        <f t="shared" si="15"/>
        <v>730.54743817926692</v>
      </c>
      <c r="G67" s="289">
        <f t="shared" si="15"/>
        <v>697.96598728573792</v>
      </c>
      <c r="H67" s="289">
        <f t="shared" si="15"/>
        <v>647.18514694178327</v>
      </c>
      <c r="I67" s="289">
        <f t="shared" si="15"/>
        <v>763.63624339593821</v>
      </c>
      <c r="J67" s="289">
        <f t="shared" si="15"/>
        <v>602.67218718930042</v>
      </c>
      <c r="K67" s="289">
        <f t="shared" si="15"/>
        <v>519.07189031347821</v>
      </c>
      <c r="L67" s="289">
        <f t="shared" si="15"/>
        <v>439.39182591714325</v>
      </c>
      <c r="M67" s="289">
        <f t="shared" si="15"/>
        <v>391.99771257805367</v>
      </c>
      <c r="N67" s="289">
        <f t="shared" si="15"/>
        <v>330.90590217948807</v>
      </c>
      <c r="O67" s="289">
        <f t="shared" si="15"/>
        <v>459.84109205690208</v>
      </c>
      <c r="P67" s="289">
        <f t="shared" si="15"/>
        <v>465.01029997814453</v>
      </c>
      <c r="Q67" s="289">
        <f t="shared" si="15"/>
        <v>522.93423151249215</v>
      </c>
      <c r="R67" s="289">
        <f t="shared" si="15"/>
        <v>511.50538359416231</v>
      </c>
      <c r="S67" s="289">
        <f t="shared" si="15"/>
        <v>507.8743611171389</v>
      </c>
      <c r="T67" s="289">
        <f t="shared" si="15"/>
        <v>521.23129046205975</v>
      </c>
      <c r="U67" s="289">
        <f t="shared" si="15"/>
        <v>545.33060668029987</v>
      </c>
      <c r="V67" s="289">
        <f t="shared" si="15"/>
        <v>626.67548654388463</v>
      </c>
      <c r="W67" s="289">
        <f t="shared" si="15"/>
        <v>640.5299928169137</v>
      </c>
      <c r="X67" s="289">
        <f t="shared" si="15"/>
        <v>618.71042186770114</v>
      </c>
      <c r="Y67" s="289">
        <f t="shared" si="15"/>
        <v>590.98511308500144</v>
      </c>
      <c r="DA67" s="84"/>
    </row>
    <row r="68" spans="1:105" ht="12" customHeight="1" x14ac:dyDescent="0.25">
      <c r="A68" s="115" t="s">
        <v>148</v>
      </c>
      <c r="B68" s="286"/>
      <c r="C68" s="286"/>
      <c r="D68" s="286"/>
      <c r="E68" s="286"/>
      <c r="F68" s="286"/>
      <c r="G68" s="286"/>
      <c r="H68" s="286"/>
      <c r="I68" s="286"/>
      <c r="J68" s="286"/>
      <c r="K68" s="286"/>
      <c r="L68" s="286"/>
      <c r="M68" s="286"/>
      <c r="N68" s="286"/>
      <c r="O68" s="286"/>
      <c r="P68" s="286"/>
      <c r="Q68" s="286"/>
      <c r="R68" s="286"/>
      <c r="S68" s="286"/>
      <c r="T68" s="286"/>
      <c r="U68" s="286"/>
      <c r="V68" s="286"/>
      <c r="W68" s="286"/>
      <c r="X68" s="286"/>
      <c r="Y68" s="286"/>
      <c r="DA68" s="118"/>
    </row>
    <row r="69" spans="1:105" ht="12" customHeight="1" x14ac:dyDescent="0.25">
      <c r="A69" s="50" t="s">
        <v>51</v>
      </c>
      <c r="B69" s="252">
        <f t="shared" ref="B69:Y69" si="16">IF(B$52=0,"",B$52/B$9)</f>
        <v>8.3159999999999984E-2</v>
      </c>
      <c r="C69" s="252">
        <f t="shared" si="16"/>
        <v>8.4860716975456635E-2</v>
      </c>
      <c r="D69" s="252">
        <f t="shared" si="16"/>
        <v>7.8911782212902071E-2</v>
      </c>
      <c r="E69" s="252">
        <f t="shared" si="16"/>
        <v>6.6736850775993992E-2</v>
      </c>
      <c r="F69" s="252">
        <f t="shared" si="16"/>
        <v>7.3140696348547418E-2</v>
      </c>
      <c r="G69" s="252">
        <f t="shared" si="16"/>
        <v>7.4834887536503303E-2</v>
      </c>
      <c r="H69" s="252">
        <f t="shared" si="16"/>
        <v>7.2023486627461913E-2</v>
      </c>
      <c r="I69" s="252">
        <f t="shared" si="16"/>
        <v>6.6253448780054597E-2</v>
      </c>
      <c r="J69" s="252">
        <f t="shared" si="16"/>
        <v>6.6249655771981816E-2</v>
      </c>
      <c r="K69" s="252">
        <f t="shared" si="16"/>
        <v>6.7598273069904236E-2</v>
      </c>
      <c r="L69" s="252">
        <f t="shared" si="16"/>
        <v>6.6410920711711355E-2</v>
      </c>
      <c r="M69" s="252">
        <f t="shared" si="16"/>
        <v>6.6619447971200785E-2</v>
      </c>
      <c r="N69" s="252">
        <f t="shared" si="16"/>
        <v>6.7088889216127309E-2</v>
      </c>
      <c r="O69" s="252">
        <f t="shared" si="16"/>
        <v>7.0728195686268022E-2</v>
      </c>
      <c r="P69" s="252">
        <f t="shared" si="16"/>
        <v>6.7774257495317652E-2</v>
      </c>
      <c r="Q69" s="252">
        <f t="shared" si="16"/>
        <v>6.6167412442955625E-2</v>
      </c>
      <c r="R69" s="252">
        <f t="shared" si="16"/>
        <v>6.4363914630060332E-2</v>
      </c>
      <c r="S69" s="252">
        <f t="shared" si="16"/>
        <v>6.1593314381200331E-2</v>
      </c>
      <c r="T69" s="252">
        <f t="shared" si="16"/>
        <v>6.3428467893854187E-2</v>
      </c>
      <c r="U69" s="252">
        <f t="shared" si="16"/>
        <v>6.297409308549716E-2</v>
      </c>
      <c r="V69" s="252">
        <f t="shared" si="16"/>
        <v>6.2451479304117326E-2</v>
      </c>
      <c r="W69" s="252">
        <f t="shared" si="16"/>
        <v>6.1351104478245759E-2</v>
      </c>
      <c r="X69" s="252">
        <f t="shared" si="16"/>
        <v>5.8186653581318526E-2</v>
      </c>
      <c r="Y69" s="252">
        <f t="shared" si="16"/>
        <v>5.4362176895339787E-2</v>
      </c>
      <c r="DA69" s="83"/>
    </row>
    <row r="70" spans="1:105" ht="12" customHeight="1" x14ac:dyDescent="0.25">
      <c r="A70" s="107" t="s">
        <v>52</v>
      </c>
      <c r="B70" s="291">
        <f t="shared" ref="B70:Y70" si="17">IF(B$53=0,"",B$53/B$10)</f>
        <v>5.3045434583772706E-2</v>
      </c>
      <c r="C70" s="291">
        <f t="shared" si="17"/>
        <v>5.1571459333364246E-2</v>
      </c>
      <c r="D70" s="291">
        <f t="shared" si="17"/>
        <v>4.7956179400334115E-2</v>
      </c>
      <c r="E70" s="291">
        <f t="shared" si="17"/>
        <v>4.0557243781317399E-2</v>
      </c>
      <c r="F70" s="291">
        <f t="shared" si="17"/>
        <v>4.4448981599389342E-2</v>
      </c>
      <c r="G70" s="291">
        <f t="shared" si="17"/>
        <v>4.5478573559799902E-2</v>
      </c>
      <c r="H70" s="291">
        <f t="shared" si="17"/>
        <v>4.4616389616218582E-2</v>
      </c>
      <c r="I70" s="291">
        <f t="shared" si="17"/>
        <v>4.2179681190153522E-2</v>
      </c>
      <c r="J70" s="291">
        <f t="shared" si="17"/>
        <v>4.2177266404595834E-2</v>
      </c>
      <c r="K70" s="291">
        <f t="shared" si="17"/>
        <v>4.303585186273156E-2</v>
      </c>
      <c r="L70" s="291">
        <f t="shared" si="17"/>
        <v>4.2736867113956599E-2</v>
      </c>
      <c r="M70" s="291">
        <f t="shared" si="17"/>
        <v>4.3251389791828979E-2</v>
      </c>
      <c r="N70" s="291">
        <f t="shared" si="17"/>
        <v>4.355616545249575E-2</v>
      </c>
      <c r="O70" s="291">
        <f t="shared" si="17"/>
        <v>4.5918914882362355E-2</v>
      </c>
      <c r="P70" s="291">
        <f t="shared" si="17"/>
        <v>4.4001127569369358E-2</v>
      </c>
      <c r="Q70" s="291">
        <f t="shared" si="17"/>
        <v>4.2957914456513424E-2</v>
      </c>
      <c r="R70" s="291">
        <f t="shared" si="17"/>
        <v>4.1787028337373452E-2</v>
      </c>
      <c r="S70" s="291">
        <f t="shared" si="17"/>
        <v>4.0443065423640873E-2</v>
      </c>
      <c r="T70" s="291">
        <f t="shared" si="17"/>
        <v>4.1648053892281191E-2</v>
      </c>
      <c r="U70" s="291">
        <f t="shared" si="17"/>
        <v>4.1858994593513561E-2</v>
      </c>
      <c r="V70" s="291">
        <f t="shared" si="17"/>
        <v>4.1511612259327722E-2</v>
      </c>
      <c r="W70" s="291">
        <f t="shared" si="17"/>
        <v>4.0780191104529018E-2</v>
      </c>
      <c r="X70" s="291">
        <f t="shared" si="17"/>
        <v>3.8676774818627468E-2</v>
      </c>
      <c r="Y70" s="291">
        <f t="shared" si="17"/>
        <v>3.613463818628157E-2</v>
      </c>
      <c r="DA70" s="94"/>
    </row>
    <row r="71" spans="1:105" ht="12" customHeight="1" x14ac:dyDescent="0.25">
      <c r="A71" s="49" t="s">
        <v>53</v>
      </c>
      <c r="B71" s="253">
        <f t="shared" ref="B71:Y71" si="18">IF(B$54=0,"",B$54/B$11)</f>
        <v>0.22582467360908409</v>
      </c>
      <c r="C71" s="253">
        <f t="shared" si="18"/>
        <v>0.22880926468314206</v>
      </c>
      <c r="D71" s="253">
        <f t="shared" si="18"/>
        <v>0.21119743950789849</v>
      </c>
      <c r="E71" s="253">
        <f t="shared" si="18"/>
        <v>0.17449068038006049</v>
      </c>
      <c r="F71" s="253">
        <f t="shared" si="18"/>
        <v>0.19055833825702556</v>
      </c>
      <c r="G71" s="253">
        <f t="shared" si="18"/>
        <v>0.19159946319206256</v>
      </c>
      <c r="H71" s="253">
        <f t="shared" si="18"/>
        <v>0.18620551978869454</v>
      </c>
      <c r="I71" s="253">
        <f t="shared" si="18"/>
        <v>0.17538456821190285</v>
      </c>
      <c r="J71" s="253">
        <f t="shared" si="18"/>
        <v>0.17506620783715038</v>
      </c>
      <c r="K71" s="253">
        <f t="shared" si="18"/>
        <v>0.17757816829691161</v>
      </c>
      <c r="L71" s="253">
        <f t="shared" si="18"/>
        <v>0.1760730658736131</v>
      </c>
      <c r="M71" s="253">
        <f t="shared" si="18"/>
        <v>0.17727844105621016</v>
      </c>
      <c r="N71" s="253">
        <f t="shared" si="18"/>
        <v>0.1773216620305772</v>
      </c>
      <c r="O71" s="253">
        <f t="shared" si="18"/>
        <v>0.17466276440837336</v>
      </c>
      <c r="P71" s="253">
        <f t="shared" si="18"/>
        <v>0.1751320169161959</v>
      </c>
      <c r="Q71" s="253">
        <f t="shared" si="18"/>
        <v>0.16703620980267847</v>
      </c>
      <c r="R71" s="253">
        <f t="shared" si="18"/>
        <v>0.16248337287085535</v>
      </c>
      <c r="S71" s="253">
        <f t="shared" si="18"/>
        <v>0.15556976535019237</v>
      </c>
      <c r="T71" s="253">
        <f t="shared" si="18"/>
        <v>0.16020491778862453</v>
      </c>
      <c r="U71" s="253">
        <f t="shared" si="18"/>
        <v>0.16101632995656431</v>
      </c>
      <c r="V71" s="253">
        <f t="shared" si="18"/>
        <v>0.15968007644437385</v>
      </c>
      <c r="W71" s="253">
        <f t="shared" si="18"/>
        <v>0.15686656524703299</v>
      </c>
      <c r="X71" s="253">
        <f t="shared" si="18"/>
        <v>0.14877548771362231</v>
      </c>
      <c r="Y71" s="253">
        <f t="shared" si="18"/>
        <v>0.13899681255041363</v>
      </c>
      <c r="DA71" s="84"/>
    </row>
    <row r="72" spans="1:105" ht="12" customHeight="1" x14ac:dyDescent="0.25">
      <c r="A72" s="115" t="s">
        <v>149</v>
      </c>
      <c r="B72" s="286"/>
      <c r="C72" s="286"/>
      <c r="D72" s="286"/>
      <c r="E72" s="286"/>
      <c r="F72" s="286"/>
      <c r="G72" s="286"/>
      <c r="H72" s="286"/>
      <c r="I72" s="286"/>
      <c r="J72" s="286"/>
      <c r="K72" s="286"/>
      <c r="L72" s="286"/>
      <c r="M72" s="286"/>
      <c r="N72" s="286"/>
      <c r="O72" s="286"/>
      <c r="P72" s="286"/>
      <c r="Q72" s="286"/>
      <c r="R72" s="286"/>
      <c r="S72" s="286"/>
      <c r="T72" s="286"/>
      <c r="U72" s="286"/>
      <c r="V72" s="286"/>
      <c r="W72" s="286"/>
      <c r="X72" s="286"/>
      <c r="Y72" s="286"/>
      <c r="DA72" s="118"/>
    </row>
    <row r="73" spans="1:105" ht="12" customHeight="1" x14ac:dyDescent="0.25">
      <c r="A73" s="50" t="s">
        <v>51</v>
      </c>
      <c r="B73" s="252">
        <f>IF(NMM_ued!B$5=0,"",NMM_ued!B$5/B$9)</f>
        <v>5.3916146150632283E-2</v>
      </c>
      <c r="C73" s="252">
        <f>IF(NMM_ued!C$5=0,"",NMM_ued!C$5/C$9)</f>
        <v>5.4662904590710985E-2</v>
      </c>
      <c r="D73" s="252">
        <f>IF(NMM_ued!D$5=0,"",NMM_ued!D$5/D$9)</f>
        <v>5.1292659193449615E-2</v>
      </c>
      <c r="E73" s="252">
        <f>IF(NMM_ued!E$5=0,"",NMM_ued!E$5/E$9)</f>
        <v>4.303022492885878E-2</v>
      </c>
      <c r="F73" s="252">
        <f>IF(NMM_ued!F$5=0,"",NMM_ued!F$5/F$9)</f>
        <v>4.6836100161759604E-2</v>
      </c>
      <c r="G73" s="252">
        <f>IF(NMM_ued!G$5=0,"",NMM_ued!G$5/G$9)</f>
        <v>4.7820176293186051E-2</v>
      </c>
      <c r="H73" s="252">
        <f>IF(NMM_ued!H$5=0,"",NMM_ued!H$5/H$9)</f>
        <v>4.6281770479274141E-2</v>
      </c>
      <c r="I73" s="252">
        <f>IF(NMM_ued!I$5=0,"",NMM_ued!I$5/I$9)</f>
        <v>4.3280805791407556E-2</v>
      </c>
      <c r="J73" s="252">
        <f>IF(NMM_ued!J$5=0,"",NMM_ued!J$5/J$9)</f>
        <v>4.3347751863436174E-2</v>
      </c>
      <c r="K73" s="252">
        <f>IF(NMM_ued!K$5=0,"",NMM_ued!K$5/K$9)</f>
        <v>4.4445921192047558E-2</v>
      </c>
      <c r="L73" s="252">
        <f>IF(NMM_ued!L$5=0,"",NMM_ued!L$5/L$9)</f>
        <v>4.3880784846039675E-2</v>
      </c>
      <c r="M73" s="252">
        <f>IF(NMM_ued!M$5=0,"",NMM_ued!M$5/M$9)</f>
        <v>4.492203288427922E-2</v>
      </c>
      <c r="N73" s="252">
        <f>IF(NMM_ued!N$5=0,"",NMM_ued!N$5/N$9)</f>
        <v>4.5195561802559403E-2</v>
      </c>
      <c r="O73" s="252">
        <f>IF(NMM_ued!O$5=0,"",NMM_ued!O$5/O$9)</f>
        <v>4.7583491621235305E-2</v>
      </c>
      <c r="P73" s="252">
        <f>IF(NMM_ued!P$5=0,"",NMM_ued!P$5/P$9)</f>
        <v>4.5642647583250227E-2</v>
      </c>
      <c r="Q73" s="252">
        <f>IF(NMM_ued!Q$5=0,"",NMM_ued!Q$5/Q$9)</f>
        <v>4.466343579334462E-2</v>
      </c>
      <c r="R73" s="252">
        <f>IF(NMM_ued!R$5=0,"",NMM_ued!R$5/R$9)</f>
        <v>4.3477967646136151E-2</v>
      </c>
      <c r="S73" s="252">
        <f>IF(NMM_ued!S$5=0,"",NMM_ued!S$5/S$9)</f>
        <v>4.1991748367405615E-2</v>
      </c>
      <c r="T73" s="252">
        <f>IF(NMM_ued!T$5=0,"",NMM_ued!T$5/T$9)</f>
        <v>4.3217696674550443E-2</v>
      </c>
      <c r="U73" s="252">
        <f>IF(NMM_ued!U$5=0,"",NMM_ued!U$5/U$9)</f>
        <v>4.3392884836572915E-2</v>
      </c>
      <c r="V73" s="252">
        <f>IF(NMM_ued!V$5=0,"",NMM_ued!V$5/V$9)</f>
        <v>4.2641090471426134E-2</v>
      </c>
      <c r="W73" s="252">
        <f>IF(NMM_ued!W$5=0,"",NMM_ued!W$5/W$9)</f>
        <v>4.1950846631711121E-2</v>
      </c>
      <c r="X73" s="252">
        <f>IF(NMM_ued!X$5=0,"",NMM_ued!X$5/X$9)</f>
        <v>3.9292696605902989E-2</v>
      </c>
      <c r="Y73" s="252">
        <f>IF(NMM_ued!Y$5=0,"",NMM_ued!Y$5/Y$9)</f>
        <v>3.690055536833705E-2</v>
      </c>
      <c r="DA73" s="83"/>
    </row>
    <row r="74" spans="1:105" ht="12" customHeight="1" x14ac:dyDescent="0.25">
      <c r="A74" s="107" t="s">
        <v>52</v>
      </c>
      <c r="B74" s="291">
        <f>IF(NMM_ued!B$48=0,"",NMM_ued!B$48/B$10)</f>
        <v>3.9620834090221081E-2</v>
      </c>
      <c r="C74" s="291">
        <f>IF(NMM_ued!C$48=0,"",NMM_ued!C$48/C$10)</f>
        <v>3.8505963822144683E-2</v>
      </c>
      <c r="D74" s="291">
        <f>IF(NMM_ued!D$48=0,"",NMM_ued!D$48/D$10)</f>
        <v>3.6112777544754185E-2</v>
      </c>
      <c r="E74" s="291">
        <f>IF(NMM_ued!E$48=0,"",NMM_ued!E$48/E$10)</f>
        <v>3.0504734326703975E-2</v>
      </c>
      <c r="F74" s="291">
        <f>IF(NMM_ued!F$48=0,"",NMM_ued!F$48/F$10)</f>
        <v>3.3251980096815105E-2</v>
      </c>
      <c r="G74" s="291">
        <f>IF(NMM_ued!G$48=0,"",NMM_ued!G$48/G$10)</f>
        <v>3.3992635669522292E-2</v>
      </c>
      <c r="H74" s="291">
        <f>IF(NMM_ued!H$48=0,"",NMM_ued!H$48/H$10)</f>
        <v>3.3263371225450082E-2</v>
      </c>
      <c r="I74" s="291">
        <f>IF(NMM_ued!I$48=0,"",NMM_ued!I$48/I$10)</f>
        <v>3.1587743988266949E-2</v>
      </c>
      <c r="J74" s="291">
        <f>IF(NMM_ued!J$48=0,"",NMM_ued!J$48/J$10)</f>
        <v>3.1563590778067738E-2</v>
      </c>
      <c r="K74" s="291">
        <f>IF(NMM_ued!K$48=0,"",NMM_ued!K$48/K$10)</f>
        <v>3.2190674981963506E-2</v>
      </c>
      <c r="L74" s="291">
        <f>IF(NMM_ued!L$48=0,"",NMM_ued!L$48/L$10)</f>
        <v>3.1963167467463395E-2</v>
      </c>
      <c r="M74" s="291">
        <f>IF(NMM_ued!M$48=0,"",NMM_ued!M$48/M$10)</f>
        <v>3.2434134250413457E-2</v>
      </c>
      <c r="N74" s="291">
        <f>IF(NMM_ued!N$48=0,"",NMM_ued!N$48/N$10)</f>
        <v>3.2653171331424126E-2</v>
      </c>
      <c r="O74" s="291">
        <f>IF(NMM_ued!O$48=0,"",NMM_ued!O$48/O$10)</f>
        <v>3.4353516187240939E-2</v>
      </c>
      <c r="P74" s="291">
        <f>IF(NMM_ued!P$48=0,"",NMM_ued!P$48/P$10)</f>
        <v>3.298147960843914E-2</v>
      </c>
      <c r="Q74" s="291">
        <f>IF(NMM_ued!Q$48=0,"",NMM_ued!Q$48/Q$10)</f>
        <v>3.2209404551244707E-2</v>
      </c>
      <c r="R74" s="291">
        <f>IF(NMM_ued!R$48=0,"",NMM_ued!R$48/R$10)</f>
        <v>3.1319269164860011E-2</v>
      </c>
      <c r="S74" s="291">
        <f>IF(NMM_ued!S$48=0,"",NMM_ued!S$48/S$10)</f>
        <v>3.0270293108990126E-2</v>
      </c>
      <c r="T74" s="291">
        <f>IF(NMM_ued!T$48=0,"",NMM_ued!T$48/T$10)</f>
        <v>3.1184481306244037E-2</v>
      </c>
      <c r="U74" s="291">
        <f>IF(NMM_ued!U$48=0,"",NMM_ued!U$48/U$10)</f>
        <v>3.1292792599011132E-2</v>
      </c>
      <c r="V74" s="291">
        <f>IF(NMM_ued!V$48=0,"",NMM_ued!V$48/V$10)</f>
        <v>3.0977818111301451E-2</v>
      </c>
      <c r="W74" s="291">
        <f>IF(NMM_ued!W$48=0,"",NMM_ued!W$48/W$10)</f>
        <v>3.0327375444996259E-2</v>
      </c>
      <c r="X74" s="291">
        <f>IF(NMM_ued!X$48=0,"",NMM_ued!X$48/X$10)</f>
        <v>2.8416656867103693E-2</v>
      </c>
      <c r="Y74" s="291">
        <f>IF(NMM_ued!Y$48=0,"",NMM_ued!Y$48/Y$10)</f>
        <v>2.6715821460537786E-2</v>
      </c>
      <c r="DA74" s="94"/>
    </row>
    <row r="75" spans="1:105" ht="12" customHeight="1" x14ac:dyDescent="0.25">
      <c r="A75" s="49" t="s">
        <v>53</v>
      </c>
      <c r="B75" s="253">
        <f>IF(NMM_ued!B$99=0,"",NMM_ued!B$99/B$11)</f>
        <v>0.11098907790889671</v>
      </c>
      <c r="C75" s="253">
        <f>IF(NMM_ued!C$99=0,"",NMM_ued!C$99/C$11)</f>
        <v>0.11196438319972662</v>
      </c>
      <c r="D75" s="253">
        <f>IF(NMM_ued!D$99=0,"",NMM_ued!D$99/D$11)</f>
        <v>0.10797503052173144</v>
      </c>
      <c r="E75" s="253">
        <f>IF(NMM_ued!E$99=0,"",NMM_ued!E$99/E$11)</f>
        <v>8.8318414160118819E-2</v>
      </c>
      <c r="F75" s="253">
        <f>IF(NMM_ued!F$99=0,"",NMM_ued!F$99/F$11)</f>
        <v>9.3471843574534558E-2</v>
      </c>
      <c r="G75" s="253">
        <f>IF(NMM_ued!G$99=0,"",NMM_ued!G$99/G$11)</f>
        <v>9.4053529748606673E-2</v>
      </c>
      <c r="H75" s="253">
        <f>IF(NMM_ued!H$99=0,"",NMM_ued!H$99/H$11)</f>
        <v>8.9947922972243272E-2</v>
      </c>
      <c r="I75" s="253">
        <f>IF(NMM_ued!I$99=0,"",NMM_ued!I$99/I$11)</f>
        <v>8.6230638395317083E-2</v>
      </c>
      <c r="J75" s="253">
        <f>IF(NMM_ued!J$99=0,"",NMM_ued!J$99/J$11)</f>
        <v>8.5748603506794863E-2</v>
      </c>
      <c r="K75" s="253">
        <f>IF(NMM_ued!K$99=0,"",NMM_ued!K$99/K$11)</f>
        <v>8.8106384192658357E-2</v>
      </c>
      <c r="L75" s="253">
        <f>IF(NMM_ued!L$99=0,"",NMM_ued!L$99/L$11)</f>
        <v>8.7307143671170692E-2</v>
      </c>
      <c r="M75" s="253">
        <f>IF(NMM_ued!M$99=0,"",NMM_ued!M$99/M$11)</f>
        <v>9.1341946861227569E-2</v>
      </c>
      <c r="N75" s="253">
        <f>IF(NMM_ued!N$99=0,"",NMM_ued!N$99/N$11)</f>
        <v>9.1262390471305604E-2</v>
      </c>
      <c r="O75" s="253">
        <f>IF(NMM_ued!O$99=0,"",NMM_ued!O$99/O$11)</f>
        <v>9.0208667949367466E-2</v>
      </c>
      <c r="P75" s="253">
        <f>IF(NMM_ued!P$99=0,"",NMM_ued!P$99/P$11)</f>
        <v>9.2024975383274865E-2</v>
      </c>
      <c r="Q75" s="253">
        <f>IF(NMM_ued!Q$99=0,"",NMM_ued!Q$99/Q$11)</f>
        <v>8.9223071827202807E-2</v>
      </c>
      <c r="R75" s="253">
        <f>IF(NMM_ued!R$99=0,"",NMM_ued!R$99/R$11)</f>
        <v>8.6487489097157574E-2</v>
      </c>
      <c r="S75" s="253">
        <f>IF(NMM_ued!S$99=0,"",NMM_ued!S$99/S$11)</f>
        <v>8.3833076391106168E-2</v>
      </c>
      <c r="T75" s="253">
        <f>IF(NMM_ued!T$99=0,"",NMM_ued!T$99/T$11)</f>
        <v>8.4941080247490225E-2</v>
      </c>
      <c r="U75" s="253">
        <f>IF(NMM_ued!U$99=0,"",NMM_ued!U$99/U$11)</f>
        <v>8.4760840349711222E-2</v>
      </c>
      <c r="V75" s="253">
        <f>IF(NMM_ued!V$99=0,"",NMM_ued!V$99/V$11)</f>
        <v>8.4053014836503778E-2</v>
      </c>
      <c r="W75" s="253">
        <f>IF(NMM_ued!W$99=0,"",NMM_ued!W$99/W$11)</f>
        <v>8.1105968157531488E-2</v>
      </c>
      <c r="X75" s="253">
        <f>IF(NMM_ued!X$99=0,"",NMM_ued!X$99/X$11)</f>
        <v>7.6269663862543427E-2</v>
      </c>
      <c r="Y75" s="253">
        <f>IF(NMM_ued!Y$99=0,"",NMM_ued!Y$99/Y$11)</f>
        <v>7.3751079502158867E-2</v>
      </c>
      <c r="DA75" s="84"/>
    </row>
    <row r="76" spans="1:105" ht="12" customHeight="1" x14ac:dyDescent="0.25">
      <c r="A76" s="110" t="s">
        <v>87</v>
      </c>
      <c r="B76" s="254">
        <f t="shared" ref="B76:Y76" si="19">IF(B$51=0,"",B$59/B$51)</f>
        <v>5.454196979347933</v>
      </c>
      <c r="C76" s="254">
        <f t="shared" si="19"/>
        <v>5.2038768120833874</v>
      </c>
      <c r="D76" s="254">
        <f t="shared" si="19"/>
        <v>5.4467281137129877</v>
      </c>
      <c r="E76" s="254">
        <f t="shared" si="19"/>
        <v>5.918661418724513</v>
      </c>
      <c r="F76" s="254">
        <f t="shared" si="19"/>
        <v>5.8021282692194287</v>
      </c>
      <c r="G76" s="254">
        <f t="shared" si="19"/>
        <v>5.8082240860656036</v>
      </c>
      <c r="H76" s="254">
        <f t="shared" si="19"/>
        <v>5.819123843702398</v>
      </c>
      <c r="I76" s="254">
        <f t="shared" si="19"/>
        <v>5.8585302198507652</v>
      </c>
      <c r="J76" s="254">
        <f t="shared" si="19"/>
        <v>5.7241739942264971</v>
      </c>
      <c r="K76" s="254">
        <f t="shared" si="19"/>
        <v>5.5571225734042367</v>
      </c>
      <c r="L76" s="254">
        <f t="shared" si="19"/>
        <v>5.7047022582441151</v>
      </c>
      <c r="M76" s="254">
        <f t="shared" si="19"/>
        <v>5.3240934202365784</v>
      </c>
      <c r="N76" s="254">
        <f t="shared" si="19"/>
        <v>5.3685576119625571</v>
      </c>
      <c r="O76" s="254">
        <f t="shared" si="19"/>
        <v>5.7778716224191307</v>
      </c>
      <c r="P76" s="254">
        <f t="shared" si="19"/>
        <v>5.4208947738030426</v>
      </c>
      <c r="Q76" s="254">
        <f t="shared" si="19"/>
        <v>5.3231460933881269</v>
      </c>
      <c r="R76" s="254">
        <f t="shared" si="19"/>
        <v>5.4891299265110396</v>
      </c>
      <c r="S76" s="254">
        <f t="shared" si="19"/>
        <v>5.7080848236295383</v>
      </c>
      <c r="T76" s="254">
        <f t="shared" si="19"/>
        <v>5.8986781498519667</v>
      </c>
      <c r="U76" s="254">
        <f t="shared" si="19"/>
        <v>6.0750057285500647</v>
      </c>
      <c r="V76" s="254">
        <f t="shared" si="19"/>
        <v>6.6579056513073747</v>
      </c>
      <c r="W76" s="254">
        <f t="shared" si="19"/>
        <v>6.7285955102768602</v>
      </c>
      <c r="X76" s="254">
        <f t="shared" si="19"/>
        <v>8.3290604002444635</v>
      </c>
      <c r="Y76" s="254">
        <f t="shared" si="19"/>
        <v>8.0088971869913959</v>
      </c>
      <c r="DA76" s="109"/>
    </row>
    <row r="77" spans="1:105" ht="12" customHeight="1" x14ac:dyDescent="0.25">
      <c r="A77" s="50" t="s">
        <v>1436</v>
      </c>
      <c r="B77" s="255">
        <f t="shared" ref="B77:Y77" si="20">IF(B$52=0,"",B$60/B$52)</f>
        <v>10.957876874477762</v>
      </c>
      <c r="C77" s="255">
        <f t="shared" si="20"/>
        <v>10.234400971139973</v>
      </c>
      <c r="D77" s="255">
        <f t="shared" si="20"/>
        <v>10.944068542861379</v>
      </c>
      <c r="E77" s="255">
        <f t="shared" si="20"/>
        <v>11.523987515261123</v>
      </c>
      <c r="F77" s="255">
        <f t="shared" si="20"/>
        <v>10.699144345429463</v>
      </c>
      <c r="G77" s="255">
        <f t="shared" si="20"/>
        <v>10.848646838008481</v>
      </c>
      <c r="H77" s="255">
        <f t="shared" si="20"/>
        <v>9.8992011572939447</v>
      </c>
      <c r="I77" s="255">
        <f t="shared" si="20"/>
        <v>8.7891562545627728</v>
      </c>
      <c r="J77" s="255">
        <f t="shared" si="20"/>
        <v>8.4767792893096399</v>
      </c>
      <c r="K77" s="255">
        <f t="shared" si="20"/>
        <v>8.3199140485772585</v>
      </c>
      <c r="L77" s="255">
        <f t="shared" si="20"/>
        <v>8.3079096217289834</v>
      </c>
      <c r="M77" s="255">
        <f t="shared" si="20"/>
        <v>7.7235715517117294</v>
      </c>
      <c r="N77" s="255">
        <f t="shared" si="20"/>
        <v>8.4897078841637388</v>
      </c>
      <c r="O77" s="255">
        <f t="shared" si="20"/>
        <v>7.9071695588819066</v>
      </c>
      <c r="P77" s="255">
        <f t="shared" si="20"/>
        <v>8.1256216691495133</v>
      </c>
      <c r="Q77" s="255">
        <f t="shared" si="20"/>
        <v>7.66900828495175</v>
      </c>
      <c r="R77" s="255">
        <f t="shared" si="20"/>
        <v>7.9049912270658895</v>
      </c>
      <c r="S77" s="255">
        <f t="shared" si="20"/>
        <v>8.1421054229500616</v>
      </c>
      <c r="T77" s="255">
        <f t="shared" si="20"/>
        <v>8.6055185369763265</v>
      </c>
      <c r="U77" s="255">
        <f t="shared" si="20"/>
        <v>8.6641878756291373</v>
      </c>
      <c r="V77" s="255">
        <f t="shared" si="20"/>
        <v>9.0726303707292875</v>
      </c>
      <c r="W77" s="255">
        <f t="shared" si="20"/>
        <v>8.5400278731975856</v>
      </c>
      <c r="X77" s="255">
        <f t="shared" si="20"/>
        <v>9.0952499661159667</v>
      </c>
      <c r="Y77" s="255">
        <f t="shared" si="20"/>
        <v>9.3034643739795104</v>
      </c>
      <c r="DA77" s="83"/>
    </row>
    <row r="78" spans="1:105" ht="12" customHeight="1" x14ac:dyDescent="0.25">
      <c r="A78" s="107" t="s">
        <v>1437</v>
      </c>
      <c r="B78" s="293">
        <f t="shared" ref="B78:Y78" si="21">IF(B$53=0,"",B$61/B$53)</f>
        <v>2.8337124814762529</v>
      </c>
      <c r="C78" s="293">
        <f t="shared" si="21"/>
        <v>3.0260694649900541</v>
      </c>
      <c r="D78" s="293">
        <f t="shared" si="21"/>
        <v>2.8459833452425456</v>
      </c>
      <c r="E78" s="293">
        <f t="shared" si="21"/>
        <v>2.9980910685331352</v>
      </c>
      <c r="F78" s="293">
        <f t="shared" si="21"/>
        <v>3.095961878041781</v>
      </c>
      <c r="G78" s="293">
        <f t="shared" si="21"/>
        <v>3.195190002243149</v>
      </c>
      <c r="H78" s="293">
        <f t="shared" si="21"/>
        <v>3.2618214935320577</v>
      </c>
      <c r="I78" s="293">
        <f t="shared" si="21"/>
        <v>2.8971330353385905</v>
      </c>
      <c r="J78" s="293">
        <f t="shared" si="21"/>
        <v>3.0008723002466655</v>
      </c>
      <c r="K78" s="293">
        <f t="shared" si="21"/>
        <v>2.8857500287843654</v>
      </c>
      <c r="L78" s="293">
        <f t="shared" si="21"/>
        <v>2.9690952635423007</v>
      </c>
      <c r="M78" s="293">
        <f t="shared" si="21"/>
        <v>2.7352164234276182</v>
      </c>
      <c r="N78" s="293">
        <f t="shared" si="21"/>
        <v>2.7926769152550572</v>
      </c>
      <c r="O78" s="293">
        <f t="shared" si="21"/>
        <v>2.8401891202909701</v>
      </c>
      <c r="P78" s="293">
        <f t="shared" si="21"/>
        <v>2.8433774810960735</v>
      </c>
      <c r="Q78" s="293">
        <f t="shared" si="21"/>
        <v>2.8122107763582331</v>
      </c>
      <c r="R78" s="293">
        <f t="shared" si="21"/>
        <v>2.8333352879670768</v>
      </c>
      <c r="S78" s="293">
        <f t="shared" si="21"/>
        <v>2.8921285200075411</v>
      </c>
      <c r="T78" s="293">
        <f t="shared" si="21"/>
        <v>3.0100827102636787</v>
      </c>
      <c r="U78" s="293">
        <f t="shared" si="21"/>
        <v>3.0280881662929606</v>
      </c>
      <c r="V78" s="293">
        <f t="shared" si="21"/>
        <v>3.2194882159019813</v>
      </c>
      <c r="W78" s="293">
        <f t="shared" si="21"/>
        <v>3.3375642812500503</v>
      </c>
      <c r="X78" s="293">
        <f t="shared" si="21"/>
        <v>3.4970952629888852</v>
      </c>
      <c r="Y78" s="293">
        <f t="shared" si="21"/>
        <v>3.3625794400509745</v>
      </c>
      <c r="DA78" s="94"/>
    </row>
    <row r="79" spans="1:105" ht="12" customHeight="1" x14ac:dyDescent="0.25">
      <c r="A79" s="49" t="s">
        <v>1438</v>
      </c>
      <c r="B79" s="256">
        <f t="shared" ref="B79:Y79" si="22">IF(B$54=0,"",B$62/B$54)</f>
        <v>3.0091612603483124</v>
      </c>
      <c r="C79" s="256">
        <f t="shared" si="22"/>
        <v>3.0450679480374836</v>
      </c>
      <c r="D79" s="256">
        <f t="shared" si="22"/>
        <v>2.6838766805365664</v>
      </c>
      <c r="E79" s="256">
        <f t="shared" si="22"/>
        <v>2.9649247584851151</v>
      </c>
      <c r="F79" s="256">
        <f t="shared" si="22"/>
        <v>3.2064713765540476</v>
      </c>
      <c r="G79" s="256">
        <f t="shared" si="22"/>
        <v>3.2588251067847898</v>
      </c>
      <c r="H79" s="256">
        <f t="shared" si="22"/>
        <v>3.4393696206785278</v>
      </c>
      <c r="I79" s="256">
        <f t="shared" si="22"/>
        <v>3.3384652738309706</v>
      </c>
      <c r="J79" s="256">
        <f t="shared" si="22"/>
        <v>3.3738448814109852</v>
      </c>
      <c r="K79" s="256">
        <f t="shared" si="22"/>
        <v>3.3594843789392974</v>
      </c>
      <c r="L79" s="256">
        <f t="shared" si="22"/>
        <v>3.4261232407834599</v>
      </c>
      <c r="M79" s="256">
        <f t="shared" si="22"/>
        <v>3.0352821988139138</v>
      </c>
      <c r="N79" s="256">
        <f t="shared" si="22"/>
        <v>3.0639881081537492</v>
      </c>
      <c r="O79" s="256">
        <f t="shared" si="22"/>
        <v>3.1136331848612233</v>
      </c>
      <c r="P79" s="256">
        <f t="shared" si="22"/>
        <v>3.1020757364399882</v>
      </c>
      <c r="Q79" s="256">
        <f t="shared" si="22"/>
        <v>3.1985604706872821</v>
      </c>
      <c r="R79" s="256">
        <f t="shared" si="22"/>
        <v>3.2448248975004783</v>
      </c>
      <c r="S79" s="256">
        <f t="shared" si="22"/>
        <v>3.3257714068430198</v>
      </c>
      <c r="T79" s="256">
        <f t="shared" si="22"/>
        <v>3.4589124212907008</v>
      </c>
      <c r="U79" s="256">
        <f t="shared" si="22"/>
        <v>3.5889265651047393</v>
      </c>
      <c r="V79" s="256">
        <f t="shared" si="22"/>
        <v>3.7031775178798938</v>
      </c>
      <c r="W79" s="256">
        <f t="shared" si="22"/>
        <v>3.6867096862508308</v>
      </c>
      <c r="X79" s="256">
        <f t="shared" si="22"/>
        <v>3.0972923588600594</v>
      </c>
      <c r="Y79" s="256">
        <f t="shared" si="22"/>
        <v>2.9346157251528022</v>
      </c>
      <c r="DA79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4" tint="0.79998168889431442"/>
    <pageSetUpPr fitToPage="1"/>
  </sheetPr>
  <dimension ref="A1:DA215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final energy consumption"</f>
        <v>LU: Non-metallic mineral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v>62.286839999999991</v>
      </c>
      <c r="C5" s="223">
        <v>61.863462675107883</v>
      </c>
      <c r="D5" s="223">
        <v>57.44777745099271</v>
      </c>
      <c r="E5" s="223">
        <v>47.650111454059711</v>
      </c>
      <c r="F5" s="223">
        <v>58.293134989792293</v>
      </c>
      <c r="G5" s="223">
        <v>56.874514527742512</v>
      </c>
      <c r="H5" s="223">
        <v>64.89316145134319</v>
      </c>
      <c r="I5" s="223">
        <v>71.619978131239023</v>
      </c>
      <c r="J5" s="223">
        <v>72.278374447232167</v>
      </c>
      <c r="K5" s="223">
        <v>67.598273069904238</v>
      </c>
      <c r="L5" s="223">
        <v>71.590972527224835</v>
      </c>
      <c r="M5" s="223">
        <v>81.875301556605763</v>
      </c>
      <c r="N5" s="223">
        <v>69.772444784772404</v>
      </c>
      <c r="O5" s="223">
        <v>77.305917885090949</v>
      </c>
      <c r="P5" s="223">
        <v>71.705164430046082</v>
      </c>
      <c r="Q5" s="223">
        <v>71.460805438392072</v>
      </c>
      <c r="R5" s="223">
        <v>72.731223531968169</v>
      </c>
      <c r="S5" s="223">
        <v>73.911977257440398</v>
      </c>
      <c r="T5" s="223">
        <v>68.502745325362525</v>
      </c>
      <c r="U5" s="223">
        <v>72.420207048321728</v>
      </c>
      <c r="V5" s="223">
        <v>71.194686406693748</v>
      </c>
      <c r="W5" s="223">
        <v>70.553770149982626</v>
      </c>
      <c r="X5" s="223">
        <v>69.823984297582228</v>
      </c>
      <c r="Y5" s="223">
        <v>43.489741516271827</v>
      </c>
      <c r="DA5" s="89" t="s">
        <v>1439</v>
      </c>
    </row>
    <row r="6" spans="1:105" ht="12" customHeight="1" x14ac:dyDescent="0.25">
      <c r="A6" s="55" t="s">
        <v>91</v>
      </c>
      <c r="B6" s="259">
        <v>0.2992315848654557</v>
      </c>
      <c r="C6" s="259">
        <v>0.29719764209481569</v>
      </c>
      <c r="D6" s="259">
        <v>0.27598429288849652</v>
      </c>
      <c r="E6" s="259">
        <v>0.22891542369756729</v>
      </c>
      <c r="F6" s="259">
        <v>0.28004546658290752</v>
      </c>
      <c r="G6" s="259">
        <v>0.2732302862143034</v>
      </c>
      <c r="H6" s="259">
        <v>0.31175258767378211</v>
      </c>
      <c r="I6" s="259">
        <v>0.34406882038396208</v>
      </c>
      <c r="J6" s="259">
        <v>0.34723181553799082</v>
      </c>
      <c r="K6" s="259">
        <v>0.32474818733593891</v>
      </c>
      <c r="L6" s="259">
        <v>0.3439294748515121</v>
      </c>
      <c r="M6" s="259">
        <v>0.39333631704762362</v>
      </c>
      <c r="N6" s="259">
        <v>0.33519310391888268</v>
      </c>
      <c r="O6" s="259">
        <v>0.37138458666757529</v>
      </c>
      <c r="P6" s="259">
        <v>0.34447806302964079</v>
      </c>
      <c r="Q6" s="259">
        <v>0.34330414044243412</v>
      </c>
      <c r="R6" s="259">
        <v>0.34940734329569628</v>
      </c>
      <c r="S6" s="259">
        <v>0.35507979045446719</v>
      </c>
      <c r="T6" s="259">
        <v>0.3290933534489579</v>
      </c>
      <c r="U6" s="259">
        <v>0.34791319211818178</v>
      </c>
      <c r="V6" s="259">
        <v>0.3420256806647945</v>
      </c>
      <c r="W6" s="259">
        <v>0.33894666128808831</v>
      </c>
      <c r="X6" s="259">
        <v>0.33544070437675699</v>
      </c>
      <c r="Y6" s="259">
        <v>0.2089286321039254</v>
      </c>
      <c r="DA6" s="67" t="s">
        <v>1440</v>
      </c>
    </row>
    <row r="7" spans="1:105" ht="12" customHeight="1" x14ac:dyDescent="0.25">
      <c r="A7" s="173" t="s">
        <v>92</v>
      </c>
      <c r="B7" s="224">
        <v>0.1196450119813406</v>
      </c>
      <c r="C7" s="224">
        <v>0.11883175857003379</v>
      </c>
      <c r="D7" s="224">
        <v>0.1103497949394377</v>
      </c>
      <c r="E7" s="224">
        <v>9.152973815689916E-2</v>
      </c>
      <c r="F7" s="224">
        <v>0.1119736180914776</v>
      </c>
      <c r="G7" s="224">
        <v>0.1092486305630946</v>
      </c>
      <c r="H7" s="224">
        <v>0.12465142041811771</v>
      </c>
      <c r="I7" s="224">
        <v>0.13757277045387609</v>
      </c>
      <c r="J7" s="224">
        <v>0.13883746513265091</v>
      </c>
      <c r="K7" s="224">
        <v>0.12984759206551449</v>
      </c>
      <c r="L7" s="224">
        <v>0.13751705441739209</v>
      </c>
      <c r="M7" s="224">
        <v>0.15727192831939629</v>
      </c>
      <c r="N7" s="224">
        <v>0.13402389641611401</v>
      </c>
      <c r="O7" s="224">
        <v>0.1484947297308418</v>
      </c>
      <c r="P7" s="224">
        <v>0.13773640238219509</v>
      </c>
      <c r="Q7" s="224">
        <v>0.13726702017418169</v>
      </c>
      <c r="R7" s="224">
        <v>0.1397073300058842</v>
      </c>
      <c r="S7" s="224">
        <v>0.1419754061134911</v>
      </c>
      <c r="T7" s="224">
        <v>0.13158496698830821</v>
      </c>
      <c r="U7" s="224">
        <v>0.1391099073253339</v>
      </c>
      <c r="V7" s="224">
        <v>0.13675583972682981</v>
      </c>
      <c r="W7" s="224">
        <v>0.13552472199444721</v>
      </c>
      <c r="X7" s="224">
        <v>0.13412289719426479</v>
      </c>
      <c r="Y7" s="224">
        <v>8.3538202367770945E-2</v>
      </c>
      <c r="DA7" s="177" t="s">
        <v>1441</v>
      </c>
    </row>
    <row r="8" spans="1:105" ht="12" customHeight="1" x14ac:dyDescent="0.25">
      <c r="A8" s="173" t="s">
        <v>93</v>
      </c>
      <c r="B8" s="224">
        <v>0.39220960390962872</v>
      </c>
      <c r="C8" s="224">
        <v>0.35044418637874908</v>
      </c>
      <c r="D8" s="224">
        <v>0.46435581957295691</v>
      </c>
      <c r="E8" s="224">
        <v>0.28145613196875402</v>
      </c>
      <c r="F8" s="224">
        <v>0.23249769699566891</v>
      </c>
      <c r="G8" s="224">
        <v>0.19512423680429211</v>
      </c>
      <c r="H8" s="224">
        <v>0.15847283022215791</v>
      </c>
      <c r="I8" s="224">
        <v>0.1785139369527832</v>
      </c>
      <c r="J8" s="224">
        <v>0.1697697435293006</v>
      </c>
      <c r="K8" s="224">
        <v>0.1571956854624757</v>
      </c>
      <c r="L8" s="224">
        <v>0.1534739738529729</v>
      </c>
      <c r="M8" s="224">
        <v>0.49405775623834081</v>
      </c>
      <c r="N8" s="224">
        <v>0.37700075445203218</v>
      </c>
      <c r="O8" s="224">
        <v>0.48545463717281823</v>
      </c>
      <c r="P8" s="224">
        <v>0.41561620566122931</v>
      </c>
      <c r="Q8" s="224">
        <v>0.39058908758724209</v>
      </c>
      <c r="R8" s="224">
        <v>0.37756776416428628</v>
      </c>
      <c r="S8" s="224">
        <v>0.35228275135085041</v>
      </c>
      <c r="T8" s="224">
        <v>0.16744078229291481</v>
      </c>
      <c r="U8" s="224">
        <v>0.16508242847827229</v>
      </c>
      <c r="V8" s="224">
        <v>0.18692485917755369</v>
      </c>
      <c r="W8" s="224">
        <v>0.147800174079668</v>
      </c>
      <c r="X8" s="224">
        <v>0.42107229202703222</v>
      </c>
      <c r="Y8" s="224">
        <v>0.35455684551300398</v>
      </c>
      <c r="DA8" s="177" t="s">
        <v>1442</v>
      </c>
    </row>
    <row r="9" spans="1:105" ht="12" customHeight="1" x14ac:dyDescent="0.25">
      <c r="A9" s="173" t="s">
        <v>94</v>
      </c>
      <c r="B9" s="224">
        <v>5.970345107856629E-2</v>
      </c>
      <c r="C9" s="224">
        <v>5.9297633615285783E-2</v>
      </c>
      <c r="D9" s="224">
        <v>5.5065091929816692E-2</v>
      </c>
      <c r="E9" s="224">
        <v>4.5673790773130239E-2</v>
      </c>
      <c r="F9" s="224">
        <v>5.5875387691525287E-2</v>
      </c>
      <c r="G9" s="224">
        <v>5.4515605474980487E-2</v>
      </c>
      <c r="H9" s="224">
        <v>6.2201673580571312E-2</v>
      </c>
      <c r="I9" s="224">
        <v>6.864949097766633E-2</v>
      </c>
      <c r="J9" s="224">
        <v>6.9280579859961972E-2</v>
      </c>
      <c r="K9" s="224">
        <v>6.4794588860604588E-2</v>
      </c>
      <c r="L9" s="224">
        <v>6.8621688400664349E-2</v>
      </c>
      <c r="M9" s="224">
        <v>7.8479467910565662E-2</v>
      </c>
      <c r="N9" s="224">
        <v>6.6878585329459547E-2</v>
      </c>
      <c r="O9" s="224">
        <v>7.4099602524950126E-2</v>
      </c>
      <c r="P9" s="224">
        <v>6.8731144116944781E-2</v>
      </c>
      <c r="Q9" s="224">
        <v>6.8496920080111157E-2</v>
      </c>
      <c r="R9" s="224">
        <v>6.9714646721956611E-2</v>
      </c>
      <c r="S9" s="224">
        <v>7.0846427886006216E-2</v>
      </c>
      <c r="T9" s="224">
        <v>6.5661547515966839E-2</v>
      </c>
      <c r="U9" s="224">
        <v>6.9416529857819986E-2</v>
      </c>
      <c r="V9" s="224">
        <v>6.8241838515694958E-2</v>
      </c>
      <c r="W9" s="224">
        <v>6.7627504695253499E-2</v>
      </c>
      <c r="X9" s="224">
        <v>6.6927987206037459E-2</v>
      </c>
      <c r="Y9" s="224">
        <v>4.1685974999387497E-2</v>
      </c>
      <c r="DA9" s="177" t="s">
        <v>1443</v>
      </c>
    </row>
    <row r="10" spans="1:105" ht="12" customHeight="1" x14ac:dyDescent="0.25">
      <c r="A10" s="56" t="s">
        <v>95</v>
      </c>
      <c r="B10" s="260">
        <v>0.24093172584108841</v>
      </c>
      <c r="C10" s="260">
        <v>0.23233062862102449</v>
      </c>
      <c r="D10" s="260">
        <v>0.2233410579763524</v>
      </c>
      <c r="E10" s="260">
        <v>0.17319349627266439</v>
      </c>
      <c r="F10" s="260">
        <v>0.21450565308577879</v>
      </c>
      <c r="G10" s="260">
        <v>0.2103669592754121</v>
      </c>
      <c r="H10" s="260">
        <v>0.24576010555326919</v>
      </c>
      <c r="I10" s="260">
        <v>0.26849361768240598</v>
      </c>
      <c r="J10" s="260">
        <v>0.27152459683034352</v>
      </c>
      <c r="K10" s="260">
        <v>0.26049193168608659</v>
      </c>
      <c r="L10" s="260">
        <v>0.26991699675859759</v>
      </c>
      <c r="M10" s="260">
        <v>0.30560995490764659</v>
      </c>
      <c r="N10" s="260">
        <v>0.25663546615380062</v>
      </c>
      <c r="O10" s="260">
        <v>0.2891981750032897</v>
      </c>
      <c r="P10" s="260">
        <v>0.26170804566483852</v>
      </c>
      <c r="Q10" s="260">
        <v>0.26422758355567771</v>
      </c>
      <c r="R10" s="260">
        <v>0.27102394986799322</v>
      </c>
      <c r="S10" s="260">
        <v>0.27470697425997093</v>
      </c>
      <c r="T10" s="260">
        <v>0.26039995585645909</v>
      </c>
      <c r="U10" s="260">
        <v>0.27863035214306819</v>
      </c>
      <c r="V10" s="260">
        <v>0.26017927561091592</v>
      </c>
      <c r="W10" s="260">
        <v>0.2699836803293218</v>
      </c>
      <c r="X10" s="260">
        <v>0.25256467491820228</v>
      </c>
      <c r="Y10" s="260">
        <v>0.1720662180567808</v>
      </c>
      <c r="DA10" s="68" t="s">
        <v>1444</v>
      </c>
    </row>
    <row r="11" spans="1:105" ht="12" customHeight="1" x14ac:dyDescent="0.25">
      <c r="A11" s="37" t="s">
        <v>159</v>
      </c>
      <c r="B11" s="226">
        <v>1.951078419711493E-3</v>
      </c>
      <c r="C11" s="226">
        <v>2.353298893732733E-3</v>
      </c>
      <c r="D11" s="226">
        <v>1.696676313740158E-3</v>
      </c>
      <c r="E11" s="226">
        <v>1.177883531535695E-3</v>
      </c>
      <c r="F11" s="226">
        <v>1.9048816649392521E-3</v>
      </c>
      <c r="G11" s="226">
        <v>1.295045399712593E-3</v>
      </c>
      <c r="H11" s="226">
        <v>7.2662707096278489E-4</v>
      </c>
      <c r="I11" s="226">
        <v>6.150557387154086E-4</v>
      </c>
      <c r="J11" s="226">
        <v>4.0843099338944231E-4</v>
      </c>
      <c r="K11" s="226">
        <v>3.4612358199642408E-4</v>
      </c>
      <c r="L11" s="226">
        <v>6.8884514112836279E-4</v>
      </c>
      <c r="M11" s="226">
        <v>4.5432486136190718E-4</v>
      </c>
      <c r="N11" s="226">
        <v>1.3692753144063899E-3</v>
      </c>
      <c r="O11" s="226">
        <v>2.680500190613997E-3</v>
      </c>
      <c r="P11" s="226">
        <v>2.1611792038579991E-3</v>
      </c>
      <c r="Q11" s="226">
        <v>2.6406763624719771E-3</v>
      </c>
      <c r="R11" s="226">
        <v>5.2717509487885004E-3</v>
      </c>
      <c r="S11" s="226">
        <v>1.3093338263926391E-2</v>
      </c>
      <c r="T11" s="226">
        <v>1.335402547263656E-2</v>
      </c>
      <c r="U11" s="226">
        <v>1.9968668103575411E-2</v>
      </c>
      <c r="V11" s="226">
        <v>2.3439833416879149E-2</v>
      </c>
      <c r="W11" s="226">
        <v>2.7920267035676918E-2</v>
      </c>
      <c r="X11" s="226">
        <v>6.7647725785139792E-2</v>
      </c>
      <c r="Y11" s="226">
        <v>3.6132629746368952E-2</v>
      </c>
      <c r="DA11" s="69" t="s">
        <v>1445</v>
      </c>
    </row>
    <row r="12" spans="1:105" ht="12" customHeight="1" x14ac:dyDescent="0.25">
      <c r="A12" s="37" t="s">
        <v>35</v>
      </c>
      <c r="B12" s="226">
        <v>0.19432804042783269</v>
      </c>
      <c r="C12" s="226">
        <v>0.19416831972258461</v>
      </c>
      <c r="D12" s="226">
        <v>0.1483244476962548</v>
      </c>
      <c r="E12" s="226">
        <v>0.14378708646441801</v>
      </c>
      <c r="F12" s="226">
        <v>0.20000844699567041</v>
      </c>
      <c r="G12" s="226">
        <v>0.2007788771775447</v>
      </c>
      <c r="H12" s="226">
        <v>0.2412034598640577</v>
      </c>
      <c r="I12" s="226">
        <v>0.26391075352866461</v>
      </c>
      <c r="J12" s="226">
        <v>0.26765267553520622</v>
      </c>
      <c r="K12" s="226">
        <v>0.2571122738382815</v>
      </c>
      <c r="L12" s="226">
        <v>0.26651427444693981</v>
      </c>
      <c r="M12" s="226">
        <v>0.25593294174581421</v>
      </c>
      <c r="N12" s="226">
        <v>0.2229786490395235</v>
      </c>
      <c r="O12" s="226">
        <v>0.23325736193778551</v>
      </c>
      <c r="P12" s="226">
        <v>0.21775721243634891</v>
      </c>
      <c r="Q12" s="226">
        <v>0.22834141140858941</v>
      </c>
      <c r="R12" s="226">
        <v>0.2370684808058002</v>
      </c>
      <c r="S12" s="226">
        <v>0.23808192832821329</v>
      </c>
      <c r="T12" s="226">
        <v>0.24366898327106509</v>
      </c>
      <c r="U12" s="226">
        <v>0.25572036633212752</v>
      </c>
      <c r="V12" s="226">
        <v>0.2318487691397321</v>
      </c>
      <c r="W12" s="226">
        <v>0.23955175865664849</v>
      </c>
      <c r="X12" s="226">
        <v>0.1054646226344224</v>
      </c>
      <c r="Y12" s="226">
        <v>4.6380042140583333E-2</v>
      </c>
      <c r="DA12" s="69" t="s">
        <v>1446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1447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1448</v>
      </c>
    </row>
    <row r="15" spans="1:105" ht="12" customHeight="1" x14ac:dyDescent="0.25">
      <c r="A15" s="37" t="s">
        <v>40</v>
      </c>
      <c r="B15" s="226">
        <v>4.4652606993544189E-2</v>
      </c>
      <c r="C15" s="226">
        <v>3.5809010004707209E-2</v>
      </c>
      <c r="D15" s="226">
        <v>7.3319933966357387E-2</v>
      </c>
      <c r="E15" s="226">
        <v>2.8228526276710651E-2</v>
      </c>
      <c r="F15" s="226">
        <v>1.259232442516922E-2</v>
      </c>
      <c r="G15" s="226">
        <v>8.293036698154824E-3</v>
      </c>
      <c r="H15" s="226">
        <v>3.830018618248734E-3</v>
      </c>
      <c r="I15" s="226">
        <v>3.9678084150260506E-3</v>
      </c>
      <c r="J15" s="226">
        <v>3.4634903017478108E-3</v>
      </c>
      <c r="K15" s="226">
        <v>3.0335342658086412E-3</v>
      </c>
      <c r="L15" s="226">
        <v>2.713877170529446E-3</v>
      </c>
      <c r="M15" s="226">
        <v>4.9222688300470427E-2</v>
      </c>
      <c r="N15" s="226">
        <v>3.2287541799870693E-2</v>
      </c>
      <c r="O15" s="226">
        <v>5.3260312874890192E-2</v>
      </c>
      <c r="P15" s="226">
        <v>4.1789654024631563E-2</v>
      </c>
      <c r="Q15" s="226">
        <v>3.3245495784616302E-2</v>
      </c>
      <c r="R15" s="226">
        <v>2.8683718113404501E-2</v>
      </c>
      <c r="S15" s="226">
        <v>2.3531707667831161E-2</v>
      </c>
      <c r="T15" s="226">
        <v>3.3769471127574079E-3</v>
      </c>
      <c r="U15" s="226">
        <v>2.9413177073653778E-3</v>
      </c>
      <c r="V15" s="226">
        <v>4.8906730543046223E-3</v>
      </c>
      <c r="W15" s="226">
        <v>2.511654636996295E-3</v>
      </c>
      <c r="X15" s="226">
        <v>7.9452326498640161E-2</v>
      </c>
      <c r="Y15" s="226">
        <v>8.9553546169828552E-2</v>
      </c>
      <c r="DA15" s="69" t="s">
        <v>1449</v>
      </c>
    </row>
    <row r="16" spans="1:105" ht="12" customHeight="1" x14ac:dyDescent="0.25">
      <c r="A16" s="57" t="s">
        <v>1450</v>
      </c>
      <c r="B16" s="261">
        <v>1.5540797554362169</v>
      </c>
      <c r="C16" s="261">
        <v>1.3885896980406911</v>
      </c>
      <c r="D16" s="261">
        <v>1.8399497904278841</v>
      </c>
      <c r="E16" s="261">
        <v>1.115233467961712</v>
      </c>
      <c r="F16" s="261">
        <v>0.92124201061064914</v>
      </c>
      <c r="G16" s="261">
        <v>0.77315451531463153</v>
      </c>
      <c r="H16" s="261">
        <v>0.62792806392288869</v>
      </c>
      <c r="I16" s="261">
        <v>0.70733835356428587</v>
      </c>
      <c r="J16" s="261">
        <v>0.67269061969547439</v>
      </c>
      <c r="K16" s="261">
        <v>0.6228675432319144</v>
      </c>
      <c r="L16" s="261">
        <v>0.60812074302547936</v>
      </c>
      <c r="M16" s="261">
        <v>1.9576398673887681</v>
      </c>
      <c r="N16" s="261">
        <v>1.4938166593520781</v>
      </c>
      <c r="O16" s="261">
        <v>1.9235511223910371</v>
      </c>
      <c r="P16" s="261">
        <v>1.6468253831901509</v>
      </c>
      <c r="Q16" s="261">
        <v>1.547658669402445</v>
      </c>
      <c r="R16" s="261">
        <v>1.4960633618962429</v>
      </c>
      <c r="S16" s="261">
        <v>1.3958747736067021</v>
      </c>
      <c r="T16" s="261">
        <v>0.66346241244969573</v>
      </c>
      <c r="U16" s="261">
        <v>0.65411774091958119</v>
      </c>
      <c r="V16" s="261">
        <v>0.74066554347439406</v>
      </c>
      <c r="W16" s="261">
        <v>0.58563904630975239</v>
      </c>
      <c r="X16" s="261">
        <v>1.6684444187274849</v>
      </c>
      <c r="Y16" s="261">
        <v>1.4048855771773681</v>
      </c>
      <c r="DA16" s="70" t="s">
        <v>1451</v>
      </c>
    </row>
    <row r="17" spans="1:105" ht="12" customHeight="1" x14ac:dyDescent="0.25">
      <c r="A17" s="57" t="s">
        <v>1452</v>
      </c>
      <c r="B17" s="261">
        <v>33.71341811932534</v>
      </c>
      <c r="C17" s="261">
        <v>33.741028490994957</v>
      </c>
      <c r="D17" s="261">
        <v>30.430430130428871</v>
      </c>
      <c r="E17" s="261">
        <v>25.917802629901509</v>
      </c>
      <c r="F17" s="261">
        <v>32.427825009915843</v>
      </c>
      <c r="G17" s="261">
        <v>31.842976250433249</v>
      </c>
      <c r="H17" s="261">
        <v>36.743715365870827</v>
      </c>
      <c r="I17" s="261">
        <v>40.530825188122073</v>
      </c>
      <c r="J17" s="261">
        <v>40.97020173441998</v>
      </c>
      <c r="K17" s="261">
        <v>38.323700656759399</v>
      </c>
      <c r="L17" s="261">
        <v>40.674854146516893</v>
      </c>
      <c r="M17" s="261">
        <v>44.461330689124708</v>
      </c>
      <c r="N17" s="261">
        <v>38.175764784848177</v>
      </c>
      <c r="O17" s="261">
        <v>41.857020165770443</v>
      </c>
      <c r="P17" s="261">
        <v>39.052389560999977</v>
      </c>
      <c r="Q17" s="261">
        <v>39.069874380100849</v>
      </c>
      <c r="R17" s="261">
        <v>39.892234727016827</v>
      </c>
      <c r="S17" s="261">
        <v>40.743293752804412</v>
      </c>
      <c r="T17" s="261">
        <v>38.785968305921699</v>
      </c>
      <c r="U17" s="261">
        <v>41.079171267454143</v>
      </c>
      <c r="V17" s="261">
        <v>40.232899437610541</v>
      </c>
      <c r="W17" s="261">
        <v>40.105515985674607</v>
      </c>
      <c r="X17" s="261">
        <v>37.92347389256075</v>
      </c>
      <c r="Y17" s="261">
        <v>23.015465757990079</v>
      </c>
      <c r="DA17" s="70" t="s">
        <v>1453</v>
      </c>
    </row>
    <row r="18" spans="1:105" ht="12" customHeight="1" x14ac:dyDescent="0.25">
      <c r="A18" s="18" t="s">
        <v>28</v>
      </c>
      <c r="B18" s="230">
        <v>14.603679272299329</v>
      </c>
      <c r="C18" s="230">
        <v>13.305579009330909</v>
      </c>
      <c r="D18" s="230">
        <v>6.9625881370835812</v>
      </c>
      <c r="E18" s="230">
        <v>5.2304901921094693</v>
      </c>
      <c r="F18" s="230">
        <v>9.3949077135144865</v>
      </c>
      <c r="G18" s="230">
        <v>9.5232245971713816</v>
      </c>
      <c r="H18" s="230">
        <v>12.30342279575212</v>
      </c>
      <c r="I18" s="230">
        <v>9.5697727467074287</v>
      </c>
      <c r="J18" s="230">
        <v>10.060866589543361</v>
      </c>
      <c r="K18" s="230">
        <v>10.85469135242284</v>
      </c>
      <c r="L18" s="230">
        <v>10.306430236659891</v>
      </c>
      <c r="M18" s="230">
        <v>12.00232895398771</v>
      </c>
      <c r="N18" s="230">
        <v>9.8438552430021513</v>
      </c>
      <c r="O18" s="230">
        <v>12.46172788342353</v>
      </c>
      <c r="P18" s="230">
        <v>10.06512317510076</v>
      </c>
      <c r="Q18" s="230">
        <v>10.063390541191779</v>
      </c>
      <c r="R18" s="230">
        <v>10.6528851793774</v>
      </c>
      <c r="S18" s="230">
        <v>11.186322729234879</v>
      </c>
      <c r="T18" s="230">
        <v>8.8825092372101793</v>
      </c>
      <c r="U18" s="230">
        <v>10.452605691753369</v>
      </c>
      <c r="V18" s="230">
        <v>8.897034622363778</v>
      </c>
      <c r="W18" s="230">
        <v>11.523137586382489</v>
      </c>
      <c r="X18" s="230">
        <v>17.944866342958289</v>
      </c>
      <c r="Y18" s="230">
        <v>8.3465189349096764</v>
      </c>
      <c r="DA18" s="71" t="s">
        <v>1454</v>
      </c>
    </row>
    <row r="19" spans="1:105" ht="12" customHeight="1" x14ac:dyDescent="0.25">
      <c r="A19" s="18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</v>
      </c>
      <c r="DA19" s="71" t="s">
        <v>1455</v>
      </c>
    </row>
    <row r="20" spans="1:105" ht="12" customHeight="1" x14ac:dyDescent="0.25">
      <c r="A20" s="18" t="s">
        <v>159</v>
      </c>
      <c r="B20" s="295">
        <v>0.16450212052020469</v>
      </c>
      <c r="C20" s="295">
        <v>0.18105896081806261</v>
      </c>
      <c r="D20" s="295">
        <v>0.18142464436346009</v>
      </c>
      <c r="E20" s="295">
        <v>0.1069756279661184</v>
      </c>
      <c r="F20" s="295">
        <v>0.14131342697186111</v>
      </c>
      <c r="G20" s="295">
        <v>9.2166534987157156E-2</v>
      </c>
      <c r="H20" s="295">
        <v>4.6537507524811693E-2</v>
      </c>
      <c r="I20" s="295">
        <v>4.4416713679814833E-2</v>
      </c>
      <c r="J20" s="295">
        <v>2.8642658004346112E-2</v>
      </c>
      <c r="K20" s="295">
        <v>2.5363346040448341E-2</v>
      </c>
      <c r="L20" s="295">
        <v>4.7198697717699419E-2</v>
      </c>
      <c r="M20" s="295">
        <v>3.7711502067465381E-2</v>
      </c>
      <c r="N20" s="295">
        <v>0.1096012701229449</v>
      </c>
      <c r="O20" s="295">
        <v>0.19913277017895209</v>
      </c>
      <c r="P20" s="295">
        <v>0.17154811684981131</v>
      </c>
      <c r="Q20" s="295">
        <v>0.21406689984418451</v>
      </c>
      <c r="R20" s="295">
        <v>0.42728411510478159</v>
      </c>
      <c r="S20" s="295">
        <v>1.006083651394291</v>
      </c>
      <c r="T20" s="295">
        <v>0.98960448376253951</v>
      </c>
      <c r="U20" s="295">
        <v>1.426740324765744</v>
      </c>
      <c r="V20" s="295">
        <v>1.3630499127361171</v>
      </c>
      <c r="W20" s="295">
        <v>1.5018015961364251</v>
      </c>
      <c r="X20" s="295">
        <v>1.73859694509539</v>
      </c>
      <c r="Y20" s="295">
        <v>1.448540943727689</v>
      </c>
      <c r="DA20" s="122" t="s">
        <v>1456</v>
      </c>
    </row>
    <row r="21" spans="1:105" ht="12" customHeight="1" x14ac:dyDescent="0.25">
      <c r="A21" s="18" t="s">
        <v>32</v>
      </c>
      <c r="B21" s="295">
        <v>0</v>
      </c>
      <c r="C21" s="295">
        <v>0</v>
      </c>
      <c r="D21" s="295">
        <v>0</v>
      </c>
      <c r="E21" s="295">
        <v>0</v>
      </c>
      <c r="F21" s="295">
        <v>0</v>
      </c>
      <c r="G21" s="295">
        <v>0</v>
      </c>
      <c r="H21" s="295">
        <v>0</v>
      </c>
      <c r="I21" s="295">
        <v>0</v>
      </c>
      <c r="J21" s="295">
        <v>0</v>
      </c>
      <c r="K21" s="295">
        <v>0</v>
      </c>
      <c r="L21" s="295">
        <v>0</v>
      </c>
      <c r="M21" s="295">
        <v>0</v>
      </c>
      <c r="N21" s="295">
        <v>0</v>
      </c>
      <c r="O21" s="295">
        <v>0</v>
      </c>
      <c r="P21" s="295">
        <v>0</v>
      </c>
      <c r="Q21" s="295">
        <v>0</v>
      </c>
      <c r="R21" s="295">
        <v>0</v>
      </c>
      <c r="S21" s="295">
        <v>0</v>
      </c>
      <c r="T21" s="295">
        <v>0</v>
      </c>
      <c r="U21" s="295">
        <v>0</v>
      </c>
      <c r="V21" s="295">
        <v>0</v>
      </c>
      <c r="W21" s="295">
        <v>0</v>
      </c>
      <c r="X21" s="295">
        <v>0</v>
      </c>
      <c r="Y21" s="295">
        <v>0</v>
      </c>
      <c r="DA21" s="122" t="s">
        <v>1457</v>
      </c>
    </row>
    <row r="22" spans="1:105" ht="12" customHeight="1" x14ac:dyDescent="0.25">
      <c r="A22" s="18" t="s">
        <v>33</v>
      </c>
      <c r="B22" s="295">
        <v>0</v>
      </c>
      <c r="C22" s="295">
        <v>0</v>
      </c>
      <c r="D22" s="295">
        <v>0</v>
      </c>
      <c r="E22" s="295">
        <v>0</v>
      </c>
      <c r="F22" s="295">
        <v>0</v>
      </c>
      <c r="G22" s="295">
        <v>0</v>
      </c>
      <c r="H22" s="295">
        <v>0</v>
      </c>
      <c r="I22" s="295">
        <v>0</v>
      </c>
      <c r="J22" s="295">
        <v>0</v>
      </c>
      <c r="K22" s="295">
        <v>0</v>
      </c>
      <c r="L22" s="295">
        <v>0</v>
      </c>
      <c r="M22" s="295">
        <v>0</v>
      </c>
      <c r="N22" s="295">
        <v>0</v>
      </c>
      <c r="O22" s="295">
        <v>0</v>
      </c>
      <c r="P22" s="295">
        <v>0</v>
      </c>
      <c r="Q22" s="295">
        <v>0</v>
      </c>
      <c r="R22" s="295">
        <v>0</v>
      </c>
      <c r="S22" s="295">
        <v>0</v>
      </c>
      <c r="T22" s="295">
        <v>0</v>
      </c>
      <c r="U22" s="295">
        <v>0</v>
      </c>
      <c r="V22" s="295">
        <v>0</v>
      </c>
      <c r="W22" s="295">
        <v>0</v>
      </c>
      <c r="X22" s="295">
        <v>0</v>
      </c>
      <c r="Y22" s="295">
        <v>0</v>
      </c>
      <c r="DA22" s="122" t="s">
        <v>1458</v>
      </c>
    </row>
    <row r="23" spans="1:105" ht="12" customHeight="1" x14ac:dyDescent="0.25">
      <c r="A23" s="18" t="s">
        <v>35</v>
      </c>
      <c r="B23" s="295">
        <v>16.384464306484201</v>
      </c>
      <c r="C23" s="295">
        <v>14.93899235935865</v>
      </c>
      <c r="D23" s="295">
        <v>15.86024980473726</v>
      </c>
      <c r="E23" s="295">
        <v>13.058773177595411</v>
      </c>
      <c r="F23" s="295">
        <v>14.837603609975099</v>
      </c>
      <c r="G23" s="295">
        <v>14.289146474844131</v>
      </c>
      <c r="H23" s="295">
        <v>15.448100238766219</v>
      </c>
      <c r="I23" s="295">
        <v>19.05851395027916</v>
      </c>
      <c r="J23" s="295">
        <v>18.77008398819838</v>
      </c>
      <c r="K23" s="295">
        <v>18.84074911912306</v>
      </c>
      <c r="L23" s="295">
        <v>18.261182268728572</v>
      </c>
      <c r="M23" s="295">
        <v>21.243864209516509</v>
      </c>
      <c r="N23" s="295">
        <v>17.847939627557562</v>
      </c>
      <c r="O23" s="295">
        <v>17.328551145025671</v>
      </c>
      <c r="P23" s="295">
        <v>17.28493391812891</v>
      </c>
      <c r="Q23" s="295">
        <v>18.51053720211462</v>
      </c>
      <c r="R23" s="295">
        <v>19.214791636471361</v>
      </c>
      <c r="S23" s="295">
        <v>18.294061526186621</v>
      </c>
      <c r="T23" s="295">
        <v>18.057170767946459</v>
      </c>
      <c r="U23" s="295">
        <v>18.270951102872431</v>
      </c>
      <c r="V23" s="295">
        <v>13.482239353984451</v>
      </c>
      <c r="W23" s="295">
        <v>12.885235411543039</v>
      </c>
      <c r="X23" s="295">
        <v>2.710519364837594</v>
      </c>
      <c r="Y23" s="295">
        <v>1.859355117079514</v>
      </c>
      <c r="DA23" s="122" t="s">
        <v>1459</v>
      </c>
    </row>
    <row r="24" spans="1:105" ht="12" customHeight="1" x14ac:dyDescent="0.25">
      <c r="A24" s="18" t="s">
        <v>38</v>
      </c>
      <c r="B24" s="295">
        <v>2.5607724200216002</v>
      </c>
      <c r="C24" s="295">
        <v>5.31539816148734</v>
      </c>
      <c r="D24" s="295">
        <v>7.4261675442445716</v>
      </c>
      <c r="E24" s="295">
        <v>7.5215636322305164</v>
      </c>
      <c r="F24" s="295">
        <v>8.0540002594543942</v>
      </c>
      <c r="G24" s="295">
        <v>7.9384386434305858</v>
      </c>
      <c r="H24" s="295">
        <v>8.9456548238276792</v>
      </c>
      <c r="I24" s="295">
        <v>11.85812177745566</v>
      </c>
      <c r="J24" s="295">
        <v>12.1106084986739</v>
      </c>
      <c r="K24" s="295">
        <v>8.6028968391730434</v>
      </c>
      <c r="L24" s="295">
        <v>12.06004294341073</v>
      </c>
      <c r="M24" s="295">
        <v>11.17742602355303</v>
      </c>
      <c r="N24" s="295">
        <v>10.37436864416552</v>
      </c>
      <c r="O24" s="295">
        <v>11.867608367142291</v>
      </c>
      <c r="P24" s="295">
        <v>11.5307843509205</v>
      </c>
      <c r="Q24" s="295">
        <v>10.281879736950261</v>
      </c>
      <c r="R24" s="295">
        <v>9.5972737960632983</v>
      </c>
      <c r="S24" s="295">
        <v>10.25682584598861</v>
      </c>
      <c r="T24" s="295">
        <v>10.85668381700253</v>
      </c>
      <c r="U24" s="295">
        <v>10.928874148062601</v>
      </c>
      <c r="V24" s="295">
        <v>16.490575548526191</v>
      </c>
      <c r="W24" s="295">
        <v>14.19534139161266</v>
      </c>
      <c r="X24" s="295">
        <v>15.52949123966949</v>
      </c>
      <c r="Y24" s="295">
        <v>11.3610507622732</v>
      </c>
      <c r="DA24" s="122" t="s">
        <v>1460</v>
      </c>
    </row>
    <row r="25" spans="1:105" ht="12" customHeight="1" x14ac:dyDescent="0.25">
      <c r="A25" s="57" t="s">
        <v>1461</v>
      </c>
      <c r="B25" s="261">
        <v>22.86188487271566</v>
      </c>
      <c r="C25" s="261">
        <v>22.880608134064289</v>
      </c>
      <c r="D25" s="261">
        <v>20.635611251482459</v>
      </c>
      <c r="E25" s="261">
        <v>17.575489313524201</v>
      </c>
      <c r="F25" s="261">
        <v>21.990093066958991</v>
      </c>
      <c r="G25" s="261">
        <v>21.593492966669039</v>
      </c>
      <c r="H25" s="261">
        <v>24.916802785085949</v>
      </c>
      <c r="I25" s="261">
        <v>27.484933623976129</v>
      </c>
      <c r="J25" s="261">
        <v>27.782885495295769</v>
      </c>
      <c r="K25" s="261">
        <v>25.98822905497736</v>
      </c>
      <c r="L25" s="261">
        <v>27.582603146938919</v>
      </c>
      <c r="M25" s="261">
        <v>30.150304543574141</v>
      </c>
      <c r="N25" s="261">
        <v>25.887910159390799</v>
      </c>
      <c r="O25" s="261">
        <v>28.384258539369121</v>
      </c>
      <c r="P25" s="261">
        <v>26.482370639132672</v>
      </c>
      <c r="Q25" s="261">
        <v>26.494227518191611</v>
      </c>
      <c r="R25" s="261">
        <v>27.051889974977701</v>
      </c>
      <c r="S25" s="261">
        <v>27.629013700568951</v>
      </c>
      <c r="T25" s="261">
        <v>26.301703937237111</v>
      </c>
      <c r="U25" s="261">
        <v>27.856780373294871</v>
      </c>
      <c r="V25" s="261">
        <v>27.282902961149109</v>
      </c>
      <c r="W25" s="261">
        <v>27.196521159026851</v>
      </c>
      <c r="X25" s="261">
        <v>25.716825598534491</v>
      </c>
      <c r="Y25" s="261">
        <v>15.60734442852241</v>
      </c>
      <c r="DA25" s="70" t="s">
        <v>1462</v>
      </c>
    </row>
    <row r="26" spans="1:105" ht="12" customHeight="1" x14ac:dyDescent="0.25">
      <c r="A26" s="18" t="s">
        <v>28</v>
      </c>
      <c r="B26" s="230">
        <v>9.9031084021109823</v>
      </c>
      <c r="C26" s="230">
        <v>9.0228351927856281</v>
      </c>
      <c r="D26" s="230">
        <v>4.72149954782829</v>
      </c>
      <c r="E26" s="230">
        <v>3.5469220052572981</v>
      </c>
      <c r="F26" s="230">
        <v>6.3709143278188236</v>
      </c>
      <c r="G26" s="230">
        <v>6.4579291125851332</v>
      </c>
      <c r="H26" s="230">
        <v>8.3432488067887256</v>
      </c>
      <c r="I26" s="230">
        <v>6.4894945395010399</v>
      </c>
      <c r="J26" s="230">
        <v>6.8225171614397766</v>
      </c>
      <c r="K26" s="230">
        <v>7.3608289479761408</v>
      </c>
      <c r="L26" s="230">
        <v>6.9890398145101891</v>
      </c>
      <c r="M26" s="230">
        <v>8.1390697845982771</v>
      </c>
      <c r="N26" s="230">
        <v>6.6753565145086906</v>
      </c>
      <c r="O26" s="230">
        <v>8.4505993185730617</v>
      </c>
      <c r="P26" s="230">
        <v>6.8254036551385049</v>
      </c>
      <c r="Q26" s="230">
        <v>6.8242287141457716</v>
      </c>
      <c r="R26" s="230">
        <v>7.2239792972394934</v>
      </c>
      <c r="S26" s="230">
        <v>7.5857162118549439</v>
      </c>
      <c r="T26" s="230">
        <v>6.0234445182384944</v>
      </c>
      <c r="U26" s="230">
        <v>7.0881649288411053</v>
      </c>
      <c r="V26" s="230">
        <v>6.033294533503577</v>
      </c>
      <c r="W26" s="230">
        <v>7.814118519217387</v>
      </c>
      <c r="X26" s="230">
        <v>12.16884822941805</v>
      </c>
      <c r="Y26" s="230">
        <v>5.6599765204011003</v>
      </c>
      <c r="DA26" s="71" t="s">
        <v>1463</v>
      </c>
    </row>
    <row r="27" spans="1:105" ht="12" customHeight="1" x14ac:dyDescent="0.25">
      <c r="A27" s="18" t="s">
        <v>31</v>
      </c>
      <c r="B27" s="295">
        <v>0</v>
      </c>
      <c r="C27" s="295">
        <v>0</v>
      </c>
      <c r="D27" s="295">
        <v>0</v>
      </c>
      <c r="E27" s="295">
        <v>0</v>
      </c>
      <c r="F27" s="295">
        <v>0</v>
      </c>
      <c r="G27" s="295">
        <v>0</v>
      </c>
      <c r="H27" s="295">
        <v>0</v>
      </c>
      <c r="I27" s="295">
        <v>0</v>
      </c>
      <c r="J27" s="295">
        <v>0</v>
      </c>
      <c r="K27" s="295">
        <v>0</v>
      </c>
      <c r="L27" s="295">
        <v>0</v>
      </c>
      <c r="M27" s="295">
        <v>0</v>
      </c>
      <c r="N27" s="295">
        <v>0</v>
      </c>
      <c r="O27" s="295">
        <v>0</v>
      </c>
      <c r="P27" s="295">
        <v>0</v>
      </c>
      <c r="Q27" s="295">
        <v>0</v>
      </c>
      <c r="R27" s="295">
        <v>0</v>
      </c>
      <c r="S27" s="295">
        <v>0</v>
      </c>
      <c r="T27" s="295">
        <v>0</v>
      </c>
      <c r="U27" s="295">
        <v>0</v>
      </c>
      <c r="V27" s="295">
        <v>0</v>
      </c>
      <c r="W27" s="295">
        <v>0</v>
      </c>
      <c r="X27" s="295">
        <v>0</v>
      </c>
      <c r="Y27" s="295">
        <v>0</v>
      </c>
      <c r="DA27" s="122" t="s">
        <v>1464</v>
      </c>
    </row>
    <row r="28" spans="1:105" ht="12" customHeight="1" x14ac:dyDescent="0.25">
      <c r="A28" s="18" t="s">
        <v>159</v>
      </c>
      <c r="B28" s="295">
        <v>0.1115528697606227</v>
      </c>
      <c r="C28" s="295">
        <v>0.1227804639311641</v>
      </c>
      <c r="D28" s="295">
        <v>0.1230284427948064</v>
      </c>
      <c r="E28" s="295">
        <v>7.2542762709247449E-2</v>
      </c>
      <c r="F28" s="295">
        <v>9.5828055374417534E-2</v>
      </c>
      <c r="G28" s="295">
        <v>6.2500358300532785E-2</v>
      </c>
      <c r="H28" s="295">
        <v>3.155821031049684E-2</v>
      </c>
      <c r="I28" s="295">
        <v>3.012004866958955E-2</v>
      </c>
      <c r="J28" s="295">
        <v>1.942327969908714E-2</v>
      </c>
      <c r="K28" s="295">
        <v>1.7199498879385131E-2</v>
      </c>
      <c r="L28" s="295">
        <v>3.2006579384651998E-2</v>
      </c>
      <c r="M28" s="295">
        <v>2.5573082373079339E-2</v>
      </c>
      <c r="N28" s="295">
        <v>7.4323274210450221E-2</v>
      </c>
      <c r="O28" s="295">
        <v>0.1350367515421558</v>
      </c>
      <c r="P28" s="295">
        <v>0.1163309304227276</v>
      </c>
      <c r="Q28" s="295">
        <v>0.14516394635439109</v>
      </c>
      <c r="R28" s="295">
        <v>0.28975170102571579</v>
      </c>
      <c r="S28" s="295">
        <v>0.68224967664471192</v>
      </c>
      <c r="T28" s="295">
        <v>0.67107475418915297</v>
      </c>
      <c r="U28" s="295">
        <v>0.96750714901133061</v>
      </c>
      <c r="V28" s="295">
        <v>0.92431713896359524</v>
      </c>
      <c r="W28" s="295">
        <v>1.0184080140141729</v>
      </c>
      <c r="X28" s="295">
        <v>1.17898467186398</v>
      </c>
      <c r="Y28" s="295">
        <v>0.98229067642163015</v>
      </c>
      <c r="DA28" s="122" t="s">
        <v>1465</v>
      </c>
    </row>
    <row r="29" spans="1:105" ht="12" customHeight="1" x14ac:dyDescent="0.25">
      <c r="A29" s="18" t="s">
        <v>32</v>
      </c>
      <c r="B29" s="295">
        <v>0</v>
      </c>
      <c r="C29" s="295">
        <v>0</v>
      </c>
      <c r="D29" s="295">
        <v>0</v>
      </c>
      <c r="E29" s="295">
        <v>0</v>
      </c>
      <c r="F29" s="295">
        <v>0</v>
      </c>
      <c r="G29" s="295">
        <v>0</v>
      </c>
      <c r="H29" s="295">
        <v>0</v>
      </c>
      <c r="I29" s="295">
        <v>0</v>
      </c>
      <c r="J29" s="295">
        <v>0</v>
      </c>
      <c r="K29" s="295">
        <v>0</v>
      </c>
      <c r="L29" s="295">
        <v>0</v>
      </c>
      <c r="M29" s="295">
        <v>0</v>
      </c>
      <c r="N29" s="295">
        <v>0</v>
      </c>
      <c r="O29" s="295">
        <v>0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1466</v>
      </c>
    </row>
    <row r="30" spans="1:105" ht="12" customHeight="1" x14ac:dyDescent="0.25">
      <c r="A30" s="18" t="s">
        <v>33</v>
      </c>
      <c r="B30" s="295">
        <v>0</v>
      </c>
      <c r="C30" s="295">
        <v>0</v>
      </c>
      <c r="D30" s="295">
        <v>0</v>
      </c>
      <c r="E30" s="295">
        <v>0</v>
      </c>
      <c r="F30" s="295">
        <v>0</v>
      </c>
      <c r="G30" s="295">
        <v>0</v>
      </c>
      <c r="H30" s="295">
        <v>0</v>
      </c>
      <c r="I30" s="295">
        <v>0</v>
      </c>
      <c r="J30" s="295">
        <v>0</v>
      </c>
      <c r="K30" s="295">
        <v>0</v>
      </c>
      <c r="L30" s="295">
        <v>0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1467</v>
      </c>
    </row>
    <row r="31" spans="1:105" ht="12" customHeight="1" x14ac:dyDescent="0.25">
      <c r="A31" s="18" t="s">
        <v>35</v>
      </c>
      <c r="B31" s="295">
        <v>11.11070183836515</v>
      </c>
      <c r="C31" s="295">
        <v>10.130492322825649</v>
      </c>
      <c r="D31" s="295">
        <v>10.75521929592081</v>
      </c>
      <c r="E31" s="295">
        <v>8.8554701842575412</v>
      </c>
      <c r="F31" s="295">
        <v>10.061738157715739</v>
      </c>
      <c r="G31" s="295">
        <v>9.6898160987716171</v>
      </c>
      <c r="H31" s="295">
        <v>10.47573069900016</v>
      </c>
      <c r="I31" s="295">
        <v>12.924039628202699</v>
      </c>
      <c r="J31" s="295">
        <v>12.728448289359701</v>
      </c>
      <c r="K31" s="295">
        <v>12.776368025115881</v>
      </c>
      <c r="L31" s="295">
        <v>12.383349715229169</v>
      </c>
      <c r="M31" s="295">
        <v>14.40597853621882</v>
      </c>
      <c r="N31" s="295">
        <v>12.103119877557109</v>
      </c>
      <c r="O31" s="295">
        <v>11.75090997555812</v>
      </c>
      <c r="P31" s="295">
        <v>11.721332078228</v>
      </c>
      <c r="Q31" s="295">
        <v>12.55244333128846</v>
      </c>
      <c r="R31" s="295">
        <v>13.03001530996996</v>
      </c>
      <c r="S31" s="295">
        <v>12.405645935566289</v>
      </c>
      <c r="T31" s="295">
        <v>12.245004578373489</v>
      </c>
      <c r="U31" s="295">
        <v>12.389974198120431</v>
      </c>
      <c r="V31" s="295">
        <v>9.1426328486254711</v>
      </c>
      <c r="W31" s="295">
        <v>8.737790024550355</v>
      </c>
      <c r="X31" s="295">
        <v>1.838068790439916</v>
      </c>
      <c r="Y31" s="295">
        <v>1.260873711283514</v>
      </c>
      <c r="DA31" s="122" t="s">
        <v>1468</v>
      </c>
    </row>
    <row r="32" spans="1:105" ht="12" customHeight="1" x14ac:dyDescent="0.25">
      <c r="A32" s="18" t="s">
        <v>38</v>
      </c>
      <c r="B32" s="295">
        <v>1.7365217624789111</v>
      </c>
      <c r="C32" s="295">
        <v>3.6045001545218529</v>
      </c>
      <c r="D32" s="295">
        <v>5.0358639649385539</v>
      </c>
      <c r="E32" s="295">
        <v>5.1005543613001141</v>
      </c>
      <c r="F32" s="295">
        <v>5.4616125260500032</v>
      </c>
      <c r="G32" s="295">
        <v>5.3832473970117594</v>
      </c>
      <c r="H32" s="295">
        <v>6.0662650689865618</v>
      </c>
      <c r="I32" s="295">
        <v>8.0412794076027971</v>
      </c>
      <c r="J32" s="295">
        <v>8.2124967647971996</v>
      </c>
      <c r="K32" s="295">
        <v>5.8338325830059574</v>
      </c>
      <c r="L32" s="295">
        <v>8.1782070378149054</v>
      </c>
      <c r="M32" s="295">
        <v>7.5796831403839624</v>
      </c>
      <c r="N32" s="295">
        <v>7.0351104931145398</v>
      </c>
      <c r="O32" s="295">
        <v>8.04771249369578</v>
      </c>
      <c r="P32" s="295">
        <v>7.8193039753434306</v>
      </c>
      <c r="Q32" s="295">
        <v>6.9723915264029896</v>
      </c>
      <c r="R32" s="295">
        <v>6.5081436667425283</v>
      </c>
      <c r="S32" s="295">
        <v>6.9554018765030072</v>
      </c>
      <c r="T32" s="295">
        <v>7.3621800864359814</v>
      </c>
      <c r="U32" s="295">
        <v>7.411134097322007</v>
      </c>
      <c r="V32" s="295">
        <v>11.182658440056461</v>
      </c>
      <c r="W32" s="295">
        <v>9.6262046012449343</v>
      </c>
      <c r="X32" s="295">
        <v>10.530923906812539</v>
      </c>
      <c r="Y32" s="295">
        <v>7.704203520416165</v>
      </c>
      <c r="DA32" s="122" t="s">
        <v>1469</v>
      </c>
    </row>
    <row r="33" spans="1:105" ht="12" customHeight="1" x14ac:dyDescent="0.25">
      <c r="A33" s="57" t="s">
        <v>1470</v>
      </c>
      <c r="B33" s="261">
        <f t="shared" ref="B33:Y33" si="0">B34+B35</f>
        <v>3.0457358748467072</v>
      </c>
      <c r="C33" s="261">
        <f t="shared" si="0"/>
        <v>2.795134502728021</v>
      </c>
      <c r="D33" s="261">
        <f t="shared" si="0"/>
        <v>3.4126902213464341</v>
      </c>
      <c r="E33" s="261">
        <f t="shared" si="0"/>
        <v>2.2208174618032697</v>
      </c>
      <c r="F33" s="261">
        <f t="shared" si="0"/>
        <v>2.0590770798594571</v>
      </c>
      <c r="G33" s="261">
        <f t="shared" si="0"/>
        <v>1.822405076993507</v>
      </c>
      <c r="H33" s="261">
        <f t="shared" si="0"/>
        <v>1.7018766190156194</v>
      </c>
      <c r="I33" s="261">
        <f t="shared" si="0"/>
        <v>1.8995823291258374</v>
      </c>
      <c r="J33" s="261">
        <f t="shared" si="0"/>
        <v>1.8559523969307046</v>
      </c>
      <c r="K33" s="261">
        <f t="shared" si="0"/>
        <v>1.7263978295249403</v>
      </c>
      <c r="L33" s="261">
        <f t="shared" si="0"/>
        <v>1.7519353024624165</v>
      </c>
      <c r="M33" s="261">
        <f t="shared" si="0"/>
        <v>3.8772710320945754</v>
      </c>
      <c r="N33" s="261">
        <f t="shared" si="0"/>
        <v>3.0452213749110513</v>
      </c>
      <c r="O33" s="261">
        <f t="shared" si="0"/>
        <v>3.7724563264608917</v>
      </c>
      <c r="P33" s="261">
        <f t="shared" si="0"/>
        <v>3.2953089858684361</v>
      </c>
      <c r="Q33" s="261">
        <f t="shared" si="0"/>
        <v>3.145160118857532</v>
      </c>
      <c r="R33" s="261">
        <f t="shared" si="0"/>
        <v>3.0836144340215692</v>
      </c>
      <c r="S33" s="261">
        <f t="shared" si="0"/>
        <v>2.9489036803955635</v>
      </c>
      <c r="T33" s="261">
        <f t="shared" si="0"/>
        <v>1.7974300636514116</v>
      </c>
      <c r="U33" s="261">
        <f t="shared" si="0"/>
        <v>1.8299852567304571</v>
      </c>
      <c r="V33" s="261">
        <f t="shared" si="0"/>
        <v>1.9440909707639198</v>
      </c>
      <c r="W33" s="261">
        <f t="shared" si="0"/>
        <v>1.7062112165846361</v>
      </c>
      <c r="X33" s="261">
        <f t="shared" si="0"/>
        <v>3.3051118320372037</v>
      </c>
      <c r="Y33" s="261">
        <f t="shared" si="0"/>
        <v>2.6012698795411087</v>
      </c>
      <c r="DA33" s="70"/>
    </row>
    <row r="34" spans="1:105" ht="12" customHeight="1" x14ac:dyDescent="0.25">
      <c r="A34" s="60" t="s">
        <v>1471</v>
      </c>
      <c r="B34" s="262">
        <v>2.358625312766192</v>
      </c>
      <c r="C34" s="262">
        <v>2.1074612158021631</v>
      </c>
      <c r="D34" s="262">
        <v>2.7924899830536209</v>
      </c>
      <c r="E34" s="262">
        <v>1.692588734894227</v>
      </c>
      <c r="F34" s="262">
        <v>1.3981680913152319</v>
      </c>
      <c r="G34" s="262">
        <v>1.1734158456936481</v>
      </c>
      <c r="H34" s="262">
        <v>0.95300580358507747</v>
      </c>
      <c r="I34" s="262">
        <v>1.0735267218887341</v>
      </c>
      <c r="J34" s="262">
        <v>1.020941890352834</v>
      </c>
      <c r="K34" s="262">
        <v>0.9453254563212018</v>
      </c>
      <c r="L34" s="262">
        <v>0.92294425218574194</v>
      </c>
      <c r="M34" s="262">
        <v>2.971108096834675</v>
      </c>
      <c r="N34" s="262">
        <v>2.2671640712484971</v>
      </c>
      <c r="O34" s="262">
        <v>2.919371642157349</v>
      </c>
      <c r="P34" s="262">
        <v>2.4993852605768598</v>
      </c>
      <c r="Q34" s="262">
        <v>2.3488800368228411</v>
      </c>
      <c r="R34" s="262">
        <v>2.270573889484909</v>
      </c>
      <c r="S34" s="262">
        <v>2.1185177678068459</v>
      </c>
      <c r="T34" s="262">
        <v>1.0069362493133649</v>
      </c>
      <c r="U34" s="262">
        <v>0.99275385054437282</v>
      </c>
      <c r="V34" s="262">
        <v>1.124107365160341</v>
      </c>
      <c r="W34" s="262">
        <v>0.88882380324342747</v>
      </c>
      <c r="X34" s="262">
        <v>2.5321964494991658</v>
      </c>
      <c r="Y34" s="262">
        <v>2.1321934555029198</v>
      </c>
      <c r="DA34" s="72" t="s">
        <v>1472</v>
      </c>
    </row>
    <row r="35" spans="1:105" ht="12" customHeight="1" x14ac:dyDescent="0.25">
      <c r="A35" s="60" t="s">
        <v>1473</v>
      </c>
      <c r="B35" s="262">
        <v>0.68711056208051502</v>
      </c>
      <c r="C35" s="262">
        <v>0.68767328692585783</v>
      </c>
      <c r="D35" s="262">
        <v>0.62020023829281312</v>
      </c>
      <c r="E35" s="262">
        <v>0.52822872690904288</v>
      </c>
      <c r="F35" s="262">
        <v>0.66090898854422497</v>
      </c>
      <c r="G35" s="262">
        <v>0.64898923129985886</v>
      </c>
      <c r="H35" s="262">
        <v>0.7488708154305419</v>
      </c>
      <c r="I35" s="262">
        <v>0.82605560723710325</v>
      </c>
      <c r="J35" s="262">
        <v>0.83501050657787057</v>
      </c>
      <c r="K35" s="262">
        <v>0.78107237320373835</v>
      </c>
      <c r="L35" s="262">
        <v>0.82899105027667463</v>
      </c>
      <c r="M35" s="262">
        <v>0.90616293525990022</v>
      </c>
      <c r="N35" s="262">
        <v>0.77805730366255421</v>
      </c>
      <c r="O35" s="262">
        <v>0.85308468430354267</v>
      </c>
      <c r="P35" s="262">
        <v>0.79592372529157607</v>
      </c>
      <c r="Q35" s="262">
        <v>0.79628008203469081</v>
      </c>
      <c r="R35" s="262">
        <v>0.8130405445366603</v>
      </c>
      <c r="S35" s="262">
        <v>0.83038591258871752</v>
      </c>
      <c r="T35" s="262">
        <v>0.79049381433804677</v>
      </c>
      <c r="U35" s="262">
        <v>0.83723140618608438</v>
      </c>
      <c r="V35" s="262">
        <v>0.81998360560357875</v>
      </c>
      <c r="W35" s="262">
        <v>0.81738741334120868</v>
      </c>
      <c r="X35" s="262">
        <v>0.77291538253803815</v>
      </c>
      <c r="Y35" s="262">
        <v>0.46907642403818878</v>
      </c>
      <c r="DA35" s="72" t="s">
        <v>1474</v>
      </c>
    </row>
    <row r="36" spans="1:105" ht="12" customHeight="1" x14ac:dyDescent="0.25">
      <c r="A36" s="64" t="s">
        <v>28</v>
      </c>
      <c r="B36" s="229">
        <v>0.29763645554175461</v>
      </c>
      <c r="C36" s="229">
        <v>0.27117997467801758</v>
      </c>
      <c r="D36" s="229">
        <v>0.14190396925858681</v>
      </c>
      <c r="E36" s="229">
        <v>0.1066022152703892</v>
      </c>
      <c r="F36" s="229">
        <v>0.19147688605407681</v>
      </c>
      <c r="G36" s="229">
        <v>0.1940921025160163</v>
      </c>
      <c r="H36" s="229">
        <v>0.2507551065508109</v>
      </c>
      <c r="I36" s="229">
        <v>0.19504079674447811</v>
      </c>
      <c r="J36" s="229">
        <v>0.20504974229817299</v>
      </c>
      <c r="K36" s="229">
        <v>0.22122862327324941</v>
      </c>
      <c r="L36" s="229">
        <v>0.21005455596018649</v>
      </c>
      <c r="M36" s="229">
        <v>0.24461853629497171</v>
      </c>
      <c r="N36" s="229">
        <v>0.20062685086153431</v>
      </c>
      <c r="O36" s="229">
        <v>0.253981510274845</v>
      </c>
      <c r="P36" s="229">
        <v>0.20513649543855561</v>
      </c>
      <c r="Q36" s="229">
        <v>0.20510118276112671</v>
      </c>
      <c r="R36" s="229">
        <v>0.2171156272993085</v>
      </c>
      <c r="S36" s="229">
        <v>0.22798757666439901</v>
      </c>
      <c r="T36" s="229">
        <v>0.18103373241665799</v>
      </c>
      <c r="U36" s="229">
        <v>0.21303374658263161</v>
      </c>
      <c r="V36" s="229">
        <v>0.1813297731658339</v>
      </c>
      <c r="W36" s="229">
        <v>0.23485217416657569</v>
      </c>
      <c r="X36" s="229">
        <v>0.36573293030474052</v>
      </c>
      <c r="Y36" s="229">
        <v>0.17010975560185099</v>
      </c>
      <c r="DA36" s="73" t="s">
        <v>1475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1476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</v>
      </c>
      <c r="T38" s="229">
        <v>0</v>
      </c>
      <c r="U38" s="229">
        <v>0</v>
      </c>
      <c r="V38" s="229">
        <v>0</v>
      </c>
      <c r="W38" s="229">
        <v>0</v>
      </c>
      <c r="X38" s="229">
        <v>0</v>
      </c>
      <c r="Y38" s="229">
        <v>0</v>
      </c>
      <c r="DA38" s="73" t="s">
        <v>1477</v>
      </c>
    </row>
    <row r="39" spans="1:105" ht="12" customHeight="1" x14ac:dyDescent="0.25">
      <c r="A39" s="64" t="s">
        <v>159</v>
      </c>
      <c r="B39" s="229">
        <v>3.352704970288444E-3</v>
      </c>
      <c r="C39" s="229">
        <v>3.6901486493325789E-3</v>
      </c>
      <c r="D39" s="229">
        <v>3.697601617332809E-3</v>
      </c>
      <c r="E39" s="229">
        <v>2.1802619835388751E-3</v>
      </c>
      <c r="F39" s="229">
        <v>2.880098004079284E-3</v>
      </c>
      <c r="G39" s="229">
        <v>1.878439007160106E-3</v>
      </c>
      <c r="H39" s="229">
        <v>9.4847733445544379E-4</v>
      </c>
      <c r="I39" s="229">
        <v>9.0525359945073424E-4</v>
      </c>
      <c r="J39" s="229">
        <v>5.8376379313389141E-4</v>
      </c>
      <c r="K39" s="229">
        <v>5.1692839012681556E-4</v>
      </c>
      <c r="L39" s="229">
        <v>9.6195300053798739E-4</v>
      </c>
      <c r="M39" s="229">
        <v>7.6859520119745134E-4</v>
      </c>
      <c r="N39" s="229">
        <v>2.2337749928639421E-3</v>
      </c>
      <c r="O39" s="229">
        <v>4.0585095572933834E-3</v>
      </c>
      <c r="P39" s="229">
        <v>3.4963088754551529E-3</v>
      </c>
      <c r="Q39" s="229">
        <v>4.3628808966853696E-3</v>
      </c>
      <c r="R39" s="229">
        <v>8.7084444377186539E-3</v>
      </c>
      <c r="S39" s="229">
        <v>2.0504912932969091E-2</v>
      </c>
      <c r="T39" s="229">
        <v>2.0169052294513639E-2</v>
      </c>
      <c r="U39" s="229">
        <v>2.9078283994312028E-2</v>
      </c>
      <c r="V39" s="229">
        <v>2.7780214642402219E-2</v>
      </c>
      <c r="W39" s="229">
        <v>3.0608101949271101E-2</v>
      </c>
      <c r="X39" s="229">
        <v>3.5434209606031677E-2</v>
      </c>
      <c r="Y39" s="229">
        <v>2.9522600719944139E-2</v>
      </c>
      <c r="DA39" s="73" t="s">
        <v>1478</v>
      </c>
    </row>
    <row r="40" spans="1:105" ht="12" customHeight="1" x14ac:dyDescent="0.25">
      <c r="A40" s="64" t="s">
        <v>32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1479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1480</v>
      </c>
    </row>
    <row r="42" spans="1:105" ht="12" customHeight="1" x14ac:dyDescent="0.25">
      <c r="A42" s="64" t="s">
        <v>35</v>
      </c>
      <c r="B42" s="229">
        <v>0.3339304973221679</v>
      </c>
      <c r="C42" s="229">
        <v>0.30447044558414121</v>
      </c>
      <c r="D42" s="229">
        <v>0.32324652218588129</v>
      </c>
      <c r="E42" s="229">
        <v>0.26614984414754722</v>
      </c>
      <c r="F42" s="229">
        <v>0.30240404934004028</v>
      </c>
      <c r="G42" s="229">
        <v>0.29122598697142837</v>
      </c>
      <c r="H42" s="229">
        <v>0.31484653382121119</v>
      </c>
      <c r="I42" s="229">
        <v>0.38843009588781829</v>
      </c>
      <c r="J42" s="229">
        <v>0.38255162718242819</v>
      </c>
      <c r="K42" s="229">
        <v>0.38399184773963468</v>
      </c>
      <c r="L42" s="229">
        <v>0.37217974067507331</v>
      </c>
      <c r="M42" s="229">
        <v>0.43296955016838679</v>
      </c>
      <c r="N42" s="229">
        <v>0.36375747442945983</v>
      </c>
      <c r="O42" s="229">
        <v>0.35317185801680478</v>
      </c>
      <c r="P42" s="229">
        <v>0.35228289869552371</v>
      </c>
      <c r="Q42" s="229">
        <v>0.37726182424874172</v>
      </c>
      <c r="R42" s="229">
        <v>0.3916151792994173</v>
      </c>
      <c r="S42" s="229">
        <v>0.37284985027335937</v>
      </c>
      <c r="T42" s="229">
        <v>0.36802179808743241</v>
      </c>
      <c r="U42" s="229">
        <v>0.3723788385267271</v>
      </c>
      <c r="V42" s="229">
        <v>0.27478047547217033</v>
      </c>
      <c r="W42" s="229">
        <v>0.2626129843858821</v>
      </c>
      <c r="X42" s="229">
        <v>5.5242885124012188E-2</v>
      </c>
      <c r="Y42" s="229">
        <v>3.7895372551128119E-2</v>
      </c>
      <c r="DA42" s="73" t="s">
        <v>1481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1482</v>
      </c>
    </row>
    <row r="44" spans="1:105" ht="12" customHeight="1" x14ac:dyDescent="0.25">
      <c r="A44" s="64" t="s">
        <v>38</v>
      </c>
      <c r="B44" s="229">
        <v>5.2190904246304112E-2</v>
      </c>
      <c r="C44" s="229">
        <v>0.10833271801436641</v>
      </c>
      <c r="D44" s="229">
        <v>0.15135214523101209</v>
      </c>
      <c r="E44" s="229">
        <v>0.15329640550756751</v>
      </c>
      <c r="F44" s="229">
        <v>0.16414795514602851</v>
      </c>
      <c r="G44" s="229">
        <v>0.1617927028052541</v>
      </c>
      <c r="H44" s="229">
        <v>0.18232069772406431</v>
      </c>
      <c r="I44" s="229">
        <v>0.2416794610053562</v>
      </c>
      <c r="J44" s="229">
        <v>0.24682537330413559</v>
      </c>
      <c r="K44" s="229">
        <v>0.17533497380072741</v>
      </c>
      <c r="L44" s="229">
        <v>0.24579480064087669</v>
      </c>
      <c r="M44" s="229">
        <v>0.2278062535953442</v>
      </c>
      <c r="N44" s="229">
        <v>0.21143920337869601</v>
      </c>
      <c r="O44" s="229">
        <v>0.24187280645459949</v>
      </c>
      <c r="P44" s="229">
        <v>0.23500802228204151</v>
      </c>
      <c r="Q44" s="229">
        <v>0.20955419412813711</v>
      </c>
      <c r="R44" s="229">
        <v>0.19560129350021591</v>
      </c>
      <c r="S44" s="229">
        <v>0.20904357271799001</v>
      </c>
      <c r="T44" s="229">
        <v>0.2212692315394427</v>
      </c>
      <c r="U44" s="229">
        <v>0.22274053708241359</v>
      </c>
      <c r="V44" s="229">
        <v>0.33609314232317239</v>
      </c>
      <c r="W44" s="229">
        <v>0.28931415283947981</v>
      </c>
      <c r="X44" s="229">
        <v>0.31650535750325381</v>
      </c>
      <c r="Y44" s="229">
        <v>0.23154869516526549</v>
      </c>
      <c r="DA44" s="73" t="s">
        <v>1483</v>
      </c>
    </row>
    <row r="45" spans="1:105" ht="12" customHeight="1" x14ac:dyDescent="0.25">
      <c r="A45" s="146" t="s">
        <v>39</v>
      </c>
      <c r="B45" s="325">
        <v>0</v>
      </c>
      <c r="C45" s="325">
        <v>0</v>
      </c>
      <c r="D45" s="325">
        <v>0</v>
      </c>
      <c r="E45" s="325">
        <v>0</v>
      </c>
      <c r="F45" s="325">
        <v>0</v>
      </c>
      <c r="G45" s="325">
        <v>0</v>
      </c>
      <c r="H45" s="325">
        <v>0</v>
      </c>
      <c r="I45" s="325">
        <v>0</v>
      </c>
      <c r="J45" s="325">
        <v>0</v>
      </c>
      <c r="K45" s="325">
        <v>0</v>
      </c>
      <c r="L45" s="325">
        <v>0</v>
      </c>
      <c r="M45" s="325">
        <v>0</v>
      </c>
      <c r="N45" s="325">
        <v>0</v>
      </c>
      <c r="O45" s="325">
        <v>0</v>
      </c>
      <c r="P45" s="325">
        <v>0</v>
      </c>
      <c r="Q45" s="325">
        <v>0</v>
      </c>
      <c r="R45" s="325">
        <v>0</v>
      </c>
      <c r="S45" s="325">
        <v>0</v>
      </c>
      <c r="T45" s="325">
        <v>0</v>
      </c>
      <c r="U45" s="325">
        <v>0</v>
      </c>
      <c r="V45" s="325">
        <v>0</v>
      </c>
      <c r="W45" s="325">
        <v>0</v>
      </c>
      <c r="X45" s="325">
        <v>0</v>
      </c>
      <c r="Y45" s="325">
        <v>0</v>
      </c>
      <c r="DA45" s="148" t="s">
        <v>1484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DA46" s="94"/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v>41.110211802423848</v>
      </c>
      <c r="C48" s="223">
        <v>46.414313400027822</v>
      </c>
      <c r="D48" s="223">
        <v>26.47181102898443</v>
      </c>
      <c r="E48" s="223">
        <v>16.222897512526959</v>
      </c>
      <c r="F48" s="223">
        <v>25.869307290844599</v>
      </c>
      <c r="G48" s="223">
        <v>28.37862990131514</v>
      </c>
      <c r="H48" s="223">
        <v>28.01909267898527</v>
      </c>
      <c r="I48" s="223">
        <v>4.7452141338922713</v>
      </c>
      <c r="J48" s="223">
        <v>6.4952990263077579</v>
      </c>
      <c r="K48" s="223">
        <v>6.0250192607824182</v>
      </c>
      <c r="L48" s="223">
        <v>5.042950319446879</v>
      </c>
      <c r="M48" s="223">
        <v>7.9150043319047034</v>
      </c>
      <c r="N48" s="223">
        <v>17.422466180998299</v>
      </c>
      <c r="O48" s="223">
        <v>7.8062155300015998</v>
      </c>
      <c r="P48" s="223">
        <v>7.4801916867927911</v>
      </c>
      <c r="Q48" s="223">
        <v>7.3028454576072823</v>
      </c>
      <c r="R48" s="223">
        <v>7.1037948173534868</v>
      </c>
      <c r="S48" s="223">
        <v>6.8753211220189483</v>
      </c>
      <c r="T48" s="223">
        <v>7.0801691616878024</v>
      </c>
      <c r="U48" s="223">
        <v>8.5392348970767671</v>
      </c>
      <c r="V48" s="223">
        <v>10.585461126128569</v>
      </c>
      <c r="W48" s="223">
        <v>6.9326324877699328</v>
      </c>
      <c r="X48" s="223">
        <v>0.65750517191666702</v>
      </c>
      <c r="Y48" s="223">
        <v>1.8428665475003601</v>
      </c>
      <c r="DA48" s="89" t="s">
        <v>1485</v>
      </c>
    </row>
    <row r="49" spans="1:105" ht="12" customHeight="1" x14ac:dyDescent="0.25">
      <c r="A49" s="55" t="s">
        <v>91</v>
      </c>
      <c r="B49" s="259">
        <v>0.29581059392292469</v>
      </c>
      <c r="C49" s="259">
        <v>0.33397652338479811</v>
      </c>
      <c r="D49" s="259">
        <v>0.19047924589476189</v>
      </c>
      <c r="E49" s="259">
        <v>0.1167326739007926</v>
      </c>
      <c r="F49" s="259">
        <v>0.1861438999841819</v>
      </c>
      <c r="G49" s="259">
        <v>0.20419985686691211</v>
      </c>
      <c r="H49" s="259">
        <v>0.201612788724746</v>
      </c>
      <c r="I49" s="259">
        <v>3.4144426644748531E-2</v>
      </c>
      <c r="J49" s="259">
        <v>4.6737250391985882E-2</v>
      </c>
      <c r="K49" s="259">
        <v>4.3353328717803431E-2</v>
      </c>
      <c r="L49" s="259">
        <v>3.6286802322678662E-2</v>
      </c>
      <c r="M49" s="259">
        <v>5.6952811227944912E-2</v>
      </c>
      <c r="N49" s="259">
        <v>0.1253642305073534</v>
      </c>
      <c r="O49" s="259">
        <v>5.6170015939563021E-2</v>
      </c>
      <c r="P49" s="259">
        <v>5.3824095000089063E-2</v>
      </c>
      <c r="Q49" s="259">
        <v>5.2547991300159892E-2</v>
      </c>
      <c r="R49" s="259">
        <v>5.111571242025735E-2</v>
      </c>
      <c r="S49" s="259">
        <v>4.9471718469593078E-2</v>
      </c>
      <c r="T49" s="259">
        <v>5.0945712828203399E-2</v>
      </c>
      <c r="U49" s="259">
        <v>6.1444493613682379E-2</v>
      </c>
      <c r="V49" s="259">
        <v>7.6168217223404944E-2</v>
      </c>
      <c r="W49" s="259">
        <v>4.9884105280495743E-2</v>
      </c>
      <c r="X49" s="259">
        <v>4.731111489948368E-3</v>
      </c>
      <c r="Y49" s="259">
        <v>1.3260438806751059E-2</v>
      </c>
      <c r="DA49" s="67" t="s">
        <v>1486</v>
      </c>
    </row>
    <row r="50" spans="1:105" ht="12" customHeight="1" x14ac:dyDescent="0.25">
      <c r="A50" s="173" t="s">
        <v>92</v>
      </c>
      <c r="B50" s="224">
        <v>0.33120196585567291</v>
      </c>
      <c r="C50" s="224">
        <v>0.37393414356048832</v>
      </c>
      <c r="D50" s="224">
        <v>0.21326856438241359</v>
      </c>
      <c r="E50" s="224">
        <v>0.13069880480888171</v>
      </c>
      <c r="F50" s="224">
        <v>0.20841452900387469</v>
      </c>
      <c r="G50" s="224">
        <v>0.22863073673213369</v>
      </c>
      <c r="H50" s="224">
        <v>0.22573414657582841</v>
      </c>
      <c r="I50" s="224">
        <v>3.8229534236025653E-2</v>
      </c>
      <c r="J50" s="224">
        <v>5.2328988638411698E-2</v>
      </c>
      <c r="K50" s="224">
        <v>4.8540207797510268E-2</v>
      </c>
      <c r="L50" s="224">
        <v>4.0628228031004188E-2</v>
      </c>
      <c r="M50" s="224">
        <v>6.3766759633420156E-2</v>
      </c>
      <c r="N50" s="224">
        <v>0.140363058135902</v>
      </c>
      <c r="O50" s="224">
        <v>6.2890309148884119E-2</v>
      </c>
      <c r="P50" s="224">
        <v>6.0263717529592038E-2</v>
      </c>
      <c r="Q50" s="224">
        <v>5.8834938227109182E-2</v>
      </c>
      <c r="R50" s="224">
        <v>5.7231298633319362E-2</v>
      </c>
      <c r="S50" s="224">
        <v>5.5390613953660087E-2</v>
      </c>
      <c r="T50" s="224">
        <v>5.7040959949581749E-2</v>
      </c>
      <c r="U50" s="224">
        <v>6.8795835896128893E-2</v>
      </c>
      <c r="V50" s="224">
        <v>8.5281135288503937E-2</v>
      </c>
      <c r="W50" s="224">
        <v>5.5852339548584193E-2</v>
      </c>
      <c r="X50" s="224">
        <v>5.2971511444973489E-3</v>
      </c>
      <c r="Y50" s="224">
        <v>1.4846944264778891E-2</v>
      </c>
      <c r="DA50" s="177" t="s">
        <v>1487</v>
      </c>
    </row>
    <row r="51" spans="1:105" ht="12" customHeight="1" x14ac:dyDescent="0.25">
      <c r="A51" s="173" t="s">
        <v>93</v>
      </c>
      <c r="B51" s="224">
        <v>0.32607227231420338</v>
      </c>
      <c r="C51" s="224">
        <v>0.33444999695106548</v>
      </c>
      <c r="D51" s="224">
        <v>0.26880680254709222</v>
      </c>
      <c r="E51" s="224">
        <v>0.12296326063632659</v>
      </c>
      <c r="F51" s="224">
        <v>0.13385795382361021</v>
      </c>
      <c r="G51" s="224">
        <v>0.1268883345237386</v>
      </c>
      <c r="H51" s="224">
        <v>8.9760171426426477E-2</v>
      </c>
      <c r="I51" s="224">
        <v>1.5574433921461109E-2</v>
      </c>
      <c r="J51" s="224">
        <v>2.011318301946383E-2</v>
      </c>
      <c r="K51" s="224">
        <v>1.837749701233091E-2</v>
      </c>
      <c r="L51" s="224">
        <v>1.427762057834204E-2</v>
      </c>
      <c r="M51" s="224">
        <v>6.0867889230672143E-2</v>
      </c>
      <c r="N51" s="224">
        <v>0.12080638915268239</v>
      </c>
      <c r="O51" s="224">
        <v>6.2337320934568417E-2</v>
      </c>
      <c r="P51" s="224">
        <v>5.5579426986894748E-2</v>
      </c>
      <c r="Q51" s="224">
        <v>5.1156078863924113E-2</v>
      </c>
      <c r="R51" s="224">
        <v>4.7283636391966873E-2</v>
      </c>
      <c r="S51" s="224">
        <v>4.2174997770037422E-2</v>
      </c>
      <c r="T51" s="224">
        <v>2.2750745748795719E-2</v>
      </c>
      <c r="U51" s="224">
        <v>2.5574039013549141E-2</v>
      </c>
      <c r="V51" s="224">
        <v>3.6704312850056882E-2</v>
      </c>
      <c r="W51" s="224">
        <v>1.9123906001934591E-2</v>
      </c>
      <c r="X51" s="224">
        <v>5.0219504336948273E-3</v>
      </c>
      <c r="Y51" s="224">
        <v>1.8839104542613019E-2</v>
      </c>
      <c r="DA51" s="177" t="s">
        <v>1488</v>
      </c>
    </row>
    <row r="52" spans="1:105" ht="12" customHeight="1" x14ac:dyDescent="0.25">
      <c r="A52" s="173" t="s">
        <v>94</v>
      </c>
      <c r="B52" s="224">
        <v>0.24360425813949019</v>
      </c>
      <c r="C52" s="224">
        <v>0.27503444733408777</v>
      </c>
      <c r="D52" s="224">
        <v>0.15686238539263819</v>
      </c>
      <c r="E52" s="224">
        <v>9.6131027794261262E-2</v>
      </c>
      <c r="F52" s="224">
        <v>0.1532921659819024</v>
      </c>
      <c r="G52" s="224">
        <v>0.16816150491626849</v>
      </c>
      <c r="H52" s="224">
        <v>0.16603101727155331</v>
      </c>
      <c r="I52" s="224">
        <v>2.8118424063471661E-2</v>
      </c>
      <c r="J52" s="224">
        <v>3.8488794664960017E-2</v>
      </c>
      <c r="K52" s="224">
        <v>3.570208673097662E-2</v>
      </c>
      <c r="L52" s="224">
        <v>2.9882701098844638E-2</v>
      </c>
      <c r="M52" s="224">
        <v>4.6901455232387278E-2</v>
      </c>
      <c r="N52" s="224">
        <v>0.103239238206354</v>
      </c>
      <c r="O52" s="224">
        <v>4.6256812107972882E-2</v>
      </c>
      <c r="P52" s="224">
        <v>4.4324912636301651E-2</v>
      </c>
      <c r="Q52" s="224">
        <v>4.3274022974076433E-2</v>
      </c>
      <c r="R52" s="224">
        <v>4.2094520815751317E-2</v>
      </c>
      <c r="S52" s="224">
        <v>4.0740668266299622E-2</v>
      </c>
      <c r="T52" s="224">
        <v>4.1954523718429289E-2</v>
      </c>
      <c r="U52" s="224">
        <v>5.0600419968115769E-2</v>
      </c>
      <c r="V52" s="224">
        <v>6.2725617106700701E-2</v>
      </c>
      <c r="W52" s="224">
        <v>4.1080274707719452E-2</v>
      </c>
      <c r="X52" s="224">
        <v>3.896138030081459E-3</v>
      </c>
      <c r="Y52" s="224">
        <v>1.092016115881358E-2</v>
      </c>
      <c r="DA52" s="177" t="s">
        <v>1489</v>
      </c>
    </row>
    <row r="53" spans="1:105" ht="12" customHeight="1" x14ac:dyDescent="0.25">
      <c r="A53" s="56" t="s">
        <v>95</v>
      </c>
      <c r="B53" s="260">
        <v>0.32500577137511061</v>
      </c>
      <c r="C53" s="260">
        <v>0.35976610107383122</v>
      </c>
      <c r="D53" s="260">
        <v>0.2097777228454511</v>
      </c>
      <c r="E53" s="260">
        <v>0.1227715307959943</v>
      </c>
      <c r="F53" s="260">
        <v>0.20038522854692109</v>
      </c>
      <c r="G53" s="260">
        <v>0.22196752762427641</v>
      </c>
      <c r="H53" s="260">
        <v>0.22586122510955331</v>
      </c>
      <c r="I53" s="260">
        <v>3.8008046131883882E-2</v>
      </c>
      <c r="J53" s="260">
        <v>5.2195267287144298E-2</v>
      </c>
      <c r="K53" s="260">
        <v>4.9413026038694047E-2</v>
      </c>
      <c r="L53" s="260">
        <v>4.0742977757383649E-2</v>
      </c>
      <c r="M53" s="260">
        <v>6.1091312004777951E-2</v>
      </c>
      <c r="N53" s="260">
        <v>0.13343378149670571</v>
      </c>
      <c r="O53" s="260">
        <v>6.0255467908128253E-2</v>
      </c>
      <c r="P53" s="260">
        <v>5.6785846167555262E-2</v>
      </c>
      <c r="Q53" s="260">
        <v>5.6150901222032291E-2</v>
      </c>
      <c r="R53" s="260">
        <v>5.5071266799026963E-2</v>
      </c>
      <c r="S53" s="260">
        <v>5.3362333122356893E-2</v>
      </c>
      <c r="T53" s="260">
        <v>5.7408570700535948E-2</v>
      </c>
      <c r="U53" s="260">
        <v>7.0037128792004327E-2</v>
      </c>
      <c r="V53" s="260">
        <v>8.2894205137265864E-2</v>
      </c>
      <c r="W53" s="260">
        <v>5.6681404562258883E-2</v>
      </c>
      <c r="X53" s="260">
        <v>4.8875341034602922E-3</v>
      </c>
      <c r="Y53" s="260">
        <v>1.483444934733661E-2</v>
      </c>
      <c r="DA53" s="68" t="s">
        <v>1490</v>
      </c>
    </row>
    <row r="54" spans="1:105" ht="12" customHeight="1" x14ac:dyDescent="0.25">
      <c r="A54" s="37" t="s">
        <v>159</v>
      </c>
      <c r="B54" s="226">
        <v>2.6319146828753769E-3</v>
      </c>
      <c r="C54" s="226">
        <v>3.6441048375098748E-3</v>
      </c>
      <c r="D54" s="226">
        <v>1.593638432302538E-3</v>
      </c>
      <c r="E54" s="226">
        <v>8.3496532709498392E-4</v>
      </c>
      <c r="F54" s="226">
        <v>1.7794875906186451E-3</v>
      </c>
      <c r="G54" s="226">
        <v>1.3664599541939361E-3</v>
      </c>
      <c r="H54" s="226">
        <v>6.6779300926792689E-4</v>
      </c>
      <c r="I54" s="226">
        <v>8.7067495654318626E-5</v>
      </c>
      <c r="J54" s="226">
        <v>7.8512831313164679E-5</v>
      </c>
      <c r="K54" s="226">
        <v>6.5656596191262641E-5</v>
      </c>
      <c r="L54" s="226">
        <v>1.039786401016287E-4</v>
      </c>
      <c r="M54" s="226">
        <v>9.0819364393333432E-5</v>
      </c>
      <c r="N54" s="226">
        <v>7.119342694506583E-4</v>
      </c>
      <c r="O54" s="226">
        <v>5.5849174432527474E-4</v>
      </c>
      <c r="P54" s="226">
        <v>4.6893625107716132E-4</v>
      </c>
      <c r="Q54" s="226">
        <v>5.6116910881590435E-4</v>
      </c>
      <c r="R54" s="226">
        <v>1.071204235419642E-3</v>
      </c>
      <c r="S54" s="226">
        <v>2.5434049499672728E-3</v>
      </c>
      <c r="T54" s="226">
        <v>2.9440692989410812E-3</v>
      </c>
      <c r="U54" s="226">
        <v>5.0193676640683683E-3</v>
      </c>
      <c r="V54" s="226">
        <v>7.468028939198873E-3</v>
      </c>
      <c r="W54" s="226">
        <v>5.8616874523864677E-3</v>
      </c>
      <c r="X54" s="226">
        <v>1.3090926785524609E-3</v>
      </c>
      <c r="Y54" s="226">
        <v>3.1151243504503531E-3</v>
      </c>
      <c r="DA54" s="69" t="s">
        <v>1491</v>
      </c>
    </row>
    <row r="55" spans="1:105" ht="12" customHeight="1" x14ac:dyDescent="0.25">
      <c r="A55" s="37" t="s">
        <v>35</v>
      </c>
      <c r="B55" s="226">
        <v>0.26213955201864308</v>
      </c>
      <c r="C55" s="226">
        <v>0.30067141708034728</v>
      </c>
      <c r="D55" s="226">
        <v>0.13931681510761029</v>
      </c>
      <c r="E55" s="226">
        <v>0.1019262333392759</v>
      </c>
      <c r="F55" s="226">
        <v>0.18684234091730459</v>
      </c>
      <c r="G55" s="226">
        <v>0.21185071610001069</v>
      </c>
      <c r="H55" s="226">
        <v>0.22167352517575589</v>
      </c>
      <c r="I55" s="226">
        <v>3.7359294352697817E-2</v>
      </c>
      <c r="J55" s="226">
        <v>5.1450966515598537E-2</v>
      </c>
      <c r="K55" s="226">
        <v>4.8771934699877791E-2</v>
      </c>
      <c r="L55" s="226">
        <v>4.0229349341525063E-2</v>
      </c>
      <c r="M55" s="226">
        <v>5.1160896251625967E-2</v>
      </c>
      <c r="N55" s="226">
        <v>0.1159344216147413</v>
      </c>
      <c r="O55" s="226">
        <v>4.8600000627310347E-2</v>
      </c>
      <c r="P55" s="226">
        <v>4.7249321417967838E-2</v>
      </c>
      <c r="Q55" s="226">
        <v>4.8524744708197343E-2</v>
      </c>
      <c r="R55" s="226">
        <v>4.8171615690994117E-2</v>
      </c>
      <c r="S55" s="226">
        <v>4.624785083847243E-2</v>
      </c>
      <c r="T55" s="226">
        <v>5.3720009312734567E-2</v>
      </c>
      <c r="U55" s="226">
        <v>6.4278425138498685E-2</v>
      </c>
      <c r="V55" s="226">
        <v>7.3867987312841971E-2</v>
      </c>
      <c r="W55" s="226">
        <v>5.0292410746663317E-2</v>
      </c>
      <c r="X55" s="226">
        <v>2.040910669717573E-3</v>
      </c>
      <c r="Y55" s="226">
        <v>3.9985907381004781E-3</v>
      </c>
      <c r="DA55" s="69" t="s">
        <v>1492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0</v>
      </c>
      <c r="Y56" s="226">
        <v>0</v>
      </c>
      <c r="DA56" s="69" t="s">
        <v>1493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X57" s="226">
        <v>0</v>
      </c>
      <c r="Y57" s="226">
        <v>0</v>
      </c>
      <c r="DA57" s="69" t="s">
        <v>1494</v>
      </c>
    </row>
    <row r="58" spans="1:105" ht="12" customHeight="1" x14ac:dyDescent="0.25">
      <c r="A58" s="37" t="s">
        <v>40</v>
      </c>
      <c r="B58" s="226">
        <v>6.0234304673592101E-2</v>
      </c>
      <c r="C58" s="226">
        <v>5.5450579155974032E-2</v>
      </c>
      <c r="D58" s="226">
        <v>6.886726930553827E-2</v>
      </c>
      <c r="E58" s="226">
        <v>2.001033212962345E-2</v>
      </c>
      <c r="F58" s="226">
        <v>1.176340003899785E-2</v>
      </c>
      <c r="G58" s="226">
        <v>8.7503515700717346E-3</v>
      </c>
      <c r="H58" s="226">
        <v>3.5199069245295199E-3</v>
      </c>
      <c r="I58" s="226">
        <v>5.6168428353174031E-4</v>
      </c>
      <c r="J58" s="226">
        <v>6.6578794023259072E-4</v>
      </c>
      <c r="K58" s="226">
        <v>5.7543474262500283E-4</v>
      </c>
      <c r="L58" s="226">
        <v>4.0964977575696333E-4</v>
      </c>
      <c r="M58" s="226">
        <v>9.8395963887586459E-3</v>
      </c>
      <c r="N58" s="226">
        <v>1.678742561251368E-2</v>
      </c>
      <c r="O58" s="226">
        <v>1.1096975536492609E-2</v>
      </c>
      <c r="P58" s="226">
        <v>9.0675884985102519E-3</v>
      </c>
      <c r="Q58" s="226">
        <v>7.0649874050190478E-3</v>
      </c>
      <c r="R58" s="226">
        <v>5.8284468726131989E-3</v>
      </c>
      <c r="S58" s="226">
        <v>4.5710773339171923E-3</v>
      </c>
      <c r="T58" s="226">
        <v>7.4449208886029719E-4</v>
      </c>
      <c r="U58" s="226">
        <v>7.3933598943727553E-4</v>
      </c>
      <c r="V58" s="226">
        <v>1.5581888852250179E-3</v>
      </c>
      <c r="W58" s="226">
        <v>5.2730636320909112E-4</v>
      </c>
      <c r="X58" s="226">
        <v>1.537530755190258E-3</v>
      </c>
      <c r="Y58" s="226">
        <v>7.7207342587857792E-3</v>
      </c>
      <c r="DA58" s="69" t="s">
        <v>1495</v>
      </c>
    </row>
    <row r="59" spans="1:105" ht="12" customHeight="1" x14ac:dyDescent="0.25">
      <c r="A59" s="57" t="s">
        <v>1496</v>
      </c>
      <c r="B59" s="261">
        <v>1.3904929585672019</v>
      </c>
      <c r="C59" s="261">
        <v>1.426218679842719</v>
      </c>
      <c r="D59" s="261">
        <v>1.146291782198908</v>
      </c>
      <c r="E59" s="261">
        <v>0.52436089356447901</v>
      </c>
      <c r="F59" s="261">
        <v>0.57081990111870096</v>
      </c>
      <c r="G59" s="261">
        <v>0.54109886261522733</v>
      </c>
      <c r="H59" s="261">
        <v>0.38277062150185881</v>
      </c>
      <c r="I59" s="261">
        <v>6.6415155596529787E-2</v>
      </c>
      <c r="J59" s="261">
        <v>8.5770063073589461E-2</v>
      </c>
      <c r="K59" s="261">
        <v>7.8368454975871985E-2</v>
      </c>
      <c r="L59" s="261">
        <v>6.0885063113089513E-2</v>
      </c>
      <c r="M59" s="261">
        <v>0.25956322743242127</v>
      </c>
      <c r="N59" s="261">
        <v>0.515163194571994</v>
      </c>
      <c r="O59" s="261">
        <v>0.26582942855054142</v>
      </c>
      <c r="P59" s="261">
        <v>0.2370112653798645</v>
      </c>
      <c r="Q59" s="261">
        <v>0.21814847040919799</v>
      </c>
      <c r="R59" s="261">
        <v>0.20163494121060199</v>
      </c>
      <c r="S59" s="261">
        <v>0.1798498136950297</v>
      </c>
      <c r="T59" s="261">
        <v>9.7017607603782668E-2</v>
      </c>
      <c r="U59" s="261">
        <v>0.10905717593858109</v>
      </c>
      <c r="V59" s="261">
        <v>0.15652078664901739</v>
      </c>
      <c r="W59" s="261">
        <v>8.1551419405472669E-2</v>
      </c>
      <c r="X59" s="261">
        <v>2.1415456968378328E-2</v>
      </c>
      <c r="Y59" s="261">
        <v>8.0336920481765661E-2</v>
      </c>
      <c r="DA59" s="70" t="s">
        <v>1497</v>
      </c>
    </row>
    <row r="60" spans="1:105" ht="12" customHeight="1" x14ac:dyDescent="0.25">
      <c r="A60" s="57" t="s">
        <v>1498</v>
      </c>
      <c r="B60" s="261">
        <f t="shared" ref="B60:Y60" si="1">B61+B67+B78</f>
        <v>6.4335981136946891</v>
      </c>
      <c r="C60" s="261">
        <f t="shared" si="1"/>
        <v>7.2445899117751029</v>
      </c>
      <c r="D60" s="261">
        <f t="shared" si="1"/>
        <v>3.863791863798649</v>
      </c>
      <c r="E60" s="261">
        <f t="shared" si="1"/>
        <v>2.4385421054204008</v>
      </c>
      <c r="F60" s="261">
        <f t="shared" si="1"/>
        <v>4.0871461271290501</v>
      </c>
      <c r="G60" s="261">
        <f t="shared" si="1"/>
        <v>4.5293628043764356</v>
      </c>
      <c r="H60" s="261">
        <f t="shared" si="1"/>
        <v>4.5729777246732564</v>
      </c>
      <c r="I60" s="261">
        <f t="shared" si="1"/>
        <v>0.76441407975227238</v>
      </c>
      <c r="J60" s="261">
        <f t="shared" si="1"/>
        <v>1.049112866323114</v>
      </c>
      <c r="K60" s="261">
        <f t="shared" si="1"/>
        <v>0.98815288826467418</v>
      </c>
      <c r="L60" s="261">
        <f t="shared" si="1"/>
        <v>0.81741355493836054</v>
      </c>
      <c r="M60" s="261">
        <f t="shared" si="1"/>
        <v>1.2087687551832045</v>
      </c>
      <c r="N60" s="261">
        <f t="shared" si="1"/>
        <v>2.6769746108324681</v>
      </c>
      <c r="O60" s="261">
        <f t="shared" si="1"/>
        <v>1.1874819964669883</v>
      </c>
      <c r="P60" s="261">
        <f t="shared" si="1"/>
        <v>1.1335654016738856</v>
      </c>
      <c r="Q60" s="261">
        <f t="shared" si="1"/>
        <v>1.1235184746416726</v>
      </c>
      <c r="R60" s="261">
        <f t="shared" si="1"/>
        <v>1.104332592838017</v>
      </c>
      <c r="S60" s="261">
        <f t="shared" si="1"/>
        <v>1.0761084084270767</v>
      </c>
      <c r="T60" s="261">
        <f t="shared" si="1"/>
        <v>1.1481702891559189</v>
      </c>
      <c r="U60" s="261">
        <f t="shared" si="1"/>
        <v>1.3965752895372332</v>
      </c>
      <c r="V60" s="261">
        <f t="shared" si="1"/>
        <v>1.6815822998554426</v>
      </c>
      <c r="W60" s="261">
        <f t="shared" si="1"/>
        <v>1.1353507836998324</v>
      </c>
      <c r="X60" s="261">
        <f t="shared" si="1"/>
        <v>0.10247150346226815</v>
      </c>
      <c r="Y60" s="261">
        <f t="shared" si="1"/>
        <v>0.26971891691853056</v>
      </c>
      <c r="DA60" s="70"/>
    </row>
    <row r="61" spans="1:105" ht="12" customHeight="1" x14ac:dyDescent="0.25">
      <c r="A61" s="60" t="s">
        <v>1499</v>
      </c>
      <c r="B61" s="262">
        <v>5.3616889984881979</v>
      </c>
      <c r="C61" s="262">
        <v>6.0131019116112778</v>
      </c>
      <c r="D61" s="262">
        <v>3.1901066980017889</v>
      </c>
      <c r="E61" s="262">
        <v>2.0055077376714938</v>
      </c>
      <c r="F61" s="262">
        <v>3.3731384545742791</v>
      </c>
      <c r="G61" s="262">
        <v>3.7374385145838569</v>
      </c>
      <c r="H61" s="262">
        <v>3.7770539848590889</v>
      </c>
      <c r="I61" s="262">
        <v>0.62918032091366316</v>
      </c>
      <c r="J61" s="262">
        <v>0.86348287409611779</v>
      </c>
      <c r="K61" s="262">
        <v>0.81680738578214362</v>
      </c>
      <c r="L61" s="262">
        <v>0.67270085918871603</v>
      </c>
      <c r="M61" s="262">
        <v>0.99928395941878945</v>
      </c>
      <c r="N61" s="262">
        <v>2.2091371846398982</v>
      </c>
      <c r="O61" s="262">
        <v>0.98192734050806418</v>
      </c>
      <c r="P61" s="262">
        <v>0.93384210045612082</v>
      </c>
      <c r="Q61" s="262">
        <v>0.92782394371330468</v>
      </c>
      <c r="R61" s="262">
        <v>0.91327519530405366</v>
      </c>
      <c r="S61" s="262">
        <v>0.88956523737494675</v>
      </c>
      <c r="T61" s="262">
        <v>0.94662689783964027</v>
      </c>
      <c r="U61" s="262">
        <v>1.153198207934373</v>
      </c>
      <c r="V61" s="262">
        <v>1.379454353476919</v>
      </c>
      <c r="W61" s="262">
        <v>0.93689429906104227</v>
      </c>
      <c r="X61" s="262">
        <v>8.5174000970455702E-2</v>
      </c>
      <c r="Y61" s="262">
        <v>0.22295039113161499</v>
      </c>
      <c r="DA61" s="72" t="s">
        <v>1500</v>
      </c>
    </row>
    <row r="62" spans="1:105" ht="12" customHeight="1" x14ac:dyDescent="0.25">
      <c r="A62" s="59" t="s">
        <v>28</v>
      </c>
      <c r="B62" s="230">
        <v>2.5134425899976609</v>
      </c>
      <c r="C62" s="230">
        <v>2.8146360045022241</v>
      </c>
      <c r="D62" s="230">
        <v>0.96553405997363528</v>
      </c>
      <c r="E62" s="230">
        <v>0.57021375692164245</v>
      </c>
      <c r="F62" s="230">
        <v>1.300178564918592</v>
      </c>
      <c r="G62" s="230">
        <v>1.488941847679752</v>
      </c>
      <c r="H62" s="230">
        <v>1.671724256727088</v>
      </c>
      <c r="I62" s="230">
        <v>0.20999459317129901</v>
      </c>
      <c r="J62" s="230">
        <v>0.30102246860070547</v>
      </c>
      <c r="K62" s="230">
        <v>0.2983160254164543</v>
      </c>
      <c r="L62" s="230">
        <v>0.24229216213095511</v>
      </c>
      <c r="M62" s="230">
        <v>0.36034638723724433</v>
      </c>
      <c r="N62" s="230">
        <v>0.78220628012656712</v>
      </c>
      <c r="O62" s="230">
        <v>0.40802771994564457</v>
      </c>
      <c r="P62" s="230">
        <v>0.34152207676256119</v>
      </c>
      <c r="Q62" s="230">
        <v>0.32433848952647548</v>
      </c>
      <c r="R62" s="230">
        <v>0.32114303810859313</v>
      </c>
      <c r="S62" s="230">
        <v>0.32640592752169489</v>
      </c>
      <c r="T62" s="230">
        <v>0.30106113773119503</v>
      </c>
      <c r="U62" s="230">
        <v>0.39979460581242471</v>
      </c>
      <c r="V62" s="230">
        <v>0.51692720561769367</v>
      </c>
      <c r="W62" s="230">
        <v>0.41666882146181949</v>
      </c>
      <c r="X62" s="230">
        <v>6.8252087491569607E-2</v>
      </c>
      <c r="Y62" s="230">
        <v>0.1596699329661273</v>
      </c>
      <c r="DA62" s="71" t="s">
        <v>1501</v>
      </c>
    </row>
    <row r="63" spans="1:105" ht="12" customHeight="1" x14ac:dyDescent="0.25">
      <c r="A63" s="59" t="s">
        <v>31</v>
      </c>
      <c r="B63" s="295">
        <v>0</v>
      </c>
      <c r="C63" s="295">
        <v>0</v>
      </c>
      <c r="D63" s="295">
        <v>0</v>
      </c>
      <c r="E63" s="295">
        <v>0</v>
      </c>
      <c r="F63" s="295">
        <v>0</v>
      </c>
      <c r="G63" s="295">
        <v>0</v>
      </c>
      <c r="H63" s="295">
        <v>0</v>
      </c>
      <c r="I63" s="295">
        <v>0</v>
      </c>
      <c r="J63" s="295">
        <v>0</v>
      </c>
      <c r="K63" s="295">
        <v>0</v>
      </c>
      <c r="L63" s="295">
        <v>0</v>
      </c>
      <c r="M63" s="295">
        <v>0</v>
      </c>
      <c r="N63" s="295">
        <v>0</v>
      </c>
      <c r="O63" s="295">
        <v>0</v>
      </c>
      <c r="P63" s="295">
        <v>0</v>
      </c>
      <c r="Q63" s="295">
        <v>0</v>
      </c>
      <c r="R63" s="295">
        <v>0</v>
      </c>
      <c r="S63" s="295">
        <v>0</v>
      </c>
      <c r="T63" s="295">
        <v>0</v>
      </c>
      <c r="U63" s="295">
        <v>0</v>
      </c>
      <c r="V63" s="295">
        <v>0</v>
      </c>
      <c r="W63" s="295">
        <v>0</v>
      </c>
      <c r="X63" s="295">
        <v>0</v>
      </c>
      <c r="Y63" s="295">
        <v>0</v>
      </c>
      <c r="DA63" s="122" t="s">
        <v>1502</v>
      </c>
    </row>
    <row r="64" spans="1:105" ht="12" customHeight="1" x14ac:dyDescent="0.25">
      <c r="A64" s="59" t="s">
        <v>159</v>
      </c>
      <c r="B64" s="295">
        <v>2.831249770355378E-2</v>
      </c>
      <c r="C64" s="295">
        <v>3.8300856332437273E-2</v>
      </c>
      <c r="D64" s="295">
        <v>2.515898829611065E-2</v>
      </c>
      <c r="E64" s="295">
        <v>1.1662190823650361E-2</v>
      </c>
      <c r="F64" s="295">
        <v>1.9556625172560752E-2</v>
      </c>
      <c r="G64" s="295">
        <v>1.4410099173632739E-2</v>
      </c>
      <c r="H64" s="295">
        <v>6.3232712935547986E-3</v>
      </c>
      <c r="I64" s="295">
        <v>9.746594789733033E-4</v>
      </c>
      <c r="J64" s="295">
        <v>8.5699214307396543E-4</v>
      </c>
      <c r="K64" s="295">
        <v>6.9705276146427356E-4</v>
      </c>
      <c r="L64" s="295">
        <v>1.1095863705659641E-3</v>
      </c>
      <c r="M64" s="295">
        <v>1.1322138877710121E-3</v>
      </c>
      <c r="N64" s="295">
        <v>8.7090677060657207E-3</v>
      </c>
      <c r="O64" s="295">
        <v>6.52009825143575E-3</v>
      </c>
      <c r="P64" s="295">
        <v>5.8208397564560969E-3</v>
      </c>
      <c r="Q64" s="295">
        <v>6.8992785949113797E-3</v>
      </c>
      <c r="R64" s="295">
        <v>1.288095352101703E-2</v>
      </c>
      <c r="S64" s="295">
        <v>2.9356534345243969E-2</v>
      </c>
      <c r="T64" s="295">
        <v>3.3541361323595573E-2</v>
      </c>
      <c r="U64" s="295">
        <v>5.4570420291127297E-2</v>
      </c>
      <c r="V64" s="295">
        <v>7.919465444554194E-2</v>
      </c>
      <c r="W64" s="295">
        <v>5.4304124761222157E-2</v>
      </c>
      <c r="X64" s="295">
        <v>6.6126360899751392E-3</v>
      </c>
      <c r="Y64" s="295">
        <v>2.7710766271231601E-2</v>
      </c>
      <c r="DA64" s="122" t="s">
        <v>1503</v>
      </c>
    </row>
    <row r="65" spans="1:105" ht="12" customHeight="1" x14ac:dyDescent="0.25">
      <c r="A65" s="59" t="s">
        <v>32</v>
      </c>
      <c r="B65" s="295">
        <v>0</v>
      </c>
      <c r="C65" s="295">
        <v>0</v>
      </c>
      <c r="D65" s="295">
        <v>0</v>
      </c>
      <c r="E65" s="295">
        <v>0</v>
      </c>
      <c r="F65" s="295">
        <v>0</v>
      </c>
      <c r="G65" s="295">
        <v>0</v>
      </c>
      <c r="H65" s="295">
        <v>0</v>
      </c>
      <c r="I65" s="295">
        <v>0</v>
      </c>
      <c r="J65" s="295">
        <v>0</v>
      </c>
      <c r="K65" s="295">
        <v>0</v>
      </c>
      <c r="L65" s="295">
        <v>0</v>
      </c>
      <c r="M65" s="295">
        <v>0</v>
      </c>
      <c r="N65" s="295">
        <v>0</v>
      </c>
      <c r="O65" s="295">
        <v>0</v>
      </c>
      <c r="P65" s="295">
        <v>0</v>
      </c>
      <c r="Q65" s="295">
        <v>0</v>
      </c>
      <c r="R65" s="295">
        <v>0</v>
      </c>
      <c r="S65" s="295">
        <v>0</v>
      </c>
      <c r="T65" s="295">
        <v>0</v>
      </c>
      <c r="U65" s="295">
        <v>0</v>
      </c>
      <c r="V65" s="295">
        <v>0</v>
      </c>
      <c r="W65" s="295">
        <v>0</v>
      </c>
      <c r="X65" s="295">
        <v>0</v>
      </c>
      <c r="Y65" s="295">
        <v>0</v>
      </c>
      <c r="DA65" s="122" t="s">
        <v>1504</v>
      </c>
    </row>
    <row r="66" spans="1:105" ht="12" customHeight="1" x14ac:dyDescent="0.25">
      <c r="A66" s="59" t="s">
        <v>35</v>
      </c>
      <c r="B66" s="295">
        <v>2.8199339107869839</v>
      </c>
      <c r="C66" s="295">
        <v>3.1601650507766168</v>
      </c>
      <c r="D66" s="295">
        <v>2.1994136497320431</v>
      </c>
      <c r="E66" s="295">
        <v>1.4236317899262021</v>
      </c>
      <c r="F66" s="295">
        <v>2.0534032644831259</v>
      </c>
      <c r="G66" s="295">
        <v>2.234086567730472</v>
      </c>
      <c r="H66" s="295">
        <v>2.0990064568384459</v>
      </c>
      <c r="I66" s="295">
        <v>0.41821106826339088</v>
      </c>
      <c r="J66" s="295">
        <v>0.56160341335233832</v>
      </c>
      <c r="K66" s="295">
        <v>0.51779430760422507</v>
      </c>
      <c r="L66" s="295">
        <v>0.42929911068719501</v>
      </c>
      <c r="M66" s="295">
        <v>0.63780535829377416</v>
      </c>
      <c r="N66" s="295">
        <v>1.418221836807265</v>
      </c>
      <c r="O66" s="295">
        <v>0.56737952231098387</v>
      </c>
      <c r="P66" s="295">
        <v>0.58649918393710343</v>
      </c>
      <c r="Q66" s="295">
        <v>0.59658617559191784</v>
      </c>
      <c r="R66" s="295">
        <v>0.57925120367444349</v>
      </c>
      <c r="S66" s="295">
        <v>0.53380277550800781</v>
      </c>
      <c r="T66" s="295">
        <v>0.61202439878484971</v>
      </c>
      <c r="U66" s="295">
        <v>0.69883318183082155</v>
      </c>
      <c r="V66" s="295">
        <v>0.78333249341368305</v>
      </c>
      <c r="W66" s="295">
        <v>0.46592135283800062</v>
      </c>
      <c r="X66" s="295">
        <v>1.0309277388910959E-2</v>
      </c>
      <c r="Y66" s="295">
        <v>3.5569691894256121E-2</v>
      </c>
      <c r="DA66" s="122" t="s">
        <v>1505</v>
      </c>
    </row>
    <row r="67" spans="1:105" ht="12" customHeight="1" x14ac:dyDescent="0.25">
      <c r="A67" s="60" t="s">
        <v>1506</v>
      </c>
      <c r="B67" s="262">
        <v>1.071909115206491</v>
      </c>
      <c r="C67" s="262">
        <v>1.2314880001638251</v>
      </c>
      <c r="D67" s="262">
        <v>0.67368516579686022</v>
      </c>
      <c r="E67" s="262">
        <v>0.43303436774890719</v>
      </c>
      <c r="F67" s="262">
        <v>0.71400767255477093</v>
      </c>
      <c r="G67" s="262">
        <v>0.79192428979257889</v>
      </c>
      <c r="H67" s="262">
        <v>0.79592373981416775</v>
      </c>
      <c r="I67" s="262">
        <v>0.13523375883860919</v>
      </c>
      <c r="J67" s="262">
        <v>0.18562999222699611</v>
      </c>
      <c r="K67" s="262">
        <v>0.17134550248253061</v>
      </c>
      <c r="L67" s="262">
        <v>0.14471269574964449</v>
      </c>
      <c r="M67" s="262">
        <v>0.209484795764415</v>
      </c>
      <c r="N67" s="262">
        <v>0.46783742619256979</v>
      </c>
      <c r="O67" s="262">
        <v>0.205554655958924</v>
      </c>
      <c r="P67" s="262">
        <v>0.19972330121776491</v>
      </c>
      <c r="Q67" s="262">
        <v>0.195694530928368</v>
      </c>
      <c r="R67" s="262">
        <v>0.19105739753396331</v>
      </c>
      <c r="S67" s="262">
        <v>0.18654317105212981</v>
      </c>
      <c r="T67" s="262">
        <v>0.20154339131627871</v>
      </c>
      <c r="U67" s="262">
        <v>0.24337708160286009</v>
      </c>
      <c r="V67" s="262">
        <v>0.30212794637852353</v>
      </c>
      <c r="W67" s="262">
        <v>0.1984564846387902</v>
      </c>
      <c r="X67" s="262">
        <v>1.7297502491812441E-2</v>
      </c>
      <c r="Y67" s="262">
        <v>4.6768525786915587E-2</v>
      </c>
      <c r="DA67" s="72" t="s">
        <v>1507</v>
      </c>
    </row>
    <row r="68" spans="1:105" ht="12" customHeight="1" x14ac:dyDescent="0.25">
      <c r="A68" s="147" t="s">
        <v>28</v>
      </c>
      <c r="B68" s="229">
        <v>0.46432007790264967</v>
      </c>
      <c r="C68" s="229">
        <v>0.48563015468232718</v>
      </c>
      <c r="D68" s="229">
        <v>0.1541415064920838</v>
      </c>
      <c r="E68" s="229">
        <v>8.7390973907018749E-2</v>
      </c>
      <c r="F68" s="229">
        <v>0.20686050292741329</v>
      </c>
      <c r="G68" s="229">
        <v>0.236839446675389</v>
      </c>
      <c r="H68" s="229">
        <v>0.26651050898368578</v>
      </c>
      <c r="I68" s="229">
        <v>3.193017496588723E-2</v>
      </c>
      <c r="J68" s="229">
        <v>4.5584315130300347E-2</v>
      </c>
      <c r="K68" s="229">
        <v>4.8531392120286503E-2</v>
      </c>
      <c r="L68" s="229">
        <v>3.6668141395914962E-2</v>
      </c>
      <c r="M68" s="229">
        <v>5.6550386384149352E-2</v>
      </c>
      <c r="N68" s="229">
        <v>0.1206347515669469</v>
      </c>
      <c r="O68" s="229">
        <v>6.1198006393814793E-2</v>
      </c>
      <c r="P68" s="229">
        <v>5.1475457719547549E-2</v>
      </c>
      <c r="Q68" s="229">
        <v>5.0405856756747969E-2</v>
      </c>
      <c r="R68" s="229">
        <v>5.1020268293507441E-2</v>
      </c>
      <c r="S68" s="229">
        <v>5.1216578781885021E-2</v>
      </c>
      <c r="T68" s="229">
        <v>4.6156151651167862E-2</v>
      </c>
      <c r="U68" s="229">
        <v>6.1927360993766202E-2</v>
      </c>
      <c r="V68" s="229">
        <v>6.6812057716142459E-2</v>
      </c>
      <c r="W68" s="229">
        <v>5.7020619762613828E-2</v>
      </c>
      <c r="X68" s="229">
        <v>8.1849403132726178E-3</v>
      </c>
      <c r="Y68" s="229">
        <v>1.696052515916549E-2</v>
      </c>
      <c r="DA68" s="73" t="s">
        <v>1508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1509</v>
      </c>
    </row>
    <row r="70" spans="1:105" ht="12" customHeight="1" x14ac:dyDescent="0.25">
      <c r="A70" s="147" t="s">
        <v>31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1510</v>
      </c>
    </row>
    <row r="71" spans="1:105" ht="12" customHeight="1" x14ac:dyDescent="0.25">
      <c r="A71" s="147" t="s">
        <v>159</v>
      </c>
      <c r="B71" s="229">
        <v>5.2303009392965357E-3</v>
      </c>
      <c r="C71" s="229">
        <v>6.6083325713999644E-3</v>
      </c>
      <c r="D71" s="229">
        <v>4.0164759779526479E-3</v>
      </c>
      <c r="E71" s="229">
        <v>1.7873476421726439E-3</v>
      </c>
      <c r="F71" s="229">
        <v>3.1114905505399779E-3</v>
      </c>
      <c r="G71" s="229">
        <v>2.2921512483103472E-3</v>
      </c>
      <c r="H71" s="229">
        <v>1.008071901873667E-3</v>
      </c>
      <c r="I71" s="229">
        <v>1.4819928087573029E-4</v>
      </c>
      <c r="J71" s="229">
        <v>1.297756944711453E-4</v>
      </c>
      <c r="K71" s="229">
        <v>1.133996768960883E-4</v>
      </c>
      <c r="L71" s="229">
        <v>1.6792317823678709E-4</v>
      </c>
      <c r="M71" s="229">
        <v>1.7768218328437579E-4</v>
      </c>
      <c r="N71" s="229">
        <v>1.3431446995426329E-3</v>
      </c>
      <c r="O71" s="229">
        <v>9.7791643796362794E-4</v>
      </c>
      <c r="P71" s="229">
        <v>8.7733827814601649E-4</v>
      </c>
      <c r="Q71" s="229">
        <v>1.072225652551214E-3</v>
      </c>
      <c r="R71" s="229">
        <v>2.0464080690930689E-3</v>
      </c>
      <c r="S71" s="229">
        <v>4.6063540128460654E-3</v>
      </c>
      <c r="T71" s="229">
        <v>5.1422783143162233E-3</v>
      </c>
      <c r="U71" s="229">
        <v>8.4528457058165776E-3</v>
      </c>
      <c r="V71" s="229">
        <v>1.023578903591062E-2</v>
      </c>
      <c r="W71" s="229">
        <v>7.4314532071004264E-3</v>
      </c>
      <c r="X71" s="229">
        <v>7.9300185091810225E-4</v>
      </c>
      <c r="Y71" s="229">
        <v>2.943504389287132E-3</v>
      </c>
      <c r="DA71" s="73" t="s">
        <v>1511</v>
      </c>
    </row>
    <row r="72" spans="1:105" ht="12" customHeight="1" x14ac:dyDescent="0.25">
      <c r="A72" s="147" t="s">
        <v>32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1512</v>
      </c>
    </row>
    <row r="73" spans="1:105" ht="12" customHeight="1" x14ac:dyDescent="0.25">
      <c r="A73" s="147" t="s">
        <v>33</v>
      </c>
      <c r="B73" s="229">
        <v>0</v>
      </c>
      <c r="C73" s="229">
        <v>0</v>
      </c>
      <c r="D73" s="229">
        <v>0</v>
      </c>
      <c r="E73" s="229">
        <v>0</v>
      </c>
      <c r="F73" s="229">
        <v>0</v>
      </c>
      <c r="G73" s="229">
        <v>0</v>
      </c>
      <c r="H73" s="229">
        <v>0</v>
      </c>
      <c r="I73" s="229">
        <v>0</v>
      </c>
      <c r="J73" s="229">
        <v>0</v>
      </c>
      <c r="K73" s="229">
        <v>0</v>
      </c>
      <c r="L73" s="229">
        <v>0</v>
      </c>
      <c r="M73" s="229">
        <v>0</v>
      </c>
      <c r="N73" s="229">
        <v>0</v>
      </c>
      <c r="O73" s="229">
        <v>0</v>
      </c>
      <c r="P73" s="229">
        <v>0</v>
      </c>
      <c r="Q73" s="229">
        <v>0</v>
      </c>
      <c r="R73" s="229">
        <v>0</v>
      </c>
      <c r="S73" s="229">
        <v>0</v>
      </c>
      <c r="T73" s="229">
        <v>0</v>
      </c>
      <c r="U73" s="229">
        <v>0</v>
      </c>
      <c r="V73" s="229">
        <v>0</v>
      </c>
      <c r="W73" s="229">
        <v>0</v>
      </c>
      <c r="X73" s="229">
        <v>0</v>
      </c>
      <c r="Y73" s="229">
        <v>0</v>
      </c>
      <c r="DA73" s="73" t="s">
        <v>1513</v>
      </c>
    </row>
    <row r="74" spans="1:105" ht="12" customHeight="1" x14ac:dyDescent="0.25">
      <c r="A74" s="147" t="s">
        <v>35</v>
      </c>
      <c r="B74" s="229">
        <v>0.52093966193918706</v>
      </c>
      <c r="C74" s="229">
        <v>0.54524685962074992</v>
      </c>
      <c r="D74" s="229">
        <v>0.35112270754923608</v>
      </c>
      <c r="E74" s="229">
        <v>0.2181858418819938</v>
      </c>
      <c r="F74" s="229">
        <v>0.32669976529752098</v>
      </c>
      <c r="G74" s="229">
        <v>0.35536634781992471</v>
      </c>
      <c r="H74" s="229">
        <v>0.33462891796956268</v>
      </c>
      <c r="I74" s="229">
        <v>6.3589982868881678E-2</v>
      </c>
      <c r="J74" s="229">
        <v>8.5044505453388999E-2</v>
      </c>
      <c r="K74" s="229">
        <v>8.4237105750225721E-2</v>
      </c>
      <c r="L74" s="229">
        <v>6.4969499439732278E-2</v>
      </c>
      <c r="M74" s="229">
        <v>0.1000929681186099</v>
      </c>
      <c r="N74" s="229">
        <v>0.21872342794586161</v>
      </c>
      <c r="O74" s="229">
        <v>8.5098374293620868E-2</v>
      </c>
      <c r="P74" s="229">
        <v>8.8399304172341764E-2</v>
      </c>
      <c r="Q74" s="229">
        <v>9.2716215561852416E-2</v>
      </c>
      <c r="R74" s="229">
        <v>9.2026132638172983E-2</v>
      </c>
      <c r="S74" s="229">
        <v>8.3759360969256957E-2</v>
      </c>
      <c r="T74" s="229">
        <v>9.3830413242344299E-2</v>
      </c>
      <c r="U74" s="229">
        <v>0.10824782049701839</v>
      </c>
      <c r="V74" s="229">
        <v>0.1012445373200016</v>
      </c>
      <c r="W74" s="229">
        <v>6.3760768579351673E-2</v>
      </c>
      <c r="X74" s="229">
        <v>1.236311198710659E-3</v>
      </c>
      <c r="Y74" s="229">
        <v>3.778298412665311E-3</v>
      </c>
      <c r="DA74" s="73" t="s">
        <v>1514</v>
      </c>
    </row>
    <row r="75" spans="1:105" ht="12" customHeight="1" x14ac:dyDescent="0.25">
      <c r="A75" s="147" t="s">
        <v>36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1515</v>
      </c>
    </row>
    <row r="76" spans="1:105" ht="12" customHeight="1" x14ac:dyDescent="0.25">
      <c r="A76" s="147" t="s">
        <v>38</v>
      </c>
      <c r="B76" s="229">
        <v>8.1419074425357243E-2</v>
      </c>
      <c r="C76" s="229">
        <v>0.19400265328934829</v>
      </c>
      <c r="D76" s="229">
        <v>0.16440447577758771</v>
      </c>
      <c r="E76" s="229">
        <v>0.125670204317722</v>
      </c>
      <c r="F76" s="229">
        <v>0.17733591377929661</v>
      </c>
      <c r="G76" s="229">
        <v>0.19742634404895471</v>
      </c>
      <c r="H76" s="229">
        <v>0.19377624095904569</v>
      </c>
      <c r="I76" s="229">
        <v>3.9565401722964508E-2</v>
      </c>
      <c r="J76" s="229">
        <v>5.4871395948835562E-2</v>
      </c>
      <c r="K76" s="229">
        <v>3.846360493512227E-2</v>
      </c>
      <c r="L76" s="229">
        <v>4.2907131735760502E-2</v>
      </c>
      <c r="M76" s="229">
        <v>5.2663759078371383E-2</v>
      </c>
      <c r="N76" s="229">
        <v>0.12713610198021871</v>
      </c>
      <c r="O76" s="229">
        <v>5.8280358833524719E-2</v>
      </c>
      <c r="P76" s="229">
        <v>5.8971201047729543E-2</v>
      </c>
      <c r="Q76" s="229">
        <v>5.1500232957216362E-2</v>
      </c>
      <c r="R76" s="229">
        <v>4.5964588533189819E-2</v>
      </c>
      <c r="S76" s="229">
        <v>4.6960877288141717E-2</v>
      </c>
      <c r="T76" s="229">
        <v>5.6414548108450382E-2</v>
      </c>
      <c r="U76" s="229">
        <v>6.4749054406258957E-2</v>
      </c>
      <c r="V76" s="229">
        <v>0.1238355623064688</v>
      </c>
      <c r="W76" s="229">
        <v>7.024364308972432E-2</v>
      </c>
      <c r="X76" s="229">
        <v>7.0832491289110648E-3</v>
      </c>
      <c r="Y76" s="229">
        <v>2.3086197825797659E-2</v>
      </c>
      <c r="DA76" s="73" t="s">
        <v>1516</v>
      </c>
    </row>
    <row r="77" spans="1:105" ht="12" customHeight="1" x14ac:dyDescent="0.25">
      <c r="A77" s="147" t="s">
        <v>39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1517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1519</v>
      </c>
    </row>
    <row r="79" spans="1:105" ht="12" customHeight="1" x14ac:dyDescent="0.25">
      <c r="A79" s="57" t="s">
        <v>1520</v>
      </c>
      <c r="B79" s="261">
        <f t="shared" ref="B79:Y79" si="2">B80+B88</f>
        <v>27.452681407467828</v>
      </c>
      <c r="C79" s="261">
        <f t="shared" si="2"/>
        <v>31.370154805557736</v>
      </c>
      <c r="D79" s="261">
        <f t="shared" si="2"/>
        <v>17.523313771540373</v>
      </c>
      <c r="E79" s="261">
        <f t="shared" si="2"/>
        <v>11.053461728511513</v>
      </c>
      <c r="F79" s="261">
        <f t="shared" si="2"/>
        <v>17.934751744482686</v>
      </c>
      <c r="G79" s="261">
        <f t="shared" si="2"/>
        <v>19.800837739240443</v>
      </c>
      <c r="H79" s="261">
        <f t="shared" si="2"/>
        <v>19.741448636189247</v>
      </c>
      <c r="I79" s="261">
        <f t="shared" si="2"/>
        <v>3.3555938382702504</v>
      </c>
      <c r="J79" s="261">
        <f t="shared" si="2"/>
        <v>4.6007505837674376</v>
      </c>
      <c r="K79" s="261">
        <f t="shared" si="2"/>
        <v>4.2459231752786577</v>
      </c>
      <c r="L79" s="261">
        <f t="shared" si="2"/>
        <v>3.5807177987815755</v>
      </c>
      <c r="M79" s="261">
        <f t="shared" si="2"/>
        <v>5.3530620121855517</v>
      </c>
      <c r="N79" s="261">
        <f t="shared" si="2"/>
        <v>11.891022876313995</v>
      </c>
      <c r="O79" s="261">
        <f t="shared" si="2"/>
        <v>5.2636536009867827</v>
      </c>
      <c r="P79" s="261">
        <f t="shared" si="2"/>
        <v>5.0932736319667331</v>
      </c>
      <c r="Q79" s="261">
        <f t="shared" si="2"/>
        <v>4.9765976522380626</v>
      </c>
      <c r="R79" s="261">
        <f t="shared" si="2"/>
        <v>4.8474467399184036</v>
      </c>
      <c r="S79" s="261">
        <f t="shared" si="2"/>
        <v>4.7160689378066234</v>
      </c>
      <c r="T79" s="261">
        <f t="shared" si="2"/>
        <v>4.999010924323172</v>
      </c>
      <c r="U79" s="261">
        <f t="shared" si="2"/>
        <v>6.028624971690749</v>
      </c>
      <c r="V79" s="261">
        <f t="shared" si="2"/>
        <v>7.5048440209121248</v>
      </c>
      <c r="W79" s="261">
        <f t="shared" si="2"/>
        <v>4.9086092644609858</v>
      </c>
      <c r="X79" s="261">
        <f t="shared" si="2"/>
        <v>0.44199416670537911</v>
      </c>
      <c r="Y79" s="261">
        <f t="shared" si="2"/>
        <v>1.2172535480752296</v>
      </c>
      <c r="DA79" s="70"/>
    </row>
    <row r="80" spans="1:105" ht="12" customHeight="1" x14ac:dyDescent="0.25">
      <c r="A80" s="60" t="s">
        <v>1521</v>
      </c>
      <c r="B80" s="262">
        <v>26.076621706173309</v>
      </c>
      <c r="C80" s="262">
        <v>29.95874021444229</v>
      </c>
      <c r="D80" s="262">
        <v>16.388920448877059</v>
      </c>
      <c r="E80" s="262">
        <v>10.534543678532771</v>
      </c>
      <c r="F80" s="262">
        <v>17.36985692945554</v>
      </c>
      <c r="G80" s="262">
        <v>19.265355459611818</v>
      </c>
      <c r="H80" s="262">
        <v>19.362651157321821</v>
      </c>
      <c r="I80" s="262">
        <v>3.2898680691403142</v>
      </c>
      <c r="J80" s="262">
        <v>4.5158708102699361</v>
      </c>
      <c r="K80" s="262">
        <v>4.1683681815042686</v>
      </c>
      <c r="L80" s="262">
        <v>3.5204647200122832</v>
      </c>
      <c r="M80" s="262">
        <v>5.096193039921399</v>
      </c>
      <c r="N80" s="262">
        <v>11.38120705360668</v>
      </c>
      <c r="O80" s="262">
        <v>5.0005834705033632</v>
      </c>
      <c r="P80" s="262">
        <v>4.8587225333562687</v>
      </c>
      <c r="Q80" s="262">
        <v>4.7607135535954814</v>
      </c>
      <c r="R80" s="262">
        <v>4.64790476074959</v>
      </c>
      <c r="S80" s="262">
        <v>4.5380859574641192</v>
      </c>
      <c r="T80" s="262">
        <v>4.9030003553253012</v>
      </c>
      <c r="U80" s="262">
        <v>5.9206998045610266</v>
      </c>
      <c r="V80" s="262">
        <v>7.3499479133154599</v>
      </c>
      <c r="W80" s="262">
        <v>4.8279043452912598</v>
      </c>
      <c r="X80" s="262">
        <v>0.420801001261839</v>
      </c>
      <c r="Y80" s="262">
        <v>1.1377505213824719</v>
      </c>
      <c r="DA80" s="72" t="s">
        <v>1522</v>
      </c>
    </row>
    <row r="81" spans="1:105" ht="12" customHeight="1" x14ac:dyDescent="0.25">
      <c r="A81" s="59" t="s">
        <v>28</v>
      </c>
      <c r="B81" s="230">
        <v>11.29563957455094</v>
      </c>
      <c r="C81" s="230">
        <v>11.81405555108277</v>
      </c>
      <c r="D81" s="230">
        <v>3.7498419380820529</v>
      </c>
      <c r="E81" s="230">
        <v>2.1259837562519408</v>
      </c>
      <c r="F81" s="230">
        <v>5.0323511613648124</v>
      </c>
      <c r="G81" s="230">
        <v>5.761656999123284</v>
      </c>
      <c r="H81" s="230">
        <v>6.4834729221875298</v>
      </c>
      <c r="I81" s="230">
        <v>0.77677396505483531</v>
      </c>
      <c r="J81" s="230">
        <v>1.108941909836122</v>
      </c>
      <c r="K81" s="230">
        <v>1.180636245406758</v>
      </c>
      <c r="L81" s="230">
        <v>0.8920357503122367</v>
      </c>
      <c r="M81" s="230">
        <v>1.3757164783446429</v>
      </c>
      <c r="N81" s="230">
        <v>2.9347140877923028</v>
      </c>
      <c r="O81" s="230">
        <v>1.488780381903986</v>
      </c>
      <c r="P81" s="230">
        <v>1.252257322064269</v>
      </c>
      <c r="Q81" s="230">
        <v>1.226236851403274</v>
      </c>
      <c r="R81" s="230">
        <v>1.2411838063164231</v>
      </c>
      <c r="S81" s="230">
        <v>1.24595950443276</v>
      </c>
      <c r="T81" s="230">
        <v>1.1228531308723979</v>
      </c>
      <c r="U81" s="230">
        <v>1.5065235876690819</v>
      </c>
      <c r="V81" s="230">
        <v>1.6253549202622859</v>
      </c>
      <c r="W81" s="230">
        <v>1.3871559723743889</v>
      </c>
      <c r="X81" s="230">
        <v>0.1991172471704393</v>
      </c>
      <c r="Y81" s="230">
        <v>0.41260326294398048</v>
      </c>
      <c r="DA81" s="71" t="s">
        <v>1523</v>
      </c>
    </row>
    <row r="82" spans="1:105" ht="12" customHeight="1" x14ac:dyDescent="0.25">
      <c r="A82" s="59" t="s">
        <v>31</v>
      </c>
      <c r="B82" s="295">
        <v>0</v>
      </c>
      <c r="C82" s="295">
        <v>0</v>
      </c>
      <c r="D82" s="295">
        <v>0</v>
      </c>
      <c r="E82" s="295">
        <v>0</v>
      </c>
      <c r="F82" s="295">
        <v>0</v>
      </c>
      <c r="G82" s="295">
        <v>0</v>
      </c>
      <c r="H82" s="295">
        <v>0</v>
      </c>
      <c r="I82" s="295">
        <v>0</v>
      </c>
      <c r="J82" s="295">
        <v>0</v>
      </c>
      <c r="K82" s="295">
        <v>0</v>
      </c>
      <c r="L82" s="295">
        <v>0</v>
      </c>
      <c r="M82" s="295">
        <v>0</v>
      </c>
      <c r="N82" s="295">
        <v>0</v>
      </c>
      <c r="O82" s="295">
        <v>0</v>
      </c>
      <c r="P82" s="295">
        <v>0</v>
      </c>
      <c r="Q82" s="295">
        <v>0</v>
      </c>
      <c r="R82" s="295">
        <v>0</v>
      </c>
      <c r="S82" s="295">
        <v>0</v>
      </c>
      <c r="T82" s="295">
        <v>0</v>
      </c>
      <c r="U82" s="295">
        <v>0</v>
      </c>
      <c r="V82" s="295">
        <v>0</v>
      </c>
      <c r="W82" s="295">
        <v>0</v>
      </c>
      <c r="X82" s="295">
        <v>0</v>
      </c>
      <c r="Y82" s="295">
        <v>0</v>
      </c>
      <c r="DA82" s="122" t="s">
        <v>1524</v>
      </c>
    </row>
    <row r="83" spans="1:105" ht="12" customHeight="1" x14ac:dyDescent="0.25">
      <c r="A83" s="59" t="s">
        <v>159</v>
      </c>
      <c r="B83" s="295">
        <v>0.12723893944796341</v>
      </c>
      <c r="C83" s="295">
        <v>0.1607626860601743</v>
      </c>
      <c r="D83" s="295">
        <v>9.7709892735474577E-2</v>
      </c>
      <c r="E83" s="295">
        <v>4.3481287416217512E-2</v>
      </c>
      <c r="F83" s="295">
        <v>7.5694068534097464E-2</v>
      </c>
      <c r="G83" s="295">
        <v>5.5761780684183783E-2</v>
      </c>
      <c r="H83" s="295">
        <v>2.452363662633689E-2</v>
      </c>
      <c r="I83" s="295">
        <v>3.6052838152970498E-3</v>
      </c>
      <c r="J83" s="295">
        <v>3.1570882674396058E-3</v>
      </c>
      <c r="K83" s="295">
        <v>2.758704477899629E-3</v>
      </c>
      <c r="L83" s="295">
        <v>4.0851123779607696E-3</v>
      </c>
      <c r="M83" s="295">
        <v>4.3225223218118216E-3</v>
      </c>
      <c r="N83" s="295">
        <v>3.2675042808902641E-2</v>
      </c>
      <c r="O83" s="295">
        <v>2.3790036535059782E-2</v>
      </c>
      <c r="P83" s="295">
        <v>2.1343244555908029E-2</v>
      </c>
      <c r="Q83" s="295">
        <v>2.608432219540055E-2</v>
      </c>
      <c r="R83" s="295">
        <v>4.9783520185776843E-2</v>
      </c>
      <c r="S83" s="295">
        <v>0.11206001454196129</v>
      </c>
      <c r="T83" s="295">
        <v>0.1250975893459505</v>
      </c>
      <c r="U83" s="295">
        <v>0.20563465380063381</v>
      </c>
      <c r="V83" s="295">
        <v>0.2490087963308526</v>
      </c>
      <c r="W83" s="295">
        <v>0.1807869634277299</v>
      </c>
      <c r="X83" s="295">
        <v>1.929156957929503E-2</v>
      </c>
      <c r="Y83" s="295">
        <v>7.1607423951343979E-2</v>
      </c>
      <c r="DA83" s="122" t="s">
        <v>1525</v>
      </c>
    </row>
    <row r="84" spans="1:105" ht="12" customHeight="1" x14ac:dyDescent="0.25">
      <c r="A84" s="59" t="s">
        <v>32</v>
      </c>
      <c r="B84" s="295">
        <v>0</v>
      </c>
      <c r="C84" s="295">
        <v>0</v>
      </c>
      <c r="D84" s="295">
        <v>0</v>
      </c>
      <c r="E84" s="295">
        <v>0</v>
      </c>
      <c r="F84" s="295">
        <v>0</v>
      </c>
      <c r="G84" s="295">
        <v>0</v>
      </c>
      <c r="H84" s="295">
        <v>0</v>
      </c>
      <c r="I84" s="295">
        <v>0</v>
      </c>
      <c r="J84" s="295">
        <v>0</v>
      </c>
      <c r="K84" s="295">
        <v>0</v>
      </c>
      <c r="L84" s="295">
        <v>0</v>
      </c>
      <c r="M84" s="295">
        <v>0</v>
      </c>
      <c r="N84" s="295">
        <v>0</v>
      </c>
      <c r="O84" s="295">
        <v>0</v>
      </c>
      <c r="P84" s="295">
        <v>0</v>
      </c>
      <c r="Q84" s="295">
        <v>0</v>
      </c>
      <c r="R84" s="295">
        <v>0</v>
      </c>
      <c r="S84" s="295">
        <v>0</v>
      </c>
      <c r="T84" s="295">
        <v>0</v>
      </c>
      <c r="U84" s="295">
        <v>0</v>
      </c>
      <c r="V84" s="295">
        <v>0</v>
      </c>
      <c r="W84" s="295">
        <v>0</v>
      </c>
      <c r="X84" s="295">
        <v>0</v>
      </c>
      <c r="Y84" s="295">
        <v>0</v>
      </c>
      <c r="DA84" s="122" t="s">
        <v>1526</v>
      </c>
    </row>
    <row r="85" spans="1:105" ht="12" customHeight="1" x14ac:dyDescent="0.25">
      <c r="A85" s="59" t="s">
        <v>33</v>
      </c>
      <c r="B85" s="295">
        <v>0</v>
      </c>
      <c r="C85" s="295">
        <v>0</v>
      </c>
      <c r="D85" s="295">
        <v>0</v>
      </c>
      <c r="E85" s="295">
        <v>0</v>
      </c>
      <c r="F85" s="295">
        <v>0</v>
      </c>
      <c r="G85" s="295">
        <v>0</v>
      </c>
      <c r="H85" s="295">
        <v>0</v>
      </c>
      <c r="I85" s="295">
        <v>0</v>
      </c>
      <c r="J85" s="295">
        <v>0</v>
      </c>
      <c r="K85" s="295">
        <v>0</v>
      </c>
      <c r="L85" s="295">
        <v>0</v>
      </c>
      <c r="M85" s="295">
        <v>0</v>
      </c>
      <c r="N85" s="295">
        <v>0</v>
      </c>
      <c r="O85" s="295">
        <v>0</v>
      </c>
      <c r="P85" s="295">
        <v>0</v>
      </c>
      <c r="Q85" s="295">
        <v>0</v>
      </c>
      <c r="R85" s="295">
        <v>0</v>
      </c>
      <c r="S85" s="295">
        <v>0</v>
      </c>
      <c r="T85" s="295">
        <v>0</v>
      </c>
      <c r="U85" s="295">
        <v>0</v>
      </c>
      <c r="V85" s="295">
        <v>0</v>
      </c>
      <c r="W85" s="295">
        <v>0</v>
      </c>
      <c r="X85" s="295">
        <v>0</v>
      </c>
      <c r="Y85" s="295">
        <v>0</v>
      </c>
      <c r="DA85" s="122" t="s">
        <v>1527</v>
      </c>
    </row>
    <row r="86" spans="1:105" ht="12" customHeight="1" x14ac:dyDescent="0.25">
      <c r="A86" s="59" t="s">
        <v>35</v>
      </c>
      <c r="B86" s="295">
        <v>12.67303944281986</v>
      </c>
      <c r="C86" s="295">
        <v>13.26436718664371</v>
      </c>
      <c r="D86" s="295">
        <v>8.5418566623952401</v>
      </c>
      <c r="E86" s="295">
        <v>5.3078657319782856</v>
      </c>
      <c r="F86" s="295">
        <v>7.947713169243765</v>
      </c>
      <c r="G86" s="295">
        <v>8.6450928420544777</v>
      </c>
      <c r="H86" s="295">
        <v>8.140607801583462</v>
      </c>
      <c r="I86" s="295">
        <v>1.546970637761983</v>
      </c>
      <c r="J86" s="295">
        <v>2.0689005862865599</v>
      </c>
      <c r="K86" s="295">
        <v>2.0492587562784181</v>
      </c>
      <c r="L86" s="295">
        <v>1.5805305088789841</v>
      </c>
      <c r="M86" s="295">
        <v>2.4349885900300898</v>
      </c>
      <c r="N86" s="295">
        <v>5.3209437329236247</v>
      </c>
      <c r="O86" s="295">
        <v>2.07021106806953</v>
      </c>
      <c r="P86" s="295">
        <v>2.150513678155487</v>
      </c>
      <c r="Q86" s="295">
        <v>2.2555323440539041</v>
      </c>
      <c r="R86" s="295">
        <v>2.2387445109331732</v>
      </c>
      <c r="S86" s="295">
        <v>2.0376365303371609</v>
      </c>
      <c r="T86" s="295">
        <v>2.2826377310759058</v>
      </c>
      <c r="U86" s="295">
        <v>2.633373879906538</v>
      </c>
      <c r="V86" s="295">
        <v>2.463003124105013</v>
      </c>
      <c r="W86" s="295">
        <v>1.5511253877324489</v>
      </c>
      <c r="X86" s="295">
        <v>3.0076075464357879E-2</v>
      </c>
      <c r="Y86" s="295">
        <v>9.1915682964528789E-2</v>
      </c>
      <c r="DA86" s="122" t="s">
        <v>1528</v>
      </c>
    </row>
    <row r="87" spans="1:105" ht="12" customHeight="1" x14ac:dyDescent="0.25">
      <c r="A87" s="59" t="s">
        <v>38</v>
      </c>
      <c r="B87" s="295">
        <v>1.980703749354547</v>
      </c>
      <c r="C87" s="295">
        <v>4.7195547906556294</v>
      </c>
      <c r="D87" s="295">
        <v>3.999511955664286</v>
      </c>
      <c r="E87" s="295">
        <v>3.057212902886322</v>
      </c>
      <c r="F87" s="295">
        <v>4.3140985303128607</v>
      </c>
      <c r="G87" s="295">
        <v>4.8028438377498723</v>
      </c>
      <c r="H87" s="295">
        <v>4.7140467969244879</v>
      </c>
      <c r="I87" s="295">
        <v>0.96251818250819843</v>
      </c>
      <c r="J87" s="295">
        <v>1.3348712258798141</v>
      </c>
      <c r="K87" s="295">
        <v>0.93571447534119334</v>
      </c>
      <c r="L87" s="295">
        <v>1.0438133484431009</v>
      </c>
      <c r="M87" s="295">
        <v>1.2811654492248541</v>
      </c>
      <c r="N87" s="295">
        <v>3.0928741900818539</v>
      </c>
      <c r="O87" s="295">
        <v>1.4178019839947871</v>
      </c>
      <c r="P87" s="295">
        <v>1.4346082885806051</v>
      </c>
      <c r="Q87" s="295">
        <v>1.252860035942903</v>
      </c>
      <c r="R87" s="295">
        <v>1.1181929233142169</v>
      </c>
      <c r="S87" s="295">
        <v>1.1424299081522371</v>
      </c>
      <c r="T87" s="295">
        <v>1.372411904031047</v>
      </c>
      <c r="U87" s="295">
        <v>1.575167683184773</v>
      </c>
      <c r="V87" s="295">
        <v>3.0125810726173081</v>
      </c>
      <c r="W87" s="295">
        <v>1.708836021756692</v>
      </c>
      <c r="X87" s="295">
        <v>0.1723161090477468</v>
      </c>
      <c r="Y87" s="295">
        <v>0.56162415152261858</v>
      </c>
      <c r="DA87" s="122" t="s">
        <v>1529</v>
      </c>
    </row>
    <row r="88" spans="1:105" ht="12" customHeight="1" x14ac:dyDescent="0.25">
      <c r="A88" s="60" t="s">
        <v>1530</v>
      </c>
      <c r="B88" s="262">
        <v>1.3760597012945179</v>
      </c>
      <c r="C88" s="262">
        <v>1.4114145911154461</v>
      </c>
      <c r="D88" s="262">
        <v>1.1343933226633141</v>
      </c>
      <c r="E88" s="262">
        <v>0.51891804997874158</v>
      </c>
      <c r="F88" s="262">
        <v>0.564894815027144</v>
      </c>
      <c r="G88" s="262">
        <v>0.5354822796286226</v>
      </c>
      <c r="H88" s="262">
        <v>0.37879747886742648</v>
      </c>
      <c r="I88" s="262">
        <v>6.5725769129936079E-2</v>
      </c>
      <c r="J88" s="262">
        <v>8.4879773497501962E-2</v>
      </c>
      <c r="K88" s="262">
        <v>7.7554993774389139E-2</v>
      </c>
      <c r="L88" s="262">
        <v>6.0253078769292222E-2</v>
      </c>
      <c r="M88" s="262">
        <v>0.25686897226415301</v>
      </c>
      <c r="N88" s="262">
        <v>0.50981582270731574</v>
      </c>
      <c r="O88" s="262">
        <v>0.26307013048341987</v>
      </c>
      <c r="P88" s="262">
        <v>0.23455109861046419</v>
      </c>
      <c r="Q88" s="262">
        <v>0.2158840986425816</v>
      </c>
      <c r="R88" s="262">
        <v>0.19954197916881369</v>
      </c>
      <c r="S88" s="262">
        <v>0.17798298034250451</v>
      </c>
      <c r="T88" s="262">
        <v>9.6010568997870874E-2</v>
      </c>
      <c r="U88" s="262">
        <v>0.1079251671297224</v>
      </c>
      <c r="V88" s="262">
        <v>0.15489610759666469</v>
      </c>
      <c r="W88" s="262">
        <v>8.0704919169725622E-2</v>
      </c>
      <c r="X88" s="262">
        <v>2.1193165443540111E-2</v>
      </c>
      <c r="Y88" s="262">
        <v>7.9503026692757689E-2</v>
      </c>
      <c r="DA88" s="72" t="s">
        <v>1531</v>
      </c>
    </row>
    <row r="89" spans="1:105" ht="12" customHeight="1" x14ac:dyDescent="0.25">
      <c r="A89" s="57" t="s">
        <v>1532</v>
      </c>
      <c r="B89" s="261">
        <f t="shared" ref="B89:Y89" si="3">B90+B96</f>
        <v>4.3117444610867377</v>
      </c>
      <c r="C89" s="261">
        <f t="shared" si="3"/>
        <v>4.6961887905479989</v>
      </c>
      <c r="D89" s="261">
        <f t="shared" si="3"/>
        <v>2.8992188903841516</v>
      </c>
      <c r="E89" s="261">
        <f t="shared" si="3"/>
        <v>1.617235487094308</v>
      </c>
      <c r="F89" s="261">
        <f t="shared" si="3"/>
        <v>2.3944957407736753</v>
      </c>
      <c r="G89" s="261">
        <f t="shared" si="3"/>
        <v>2.5574825344197114</v>
      </c>
      <c r="H89" s="261">
        <f t="shared" si="3"/>
        <v>2.4128963475128096</v>
      </c>
      <c r="I89" s="261">
        <f t="shared" si="3"/>
        <v>0.40471619527562819</v>
      </c>
      <c r="J89" s="261">
        <f t="shared" si="3"/>
        <v>0.54980202914165066</v>
      </c>
      <c r="K89" s="261">
        <f t="shared" si="3"/>
        <v>0.51718859596589994</v>
      </c>
      <c r="L89" s="261">
        <f t="shared" si="3"/>
        <v>0.4221155728256003</v>
      </c>
      <c r="M89" s="261">
        <f t="shared" si="3"/>
        <v>0.80403010977432232</v>
      </c>
      <c r="N89" s="261">
        <f t="shared" si="3"/>
        <v>1.7160988017808412</v>
      </c>
      <c r="O89" s="261">
        <f t="shared" si="3"/>
        <v>0.80134057795816904</v>
      </c>
      <c r="P89" s="261">
        <f t="shared" si="3"/>
        <v>0.74556338945187473</v>
      </c>
      <c r="Q89" s="261">
        <f t="shared" si="3"/>
        <v>0.72261692773104569</v>
      </c>
      <c r="R89" s="261">
        <f t="shared" si="3"/>
        <v>0.6975841083261427</v>
      </c>
      <c r="S89" s="261">
        <f t="shared" si="3"/>
        <v>0.66215363050827025</v>
      </c>
      <c r="T89" s="261">
        <f t="shared" si="3"/>
        <v>0.60586982765938269</v>
      </c>
      <c r="U89" s="261">
        <f t="shared" si="3"/>
        <v>0.72852554262672231</v>
      </c>
      <c r="V89" s="261">
        <f t="shared" si="3"/>
        <v>0.89874053110605767</v>
      </c>
      <c r="W89" s="261">
        <f t="shared" si="3"/>
        <v>0.58449899010264905</v>
      </c>
      <c r="X89" s="261">
        <f t="shared" si="3"/>
        <v>6.7790159578959147E-2</v>
      </c>
      <c r="Y89" s="261">
        <f t="shared" si="3"/>
        <v>0.202856063904541</v>
      </c>
      <c r="DA89" s="70"/>
    </row>
    <row r="90" spans="1:105" ht="12" customHeight="1" x14ac:dyDescent="0.25">
      <c r="A90" s="60" t="s">
        <v>1533</v>
      </c>
      <c r="B90" s="262">
        <v>2.8565774114233831</v>
      </c>
      <c r="C90" s="262">
        <v>3.2036343581544529</v>
      </c>
      <c r="D90" s="262">
        <v>1.6996112113387809</v>
      </c>
      <c r="E90" s="262">
        <v>1.0684857147593869</v>
      </c>
      <c r="F90" s="262">
        <v>1.797126076812243</v>
      </c>
      <c r="G90" s="262">
        <v>1.991216282845635</v>
      </c>
      <c r="H90" s="262">
        <v>2.0123224412899332</v>
      </c>
      <c r="I90" s="262">
        <v>0.33521196267460851</v>
      </c>
      <c r="J90" s="262">
        <v>0.46004266080882428</v>
      </c>
      <c r="K90" s="262">
        <v>0.43517509657254538</v>
      </c>
      <c r="L90" s="262">
        <v>0.35839864631190188</v>
      </c>
      <c r="M90" s="262">
        <v>0.53239417408922973</v>
      </c>
      <c r="N90" s="262">
        <v>1.176974528391544</v>
      </c>
      <c r="O90" s="262">
        <v>0.52314698994015996</v>
      </c>
      <c r="P90" s="262">
        <v>0.49752834428689968</v>
      </c>
      <c r="Q90" s="262">
        <v>0.49432201683769839</v>
      </c>
      <c r="R90" s="262">
        <v>0.48657079775690759</v>
      </c>
      <c r="S90" s="262">
        <v>0.47393870919951769</v>
      </c>
      <c r="T90" s="262">
        <v>0.50433977319030754</v>
      </c>
      <c r="U90" s="262">
        <v>0.61439593990030006</v>
      </c>
      <c r="V90" s="262">
        <v>0.73493970786871343</v>
      </c>
      <c r="W90" s="262">
        <v>0.49915448142250302</v>
      </c>
      <c r="X90" s="262">
        <v>4.5378634844609682E-2</v>
      </c>
      <c r="Y90" s="262">
        <v>0.11878254247013489</v>
      </c>
      <c r="DA90" s="72" t="s">
        <v>1534</v>
      </c>
    </row>
    <row r="91" spans="1:105" ht="12" customHeight="1" x14ac:dyDescent="0.25">
      <c r="A91" s="59" t="s">
        <v>28</v>
      </c>
      <c r="B91" s="230">
        <v>1.339101042511279</v>
      </c>
      <c r="C91" s="230">
        <v>1.4995695636406861</v>
      </c>
      <c r="D91" s="230">
        <v>0.51441304903329643</v>
      </c>
      <c r="E91" s="230">
        <v>0.30379601244393439</v>
      </c>
      <c r="F91" s="230">
        <v>0.69270349705299006</v>
      </c>
      <c r="G91" s="230">
        <v>0.79327198019210809</v>
      </c>
      <c r="H91" s="230">
        <v>0.89065399937251799</v>
      </c>
      <c r="I91" s="230">
        <v>0.11188000862103641</v>
      </c>
      <c r="J91" s="230">
        <v>0.16037744531212811</v>
      </c>
      <c r="K91" s="230">
        <v>0.1589355182500376</v>
      </c>
      <c r="L91" s="230">
        <v>0.12908736733954029</v>
      </c>
      <c r="M91" s="230">
        <v>0.1919837854004916</v>
      </c>
      <c r="N91" s="230">
        <v>0.41674046956343241</v>
      </c>
      <c r="O91" s="230">
        <v>0.21738723905097079</v>
      </c>
      <c r="P91" s="230">
        <v>0.18195465090523039</v>
      </c>
      <c r="Q91" s="230">
        <v>0.1727996538213514</v>
      </c>
      <c r="R91" s="230">
        <v>0.17109719507333429</v>
      </c>
      <c r="S91" s="230">
        <v>0.17390113447014091</v>
      </c>
      <c r="T91" s="230">
        <v>0.16039804728376539</v>
      </c>
      <c r="U91" s="230">
        <v>0.21300083620939261</v>
      </c>
      <c r="V91" s="230">
        <v>0.27540623473947728</v>
      </c>
      <c r="W91" s="230">
        <v>0.22199100764103291</v>
      </c>
      <c r="X91" s="230">
        <v>3.6363051170234563E-2</v>
      </c>
      <c r="Y91" s="230">
        <v>8.5068254410714847E-2</v>
      </c>
      <c r="DA91" s="71" t="s">
        <v>1535</v>
      </c>
    </row>
    <row r="92" spans="1:105" ht="12" customHeight="1" x14ac:dyDescent="0.25">
      <c r="A92" s="59" t="s">
        <v>31</v>
      </c>
      <c r="B92" s="295">
        <v>0</v>
      </c>
      <c r="C92" s="295">
        <v>0</v>
      </c>
      <c r="D92" s="295">
        <v>0</v>
      </c>
      <c r="E92" s="295">
        <v>0</v>
      </c>
      <c r="F92" s="295">
        <v>0</v>
      </c>
      <c r="G92" s="295">
        <v>0</v>
      </c>
      <c r="H92" s="295">
        <v>0</v>
      </c>
      <c r="I92" s="295">
        <v>0</v>
      </c>
      <c r="J92" s="295">
        <v>0</v>
      </c>
      <c r="K92" s="295">
        <v>0</v>
      </c>
      <c r="L92" s="295">
        <v>0</v>
      </c>
      <c r="M92" s="295">
        <v>0</v>
      </c>
      <c r="N92" s="295">
        <v>0</v>
      </c>
      <c r="O92" s="295">
        <v>0</v>
      </c>
      <c r="P92" s="295">
        <v>0</v>
      </c>
      <c r="Q92" s="295">
        <v>0</v>
      </c>
      <c r="R92" s="295">
        <v>0</v>
      </c>
      <c r="S92" s="295">
        <v>0</v>
      </c>
      <c r="T92" s="295">
        <v>0</v>
      </c>
      <c r="U92" s="295">
        <v>0</v>
      </c>
      <c r="V92" s="295">
        <v>0</v>
      </c>
      <c r="W92" s="295">
        <v>0</v>
      </c>
      <c r="X92" s="295">
        <v>0</v>
      </c>
      <c r="Y92" s="295">
        <v>0</v>
      </c>
      <c r="DA92" s="122" t="s">
        <v>1536</v>
      </c>
    </row>
    <row r="93" spans="1:105" ht="12" customHeight="1" x14ac:dyDescent="0.25">
      <c r="A93" s="59" t="s">
        <v>159</v>
      </c>
      <c r="B93" s="295">
        <v>1.5084209737594339E-2</v>
      </c>
      <c r="C93" s="295">
        <v>2.0405764129225321E-2</v>
      </c>
      <c r="D93" s="295">
        <v>1.340409667200004E-2</v>
      </c>
      <c r="E93" s="295">
        <v>6.2133314490903889E-3</v>
      </c>
      <c r="F93" s="295">
        <v>1.0419293944009591E-2</v>
      </c>
      <c r="G93" s="295">
        <v>7.6773501423481778E-3</v>
      </c>
      <c r="H93" s="295">
        <v>3.368885056287978E-3</v>
      </c>
      <c r="I93" s="295">
        <v>5.1927485019177008E-4</v>
      </c>
      <c r="J93" s="295">
        <v>4.5658455728459272E-4</v>
      </c>
      <c r="K93" s="295">
        <v>3.7137274719413531E-4</v>
      </c>
      <c r="L93" s="295">
        <v>5.9116061432800478E-4</v>
      </c>
      <c r="M93" s="295">
        <v>6.0321600481088428E-4</v>
      </c>
      <c r="N93" s="295">
        <v>4.6399793219485353E-3</v>
      </c>
      <c r="O93" s="295">
        <v>3.4737496692859421E-3</v>
      </c>
      <c r="P93" s="295">
        <v>3.1012017609555612E-3</v>
      </c>
      <c r="Q93" s="295">
        <v>3.6757677282098478E-3</v>
      </c>
      <c r="R93" s="295">
        <v>6.8626585533227867E-3</v>
      </c>
      <c r="S93" s="295">
        <v>1.5640447051655529E-2</v>
      </c>
      <c r="T93" s="295">
        <v>1.7870021019941461E-2</v>
      </c>
      <c r="U93" s="295">
        <v>2.9073791855415001E-2</v>
      </c>
      <c r="V93" s="295">
        <v>4.2192984534985677E-2</v>
      </c>
      <c r="W93" s="295">
        <v>2.8931916077893308E-2</v>
      </c>
      <c r="X93" s="295">
        <v>3.5230515775741878E-3</v>
      </c>
      <c r="Y93" s="295">
        <v>1.476362187474E-2</v>
      </c>
      <c r="DA93" s="122" t="s">
        <v>1537</v>
      </c>
    </row>
    <row r="94" spans="1:105" ht="12" customHeight="1" x14ac:dyDescent="0.25">
      <c r="A94" s="59" t="s">
        <v>32</v>
      </c>
      <c r="B94" s="295">
        <v>0</v>
      </c>
      <c r="C94" s="295">
        <v>0</v>
      </c>
      <c r="D94" s="295">
        <v>0</v>
      </c>
      <c r="E94" s="295">
        <v>0</v>
      </c>
      <c r="F94" s="295">
        <v>0</v>
      </c>
      <c r="G94" s="295">
        <v>0</v>
      </c>
      <c r="H94" s="295">
        <v>0</v>
      </c>
      <c r="I94" s="295">
        <v>0</v>
      </c>
      <c r="J94" s="295">
        <v>0</v>
      </c>
      <c r="K94" s="295">
        <v>0</v>
      </c>
      <c r="L94" s="295">
        <v>0</v>
      </c>
      <c r="M94" s="295">
        <v>0</v>
      </c>
      <c r="N94" s="295">
        <v>0</v>
      </c>
      <c r="O94" s="295">
        <v>0</v>
      </c>
      <c r="P94" s="295">
        <v>0</v>
      </c>
      <c r="Q94" s="295">
        <v>0</v>
      </c>
      <c r="R94" s="295">
        <v>0</v>
      </c>
      <c r="S94" s="295">
        <v>0</v>
      </c>
      <c r="T94" s="295">
        <v>0</v>
      </c>
      <c r="U94" s="295">
        <v>0</v>
      </c>
      <c r="V94" s="295">
        <v>0</v>
      </c>
      <c r="W94" s="295">
        <v>0</v>
      </c>
      <c r="X94" s="295">
        <v>0</v>
      </c>
      <c r="Y94" s="295">
        <v>0</v>
      </c>
      <c r="DA94" s="122" t="s">
        <v>1538</v>
      </c>
    </row>
    <row r="95" spans="1:105" ht="12" customHeight="1" x14ac:dyDescent="0.25">
      <c r="A95" s="59" t="s">
        <v>35</v>
      </c>
      <c r="B95" s="295">
        <v>1.50239215917451</v>
      </c>
      <c r="C95" s="295">
        <v>1.683659030384542</v>
      </c>
      <c r="D95" s="295">
        <v>1.1717940656334851</v>
      </c>
      <c r="E95" s="295">
        <v>0.75847637086636177</v>
      </c>
      <c r="F95" s="295">
        <v>1.0940032858152431</v>
      </c>
      <c r="G95" s="295">
        <v>1.1902669525111791</v>
      </c>
      <c r="H95" s="295">
        <v>1.1182995568611269</v>
      </c>
      <c r="I95" s="295">
        <v>0.22281267920338041</v>
      </c>
      <c r="J95" s="295">
        <v>0.29920863093941158</v>
      </c>
      <c r="K95" s="295">
        <v>0.27586820557531361</v>
      </c>
      <c r="L95" s="295">
        <v>0.2287201183580336</v>
      </c>
      <c r="M95" s="295">
        <v>0.33980717268392718</v>
      </c>
      <c r="N95" s="295">
        <v>0.75559407950616331</v>
      </c>
      <c r="O95" s="295">
        <v>0.30228600121990329</v>
      </c>
      <c r="P95" s="295">
        <v>0.31247249162071372</v>
      </c>
      <c r="Q95" s="295">
        <v>0.31784659528813708</v>
      </c>
      <c r="R95" s="295">
        <v>0.30861094413025048</v>
      </c>
      <c r="S95" s="295">
        <v>0.2843971276777213</v>
      </c>
      <c r="T95" s="295">
        <v>0.32607170488660059</v>
      </c>
      <c r="U95" s="295">
        <v>0.37232131183549239</v>
      </c>
      <c r="V95" s="295">
        <v>0.41734048859425049</v>
      </c>
      <c r="W95" s="295">
        <v>0.2482315577035768</v>
      </c>
      <c r="X95" s="295">
        <v>5.4925320968009297E-3</v>
      </c>
      <c r="Y95" s="295">
        <v>1.8950666184680071E-2</v>
      </c>
      <c r="DA95" s="122" t="s">
        <v>1539</v>
      </c>
    </row>
    <row r="96" spans="1:105" ht="12" customHeight="1" x14ac:dyDescent="0.25">
      <c r="A96" s="61" t="s">
        <v>1540</v>
      </c>
      <c r="B96" s="263">
        <v>1.4551670496633551</v>
      </c>
      <c r="C96" s="263">
        <v>1.492554432393546</v>
      </c>
      <c r="D96" s="263">
        <v>1.1996076790453709</v>
      </c>
      <c r="E96" s="263">
        <v>0.54874977233492117</v>
      </c>
      <c r="F96" s="263">
        <v>0.59736966396143254</v>
      </c>
      <c r="G96" s="263">
        <v>0.5662662515740764</v>
      </c>
      <c r="H96" s="263">
        <v>0.40057390622287642</v>
      </c>
      <c r="I96" s="263">
        <v>6.9504232601019705E-2</v>
      </c>
      <c r="J96" s="263">
        <v>8.975936833282637E-2</v>
      </c>
      <c r="K96" s="263">
        <v>8.2013499393354602E-2</v>
      </c>
      <c r="L96" s="263">
        <v>6.3716926513698452E-2</v>
      </c>
      <c r="M96" s="263">
        <v>0.27163593568509259</v>
      </c>
      <c r="N96" s="263">
        <v>0.53912427338929714</v>
      </c>
      <c r="O96" s="263">
        <v>0.27819358801800909</v>
      </c>
      <c r="P96" s="263">
        <v>0.24803504516497499</v>
      </c>
      <c r="Q96" s="263">
        <v>0.2282949108933473</v>
      </c>
      <c r="R96" s="263">
        <v>0.21101331056923511</v>
      </c>
      <c r="S96" s="263">
        <v>0.1882149213087525</v>
      </c>
      <c r="T96" s="263">
        <v>0.10153005446907511</v>
      </c>
      <c r="U96" s="263">
        <v>0.11412960272642229</v>
      </c>
      <c r="V96" s="263">
        <v>0.16380082323734421</v>
      </c>
      <c r="W96" s="263">
        <v>8.5344508680146022E-2</v>
      </c>
      <c r="X96" s="263">
        <v>2.2411524734349469E-2</v>
      </c>
      <c r="Y96" s="263">
        <v>8.4073521434406107E-2</v>
      </c>
      <c r="DA96" s="74" t="s">
        <v>1541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DA97" s="94"/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v>96.145080613741158</v>
      </c>
      <c r="C99" s="223">
        <v>97.333401912826488</v>
      </c>
      <c r="D99" s="223">
        <v>89.387204297322953</v>
      </c>
      <c r="E99" s="223">
        <v>74.385202555339404</v>
      </c>
      <c r="F99" s="223">
        <v>83.006259353069055</v>
      </c>
      <c r="G99" s="223">
        <v>83.359753249360224</v>
      </c>
      <c r="H99" s="223">
        <v>81.149482757031805</v>
      </c>
      <c r="I99" s="223">
        <v>77.711849867284883</v>
      </c>
      <c r="J99" s="223">
        <v>77.12331706816255</v>
      </c>
      <c r="K99" s="223">
        <v>77.658306981437093</v>
      </c>
      <c r="L99" s="223">
        <v>75.736068554875942</v>
      </c>
      <c r="M99" s="223">
        <v>76.881405203492989</v>
      </c>
      <c r="N99" s="223">
        <v>75.021426093558631</v>
      </c>
      <c r="O99" s="223">
        <v>53.176602612422492</v>
      </c>
      <c r="P99" s="223">
        <v>75.323930211622027</v>
      </c>
      <c r="Q99" s="223">
        <v>70.272634572616241</v>
      </c>
      <c r="R99" s="223">
        <v>69.884586121873497</v>
      </c>
      <c r="S99" s="223">
        <v>67.389399814865627</v>
      </c>
      <c r="T99" s="223">
        <v>67.61889118792817</v>
      </c>
      <c r="U99" s="223">
        <v>64.958012912726957</v>
      </c>
      <c r="V99" s="223">
        <v>45.8649083571175</v>
      </c>
      <c r="W99" s="223">
        <v>34.286168299478753</v>
      </c>
      <c r="X99" s="223">
        <v>9.6184245459783106</v>
      </c>
      <c r="Y99" s="223">
        <v>9.4078046619371758</v>
      </c>
      <c r="DA99" s="89" t="s">
        <v>1542</v>
      </c>
    </row>
    <row r="100" spans="1:105" ht="12" customHeight="1" x14ac:dyDescent="0.25">
      <c r="A100" s="55" t="s">
        <v>91</v>
      </c>
      <c r="B100" s="259">
        <v>0.81628204530362269</v>
      </c>
      <c r="C100" s="259">
        <v>0.82637102057208256</v>
      </c>
      <c r="D100" s="259">
        <v>0.75890695064197089</v>
      </c>
      <c r="E100" s="259">
        <v>0.63153834699249278</v>
      </c>
      <c r="F100" s="259">
        <v>0.70473204375289455</v>
      </c>
      <c r="G100" s="259">
        <v>0.70773324484222533</v>
      </c>
      <c r="H100" s="259">
        <v>0.68896781132587515</v>
      </c>
      <c r="I100" s="259">
        <v>0.65978193942981167</v>
      </c>
      <c r="J100" s="259">
        <v>0.65478523284949364</v>
      </c>
      <c r="K100" s="259">
        <v>0.65932735458666014</v>
      </c>
      <c r="L100" s="259">
        <v>0.64300734419883565</v>
      </c>
      <c r="M100" s="259">
        <v>0.65273137517525404</v>
      </c>
      <c r="N100" s="259">
        <v>0.63693995306187612</v>
      </c>
      <c r="O100" s="259">
        <v>0.45147505900208779</v>
      </c>
      <c r="P100" s="259">
        <v>0.63950824546609664</v>
      </c>
      <c r="Q100" s="259">
        <v>0.59662220377480091</v>
      </c>
      <c r="R100" s="259">
        <v>0.59332763081195328</v>
      </c>
      <c r="S100" s="259">
        <v>0.57214323147448021</v>
      </c>
      <c r="T100" s="259">
        <v>0.5740916378424803</v>
      </c>
      <c r="U100" s="259">
        <v>0.55150049592525541</v>
      </c>
      <c r="V100" s="259">
        <v>0.38939799064582309</v>
      </c>
      <c r="W100" s="259">
        <v>0.29109324581696833</v>
      </c>
      <c r="X100" s="259">
        <v>8.1661455905344404E-2</v>
      </c>
      <c r="Y100" s="259">
        <v>7.9873270502870602E-2</v>
      </c>
      <c r="DA100" s="67" t="s">
        <v>1543</v>
      </c>
    </row>
    <row r="101" spans="1:105" ht="12" customHeight="1" x14ac:dyDescent="0.25">
      <c r="A101" s="173" t="s">
        <v>92</v>
      </c>
      <c r="B101" s="224">
        <v>0.91520679295785223</v>
      </c>
      <c r="C101" s="224">
        <v>0.92651844528783078</v>
      </c>
      <c r="D101" s="224">
        <v>0.85087844384977906</v>
      </c>
      <c r="E101" s="224">
        <v>0.70807411299352452</v>
      </c>
      <c r="F101" s="224">
        <v>0.79013811141443879</v>
      </c>
      <c r="G101" s="224">
        <v>0.79350302632318936</v>
      </c>
      <c r="H101" s="224">
        <v>0.77246342080231278</v>
      </c>
      <c r="I101" s="224">
        <v>0.73974053001798901</v>
      </c>
      <c r="J101" s="224">
        <v>0.73413827546512356</v>
      </c>
      <c r="K101" s="224">
        <v>0.73923085430133983</v>
      </c>
      <c r="L101" s="224">
        <v>0.72093303131967168</v>
      </c>
      <c r="M101" s="224">
        <v>0.73183551197051144</v>
      </c>
      <c r="N101" s="224">
        <v>0.7141303365697067</v>
      </c>
      <c r="O101" s="224">
        <v>0.50618905956220983</v>
      </c>
      <c r="P101" s="224">
        <v>0.71700987884087153</v>
      </c>
      <c r="Q101" s="224">
        <v>0.66892650262946851</v>
      </c>
      <c r="R101" s="224">
        <v>0.66523266227999478</v>
      </c>
      <c r="S101" s="224">
        <v>0.64148093787305216</v>
      </c>
      <c r="T101" s="224">
        <v>0.64366547047878009</v>
      </c>
      <c r="U101" s="224">
        <v>0.61833652117470872</v>
      </c>
      <c r="V101" s="224">
        <v>0.43658890729445998</v>
      </c>
      <c r="W101" s="224">
        <v>0.32637066745324023</v>
      </c>
      <c r="X101" s="224">
        <v>9.1557960385616741E-2</v>
      </c>
      <c r="Y101" s="224">
        <v>8.9553065831304526E-2</v>
      </c>
      <c r="DA101" s="177" t="s">
        <v>1544</v>
      </c>
    </row>
    <row r="102" spans="1:105" ht="12" customHeight="1" x14ac:dyDescent="0.25">
      <c r="A102" s="173" t="s">
        <v>93</v>
      </c>
      <c r="B102" s="224">
        <v>1.315755697578378</v>
      </c>
      <c r="C102" s="224">
        <v>1.240721565305368</v>
      </c>
      <c r="D102" s="224">
        <v>1.5664254618385041</v>
      </c>
      <c r="E102" s="224">
        <v>1.0244466446737359</v>
      </c>
      <c r="F102" s="224">
        <v>0.80000326169195635</v>
      </c>
      <c r="G102" s="224">
        <v>0.70242133236798243</v>
      </c>
      <c r="H102" s="224">
        <v>0.49801676264717559</v>
      </c>
      <c r="I102" s="224">
        <v>0.49477168411658867</v>
      </c>
      <c r="J102" s="224">
        <v>0.46474250944454593</v>
      </c>
      <c r="K102" s="224">
        <v>0.45344854014677233</v>
      </c>
      <c r="L102" s="224">
        <v>0.41930064717251742</v>
      </c>
      <c r="M102" s="224">
        <v>1.053370182517728</v>
      </c>
      <c r="N102" s="224">
        <v>0.94326844179882163</v>
      </c>
      <c r="O102" s="224">
        <v>0.75262581611946822</v>
      </c>
      <c r="P102" s="224">
        <v>1.013346974325513</v>
      </c>
      <c r="Q102" s="224">
        <v>0.88940694370322404</v>
      </c>
      <c r="R102" s="224">
        <v>0.84058822144578194</v>
      </c>
      <c r="S102" s="224">
        <v>0.75408362182828148</v>
      </c>
      <c r="T102" s="224">
        <v>0.41917059294533121</v>
      </c>
      <c r="U102" s="224">
        <v>0.3743225944333447</v>
      </c>
      <c r="V102" s="224">
        <v>0.31160970169707658</v>
      </c>
      <c r="W102" s="224">
        <v>0.18315515958428791</v>
      </c>
      <c r="X102" s="224">
        <v>0.1284987512063181</v>
      </c>
      <c r="Y102" s="224">
        <v>0.16518411390508511</v>
      </c>
      <c r="DA102" s="177" t="s">
        <v>1545</v>
      </c>
    </row>
    <row r="103" spans="1:105" ht="12" customHeight="1" x14ac:dyDescent="0.25">
      <c r="A103" s="173" t="s">
        <v>94</v>
      </c>
      <c r="B103" s="224">
        <v>0.73264367959119647</v>
      </c>
      <c r="C103" s="224">
        <v>0.74169891240749564</v>
      </c>
      <c r="D103" s="224">
        <v>0.68114738525071472</v>
      </c>
      <c r="E103" s="224">
        <v>0.56682929755170541</v>
      </c>
      <c r="F103" s="224">
        <v>0.63252337918188117</v>
      </c>
      <c r="G103" s="224">
        <v>0.63521706945956247</v>
      </c>
      <c r="H103" s="224">
        <v>0.61837439070698885</v>
      </c>
      <c r="I103" s="224">
        <v>0.59217897859296209</v>
      </c>
      <c r="J103" s="224">
        <v>0.58769424746858689</v>
      </c>
      <c r="K103" s="224">
        <v>0.59177097168641646</v>
      </c>
      <c r="L103" s="224">
        <v>0.57712315169540485</v>
      </c>
      <c r="M103" s="224">
        <v>0.58585083335398158</v>
      </c>
      <c r="N103" s="224">
        <v>0.57167744111818919</v>
      </c>
      <c r="O103" s="224">
        <v>0.40521575890831868</v>
      </c>
      <c r="P103" s="224">
        <v>0.57398257965225352</v>
      </c>
      <c r="Q103" s="224">
        <v>0.5354907525091912</v>
      </c>
      <c r="R103" s="224">
        <v>0.53253374999753555</v>
      </c>
      <c r="S103" s="224">
        <v>0.51351995890678248</v>
      </c>
      <c r="T103" s="224">
        <v>0.51526872652822364</v>
      </c>
      <c r="U103" s="224">
        <v>0.49499233133415033</v>
      </c>
      <c r="V103" s="224">
        <v>0.34949926723680202</v>
      </c>
      <c r="W103" s="224">
        <v>0.26126708035108348</v>
      </c>
      <c r="X103" s="224">
        <v>7.3294212312377829E-2</v>
      </c>
      <c r="Y103" s="224">
        <v>7.168924900270178E-2</v>
      </c>
      <c r="DA103" s="177" t="s">
        <v>1546</v>
      </c>
    </row>
    <row r="104" spans="1:105" ht="12" customHeight="1" x14ac:dyDescent="0.25">
      <c r="A104" s="56" t="s">
        <v>95</v>
      </c>
      <c r="B104" s="260">
        <v>0.77002316111132318</v>
      </c>
      <c r="C104" s="260">
        <v>0.78363657883396698</v>
      </c>
      <c r="D104" s="260">
        <v>0.71776151979476721</v>
      </c>
      <c r="E104" s="260">
        <v>0.60056908165964673</v>
      </c>
      <c r="F104" s="260">
        <v>0.70317691674792582</v>
      </c>
      <c r="G104" s="260">
        <v>0.72146748964007645</v>
      </c>
      <c r="H104" s="260">
        <v>0.7357890032617499</v>
      </c>
      <c r="I104" s="260">
        <v>0.70895625206133894</v>
      </c>
      <c r="J104" s="260">
        <v>0.70813171404985131</v>
      </c>
      <c r="K104" s="260">
        <v>0.71587043021383756</v>
      </c>
      <c r="L104" s="260">
        <v>0.70254442008572082</v>
      </c>
      <c r="M104" s="260">
        <v>0.62075976082188655</v>
      </c>
      <c r="N104" s="260">
        <v>0.61173386180057931</v>
      </c>
      <c r="O104" s="260">
        <v>0.42714838286503432</v>
      </c>
      <c r="P104" s="260">
        <v>0.60790475095374363</v>
      </c>
      <c r="Q104" s="260">
        <v>0.57320678752306298</v>
      </c>
      <c r="R104" s="260">
        <v>0.57484243942746094</v>
      </c>
      <c r="S104" s="260">
        <v>0.56020963697861681</v>
      </c>
      <c r="T104" s="260">
        <v>0.62104522951038676</v>
      </c>
      <c r="U104" s="260">
        <v>0.60190282044246735</v>
      </c>
      <c r="V104" s="260">
        <v>0.41320861726195268</v>
      </c>
      <c r="W104" s="260">
        <v>0.31873847205274741</v>
      </c>
      <c r="X104" s="260">
        <v>7.3428999649289145E-2</v>
      </c>
      <c r="Y104" s="260">
        <v>7.6371404526642345E-2</v>
      </c>
      <c r="DA104" s="68" t="s">
        <v>1547</v>
      </c>
    </row>
    <row r="105" spans="1:105" ht="12" customHeight="1" x14ac:dyDescent="0.25">
      <c r="A105" s="37" t="s">
        <v>159</v>
      </c>
      <c r="B105" s="226">
        <v>6.2356900780815077E-3</v>
      </c>
      <c r="C105" s="226">
        <v>7.9375289646661587E-3</v>
      </c>
      <c r="D105" s="226">
        <v>5.4526873857598636E-3</v>
      </c>
      <c r="E105" s="226">
        <v>4.0844514722581113E-3</v>
      </c>
      <c r="F105" s="226">
        <v>6.2444452938776249E-3</v>
      </c>
      <c r="G105" s="226">
        <v>4.4414444013394089E-3</v>
      </c>
      <c r="H105" s="226">
        <v>2.1754719183697071E-3</v>
      </c>
      <c r="I105" s="226">
        <v>1.6240520541694341E-3</v>
      </c>
      <c r="J105" s="226">
        <v>1.0651813603489641E-3</v>
      </c>
      <c r="K105" s="226">
        <v>9.5119889490292812E-4</v>
      </c>
      <c r="L105" s="226">
        <v>1.792937517883365E-3</v>
      </c>
      <c r="M105" s="226">
        <v>9.228318245054582E-4</v>
      </c>
      <c r="N105" s="226">
        <v>3.2638983555298368E-3</v>
      </c>
      <c r="O105" s="226">
        <v>3.9591236067695124E-3</v>
      </c>
      <c r="P105" s="226">
        <v>5.0200638744222602E-3</v>
      </c>
      <c r="Q105" s="226">
        <v>5.7285980299694736E-3</v>
      </c>
      <c r="R105" s="226">
        <v>1.1181396245356299E-2</v>
      </c>
      <c r="S105" s="226">
        <v>2.6701230631046489E-2</v>
      </c>
      <c r="T105" s="226">
        <v>3.1848906376592268E-2</v>
      </c>
      <c r="U105" s="226">
        <v>4.3136713425427818E-2</v>
      </c>
      <c r="V105" s="226">
        <v>3.7226412950443259E-2</v>
      </c>
      <c r="W105" s="226">
        <v>3.2962226618294767E-2</v>
      </c>
      <c r="X105" s="226">
        <v>1.966745679917823E-2</v>
      </c>
      <c r="Y105" s="226">
        <v>1.6037428579157319E-2</v>
      </c>
      <c r="DA105" s="69" t="s">
        <v>1548</v>
      </c>
    </row>
    <row r="106" spans="1:105" ht="12" customHeight="1" x14ac:dyDescent="0.25">
      <c r="A106" s="37" t="s">
        <v>35</v>
      </c>
      <c r="B106" s="226">
        <v>0.62107674471026308</v>
      </c>
      <c r="C106" s="226">
        <v>0.6549175142703364</v>
      </c>
      <c r="D106" s="226">
        <v>0.47667715898639468</v>
      </c>
      <c r="E106" s="226">
        <v>0.49859885232931389</v>
      </c>
      <c r="F106" s="226">
        <v>0.65565322432651818</v>
      </c>
      <c r="G106" s="226">
        <v>0.68858452386713398</v>
      </c>
      <c r="H106" s="226">
        <v>0.72214671668177777</v>
      </c>
      <c r="I106" s="226">
        <v>0.6968552188144852</v>
      </c>
      <c r="J106" s="226">
        <v>0.69803380654755298</v>
      </c>
      <c r="K106" s="226">
        <v>0.70658262962122897</v>
      </c>
      <c r="L106" s="226">
        <v>0.69368775821609285</v>
      </c>
      <c r="M106" s="226">
        <v>0.51985502812754858</v>
      </c>
      <c r="N106" s="226">
        <v>0.53150716898294026</v>
      </c>
      <c r="O106" s="226">
        <v>0.34452328387603309</v>
      </c>
      <c r="P106" s="226">
        <v>0.50581419328632182</v>
      </c>
      <c r="Q106" s="226">
        <v>0.49535648447702402</v>
      </c>
      <c r="R106" s="226">
        <v>0.50282280914341493</v>
      </c>
      <c r="S106" s="226">
        <v>0.48552022022453761</v>
      </c>
      <c r="T106" s="226">
        <v>0.5811424166429543</v>
      </c>
      <c r="U106" s="226">
        <v>0.55241221408949681</v>
      </c>
      <c r="V106" s="226">
        <v>0.36821498978028128</v>
      </c>
      <c r="W106" s="226">
        <v>0.28281102560952143</v>
      </c>
      <c r="X106" s="226">
        <v>3.0662093742695809E-2</v>
      </c>
      <c r="Y106" s="226">
        <v>2.058573147177754E-2</v>
      </c>
      <c r="DA106" s="69" t="s">
        <v>1549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1550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0</v>
      </c>
      <c r="H108" s="226">
        <v>0</v>
      </c>
      <c r="I108" s="226">
        <v>0</v>
      </c>
      <c r="J108" s="226">
        <v>0</v>
      </c>
      <c r="K108" s="226">
        <v>0</v>
      </c>
      <c r="L108" s="226">
        <v>0</v>
      </c>
      <c r="M108" s="226">
        <v>0</v>
      </c>
      <c r="N108" s="226">
        <v>0</v>
      </c>
      <c r="O108" s="226">
        <v>0</v>
      </c>
      <c r="P108" s="226">
        <v>0</v>
      </c>
      <c r="Q108" s="226">
        <v>0</v>
      </c>
      <c r="R108" s="226">
        <v>0</v>
      </c>
      <c r="S108" s="226">
        <v>0</v>
      </c>
      <c r="T108" s="226">
        <v>0</v>
      </c>
      <c r="U108" s="226">
        <v>0</v>
      </c>
      <c r="V108" s="226">
        <v>0</v>
      </c>
      <c r="W108" s="226">
        <v>0</v>
      </c>
      <c r="X108" s="226">
        <v>0</v>
      </c>
      <c r="Y108" s="226">
        <v>0</v>
      </c>
      <c r="DA108" s="69" t="s">
        <v>1551</v>
      </c>
    </row>
    <row r="109" spans="1:105" ht="12" customHeight="1" x14ac:dyDescent="0.25">
      <c r="A109" s="37" t="s">
        <v>40</v>
      </c>
      <c r="B109" s="226">
        <v>0.14271072632297849</v>
      </c>
      <c r="C109" s="226">
        <v>0.1207815355989644</v>
      </c>
      <c r="D109" s="226">
        <v>0.2356316734226126</v>
      </c>
      <c r="E109" s="226">
        <v>9.7885777858074716E-2</v>
      </c>
      <c r="F109" s="226">
        <v>4.1279247127530033E-2</v>
      </c>
      <c r="G109" s="226">
        <v>2.8441521371603089E-2</v>
      </c>
      <c r="H109" s="226">
        <v>1.14668146616024E-2</v>
      </c>
      <c r="I109" s="226">
        <v>1.04769811926842E-2</v>
      </c>
      <c r="J109" s="226">
        <v>9.032726141949398E-3</v>
      </c>
      <c r="K109" s="226">
        <v>8.3366016977056336E-3</v>
      </c>
      <c r="L109" s="226">
        <v>7.0637243517446451E-3</v>
      </c>
      <c r="M109" s="226">
        <v>9.998190086983251E-2</v>
      </c>
      <c r="N109" s="226">
        <v>7.6962794462109158E-2</v>
      </c>
      <c r="O109" s="226">
        <v>7.8665975382231662E-2</v>
      </c>
      <c r="P109" s="226">
        <v>9.7070493792999646E-2</v>
      </c>
      <c r="Q109" s="226">
        <v>7.2121705016069501E-2</v>
      </c>
      <c r="R109" s="226">
        <v>6.0838234038689751E-2</v>
      </c>
      <c r="S109" s="226">
        <v>4.7988186123032663E-2</v>
      </c>
      <c r="T109" s="226">
        <v>8.0539064908402951E-3</v>
      </c>
      <c r="U109" s="226">
        <v>6.353892927542769E-3</v>
      </c>
      <c r="V109" s="226">
        <v>7.767214531228089E-3</v>
      </c>
      <c r="W109" s="226">
        <v>2.9652198249312178E-3</v>
      </c>
      <c r="X109" s="226">
        <v>2.3099449107415109E-2</v>
      </c>
      <c r="Y109" s="226">
        <v>3.9748244475707489E-2</v>
      </c>
      <c r="DA109" s="69" t="s">
        <v>1552</v>
      </c>
    </row>
    <row r="110" spans="1:105" ht="12" customHeight="1" x14ac:dyDescent="0.25">
      <c r="A110" s="57" t="s">
        <v>1553</v>
      </c>
      <c r="B110" s="261">
        <f t="shared" ref="B110:Y110" si="4">B111+B117</f>
        <v>74.118104946795427</v>
      </c>
      <c r="C110" s="261">
        <f t="shared" si="4"/>
        <v>75.836865577325014</v>
      </c>
      <c r="D110" s="261">
        <f t="shared" si="4"/>
        <v>65.875521898121903</v>
      </c>
      <c r="E110" s="261">
        <f t="shared" si="4"/>
        <v>57.281781685203974</v>
      </c>
      <c r="F110" s="261">
        <f t="shared" si="4"/>
        <v>66.921561904643042</v>
      </c>
      <c r="G110" s="261">
        <f t="shared" si="4"/>
        <v>68.084524617004149</v>
      </c>
      <c r="H110" s="261">
        <f t="shared" si="4"/>
        <v>67.889489046722801</v>
      </c>
      <c r="I110" s="261">
        <f t="shared" si="4"/>
        <v>64.85187725265358</v>
      </c>
      <c r="J110" s="261">
        <f t="shared" si="4"/>
        <v>64.588705425351634</v>
      </c>
      <c r="K110" s="261">
        <f t="shared" si="4"/>
        <v>65.16237943407603</v>
      </c>
      <c r="L110" s="261">
        <f t="shared" si="4"/>
        <v>63.747890013207183</v>
      </c>
      <c r="M110" s="261">
        <f t="shared" si="4"/>
        <v>59.252180663514345</v>
      </c>
      <c r="N110" s="261">
        <f t="shared" si="4"/>
        <v>58.560642126660319</v>
      </c>
      <c r="O110" s="261">
        <f t="shared" si="4"/>
        <v>40.772666430324705</v>
      </c>
      <c r="P110" s="261">
        <f t="shared" si="4"/>
        <v>58.217142843528279</v>
      </c>
      <c r="Q110" s="261">
        <f t="shared" si="4"/>
        <v>54.801978266160546</v>
      </c>
      <c r="R110" s="261">
        <f t="shared" si="4"/>
        <v>54.882784096893779</v>
      </c>
      <c r="S110" s="261">
        <f t="shared" si="4"/>
        <v>53.41681135586829</v>
      </c>
      <c r="T110" s="261">
        <f t="shared" si="4"/>
        <v>56.525472397904309</v>
      </c>
      <c r="U110" s="261">
        <f t="shared" si="4"/>
        <v>54.546702024172532</v>
      </c>
      <c r="V110" s="261">
        <f t="shared" si="4"/>
        <v>38.106734199273681</v>
      </c>
      <c r="W110" s="261">
        <f t="shared" si="4"/>
        <v>28.917282456418302</v>
      </c>
      <c r="X110" s="261">
        <f t="shared" si="4"/>
        <v>7.4458086873266094</v>
      </c>
      <c r="Y110" s="261">
        <f t="shared" si="4"/>
        <v>6.9296493472726013</v>
      </c>
      <c r="DA110" s="70"/>
    </row>
    <row r="111" spans="1:105" ht="12" customHeight="1" x14ac:dyDescent="0.25">
      <c r="A111" s="60" t="s">
        <v>1554</v>
      </c>
      <c r="B111" s="262">
        <v>67.505280128756937</v>
      </c>
      <c r="C111" s="262">
        <v>69.601152994489581</v>
      </c>
      <c r="D111" s="262">
        <v>58.002861959261168</v>
      </c>
      <c r="E111" s="262">
        <v>52.1330400083691</v>
      </c>
      <c r="F111" s="262">
        <v>62.900844811671327</v>
      </c>
      <c r="G111" s="262">
        <v>64.554242188471505</v>
      </c>
      <c r="H111" s="262">
        <v>65.38651861391854</v>
      </c>
      <c r="I111" s="262">
        <v>62.365216181749133</v>
      </c>
      <c r="J111" s="262">
        <v>62.252967258981798</v>
      </c>
      <c r="K111" s="262">
        <v>62.883403355534462</v>
      </c>
      <c r="L111" s="262">
        <v>61.640537006151817</v>
      </c>
      <c r="M111" s="262">
        <v>53.958072875605623</v>
      </c>
      <c r="N111" s="262">
        <v>53.819892021241778</v>
      </c>
      <c r="O111" s="262">
        <v>36.990062498081564</v>
      </c>
      <c r="P111" s="262">
        <v>53.124186732118552</v>
      </c>
      <c r="Q111" s="262">
        <v>50.331929364619619</v>
      </c>
      <c r="R111" s="262">
        <v>50.658092033801744</v>
      </c>
      <c r="S111" s="262">
        <v>49.626880673082582</v>
      </c>
      <c r="T111" s="262">
        <v>54.418773027251817</v>
      </c>
      <c r="U111" s="262">
        <v>52.6654031272898</v>
      </c>
      <c r="V111" s="262">
        <v>36.540622517054459</v>
      </c>
      <c r="W111" s="262">
        <v>27.996767358456029</v>
      </c>
      <c r="X111" s="262">
        <v>6.7999899136530297</v>
      </c>
      <c r="Y111" s="262">
        <v>6.0994544942404909</v>
      </c>
      <c r="DA111" s="72" t="s">
        <v>1555</v>
      </c>
    </row>
    <row r="112" spans="1:105" ht="12" customHeight="1" x14ac:dyDescent="0.25">
      <c r="A112" s="59" t="s">
        <v>28</v>
      </c>
      <c r="B112" s="230">
        <v>31.644999583747111</v>
      </c>
      <c r="C112" s="230">
        <v>32.579176946073751</v>
      </c>
      <c r="D112" s="230">
        <v>17.555443782709599</v>
      </c>
      <c r="E112" s="230">
        <v>14.8226686162942</v>
      </c>
      <c r="F112" s="230">
        <v>24.245174409755311</v>
      </c>
      <c r="G112" s="230">
        <v>25.71748331500541</v>
      </c>
      <c r="H112" s="230">
        <v>28.940075960789549</v>
      </c>
      <c r="I112" s="230">
        <v>20.814952033319589</v>
      </c>
      <c r="J112" s="230">
        <v>21.702273946815559</v>
      </c>
      <c r="K112" s="230">
        <v>22.966402214543809</v>
      </c>
      <c r="L112" s="230">
        <v>22.201575606942821</v>
      </c>
      <c r="M112" s="230">
        <v>19.457529003384941</v>
      </c>
      <c r="N112" s="230">
        <v>19.056425208655071</v>
      </c>
      <c r="O112" s="230">
        <v>15.370761398628311</v>
      </c>
      <c r="P112" s="230">
        <v>19.428426465473681</v>
      </c>
      <c r="Q112" s="230">
        <v>17.594482289107901</v>
      </c>
      <c r="R112" s="230">
        <v>17.813353153759529</v>
      </c>
      <c r="S112" s="230">
        <v>18.20946608020207</v>
      </c>
      <c r="T112" s="230">
        <v>17.307111977178849</v>
      </c>
      <c r="U112" s="230">
        <v>18.258217831383831</v>
      </c>
      <c r="V112" s="230">
        <v>13.692980736667771</v>
      </c>
      <c r="W112" s="230">
        <v>12.451116493802649</v>
      </c>
      <c r="X112" s="230">
        <v>5.4490044055747067</v>
      </c>
      <c r="Y112" s="230">
        <v>4.3682340510019468</v>
      </c>
      <c r="DA112" s="71" t="s">
        <v>1556</v>
      </c>
    </row>
    <row r="113" spans="1:105" ht="12" customHeight="1" x14ac:dyDescent="0.25">
      <c r="A113" s="59" t="s">
        <v>31</v>
      </c>
      <c r="B113" s="295">
        <v>0</v>
      </c>
      <c r="C113" s="295">
        <v>0</v>
      </c>
      <c r="D113" s="295">
        <v>0</v>
      </c>
      <c r="E113" s="295">
        <v>0</v>
      </c>
      <c r="F113" s="295">
        <v>0</v>
      </c>
      <c r="G113" s="295">
        <v>0</v>
      </c>
      <c r="H113" s="295">
        <v>0</v>
      </c>
      <c r="I113" s="295">
        <v>0</v>
      </c>
      <c r="J113" s="295">
        <v>0</v>
      </c>
      <c r="K113" s="295">
        <v>0</v>
      </c>
      <c r="L113" s="295">
        <v>0</v>
      </c>
      <c r="M113" s="295">
        <v>0</v>
      </c>
      <c r="N113" s="295">
        <v>0</v>
      </c>
      <c r="O113" s="295">
        <v>0</v>
      </c>
      <c r="P113" s="295">
        <v>0</v>
      </c>
      <c r="Q113" s="295">
        <v>0</v>
      </c>
      <c r="R113" s="295">
        <v>0</v>
      </c>
      <c r="S113" s="295">
        <v>0</v>
      </c>
      <c r="T113" s="295">
        <v>0</v>
      </c>
      <c r="U113" s="295">
        <v>0</v>
      </c>
      <c r="V113" s="295">
        <v>0</v>
      </c>
      <c r="W113" s="295">
        <v>0</v>
      </c>
      <c r="X113" s="295">
        <v>0</v>
      </c>
      <c r="Y113" s="295">
        <v>0</v>
      </c>
      <c r="DA113" s="122" t="s">
        <v>1557</v>
      </c>
    </row>
    <row r="114" spans="1:105" ht="12" customHeight="1" x14ac:dyDescent="0.25">
      <c r="A114" s="59" t="s">
        <v>159</v>
      </c>
      <c r="B114" s="295">
        <v>0.35646287749291072</v>
      </c>
      <c r="C114" s="295">
        <v>0.44332921686664128</v>
      </c>
      <c r="D114" s="295">
        <v>0.45744342221783407</v>
      </c>
      <c r="E114" s="295">
        <v>0.30315787337749389</v>
      </c>
      <c r="F114" s="295">
        <v>0.36468359113783322</v>
      </c>
      <c r="G114" s="295">
        <v>0.24889587571400021</v>
      </c>
      <c r="H114" s="295">
        <v>0.1094653922857029</v>
      </c>
      <c r="I114" s="295">
        <v>9.6609584072007246E-2</v>
      </c>
      <c r="J114" s="295">
        <v>6.1785016732190091E-2</v>
      </c>
      <c r="K114" s="295">
        <v>5.366387562384025E-2</v>
      </c>
      <c r="L114" s="295">
        <v>0.1016729781182065</v>
      </c>
      <c r="M114" s="295">
        <v>6.1135855220425923E-2</v>
      </c>
      <c r="N114" s="295">
        <v>0.21217382370146709</v>
      </c>
      <c r="O114" s="295">
        <v>0.2456178088385349</v>
      </c>
      <c r="P114" s="295">
        <v>0.33113454406122378</v>
      </c>
      <c r="Q114" s="295">
        <v>0.37426712821846753</v>
      </c>
      <c r="R114" s="295">
        <v>0.71448839550882615</v>
      </c>
      <c r="S114" s="295">
        <v>1.637736239812853</v>
      </c>
      <c r="T114" s="295">
        <v>1.9281933917780929</v>
      </c>
      <c r="U114" s="295">
        <v>2.4921762483534899</v>
      </c>
      <c r="V114" s="295">
        <v>2.097801907086835</v>
      </c>
      <c r="W114" s="295">
        <v>1.62274436835425</v>
      </c>
      <c r="X114" s="295">
        <v>0.52792939397183258</v>
      </c>
      <c r="Y114" s="295">
        <v>0.7581083711673462</v>
      </c>
      <c r="DA114" s="122" t="s">
        <v>1558</v>
      </c>
    </row>
    <row r="115" spans="1:105" ht="12" customHeight="1" x14ac:dyDescent="0.25">
      <c r="A115" s="59" t="s">
        <v>32</v>
      </c>
      <c r="B115" s="295">
        <v>0</v>
      </c>
      <c r="C115" s="295">
        <v>0</v>
      </c>
      <c r="D115" s="295">
        <v>0</v>
      </c>
      <c r="E115" s="295">
        <v>0</v>
      </c>
      <c r="F115" s="295">
        <v>0</v>
      </c>
      <c r="G115" s="295">
        <v>0</v>
      </c>
      <c r="H115" s="295">
        <v>0</v>
      </c>
      <c r="I115" s="295">
        <v>0</v>
      </c>
      <c r="J115" s="295">
        <v>0</v>
      </c>
      <c r="K115" s="295">
        <v>0</v>
      </c>
      <c r="L115" s="295">
        <v>0</v>
      </c>
      <c r="M115" s="295">
        <v>0</v>
      </c>
      <c r="N115" s="295">
        <v>0</v>
      </c>
      <c r="O115" s="295">
        <v>0</v>
      </c>
      <c r="P115" s="295">
        <v>0</v>
      </c>
      <c r="Q115" s="295">
        <v>0</v>
      </c>
      <c r="R115" s="295">
        <v>0</v>
      </c>
      <c r="S115" s="295">
        <v>0</v>
      </c>
      <c r="T115" s="295">
        <v>0</v>
      </c>
      <c r="U115" s="295">
        <v>0</v>
      </c>
      <c r="V115" s="295">
        <v>0</v>
      </c>
      <c r="W115" s="295">
        <v>0</v>
      </c>
      <c r="X115" s="295">
        <v>0</v>
      </c>
      <c r="Y115" s="295">
        <v>0</v>
      </c>
      <c r="DA115" s="122" t="s">
        <v>1559</v>
      </c>
    </row>
    <row r="116" spans="1:105" ht="12" customHeight="1" x14ac:dyDescent="0.25">
      <c r="A116" s="59" t="s">
        <v>35</v>
      </c>
      <c r="B116" s="295">
        <v>35.503817667516927</v>
      </c>
      <c r="C116" s="295">
        <v>36.578646831549193</v>
      </c>
      <c r="D116" s="295">
        <v>39.989974754333737</v>
      </c>
      <c r="E116" s="295">
        <v>37.007213518697412</v>
      </c>
      <c r="F116" s="295">
        <v>38.290986810778193</v>
      </c>
      <c r="G116" s="295">
        <v>38.587862997752097</v>
      </c>
      <c r="H116" s="295">
        <v>36.336977260843277</v>
      </c>
      <c r="I116" s="295">
        <v>41.453654564357542</v>
      </c>
      <c r="J116" s="295">
        <v>40.488908295434051</v>
      </c>
      <c r="K116" s="295">
        <v>39.863337265366809</v>
      </c>
      <c r="L116" s="295">
        <v>39.337288421090797</v>
      </c>
      <c r="M116" s="295">
        <v>34.439408017000261</v>
      </c>
      <c r="N116" s="295">
        <v>34.551292988885251</v>
      </c>
      <c r="O116" s="295">
        <v>21.373683290614711</v>
      </c>
      <c r="P116" s="295">
        <v>33.364625722583639</v>
      </c>
      <c r="Q116" s="295">
        <v>32.363179947293247</v>
      </c>
      <c r="R116" s="295">
        <v>32.130250484533377</v>
      </c>
      <c r="S116" s="295">
        <v>29.779678353067659</v>
      </c>
      <c r="T116" s="295">
        <v>35.183467658294873</v>
      </c>
      <c r="U116" s="295">
        <v>31.91500904755247</v>
      </c>
      <c r="V116" s="295">
        <v>20.749839873299859</v>
      </c>
      <c r="W116" s="295">
        <v>13.92290649629914</v>
      </c>
      <c r="X116" s="295">
        <v>0.82305611410649082</v>
      </c>
      <c r="Y116" s="295">
        <v>0.97311207207119865</v>
      </c>
      <c r="DA116" s="122" t="s">
        <v>1560</v>
      </c>
    </row>
    <row r="117" spans="1:105" ht="12" customHeight="1" x14ac:dyDescent="0.25">
      <c r="A117" s="60" t="s">
        <v>1561</v>
      </c>
      <c r="B117" s="262">
        <v>6.6128248180384874</v>
      </c>
      <c r="C117" s="262">
        <v>6.2357125828354274</v>
      </c>
      <c r="D117" s="262">
        <v>7.8726599388607346</v>
      </c>
      <c r="E117" s="262">
        <v>5.1487416768348746</v>
      </c>
      <c r="F117" s="262">
        <v>4.0207170929717151</v>
      </c>
      <c r="G117" s="262">
        <v>3.530282428532642</v>
      </c>
      <c r="H117" s="262">
        <v>2.5029704328042608</v>
      </c>
      <c r="I117" s="262">
        <v>2.486661070904447</v>
      </c>
      <c r="J117" s="262">
        <v>2.3357381663698309</v>
      </c>
      <c r="K117" s="262">
        <v>2.278976078541568</v>
      </c>
      <c r="L117" s="262">
        <v>2.1073530070553641</v>
      </c>
      <c r="M117" s="262">
        <v>5.2941077879087226</v>
      </c>
      <c r="N117" s="262">
        <v>4.7407501054185408</v>
      </c>
      <c r="O117" s="262">
        <v>3.7826039322431431</v>
      </c>
      <c r="P117" s="262">
        <v>5.0929561114097233</v>
      </c>
      <c r="Q117" s="262">
        <v>4.4700489015409248</v>
      </c>
      <c r="R117" s="262">
        <v>4.2246920630920357</v>
      </c>
      <c r="S117" s="262">
        <v>3.7899306827857089</v>
      </c>
      <c r="T117" s="262">
        <v>2.106699370652489</v>
      </c>
      <c r="U117" s="262">
        <v>1.881298896882736</v>
      </c>
      <c r="V117" s="262">
        <v>1.5661116822192209</v>
      </c>
      <c r="W117" s="262">
        <v>0.92051509796227227</v>
      </c>
      <c r="X117" s="262">
        <v>0.64581877367357954</v>
      </c>
      <c r="Y117" s="262">
        <v>0.83019485303211016</v>
      </c>
      <c r="DA117" s="72" t="s">
        <v>1562</v>
      </c>
    </row>
    <row r="118" spans="1:105" ht="12" customHeight="1" x14ac:dyDescent="0.25">
      <c r="A118" s="57" t="s">
        <v>1563</v>
      </c>
      <c r="B118" s="261">
        <v>5.4177563225820862</v>
      </c>
      <c r="C118" s="261">
        <v>5.1087957417692902</v>
      </c>
      <c r="D118" s="261">
        <v>6.4499142700642436</v>
      </c>
      <c r="E118" s="261">
        <v>4.2182620197230936</v>
      </c>
      <c r="F118" s="261">
        <v>3.2940938329926559</v>
      </c>
      <c r="G118" s="261">
        <v>2.892290431694275</v>
      </c>
      <c r="H118" s="261">
        <v>2.050634072532961</v>
      </c>
      <c r="I118" s="261">
        <v>2.037272135542135</v>
      </c>
      <c r="J118" s="261">
        <v>1.91362399079854</v>
      </c>
      <c r="K118" s="261">
        <v>1.8671199371336571</v>
      </c>
      <c r="L118" s="261">
        <v>1.72651255583588</v>
      </c>
      <c r="M118" s="261">
        <v>4.3373575937070301</v>
      </c>
      <c r="N118" s="261">
        <v>3.884002610707523</v>
      </c>
      <c r="O118" s="261">
        <v>3.0990124392578271</v>
      </c>
      <c r="P118" s="261">
        <v>4.1725580115106737</v>
      </c>
      <c r="Q118" s="261">
        <v>3.6622224790400462</v>
      </c>
      <c r="R118" s="261">
        <v>3.4612064837018361</v>
      </c>
      <c r="S118" s="261">
        <v>3.105015100778163</v>
      </c>
      <c r="T118" s="261">
        <v>1.7259770444845599</v>
      </c>
      <c r="U118" s="261">
        <v>1.5413109032391461</v>
      </c>
      <c r="V118" s="261">
        <v>1.283084264544246</v>
      </c>
      <c r="W118" s="261">
        <v>0.75415977728813666</v>
      </c>
      <c r="X118" s="261">
        <v>0.52910652264187652</v>
      </c>
      <c r="Y118" s="261">
        <v>0.68016219055443938</v>
      </c>
      <c r="DA118" s="70" t="s">
        <v>1564</v>
      </c>
    </row>
    <row r="119" spans="1:105" ht="12" customHeight="1" x14ac:dyDescent="0.25">
      <c r="A119" s="57" t="s">
        <v>1565</v>
      </c>
      <c r="B119" s="261">
        <f t="shared" ref="B119:Y119" si="5">B120+B126</f>
        <v>7.2250023261326435</v>
      </c>
      <c r="C119" s="261">
        <f t="shared" si="5"/>
        <v>7.310176332515903</v>
      </c>
      <c r="D119" s="261">
        <f t="shared" si="5"/>
        <v>6.731340249857543</v>
      </c>
      <c r="E119" s="261">
        <f t="shared" si="5"/>
        <v>5.5897137181729057</v>
      </c>
      <c r="F119" s="261">
        <f t="shared" si="5"/>
        <v>6.2206846362815718</v>
      </c>
      <c r="G119" s="261">
        <f t="shared" si="5"/>
        <v>6.2417830374400127</v>
      </c>
      <c r="H119" s="261">
        <f t="shared" si="5"/>
        <v>6.0659516920025185</v>
      </c>
      <c r="I119" s="261">
        <f t="shared" si="5"/>
        <v>5.80939749700212</v>
      </c>
      <c r="J119" s="261">
        <f t="shared" si="5"/>
        <v>5.7639542655606908</v>
      </c>
      <c r="K119" s="261">
        <f t="shared" si="5"/>
        <v>5.8031139769269755</v>
      </c>
      <c r="L119" s="261">
        <f t="shared" si="5"/>
        <v>5.6581769569225591</v>
      </c>
      <c r="M119" s="261">
        <f t="shared" si="5"/>
        <v>5.7770617372782755</v>
      </c>
      <c r="N119" s="261">
        <f t="shared" si="5"/>
        <v>5.6333059153641178</v>
      </c>
      <c r="O119" s="261">
        <f t="shared" si="5"/>
        <v>3.9969970282758482</v>
      </c>
      <c r="P119" s="261">
        <f t="shared" si="5"/>
        <v>5.6592713170735216</v>
      </c>
      <c r="Q119" s="261">
        <f t="shared" si="5"/>
        <v>5.2769513482863282</v>
      </c>
      <c r="R119" s="261">
        <f t="shared" si="5"/>
        <v>5.245609667242749</v>
      </c>
      <c r="S119" s="261">
        <f t="shared" si="5"/>
        <v>5.0555071120020623</v>
      </c>
      <c r="T119" s="261">
        <f t="shared" si="5"/>
        <v>5.0540974946940338</v>
      </c>
      <c r="U119" s="261">
        <f t="shared" si="5"/>
        <v>4.853621646807337</v>
      </c>
      <c r="V119" s="261">
        <f t="shared" si="5"/>
        <v>3.4298794500316743</v>
      </c>
      <c r="W119" s="261">
        <f t="shared" si="5"/>
        <v>2.5611588700107104</v>
      </c>
      <c r="X119" s="261">
        <f t="shared" si="5"/>
        <v>0.72294213634735671</v>
      </c>
      <c r="Y119" s="261">
        <f t="shared" si="5"/>
        <v>0.70840806569295178</v>
      </c>
      <c r="DA119" s="70"/>
    </row>
    <row r="120" spans="1:105" ht="12" customHeight="1" x14ac:dyDescent="0.25">
      <c r="A120" s="60" t="s">
        <v>1566</v>
      </c>
      <c r="B120" s="262">
        <v>5.6451598220626042</v>
      </c>
      <c r="C120" s="262">
        <v>5.8204281458325102</v>
      </c>
      <c r="D120" s="262">
        <v>4.8505157711000839</v>
      </c>
      <c r="E120" s="262">
        <v>4.3596492347841904</v>
      </c>
      <c r="F120" s="262">
        <v>5.2601118198067782</v>
      </c>
      <c r="G120" s="262">
        <v>5.3983779291187224</v>
      </c>
      <c r="H120" s="262">
        <v>5.4679774245777706</v>
      </c>
      <c r="I120" s="262">
        <v>5.2153196314710533</v>
      </c>
      <c r="J120" s="262">
        <v>5.2059327641376054</v>
      </c>
      <c r="K120" s="262">
        <v>5.2586532700868993</v>
      </c>
      <c r="L120" s="262">
        <v>5.1547180050773154</v>
      </c>
      <c r="M120" s="262">
        <v>4.5122684402214031</v>
      </c>
      <c r="N120" s="262">
        <v>4.500713003287502</v>
      </c>
      <c r="O120" s="262">
        <v>3.093310837781424</v>
      </c>
      <c r="P120" s="262">
        <v>4.4425343313574848</v>
      </c>
      <c r="Q120" s="262">
        <v>4.2090305361906761</v>
      </c>
      <c r="R120" s="262">
        <v>4.2363060380775188</v>
      </c>
      <c r="S120" s="262">
        <v>4.1500705179747497</v>
      </c>
      <c r="T120" s="262">
        <v>4.5507947004062457</v>
      </c>
      <c r="U120" s="262">
        <v>4.4041683432738807</v>
      </c>
      <c r="V120" s="262">
        <v>3.0557262144973838</v>
      </c>
      <c r="W120" s="262">
        <v>2.3412424322680931</v>
      </c>
      <c r="X120" s="262">
        <v>0.56865225620524951</v>
      </c>
      <c r="Y120" s="262">
        <v>0.51006966242804408</v>
      </c>
      <c r="DA120" s="72" t="s">
        <v>1567</v>
      </c>
    </row>
    <row r="121" spans="1:105" ht="12" customHeight="1" x14ac:dyDescent="0.25">
      <c r="A121" s="59" t="s">
        <v>28</v>
      </c>
      <c r="B121" s="230">
        <v>2.6463275151013961</v>
      </c>
      <c r="C121" s="230">
        <v>2.7244485228570592</v>
      </c>
      <c r="D121" s="230">
        <v>1.468081988721553</v>
      </c>
      <c r="E121" s="230">
        <v>1.2395524197344461</v>
      </c>
      <c r="F121" s="230">
        <v>2.027513761824181</v>
      </c>
      <c r="G121" s="230">
        <v>2.150636265156217</v>
      </c>
      <c r="H121" s="230">
        <v>2.4201270441316711</v>
      </c>
      <c r="I121" s="230">
        <v>1.7406598519780081</v>
      </c>
      <c r="J121" s="230">
        <v>1.8148625514668351</v>
      </c>
      <c r="K121" s="230">
        <v>1.920575854090004</v>
      </c>
      <c r="L121" s="230">
        <v>1.8566168803943399</v>
      </c>
      <c r="M121" s="230">
        <v>1.6271447323382759</v>
      </c>
      <c r="N121" s="230">
        <v>1.5936022446666871</v>
      </c>
      <c r="O121" s="230">
        <v>1.285386928497221</v>
      </c>
      <c r="P121" s="230">
        <v>1.62471101933948</v>
      </c>
      <c r="Q121" s="230">
        <v>1.4713466016142429</v>
      </c>
      <c r="R121" s="230">
        <v>1.4896497774398201</v>
      </c>
      <c r="S121" s="230">
        <v>1.5227749014758649</v>
      </c>
      <c r="T121" s="230">
        <v>1.4473151282856189</v>
      </c>
      <c r="U121" s="230">
        <v>1.5268517888912141</v>
      </c>
      <c r="V121" s="230">
        <v>1.1450817558489781</v>
      </c>
      <c r="W121" s="230">
        <v>1.041230292453718</v>
      </c>
      <c r="X121" s="230">
        <v>0.45567547726520158</v>
      </c>
      <c r="Y121" s="230">
        <v>0.36529556371068478</v>
      </c>
      <c r="DA121" s="71" t="s">
        <v>1568</v>
      </c>
    </row>
    <row r="122" spans="1:105" ht="12" customHeight="1" x14ac:dyDescent="0.25">
      <c r="A122" s="59" t="s">
        <v>31</v>
      </c>
      <c r="B122" s="295">
        <v>0</v>
      </c>
      <c r="C122" s="295">
        <v>0</v>
      </c>
      <c r="D122" s="295">
        <v>0</v>
      </c>
      <c r="E122" s="295">
        <v>0</v>
      </c>
      <c r="F122" s="295">
        <v>0</v>
      </c>
      <c r="G122" s="295">
        <v>0</v>
      </c>
      <c r="H122" s="295">
        <v>0</v>
      </c>
      <c r="I122" s="295">
        <v>0</v>
      </c>
      <c r="J122" s="295">
        <v>0</v>
      </c>
      <c r="K122" s="295">
        <v>0</v>
      </c>
      <c r="L122" s="295">
        <v>0</v>
      </c>
      <c r="M122" s="295">
        <v>0</v>
      </c>
      <c r="N122" s="295">
        <v>0</v>
      </c>
      <c r="O122" s="295">
        <v>0</v>
      </c>
      <c r="P122" s="295">
        <v>0</v>
      </c>
      <c r="Q122" s="295">
        <v>0</v>
      </c>
      <c r="R122" s="295">
        <v>0</v>
      </c>
      <c r="S122" s="295">
        <v>0</v>
      </c>
      <c r="T122" s="295">
        <v>0</v>
      </c>
      <c r="U122" s="295">
        <v>0</v>
      </c>
      <c r="V122" s="295">
        <v>0</v>
      </c>
      <c r="W122" s="295">
        <v>0</v>
      </c>
      <c r="X122" s="295">
        <v>0</v>
      </c>
      <c r="Y122" s="295">
        <v>0</v>
      </c>
      <c r="DA122" s="122" t="s">
        <v>1569</v>
      </c>
    </row>
    <row r="123" spans="1:105" ht="12" customHeight="1" x14ac:dyDescent="0.25">
      <c r="A123" s="59" t="s">
        <v>159</v>
      </c>
      <c r="B123" s="295">
        <v>2.9809370618737379E-2</v>
      </c>
      <c r="C123" s="295">
        <v>3.7073607845616793E-2</v>
      </c>
      <c r="D123" s="295">
        <v>3.8253914701864511E-2</v>
      </c>
      <c r="E123" s="295">
        <v>2.5351715351278632E-2</v>
      </c>
      <c r="F123" s="295">
        <v>3.0496831544586191E-2</v>
      </c>
      <c r="G123" s="295">
        <v>2.0814031062130409E-2</v>
      </c>
      <c r="H123" s="295">
        <v>9.1540933280910546E-3</v>
      </c>
      <c r="I123" s="295">
        <v>8.0790205060884811E-3</v>
      </c>
      <c r="J123" s="295">
        <v>5.1668001880262387E-3</v>
      </c>
      <c r="K123" s="295">
        <v>4.487666060937005E-3</v>
      </c>
      <c r="L123" s="295">
        <v>8.5024491412760625E-3</v>
      </c>
      <c r="M123" s="295">
        <v>5.1125137606941717E-3</v>
      </c>
      <c r="N123" s="295">
        <v>1.7743132723371632E-2</v>
      </c>
      <c r="O123" s="295">
        <v>2.0539901225410748E-2</v>
      </c>
      <c r="P123" s="295">
        <v>2.769127718996197E-2</v>
      </c>
      <c r="Q123" s="295">
        <v>3.1298259201469537E-2</v>
      </c>
      <c r="R123" s="295">
        <v>5.9749417763517908E-2</v>
      </c>
      <c r="S123" s="295">
        <v>0.13695643959247791</v>
      </c>
      <c r="T123" s="295">
        <v>0.16124605132621861</v>
      </c>
      <c r="U123" s="295">
        <v>0.20840937479067839</v>
      </c>
      <c r="V123" s="295">
        <v>0.17542964073247491</v>
      </c>
      <c r="W123" s="295">
        <v>0.13570273750792691</v>
      </c>
      <c r="X123" s="295">
        <v>4.4148336219792639E-2</v>
      </c>
      <c r="Y123" s="295">
        <v>6.3397158111489979E-2</v>
      </c>
      <c r="DA123" s="122" t="s">
        <v>1570</v>
      </c>
    </row>
    <row r="124" spans="1:105" ht="12" customHeight="1" x14ac:dyDescent="0.25">
      <c r="A124" s="59" t="s">
        <v>32</v>
      </c>
      <c r="B124" s="295">
        <v>0</v>
      </c>
      <c r="C124" s="295">
        <v>0</v>
      </c>
      <c r="D124" s="295">
        <v>0</v>
      </c>
      <c r="E124" s="295">
        <v>0</v>
      </c>
      <c r="F124" s="295">
        <v>0</v>
      </c>
      <c r="G124" s="295">
        <v>0</v>
      </c>
      <c r="H124" s="295">
        <v>0</v>
      </c>
      <c r="I124" s="295">
        <v>0</v>
      </c>
      <c r="J124" s="295">
        <v>0</v>
      </c>
      <c r="K124" s="295">
        <v>0</v>
      </c>
      <c r="L124" s="295">
        <v>0</v>
      </c>
      <c r="M124" s="295">
        <v>0</v>
      </c>
      <c r="N124" s="295">
        <v>0</v>
      </c>
      <c r="O124" s="295">
        <v>0</v>
      </c>
      <c r="P124" s="295">
        <v>0</v>
      </c>
      <c r="Q124" s="295">
        <v>0</v>
      </c>
      <c r="R124" s="295">
        <v>0</v>
      </c>
      <c r="S124" s="295">
        <v>0</v>
      </c>
      <c r="T124" s="295">
        <v>0</v>
      </c>
      <c r="U124" s="295">
        <v>0</v>
      </c>
      <c r="V124" s="295">
        <v>0</v>
      </c>
      <c r="W124" s="295">
        <v>0</v>
      </c>
      <c r="X124" s="295">
        <v>0</v>
      </c>
      <c r="Y124" s="295">
        <v>0</v>
      </c>
      <c r="DA124" s="122" t="s">
        <v>1571</v>
      </c>
    </row>
    <row r="125" spans="1:105" ht="12" customHeight="1" x14ac:dyDescent="0.25">
      <c r="A125" s="59" t="s">
        <v>35</v>
      </c>
      <c r="B125" s="295">
        <v>2.9690229363424701</v>
      </c>
      <c r="C125" s="295">
        <v>3.0589060151298342</v>
      </c>
      <c r="D125" s="295">
        <v>3.344179867676667</v>
      </c>
      <c r="E125" s="295">
        <v>3.0947450996984651</v>
      </c>
      <c r="F125" s="295">
        <v>3.2021012264380109</v>
      </c>
      <c r="G125" s="295">
        <v>3.226927632900376</v>
      </c>
      <c r="H125" s="295">
        <v>3.0386962871180101</v>
      </c>
      <c r="I125" s="295">
        <v>3.4665807589869559</v>
      </c>
      <c r="J125" s="295">
        <v>3.385903412482743</v>
      </c>
      <c r="K125" s="295">
        <v>3.333589749935959</v>
      </c>
      <c r="L125" s="295">
        <v>3.2895986755416988</v>
      </c>
      <c r="M125" s="295">
        <v>2.8800111941224329</v>
      </c>
      <c r="N125" s="295">
        <v>2.8893676258974441</v>
      </c>
      <c r="O125" s="295">
        <v>1.7873840080587911</v>
      </c>
      <c r="P125" s="295">
        <v>2.790132034828043</v>
      </c>
      <c r="Q125" s="295">
        <v>2.706385675374964</v>
      </c>
      <c r="R125" s="295">
        <v>2.6869068428741811</v>
      </c>
      <c r="S125" s="295">
        <v>2.490339176906406</v>
      </c>
      <c r="T125" s="295">
        <v>2.942233520794407</v>
      </c>
      <c r="U125" s="295">
        <v>2.6689071795919879</v>
      </c>
      <c r="V125" s="295">
        <v>1.7352148179159319</v>
      </c>
      <c r="W125" s="295">
        <v>1.164309402306448</v>
      </c>
      <c r="X125" s="295">
        <v>6.8828442720255317E-2</v>
      </c>
      <c r="Y125" s="295">
        <v>8.1376940605869266E-2</v>
      </c>
      <c r="DA125" s="122" t="s">
        <v>1572</v>
      </c>
    </row>
    <row r="126" spans="1:105" ht="12" customHeight="1" x14ac:dyDescent="0.25">
      <c r="A126" s="60" t="s">
        <v>1573</v>
      </c>
      <c r="B126" s="262">
        <v>1.579842504070039</v>
      </c>
      <c r="C126" s="262">
        <v>1.489748186683393</v>
      </c>
      <c r="D126" s="262">
        <v>1.8808244787574591</v>
      </c>
      <c r="E126" s="262">
        <v>1.2300644833887151</v>
      </c>
      <c r="F126" s="262">
        <v>0.96057281647479353</v>
      </c>
      <c r="G126" s="262">
        <v>0.84340510832129045</v>
      </c>
      <c r="H126" s="262">
        <v>0.59797426742474769</v>
      </c>
      <c r="I126" s="262">
        <v>0.59407786553106645</v>
      </c>
      <c r="J126" s="262">
        <v>0.55802150142308526</v>
      </c>
      <c r="K126" s="262">
        <v>0.54446070684007586</v>
      </c>
      <c r="L126" s="262">
        <v>0.50345895184524392</v>
      </c>
      <c r="M126" s="262">
        <v>1.2647932970568729</v>
      </c>
      <c r="N126" s="262">
        <v>1.1325929120766161</v>
      </c>
      <c r="O126" s="262">
        <v>0.90368619049442434</v>
      </c>
      <c r="P126" s="262">
        <v>1.2167369857160371</v>
      </c>
      <c r="Q126" s="262">
        <v>1.067920812095652</v>
      </c>
      <c r="R126" s="262">
        <v>1.00930362916523</v>
      </c>
      <c r="S126" s="262">
        <v>0.90543659402731258</v>
      </c>
      <c r="T126" s="262">
        <v>0.50330279428778801</v>
      </c>
      <c r="U126" s="262">
        <v>0.44945330353345631</v>
      </c>
      <c r="V126" s="262">
        <v>0.37415323553429047</v>
      </c>
      <c r="W126" s="262">
        <v>0.2199164377426171</v>
      </c>
      <c r="X126" s="262">
        <v>0.15428988014210721</v>
      </c>
      <c r="Y126" s="262">
        <v>0.1983384032649077</v>
      </c>
      <c r="DA126" s="72" t="s">
        <v>1574</v>
      </c>
    </row>
    <row r="127" spans="1:105" ht="12" customHeight="1" x14ac:dyDescent="0.25">
      <c r="A127" s="132" t="s">
        <v>1575</v>
      </c>
      <c r="B127" s="316">
        <v>4.834305641688637</v>
      </c>
      <c r="C127" s="316">
        <v>4.5586177388095281</v>
      </c>
      <c r="D127" s="316">
        <v>5.7553081179034908</v>
      </c>
      <c r="E127" s="316">
        <v>3.763987648368305</v>
      </c>
      <c r="F127" s="316">
        <v>2.9393452663626838</v>
      </c>
      <c r="G127" s="316">
        <v>2.580813000588742</v>
      </c>
      <c r="H127" s="316">
        <v>1.829796557029415</v>
      </c>
      <c r="I127" s="316">
        <v>1.81787359786837</v>
      </c>
      <c r="J127" s="316">
        <v>1.7075414071740851</v>
      </c>
      <c r="K127" s="316">
        <v>1.66604548236542</v>
      </c>
      <c r="L127" s="316">
        <v>1.5405804344381719</v>
      </c>
      <c r="M127" s="316">
        <v>3.8702575451539709</v>
      </c>
      <c r="N127" s="316">
        <v>3.4657254064774872</v>
      </c>
      <c r="O127" s="316">
        <v>2.7652726381069881</v>
      </c>
      <c r="P127" s="316">
        <v>3.723205610271068</v>
      </c>
      <c r="Q127" s="316">
        <v>3.2678292889895841</v>
      </c>
      <c r="R127" s="316">
        <v>3.0884611700724132</v>
      </c>
      <c r="S127" s="316">
        <v>2.7706288591559041</v>
      </c>
      <c r="T127" s="316">
        <v>1.5401025935400721</v>
      </c>
      <c r="U127" s="316">
        <v>1.37532357519801</v>
      </c>
      <c r="V127" s="316">
        <v>1.1449059591317901</v>
      </c>
      <c r="W127" s="316">
        <v>0.67294257050326145</v>
      </c>
      <c r="X127" s="316">
        <v>0.47212582020352151</v>
      </c>
      <c r="Y127" s="316">
        <v>0.60691395464857789</v>
      </c>
      <c r="DA127" s="139" t="s">
        <v>1576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DA128" s="94"/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251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6">SUM(B133:B138,B140:B141,B139)</f>
        <v>1.0000000000000002</v>
      </c>
      <c r="C132" s="232">
        <f t="shared" si="6"/>
        <v>0.99999999999999978</v>
      </c>
      <c r="D132" s="232">
        <f t="shared" si="6"/>
        <v>1</v>
      </c>
      <c r="E132" s="232">
        <f t="shared" si="6"/>
        <v>0.99999999999999989</v>
      </c>
      <c r="F132" s="232">
        <f t="shared" si="6"/>
        <v>1.0000000000000002</v>
      </c>
      <c r="G132" s="232">
        <f t="shared" si="6"/>
        <v>1</v>
      </c>
      <c r="H132" s="232">
        <f t="shared" si="6"/>
        <v>0.99999999999999978</v>
      </c>
      <c r="I132" s="232">
        <f t="shared" si="6"/>
        <v>1</v>
      </c>
      <c r="J132" s="232">
        <f t="shared" si="6"/>
        <v>1</v>
      </c>
      <c r="K132" s="232">
        <f t="shared" si="6"/>
        <v>0.99999999999999989</v>
      </c>
      <c r="L132" s="232">
        <f t="shared" si="6"/>
        <v>1.0000000000000002</v>
      </c>
      <c r="M132" s="232">
        <f t="shared" si="6"/>
        <v>1</v>
      </c>
      <c r="N132" s="232">
        <f t="shared" si="6"/>
        <v>0.99999999999999989</v>
      </c>
      <c r="O132" s="232">
        <f t="shared" si="6"/>
        <v>1.0000000000000002</v>
      </c>
      <c r="P132" s="232">
        <f t="shared" si="6"/>
        <v>1</v>
      </c>
      <c r="Q132" s="232">
        <f t="shared" si="6"/>
        <v>1</v>
      </c>
      <c r="R132" s="232">
        <f t="shared" si="6"/>
        <v>0.99999999999999978</v>
      </c>
      <c r="S132" s="232">
        <f t="shared" si="6"/>
        <v>1.0000000000000002</v>
      </c>
      <c r="T132" s="232">
        <f t="shared" si="6"/>
        <v>1</v>
      </c>
      <c r="U132" s="232">
        <f t="shared" si="6"/>
        <v>1</v>
      </c>
      <c r="V132" s="232">
        <f t="shared" si="6"/>
        <v>1</v>
      </c>
      <c r="W132" s="232">
        <f t="shared" si="6"/>
        <v>1</v>
      </c>
      <c r="X132" s="232">
        <f t="shared" si="6"/>
        <v>0.99999999999999989</v>
      </c>
      <c r="Y132" s="232">
        <f t="shared" si="6"/>
        <v>1</v>
      </c>
      <c r="DA132" s="95"/>
    </row>
    <row r="133" spans="1:105" ht="12" customHeight="1" x14ac:dyDescent="0.25">
      <c r="A133" s="55" t="s">
        <v>91</v>
      </c>
      <c r="B133" s="266">
        <f t="shared" ref="B133:Y133" si="7">IF(B$6=0,0,B$6/B$5)</f>
        <v>4.80408999502071E-3</v>
      </c>
      <c r="C133" s="266">
        <f t="shared" si="7"/>
        <v>4.8040899950205938E-3</v>
      </c>
      <c r="D133" s="266">
        <f t="shared" si="7"/>
        <v>4.8040899950208158E-3</v>
      </c>
      <c r="E133" s="266">
        <f t="shared" si="7"/>
        <v>4.8040899950101603E-3</v>
      </c>
      <c r="F133" s="266">
        <f t="shared" si="7"/>
        <v>4.8040899950216485E-3</v>
      </c>
      <c r="G133" s="266">
        <f t="shared" si="7"/>
        <v>4.804089995019226E-3</v>
      </c>
      <c r="H133" s="266">
        <f t="shared" si="7"/>
        <v>4.8040899950225696E-3</v>
      </c>
      <c r="I133" s="266">
        <f t="shared" si="7"/>
        <v>4.8040899950217526E-3</v>
      </c>
      <c r="J133" s="266">
        <f t="shared" si="7"/>
        <v>4.8040899950163134E-3</v>
      </c>
      <c r="K133" s="266">
        <f t="shared" si="7"/>
        <v>4.8040899950226937E-3</v>
      </c>
      <c r="L133" s="266">
        <f t="shared" si="7"/>
        <v>4.8040899950160827E-3</v>
      </c>
      <c r="M133" s="266">
        <f t="shared" si="7"/>
        <v>4.8040899950235229E-3</v>
      </c>
      <c r="N133" s="266">
        <f t="shared" si="7"/>
        <v>4.804089995023901E-3</v>
      </c>
      <c r="O133" s="266">
        <f t="shared" si="7"/>
        <v>4.8040899950196406E-3</v>
      </c>
      <c r="P133" s="266">
        <f t="shared" si="7"/>
        <v>4.8040899950198947E-3</v>
      </c>
      <c r="Q133" s="266">
        <f t="shared" si="7"/>
        <v>4.8040899950169769E-3</v>
      </c>
      <c r="R133" s="266">
        <f t="shared" si="7"/>
        <v>4.804089995022816E-3</v>
      </c>
      <c r="S133" s="266">
        <f t="shared" si="7"/>
        <v>4.8040899950179978E-3</v>
      </c>
      <c r="T133" s="266">
        <f t="shared" si="7"/>
        <v>4.8040899950197186E-3</v>
      </c>
      <c r="U133" s="266">
        <f t="shared" si="7"/>
        <v>4.8040899950208627E-3</v>
      </c>
      <c r="V133" s="266">
        <f t="shared" si="7"/>
        <v>4.8040899950173403E-3</v>
      </c>
      <c r="W133" s="266">
        <f t="shared" si="7"/>
        <v>4.8040899950145578E-3</v>
      </c>
      <c r="X133" s="266">
        <f t="shared" si="7"/>
        <v>4.8040899950244197E-3</v>
      </c>
      <c r="Y133" s="266">
        <f t="shared" si="7"/>
        <v>4.8040899950107562E-3</v>
      </c>
      <c r="DA133" s="76"/>
    </row>
    <row r="134" spans="1:105" ht="12" customHeight="1" x14ac:dyDescent="0.25">
      <c r="A134" s="173" t="s">
        <v>92</v>
      </c>
      <c r="B134" s="267">
        <f t="shared" ref="B134:Y134" si="8">IF(B$7=0,0,B$7/B$5)</f>
        <v>1.9208714389964336E-3</v>
      </c>
      <c r="C134" s="267">
        <f t="shared" si="8"/>
        <v>1.9208714389963876E-3</v>
      </c>
      <c r="D134" s="267">
        <f t="shared" si="8"/>
        <v>1.9208714389964763E-3</v>
      </c>
      <c r="E134" s="267">
        <f t="shared" si="8"/>
        <v>1.9208714389922163E-3</v>
      </c>
      <c r="F134" s="267">
        <f t="shared" si="8"/>
        <v>1.9208714389968098E-3</v>
      </c>
      <c r="G134" s="267">
        <f t="shared" si="8"/>
        <v>1.9208714389958405E-3</v>
      </c>
      <c r="H134" s="267">
        <f t="shared" si="8"/>
        <v>1.9208714389971767E-3</v>
      </c>
      <c r="I134" s="267">
        <f t="shared" si="8"/>
        <v>1.9208714389968508E-3</v>
      </c>
      <c r="J134" s="267">
        <f t="shared" si="8"/>
        <v>1.9208714389946765E-3</v>
      </c>
      <c r="K134" s="267">
        <f t="shared" si="8"/>
        <v>1.9208714389972277E-3</v>
      </c>
      <c r="L134" s="267">
        <f t="shared" si="8"/>
        <v>1.920871438994584E-3</v>
      </c>
      <c r="M134" s="267">
        <f t="shared" si="8"/>
        <v>1.9208714389975577E-3</v>
      </c>
      <c r="N134" s="267">
        <f t="shared" si="8"/>
        <v>1.9208714389977097E-3</v>
      </c>
      <c r="O134" s="267">
        <f t="shared" si="8"/>
        <v>1.9208714389960069E-3</v>
      </c>
      <c r="P134" s="267">
        <f t="shared" si="8"/>
        <v>1.920871438996107E-3</v>
      </c>
      <c r="Q134" s="267">
        <f t="shared" si="8"/>
        <v>1.9208714389949411E-3</v>
      </c>
      <c r="R134" s="267">
        <f t="shared" si="8"/>
        <v>1.9208714389972754E-3</v>
      </c>
      <c r="S134" s="267">
        <f t="shared" si="8"/>
        <v>1.9208714389953498E-3</v>
      </c>
      <c r="T134" s="267">
        <f t="shared" si="8"/>
        <v>1.9208714389960376E-3</v>
      </c>
      <c r="U134" s="267">
        <f t="shared" si="8"/>
        <v>1.9208714389964954E-3</v>
      </c>
      <c r="V134" s="267">
        <f t="shared" si="8"/>
        <v>1.9208714389950875E-3</v>
      </c>
      <c r="W134" s="267">
        <f t="shared" si="8"/>
        <v>1.920871438993974E-3</v>
      </c>
      <c r="X134" s="267">
        <f t="shared" si="8"/>
        <v>1.9208714389979179E-3</v>
      </c>
      <c r="Y134" s="267">
        <f t="shared" si="8"/>
        <v>1.9208714389924541E-3</v>
      </c>
      <c r="DA134" s="77"/>
    </row>
    <row r="135" spans="1:105" ht="12" customHeight="1" x14ac:dyDescent="0.25">
      <c r="A135" s="173" t="s">
        <v>93</v>
      </c>
      <c r="B135" s="267">
        <f t="shared" ref="B135:Y135" si="9">IF(B$8=0,0,B$8/B$5)</f>
        <v>6.2968293769539241E-3</v>
      </c>
      <c r="C135" s="267">
        <f t="shared" si="9"/>
        <v>5.6648006953506332E-3</v>
      </c>
      <c r="D135" s="267">
        <f t="shared" si="9"/>
        <v>8.0830945978560692E-3</v>
      </c>
      <c r="E135" s="267">
        <f t="shared" si="9"/>
        <v>5.9067255748207577E-3</v>
      </c>
      <c r="F135" s="267">
        <f t="shared" si="9"/>
        <v>3.988423285801691E-3</v>
      </c>
      <c r="G135" s="267">
        <f t="shared" si="9"/>
        <v>3.4307850963565326E-3</v>
      </c>
      <c r="H135" s="267">
        <f t="shared" si="9"/>
        <v>2.4420574784444838E-3</v>
      </c>
      <c r="I135" s="267">
        <f t="shared" si="9"/>
        <v>2.4925159377411125E-3</v>
      </c>
      <c r="J135" s="267">
        <f t="shared" si="9"/>
        <v>2.3488317885904221E-3</v>
      </c>
      <c r="K135" s="267">
        <f t="shared" si="9"/>
        <v>2.3254393688418289E-3</v>
      </c>
      <c r="L135" s="267">
        <f t="shared" si="9"/>
        <v>2.1437615447200322E-3</v>
      </c>
      <c r="M135" s="267">
        <f t="shared" si="9"/>
        <v>6.0342709809351512E-3</v>
      </c>
      <c r="N135" s="267">
        <f t="shared" si="9"/>
        <v>5.4032900182152035E-3</v>
      </c>
      <c r="O135" s="267">
        <f t="shared" si="9"/>
        <v>6.2796568549177258E-3</v>
      </c>
      <c r="P135" s="267">
        <f t="shared" si="9"/>
        <v>5.7961823107831375E-3</v>
      </c>
      <c r="Q135" s="267">
        <f t="shared" si="9"/>
        <v>5.4657806498413664E-3</v>
      </c>
      <c r="R135" s="267">
        <f t="shared" si="9"/>
        <v>5.1912747487099639E-3</v>
      </c>
      <c r="S135" s="267">
        <f t="shared" si="9"/>
        <v>4.7662471553673339E-3</v>
      </c>
      <c r="T135" s="267">
        <f t="shared" si="9"/>
        <v>2.4442930206319976E-3</v>
      </c>
      <c r="U135" s="267">
        <f t="shared" si="9"/>
        <v>2.2795078225628729E-3</v>
      </c>
      <c r="V135" s="267">
        <f t="shared" si="9"/>
        <v>2.6255450878701946E-3</v>
      </c>
      <c r="W135" s="267">
        <f t="shared" si="9"/>
        <v>2.0948586271927866E-3</v>
      </c>
      <c r="X135" s="267">
        <f t="shared" si="9"/>
        <v>6.0304821654471605E-3</v>
      </c>
      <c r="Y135" s="267">
        <f t="shared" si="9"/>
        <v>8.1526546985878356E-3</v>
      </c>
      <c r="DA135" s="77"/>
    </row>
    <row r="136" spans="1:105" ht="12" customHeight="1" x14ac:dyDescent="0.25">
      <c r="A136" s="173" t="s">
        <v>94</v>
      </c>
      <c r="B136" s="267">
        <f t="shared" ref="B136:Y136" si="10">IF(B$9=0,0,B$9/B$5)</f>
        <v>9.5852432196859402E-4</v>
      </c>
      <c r="C136" s="267">
        <f t="shared" si="10"/>
        <v>9.5852432196857104E-4</v>
      </c>
      <c r="D136" s="267">
        <f t="shared" si="10"/>
        <v>9.5852432196861528E-4</v>
      </c>
      <c r="E136" s="267">
        <f t="shared" si="10"/>
        <v>9.5852432196648948E-4</v>
      </c>
      <c r="F136" s="267">
        <f t="shared" si="10"/>
        <v>9.5852432196878105E-4</v>
      </c>
      <c r="G136" s="267">
        <f t="shared" si="10"/>
        <v>9.5852432196829771E-4</v>
      </c>
      <c r="H136" s="267">
        <f t="shared" si="10"/>
        <v>9.5852432196896504E-4</v>
      </c>
      <c r="I136" s="267">
        <f t="shared" si="10"/>
        <v>9.585243219688023E-4</v>
      </c>
      <c r="J136" s="267">
        <f t="shared" si="10"/>
        <v>9.5852432196771691E-4</v>
      </c>
      <c r="K136" s="267">
        <f t="shared" si="10"/>
        <v>9.5852432196898987E-4</v>
      </c>
      <c r="L136" s="267">
        <f t="shared" si="10"/>
        <v>9.5852432196767104E-4</v>
      </c>
      <c r="M136" s="267">
        <f t="shared" si="10"/>
        <v>9.5852432196915532E-4</v>
      </c>
      <c r="N136" s="267">
        <f t="shared" si="10"/>
        <v>9.5852432196923056E-4</v>
      </c>
      <c r="O136" s="267">
        <f t="shared" si="10"/>
        <v>9.5852432196838076E-4</v>
      </c>
      <c r="P136" s="267">
        <f t="shared" si="10"/>
        <v>9.5852432196843107E-4</v>
      </c>
      <c r="Q136" s="267">
        <f t="shared" si="10"/>
        <v>9.5852432196784929E-4</v>
      </c>
      <c r="R136" s="267">
        <f t="shared" si="10"/>
        <v>9.5852432196901437E-4</v>
      </c>
      <c r="S136" s="267">
        <f t="shared" si="10"/>
        <v>9.5852432196805312E-4</v>
      </c>
      <c r="T136" s="267">
        <f t="shared" si="10"/>
        <v>9.5852432196839627E-4</v>
      </c>
      <c r="U136" s="267">
        <f t="shared" si="10"/>
        <v>9.5852432196862449E-4</v>
      </c>
      <c r="V136" s="267">
        <f t="shared" si="10"/>
        <v>9.5852432196792204E-4</v>
      </c>
      <c r="W136" s="267">
        <f t="shared" si="10"/>
        <v>9.5852432196736627E-4</v>
      </c>
      <c r="X136" s="267">
        <f t="shared" si="10"/>
        <v>9.5852432196933443E-4</v>
      </c>
      <c r="Y136" s="267">
        <f t="shared" si="10"/>
        <v>9.5852432196660798E-4</v>
      </c>
      <c r="DA136" s="77"/>
    </row>
    <row r="137" spans="1:105" ht="12" customHeight="1" x14ac:dyDescent="0.25">
      <c r="A137" s="56" t="s">
        <v>95</v>
      </c>
      <c r="B137" s="268">
        <f t="shared" ref="B137:Y137" si="11">IF(B$10=0,0,B$10/B$5)</f>
        <v>3.8681000005954458E-3</v>
      </c>
      <c r="C137" s="268">
        <f t="shared" si="11"/>
        <v>3.7555387069289898E-3</v>
      </c>
      <c r="D137" s="268">
        <f t="shared" si="11"/>
        <v>3.8877232137810584E-3</v>
      </c>
      <c r="E137" s="268">
        <f t="shared" si="11"/>
        <v>3.6346923645633696E-3</v>
      </c>
      <c r="F137" s="268">
        <f t="shared" si="11"/>
        <v>3.6797755537309987E-3</v>
      </c>
      <c r="G137" s="268">
        <f t="shared" si="11"/>
        <v>3.6987912955775359E-3</v>
      </c>
      <c r="H137" s="268">
        <f t="shared" si="11"/>
        <v>3.7871495248006956E-3</v>
      </c>
      <c r="I137" s="268">
        <f t="shared" si="11"/>
        <v>3.7488648375514529E-3</v>
      </c>
      <c r="J137" s="268">
        <f t="shared" si="11"/>
        <v>3.7566505736591218E-3</v>
      </c>
      <c r="K137" s="268">
        <f t="shared" si="11"/>
        <v>3.8535293855319138E-3</v>
      </c>
      <c r="L137" s="268">
        <f t="shared" si="11"/>
        <v>3.770265820260407E-3</v>
      </c>
      <c r="M137" s="268">
        <f t="shared" si="11"/>
        <v>3.7326269228621818E-3</v>
      </c>
      <c r="N137" s="268">
        <f t="shared" si="11"/>
        <v>3.6781779246154553E-3</v>
      </c>
      <c r="O137" s="268">
        <f t="shared" si="11"/>
        <v>3.7409577806599439E-3</v>
      </c>
      <c r="P137" s="268">
        <f t="shared" si="11"/>
        <v>3.6497795904248276E-3</v>
      </c>
      <c r="Q137" s="268">
        <f t="shared" si="11"/>
        <v>3.6975175683329532E-3</v>
      </c>
      <c r="R137" s="268">
        <f t="shared" si="11"/>
        <v>3.7263768806098494E-3</v>
      </c>
      <c r="S137" s="268">
        <f t="shared" si="11"/>
        <v>3.7166773837364413E-3</v>
      </c>
      <c r="T137" s="268">
        <f t="shared" si="11"/>
        <v>3.8013068617857035E-3</v>
      </c>
      <c r="U137" s="268">
        <f t="shared" si="11"/>
        <v>3.8474117031611719E-3</v>
      </c>
      <c r="V137" s="268">
        <f t="shared" si="11"/>
        <v>3.654476039471027E-3</v>
      </c>
      <c r="W137" s="268">
        <f t="shared" si="11"/>
        <v>3.8266371840284751E-3</v>
      </c>
      <c r="X137" s="268">
        <f t="shared" si="11"/>
        <v>3.6171621751316723E-3</v>
      </c>
      <c r="Y137" s="268">
        <f t="shared" si="11"/>
        <v>3.9564782879291582E-3</v>
      </c>
      <c r="DA137" s="78"/>
    </row>
    <row r="138" spans="1:105" ht="12" customHeight="1" x14ac:dyDescent="0.25">
      <c r="A138" s="174" t="s">
        <v>1450</v>
      </c>
      <c r="B138" s="269">
        <f t="shared" ref="B138:Y138" si="12">IF(B$16=0,0,B$16/B$5)</f>
        <v>2.4950370823695937E-2</v>
      </c>
      <c r="C138" s="269">
        <f t="shared" si="12"/>
        <v>2.2446039034918434E-2</v>
      </c>
      <c r="D138" s="269">
        <f t="shared" si="12"/>
        <v>3.2028215399586175E-2</v>
      </c>
      <c r="E138" s="269">
        <f t="shared" si="12"/>
        <v>2.3404635035049765E-2</v>
      </c>
      <c r="F138" s="269">
        <f t="shared" si="12"/>
        <v>1.580361067854676E-2</v>
      </c>
      <c r="G138" s="269">
        <f t="shared" si="12"/>
        <v>1.3594041579686781E-2</v>
      </c>
      <c r="H138" s="269">
        <f t="shared" si="12"/>
        <v>9.6763364564031659E-3</v>
      </c>
      <c r="I138" s="269">
        <f t="shared" si="12"/>
        <v>9.8762715658490385E-3</v>
      </c>
      <c r="J138" s="269">
        <f t="shared" si="12"/>
        <v>9.3069417352016071E-3</v>
      </c>
      <c r="K138" s="269">
        <f t="shared" si="12"/>
        <v>9.2142523017976971E-3</v>
      </c>
      <c r="L138" s="269">
        <f t="shared" si="12"/>
        <v>8.4943774551214726E-3</v>
      </c>
      <c r="M138" s="269">
        <f t="shared" si="12"/>
        <v>2.3910017186749819E-2</v>
      </c>
      <c r="N138" s="269">
        <f t="shared" si="12"/>
        <v>2.1409836848344153E-2</v>
      </c>
      <c r="O138" s="269">
        <f t="shared" si="12"/>
        <v>2.4882326929359298E-2</v>
      </c>
      <c r="P138" s="269">
        <f t="shared" si="12"/>
        <v>2.2966621669165212E-2</v>
      </c>
      <c r="Q138" s="269">
        <f t="shared" si="12"/>
        <v>2.1657447882206079E-2</v>
      </c>
      <c r="R138" s="269">
        <f t="shared" si="12"/>
        <v>2.0569753803724552E-2</v>
      </c>
      <c r="S138" s="269">
        <f t="shared" si="12"/>
        <v>1.888563701583542E-2</v>
      </c>
      <c r="T138" s="269">
        <f t="shared" si="12"/>
        <v>9.6851945027676828E-3</v>
      </c>
      <c r="U138" s="269">
        <f t="shared" si="12"/>
        <v>9.0322544988462542E-3</v>
      </c>
      <c r="V138" s="269">
        <f t="shared" si="12"/>
        <v>1.0403382342937835E-2</v>
      </c>
      <c r="W138" s="269">
        <f t="shared" si="12"/>
        <v>8.3006059784587801E-3</v>
      </c>
      <c r="X138" s="269">
        <f t="shared" si="12"/>
        <v>2.3895004496116354E-2</v>
      </c>
      <c r="Y138" s="269">
        <f t="shared" si="12"/>
        <v>3.2303838289122172E-2</v>
      </c>
      <c r="DA138" s="79"/>
    </row>
    <row r="139" spans="1:105" ht="12" customHeight="1" x14ac:dyDescent="0.25">
      <c r="A139" s="174" t="s">
        <v>1452</v>
      </c>
      <c r="B139" s="269">
        <f t="shared" ref="B139:Y139" si="13">IF(B$17=0,0,B$17/B$5)</f>
        <v>0.54126069197482718</v>
      </c>
      <c r="C139" s="269">
        <f t="shared" si="13"/>
        <v>0.54541124974194821</v>
      </c>
      <c r="D139" s="269">
        <f t="shared" si="13"/>
        <v>0.52970596045057317</v>
      </c>
      <c r="E139" s="269">
        <f t="shared" si="13"/>
        <v>0.54391903479363957</v>
      </c>
      <c r="F139" s="269">
        <f t="shared" si="13"/>
        <v>0.55628891833651217</v>
      </c>
      <c r="G139" s="269">
        <f t="shared" si="13"/>
        <v>0.55988128452332964</v>
      </c>
      <c r="H139" s="269">
        <f t="shared" si="13"/>
        <v>0.56621860522886092</v>
      </c>
      <c r="I139" s="269">
        <f t="shared" si="13"/>
        <v>0.56591507349879289</v>
      </c>
      <c r="J139" s="269">
        <f t="shared" si="13"/>
        <v>0.56683900333606485</v>
      </c>
      <c r="K139" s="269">
        <f t="shared" si="13"/>
        <v>0.56693313181430494</v>
      </c>
      <c r="L139" s="269">
        <f t="shared" si="13"/>
        <v>0.56815618940012214</v>
      </c>
      <c r="M139" s="269">
        <f t="shared" si="13"/>
        <v>0.54303715337629233</v>
      </c>
      <c r="N139" s="269">
        <f t="shared" si="13"/>
        <v>0.5471467268003759</v>
      </c>
      <c r="O139" s="269">
        <f t="shared" si="13"/>
        <v>0.54144651937239197</v>
      </c>
      <c r="P139" s="269">
        <f t="shared" si="13"/>
        <v>0.54462450328941925</v>
      </c>
      <c r="Q139" s="269">
        <f t="shared" si="13"/>
        <v>0.54673151443533397</v>
      </c>
      <c r="R139" s="269">
        <f t="shared" si="13"/>
        <v>0.54848843164975292</v>
      </c>
      <c r="S139" s="269">
        <f t="shared" si="13"/>
        <v>0.55124074966757786</v>
      </c>
      <c r="T139" s="269">
        <f t="shared" si="13"/>
        <v>0.56619582356448339</v>
      </c>
      <c r="U139" s="269">
        <f t="shared" si="13"/>
        <v>0.56723355181854751</v>
      </c>
      <c r="V139" s="269">
        <f t="shared" si="13"/>
        <v>0.56511098606128318</v>
      </c>
      <c r="W139" s="269">
        <f t="shared" si="13"/>
        <v>0.56843902034460569</v>
      </c>
      <c r="X139" s="269">
        <f t="shared" si="13"/>
        <v>0.54312961762444012</v>
      </c>
      <c r="Y139" s="269">
        <f t="shared" si="13"/>
        <v>0.52921597037726165</v>
      </c>
      <c r="DA139" s="79"/>
    </row>
    <row r="140" spans="1:105" ht="12" customHeight="1" x14ac:dyDescent="0.25">
      <c r="A140" s="174" t="s">
        <v>1461</v>
      </c>
      <c r="B140" s="269">
        <f t="shared" ref="B140:Y140" si="14">IF(B$25=0,0,B$25/B$5)</f>
        <v>0.36704197664732491</v>
      </c>
      <c r="C140" s="269">
        <f t="shared" si="14"/>
        <v>0.36985657033502589</v>
      </c>
      <c r="D140" s="269">
        <f t="shared" si="14"/>
        <v>0.35920643351409359</v>
      </c>
      <c r="E140" s="269">
        <f t="shared" si="14"/>
        <v>0.36884466325895232</v>
      </c>
      <c r="F140" s="269">
        <f t="shared" si="14"/>
        <v>0.37723298070707084</v>
      </c>
      <c r="G140" s="269">
        <f t="shared" si="14"/>
        <v>0.37966905117293032</v>
      </c>
      <c r="H140" s="269">
        <f t="shared" si="14"/>
        <v>0.38396654174058903</v>
      </c>
      <c r="I140" s="269">
        <f t="shared" si="14"/>
        <v>0.38376070952732977</v>
      </c>
      <c r="J140" s="269">
        <f t="shared" si="14"/>
        <v>0.38438724871405416</v>
      </c>
      <c r="K140" s="269">
        <f t="shared" si="14"/>
        <v>0.38445107951356389</v>
      </c>
      <c r="L140" s="269">
        <f t="shared" si="14"/>
        <v>0.38528046446707681</v>
      </c>
      <c r="M140" s="269">
        <f t="shared" si="14"/>
        <v>0.368246638123577</v>
      </c>
      <c r="N140" s="269">
        <f t="shared" si="14"/>
        <v>0.37103343933622268</v>
      </c>
      <c r="O140" s="269">
        <f t="shared" si="14"/>
        <v>0.36716799070363598</v>
      </c>
      <c r="P140" s="269">
        <f t="shared" si="14"/>
        <v>0.36932305852207153</v>
      </c>
      <c r="Q140" s="269">
        <f t="shared" si="14"/>
        <v>0.37075187378111579</v>
      </c>
      <c r="R140" s="269">
        <f t="shared" si="14"/>
        <v>0.37194328187105713</v>
      </c>
      <c r="S140" s="269">
        <f t="shared" si="14"/>
        <v>0.37380969533983965</v>
      </c>
      <c r="T140" s="269">
        <f t="shared" si="14"/>
        <v>0.38395109294253554</v>
      </c>
      <c r="U140" s="269">
        <f t="shared" si="14"/>
        <v>0.38465480159022036</v>
      </c>
      <c r="V140" s="269">
        <f t="shared" si="14"/>
        <v>0.38321543837271488</v>
      </c>
      <c r="W140" s="269">
        <f t="shared" si="14"/>
        <v>0.38547225897656084</v>
      </c>
      <c r="X140" s="269">
        <f t="shared" si="14"/>
        <v>0.36830934036837798</v>
      </c>
      <c r="Y140" s="269">
        <f t="shared" si="14"/>
        <v>0.35887415938498674</v>
      </c>
      <c r="DA140" s="79"/>
    </row>
    <row r="141" spans="1:105" ht="12" customHeight="1" x14ac:dyDescent="0.25">
      <c r="A141" s="174" t="s">
        <v>1470</v>
      </c>
      <c r="B141" s="269">
        <f t="shared" ref="B141:Y141" si="15">IF(B$33=0,0,B$33/B$5)</f>
        <v>4.8898545420617064E-2</v>
      </c>
      <c r="C141" s="269">
        <f t="shared" si="15"/>
        <v>4.5182315729842014E-2</v>
      </c>
      <c r="D141" s="269">
        <f t="shared" si="15"/>
        <v>5.940508706812403E-2</v>
      </c>
      <c r="E141" s="269">
        <f t="shared" si="15"/>
        <v>4.6606763217005229E-2</v>
      </c>
      <c r="F141" s="269">
        <f t="shared" si="15"/>
        <v>3.5322805682350453E-2</v>
      </c>
      <c r="G141" s="269">
        <f t="shared" si="15"/>
        <v>3.2042560576135831E-2</v>
      </c>
      <c r="H141" s="269">
        <f t="shared" si="15"/>
        <v>2.622582381491283E-2</v>
      </c>
      <c r="I141" s="269">
        <f t="shared" si="15"/>
        <v>2.6523078876748249E-2</v>
      </c>
      <c r="J141" s="269">
        <f t="shared" si="15"/>
        <v>2.567783809645122E-2</v>
      </c>
      <c r="K141" s="269">
        <f t="shared" si="15"/>
        <v>2.5539081859970746E-2</v>
      </c>
      <c r="L141" s="269">
        <f t="shared" si="15"/>
        <v>2.4471455556720999E-2</v>
      </c>
      <c r="M141" s="269">
        <f t="shared" si="15"/>
        <v>4.735580765359336E-2</v>
      </c>
      <c r="N141" s="269">
        <f t="shared" si="15"/>
        <v>4.3645043316235643E-2</v>
      </c>
      <c r="O141" s="269">
        <f t="shared" si="15"/>
        <v>4.8799062603051238E-2</v>
      </c>
      <c r="P141" s="269">
        <f t="shared" si="15"/>
        <v>4.5956368862151681E-2</v>
      </c>
      <c r="Q141" s="269">
        <f t="shared" si="15"/>
        <v>4.4012379927190204E-2</v>
      </c>
      <c r="R141" s="269">
        <f t="shared" si="15"/>
        <v>4.2397395290156258E-2</v>
      </c>
      <c r="S141" s="269">
        <f t="shared" si="15"/>
        <v>3.9897507681662107E-2</v>
      </c>
      <c r="T141" s="269">
        <f t="shared" si="15"/>
        <v>2.6238803351811498E-2</v>
      </c>
      <c r="U141" s="269">
        <f t="shared" si="15"/>
        <v>2.5268986810675867E-2</v>
      </c>
      <c r="V141" s="269">
        <f t="shared" si="15"/>
        <v>2.7306686339742564E-2</v>
      </c>
      <c r="W141" s="269">
        <f t="shared" si="15"/>
        <v>2.4183133133177524E-2</v>
      </c>
      <c r="X141" s="269">
        <f t="shared" si="15"/>
        <v>4.7334907414494948E-2</v>
      </c>
      <c r="Y141" s="269">
        <f t="shared" si="15"/>
        <v>5.9813413206142765E-2</v>
      </c>
      <c r="DA141" s="79"/>
    </row>
    <row r="142" spans="1:105" ht="12" customHeight="1" x14ac:dyDescent="0.25">
      <c r="A142" s="62" t="s">
        <v>1577</v>
      </c>
      <c r="B142" s="318">
        <f t="shared" ref="B142:Y142" si="16">IF(B$34=0,0,B$34/B$5)</f>
        <v>3.7867153202284662E-2</v>
      </c>
      <c r="C142" s="318">
        <f t="shared" si="16"/>
        <v>3.406633131530392E-2</v>
      </c>
      <c r="D142" s="318">
        <f t="shared" si="16"/>
        <v>4.8609190937557605E-2</v>
      </c>
      <c r="E142" s="318">
        <f t="shared" si="16"/>
        <v>3.5521191519689958E-2</v>
      </c>
      <c r="F142" s="318">
        <f t="shared" si="16"/>
        <v>2.3985124347147654E-2</v>
      </c>
      <c r="G142" s="318">
        <f t="shared" si="16"/>
        <v>2.0631663504068663E-2</v>
      </c>
      <c r="H142" s="318">
        <f t="shared" si="16"/>
        <v>1.4685766300654653E-2</v>
      </c>
      <c r="I142" s="318">
        <f t="shared" si="16"/>
        <v>1.4989207619158514E-2</v>
      </c>
      <c r="J142" s="318">
        <f t="shared" si="16"/>
        <v>1.4125136296447658E-2</v>
      </c>
      <c r="K142" s="318">
        <f t="shared" si="16"/>
        <v>1.3984461634746625E-2</v>
      </c>
      <c r="L142" s="318">
        <f t="shared" si="16"/>
        <v>1.289190828962076E-2</v>
      </c>
      <c r="M142" s="318">
        <f t="shared" si="16"/>
        <v>3.6288209513103936E-2</v>
      </c>
      <c r="N142" s="318">
        <f t="shared" si="16"/>
        <v>3.2493688278259929E-2</v>
      </c>
      <c r="O142" s="318">
        <f t="shared" si="16"/>
        <v>3.7763883050929696E-2</v>
      </c>
      <c r="P142" s="318">
        <f t="shared" si="16"/>
        <v>3.4856419066093949E-2</v>
      </c>
      <c r="Q142" s="318">
        <f t="shared" si="16"/>
        <v>3.2869487300249675E-2</v>
      </c>
      <c r="R142" s="318">
        <f t="shared" si="16"/>
        <v>3.1218695069620332E-2</v>
      </c>
      <c r="S142" s="318">
        <f t="shared" si="16"/>
        <v>2.8662712680894813E-2</v>
      </c>
      <c r="T142" s="318">
        <f t="shared" si="16"/>
        <v>1.4699210148889549E-2</v>
      </c>
      <c r="U142" s="318">
        <f t="shared" si="16"/>
        <v>1.370824374862622E-2</v>
      </c>
      <c r="V142" s="318">
        <f t="shared" si="16"/>
        <v>1.578920312590424E-2</v>
      </c>
      <c r="W142" s="318">
        <f t="shared" si="16"/>
        <v>1.2597821510515641E-2</v>
      </c>
      <c r="X142" s="318">
        <f t="shared" si="16"/>
        <v>3.6265424767329517E-2</v>
      </c>
      <c r="Y142" s="318">
        <f t="shared" si="16"/>
        <v>4.9027503525288896E-2</v>
      </c>
      <c r="DA142" s="141"/>
    </row>
    <row r="143" spans="1:105" ht="12" customHeight="1" x14ac:dyDescent="0.25">
      <c r="A143" s="63" t="s">
        <v>1578</v>
      </c>
      <c r="B143" s="326">
        <f t="shared" ref="B143:Y143" si="17">IF(B$35=0,0,B$35/B$5)</f>
        <v>1.1031392218332398E-2</v>
      </c>
      <c r="C143" s="326">
        <f t="shared" si="17"/>
        <v>1.1115984414538087E-2</v>
      </c>
      <c r="D143" s="326">
        <f t="shared" si="17"/>
        <v>1.0795896130566422E-2</v>
      </c>
      <c r="E143" s="326">
        <f t="shared" si="17"/>
        <v>1.1085571697315277E-2</v>
      </c>
      <c r="F143" s="326">
        <f t="shared" si="17"/>
        <v>1.1337681335202793E-2</v>
      </c>
      <c r="G143" s="326">
        <f t="shared" si="17"/>
        <v>1.1410897072067171E-2</v>
      </c>
      <c r="H143" s="326">
        <f t="shared" si="17"/>
        <v>1.1540057514258175E-2</v>
      </c>
      <c r="I143" s="326">
        <f t="shared" si="17"/>
        <v>1.1533871257589737E-2</v>
      </c>
      <c r="J143" s="326">
        <f t="shared" si="17"/>
        <v>1.1552701800003562E-2</v>
      </c>
      <c r="K143" s="326">
        <f t="shared" si="17"/>
        <v>1.1554620225224119E-2</v>
      </c>
      <c r="L143" s="326">
        <f t="shared" si="17"/>
        <v>1.1579547267100239E-2</v>
      </c>
      <c r="M143" s="326">
        <f t="shared" si="17"/>
        <v>1.1067598140489417E-2</v>
      </c>
      <c r="N143" s="326">
        <f t="shared" si="17"/>
        <v>1.1151355037975716E-2</v>
      </c>
      <c r="O143" s="326">
        <f t="shared" si="17"/>
        <v>1.1035179552121542E-2</v>
      </c>
      <c r="P143" s="326">
        <f t="shared" si="17"/>
        <v>1.1099949796057731E-2</v>
      </c>
      <c r="Q143" s="326">
        <f t="shared" si="17"/>
        <v>1.114289262694053E-2</v>
      </c>
      <c r="R143" s="326">
        <f t="shared" si="17"/>
        <v>1.1178700220535926E-2</v>
      </c>
      <c r="S143" s="326">
        <f t="shared" si="17"/>
        <v>1.1234795000767296E-2</v>
      </c>
      <c r="T143" s="326">
        <f t="shared" si="17"/>
        <v>1.1539593202921949E-2</v>
      </c>
      <c r="U143" s="326">
        <f t="shared" si="17"/>
        <v>1.1560743062049647E-2</v>
      </c>
      <c r="V143" s="326">
        <f t="shared" si="17"/>
        <v>1.1517483213838324E-2</v>
      </c>
      <c r="W143" s="326">
        <f t="shared" si="17"/>
        <v>1.1585311622661883E-2</v>
      </c>
      <c r="X143" s="326">
        <f t="shared" si="17"/>
        <v>1.1069482647165433E-2</v>
      </c>
      <c r="Y143" s="326">
        <f t="shared" si="17"/>
        <v>1.078590968085387E-2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DA144" s="94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18">SUM(B147:B152,B154:B156,B158:B159,B161:B162)</f>
        <v>1.0000000000000002</v>
      </c>
      <c r="C146" s="232">
        <f t="shared" si="18"/>
        <v>1.0000000000000002</v>
      </c>
      <c r="D146" s="232">
        <f t="shared" si="18"/>
        <v>1.0000000000000002</v>
      </c>
      <c r="E146" s="232">
        <f t="shared" si="18"/>
        <v>0.99999999999999978</v>
      </c>
      <c r="F146" s="232">
        <f t="shared" si="18"/>
        <v>1.0000000000000002</v>
      </c>
      <c r="G146" s="232">
        <f t="shared" si="18"/>
        <v>1.0000000000000002</v>
      </c>
      <c r="H146" s="232">
        <f t="shared" si="18"/>
        <v>1.0000000000000004</v>
      </c>
      <c r="I146" s="232">
        <f t="shared" si="18"/>
        <v>1</v>
      </c>
      <c r="J146" s="232">
        <f t="shared" si="18"/>
        <v>1</v>
      </c>
      <c r="K146" s="232">
        <f t="shared" si="18"/>
        <v>1.0000000000000002</v>
      </c>
      <c r="L146" s="232">
        <f t="shared" si="18"/>
        <v>1</v>
      </c>
      <c r="M146" s="232">
        <f t="shared" si="18"/>
        <v>1</v>
      </c>
      <c r="N146" s="232">
        <f t="shared" si="18"/>
        <v>0.99999999999999978</v>
      </c>
      <c r="O146" s="232">
        <f t="shared" si="18"/>
        <v>0.99999999999999989</v>
      </c>
      <c r="P146" s="232">
        <f t="shared" si="18"/>
        <v>0.99999999999999989</v>
      </c>
      <c r="Q146" s="232">
        <f t="shared" si="18"/>
        <v>0.99999999999999989</v>
      </c>
      <c r="R146" s="232">
        <f t="shared" si="18"/>
        <v>1</v>
      </c>
      <c r="S146" s="232">
        <f t="shared" si="18"/>
        <v>0.99999999999999978</v>
      </c>
      <c r="T146" s="232">
        <f t="shared" si="18"/>
        <v>1</v>
      </c>
      <c r="U146" s="232">
        <f t="shared" si="18"/>
        <v>0.99999999999999978</v>
      </c>
      <c r="V146" s="232">
        <f t="shared" si="18"/>
        <v>1.0000000000000004</v>
      </c>
      <c r="W146" s="232">
        <f t="shared" si="18"/>
        <v>0.99999999999999989</v>
      </c>
      <c r="X146" s="232">
        <f t="shared" si="18"/>
        <v>1</v>
      </c>
      <c r="Y146" s="232">
        <f t="shared" si="18"/>
        <v>0.99999999999999989</v>
      </c>
      <c r="DA146" s="95"/>
    </row>
    <row r="147" spans="1:105" ht="12" customHeight="1" x14ac:dyDescent="0.25">
      <c r="A147" s="55" t="s">
        <v>91</v>
      </c>
      <c r="B147" s="266">
        <f t="shared" ref="B147:Y147" si="19">IF(B$49=0,0,B$49/B$48)</f>
        <v>7.1955502283616007E-3</v>
      </c>
      <c r="C147" s="266">
        <f t="shared" si="19"/>
        <v>7.1955502283611913E-3</v>
      </c>
      <c r="D147" s="266">
        <f t="shared" si="19"/>
        <v>7.1955502283618973E-3</v>
      </c>
      <c r="E147" s="266">
        <f t="shared" si="19"/>
        <v>7.1955502283518862E-3</v>
      </c>
      <c r="F147" s="266">
        <f t="shared" si="19"/>
        <v>7.1955502283611609E-3</v>
      </c>
      <c r="G147" s="266">
        <f t="shared" si="19"/>
        <v>7.1955502283585918E-3</v>
      </c>
      <c r="H147" s="266">
        <f t="shared" si="19"/>
        <v>7.1955502283611965E-3</v>
      </c>
      <c r="I147" s="266">
        <f t="shared" si="19"/>
        <v>7.195550228360611E-3</v>
      </c>
      <c r="J147" s="266">
        <f t="shared" si="19"/>
        <v>7.1955502283554754E-3</v>
      </c>
      <c r="K147" s="266">
        <f t="shared" si="19"/>
        <v>7.1955502283611791E-3</v>
      </c>
      <c r="L147" s="266">
        <f t="shared" si="19"/>
        <v>7.1955502283549506E-3</v>
      </c>
      <c r="M147" s="266">
        <f t="shared" si="19"/>
        <v>7.1955502283647544E-3</v>
      </c>
      <c r="N147" s="266">
        <f t="shared" si="19"/>
        <v>7.1955502283644031E-3</v>
      </c>
      <c r="O147" s="266">
        <f t="shared" si="19"/>
        <v>7.1955502283641802E-3</v>
      </c>
      <c r="P147" s="266">
        <f t="shared" si="19"/>
        <v>7.1955502283614203E-3</v>
      </c>
      <c r="Q147" s="266">
        <f t="shared" si="19"/>
        <v>7.1955502283594557E-3</v>
      </c>
      <c r="R147" s="266">
        <f t="shared" si="19"/>
        <v>7.1955502283637847E-3</v>
      </c>
      <c r="S147" s="266">
        <f t="shared" si="19"/>
        <v>7.1955502283601895E-3</v>
      </c>
      <c r="T147" s="266">
        <f t="shared" si="19"/>
        <v>7.1955502283590541E-3</v>
      </c>
      <c r="U147" s="266">
        <f t="shared" si="19"/>
        <v>7.1955502283602302E-3</v>
      </c>
      <c r="V147" s="266">
        <f t="shared" si="19"/>
        <v>7.1955502283594912E-3</v>
      </c>
      <c r="W147" s="266">
        <f t="shared" si="19"/>
        <v>7.1955502283581026E-3</v>
      </c>
      <c r="X147" s="266">
        <f t="shared" si="19"/>
        <v>7.1955502283835944E-3</v>
      </c>
      <c r="Y147" s="266">
        <f t="shared" si="19"/>
        <v>7.1955502283859588E-3</v>
      </c>
      <c r="DA147" s="76"/>
    </row>
    <row r="148" spans="1:105" ht="12" customHeight="1" x14ac:dyDescent="0.25">
      <c r="A148" s="173" t="s">
        <v>92</v>
      </c>
      <c r="B148" s="267">
        <f t="shared" ref="B148:Y148" si="20">IF(B$50=0,0,B$50/B$48)</f>
        <v>8.0564402695717883E-3</v>
      </c>
      <c r="C148" s="267">
        <f t="shared" si="20"/>
        <v>8.0564402695713303E-3</v>
      </c>
      <c r="D148" s="267">
        <f t="shared" si="20"/>
        <v>8.0564402695721214E-3</v>
      </c>
      <c r="E148" s="267">
        <f t="shared" si="20"/>
        <v>8.0564402695609098E-3</v>
      </c>
      <c r="F148" s="267">
        <f t="shared" si="20"/>
        <v>8.0564402695712939E-3</v>
      </c>
      <c r="G148" s="267">
        <f t="shared" si="20"/>
        <v>8.0564402695684177E-3</v>
      </c>
      <c r="H148" s="267">
        <f t="shared" si="20"/>
        <v>8.056440269571339E-3</v>
      </c>
      <c r="I148" s="267">
        <f t="shared" si="20"/>
        <v>8.0564402695706798E-3</v>
      </c>
      <c r="J148" s="267">
        <f t="shared" si="20"/>
        <v>8.0564402695649292E-3</v>
      </c>
      <c r="K148" s="267">
        <f t="shared" si="20"/>
        <v>8.0564402695713147E-3</v>
      </c>
      <c r="L148" s="267">
        <f t="shared" si="20"/>
        <v>8.0564402695643394E-3</v>
      </c>
      <c r="M148" s="267">
        <f t="shared" si="20"/>
        <v>8.0564402695753202E-3</v>
      </c>
      <c r="N148" s="267">
        <f t="shared" si="20"/>
        <v>8.0564402695749281E-3</v>
      </c>
      <c r="O148" s="267">
        <f t="shared" si="20"/>
        <v>8.0564402695746766E-3</v>
      </c>
      <c r="P148" s="267">
        <f t="shared" si="20"/>
        <v>8.0564402695715836E-3</v>
      </c>
      <c r="Q148" s="267">
        <f t="shared" si="20"/>
        <v>8.0564402695693857E-3</v>
      </c>
      <c r="R148" s="267">
        <f t="shared" si="20"/>
        <v>8.0564402695742325E-3</v>
      </c>
      <c r="S148" s="267">
        <f t="shared" si="20"/>
        <v>8.0564402695702097E-3</v>
      </c>
      <c r="T148" s="267">
        <f t="shared" si="20"/>
        <v>8.0564402695689364E-3</v>
      </c>
      <c r="U148" s="267">
        <f t="shared" si="20"/>
        <v>8.0564402695702565E-3</v>
      </c>
      <c r="V148" s="267">
        <f t="shared" si="20"/>
        <v>8.0564402695694273E-3</v>
      </c>
      <c r="W148" s="267">
        <f t="shared" si="20"/>
        <v>8.056440269567873E-3</v>
      </c>
      <c r="X148" s="267">
        <f t="shared" si="20"/>
        <v>8.0564402695964127E-3</v>
      </c>
      <c r="Y148" s="267">
        <f t="shared" si="20"/>
        <v>8.0564402695990599E-3</v>
      </c>
      <c r="DA148" s="77"/>
    </row>
    <row r="149" spans="1:105" ht="12" customHeight="1" x14ac:dyDescent="0.25">
      <c r="A149" s="173" t="s">
        <v>93</v>
      </c>
      <c r="B149" s="267">
        <f t="shared" ref="B149:Y149" si="21">IF(B$51=0,0,B$51/B$48)</f>
        <v>7.9316612106332725E-3</v>
      </c>
      <c r="C149" s="267">
        <f t="shared" si="21"/>
        <v>7.205751253251653E-3</v>
      </c>
      <c r="D149" s="267">
        <f t="shared" si="21"/>
        <v>1.0154454572555354E-2</v>
      </c>
      <c r="E149" s="267">
        <f t="shared" si="21"/>
        <v>7.5796115053662341E-3</v>
      </c>
      <c r="F149" s="267">
        <f t="shared" si="21"/>
        <v>5.1743926622644376E-3</v>
      </c>
      <c r="G149" s="267">
        <f t="shared" si="21"/>
        <v>4.4712635868956541E-3</v>
      </c>
      <c r="H149" s="267">
        <f t="shared" si="21"/>
        <v>3.2035359765146113E-3</v>
      </c>
      <c r="I149" s="267">
        <f t="shared" si="21"/>
        <v>3.2821351117164757E-3</v>
      </c>
      <c r="J149" s="267">
        <f t="shared" si="21"/>
        <v>3.0965753752059564E-3</v>
      </c>
      <c r="K149" s="267">
        <f t="shared" si="21"/>
        <v>3.0501972220989015E-3</v>
      </c>
      <c r="L149" s="267">
        <f t="shared" si="21"/>
        <v>2.8312038933407616E-3</v>
      </c>
      <c r="M149" s="267">
        <f t="shared" si="21"/>
        <v>7.6901902612129857E-3</v>
      </c>
      <c r="N149" s="267">
        <f t="shared" si="21"/>
        <v>6.9339430995388647E-3</v>
      </c>
      <c r="O149" s="267">
        <f t="shared" si="21"/>
        <v>7.9856007940067274E-3</v>
      </c>
      <c r="P149" s="267">
        <f t="shared" si="21"/>
        <v>7.4302142664374685E-3</v>
      </c>
      <c r="Q149" s="267">
        <f t="shared" si="21"/>
        <v>7.0049515850887228E-3</v>
      </c>
      <c r="R149" s="267">
        <f t="shared" si="21"/>
        <v>6.656109531269141E-3</v>
      </c>
      <c r="S149" s="267">
        <f t="shared" si="21"/>
        <v>6.1342586072041785E-3</v>
      </c>
      <c r="T149" s="267">
        <f t="shared" si="21"/>
        <v>3.2133053927446411E-3</v>
      </c>
      <c r="U149" s="267">
        <f t="shared" si="21"/>
        <v>2.9948864648639529E-3</v>
      </c>
      <c r="V149" s="267">
        <f t="shared" si="21"/>
        <v>3.4674269181772326E-3</v>
      </c>
      <c r="W149" s="267">
        <f t="shared" si="21"/>
        <v>2.7585345156651031E-3</v>
      </c>
      <c r="X149" s="267">
        <f t="shared" si="21"/>
        <v>7.6378873477991674E-3</v>
      </c>
      <c r="Y149" s="267">
        <f t="shared" si="21"/>
        <v>1.0222717737302321E-2</v>
      </c>
      <c r="DA149" s="77"/>
    </row>
    <row r="150" spans="1:105" ht="12" customHeight="1" x14ac:dyDescent="0.25">
      <c r="A150" s="173" t="s">
        <v>94</v>
      </c>
      <c r="B150" s="267">
        <f t="shared" ref="B150:Y150" si="22">IF(B$52=0,0,B$52/B$48)</f>
        <v>5.9256386055672756E-3</v>
      </c>
      <c r="C150" s="267">
        <f t="shared" si="22"/>
        <v>5.925638605566939E-3</v>
      </c>
      <c r="D150" s="267">
        <f t="shared" si="22"/>
        <v>5.9256386055675202E-3</v>
      </c>
      <c r="E150" s="267">
        <f t="shared" si="22"/>
        <v>5.9256386055592742E-3</v>
      </c>
      <c r="F150" s="267">
        <f t="shared" si="22"/>
        <v>5.9256386055669148E-3</v>
      </c>
      <c r="G150" s="267">
        <f t="shared" si="22"/>
        <v>5.9256386055647967E-3</v>
      </c>
      <c r="H150" s="267">
        <f t="shared" si="22"/>
        <v>5.925638605566946E-3</v>
      </c>
      <c r="I150" s="267">
        <f t="shared" si="22"/>
        <v>5.9256386055664611E-3</v>
      </c>
      <c r="J150" s="267">
        <f t="shared" si="22"/>
        <v>5.925638605562231E-3</v>
      </c>
      <c r="K150" s="267">
        <f t="shared" si="22"/>
        <v>5.9256386055669295E-3</v>
      </c>
      <c r="L150" s="267">
        <f t="shared" si="22"/>
        <v>5.9256386055617999E-3</v>
      </c>
      <c r="M150" s="267">
        <f t="shared" si="22"/>
        <v>5.9256386055698716E-3</v>
      </c>
      <c r="N150" s="267">
        <f t="shared" si="22"/>
        <v>5.9256386055695845E-3</v>
      </c>
      <c r="O150" s="267">
        <f t="shared" si="22"/>
        <v>5.9256386055694006E-3</v>
      </c>
      <c r="P150" s="267">
        <f t="shared" si="22"/>
        <v>5.9256386055671273E-3</v>
      </c>
      <c r="Q150" s="267">
        <f t="shared" si="22"/>
        <v>5.9256386055655096E-3</v>
      </c>
      <c r="R150" s="267">
        <f t="shared" si="22"/>
        <v>5.9256386055690719E-3</v>
      </c>
      <c r="S150" s="267">
        <f t="shared" si="22"/>
        <v>5.9256386055661159E-3</v>
      </c>
      <c r="T150" s="267">
        <f t="shared" si="22"/>
        <v>5.9256386055651783E-3</v>
      </c>
      <c r="U150" s="267">
        <f t="shared" si="22"/>
        <v>5.9256386055661489E-3</v>
      </c>
      <c r="V150" s="267">
        <f t="shared" si="22"/>
        <v>5.9256386055655374E-3</v>
      </c>
      <c r="W150" s="267">
        <f t="shared" si="22"/>
        <v>5.9256386055643959E-3</v>
      </c>
      <c r="X150" s="267">
        <f t="shared" si="22"/>
        <v>5.925638605585387E-3</v>
      </c>
      <c r="Y150" s="267">
        <f t="shared" si="22"/>
        <v>5.9256386055873351E-3</v>
      </c>
      <c r="DA150" s="77"/>
    </row>
    <row r="151" spans="1:105" ht="12" customHeight="1" x14ac:dyDescent="0.25">
      <c r="A151" s="56" t="s">
        <v>95</v>
      </c>
      <c r="B151" s="268">
        <f t="shared" ref="B151:Y151" si="23">IF(B$53=0,0,B$53/B$48)</f>
        <v>7.9057187284048078E-3</v>
      </c>
      <c r="C151" s="268">
        <f t="shared" si="23"/>
        <v>7.7511886898582356E-3</v>
      </c>
      <c r="D151" s="268">
        <f t="shared" si="23"/>
        <v>7.9245701253972366E-3</v>
      </c>
      <c r="E151" s="268">
        <f t="shared" si="23"/>
        <v>7.5677930345792342E-3</v>
      </c>
      <c r="F151" s="268">
        <f t="shared" si="23"/>
        <v>7.7460608548200046E-3</v>
      </c>
      <c r="G151" s="268">
        <f t="shared" si="23"/>
        <v>7.8216435534821174E-3</v>
      </c>
      <c r="H151" s="268">
        <f t="shared" si="23"/>
        <v>8.0609756960100479E-3</v>
      </c>
      <c r="I151" s="268">
        <f t="shared" si="23"/>
        <v>8.0097641664713896E-3</v>
      </c>
      <c r="J151" s="268">
        <f t="shared" si="23"/>
        <v>8.0358528646239415E-3</v>
      </c>
      <c r="K151" s="268">
        <f t="shared" si="23"/>
        <v>8.2013059045851402E-3</v>
      </c>
      <c r="L151" s="268">
        <f t="shared" si="23"/>
        <v>8.079194752379084E-3</v>
      </c>
      <c r="M151" s="268">
        <f t="shared" si="23"/>
        <v>7.7184180125491669E-3</v>
      </c>
      <c r="N151" s="268">
        <f t="shared" si="23"/>
        <v>7.6587195010448294E-3</v>
      </c>
      <c r="O151" s="268">
        <f t="shared" si="23"/>
        <v>7.7189090765619568E-3</v>
      </c>
      <c r="P151" s="268">
        <f t="shared" si="23"/>
        <v>7.5914961200550168E-3</v>
      </c>
      <c r="Q151" s="268">
        <f t="shared" si="23"/>
        <v>7.6889072277355405E-3</v>
      </c>
      <c r="R151" s="268">
        <f t="shared" si="23"/>
        <v>7.7523729520588436E-3</v>
      </c>
      <c r="S151" s="268">
        <f t="shared" si="23"/>
        <v>7.7614313826678341E-3</v>
      </c>
      <c r="T151" s="268">
        <f t="shared" si="23"/>
        <v>8.108361451472812E-3</v>
      </c>
      <c r="U151" s="268">
        <f t="shared" si="23"/>
        <v>8.2018037489494655E-3</v>
      </c>
      <c r="V151" s="268">
        <f t="shared" si="23"/>
        <v>7.8309488976965186E-3</v>
      </c>
      <c r="W151" s="268">
        <f t="shared" si="23"/>
        <v>8.176029042683608E-3</v>
      </c>
      <c r="X151" s="268">
        <f t="shared" si="23"/>
        <v>7.4334534726363246E-3</v>
      </c>
      <c r="Y151" s="268">
        <f t="shared" si="23"/>
        <v>8.0496601164408033E-3</v>
      </c>
      <c r="DA151" s="78"/>
    </row>
    <row r="152" spans="1:105" ht="12" customHeight="1" x14ac:dyDescent="0.25">
      <c r="A152" s="174" t="s">
        <v>1496</v>
      </c>
      <c r="B152" s="269">
        <f t="shared" ref="B152:Y152" si="24">IF(B$59=0,0,B$59/B$48)</f>
        <v>3.3823541587426675E-2</v>
      </c>
      <c r="C152" s="269">
        <f t="shared" si="24"/>
        <v>3.0727992624832494E-2</v>
      </c>
      <c r="D152" s="269">
        <f t="shared" si="24"/>
        <v>4.3302355888828838E-2</v>
      </c>
      <c r="E152" s="269">
        <f t="shared" si="24"/>
        <v>3.2322271231731523E-2</v>
      </c>
      <c r="F152" s="269">
        <f t="shared" si="24"/>
        <v>2.2065527101327514E-2</v>
      </c>
      <c r="G152" s="269">
        <f t="shared" si="24"/>
        <v>1.9067124258530584E-2</v>
      </c>
      <c r="H152" s="269">
        <f t="shared" si="24"/>
        <v>1.3661064113933367E-2</v>
      </c>
      <c r="I152" s="269">
        <f t="shared" si="24"/>
        <v>1.3996239942506582E-2</v>
      </c>
      <c r="J152" s="269">
        <f t="shared" si="24"/>
        <v>1.3204944487728276E-2</v>
      </c>
      <c r="K152" s="269">
        <f t="shared" si="24"/>
        <v>1.3007170862669564E-2</v>
      </c>
      <c r="L152" s="269">
        <f t="shared" si="24"/>
        <v>1.2073302185488813E-2</v>
      </c>
      <c r="M152" s="269">
        <f t="shared" si="24"/>
        <v>3.2793820009187381E-2</v>
      </c>
      <c r="N152" s="269">
        <f t="shared" si="24"/>
        <v>2.9568901969449848E-2</v>
      </c>
      <c r="O152" s="269">
        <f t="shared" si="24"/>
        <v>3.4053559952179152E-2</v>
      </c>
      <c r="P152" s="269">
        <f t="shared" si="24"/>
        <v>3.1685186062589459E-2</v>
      </c>
      <c r="Q152" s="269">
        <f t="shared" si="24"/>
        <v>2.9871708456045098E-2</v>
      </c>
      <c r="R152" s="269">
        <f t="shared" si="24"/>
        <v>2.8384116714356474E-2</v>
      </c>
      <c r="S152" s="269">
        <f t="shared" si="24"/>
        <v>2.6158751060956484E-2</v>
      </c>
      <c r="T152" s="269">
        <f t="shared" si="24"/>
        <v>1.3702724523696998E-2</v>
      </c>
      <c r="U152" s="269">
        <f t="shared" si="24"/>
        <v>1.2771305304637375E-2</v>
      </c>
      <c r="V152" s="269">
        <f t="shared" si="24"/>
        <v>1.4786392844301331E-2</v>
      </c>
      <c r="W152" s="269">
        <f t="shared" si="24"/>
        <v>1.1763413039612298E-2</v>
      </c>
      <c r="X152" s="269">
        <f t="shared" si="24"/>
        <v>3.2570781011426853E-2</v>
      </c>
      <c r="Y152" s="269">
        <f t="shared" si="24"/>
        <v>4.3593455310550623E-2</v>
      </c>
      <c r="DA152" s="79"/>
    </row>
    <row r="153" spans="1:105" ht="12" customHeight="1" x14ac:dyDescent="0.25">
      <c r="A153" s="174" t="s">
        <v>1498</v>
      </c>
      <c r="B153" s="269">
        <f t="shared" ref="B153:Y153" si="25">IF(B$60=0,0,B$60/B$48)</f>
        <v>0.15649635045945848</v>
      </c>
      <c r="C153" s="269">
        <f t="shared" si="25"/>
        <v>0.15608525433386591</v>
      </c>
      <c r="D153" s="269">
        <f t="shared" si="25"/>
        <v>0.14595872793017894</v>
      </c>
      <c r="E153" s="269">
        <f t="shared" si="25"/>
        <v>0.15031483146197608</v>
      </c>
      <c r="F153" s="269">
        <f t="shared" si="25"/>
        <v>0.15799209778514367</v>
      </c>
      <c r="G153" s="269">
        <f t="shared" si="25"/>
        <v>0.15960470326182072</v>
      </c>
      <c r="H153" s="269">
        <f t="shared" si="25"/>
        <v>0.16320934360958292</v>
      </c>
      <c r="I153" s="269">
        <f t="shared" si="25"/>
        <v>0.16109158789958763</v>
      </c>
      <c r="J153" s="269">
        <f t="shared" si="25"/>
        <v>0.16151879414233533</v>
      </c>
      <c r="K153" s="269">
        <f t="shared" si="25"/>
        <v>0.16400825383193068</v>
      </c>
      <c r="L153" s="269">
        <f t="shared" si="25"/>
        <v>0.16209034457194813</v>
      </c>
      <c r="M153" s="269">
        <f t="shared" si="25"/>
        <v>0.15271864733045834</v>
      </c>
      <c r="N153" s="269">
        <f t="shared" si="25"/>
        <v>0.15365072791773263</v>
      </c>
      <c r="O153" s="269">
        <f t="shared" si="25"/>
        <v>0.15212006277602033</v>
      </c>
      <c r="P153" s="269">
        <f t="shared" si="25"/>
        <v>0.15154229318418891</v>
      </c>
      <c r="Q153" s="269">
        <f t="shared" si="25"/>
        <v>0.15384667266528523</v>
      </c>
      <c r="R153" s="269">
        <f t="shared" si="25"/>
        <v>0.15545671309935655</v>
      </c>
      <c r="S153" s="269">
        <f t="shared" si="25"/>
        <v>0.15651754868303167</v>
      </c>
      <c r="T153" s="269">
        <f t="shared" si="25"/>
        <v>0.16216707015545556</v>
      </c>
      <c r="U153" s="269">
        <f t="shared" si="25"/>
        <v>0.16354805862236232</v>
      </c>
      <c r="V153" s="269">
        <f t="shared" si="25"/>
        <v>0.15885772757737662</v>
      </c>
      <c r="W153" s="269">
        <f t="shared" si="25"/>
        <v>0.1637690712298307</v>
      </c>
      <c r="X153" s="269">
        <f t="shared" si="25"/>
        <v>0.1558489694667459</v>
      </c>
      <c r="Y153" s="269">
        <f t="shared" si="25"/>
        <v>0.14635835529402483</v>
      </c>
      <c r="DA153" s="79"/>
    </row>
    <row r="154" spans="1:105" ht="12" customHeight="1" x14ac:dyDescent="0.25">
      <c r="A154" s="62" t="s">
        <v>1499</v>
      </c>
      <c r="B154" s="318">
        <f t="shared" ref="B154:Y154" si="26">IF(B$61=0,0,B$61/B$48)</f>
        <v>0.13042231512346705</v>
      </c>
      <c r="C154" s="318">
        <f t="shared" si="26"/>
        <v>0.12955274938113537</v>
      </c>
      <c r="D154" s="318">
        <f t="shared" si="26"/>
        <v>0.12050957505358767</v>
      </c>
      <c r="E154" s="318">
        <f t="shared" si="26"/>
        <v>0.12362204323382339</v>
      </c>
      <c r="F154" s="318">
        <f t="shared" si="26"/>
        <v>0.13039152601384366</v>
      </c>
      <c r="G154" s="318">
        <f t="shared" si="26"/>
        <v>0.13169904704985966</v>
      </c>
      <c r="H154" s="318">
        <f t="shared" si="26"/>
        <v>0.13480286560784799</v>
      </c>
      <c r="I154" s="318">
        <f t="shared" si="26"/>
        <v>0.13259260871280781</v>
      </c>
      <c r="J154" s="318">
        <f t="shared" si="26"/>
        <v>0.13293966460955428</v>
      </c>
      <c r="K154" s="318">
        <f t="shared" si="26"/>
        <v>0.13556925719704202</v>
      </c>
      <c r="L154" s="318">
        <f t="shared" si="26"/>
        <v>0.13339430622479326</v>
      </c>
      <c r="M154" s="318">
        <f t="shared" si="26"/>
        <v>0.1262518524962471</v>
      </c>
      <c r="N154" s="318">
        <f t="shared" si="26"/>
        <v>0.12679819043352653</v>
      </c>
      <c r="O154" s="318">
        <f t="shared" si="26"/>
        <v>0.12578788488919201</v>
      </c>
      <c r="P154" s="318">
        <f t="shared" si="26"/>
        <v>0.12484200132263124</v>
      </c>
      <c r="Q154" s="318">
        <f t="shared" si="26"/>
        <v>0.12704964785292042</v>
      </c>
      <c r="R154" s="318">
        <f t="shared" si="26"/>
        <v>0.12856159542686421</v>
      </c>
      <c r="S154" s="318">
        <f t="shared" si="26"/>
        <v>0.129385263842589</v>
      </c>
      <c r="T154" s="318">
        <f t="shared" si="26"/>
        <v>0.13370116959380376</v>
      </c>
      <c r="U154" s="318">
        <f t="shared" si="26"/>
        <v>0.13504701789256868</v>
      </c>
      <c r="V154" s="318">
        <f t="shared" si="26"/>
        <v>0.13031594344737141</v>
      </c>
      <c r="W154" s="318">
        <f t="shared" si="26"/>
        <v>0.13514264613245341</v>
      </c>
      <c r="X154" s="318">
        <f t="shared" si="26"/>
        <v>0.12954118782391991</v>
      </c>
      <c r="Y154" s="318">
        <f t="shared" si="26"/>
        <v>0.12098021499930202</v>
      </c>
      <c r="DA154" s="141"/>
    </row>
    <row r="155" spans="1:105" ht="12" customHeight="1" x14ac:dyDescent="0.25">
      <c r="A155" s="62" t="s">
        <v>1506</v>
      </c>
      <c r="B155" s="318">
        <f t="shared" ref="B155:Y155" si="27">IF(B$67=0,0,B$67/B$48)</f>
        <v>2.6074035335991421E-2</v>
      </c>
      <c r="C155" s="318">
        <f t="shared" si="27"/>
        <v>2.6532504952730528E-2</v>
      </c>
      <c r="D155" s="318">
        <f t="shared" si="27"/>
        <v>2.5449152876591292E-2</v>
      </c>
      <c r="E155" s="318">
        <f t="shared" si="27"/>
        <v>2.669278822815269E-2</v>
      </c>
      <c r="F155" s="318">
        <f t="shared" si="27"/>
        <v>2.7600571771300007E-2</v>
      </c>
      <c r="G155" s="318">
        <f t="shared" si="27"/>
        <v>2.7905656211961068E-2</v>
      </c>
      <c r="H155" s="318">
        <f t="shared" si="27"/>
        <v>2.8406478001734944E-2</v>
      </c>
      <c r="I155" s="318">
        <f t="shared" si="27"/>
        <v>2.8498979186779804E-2</v>
      </c>
      <c r="J155" s="318">
        <f t="shared" si="27"/>
        <v>2.8579129532781061E-2</v>
      </c>
      <c r="K155" s="318">
        <f t="shared" si="27"/>
        <v>2.8438996634888671E-2</v>
      </c>
      <c r="L155" s="318">
        <f t="shared" si="27"/>
        <v>2.8696038347154861E-2</v>
      </c>
      <c r="M155" s="318">
        <f t="shared" si="27"/>
        <v>2.646679483421124E-2</v>
      </c>
      <c r="N155" s="318">
        <f t="shared" si="27"/>
        <v>2.6852537484206091E-2</v>
      </c>
      <c r="O155" s="318">
        <f t="shared" si="27"/>
        <v>2.6332177886828328E-2</v>
      </c>
      <c r="P155" s="318">
        <f t="shared" si="27"/>
        <v>2.670029186155767E-2</v>
      </c>
      <c r="Q155" s="318">
        <f t="shared" si="27"/>
        <v>2.679702481236481E-2</v>
      </c>
      <c r="R155" s="318">
        <f t="shared" si="27"/>
        <v>2.6895117672492346E-2</v>
      </c>
      <c r="S155" s="318">
        <f t="shared" si="27"/>
        <v>2.7132284840442642E-2</v>
      </c>
      <c r="T155" s="318">
        <f t="shared" si="27"/>
        <v>2.8465900561651821E-2</v>
      </c>
      <c r="U155" s="318">
        <f t="shared" si="27"/>
        <v>2.8501040729793634E-2</v>
      </c>
      <c r="V155" s="318">
        <f t="shared" si="27"/>
        <v>2.8541784130005216E-2</v>
      </c>
      <c r="W155" s="318">
        <f t="shared" si="27"/>
        <v>2.8626425097377266E-2</v>
      </c>
      <c r="X155" s="318">
        <f t="shared" si="27"/>
        <v>2.6307781642825993E-2</v>
      </c>
      <c r="Y155" s="318">
        <f t="shared" si="27"/>
        <v>2.5378140294722806E-2</v>
      </c>
      <c r="DA155" s="141"/>
    </row>
    <row r="156" spans="1:105" ht="12" customHeight="1" x14ac:dyDescent="0.25">
      <c r="A156" s="62" t="s">
        <v>1518</v>
      </c>
      <c r="B156" s="318">
        <f t="shared" ref="B156:Y156" si="28">IF(B$78=0,0,B$78/B$48)</f>
        <v>0</v>
      </c>
      <c r="C156" s="318">
        <f t="shared" si="28"/>
        <v>0</v>
      </c>
      <c r="D156" s="318">
        <f t="shared" si="28"/>
        <v>0</v>
      </c>
      <c r="E156" s="318">
        <f t="shared" si="28"/>
        <v>0</v>
      </c>
      <c r="F156" s="318">
        <f t="shared" si="28"/>
        <v>0</v>
      </c>
      <c r="G156" s="318">
        <f t="shared" si="28"/>
        <v>0</v>
      </c>
      <c r="H156" s="318">
        <f t="shared" si="28"/>
        <v>0</v>
      </c>
      <c r="I156" s="318">
        <f t="shared" si="28"/>
        <v>0</v>
      </c>
      <c r="J156" s="318">
        <f t="shared" si="28"/>
        <v>0</v>
      </c>
      <c r="K156" s="318">
        <f t="shared" si="28"/>
        <v>0</v>
      </c>
      <c r="L156" s="318">
        <f t="shared" si="28"/>
        <v>0</v>
      </c>
      <c r="M156" s="318">
        <f t="shared" si="28"/>
        <v>0</v>
      </c>
      <c r="N156" s="318">
        <f t="shared" si="28"/>
        <v>0</v>
      </c>
      <c r="O156" s="318">
        <f t="shared" si="28"/>
        <v>0</v>
      </c>
      <c r="P156" s="318">
        <f t="shared" si="28"/>
        <v>0</v>
      </c>
      <c r="Q156" s="318">
        <f t="shared" si="28"/>
        <v>0</v>
      </c>
      <c r="R156" s="318">
        <f t="shared" si="28"/>
        <v>0</v>
      </c>
      <c r="S156" s="318">
        <f t="shared" si="28"/>
        <v>0</v>
      </c>
      <c r="T156" s="318">
        <f t="shared" si="28"/>
        <v>0</v>
      </c>
      <c r="U156" s="318">
        <f t="shared" si="28"/>
        <v>0</v>
      </c>
      <c r="V156" s="318">
        <f t="shared" si="28"/>
        <v>0</v>
      </c>
      <c r="W156" s="318">
        <f t="shared" si="28"/>
        <v>0</v>
      </c>
      <c r="X156" s="318">
        <f t="shared" si="28"/>
        <v>0</v>
      </c>
      <c r="Y156" s="318">
        <f t="shared" si="28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29">IF(B$79=0,0,B$79/B$48)</f>
        <v>0.66778253392139486</v>
      </c>
      <c r="C157" s="269">
        <f t="shared" si="29"/>
        <v>0.67587243045458756</v>
      </c>
      <c r="D157" s="269">
        <f t="shared" si="29"/>
        <v>0.66196127466888466</v>
      </c>
      <c r="E157" s="269">
        <f t="shared" si="29"/>
        <v>0.68134941492272116</v>
      </c>
      <c r="F157" s="269">
        <f t="shared" si="29"/>
        <v>0.69328303007286052</v>
      </c>
      <c r="G157" s="269">
        <f t="shared" si="29"/>
        <v>0.69773762186887045</v>
      </c>
      <c r="H157" s="269">
        <f t="shared" si="29"/>
        <v>0.70457130294570969</v>
      </c>
      <c r="I157" s="269">
        <f t="shared" si="29"/>
        <v>0.70715330090231732</v>
      </c>
      <c r="J157" s="269">
        <f t="shared" si="29"/>
        <v>0.7083200581117397</v>
      </c>
      <c r="K157" s="269">
        <f t="shared" si="29"/>
        <v>0.70471528662420835</v>
      </c>
      <c r="L157" s="269">
        <f t="shared" si="29"/>
        <v>0.71004423441837827</v>
      </c>
      <c r="M157" s="269">
        <f t="shared" si="29"/>
        <v>0.67631826689062169</v>
      </c>
      <c r="N157" s="269">
        <f t="shared" si="29"/>
        <v>0.68251088868709431</v>
      </c>
      <c r="O157" s="269">
        <f t="shared" si="29"/>
        <v>0.67429006805628178</v>
      </c>
      <c r="P157" s="269">
        <f t="shared" si="29"/>
        <v>0.68090148558084962</v>
      </c>
      <c r="Q157" s="269">
        <f t="shared" si="29"/>
        <v>0.68146008033813765</v>
      </c>
      <c r="R157" s="269">
        <f t="shared" si="29"/>
        <v>0.68237426115923716</v>
      </c>
      <c r="S157" s="269">
        <f t="shared" si="29"/>
        <v>0.68594162426870653</v>
      </c>
      <c r="T157" s="269">
        <f t="shared" si="29"/>
        <v>0.70605811953954578</v>
      </c>
      <c r="U157" s="269">
        <f t="shared" si="29"/>
        <v>0.70599123274551512</v>
      </c>
      <c r="V157" s="269">
        <f t="shared" si="29"/>
        <v>0.7089765794319135</v>
      </c>
      <c r="W157" s="269">
        <f t="shared" si="29"/>
        <v>0.70804406163465494</v>
      </c>
      <c r="X157" s="269">
        <f t="shared" si="29"/>
        <v>0.67222918629969042</v>
      </c>
      <c r="Y157" s="269">
        <f t="shared" si="29"/>
        <v>0.66052181028859425</v>
      </c>
      <c r="DA157" s="79"/>
    </row>
    <row r="158" spans="1:105" ht="12" customHeight="1" x14ac:dyDescent="0.25">
      <c r="A158" s="62" t="s">
        <v>1521</v>
      </c>
      <c r="B158" s="318">
        <f t="shared" ref="B158:Y158" si="30">IF(B$80=0,0,B$80/B$48)</f>
        <v>0.63431007924497818</v>
      </c>
      <c r="C158" s="318">
        <f t="shared" si="30"/>
        <v>0.64546339307529932</v>
      </c>
      <c r="D158" s="318">
        <f t="shared" si="30"/>
        <v>0.61910839537697493</v>
      </c>
      <c r="E158" s="318">
        <f t="shared" si="30"/>
        <v>0.64936264748009598</v>
      </c>
      <c r="F158" s="318">
        <f t="shared" si="30"/>
        <v>0.67144654219647015</v>
      </c>
      <c r="G158" s="318">
        <f t="shared" si="30"/>
        <v>0.67886841354236804</v>
      </c>
      <c r="H158" s="318">
        <f t="shared" si="30"/>
        <v>0.69105204009136567</v>
      </c>
      <c r="I158" s="318">
        <f t="shared" si="30"/>
        <v>0.69330234133012525</v>
      </c>
      <c r="J158" s="318">
        <f t="shared" si="30"/>
        <v>0.69525218038144354</v>
      </c>
      <c r="K158" s="318">
        <f t="shared" si="30"/>
        <v>0.69184312963722505</v>
      </c>
      <c r="L158" s="318">
        <f t="shared" si="30"/>
        <v>0.69809625259175956</v>
      </c>
      <c r="M158" s="318">
        <f t="shared" si="30"/>
        <v>0.64386484532662636</v>
      </c>
      <c r="N158" s="318">
        <f t="shared" si="30"/>
        <v>0.65324891065189838</v>
      </c>
      <c r="O158" s="318">
        <f t="shared" si="30"/>
        <v>0.64058998259587363</v>
      </c>
      <c r="P158" s="318">
        <f t="shared" si="30"/>
        <v>0.64954519039063496</v>
      </c>
      <c r="Q158" s="318">
        <f t="shared" si="30"/>
        <v>0.65189843893469035</v>
      </c>
      <c r="R158" s="318">
        <f t="shared" si="30"/>
        <v>0.65428477035900134</v>
      </c>
      <c r="S158" s="318">
        <f t="shared" si="30"/>
        <v>0.66005439992183279</v>
      </c>
      <c r="T158" s="318">
        <f t="shared" si="30"/>
        <v>0.69249762870870479</v>
      </c>
      <c r="U158" s="318">
        <f t="shared" si="30"/>
        <v>0.69335249304218782</v>
      </c>
      <c r="V158" s="318">
        <f t="shared" si="30"/>
        <v>0.69434366871115827</v>
      </c>
      <c r="W158" s="318">
        <f t="shared" si="30"/>
        <v>0.69640275231786952</v>
      </c>
      <c r="X158" s="318">
        <f t="shared" si="30"/>
        <v>0.63999648859822478</v>
      </c>
      <c r="Y158" s="318">
        <f t="shared" si="30"/>
        <v>0.61738085317447522</v>
      </c>
      <c r="DA158" s="141"/>
    </row>
    <row r="159" spans="1:105" ht="12" customHeight="1" x14ac:dyDescent="0.25">
      <c r="A159" s="62" t="s">
        <v>1530</v>
      </c>
      <c r="B159" s="318">
        <f t="shared" ref="B159:Y159" si="31">IF(B$88=0,0,B$88/B$48)</f>
        <v>3.3472454676416574E-2</v>
      </c>
      <c r="C159" s="318">
        <f t="shared" si="31"/>
        <v>3.040903737928826E-2</v>
      </c>
      <c r="D159" s="318">
        <f t="shared" si="31"/>
        <v>4.2852879291909715E-2</v>
      </c>
      <c r="E159" s="318">
        <f t="shared" si="31"/>
        <v>3.198676744262513E-2</v>
      </c>
      <c r="F159" s="318">
        <f t="shared" si="31"/>
        <v>2.1836487876390327E-2</v>
      </c>
      <c r="G159" s="318">
        <f t="shared" si="31"/>
        <v>1.8869208326502292E-2</v>
      </c>
      <c r="H159" s="318">
        <f t="shared" si="31"/>
        <v>1.3519262854343964E-2</v>
      </c>
      <c r="I159" s="318">
        <f t="shared" si="31"/>
        <v>1.3850959572192033E-2</v>
      </c>
      <c r="J159" s="318">
        <f t="shared" si="31"/>
        <v>1.3067877730296234E-2</v>
      </c>
      <c r="K159" s="318">
        <f t="shared" si="31"/>
        <v>1.2872156986983263E-2</v>
      </c>
      <c r="L159" s="318">
        <f t="shared" si="31"/>
        <v>1.1947981826618688E-2</v>
      </c>
      <c r="M159" s="318">
        <f t="shared" si="31"/>
        <v>3.2453421563995388E-2</v>
      </c>
      <c r="N159" s="318">
        <f t="shared" si="31"/>
        <v>2.9261978035195906E-2</v>
      </c>
      <c r="O159" s="318">
        <f t="shared" si="31"/>
        <v>3.3700085460408237E-2</v>
      </c>
      <c r="P159" s="318">
        <f t="shared" si="31"/>
        <v>3.1356295190214621E-2</v>
      </c>
      <c r="Q159" s="318">
        <f t="shared" si="31"/>
        <v>2.9561641403447452E-2</v>
      </c>
      <c r="R159" s="318">
        <f t="shared" si="31"/>
        <v>2.8089490800235824E-2</v>
      </c>
      <c r="S159" s="318">
        <f t="shared" si="31"/>
        <v>2.5887224346873787E-2</v>
      </c>
      <c r="T159" s="318">
        <f t="shared" si="31"/>
        <v>1.3560490830841031E-2</v>
      </c>
      <c r="U159" s="318">
        <f t="shared" si="31"/>
        <v>1.263873970332733E-2</v>
      </c>
      <c r="V159" s="318">
        <f t="shared" si="31"/>
        <v>1.4632910720755251E-2</v>
      </c>
      <c r="W159" s="318">
        <f t="shared" si="31"/>
        <v>1.1641309316785451E-2</v>
      </c>
      <c r="X159" s="318">
        <f t="shared" si="31"/>
        <v>3.2232697701465619E-2</v>
      </c>
      <c r="Y159" s="318">
        <f t="shared" si="31"/>
        <v>4.3140957114119062E-2</v>
      </c>
      <c r="DA159" s="141"/>
    </row>
    <row r="160" spans="1:105" ht="12" customHeight="1" x14ac:dyDescent="0.25">
      <c r="A160" s="174" t="s">
        <v>1532</v>
      </c>
      <c r="B160" s="269">
        <f t="shared" ref="B160:Y160" si="32">IF(B$89=0,0,B$89/B$48)</f>
        <v>0.10488256498918155</v>
      </c>
      <c r="C160" s="269">
        <f t="shared" si="32"/>
        <v>0.10117975354010481</v>
      </c>
      <c r="D160" s="269">
        <f t="shared" si="32"/>
        <v>0.10952098771065373</v>
      </c>
      <c r="E160" s="269">
        <f t="shared" si="32"/>
        <v>9.9688448740153535E-2</v>
      </c>
      <c r="F160" s="269">
        <f t="shared" si="32"/>
        <v>9.2561262420084625E-2</v>
      </c>
      <c r="G160" s="269">
        <f t="shared" si="32"/>
        <v>9.0120014366908918E-2</v>
      </c>
      <c r="H160" s="269">
        <f t="shared" si="32"/>
        <v>8.6116148554750208E-2</v>
      </c>
      <c r="I160" s="269">
        <f t="shared" si="32"/>
        <v>8.5289342873902912E-2</v>
      </c>
      <c r="J160" s="269">
        <f t="shared" si="32"/>
        <v>8.4646145914884036E-2</v>
      </c>
      <c r="K160" s="269">
        <f t="shared" si="32"/>
        <v>8.5840156451008093E-2</v>
      </c>
      <c r="L160" s="269">
        <f t="shared" si="32"/>
        <v>8.3704091074983819E-2</v>
      </c>
      <c r="M160" s="269">
        <f t="shared" si="32"/>
        <v>0.10158302839246038</v>
      </c>
      <c r="N160" s="269">
        <f t="shared" si="32"/>
        <v>9.8499189721630409E-2</v>
      </c>
      <c r="O160" s="269">
        <f t="shared" si="32"/>
        <v>0.10265417024144154</v>
      </c>
      <c r="P160" s="269">
        <f t="shared" si="32"/>
        <v>9.9671695682379324E-2</v>
      </c>
      <c r="Q160" s="269">
        <f t="shared" si="32"/>
        <v>9.8950050624213151E-2</v>
      </c>
      <c r="R160" s="269">
        <f t="shared" si="32"/>
        <v>9.81987974402148E-2</v>
      </c>
      <c r="S160" s="269">
        <f t="shared" si="32"/>
        <v>9.6308756893936587E-2</v>
      </c>
      <c r="T160" s="269">
        <f t="shared" si="32"/>
        <v>8.5572789833591026E-2</v>
      </c>
      <c r="U160" s="269">
        <f t="shared" si="32"/>
        <v>8.5315084010174985E-2</v>
      </c>
      <c r="V160" s="269">
        <f t="shared" si="32"/>
        <v>8.4903295227040793E-2</v>
      </c>
      <c r="W160" s="269">
        <f t="shared" si="32"/>
        <v>8.4311261434062951E-2</v>
      </c>
      <c r="X160" s="269">
        <f t="shared" si="32"/>
        <v>0.10310209329813599</v>
      </c>
      <c r="Y160" s="269">
        <f t="shared" si="32"/>
        <v>0.11007637214951473</v>
      </c>
      <c r="DA160" s="79"/>
    </row>
    <row r="161" spans="1:105" ht="12" customHeight="1" x14ac:dyDescent="0.25">
      <c r="A161" s="62" t="s">
        <v>1533</v>
      </c>
      <c r="B161" s="318">
        <f t="shared" ref="B161:Y161" si="33">IF(B$90=0,0,B$90/B$48)</f>
        <v>6.9485835420944247E-2</v>
      </c>
      <c r="C161" s="318">
        <f t="shared" si="33"/>
        <v>6.9022551955977715E-2</v>
      </c>
      <c r="D161" s="318">
        <f t="shared" si="33"/>
        <v>6.4204568757228131E-2</v>
      </c>
      <c r="E161" s="318">
        <f t="shared" si="33"/>
        <v>6.5862816055783258E-2</v>
      </c>
      <c r="F161" s="318">
        <f t="shared" si="33"/>
        <v>6.9469431732648815E-2</v>
      </c>
      <c r="G161" s="318">
        <f t="shared" si="33"/>
        <v>7.0166047119609429E-2</v>
      </c>
      <c r="H161" s="318">
        <f t="shared" si="33"/>
        <v>7.1819686109936193E-2</v>
      </c>
      <c r="I161" s="318">
        <f t="shared" si="33"/>
        <v>7.064211502709368E-2</v>
      </c>
      <c r="J161" s="318">
        <f t="shared" si="33"/>
        <v>7.082701796261022E-2</v>
      </c>
      <c r="K161" s="318">
        <f t="shared" si="33"/>
        <v>7.2228000897051559E-2</v>
      </c>
      <c r="L161" s="318">
        <f t="shared" si="33"/>
        <v>7.1069239950635035E-2</v>
      </c>
      <c r="M161" s="318">
        <f t="shared" si="33"/>
        <v>6.7263914429357224E-2</v>
      </c>
      <c r="N161" s="318">
        <f t="shared" si="33"/>
        <v>6.755498998615958E-2</v>
      </c>
      <c r="O161" s="318">
        <f t="shared" si="33"/>
        <v>6.7016723779858636E-2</v>
      </c>
      <c r="P161" s="318">
        <f t="shared" si="33"/>
        <v>6.651278003548329E-2</v>
      </c>
      <c r="Q161" s="318">
        <f t="shared" si="33"/>
        <v>6.7688960379514718E-2</v>
      </c>
      <c r="R161" s="318">
        <f t="shared" si="33"/>
        <v>6.8494489250771909E-2</v>
      </c>
      <c r="S161" s="318">
        <f t="shared" si="33"/>
        <v>6.8933319737121579E-2</v>
      </c>
      <c r="T161" s="318">
        <f t="shared" si="33"/>
        <v>7.1232729285535992E-2</v>
      </c>
      <c r="U161" s="318">
        <f t="shared" si="33"/>
        <v>7.1949764505321895E-2</v>
      </c>
      <c r="V161" s="318">
        <f t="shared" si="33"/>
        <v>6.9429163180678891E-2</v>
      </c>
      <c r="W161" s="318">
        <f t="shared" si="33"/>
        <v>7.2000712904236097E-2</v>
      </c>
      <c r="X161" s="318">
        <f t="shared" si="33"/>
        <v>6.901639223966595E-2</v>
      </c>
      <c r="Y161" s="318">
        <f t="shared" si="33"/>
        <v>6.4455314266380265E-2</v>
      </c>
      <c r="DA161" s="141"/>
    </row>
    <row r="162" spans="1:105" ht="12" customHeight="1" x14ac:dyDescent="0.25">
      <c r="A162" s="63" t="s">
        <v>1540</v>
      </c>
      <c r="B162" s="326">
        <f t="shared" ref="B162:Y162" si="34">IF(B$96=0,0,B$96/B$48)</f>
        <v>3.539672956823732E-2</v>
      </c>
      <c r="C162" s="326">
        <f t="shared" si="34"/>
        <v>3.215720158412709E-2</v>
      </c>
      <c r="D162" s="326">
        <f t="shared" si="34"/>
        <v>4.53164189534256E-2</v>
      </c>
      <c r="E162" s="326">
        <f t="shared" si="34"/>
        <v>3.3825632684370277E-2</v>
      </c>
      <c r="F162" s="326">
        <f t="shared" si="34"/>
        <v>2.3091830687435821E-2</v>
      </c>
      <c r="G162" s="326">
        <f t="shared" si="34"/>
        <v>1.9953967247299496E-2</v>
      </c>
      <c r="H162" s="326">
        <f t="shared" si="34"/>
        <v>1.4296462444814022E-2</v>
      </c>
      <c r="I162" s="326">
        <f t="shared" si="34"/>
        <v>1.4647227846809248E-2</v>
      </c>
      <c r="J162" s="326">
        <f t="shared" si="34"/>
        <v>1.3819127952273805E-2</v>
      </c>
      <c r="K162" s="326">
        <f t="shared" si="34"/>
        <v>1.3612155553956553E-2</v>
      </c>
      <c r="L162" s="326">
        <f t="shared" si="34"/>
        <v>1.2634851124348782E-2</v>
      </c>
      <c r="M162" s="326">
        <f t="shared" si="34"/>
        <v>3.4319113963103144E-2</v>
      </c>
      <c r="N162" s="326">
        <f t="shared" si="34"/>
        <v>3.0944199735470836E-2</v>
      </c>
      <c r="O162" s="326">
        <f t="shared" si="34"/>
        <v>3.5637446461582914E-2</v>
      </c>
      <c r="P162" s="326">
        <f t="shared" si="34"/>
        <v>3.3158915646896013E-2</v>
      </c>
      <c r="Q162" s="326">
        <f t="shared" si="34"/>
        <v>3.1261090244698433E-2</v>
      </c>
      <c r="R162" s="326">
        <f t="shared" si="34"/>
        <v>2.9704308189442887E-2</v>
      </c>
      <c r="S162" s="326">
        <f t="shared" si="34"/>
        <v>2.7375437156814997E-2</v>
      </c>
      <c r="T162" s="326">
        <f t="shared" si="34"/>
        <v>1.434006054805503E-2</v>
      </c>
      <c r="U162" s="326">
        <f t="shared" si="34"/>
        <v>1.336531950485309E-2</v>
      </c>
      <c r="V162" s="326">
        <f t="shared" si="34"/>
        <v>1.5474132046361899E-2</v>
      </c>
      <c r="W162" s="326">
        <f t="shared" si="34"/>
        <v>1.2310548529826852E-2</v>
      </c>
      <c r="X162" s="326">
        <f t="shared" si="34"/>
        <v>3.4085701058470051E-2</v>
      </c>
      <c r="Y162" s="326">
        <f t="shared" si="34"/>
        <v>4.5621057883134468E-2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DA163" s="94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35">SUM(B166:B170,B172:B174,B176:B178)</f>
        <v>1</v>
      </c>
      <c r="C165" s="232">
        <f t="shared" si="35"/>
        <v>0.99999999999999989</v>
      </c>
      <c r="D165" s="232">
        <f t="shared" si="35"/>
        <v>0.99999999999999967</v>
      </c>
      <c r="E165" s="232">
        <f t="shared" si="35"/>
        <v>0.99999999999999967</v>
      </c>
      <c r="F165" s="232">
        <f t="shared" si="35"/>
        <v>0.99999999999999989</v>
      </c>
      <c r="G165" s="232">
        <f t="shared" si="35"/>
        <v>1</v>
      </c>
      <c r="H165" s="232">
        <f t="shared" si="35"/>
        <v>1</v>
      </c>
      <c r="I165" s="232">
        <f t="shared" si="35"/>
        <v>1.0000000000000002</v>
      </c>
      <c r="J165" s="232">
        <f t="shared" si="35"/>
        <v>1</v>
      </c>
      <c r="K165" s="232">
        <f t="shared" si="35"/>
        <v>1.0000000000000004</v>
      </c>
      <c r="L165" s="232">
        <f t="shared" si="35"/>
        <v>1</v>
      </c>
      <c r="M165" s="232">
        <f t="shared" si="35"/>
        <v>0.99999999999999989</v>
      </c>
      <c r="N165" s="232">
        <f t="shared" si="35"/>
        <v>0.99999999999999989</v>
      </c>
      <c r="O165" s="232">
        <f t="shared" si="35"/>
        <v>0.99999999999999989</v>
      </c>
      <c r="P165" s="232">
        <f t="shared" si="35"/>
        <v>0.99999999999999978</v>
      </c>
      <c r="Q165" s="232">
        <f t="shared" si="35"/>
        <v>1</v>
      </c>
      <c r="R165" s="232">
        <f t="shared" si="35"/>
        <v>1.0000000000000002</v>
      </c>
      <c r="S165" s="232">
        <f t="shared" si="35"/>
        <v>1.0000000000000002</v>
      </c>
      <c r="T165" s="232">
        <f t="shared" si="35"/>
        <v>1</v>
      </c>
      <c r="U165" s="232">
        <f t="shared" si="35"/>
        <v>1</v>
      </c>
      <c r="V165" s="232">
        <f t="shared" si="35"/>
        <v>1</v>
      </c>
      <c r="W165" s="232">
        <f t="shared" si="35"/>
        <v>0.99999999999999956</v>
      </c>
      <c r="X165" s="232">
        <f t="shared" si="35"/>
        <v>1</v>
      </c>
      <c r="Y165" s="232">
        <f t="shared" si="35"/>
        <v>0.99999999999999989</v>
      </c>
      <c r="DA165" s="95"/>
    </row>
    <row r="166" spans="1:105" ht="12" customHeight="1" x14ac:dyDescent="0.25">
      <c r="A166" s="55" t="s">
        <v>91</v>
      </c>
      <c r="B166" s="266">
        <f t="shared" ref="B166:Y166" si="36">IF(B$100=0,0,B$100/B$99)</f>
        <v>8.4901072430632381E-3</v>
      </c>
      <c r="C166" s="266">
        <f t="shared" si="36"/>
        <v>8.4901072430633318E-3</v>
      </c>
      <c r="D166" s="266">
        <f t="shared" si="36"/>
        <v>8.4901072430643102E-3</v>
      </c>
      <c r="E166" s="266">
        <f t="shared" si="36"/>
        <v>8.4901072430723749E-3</v>
      </c>
      <c r="F166" s="266">
        <f t="shared" si="36"/>
        <v>8.4901072430610368E-3</v>
      </c>
      <c r="G166" s="266">
        <f t="shared" si="36"/>
        <v>8.4901072430616526E-3</v>
      </c>
      <c r="H166" s="266">
        <f t="shared" si="36"/>
        <v>8.4901072430578657E-3</v>
      </c>
      <c r="I166" s="266">
        <f t="shared" si="36"/>
        <v>8.4901072430598069E-3</v>
      </c>
      <c r="J166" s="266">
        <f t="shared" si="36"/>
        <v>8.4901072430635504E-3</v>
      </c>
      <c r="K166" s="266">
        <f t="shared" si="36"/>
        <v>8.4901072430572204E-3</v>
      </c>
      <c r="L166" s="266">
        <f t="shared" si="36"/>
        <v>8.4901072430625703E-3</v>
      </c>
      <c r="M166" s="266">
        <f t="shared" si="36"/>
        <v>8.4901072430658194E-3</v>
      </c>
      <c r="N166" s="266">
        <f t="shared" si="36"/>
        <v>8.4901072430635122E-3</v>
      </c>
      <c r="O166" s="266">
        <f t="shared" si="36"/>
        <v>8.4901072430794873E-3</v>
      </c>
      <c r="P166" s="266">
        <f t="shared" si="36"/>
        <v>8.4901072430687424E-3</v>
      </c>
      <c r="Q166" s="266">
        <f t="shared" si="36"/>
        <v>8.4901072430731365E-3</v>
      </c>
      <c r="R166" s="266">
        <f t="shared" si="36"/>
        <v>8.4901072430655054E-3</v>
      </c>
      <c r="S166" s="266">
        <f t="shared" si="36"/>
        <v>8.4901072430722171E-3</v>
      </c>
      <c r="T166" s="266">
        <f t="shared" si="36"/>
        <v>8.4901072430624454E-3</v>
      </c>
      <c r="U166" s="266">
        <f t="shared" si="36"/>
        <v>8.4901072430619597E-3</v>
      </c>
      <c r="V166" s="266">
        <f t="shared" si="36"/>
        <v>8.4901072430769338E-3</v>
      </c>
      <c r="W166" s="266">
        <f t="shared" si="36"/>
        <v>8.4901072430830296E-3</v>
      </c>
      <c r="X166" s="266">
        <f t="shared" si="36"/>
        <v>8.4901072431335933E-3</v>
      </c>
      <c r="Y166" s="266">
        <f t="shared" si="36"/>
        <v>8.4901072431943728E-3</v>
      </c>
      <c r="DA166" s="76"/>
    </row>
    <row r="167" spans="1:105" ht="12" customHeight="1" x14ac:dyDescent="0.25">
      <c r="A167" s="173" t="s">
        <v>92</v>
      </c>
      <c r="B167" s="267">
        <f t="shared" ref="B167:Y167" si="37">IF(B$101=0,0,B$101/B$99)</f>
        <v>9.5190184158735827E-3</v>
      </c>
      <c r="C167" s="267">
        <f t="shared" si="37"/>
        <v>9.5190184158736903E-3</v>
      </c>
      <c r="D167" s="267">
        <f t="shared" si="37"/>
        <v>9.5190184158747866E-3</v>
      </c>
      <c r="E167" s="267">
        <f t="shared" si="37"/>
        <v>9.519018415883828E-3</v>
      </c>
      <c r="F167" s="267">
        <f t="shared" si="37"/>
        <v>9.5190184158711211E-3</v>
      </c>
      <c r="G167" s="267">
        <f t="shared" si="37"/>
        <v>9.5190184158718029E-3</v>
      </c>
      <c r="H167" s="267">
        <f t="shared" si="37"/>
        <v>9.5190184158675598E-3</v>
      </c>
      <c r="I167" s="267">
        <f t="shared" si="37"/>
        <v>9.5190184158697368E-3</v>
      </c>
      <c r="J167" s="267">
        <f t="shared" si="37"/>
        <v>9.5190184158739314E-3</v>
      </c>
      <c r="K167" s="267">
        <f t="shared" si="37"/>
        <v>9.5190184158668364E-3</v>
      </c>
      <c r="L167" s="267">
        <f t="shared" si="37"/>
        <v>9.5190184158728351E-3</v>
      </c>
      <c r="M167" s="267">
        <f t="shared" si="37"/>
        <v>9.519018415876478E-3</v>
      </c>
      <c r="N167" s="267">
        <f t="shared" si="37"/>
        <v>9.5190184158738915E-3</v>
      </c>
      <c r="O167" s="267">
        <f t="shared" si="37"/>
        <v>9.5190184158918025E-3</v>
      </c>
      <c r="P167" s="267">
        <f t="shared" si="37"/>
        <v>9.5190184158797549E-3</v>
      </c>
      <c r="Q167" s="267">
        <f t="shared" si="37"/>
        <v>9.5190184158846815E-3</v>
      </c>
      <c r="R167" s="267">
        <f t="shared" si="37"/>
        <v>9.5190184158761241E-3</v>
      </c>
      <c r="S167" s="267">
        <f t="shared" si="37"/>
        <v>9.5190184158836511E-3</v>
      </c>
      <c r="T167" s="267">
        <f t="shared" si="37"/>
        <v>9.5190184158726945E-3</v>
      </c>
      <c r="U167" s="267">
        <f t="shared" si="37"/>
        <v>9.5190184158721481E-3</v>
      </c>
      <c r="V167" s="267">
        <f t="shared" si="37"/>
        <v>9.5190184158889385E-3</v>
      </c>
      <c r="W167" s="267">
        <f t="shared" si="37"/>
        <v>9.5190184158957768E-3</v>
      </c>
      <c r="X167" s="267">
        <f t="shared" si="37"/>
        <v>9.5190184159524623E-3</v>
      </c>
      <c r="Y167" s="267">
        <f t="shared" si="37"/>
        <v>9.5190184160206109E-3</v>
      </c>
      <c r="DA167" s="77"/>
    </row>
    <row r="168" spans="1:105" ht="12" customHeight="1" x14ac:dyDescent="0.25">
      <c r="A168" s="173" t="s">
        <v>93</v>
      </c>
      <c r="B168" s="267">
        <f t="shared" ref="B168:Y168" si="38">IF(B$102=0,0,B$102/B$99)</f>
        <v>1.3685106811282124E-2</v>
      </c>
      <c r="C168" s="267">
        <f t="shared" si="38"/>
        <v>1.2747130388153701E-2</v>
      </c>
      <c r="D168" s="267">
        <f t="shared" si="38"/>
        <v>1.7524045797743075E-2</v>
      </c>
      <c r="E168" s="267">
        <f t="shared" si="38"/>
        <v>1.3772183303683169E-2</v>
      </c>
      <c r="F168" s="267">
        <f t="shared" si="38"/>
        <v>9.6378666853197646E-3</v>
      </c>
      <c r="G168" s="267">
        <f t="shared" si="38"/>
        <v>8.4263844959662649E-3</v>
      </c>
      <c r="H168" s="267">
        <f t="shared" si="38"/>
        <v>6.1370294144483771E-3</v>
      </c>
      <c r="I168" s="267">
        <f t="shared" si="38"/>
        <v>6.3667469628062162E-3</v>
      </c>
      <c r="J168" s="267">
        <f t="shared" si="38"/>
        <v>6.0259662980237313E-3</v>
      </c>
      <c r="K168" s="267">
        <f t="shared" si="38"/>
        <v>5.8390217063985384E-3</v>
      </c>
      <c r="L168" s="267">
        <f t="shared" si="38"/>
        <v>5.5363402824204627E-3</v>
      </c>
      <c r="M168" s="267">
        <f t="shared" si="38"/>
        <v>1.3701234774905879E-2</v>
      </c>
      <c r="N168" s="267">
        <f t="shared" si="38"/>
        <v>1.2573320595405358E-2</v>
      </c>
      <c r="O168" s="267">
        <f t="shared" si="38"/>
        <v>1.4153326447065059E-2</v>
      </c>
      <c r="P168" s="267">
        <f t="shared" si="38"/>
        <v>1.3453187738325949E-2</v>
      </c>
      <c r="Q168" s="267">
        <f t="shared" si="38"/>
        <v>1.2656519128853141E-2</v>
      </c>
      <c r="R168" s="267">
        <f t="shared" si="38"/>
        <v>1.2028234952695562E-2</v>
      </c>
      <c r="S168" s="267">
        <f t="shared" si="38"/>
        <v>1.1189944173711663E-2</v>
      </c>
      <c r="T168" s="267">
        <f t="shared" si="38"/>
        <v>6.1990160675714345E-3</v>
      </c>
      <c r="U168" s="267">
        <f t="shared" si="38"/>
        <v>5.7625314822400487E-3</v>
      </c>
      <c r="V168" s="267">
        <f t="shared" si="38"/>
        <v>6.7940766232604879E-3</v>
      </c>
      <c r="W168" s="267">
        <f t="shared" si="38"/>
        <v>5.341954749346324E-3</v>
      </c>
      <c r="X168" s="267">
        <f t="shared" si="38"/>
        <v>1.3359646436073198E-2</v>
      </c>
      <c r="Y168" s="267">
        <f t="shared" si="38"/>
        <v>1.7558199796962173E-2</v>
      </c>
      <c r="DA168" s="77"/>
    </row>
    <row r="169" spans="1:105" ht="12" customHeight="1" x14ac:dyDescent="0.25">
      <c r="A169" s="173" t="s">
        <v>94</v>
      </c>
      <c r="B169" s="267">
        <f t="shared" ref="B169:Y169" si="39">IF(B$103=0,0,B$103/B$99)</f>
        <v>7.6201889364944401E-3</v>
      </c>
      <c r="C169" s="267">
        <f t="shared" si="39"/>
        <v>7.6201889364945269E-3</v>
      </c>
      <c r="D169" s="267">
        <f t="shared" si="39"/>
        <v>7.6201889364954029E-3</v>
      </c>
      <c r="E169" s="267">
        <f t="shared" si="39"/>
        <v>7.6201889365026428E-3</v>
      </c>
      <c r="F169" s="267">
        <f t="shared" si="39"/>
        <v>7.6201889364924669E-3</v>
      </c>
      <c r="G169" s="267">
        <f t="shared" si="39"/>
        <v>7.620188936493015E-3</v>
      </c>
      <c r="H169" s="267">
        <f t="shared" si="39"/>
        <v>7.6201889364896185E-3</v>
      </c>
      <c r="I169" s="267">
        <f t="shared" si="39"/>
        <v>7.6201889364913636E-3</v>
      </c>
      <c r="J169" s="267">
        <f t="shared" si="39"/>
        <v>7.6201889364947229E-3</v>
      </c>
      <c r="K169" s="267">
        <f t="shared" si="39"/>
        <v>7.6201889364890391E-3</v>
      </c>
      <c r="L169" s="267">
        <f t="shared" si="39"/>
        <v>7.6201889364938425E-3</v>
      </c>
      <c r="M169" s="267">
        <f t="shared" si="39"/>
        <v>7.6201889364967586E-3</v>
      </c>
      <c r="N169" s="267">
        <f t="shared" si="39"/>
        <v>7.6201889364946856E-3</v>
      </c>
      <c r="O169" s="267">
        <f t="shared" si="39"/>
        <v>7.6201889365090231E-3</v>
      </c>
      <c r="P169" s="267">
        <f t="shared" si="39"/>
        <v>7.6201889364993789E-3</v>
      </c>
      <c r="Q169" s="267">
        <f t="shared" si="39"/>
        <v>7.6201889365033228E-3</v>
      </c>
      <c r="R169" s="267">
        <f t="shared" si="39"/>
        <v>7.6201889364964758E-3</v>
      </c>
      <c r="S169" s="267">
        <f t="shared" si="39"/>
        <v>7.620188936502497E-3</v>
      </c>
      <c r="T169" s="267">
        <f t="shared" si="39"/>
        <v>7.6201889364937306E-3</v>
      </c>
      <c r="U169" s="267">
        <f t="shared" si="39"/>
        <v>7.6201889364932917E-3</v>
      </c>
      <c r="V169" s="267">
        <f t="shared" si="39"/>
        <v>7.6201889365067341E-3</v>
      </c>
      <c r="W169" s="267">
        <f t="shared" si="39"/>
        <v>7.6201889365122054E-3</v>
      </c>
      <c r="X169" s="267">
        <f t="shared" si="39"/>
        <v>7.6201889365575841E-3</v>
      </c>
      <c r="Y169" s="267">
        <f t="shared" si="39"/>
        <v>7.6201889366121402E-3</v>
      </c>
      <c r="DA169" s="77"/>
    </row>
    <row r="170" spans="1:105" ht="12" customHeight="1" x14ac:dyDescent="0.25">
      <c r="A170" s="56" t="s">
        <v>95</v>
      </c>
      <c r="B170" s="268">
        <f t="shared" ref="B170:Y170" si="40">IF(B$104=0,0,B$104/B$99)</f>
        <v>8.0089709863041154E-3</v>
      </c>
      <c r="C170" s="268">
        <f t="shared" si="40"/>
        <v>8.0510550688016203E-3</v>
      </c>
      <c r="D170" s="268">
        <f t="shared" si="40"/>
        <v>8.0298016414891201E-3</v>
      </c>
      <c r="E170" s="268">
        <f t="shared" si="40"/>
        <v>8.073770871469349E-3</v>
      </c>
      <c r="F170" s="268">
        <f t="shared" si="40"/>
        <v>8.4713721860052316E-3</v>
      </c>
      <c r="G170" s="268">
        <f t="shared" si="40"/>
        <v>8.6548659457028037E-3</v>
      </c>
      <c r="H170" s="268">
        <f t="shared" si="40"/>
        <v>9.0670818625518835E-3</v>
      </c>
      <c r="I170" s="268">
        <f t="shared" si="40"/>
        <v>9.1228847759007616E-3</v>
      </c>
      <c r="J170" s="268">
        <f t="shared" si="40"/>
        <v>9.1818109097148368E-3</v>
      </c>
      <c r="K170" s="268">
        <f t="shared" si="40"/>
        <v>9.2182080454696787E-3</v>
      </c>
      <c r="L170" s="268">
        <f t="shared" si="40"/>
        <v>9.2762198182584493E-3</v>
      </c>
      <c r="M170" s="268">
        <f t="shared" si="40"/>
        <v>8.0742509736760545E-3</v>
      </c>
      <c r="N170" s="268">
        <f t="shared" si="40"/>
        <v>8.1541220109264626E-3</v>
      </c>
      <c r="O170" s="268">
        <f t="shared" si="40"/>
        <v>8.0326376992961371E-3</v>
      </c>
      <c r="P170" s="268">
        <f t="shared" si="40"/>
        <v>8.0705394586533079E-3</v>
      </c>
      <c r="Q170" s="268">
        <f t="shared" si="40"/>
        <v>8.1568990690215216E-3</v>
      </c>
      <c r="R170" s="268">
        <f t="shared" si="40"/>
        <v>8.2255969638995747E-3</v>
      </c>
      <c r="S170" s="268">
        <f t="shared" si="40"/>
        <v>8.3130230943982749E-3</v>
      </c>
      <c r="T170" s="268">
        <f t="shared" si="40"/>
        <v>9.1844929515978273E-3</v>
      </c>
      <c r="U170" s="268">
        <f t="shared" si="40"/>
        <v>9.2660288308255654E-3</v>
      </c>
      <c r="V170" s="268">
        <f t="shared" si="40"/>
        <v>9.0092541784797722E-3</v>
      </c>
      <c r="W170" s="268">
        <f t="shared" si="40"/>
        <v>9.2964156644355367E-3</v>
      </c>
      <c r="X170" s="268">
        <f t="shared" si="40"/>
        <v>7.6342023892043247E-3</v>
      </c>
      <c r="Y170" s="268">
        <f t="shared" si="40"/>
        <v>8.1178773657611843E-3</v>
      </c>
      <c r="DA170" s="78"/>
    </row>
    <row r="171" spans="1:105" ht="12" customHeight="1" x14ac:dyDescent="0.25">
      <c r="A171" s="174" t="s">
        <v>1553</v>
      </c>
      <c r="B171" s="269">
        <f t="shared" ref="B171:Y171" si="41">IF(B$110=0,0,B$110/B$99)</f>
        <v>0.77089856780672761</v>
      </c>
      <c r="C171" s="269">
        <f t="shared" si="41"/>
        <v>0.77914533024588872</v>
      </c>
      <c r="D171" s="269">
        <f t="shared" si="41"/>
        <v>0.73696814231939012</v>
      </c>
      <c r="E171" s="269">
        <f t="shared" si="41"/>
        <v>0.77006957993545533</v>
      </c>
      <c r="F171" s="269">
        <f t="shared" si="41"/>
        <v>0.80622307794874382</v>
      </c>
      <c r="G171" s="269">
        <f t="shared" si="41"/>
        <v>0.81675535211024264</v>
      </c>
      <c r="H171" s="269">
        <f t="shared" si="41"/>
        <v>0.83659792693922019</v>
      </c>
      <c r="I171" s="269">
        <f t="shared" si="41"/>
        <v>0.83451722437963616</v>
      </c>
      <c r="J171" s="269">
        <f t="shared" si="41"/>
        <v>0.83747312590649248</v>
      </c>
      <c r="K171" s="269">
        <f t="shared" si="41"/>
        <v>0.83909090948444187</v>
      </c>
      <c r="L171" s="269">
        <f t="shared" si="41"/>
        <v>0.8417111058123844</v>
      </c>
      <c r="M171" s="269">
        <f t="shared" si="41"/>
        <v>0.77069585950833153</v>
      </c>
      <c r="N171" s="269">
        <f t="shared" si="41"/>
        <v>0.78058556303141724</v>
      </c>
      <c r="O171" s="269">
        <f t="shared" si="41"/>
        <v>0.76674071729433646</v>
      </c>
      <c r="P171" s="269">
        <f t="shared" si="41"/>
        <v>0.77289040388582542</v>
      </c>
      <c r="Q171" s="269">
        <f t="shared" si="41"/>
        <v>0.77984806745121971</v>
      </c>
      <c r="R171" s="269">
        <f t="shared" si="41"/>
        <v>0.78533460871017113</v>
      </c>
      <c r="S171" s="269">
        <f t="shared" si="41"/>
        <v>0.79265895678870435</v>
      </c>
      <c r="T171" s="269">
        <f t="shared" si="41"/>
        <v>0.83594201864102236</v>
      </c>
      <c r="U171" s="269">
        <f t="shared" si="41"/>
        <v>0.83972245421758307</v>
      </c>
      <c r="V171" s="269">
        <f t="shared" si="41"/>
        <v>0.83084727658373547</v>
      </c>
      <c r="W171" s="269">
        <f t="shared" si="41"/>
        <v>0.84340956982521509</v>
      </c>
      <c r="X171" s="269">
        <f t="shared" si="41"/>
        <v>0.77411936349179733</v>
      </c>
      <c r="Y171" s="269">
        <f t="shared" si="41"/>
        <v>0.73658516479504654</v>
      </c>
      <c r="DA171" s="79"/>
    </row>
    <row r="172" spans="1:105" ht="12" customHeight="1" x14ac:dyDescent="0.25">
      <c r="A172" s="62" t="s">
        <v>1554</v>
      </c>
      <c r="B172" s="318">
        <f t="shared" ref="B172:Y172" si="42">IF(B$111=0,0,B$111/B$99)</f>
        <v>0.70211891963517692</v>
      </c>
      <c r="C172" s="318">
        <f t="shared" si="42"/>
        <v>0.71507983515079032</v>
      </c>
      <c r="D172" s="318">
        <f t="shared" si="42"/>
        <v>0.64889446330964717</v>
      </c>
      <c r="E172" s="318">
        <f t="shared" si="42"/>
        <v>0.70085229612145439</v>
      </c>
      <c r="F172" s="318">
        <f t="shared" si="42"/>
        <v>0.75778435628717011</v>
      </c>
      <c r="G172" s="318">
        <f t="shared" si="42"/>
        <v>0.77440538955730354</v>
      </c>
      <c r="H172" s="318">
        <f t="shared" si="42"/>
        <v>0.80575397886011335</v>
      </c>
      <c r="I172" s="318">
        <f t="shared" si="42"/>
        <v>0.80251874441614124</v>
      </c>
      <c r="J172" s="318">
        <f t="shared" si="42"/>
        <v>0.80718736726484219</v>
      </c>
      <c r="K172" s="318">
        <f t="shared" si="42"/>
        <v>0.8097447111558288</v>
      </c>
      <c r="L172" s="318">
        <f t="shared" si="42"/>
        <v>0.81388614675039606</v>
      </c>
      <c r="M172" s="318">
        <f t="shared" si="42"/>
        <v>0.70183515419348919</v>
      </c>
      <c r="N172" s="318">
        <f t="shared" si="42"/>
        <v>0.71739361438055593</v>
      </c>
      <c r="O172" s="318">
        <f t="shared" si="42"/>
        <v>0.69560785535103709</v>
      </c>
      <c r="P172" s="318">
        <f t="shared" si="42"/>
        <v>0.70527635218803031</v>
      </c>
      <c r="Q172" s="318">
        <f t="shared" si="42"/>
        <v>0.71623797329825611</v>
      </c>
      <c r="R172" s="318">
        <f t="shared" si="42"/>
        <v>0.72488219284089073</v>
      </c>
      <c r="S172" s="318">
        <f t="shared" si="42"/>
        <v>0.73641968632187227</v>
      </c>
      <c r="T172" s="318">
        <f t="shared" si="42"/>
        <v>0.80478653333740358</v>
      </c>
      <c r="U172" s="318">
        <f t="shared" si="42"/>
        <v>0.81076068626125231</v>
      </c>
      <c r="V172" s="318">
        <f t="shared" si="42"/>
        <v>0.79670109078903106</v>
      </c>
      <c r="W172" s="318">
        <f t="shared" si="42"/>
        <v>0.81656156832438054</v>
      </c>
      <c r="X172" s="318">
        <f t="shared" si="42"/>
        <v>0.70697543876832358</v>
      </c>
      <c r="Y172" s="318">
        <f t="shared" si="42"/>
        <v>0.64833983202458867</v>
      </c>
      <c r="DA172" s="141"/>
    </row>
    <row r="173" spans="1:105" ht="12" customHeight="1" x14ac:dyDescent="0.25">
      <c r="A173" s="62" t="s">
        <v>1561</v>
      </c>
      <c r="B173" s="318">
        <f t="shared" ref="B173:Y173" si="43">IF(B$117=0,0,B$117/B$99)</f>
        <v>6.8779648171550606E-2</v>
      </c>
      <c r="C173" s="318">
        <f t="shared" si="43"/>
        <v>6.4065495095098401E-2</v>
      </c>
      <c r="D173" s="318">
        <f t="shared" si="43"/>
        <v>8.8073679009742917E-2</v>
      </c>
      <c r="E173" s="318">
        <f t="shared" si="43"/>
        <v>6.9217283814000927E-2</v>
      </c>
      <c r="F173" s="318">
        <f t="shared" si="43"/>
        <v>4.8438721661573751E-2</v>
      </c>
      <c r="G173" s="318">
        <f t="shared" si="43"/>
        <v>4.2349962552939019E-2</v>
      </c>
      <c r="H173" s="318">
        <f t="shared" si="43"/>
        <v>3.084394807910679E-2</v>
      </c>
      <c r="I173" s="318">
        <f t="shared" si="43"/>
        <v>3.1998479963495002E-2</v>
      </c>
      <c r="J173" s="318">
        <f t="shared" si="43"/>
        <v>3.028575864165018E-2</v>
      </c>
      <c r="K173" s="318">
        <f t="shared" si="43"/>
        <v>2.9346198328613047E-2</v>
      </c>
      <c r="L173" s="318">
        <f t="shared" si="43"/>
        <v>2.7824959061988321E-2</v>
      </c>
      <c r="M173" s="318">
        <f t="shared" si="43"/>
        <v>6.886070531484241E-2</v>
      </c>
      <c r="N173" s="318">
        <f t="shared" si="43"/>
        <v>6.3191948650861265E-2</v>
      </c>
      <c r="O173" s="318">
        <f t="shared" si="43"/>
        <v>7.1132861943299389E-2</v>
      </c>
      <c r="P173" s="318">
        <f t="shared" si="43"/>
        <v>6.7614051697795122E-2</v>
      </c>
      <c r="Q173" s="318">
        <f t="shared" si="43"/>
        <v>6.3610094152963606E-2</v>
      </c>
      <c r="R173" s="318">
        <f t="shared" si="43"/>
        <v>6.0452415869280365E-2</v>
      </c>
      <c r="S173" s="318">
        <f t="shared" si="43"/>
        <v>5.6239270466832039E-2</v>
      </c>
      <c r="T173" s="318">
        <f t="shared" si="43"/>
        <v>3.1155485303618714E-2</v>
      </c>
      <c r="U173" s="318">
        <f t="shared" si="43"/>
        <v>2.8961767956330771E-2</v>
      </c>
      <c r="V173" s="318">
        <f t="shared" si="43"/>
        <v>3.4146185794704319E-2</v>
      </c>
      <c r="W173" s="318">
        <f t="shared" si="43"/>
        <v>2.6848001500834572E-2</v>
      </c>
      <c r="X173" s="318">
        <f t="shared" si="43"/>
        <v>6.7143924723473719E-2</v>
      </c>
      <c r="Y173" s="318">
        <f t="shared" si="43"/>
        <v>8.8245332770457777E-2</v>
      </c>
      <c r="DA173" s="141"/>
    </row>
    <row r="174" spans="1:105" ht="12" customHeight="1" x14ac:dyDescent="0.25">
      <c r="A174" s="174" t="s">
        <v>1563</v>
      </c>
      <c r="B174" s="269">
        <f t="shared" ref="B174:Y174" si="44">IF(B$118=0,0,B$118/B$99)</f>
        <v>5.6349802693990092E-2</v>
      </c>
      <c r="C174" s="269">
        <f t="shared" si="44"/>
        <v>5.2487590502023319E-2</v>
      </c>
      <c r="D174" s="269">
        <f t="shared" si="44"/>
        <v>7.2157019796819072E-2</v>
      </c>
      <c r="E174" s="269">
        <f t="shared" si="44"/>
        <v>5.6708348902927128E-2</v>
      </c>
      <c r="F174" s="269">
        <f t="shared" si="44"/>
        <v>3.9684884714309934E-2</v>
      </c>
      <c r="G174" s="269">
        <f t="shared" si="44"/>
        <v>3.469648504167655E-2</v>
      </c>
      <c r="H174" s="269">
        <f t="shared" si="44"/>
        <v>2.5269835405762563E-2</v>
      </c>
      <c r="I174" s="269">
        <f t="shared" si="44"/>
        <v>2.6215720498500003E-2</v>
      </c>
      <c r="J174" s="269">
        <f t="shared" si="44"/>
        <v>2.4812521861673237E-2</v>
      </c>
      <c r="K174" s="269">
        <f t="shared" si="44"/>
        <v>2.4042758717106216E-2</v>
      </c>
      <c r="L174" s="269">
        <f t="shared" si="44"/>
        <v>2.2796437533391424E-2</v>
      </c>
      <c r="M174" s="269">
        <f t="shared" si="44"/>
        <v>5.6416211205124654E-2</v>
      </c>
      <c r="N174" s="269">
        <f t="shared" si="44"/>
        <v>5.1771911211922497E-2</v>
      </c>
      <c r="O174" s="269">
        <f t="shared" si="44"/>
        <v>5.8277744101949684E-2</v>
      </c>
      <c r="P174" s="269">
        <f t="shared" si="44"/>
        <v>5.5394852602458508E-2</v>
      </c>
      <c r="Q174" s="269">
        <f t="shared" si="44"/>
        <v>5.211448953512178E-2</v>
      </c>
      <c r="R174" s="269">
        <f t="shared" si="44"/>
        <v>4.9527466295153422E-2</v>
      </c>
      <c r="S174" s="269">
        <f t="shared" si="44"/>
        <v>4.607571976168897E-2</v>
      </c>
      <c r="T174" s="269">
        <f t="shared" si="44"/>
        <v>2.5525071679860588E-2</v>
      </c>
      <c r="U174" s="269">
        <f t="shared" si="44"/>
        <v>2.3727802531612899E-2</v>
      </c>
      <c r="V174" s="269">
        <f t="shared" si="44"/>
        <v>2.7975293323465929E-2</v>
      </c>
      <c r="W174" s="269">
        <f t="shared" si="44"/>
        <v>2.1996035564569111E-2</v>
      </c>
      <c r="X174" s="269">
        <f t="shared" si="44"/>
        <v>5.5009686889222247E-2</v>
      </c>
      <c r="Y174" s="269">
        <f t="shared" si="44"/>
        <v>7.2297652321193728E-2</v>
      </c>
      <c r="DA174" s="79"/>
    </row>
    <row r="175" spans="1:105" ht="12" customHeight="1" x14ac:dyDescent="0.25">
      <c r="A175" s="174" t="s">
        <v>1565</v>
      </c>
      <c r="B175" s="269">
        <f t="shared" ref="B175:Y175" si="45">IF(B$119=0,0,B$119/B$99)</f>
        <v>7.5146874702396768E-2</v>
      </c>
      <c r="C175" s="269">
        <f t="shared" si="45"/>
        <v>7.5104498444049303E-2</v>
      </c>
      <c r="D175" s="269">
        <f t="shared" si="45"/>
        <v>7.5305412030423458E-2</v>
      </c>
      <c r="E175" s="269">
        <f t="shared" si="45"/>
        <v>7.5145506446855456E-2</v>
      </c>
      <c r="F175" s="269">
        <f t="shared" si="45"/>
        <v>7.4942355971273744E-2</v>
      </c>
      <c r="G175" s="269">
        <f t="shared" si="45"/>
        <v>7.4877657312258386E-2</v>
      </c>
      <c r="H175" s="269">
        <f t="shared" si="45"/>
        <v>7.4750343266690611E-2</v>
      </c>
      <c r="I175" s="269">
        <f t="shared" si="45"/>
        <v>7.4755619727536027E-2</v>
      </c>
      <c r="J175" s="269">
        <f t="shared" si="45"/>
        <v>7.4736856305939695E-2</v>
      </c>
      <c r="K175" s="269">
        <f t="shared" si="45"/>
        <v>7.4726248903599093E-2</v>
      </c>
      <c r="L175" s="269">
        <f t="shared" si="45"/>
        <v>7.4709145389859052E-2</v>
      </c>
      <c r="M175" s="269">
        <f t="shared" si="45"/>
        <v>7.5142509713334471E-2</v>
      </c>
      <c r="N175" s="269">
        <f t="shared" si="45"/>
        <v>7.5089293935026863E-2</v>
      </c>
      <c r="O175" s="269">
        <f t="shared" si="45"/>
        <v>7.5164580509363282E-2</v>
      </c>
      <c r="P175" s="269">
        <f t="shared" si="45"/>
        <v>7.5132448627864223E-2</v>
      </c>
      <c r="Q175" s="269">
        <f t="shared" si="45"/>
        <v>7.5092550327444885E-2</v>
      </c>
      <c r="R175" s="269">
        <f t="shared" si="45"/>
        <v>7.5061039326966866E-2</v>
      </c>
      <c r="S175" s="269">
        <f t="shared" si="45"/>
        <v>7.5019322414069833E-2</v>
      </c>
      <c r="T175" s="269">
        <f t="shared" si="45"/>
        <v>7.4743868257874199E-2</v>
      </c>
      <c r="U175" s="269">
        <f t="shared" si="45"/>
        <v>7.4719367621794763E-2</v>
      </c>
      <c r="V175" s="269">
        <f t="shared" si="45"/>
        <v>7.4782215268493213E-2</v>
      </c>
      <c r="W175" s="269">
        <f t="shared" si="45"/>
        <v>7.4699477866403852E-2</v>
      </c>
      <c r="X175" s="269">
        <f t="shared" si="45"/>
        <v>7.5162219435368535E-2</v>
      </c>
      <c r="Y175" s="269">
        <f t="shared" si="45"/>
        <v>7.530003982322081E-2</v>
      </c>
      <c r="DA175" s="79"/>
    </row>
    <row r="176" spans="1:105" ht="12" customHeight="1" x14ac:dyDescent="0.25">
      <c r="A176" s="62" t="s">
        <v>1566</v>
      </c>
      <c r="B176" s="318">
        <f t="shared" ref="B176:Y176" si="46">IF(B$120=0,0,B$120/B$99)</f>
        <v>5.8715014705139186E-2</v>
      </c>
      <c r="C176" s="318">
        <f t="shared" si="46"/>
        <v>5.9798877173176258E-2</v>
      </c>
      <c r="D176" s="318">
        <f t="shared" si="46"/>
        <v>5.426409528332627E-2</v>
      </c>
      <c r="E176" s="318">
        <f t="shared" si="46"/>
        <v>5.8609092736432333E-2</v>
      </c>
      <c r="F176" s="318">
        <f t="shared" si="46"/>
        <v>6.337006221943782E-2</v>
      </c>
      <c r="G176" s="318">
        <f t="shared" si="46"/>
        <v>6.4760003703107819E-2</v>
      </c>
      <c r="H176" s="318">
        <f t="shared" si="46"/>
        <v>6.7381543773351496E-2</v>
      </c>
      <c r="I176" s="318">
        <f t="shared" si="46"/>
        <v>6.7110995818240038E-2</v>
      </c>
      <c r="J176" s="318">
        <f t="shared" si="46"/>
        <v>6.7501411532086164E-2</v>
      </c>
      <c r="K176" s="318">
        <f t="shared" si="46"/>
        <v>6.771527058069772E-2</v>
      </c>
      <c r="L176" s="318">
        <f t="shared" si="46"/>
        <v>6.8061600020106292E-2</v>
      </c>
      <c r="M176" s="318">
        <f t="shared" si="46"/>
        <v>5.8691284690727728E-2</v>
      </c>
      <c r="N176" s="318">
        <f t="shared" si="46"/>
        <v>5.9992368015967842E-2</v>
      </c>
      <c r="O176" s="318">
        <f t="shared" si="46"/>
        <v>5.8170523986404522E-2</v>
      </c>
      <c r="P176" s="318">
        <f t="shared" si="46"/>
        <v>5.8979056441641017E-2</v>
      </c>
      <c r="Q176" s="318">
        <f t="shared" si="46"/>
        <v>5.9895727003678415E-2</v>
      </c>
      <c r="R176" s="318">
        <f t="shared" si="46"/>
        <v>6.0618603803272407E-2</v>
      </c>
      <c r="S176" s="318">
        <f t="shared" si="46"/>
        <v>6.1583431954817226E-2</v>
      </c>
      <c r="T176" s="318">
        <f t="shared" si="46"/>
        <v>6.7300640700519027E-2</v>
      </c>
      <c r="U176" s="318">
        <f t="shared" si="46"/>
        <v>6.7800231962006186E-2</v>
      </c>
      <c r="V176" s="318">
        <f t="shared" si="46"/>
        <v>6.6624491881780545E-2</v>
      </c>
      <c r="W176" s="318">
        <f t="shared" si="46"/>
        <v>6.8285333368782619E-2</v>
      </c>
      <c r="X176" s="318">
        <f t="shared" si="46"/>
        <v>5.9121143331421815E-2</v>
      </c>
      <c r="Y176" s="318">
        <f t="shared" si="46"/>
        <v>5.4217713989292676E-2</v>
      </c>
      <c r="DA176" s="141"/>
    </row>
    <row r="177" spans="1:105" ht="12" customHeight="1" x14ac:dyDescent="0.25">
      <c r="A177" s="62" t="s">
        <v>1573</v>
      </c>
      <c r="B177" s="318">
        <f t="shared" ref="B177:Y177" si="47">IF(B$126=0,0,B$126/B$99)</f>
        <v>1.6431859997257586E-2</v>
      </c>
      <c r="C177" s="318">
        <f t="shared" si="47"/>
        <v>1.5305621270873053E-2</v>
      </c>
      <c r="D177" s="318">
        <f t="shared" si="47"/>
        <v>2.1041316747097187E-2</v>
      </c>
      <c r="E177" s="318">
        <f t="shared" si="47"/>
        <v>1.6536413710423116E-2</v>
      </c>
      <c r="F177" s="318">
        <f t="shared" si="47"/>
        <v>1.1572293751835928E-2</v>
      </c>
      <c r="G177" s="318">
        <f t="shared" si="47"/>
        <v>1.0117653609150571E-2</v>
      </c>
      <c r="H177" s="318">
        <f t="shared" si="47"/>
        <v>7.368799493339121E-3</v>
      </c>
      <c r="I177" s="318">
        <f t="shared" si="47"/>
        <v>7.6446239092959906E-3</v>
      </c>
      <c r="J177" s="318">
        <f t="shared" si="47"/>
        <v>7.235444773853527E-3</v>
      </c>
      <c r="K177" s="318">
        <f t="shared" si="47"/>
        <v>7.0109783229013733E-3</v>
      </c>
      <c r="L177" s="318">
        <f t="shared" si="47"/>
        <v>6.6475453697527696E-3</v>
      </c>
      <c r="M177" s="318">
        <f t="shared" si="47"/>
        <v>1.6451225022606753E-2</v>
      </c>
      <c r="N177" s="318">
        <f t="shared" si="47"/>
        <v>1.509692591905902E-2</v>
      </c>
      <c r="O177" s="318">
        <f t="shared" si="47"/>
        <v>1.699405652295876E-2</v>
      </c>
      <c r="P177" s="318">
        <f t="shared" si="47"/>
        <v>1.6153392186223203E-2</v>
      </c>
      <c r="Q177" s="318">
        <f t="shared" si="47"/>
        <v>1.5196823323766463E-2</v>
      </c>
      <c r="R177" s="318">
        <f t="shared" si="47"/>
        <v>1.4442435523694451E-2</v>
      </c>
      <c r="S177" s="318">
        <f t="shared" si="47"/>
        <v>1.3435890459252609E-2</v>
      </c>
      <c r="T177" s="318">
        <f t="shared" si="47"/>
        <v>7.4432275573551761E-3</v>
      </c>
      <c r="U177" s="318">
        <f t="shared" si="47"/>
        <v>6.919135659788583E-3</v>
      </c>
      <c r="V177" s="318">
        <f t="shared" si="47"/>
        <v>8.1577233867126623E-3</v>
      </c>
      <c r="W177" s="318">
        <f t="shared" si="47"/>
        <v>6.4141444976212308E-3</v>
      </c>
      <c r="X177" s="318">
        <f t="shared" si="47"/>
        <v>1.6041076103946714E-2</v>
      </c>
      <c r="Y177" s="318">
        <f t="shared" si="47"/>
        <v>2.1082325833928137E-2</v>
      </c>
      <c r="DA177" s="141"/>
    </row>
    <row r="178" spans="1:105" ht="12" customHeight="1" x14ac:dyDescent="0.25">
      <c r="A178" s="41" t="s">
        <v>1575</v>
      </c>
      <c r="B178" s="319">
        <f t="shared" ref="B178:Y178" si="48">IF(B$127=0,0,B$127/B$99)</f>
        <v>5.028136240386815E-2</v>
      </c>
      <c r="C178" s="319">
        <f t="shared" si="48"/>
        <v>4.683508075565166E-2</v>
      </c>
      <c r="D178" s="319">
        <f t="shared" si="48"/>
        <v>6.4386263818700232E-2</v>
      </c>
      <c r="E178" s="319">
        <f t="shared" si="48"/>
        <v>5.0601295944150443E-2</v>
      </c>
      <c r="F178" s="319">
        <f t="shared" si="48"/>
        <v>3.5411127898922784E-2</v>
      </c>
      <c r="G178" s="319">
        <f t="shared" si="48"/>
        <v>3.0959940498726815E-2</v>
      </c>
      <c r="H178" s="319">
        <f t="shared" si="48"/>
        <v>2.2548468515911257E-2</v>
      </c>
      <c r="I178" s="319">
        <f t="shared" si="48"/>
        <v>2.3392489060200045E-2</v>
      </c>
      <c r="J178" s="319">
        <f t="shared" si="48"/>
        <v>2.2140404122723854E-2</v>
      </c>
      <c r="K178" s="319">
        <f t="shared" si="48"/>
        <v>2.1453538547571739E-2</v>
      </c>
      <c r="L178" s="319">
        <f t="shared" si="48"/>
        <v>2.0341436568256991E-2</v>
      </c>
      <c r="M178" s="319">
        <f t="shared" si="48"/>
        <v>5.0340619229188227E-2</v>
      </c>
      <c r="N178" s="319">
        <f t="shared" si="48"/>
        <v>4.6196474619869372E-2</v>
      </c>
      <c r="O178" s="319">
        <f t="shared" si="48"/>
        <v>5.2001679352509024E-2</v>
      </c>
      <c r="P178" s="319">
        <f t="shared" si="48"/>
        <v>4.942925309142459E-2</v>
      </c>
      <c r="Q178" s="319">
        <f t="shared" si="48"/>
        <v>4.650215989287796E-2</v>
      </c>
      <c r="R178" s="319">
        <f t="shared" si="48"/>
        <v>4.4193739155675441E-2</v>
      </c>
      <c r="S178" s="319">
        <f t="shared" si="48"/>
        <v>4.1113719171968689E-2</v>
      </c>
      <c r="T178" s="319">
        <f t="shared" si="48"/>
        <v>2.2776217806644877E-2</v>
      </c>
      <c r="U178" s="319">
        <f t="shared" si="48"/>
        <v>2.1172500720516168E-2</v>
      </c>
      <c r="V178" s="319">
        <f t="shared" si="48"/>
        <v>2.4962569427092705E-2</v>
      </c>
      <c r="W178" s="319">
        <f t="shared" si="48"/>
        <v>1.9627231734538623E-2</v>
      </c>
      <c r="X178" s="319">
        <f t="shared" si="48"/>
        <v>4.9085566762690713E-2</v>
      </c>
      <c r="Y178" s="319">
        <f t="shared" si="48"/>
        <v>6.4511751301988371E-2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DA179" s="94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252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51</v>
      </c>
      <c r="B183" s="320">
        <f t="shared" ref="B183:Y183" si="49">SUM(B184:B190,B191:B192)</f>
        <v>83.160000000000011</v>
      </c>
      <c r="C183" s="320">
        <f t="shared" si="49"/>
        <v>84.860716975456612</v>
      </c>
      <c r="D183" s="320">
        <f t="shared" si="49"/>
        <v>78.911782212902068</v>
      </c>
      <c r="E183" s="320">
        <f t="shared" si="49"/>
        <v>66.736850775993986</v>
      </c>
      <c r="F183" s="320">
        <f t="shared" si="49"/>
        <v>73.140696348547422</v>
      </c>
      <c r="G183" s="320">
        <f t="shared" si="49"/>
        <v>74.834887536503302</v>
      </c>
      <c r="H183" s="320">
        <f t="shared" si="49"/>
        <v>72.023486627461907</v>
      </c>
      <c r="I183" s="320">
        <f t="shared" si="49"/>
        <v>66.253448780054583</v>
      </c>
      <c r="J183" s="320">
        <f t="shared" si="49"/>
        <v>66.249655771981821</v>
      </c>
      <c r="K183" s="320">
        <f t="shared" si="49"/>
        <v>67.598273069904238</v>
      </c>
      <c r="L183" s="320">
        <f t="shared" si="49"/>
        <v>66.41092071171137</v>
      </c>
      <c r="M183" s="320">
        <f t="shared" si="49"/>
        <v>66.619447971200785</v>
      </c>
      <c r="N183" s="320">
        <f t="shared" si="49"/>
        <v>67.088889216127299</v>
      </c>
      <c r="O183" s="320">
        <f t="shared" si="49"/>
        <v>70.728195686268023</v>
      </c>
      <c r="P183" s="320">
        <f t="shared" si="49"/>
        <v>67.77425749531767</v>
      </c>
      <c r="Q183" s="320">
        <f t="shared" si="49"/>
        <v>66.167412442955637</v>
      </c>
      <c r="R183" s="320">
        <f t="shared" si="49"/>
        <v>64.363914630060322</v>
      </c>
      <c r="S183" s="320">
        <f t="shared" si="49"/>
        <v>61.593314381200351</v>
      </c>
      <c r="T183" s="320">
        <f t="shared" si="49"/>
        <v>63.428467893854183</v>
      </c>
      <c r="U183" s="320">
        <f t="shared" si="49"/>
        <v>62.974093085497159</v>
      </c>
      <c r="V183" s="320">
        <f t="shared" si="49"/>
        <v>62.451479304117328</v>
      </c>
      <c r="W183" s="320">
        <f t="shared" si="49"/>
        <v>61.351104478245752</v>
      </c>
      <c r="X183" s="320">
        <f t="shared" si="49"/>
        <v>58.186653581318524</v>
      </c>
      <c r="Y183" s="320">
        <f t="shared" si="49"/>
        <v>54.362176895339786</v>
      </c>
      <c r="DA183" s="95"/>
    </row>
    <row r="184" spans="1:105" ht="12" customHeight="1" x14ac:dyDescent="0.25">
      <c r="A184" s="55" t="s">
        <v>91</v>
      </c>
      <c r="B184" s="273">
        <f>IF(B$6=0,0,B$6/NMM!B$9*1000)</f>
        <v>0.39950812398592211</v>
      </c>
      <c r="C184" s="273">
        <f>IF(C$6=0,0,C$6/NMM!C$9*1000)</f>
        <v>0.40767852139206545</v>
      </c>
      <c r="D184" s="273">
        <f>IF(D$6=0,0,D$6/NMM!D$9*1000)</f>
        <v>0.37909930341826448</v>
      </c>
      <c r="E184" s="273">
        <f>IF(E$6=0,0,E$6/NMM!E$9*1000)</f>
        <v>0.32060983711143876</v>
      </c>
      <c r="F184" s="273">
        <f>IF(F$6=0,0,F$6/NMM!F$9*1000)</f>
        <v>0.35137448755697304</v>
      </c>
      <c r="G184" s="273">
        <f>IF(G$6=0,0,G$6/NMM!G$9*1000)</f>
        <v>0.35951353449250445</v>
      </c>
      <c r="H184" s="273">
        <f>IF(H$6=0,0,H$6/NMM!H$9*1000)</f>
        <v>0.34600731151363162</v>
      </c>
      <c r="I184" s="273">
        <f>IF(I$6=0,0,I$6/NMM!I$9*1000)</f>
        <v>0.3182875304199464</v>
      </c>
      <c r="J184" s="273">
        <f>IF(J$6=0,0,J$6/NMM!J$9*1000)</f>
        <v>0.31826930846745261</v>
      </c>
      <c r="K184" s="273">
        <f>IF(K$6=0,0,K$6/NMM!K$9*1000)</f>
        <v>0.32474818733593891</v>
      </c>
      <c r="L184" s="273">
        <f>IF(L$6=0,0,L$6/NMM!L$9*1000)</f>
        <v>0.31904403975093887</v>
      </c>
      <c r="M184" s="273">
        <f>IF(M$6=0,0,M$6/NMM!M$9*1000)</f>
        <v>0.32004582347243582</v>
      </c>
      <c r="N184" s="273">
        <f>IF(N$6=0,0,N$6/NMM!N$9*1000)</f>
        <v>0.32230106146046411</v>
      </c>
      <c r="O184" s="273">
        <f>IF(O$6=0,0,O$6/NMM!O$9*1000)</f>
        <v>0.3397846172621915</v>
      </c>
      <c r="P184" s="273">
        <f>IF(P$6=0,0,P$6/NMM!P$9*1000)</f>
        <v>0.32559363235315764</v>
      </c>
      <c r="Q184" s="273">
        <f>IF(Q$6=0,0,Q$6/NMM!Q$9*1000)</f>
        <v>0.31787420411336492</v>
      </c>
      <c r="R184" s="273">
        <f>IF(R$6=0,0,R$6/NMM!R$9*1000)</f>
        <v>0.3092100383147755</v>
      </c>
      <c r="S184" s="273">
        <f>IF(S$6=0,0,S$6/NMM!S$9*1000)</f>
        <v>0.29589982537872261</v>
      </c>
      <c r="T184" s="273">
        <f>IF(T$6=0,0,T$6/NMM!T$9*1000)</f>
        <v>0.30471606800829437</v>
      </c>
      <c r="U184" s="273">
        <f>IF(U$6=0,0,U$6/NMM!U$9*1000)</f>
        <v>0.30253321053754939</v>
      </c>
      <c r="V184" s="273">
        <f>IF(V$6=0,0,V$6/NMM!V$9*1000)</f>
        <v>0.30002252689894254</v>
      </c>
      <c r="W184" s="273">
        <f>IF(W$6=0,0,W$6/NMM!W$9*1000)</f>
        <v>0.29473622720703335</v>
      </c>
      <c r="X184" s="273">
        <f>IF(X$6=0,0,X$6/NMM!X$9*1000)</f>
        <v>0.27953392031396412</v>
      </c>
      <c r="Y184" s="273">
        <f>IF(Y$6=0,0,Y$6/NMM!Y$9*1000)</f>
        <v>0.26116079012990673</v>
      </c>
      <c r="DA184" s="76"/>
    </row>
    <row r="185" spans="1:105" ht="12" customHeight="1" x14ac:dyDescent="0.25">
      <c r="A185" s="173" t="s">
        <v>92</v>
      </c>
      <c r="B185" s="274">
        <f>IF(B$7=0,0,B$7/NMM!B$9*1000)</f>
        <v>0.15973966886694338</v>
      </c>
      <c r="C185" s="274">
        <f>IF(C$7=0,0,C$7/NMM!C$9*1000)</f>
        <v>0.16300652753091055</v>
      </c>
      <c r="D185" s="274">
        <f>IF(D$7=0,0,D$7/NMM!D$9*1000)</f>
        <v>0.15157938865307374</v>
      </c>
      <c r="E185" s="274">
        <f>IF(E$7=0,0,E$7/NMM!E$9*1000)</f>
        <v>0.12819291058389237</v>
      </c>
      <c r="F185" s="274">
        <f>IF(F$7=0,0,F$7/NMM!F$9*1000)</f>
        <v>0.14049387464426299</v>
      </c>
      <c r="G185" s="274">
        <f>IF(G$7=0,0,G$7/NMM!G$9*1000)</f>
        <v>0.14374819810933501</v>
      </c>
      <c r="H185" s="274">
        <f>IF(H$7=0,0,H$7/NMM!H$9*1000)</f>
        <v>0.13834785839968669</v>
      </c>
      <c r="I185" s="274">
        <f>IF(I$7=0,0,I$7/NMM!I$9*1000)</f>
        <v>0.12726435749664763</v>
      </c>
      <c r="J185" s="274">
        <f>IF(J$7=0,0,J$7/NMM!J$9*1000)</f>
        <v>0.12725707161562869</v>
      </c>
      <c r="K185" s="274">
        <f>IF(K$7=0,0,K$7/NMM!K$9*1000)</f>
        <v>0.12984759206551449</v>
      </c>
      <c r="L185" s="274">
        <f>IF(L$7=0,0,L$7/NMM!L$9*1000)</f>
        <v>0.1275668408324602</v>
      </c>
      <c r="M185" s="274">
        <f>IF(M$7=0,0,M$7/NMM!M$9*1000)</f>
        <v>0.12796739488966338</v>
      </c>
      <c r="N185" s="274">
        <f>IF(N$7=0,0,N$7/NMM!N$9*1000)</f>
        <v>0.12886913116934037</v>
      </c>
      <c r="O185" s="274">
        <f>IF(O$7=0,0,O$7/NMM!O$9*1000)</f>
        <v>0.13585977102547284</v>
      </c>
      <c r="P185" s="274">
        <f>IF(P$7=0,0,P$7/NMM!P$9*1000)</f>
        <v>0.13018563552192353</v>
      </c>
      <c r="Q185" s="274">
        <f>IF(Q$7=0,0,Q$7/NMM!Q$9*1000)</f>
        <v>0.12709909275387193</v>
      </c>
      <c r="R185" s="274">
        <f>IF(R$7=0,0,R$7/NMM!R$9*1000)</f>
        <v>0.12363480531494178</v>
      </c>
      <c r="S185" s="274">
        <f>IF(S$7=0,0,S$7/NMM!S$9*1000)</f>
        <v>0.11831283842790925</v>
      </c>
      <c r="T185" s="274">
        <f>IF(T$7=0,0,T$7/NMM!T$9*1000)</f>
        <v>0.12183793239658168</v>
      </c>
      <c r="U185" s="274">
        <f>IF(U$7=0,0,U$7/NMM!U$9*1000)</f>
        <v>0.12096513680463818</v>
      </c>
      <c r="V185" s="274">
        <f>IF(V$7=0,0,V$7/NMM!V$9*1000)</f>
        <v>0.11996126291827176</v>
      </c>
      <c r="W185" s="274">
        <f>IF(W$7=0,0,W$7/NMM!W$9*1000)</f>
        <v>0.11784758434299757</v>
      </c>
      <c r="X185" s="274">
        <f>IF(X$7=0,0,X$7/NMM!X$9*1000)</f>
        <v>0.11176908099522065</v>
      </c>
      <c r="Y185" s="274">
        <f>IF(Y$7=0,0,Y$7/NMM!Y$9*1000)</f>
        <v>0.10442275295971369</v>
      </c>
      <c r="DA185" s="77"/>
    </row>
    <row r="186" spans="1:105" ht="12" customHeight="1" x14ac:dyDescent="0.25">
      <c r="A186" s="173" t="s">
        <v>93</v>
      </c>
      <c r="B186" s="274">
        <f>IF(B$8=0,0,B$8/NMM!B$9*1000)</f>
        <v>0.5236443309874883</v>
      </c>
      <c r="C186" s="274">
        <f>IF(C$8=0,0,C$8/NMM!C$9*1000)</f>
        <v>0.48071904853052</v>
      </c>
      <c r="D186" s="274">
        <f>IF(D$8=0,0,D$8/NMM!D$9*1000)</f>
        <v>0.63785140051230349</v>
      </c>
      <c r="E186" s="274">
        <f>IF(E$8=0,0,E$8/NMM!E$9*1000)</f>
        <v>0.39419626326156026</v>
      </c>
      <c r="F186" s="274">
        <f>IF(F$8=0,0,F$8/NMM!F$9*1000)</f>
        <v>0.29171605645629722</v>
      </c>
      <c r="G186" s="274">
        <f>IF(G$8=0,0,G$8/NMM!G$9*1000)</f>
        <v>0.25674241684775279</v>
      </c>
      <c r="H186" s="274">
        <f>IF(H$8=0,0,H$8/NMM!H$9*1000)</f>
        <v>0.17588549414223964</v>
      </c>
      <c r="I186" s="274">
        <f>IF(I$8=0,0,I$8/NMM!I$9*1000)</f>
        <v>0.16513777701460056</v>
      </c>
      <c r="J186" s="274">
        <f>IF(J$8=0,0,J$8/NMM!J$9*1000)</f>
        <v>0.15560929746040386</v>
      </c>
      <c r="K186" s="274">
        <f>IF(K$8=0,0,K$8/NMM!K$9*1000)</f>
        <v>0.1571956854624757</v>
      </c>
      <c r="L186" s="274">
        <f>IF(L$8=0,0,L$8/NMM!L$9*1000)</f>
        <v>0.14236917797121793</v>
      </c>
      <c r="M186" s="274">
        <f>IF(M$8=0,0,M$8/NMM!M$9*1000)</f>
        <v>0.40199980165853605</v>
      </c>
      <c r="N186" s="274">
        <f>IF(N$8=0,0,N$8/NMM!N$9*1000)</f>
        <v>0.36250072543464634</v>
      </c>
      <c r="O186" s="274">
        <f>IF(O$8=0,0,O$8/NMM!O$9*1000)</f>
        <v>0.44414879887723535</v>
      </c>
      <c r="P186" s="274">
        <f>IF(P$8=0,0,P$8/NMM!P$9*1000)</f>
        <v>0.39283195242082164</v>
      </c>
      <c r="Q186" s="274">
        <f>IF(Q$8=0,0,Q$8/NMM!Q$9*1000)</f>
        <v>0.36165656258077972</v>
      </c>
      <c r="R186" s="274">
        <f>IF(R$8=0,0,R$8/NMM!R$9*1000)</f>
        <v>0.33413076474715597</v>
      </c>
      <c r="S186" s="274">
        <f>IF(S$8=0,0,S$8/NMM!S$9*1000)</f>
        <v>0.29356895945904204</v>
      </c>
      <c r="T186" s="274">
        <f>IF(T$8=0,0,T$8/NMM!T$9*1000)</f>
        <v>0.15503776138232853</v>
      </c>
      <c r="U186" s="274">
        <f>IF(U$8=0,0,U$8/NMM!U$9*1000)</f>
        <v>0.1435499378071933</v>
      </c>
      <c r="V186" s="274">
        <f>IF(V$8=0,0,V$8/NMM!V$9*1000)</f>
        <v>0.16396917471715236</v>
      </c>
      <c r="W186" s="274">
        <f>IF(W$8=0,0,W$8/NMM!W$9*1000)</f>
        <v>0.12852189050405913</v>
      </c>
      <c r="X186" s="274">
        <f>IF(X$8=0,0,X$8/NMM!X$9*1000)</f>
        <v>0.35089357668919352</v>
      </c>
      <c r="Y186" s="274">
        <f>IF(Y$8=0,0,Y$8/NMM!Y$9*1000)</f>
        <v>0.44319605689125496</v>
      </c>
      <c r="DA186" s="77"/>
    </row>
    <row r="187" spans="1:105" ht="12" customHeight="1" x14ac:dyDescent="0.25">
      <c r="A187" s="173" t="s">
        <v>94</v>
      </c>
      <c r="B187" s="274">
        <f>IF(B$9=0,0,B$9/NMM!B$9*1000)</f>
        <v>7.971088261490826E-2</v>
      </c>
      <c r="C187" s="274">
        <f>IF(C$9=0,0,C$9/NMM!C$9*1000)</f>
        <v>8.1341061200666365E-2</v>
      </c>
      <c r="D187" s="274">
        <f>IF(D$9=0,0,D$9/NMM!D$9*1000)</f>
        <v>7.5638862540956989E-2</v>
      </c>
      <c r="E187" s="274">
        <f>IF(E$9=0,0,E$9/NMM!E$9*1000)</f>
        <v>6.396889464023843E-2</v>
      </c>
      <c r="F187" s="274">
        <f>IF(F$9=0,0,F$9/NMM!F$9*1000)</f>
        <v>7.0107136375815921E-2</v>
      </c>
      <c r="G187" s="274">
        <f>IF(G$9=0,0,G$9/NMM!G$9*1000)</f>
        <v>7.1731059835500641E-2</v>
      </c>
      <c r="H187" s="274">
        <f>IF(H$9=0,0,H$9/NMM!H$9*1000)</f>
        <v>6.903626368542877E-2</v>
      </c>
      <c r="I187" s="274">
        <f>IF(I$9=0,0,I$9/NMM!I$9*1000)</f>
        <v>6.3505542069996604E-2</v>
      </c>
      <c r="J187" s="274">
        <f>IF(J$9=0,0,J$9/NMM!J$9*1000)</f>
        <v>6.3501906379433523E-2</v>
      </c>
      <c r="K187" s="274">
        <f>IF(K$9=0,0,K$9/NMM!K$9*1000)</f>
        <v>6.4794588860604588E-2</v>
      </c>
      <c r="L187" s="274">
        <f>IF(L$9=0,0,L$9/NMM!L$9*1000)</f>
        <v>6.3656482746441881E-2</v>
      </c>
      <c r="M187" s="274">
        <f>IF(M$9=0,0,M$9/NMM!M$9*1000)</f>
        <v>6.3856361196554648E-2</v>
      </c>
      <c r="N187" s="274">
        <f>IF(N$9=0,0,N$9/NMM!N$9*1000)</f>
        <v>6.4306332047557258E-2</v>
      </c>
      <c r="O187" s="274">
        <f>IF(O$9=0,0,O$9/NMM!O$9*1000)</f>
        <v>6.7794695814227021E-2</v>
      </c>
      <c r="P187" s="274">
        <f>IF(P$9=0,0,P$9/NMM!P$9*1000)</f>
        <v>6.4963274212613206E-2</v>
      </c>
      <c r="Q187" s="274">
        <f>IF(Q$9=0,0,Q$9/NMM!Q$9*1000)</f>
        <v>6.3423074148251074E-2</v>
      </c>
      <c r="R187" s="274">
        <f>IF(R$9=0,0,R$9/NMM!R$9*1000)</f>
        <v>6.1694377630050097E-2</v>
      </c>
      <c r="S187" s="274">
        <f>IF(S$9=0,0,S$9/NMM!S$9*1000)</f>
        <v>5.903868990500518E-2</v>
      </c>
      <c r="T187" s="274">
        <f>IF(T$9=0,0,T$9/NMM!T$9*1000)</f>
        <v>6.0797729181450773E-2</v>
      </c>
      <c r="U187" s="274">
        <f>IF(U$9=0,0,U$9/NMM!U$9*1000)</f>
        <v>6.0362199876365201E-2</v>
      </c>
      <c r="V187" s="274">
        <f>IF(V$9=0,0,V$9/NMM!V$9*1000)</f>
        <v>5.9861261855872767E-2</v>
      </c>
      <c r="W187" s="274">
        <f>IF(W$9=0,0,W$9/NMM!W$9*1000)</f>
        <v>5.8806525821959561E-2</v>
      </c>
      <c r="X187" s="274">
        <f>IF(X$9=0,0,X$9/NMM!X$9*1000)</f>
        <v>5.5773322671697885E-2</v>
      </c>
      <c r="Y187" s="274">
        <f>IF(Y$9=0,0,Y$9/NMM!Y$9*1000)</f>
        <v>5.2107468749234366E-2</v>
      </c>
      <c r="DA187" s="77"/>
    </row>
    <row r="188" spans="1:105" ht="12" customHeight="1" x14ac:dyDescent="0.25">
      <c r="A188" s="56" t="s">
        <v>95</v>
      </c>
      <c r="B188" s="275">
        <f>IF(B$10=0,0,B$10/NMM!B$9*1000)</f>
        <v>0.32167119604951722</v>
      </c>
      <c r="C188" s="275">
        <f>IF(C$10=0,0,C$10/NMM!C$9*1000)</f>
        <v>0.31869770729907337</v>
      </c>
      <c r="D188" s="275">
        <f>IF(D$10=0,0,D$10/NMM!D$9*1000)</f>
        <v>0.30678716754993463</v>
      </c>
      <c r="E188" s="275">
        <f>IF(E$10=0,0,E$10/NMM!E$9*1000)</f>
        <v>0.24256792195051036</v>
      </c>
      <c r="F188" s="275">
        <f>IF(F$10=0,0,F$10/NMM!F$9*1000)</f>
        <v>0.26914134640624693</v>
      </c>
      <c r="G188" s="275">
        <f>IF(G$10=0,0,G$10/NMM!G$9*1000)</f>
        <v>0.27679863062554227</v>
      </c>
      <c r="H188" s="275">
        <f>IF(H$10=0,0,H$10/NMM!H$9*1000)</f>
        <v>0.27276371315568165</v>
      </c>
      <c r="I188" s="275">
        <f>IF(I$10=0,0,I$10/NMM!I$9*1000)</f>
        <v>0.24837522449806287</v>
      </c>
      <c r="J188" s="275">
        <f>IF(J$10=0,0,J$10/NMM!J$9*1000)</f>
        <v>0.24887680736053486</v>
      </c>
      <c r="K188" s="275">
        <f>IF(K$10=0,0,K$10/NMM!K$9*1000)</f>
        <v>0.26049193168608659</v>
      </c>
      <c r="L188" s="275">
        <f>IF(L$10=0,0,L$10/NMM!L$9*1000)</f>
        <v>0.25038682445138921</v>
      </c>
      <c r="M188" s="275">
        <f>IF(M$10=0,0,M$10/NMM!M$9*1000)</f>
        <v>0.24866554508352037</v>
      </c>
      <c r="N188" s="275">
        <f>IF(N$10=0,0,N$10/NMM!N$9*1000)</f>
        <v>0.24676487130173136</v>
      </c>
      <c r="O188" s="275">
        <f>IF(O$10=0,0,O$10/NMM!O$9*1000)</f>
        <v>0.26459119396458342</v>
      </c>
      <c r="P188" s="275">
        <f>IF(P$10=0,0,P$10/NMM!P$9*1000)</f>
        <v>0.24736110176260728</v>
      </c>
      <c r="Q188" s="275">
        <f>IF(Q$10=0,0,Q$10/NMM!Q$9*1000)</f>
        <v>0.24465516995896083</v>
      </c>
      <c r="R188" s="275">
        <f>IF(R$10=0,0,R$10/NMM!R$9*1000)</f>
        <v>0.23984420342300286</v>
      </c>
      <c r="S188" s="275">
        <f>IF(S$10=0,0,S$10/NMM!S$9*1000)</f>
        <v>0.22892247854997577</v>
      </c>
      <c r="T188" s="275">
        <f>IF(T$10=0,0,T$10/NMM!T$9*1000)</f>
        <v>0.24111107023746214</v>
      </c>
      <c r="U188" s="275">
        <f>IF(U$10=0,0,U$10/NMM!U$9*1000)</f>
        <v>0.2422872627331028</v>
      </c>
      <c r="V188" s="275">
        <f>IF(V$10=0,0,V$10/NMM!V$9*1000)</f>
        <v>0.22822743474641749</v>
      </c>
      <c r="W188" s="275">
        <f>IF(W$10=0,0,W$10/NMM!W$9*1000)</f>
        <v>0.23476841767767112</v>
      </c>
      <c r="X188" s="275">
        <f>IF(X$10=0,0,X$10/NMM!X$9*1000)</f>
        <v>0.21047056243183523</v>
      </c>
      <c r="Y188" s="275">
        <f>IF(Y$10=0,0,Y$10/NMM!Y$9*1000)</f>
        <v>0.21508277257097599</v>
      </c>
      <c r="DA188" s="78"/>
    </row>
    <row r="189" spans="1:105" ht="12" customHeight="1" x14ac:dyDescent="0.25">
      <c r="A189" s="174" t="s">
        <v>1450</v>
      </c>
      <c r="B189" s="276">
        <f>IF(B$16=0,0,B$16/NMM!B$9*1000)</f>
        <v>2.0748728376985541</v>
      </c>
      <c r="C189" s="276">
        <f>IF(C$16=0,0,C$16/NMM!C$9*1000)</f>
        <v>1.9047869657622649</v>
      </c>
      <c r="D189" s="276">
        <f>IF(D$16=0,0,D$16/NMM!D$9*1000)</f>
        <v>2.5274035582800609</v>
      </c>
      <c r="E189" s="276">
        <f>IF(E$16=0,0,E$16/NMM!E$9*1000)</f>
        <v>1.5619516358007171</v>
      </c>
      <c r="F189" s="276">
        <f>IF(F$16=0,0,F$16/NMM!F$9*1000)</f>
        <v>1.1558870898502498</v>
      </c>
      <c r="G189" s="276">
        <f>IF(G$16=0,0,G$16/NMM!G$9*1000)</f>
        <v>1.01730857278241</v>
      </c>
      <c r="H189" s="276">
        <f>IF(H$16=0,0,H$16/NMM!H$9*1000)</f>
        <v>0.69692348937057569</v>
      </c>
      <c r="I189" s="276">
        <f>IF(I$16=0,0,I$16/NMM!I$9*1000)</f>
        <v>0.6543370523258889</v>
      </c>
      <c r="J189" s="276">
        <f>IF(J$16=0,0,J$16/NMM!J$9*1000)</f>
        <v>0.61658168624699761</v>
      </c>
      <c r="K189" s="276">
        <f>IF(K$16=0,0,K$16/NMM!K$9*1000)</f>
        <v>0.6228675432319144</v>
      </c>
      <c r="L189" s="276">
        <f>IF(L$16=0,0,L$16/NMM!L$9*1000)</f>
        <v>0.56411942766742051</v>
      </c>
      <c r="M189" s="276">
        <f>IF(M$16=0,0,M$16/NMM!M$9*1000)</f>
        <v>1.592872145963196</v>
      </c>
      <c r="N189" s="276">
        <f>IF(N$16=0,0,N$16/NMM!N$9*1000)</f>
        <v>1.4363621724539213</v>
      </c>
      <c r="O189" s="276">
        <f>IF(O$16=0,0,O$16/NMM!O$9*1000)</f>
        <v>1.759882088189421</v>
      </c>
      <c r="P189" s="276">
        <f>IF(P$16=0,0,P$16/NMM!P$9*1000)</f>
        <v>1.5565457308035453</v>
      </c>
      <c r="Q189" s="276">
        <f>IF(Q$16=0,0,Q$16/NMM!Q$9*1000)</f>
        <v>1.4330172864837454</v>
      </c>
      <c r="R189" s="276">
        <f>IF(R$16=0,0,R$16/NMM!R$9*1000)</f>
        <v>1.3239498777842857</v>
      </c>
      <c r="S189" s="276">
        <f>IF(S$16=0,0,S$16/NMM!S$9*1000)</f>
        <v>1.1632289780055851</v>
      </c>
      <c r="T189" s="276">
        <f>IF(T$16=0,0,T$16/NMM!T$9*1000)</f>
        <v>0.61431704856453306</v>
      </c>
      <c r="U189" s="276">
        <f>IF(U$16=0,0,U$16/NMM!U$9*1000)</f>
        <v>0.56879803558224451</v>
      </c>
      <c r="V189" s="276">
        <f>IF(V$16=0,0,V$16/NMM!V$9*1000)</f>
        <v>0.64970661708280186</v>
      </c>
      <c r="W189" s="276">
        <f>IF(W$16=0,0,W$16/NMM!W$9*1000)</f>
        <v>0.50925134461717603</v>
      </c>
      <c r="X189" s="276">
        <f>IF(X$16=0,0,X$16/NMM!X$9*1000)</f>
        <v>1.3903703489395707</v>
      </c>
      <c r="Y189" s="276">
        <f>IF(Y$16=0,0,Y$16/NMM!Y$9*1000)</f>
        <v>1.7561069714717101</v>
      </c>
      <c r="DA189" s="79"/>
    </row>
    <row r="190" spans="1:105" ht="12" customHeight="1" x14ac:dyDescent="0.25">
      <c r="A190" s="174" t="s">
        <v>1452</v>
      </c>
      <c r="B190" s="276">
        <f>IF(B$17=0,0,B$17/NMM!B$9*1000)</f>
        <v>45.011239144626622</v>
      </c>
      <c r="C190" s="276">
        <f>IF(C$17=0,0,C$17/NMM!C$9*1000)</f>
        <v>46.283989699581554</v>
      </c>
      <c r="D190" s="276">
        <f>IF(D$17=0,0,D$17/NMM!D$9*1000)</f>
        <v>41.800041387951744</v>
      </c>
      <c r="E190" s="276">
        <f>IF(E$17=0,0,E$17/NMM!E$9*1000)</f>
        <v>36.299443459245808</v>
      </c>
      <c r="F190" s="276">
        <f>IF(F$17=0,0,F$17/NMM!F$9*1000)</f>
        <v>40.687358858112724</v>
      </c>
      <c r="G190" s="276">
        <f>IF(G$17=0,0,G$17/NMM!G$9*1000)</f>
        <v>41.898652961096374</v>
      </c>
      <c r="H190" s="276">
        <f>IF(H$17=0,0,H$17/NMM!H$9*1000)</f>
        <v>40.781038141921009</v>
      </c>
      <c r="I190" s="276">
        <f>IF(I$17=0,0,I$17/NMM!I$9*1000)</f>
        <v>37.493825335913108</v>
      </c>
      <c r="J190" s="276">
        <f>IF(J$17=0,0,J$17/NMM!J$9*1000)</f>
        <v>37.55288884914755</v>
      </c>
      <c r="K190" s="276">
        <f>IF(K$17=0,0,K$17/NMM!K$9*1000)</f>
        <v>38.323700656759399</v>
      </c>
      <c r="L190" s="276">
        <f>IF(L$17=0,0,L$17/NMM!L$9*1000)</f>
        <v>37.731775646119573</v>
      </c>
      <c r="M190" s="276">
        <f>IF(M$17=0,0,M$17/NMM!M$9*1000)</f>
        <v>36.176835385780883</v>
      </c>
      <c r="N190" s="276">
        <f>IF(N$17=0,0,N$17/NMM!N$9*1000)</f>
        <v>36.707466139277088</v>
      </c>
      <c r="O190" s="276">
        <f>IF(O$17=0,0,O$17/NMM!O$9*1000)</f>
        <v>38.295535375819249</v>
      </c>
      <c r="P190" s="276">
        <f>IF(P$17=0,0,P$17/NMM!P$9*1000)</f>
        <v>36.911521324196578</v>
      </c>
      <c r="Q190" s="276">
        <f>IF(Q$17=0,0,Q$17/NMM!Q$9*1000)</f>
        <v>36.175809611204492</v>
      </c>
      <c r="R190" s="276">
        <f>IF(R$17=0,0,R$17/NMM!R$9*1000)</f>
        <v>35.302862590280377</v>
      </c>
      <c r="S190" s="276">
        <f>IF(S$17=0,0,S$17/NMM!S$9*1000)</f>
        <v>33.952744794003678</v>
      </c>
      <c r="T190" s="276">
        <f>IF(T$17=0,0,T$17/NMM!T$9*1000)</f>
        <v>35.912933616594167</v>
      </c>
      <c r="U190" s="276">
        <f>IF(U$17=0,0,U$17/NMM!U$9*1000)</f>
        <v>35.721018493438386</v>
      </c>
      <c r="V190" s="276">
        <f>IF(V$17=0,0,V$17/NMM!V$9*1000)</f>
        <v>35.292017050535563</v>
      </c>
      <c r="W190" s="276">
        <f>IF(W$17=0,0,W$17/NMM!W$9*1000)</f>
        <v>34.87436172667357</v>
      </c>
      <c r="X190" s="276">
        <f>IF(X$17=0,0,X$17/NMM!X$9*1000)</f>
        <v>31.602894910467292</v>
      </c>
      <c r="Y190" s="276">
        <f>IF(Y$17=0,0,Y$17/NMM!Y$9*1000)</f>
        <v>28.769332197487596</v>
      </c>
      <c r="DA190" s="79"/>
    </row>
    <row r="191" spans="1:105" ht="12" customHeight="1" x14ac:dyDescent="0.25">
      <c r="A191" s="174" t="s">
        <v>1461</v>
      </c>
      <c r="B191" s="276">
        <f>IF(B$25=0,0,B$25/NMM!B$9*1000)</f>
        <v>30.523210777991533</v>
      </c>
      <c r="C191" s="276">
        <f>IF(C$25=0,0,C$25/NMM!C$9*1000)</f>
        <v>31.3862937367137</v>
      </c>
      <c r="D191" s="276">
        <f>IF(D$25=0,0,D$25/NMM!D$9*1000)</f>
        <v>28.345619850937446</v>
      </c>
      <c r="E191" s="276">
        <f>IF(E$25=0,0,E$25/NMM!E$9*1000)</f>
        <v>24.615531251434454</v>
      </c>
      <c r="F191" s="276">
        <f>IF(F$25=0,0,F$25/NMM!F$9*1000)</f>
        <v>27.591082894553313</v>
      </c>
      <c r="G191" s="276">
        <f>IF(G$25=0,0,G$25/NMM!G$9*1000)</f>
        <v>28.412490745617156</v>
      </c>
      <c r="H191" s="276">
        <f>IF(H$25=0,0,H$25/NMM!H$9*1000)</f>
        <v>27.654609084446115</v>
      </c>
      <c r="I191" s="276">
        <f>IF(I$25=0,0,I$25/NMM!I$9*1000)</f>
        <v>25.425470512466354</v>
      </c>
      <c r="J191" s="276">
        <f>IF(J$25=0,0,J$25/NMM!J$9*1000)</f>
        <v>25.465522910445252</v>
      </c>
      <c r="K191" s="276">
        <f>IF(K$25=0,0,K$25/NMM!K$9*1000)</f>
        <v>25.98822905497736</v>
      </c>
      <c r="L191" s="276">
        <f>IF(L$25=0,0,L$25/NMM!L$9*1000)</f>
        <v>25.586830377494358</v>
      </c>
      <c r="M191" s="276">
        <f>IF(M$25=0,0,M$25/NMM!M$9*1000)</f>
        <v>24.532387749043242</v>
      </c>
      <c r="N191" s="276">
        <f>IF(N$25=0,0,N$25/NMM!N$9*1000)</f>
        <v>24.892221307106539</v>
      </c>
      <c r="O191" s="276">
        <f>IF(O$25=0,0,O$25/NMM!O$9*1000)</f>
        <v>25.969129496220603</v>
      </c>
      <c r="P191" s="276">
        <f>IF(P$25=0,0,P$25/NMM!P$9*1000)</f>
        <v>25.030596067233148</v>
      </c>
      <c r="Q191" s="276">
        <f>IF(Q$25=0,0,Q$25/NMM!Q$9*1000)</f>
        <v>24.531692146473713</v>
      </c>
      <c r="R191" s="276">
        <f>IF(R$25=0,0,R$25/NMM!R$9*1000)</f>
        <v>23.939725641573187</v>
      </c>
      <c r="S191" s="276">
        <f>IF(S$25=0,0,S$25/NMM!S$9*1000)</f>
        <v>23.02417808380746</v>
      </c>
      <c r="T191" s="276">
        <f>IF(T$25=0,0,T$25/NMM!T$9*1000)</f>
        <v>24.353429571515843</v>
      </c>
      <c r="U191" s="276">
        <f>IF(U$25=0,0,U$25/NMM!U$9*1000)</f>
        <v>24.223287281125977</v>
      </c>
      <c r="V191" s="276">
        <f>IF(V$25=0,0,V$25/NMM!V$9*1000)</f>
        <v>23.932371018551848</v>
      </c>
      <c r="W191" s="276">
        <f>IF(W$25=0,0,W$25/NMM!W$9*1000)</f>
        <v>23.64914883393639</v>
      </c>
      <c r="X191" s="276">
        <f>IF(X$25=0,0,X$25/NMM!X$9*1000)</f>
        <v>21.430687998778744</v>
      </c>
      <c r="Y191" s="276">
        <f>IF(Y$25=0,0,Y$25/NMM!Y$9*1000)</f>
        <v>19.509180535653012</v>
      </c>
      <c r="DA191" s="79"/>
    </row>
    <row r="192" spans="1:105" ht="12" customHeight="1" x14ac:dyDescent="0.25">
      <c r="A192" s="41" t="s">
        <v>1470</v>
      </c>
      <c r="B192" s="277">
        <f>IF(B$33=0,0,B$33/NMM!B$9*1000)</f>
        <v>4.0664030371785147</v>
      </c>
      <c r="C192" s="277">
        <f>IF(C$33=0,0,C$33/NMM!C$9*1000)</f>
        <v>3.834203707445845</v>
      </c>
      <c r="D192" s="277">
        <f>IF(D$33=0,0,D$33/NMM!D$9*1000)</f>
        <v>4.6877612930582888</v>
      </c>
      <c r="E192" s="277">
        <f>IF(E$33=0,0,E$33/NMM!E$9*1000)</f>
        <v>3.1103886019653637</v>
      </c>
      <c r="F192" s="277">
        <f>IF(F$33=0,0,F$33/NMM!F$9*1000)</f>
        <v>2.5835346045915397</v>
      </c>
      <c r="G192" s="277">
        <f>IF(G$33=0,0,G$33/NMM!G$9*1000)</f>
        <v>2.3979014170967194</v>
      </c>
      <c r="H192" s="277">
        <f>IF(H$33=0,0,H$33/NMM!H$9*1000)</f>
        <v>1.8888752708275465</v>
      </c>
      <c r="I192" s="277">
        <f>IF(I$33=0,0,I$33/NMM!I$9*1000)</f>
        <v>1.7572454478499884</v>
      </c>
      <c r="J192" s="277">
        <f>IF(J$33=0,0,J$33/NMM!J$9*1000)</f>
        <v>1.7011479348585743</v>
      </c>
      <c r="K192" s="277">
        <f>IF(K$33=0,0,K$33/NMM!K$9*1000)</f>
        <v>1.7263978295249403</v>
      </c>
      <c r="L192" s="277">
        <f>IF(L$33=0,0,L$33/NMM!L$9*1000)</f>
        <v>1.6251718946775664</v>
      </c>
      <c r="M192" s="277">
        <f>IF(M$33=0,0,M$33/NMM!M$9*1000)</f>
        <v>3.1548177641127548</v>
      </c>
      <c r="N192" s="277">
        <f>IF(N$33=0,0,N$33/NMM!N$9*1000)</f>
        <v>2.9280974758760108</v>
      </c>
      <c r="O192" s="277">
        <f>IF(O$33=0,0,O$33/NMM!O$9*1000)</f>
        <v>3.4514696490950518</v>
      </c>
      <c r="P192" s="277">
        <f>IF(P$33=0,0,P$33/NMM!P$9*1000)</f>
        <v>3.1146587768132665</v>
      </c>
      <c r="Q192" s="277">
        <f>IF(Q$33=0,0,Q$33/NMM!Q$9*1000)</f>
        <v>2.9121852952384555</v>
      </c>
      <c r="R192" s="277">
        <f>IF(R$33=0,0,R$33/NMM!R$9*1000)</f>
        <v>2.7288623309925391</v>
      </c>
      <c r="S192" s="277">
        <f>IF(S$33=0,0,S$33/NMM!S$9*1000)</f>
        <v>2.4574197336629697</v>
      </c>
      <c r="T192" s="277">
        <f>IF(T$33=0,0,T$33/NMM!T$9*1000)</f>
        <v>1.6642870959735292</v>
      </c>
      <c r="U192" s="277">
        <f>IF(U$33=0,0,U$33/NMM!U$9*1000)</f>
        <v>1.5912915275917017</v>
      </c>
      <c r="V192" s="277">
        <f>IF(V$33=0,0,V$33/NMM!V$9*1000)</f>
        <v>1.7053429568104561</v>
      </c>
      <c r="W192" s="277">
        <f>IF(W$33=0,0,W$33/NMM!W$9*1000)</f>
        <v>1.483661927464901</v>
      </c>
      <c r="X192" s="277">
        <f>IF(X$33=0,0,X$33/NMM!X$9*1000)</f>
        <v>2.7542598600310031</v>
      </c>
      <c r="Y192" s="277">
        <f>IF(Y$33=0,0,Y$33/NMM!Y$9*1000)</f>
        <v>3.2515873494263858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52</v>
      </c>
      <c r="B194" s="320">
        <f t="shared" ref="B194:Y194" si="50">SUM(B195:B201,B202,B203)</f>
        <v>53.045434583772717</v>
      </c>
      <c r="C194" s="320">
        <f t="shared" si="50"/>
        <v>51.571459333364253</v>
      </c>
      <c r="D194" s="320">
        <f t="shared" si="50"/>
        <v>47.956179400334129</v>
      </c>
      <c r="E194" s="320">
        <f t="shared" si="50"/>
        <v>40.557243781317396</v>
      </c>
      <c r="F194" s="320">
        <f t="shared" si="50"/>
        <v>44.448981599389349</v>
      </c>
      <c r="G194" s="320">
        <f t="shared" si="50"/>
        <v>45.478573559799919</v>
      </c>
      <c r="H194" s="320">
        <f t="shared" si="50"/>
        <v>44.616389616218605</v>
      </c>
      <c r="I194" s="320">
        <f t="shared" si="50"/>
        <v>42.179681190153531</v>
      </c>
      <c r="J194" s="320">
        <f t="shared" si="50"/>
        <v>42.177266404595827</v>
      </c>
      <c r="K194" s="320">
        <f t="shared" si="50"/>
        <v>43.035851862731562</v>
      </c>
      <c r="L194" s="320">
        <f t="shared" si="50"/>
        <v>42.736867113956606</v>
      </c>
      <c r="M194" s="320">
        <f t="shared" si="50"/>
        <v>43.251389791828977</v>
      </c>
      <c r="N194" s="320">
        <f t="shared" si="50"/>
        <v>43.55616545249574</v>
      </c>
      <c r="O194" s="320">
        <f t="shared" si="50"/>
        <v>45.918914882362344</v>
      </c>
      <c r="P194" s="320">
        <f t="shared" si="50"/>
        <v>44.001127569369359</v>
      </c>
      <c r="Q194" s="320">
        <f t="shared" si="50"/>
        <v>42.957914456513414</v>
      </c>
      <c r="R194" s="320">
        <f t="shared" si="50"/>
        <v>41.787028337373457</v>
      </c>
      <c r="S194" s="320">
        <f t="shared" si="50"/>
        <v>40.443065423640867</v>
      </c>
      <c r="T194" s="320">
        <f t="shared" si="50"/>
        <v>41.648053892281197</v>
      </c>
      <c r="U194" s="320">
        <f t="shared" si="50"/>
        <v>41.858994593513557</v>
      </c>
      <c r="V194" s="320">
        <f t="shared" si="50"/>
        <v>41.511612259327748</v>
      </c>
      <c r="W194" s="320">
        <f t="shared" si="50"/>
        <v>40.780191104529024</v>
      </c>
      <c r="X194" s="320">
        <f t="shared" si="50"/>
        <v>38.676774818627472</v>
      </c>
      <c r="Y194" s="320">
        <f t="shared" si="50"/>
        <v>36.13463818628157</v>
      </c>
      <c r="DA194" s="95"/>
    </row>
    <row r="195" spans="1:105" ht="12" customHeight="1" x14ac:dyDescent="0.25">
      <c r="A195" s="55" t="s">
        <v>91</v>
      </c>
      <c r="B195" s="273">
        <f>IF(B$49=0,0,B$49/NMM!B$10*1000)</f>
        <v>0.38169108893280601</v>
      </c>
      <c r="C195" s="273">
        <f>IF(C$49=0,0,C$49/NMM!C$10*1000)</f>
        <v>0.371085025983109</v>
      </c>
      <c r="D195" s="273">
        <f>IF(D$49=0,0,D$49/NMM!D$10*1000)</f>
        <v>0.3450710976354382</v>
      </c>
      <c r="E195" s="273">
        <f>IF(E$49=0,0,E$49/NMM!E$10*1000)</f>
        <v>0.29183168475198151</v>
      </c>
      <c r="F195" s="273">
        <f>IF(F$49=0,0,F$49/NMM!F$10*1000)</f>
        <v>0.31983487969790703</v>
      </c>
      <c r="G195" s="273">
        <f>IF(G$49=0,0,G$49/NMM!G$10*1000)</f>
        <v>0.32724336036364121</v>
      </c>
      <c r="H195" s="273">
        <f>IF(H$49=0,0,H$49/NMM!H$10*1000)</f>
        <v>0.32103947249163378</v>
      </c>
      <c r="I195" s="273">
        <f>IF(I$49=0,0,I$49/NMM!I$10*1000)</f>
        <v>0.30350601461998694</v>
      </c>
      <c r="J195" s="273">
        <f>IF(J$49=0,0,J$49/NMM!J$10*1000)</f>
        <v>0.30348863890899924</v>
      </c>
      <c r="K195" s="273">
        <f>IF(K$49=0,0,K$49/NMM!K$10*1000)</f>
        <v>0.30966663369859593</v>
      </c>
      <c r="L195" s="273">
        <f>IF(L$49=0,0,L$49/NMM!L$10*1000)</f>
        <v>0.30751527392100564</v>
      </c>
      <c r="M195" s="273">
        <f>IF(M$49=0,0,M$49/NMM!M$10*1000)</f>
        <v>0.31121754769368803</v>
      </c>
      <c r="N195" s="273">
        <f>IF(N$49=0,0,N$49/NMM!N$10*1000)</f>
        <v>0.31341057626838353</v>
      </c>
      <c r="O195" s="273">
        <f>IF(O$49=0,0,O$49/NMM!O$10*1000)</f>
        <v>0.33041185846801779</v>
      </c>
      <c r="P195" s="273">
        <f>IF(P$49=0,0,P$49/NMM!P$10*1000)</f>
        <v>0.31661232352993568</v>
      </c>
      <c r="Q195" s="273">
        <f>IF(Q$49=0,0,Q$49/NMM!Q$10*1000)</f>
        <v>0.30910583117741114</v>
      </c>
      <c r="R195" s="273">
        <f>IF(R$49=0,0,R$49/NMM!R$10*1000)</f>
        <v>0.30068066129563148</v>
      </c>
      <c r="S195" s="273">
        <f>IF(S$49=0,0,S$49/NMM!S$10*1000)</f>
        <v>0.29101010864466514</v>
      </c>
      <c r="T195" s="273">
        <f>IF(T$49=0,0,T$49/NMM!T$10*1000)</f>
        <v>0.2996806636953141</v>
      </c>
      <c r="U195" s="273">
        <f>IF(U$49=0,0,U$49/NMM!U$10*1000)</f>
        <v>0.30119849810628618</v>
      </c>
      <c r="V195" s="273">
        <f>IF(V$49=0,0,V$49/NMM!V$10*1000)</f>
        <v>0.29869889107217623</v>
      </c>
      <c r="W195" s="273">
        <f>IF(W$49=0,0,W$49/NMM!W$10*1000)</f>
        <v>0.29343591341468084</v>
      </c>
      <c r="X195" s="273">
        <f>IF(X$49=0,0,X$49/NMM!X$10*1000)</f>
        <v>0.27830067587931578</v>
      </c>
      <c r="Y195" s="273">
        <f>IF(Y$49=0,0,Y$49/NMM!Y$10*1000)</f>
        <v>0.26000860405394233</v>
      </c>
      <c r="DA195" s="76"/>
    </row>
    <row r="196" spans="1:105" ht="12" customHeight="1" x14ac:dyDescent="0.25">
      <c r="A196" s="173" t="s">
        <v>92</v>
      </c>
      <c r="B196" s="274">
        <f>IF(B$50=0,0,B$50/NMM!B$10*1000)</f>
        <v>0.42735737529764245</v>
      </c>
      <c r="C196" s="274">
        <f>IF(C$50=0,0,C$50/NMM!C$10*1000)</f>
        <v>0.41548238173387592</v>
      </c>
      <c r="D196" s="274">
        <f>IF(D$50=0,0,D$50/NMM!D$10*1000)</f>
        <v>0.38635609489567679</v>
      </c>
      <c r="E196" s="274">
        <f>IF(E$50=0,0,E$50/NMM!E$10*1000)</f>
        <v>0.32674701202220424</v>
      </c>
      <c r="F196" s="274">
        <f>IF(F$50=0,0,F$50/NMM!F$10*1000)</f>
        <v>0.35810056529875373</v>
      </c>
      <c r="G196" s="274">
        <f>IF(G$50=0,0,G$50/NMM!G$10*1000)</f>
        <v>0.36639541142970145</v>
      </c>
      <c r="H196" s="274">
        <f>IF(H$50=0,0,H$50/NMM!H$10*1000)</f>
        <v>0.35944927798698789</v>
      </c>
      <c r="I196" s="274">
        <f>IF(I$50=0,0,I$50/NMM!I$10*1000)</f>
        <v>0.33981808209800579</v>
      </c>
      <c r="J196" s="274">
        <f>IF(J$50=0,0,J$50/NMM!J$10*1000)</f>
        <v>0.3397986275221539</v>
      </c>
      <c r="K196" s="274">
        <f>IF(K$50=0,0,K$50/NMM!K$10*1000)</f>
        <v>0.3467157699822162</v>
      </c>
      <c r="L196" s="274">
        <f>IF(L$50=0,0,L$50/NMM!L$10*1000)</f>
        <v>0.34430701721189988</v>
      </c>
      <c r="M196" s="274">
        <f>IF(M$50=0,0,M$50/NMM!M$10*1000)</f>
        <v>0.34845223843398992</v>
      </c>
      <c r="N196" s="274">
        <f>IF(N$50=0,0,N$50/NMM!N$10*1000)</f>
        <v>0.35090764533975499</v>
      </c>
      <c r="O196" s="274">
        <f>IF(O$50=0,0,O$50/NMM!O$10*1000)</f>
        <v>0.36994299499343603</v>
      </c>
      <c r="P196" s="274">
        <f>IF(P$50=0,0,P$50/NMM!P$10*1000)</f>
        <v>0.35449245605642377</v>
      </c>
      <c r="Q196" s="274">
        <f>IF(Q$50=0,0,Q$50/NMM!Q$10*1000)</f>
        <v>0.34608787192417167</v>
      </c>
      <c r="R196" s="274">
        <f>IF(R$50=0,0,R$50/NMM!R$10*1000)</f>
        <v>0.33665469784305507</v>
      </c>
      <c r="S196" s="274">
        <f>IF(S$50=0,0,S$50/NMM!S$10*1000)</f>
        <v>0.32582714090388287</v>
      </c>
      <c r="T196" s="274">
        <f>IF(T$50=0,0,T$50/NMM!T$10*1000)</f>
        <v>0.33553505852695142</v>
      </c>
      <c r="U196" s="274">
        <f>IF(U$50=0,0,U$50/NMM!U$10*1000)</f>
        <v>0.33723448968690634</v>
      </c>
      <c r="V196" s="274">
        <f>IF(V$50=0,0,V$50/NMM!V$10*1000)</f>
        <v>0.3344358246607998</v>
      </c>
      <c r="W196" s="274">
        <f>IF(W$50=0,0,W$50/NMM!W$10*1000)</f>
        <v>0.32854317381520115</v>
      </c>
      <c r="X196" s="274">
        <f>IF(X$50=0,0,X$50/NMM!X$10*1000)</f>
        <v>0.31159712614690288</v>
      </c>
      <c r="Y196" s="274">
        <f>IF(Y$50=0,0,Y$50/NMM!Y$10*1000)</f>
        <v>0.2911165542113508</v>
      </c>
      <c r="DA196" s="77"/>
    </row>
    <row r="197" spans="1:105" ht="12" customHeight="1" x14ac:dyDescent="0.25">
      <c r="A197" s="173" t="s">
        <v>93</v>
      </c>
      <c r="B197" s="274">
        <f>IF(B$51=0,0,B$51/NMM!B$10*1000)</f>
        <v>0.42073841588929467</v>
      </c>
      <c r="C197" s="274">
        <f>IF(C$51=0,0,C$51/NMM!C$10*1000)</f>
        <v>0.37161110772340611</v>
      </c>
      <c r="D197" s="274">
        <f>IF(D$51=0,0,D$51/NMM!D$10*1000)</f>
        <v>0.48696884519400763</v>
      </c>
      <c r="E197" s="274">
        <f>IF(E$51=0,0,E$51/NMM!E$10*1000)</f>
        <v>0.30740815159081647</v>
      </c>
      <c r="F197" s="274">
        <f>IF(F$51=0,0,F$51/NMM!F$10*1000)</f>
        <v>0.22999648423300723</v>
      </c>
      <c r="G197" s="274">
        <f>IF(G$51=0,0,G$51/NMM!G$10*1000)</f>
        <v>0.20334668994188879</v>
      </c>
      <c r="H197" s="274">
        <f>IF(H$51=0,0,H$51/NMM!H$10*1000)</f>
        <v>0.14293020927774916</v>
      </c>
      <c r="I197" s="274">
        <f>IF(I$51=0,0,I$51/NMM!I$10*1000)</f>
        <v>0.13843941263520984</v>
      </c>
      <c r="J197" s="274">
        <f>IF(J$51=0,0,J$51/NMM!J$10*1000)</f>
        <v>0.13060508454197292</v>
      </c>
      <c r="K197" s="274">
        <f>IF(K$51=0,0,K$51/NMM!K$10*1000)</f>
        <v>0.13126783580236365</v>
      </c>
      <c r="L197" s="274">
        <f>IF(L$51=0,0,L$51/NMM!L$10*1000)</f>
        <v>0.12099678456222068</v>
      </c>
      <c r="M197" s="274">
        <f>IF(M$51=0,0,M$51/NMM!M$10*1000)</f>
        <v>0.33261141656104992</v>
      </c>
      <c r="N197" s="274">
        <f>IF(N$51=0,0,N$51/NMM!N$10*1000)</f>
        <v>0.30201597288170601</v>
      </c>
      <c r="O197" s="274">
        <f>IF(O$51=0,0,O$51/NMM!O$10*1000)</f>
        <v>0.3666901231445201</v>
      </c>
      <c r="P197" s="274">
        <f>IF(P$51=0,0,P$51/NMM!P$10*1000)</f>
        <v>0.32693780580526327</v>
      </c>
      <c r="Q197" s="274">
        <f>IF(Q$51=0,0,Q$51/NMM!Q$10*1000)</f>
        <v>0.30091811096425947</v>
      </c>
      <c r="R197" s="274">
        <f>IF(R$51=0,0,R$51/NMM!R$10*1000)</f>
        <v>0.27813903759980513</v>
      </c>
      <c r="S197" s="274">
        <f>IF(S$51=0,0,S$51/NMM!S$10*1000)</f>
        <v>0.24808822217669071</v>
      </c>
      <c r="T197" s="274">
        <f>IF(T$51=0,0,T$51/NMM!T$10*1000)</f>
        <v>0.13382791616938658</v>
      </c>
      <c r="U197" s="274">
        <f>IF(U$51=0,0,U$51/NMM!U$10*1000)</f>
        <v>0.12536293634092716</v>
      </c>
      <c r="V197" s="274">
        <f>IF(V$51=0,0,V$51/NMM!V$10*1000)</f>
        <v>0.14393848176492896</v>
      </c>
      <c r="W197" s="274">
        <f>IF(W$51=0,0,W$51/NMM!W$10*1000)</f>
        <v>0.1124935647172623</v>
      </c>
      <c r="X197" s="274">
        <f>IF(X$51=0,0,X$51/NMM!X$10*1000)</f>
        <v>0.29540884904087222</v>
      </c>
      <c r="Y197" s="274">
        <f>IF(Y$51=0,0,Y$51/NMM!Y$10*1000)</f>
        <v>0.36939420671790235</v>
      </c>
      <c r="DA197" s="77"/>
    </row>
    <row r="198" spans="1:105" ht="12" customHeight="1" x14ac:dyDescent="0.25">
      <c r="A198" s="173" t="s">
        <v>94</v>
      </c>
      <c r="B198" s="274">
        <f>IF(B$52=0,0,B$52/NMM!B$10*1000)</f>
        <v>0.31432807501869703</v>
      </c>
      <c r="C198" s="274">
        <f>IF(C$52=0,0,C$52/NMM!C$10*1000)</f>
        <v>0.30559383037120863</v>
      </c>
      <c r="D198" s="274">
        <f>IF(D$52=0,0,D$52/NMM!D$10*1000)</f>
        <v>0.28417098803014162</v>
      </c>
      <c r="E198" s="274">
        <f>IF(E$52=0,0,E$52/NMM!E$10*1000)</f>
        <v>0.24032756948565318</v>
      </c>
      <c r="F198" s="274">
        <f>IF(F$52=0,0,F$52/NMM!F$10*1000)</f>
        <v>0.26338860134347492</v>
      </c>
      <c r="G198" s="274">
        <f>IF(G$52=0,0,G$52/NMM!G$10*1000)</f>
        <v>0.26948959121196875</v>
      </c>
      <c r="H198" s="274">
        <f>IF(H$52=0,0,H$52/NMM!H$10*1000)</f>
        <v>0.26438060075088105</v>
      </c>
      <c r="I198" s="274">
        <f>IF(I$52=0,0,I$52/NMM!I$10*1000)</f>
        <v>0.24994154723085921</v>
      </c>
      <c r="J198" s="274">
        <f>IF(J$52=0,0,J$52/NMM!J$10*1000)</f>
        <v>0.24992723808415596</v>
      </c>
      <c r="K198" s="274">
        <f>IF(K$52=0,0,K$52/NMM!K$10*1000)</f>
        <v>0.25501490522126158</v>
      </c>
      <c r="L198" s="274">
        <f>IF(L$52=0,0,L$52/NMM!L$10*1000)</f>
        <v>0.25324322965122575</v>
      </c>
      <c r="M198" s="274">
        <f>IF(M$52=0,0,M$52/NMM!M$10*1000)</f>
        <v>0.25629210509501243</v>
      </c>
      <c r="N198" s="274">
        <f>IF(N$52=0,0,N$52/NMM!N$10*1000)</f>
        <v>0.25809809551588497</v>
      </c>
      <c r="O198" s="274">
        <f>IF(O$52=0,0,O$52/NMM!O$10*1000)</f>
        <v>0.27209889475278165</v>
      </c>
      <c r="P198" s="274">
        <f>IF(P$52=0,0,P$52/NMM!P$10*1000)</f>
        <v>0.26073478021353913</v>
      </c>
      <c r="Q198" s="274">
        <f>IF(Q$52=0,0,Q$52/NMM!Q$10*1000)</f>
        <v>0.25455307631809665</v>
      </c>
      <c r="R198" s="274">
        <f>IF(R$52=0,0,R$52/NMM!R$10*1000)</f>
        <v>0.24761482832794893</v>
      </c>
      <c r="S198" s="274">
        <f>IF(S$52=0,0,S$52/NMM!S$10*1000)</f>
        <v>0.2396509898017625</v>
      </c>
      <c r="T198" s="274">
        <f>IF(T$52=0,0,T$52/NMM!T$10*1000)</f>
        <v>0.24679131599076051</v>
      </c>
      <c r="U198" s="274">
        <f>IF(U$52=0,0,U$52/NMM!U$10*1000)</f>
        <v>0.24804127435350867</v>
      </c>
      <c r="V198" s="274">
        <f>IF(V$52=0,0,V$52/NMM!V$10*1000)</f>
        <v>0.24598281218314003</v>
      </c>
      <c r="W198" s="274">
        <f>IF(W$52=0,0,W$52/NMM!W$10*1000)</f>
        <v>0.2416486747512909</v>
      </c>
      <c r="X198" s="274">
        <f>IF(X$52=0,0,X$52/NMM!X$10*1000)</f>
        <v>0.22918459000479169</v>
      </c>
      <c r="Y198" s="274">
        <f>IF(Y$52=0,0,Y$52/NMM!Y$10*1000)</f>
        <v>0.21412080703556038</v>
      </c>
      <c r="DA198" s="77"/>
    </row>
    <row r="199" spans="1:105" ht="12" customHeight="1" x14ac:dyDescent="0.25">
      <c r="A199" s="56" t="s">
        <v>95</v>
      </c>
      <c r="B199" s="275">
        <f>IF(B$53=0,0,B$53/NMM!B$10*1000)</f>
        <v>0.41936228564530403</v>
      </c>
      <c r="C199" s="275">
        <f>IF(C$53=0,0,C$53/NMM!C$10*1000)</f>
        <v>0.39974011230425693</v>
      </c>
      <c r="D199" s="275">
        <f>IF(D$53=0,0,D$53/NMM!D$10*1000)</f>
        <v>0.3800321066040781</v>
      </c>
      <c r="E199" s="275">
        <f>IF(E$53=0,0,E$53/NMM!E$10*1000)</f>
        <v>0.30692882698998575</v>
      </c>
      <c r="F199" s="275">
        <f>IF(F$53=0,0,F$53/NMM!F$10*1000)</f>
        <v>0.34430451640364451</v>
      </c>
      <c r="G199" s="275">
        <f>IF(G$53=0,0,G$53/NMM!G$10*1000)</f>
        <v>0.35571719170557115</v>
      </c>
      <c r="H199" s="275">
        <f>IF(H$53=0,0,H$53/NMM!H$10*1000)</f>
        <v>0.35965163234005304</v>
      </c>
      <c r="I199" s="275">
        <f>IF(I$53=0,0,I$53/NMM!I$10*1000)</f>
        <v>0.33784929895007898</v>
      </c>
      <c r="J199" s="275">
        <f>IF(J$53=0,0,J$53/NMM!J$10*1000)</f>
        <v>0.33893030705937854</v>
      </c>
      <c r="K199" s="275">
        <f>IF(K$53=0,0,K$53/NMM!K$10*1000)</f>
        <v>0.35295018599067174</v>
      </c>
      <c r="L199" s="275">
        <f>IF(L$53=0,0,L$53/NMM!L$10*1000)</f>
        <v>0.34527947252020041</v>
      </c>
      <c r="M199" s="275">
        <f>IF(M$53=0,0,M$53/NMM!M$10*1000)</f>
        <v>0.33383230603703801</v>
      </c>
      <c r="N199" s="275">
        <f>IF(N$53=0,0,N$53/NMM!N$10*1000)</f>
        <v>0.33358445374176426</v>
      </c>
      <c r="O199" s="275">
        <f>IF(O$53=0,0,O$53/NMM!O$10*1000)</f>
        <v>0.35444392887134268</v>
      </c>
      <c r="P199" s="275">
        <f>IF(P$53=0,0,P$53/NMM!P$10*1000)</f>
        <v>0.33403438922091327</v>
      </c>
      <c r="Q199" s="275">
        <f>IF(Q$53=0,0,Q$53/NMM!Q$10*1000)</f>
        <v>0.33029941895313114</v>
      </c>
      <c r="R199" s="275">
        <f>IF(R$53=0,0,R$53/NMM!R$10*1000)</f>
        <v>0.32394862822957038</v>
      </c>
      <c r="S199" s="275">
        <f>IF(S$53=0,0,S$53/NMM!S$10*1000)</f>
        <v>0.31389607719033469</v>
      </c>
      <c r="T199" s="275">
        <f>IF(T$53=0,0,T$53/NMM!T$10*1000)</f>
        <v>0.33769747470903499</v>
      </c>
      <c r="U199" s="275">
        <f>IF(U$53=0,0,U$53/NMM!U$10*1000)</f>
        <v>0.34331925878433489</v>
      </c>
      <c r="V199" s="275">
        <f>IF(V$53=0,0,V$53/NMM!V$10*1000)</f>
        <v>0.32507531426378772</v>
      </c>
      <c r="W199" s="275">
        <f>IF(W$53=0,0,W$53/NMM!W$10*1000)</f>
        <v>0.33342002683681699</v>
      </c>
      <c r="X199" s="275">
        <f>IF(X$53=0,0,X$53/NMM!X$10*1000)</f>
        <v>0.28750200608589954</v>
      </c>
      <c r="Y199" s="275">
        <f>IF(Y$53=0,0,Y$53/NMM!Y$10*1000)</f>
        <v>0.29087155583012958</v>
      </c>
      <c r="DA199" s="78"/>
    </row>
    <row r="200" spans="1:105" ht="12" customHeight="1" x14ac:dyDescent="0.25">
      <c r="A200" s="174" t="s">
        <v>1496</v>
      </c>
      <c r="B200" s="276">
        <f>IF(B$59=0,0,B$59/NMM!B$10*1000)</f>
        <v>1.7941844626673573</v>
      </c>
      <c r="C200" s="276">
        <f>IF(C$59=0,0,C$59/NMM!C$10*1000)</f>
        <v>1.5846874220474656</v>
      </c>
      <c r="D200" s="276">
        <f>IF(D$59=0,0,D$59/NMM!D$10*1000)</f>
        <v>2.07661554746179</v>
      </c>
      <c r="E200" s="276">
        <f>IF(E$59=0,0,E$59/NMM!E$10*1000)</f>
        <v>1.3109022339111975</v>
      </c>
      <c r="F200" s="276">
        <f>IF(F$59=0,0,F$59/NMM!F$10*1000)</f>
        <v>0.98079020810773354</v>
      </c>
      <c r="G200" s="276">
        <f>IF(G$59=0,0,G$59/NMM!G$10*1000)</f>
        <v>0.86714561316542837</v>
      </c>
      <c r="H200" s="276">
        <f>IF(H$59=0,0,H$59/NMM!H$10*1000)</f>
        <v>0.60950735907939302</v>
      </c>
      <c r="I200" s="276">
        <f>IF(I$59=0,0,I$59/NMM!I$10*1000)</f>
        <v>0.59035693863582028</v>
      </c>
      <c r="J200" s="276">
        <f>IF(J$59=0,0,J$59/NMM!J$10*1000)</f>
        <v>0.55694846151681476</v>
      </c>
      <c r="K200" s="276">
        <f>IF(K$59=0,0,K$59/NMM!K$10*1000)</f>
        <v>0.55977467839908557</v>
      </c>
      <c r="L200" s="276">
        <f>IF(L$59=0,0,L$59/NMM!L$10*1000)</f>
        <v>0.5159751111278772</v>
      </c>
      <c r="M200" s="276">
        <f>IF(M$59=0,0,M$59/NMM!M$10*1000)</f>
        <v>1.418378291980444</v>
      </c>
      <c r="N200" s="276">
        <f>IF(N$59=0,0,N$59/NMM!N$10*1000)</f>
        <v>1.2879079864299849</v>
      </c>
      <c r="O200" s="276">
        <f>IF(O$59=0,0,O$59/NMM!O$10*1000)</f>
        <v>1.5637025208855377</v>
      </c>
      <c r="P200" s="276">
        <f>IF(P$59=0,0,P$59/NMM!P$10*1000)</f>
        <v>1.3941839139992029</v>
      </c>
      <c r="Q200" s="276">
        <f>IF(Q$59=0,0,Q$59/NMM!Q$10*1000)</f>
        <v>1.2832262965246941</v>
      </c>
      <c r="R200" s="276">
        <f>IF(R$59=0,0,R$59/NMM!R$10*1000)</f>
        <v>1.1860878894741294</v>
      </c>
      <c r="S200" s="276">
        <f>IF(S$59=0,0,S$59/NMM!S$10*1000)</f>
        <v>1.0579400805589982</v>
      </c>
      <c r="T200" s="276">
        <f>IF(T$59=0,0,T$59/NMM!T$10*1000)</f>
        <v>0.57069180943401565</v>
      </c>
      <c r="U200" s="276">
        <f>IF(U$59=0,0,U$59/NMM!U$10*1000)</f>
        <v>0.53459399969892696</v>
      </c>
      <c r="V200" s="276">
        <f>IF(V$59=0,0,V$59/NMM!V$10*1000)</f>
        <v>0.61380700646673492</v>
      </c>
      <c r="W200" s="276">
        <f>IF(W$59=0,0,W$59/NMM!W$10*1000)</f>
        <v>0.47971423179689804</v>
      </c>
      <c r="X200" s="276">
        <f>IF(X$59=0,0,X$59/NMM!X$10*1000)</f>
        <v>1.2597327628457842</v>
      </c>
      <c r="Y200" s="276">
        <f>IF(Y$59=0,0,Y$59/NMM!Y$10*1000)</f>
        <v>1.5752337349365815</v>
      </c>
      <c r="DA200" s="79"/>
    </row>
    <row r="201" spans="1:105" ht="12" customHeight="1" x14ac:dyDescent="0.25">
      <c r="A201" s="174" t="s">
        <v>1498</v>
      </c>
      <c r="B201" s="276">
        <f>IF(B$60=0,0,B$60/NMM!B$10*1000)</f>
        <v>8.301416920896374</v>
      </c>
      <c r="C201" s="276">
        <f>IF(C$60=0,0,C$60/NMM!C$10*1000)</f>
        <v>8.0495443464167806</v>
      </c>
      <c r="D201" s="276">
        <f>IF(D$60=0,0,D$60/NMM!D$10*1000)</f>
        <v>6.9996229416642191</v>
      </c>
      <c r="E201" s="276">
        <f>IF(E$60=0,0,E$60/NMM!E$10*1000)</f>
        <v>6.0963552635510014</v>
      </c>
      <c r="F201" s="276">
        <f>IF(F$60=0,0,F$60/NMM!F$10*1000)</f>
        <v>7.0225878473007732</v>
      </c>
      <c r="G201" s="276">
        <f>IF(G$60=0,0,G$60/NMM!G$10*1000)</f>
        <v>7.2585942377827495</v>
      </c>
      <c r="H201" s="276">
        <f>IF(H$60=0,0,H$60/NMM!H$10*1000)</f>
        <v>7.281811663492447</v>
      </c>
      <c r="I201" s="276">
        <f>IF(I$60=0,0,I$60/NMM!I$10*1000)</f>
        <v>6.7947918200201993</v>
      </c>
      <c r="J201" s="276">
        <f>IF(J$60=0,0,J$60/NMM!J$10*1000)</f>
        <v>6.8124212098903509</v>
      </c>
      <c r="K201" s="276">
        <f>IF(K$60=0,0,K$60/NMM!K$10*1000)</f>
        <v>7.0582349161762439</v>
      </c>
      <c r="L201" s="276">
        <f>IF(L$60=0,0,L$60/NMM!L$10*1000)</f>
        <v>6.9272335164267851</v>
      </c>
      <c r="M201" s="276">
        <f>IF(M$60=0,0,M$60/NMM!M$10*1000)</f>
        <v>6.605293744170516</v>
      </c>
      <c r="N201" s="276">
        <f>IF(N$60=0,0,N$60/NMM!N$10*1000)</f>
        <v>6.6924365270811697</v>
      </c>
      <c r="O201" s="276">
        <f>IF(O$60=0,0,O$60/NMM!O$10*1000)</f>
        <v>6.9851882145116955</v>
      </c>
      <c r="P201" s="276">
        <f>IF(P$60=0,0,P$60/NMM!P$10*1000)</f>
        <v>6.6680317745522686</v>
      </c>
      <c r="Q201" s="276">
        <f>IF(Q$60=0,0,Q$60/NMM!Q$10*1000)</f>
        <v>6.608932203774545</v>
      </c>
      <c r="R201" s="276">
        <f>IF(R$60=0,0,R$60/NMM!R$10*1000)</f>
        <v>6.4960740755177468</v>
      </c>
      <c r="S201" s="276">
        <f>IF(S$60=0,0,S$60/NMM!S$10*1000)</f>
        <v>6.3300494613357445</v>
      </c>
      <c r="T201" s="276">
        <f>IF(T$60=0,0,T$60/NMM!T$10*1000)</f>
        <v>6.7539428773877583</v>
      </c>
      <c r="U201" s="276">
        <f>IF(U$60=0,0,U$60/NMM!U$10*1000)</f>
        <v>6.8459573016531046</v>
      </c>
      <c r="V201" s="276">
        <f>IF(V$60=0,0,V$60/NMM!V$10*1000)</f>
        <v>6.5944403915899716</v>
      </c>
      <c r="W201" s="276">
        <f>IF(W$60=0,0,W$60/NMM!W$10*1000)</f>
        <v>6.6785340217637197</v>
      </c>
      <c r="X201" s="276">
        <f>IF(X$60=0,0,X$60/NMM!X$10*1000)</f>
        <v>6.0277354977804798</v>
      </c>
      <c r="Y201" s="276">
        <f>IF(Y$60=0,0,Y$60/NMM!Y$10*1000)</f>
        <v>5.2886062140888344</v>
      </c>
      <c r="DA201" s="79"/>
    </row>
    <row r="202" spans="1:105" ht="12" customHeight="1" x14ac:dyDescent="0.25">
      <c r="A202" s="174" t="s">
        <v>1520</v>
      </c>
      <c r="B202" s="276">
        <f>IF(B$79=0,0,B$79/NMM!B$10*1000)</f>
        <v>35.42281471931333</v>
      </c>
      <c r="C202" s="276">
        <f>IF(C$79=0,0,C$79/NMM!C$10*1000)</f>
        <v>34.855727561730816</v>
      </c>
      <c r="D202" s="276">
        <f>IF(D$79=0,0,D$79/NMM!D$10*1000)</f>
        <v>31.745133644094878</v>
      </c>
      <c r="E202" s="276">
        <f>IF(E$79=0,0,E$79/NMM!E$10*1000)</f>
        <v>27.633654321278783</v>
      </c>
      <c r="F202" s="276">
        <f>IF(F$79=0,0,F$79/NMM!F$10*1000)</f>
        <v>30.815724646877467</v>
      </c>
      <c r="G202" s="276">
        <f>IF(G$79=0,0,G$79/NMM!G$10*1000)</f>
        <v>31.732111761603274</v>
      </c>
      <c r="H202" s="276">
        <f>IF(H$79=0,0,H$79/NMM!H$10*1000)</f>
        <v>31.435427764632561</v>
      </c>
      <c r="I202" s="276">
        <f>IF(I$79=0,0,I$79/NMM!I$10*1000)</f>
        <v>29.827500784624448</v>
      </c>
      <c r="J202" s="276">
        <f>IF(J$79=0,0,J$79/NMM!J$10*1000)</f>
        <v>29.875003790697647</v>
      </c>
      <c r="K202" s="276">
        <f>IF(K$79=0,0,K$79/NMM!K$10*1000)</f>
        <v>30.32802268056184</v>
      </c>
      <c r="L202" s="276">
        <f>IF(L$79=0,0,L$79/NMM!L$10*1000)</f>
        <v>30.345066091369283</v>
      </c>
      <c r="M202" s="276">
        <f>IF(M$79=0,0,M$79/NMM!M$10*1000)</f>
        <v>29.251704984620499</v>
      </c>
      <c r="N202" s="276">
        <f>IF(N$79=0,0,N$79/NMM!N$10*1000)</f>
        <v>29.727557190784985</v>
      </c>
      <c r="O202" s="276">
        <f>IF(O$79=0,0,O$79/NMM!O$10*1000)</f>
        <v>30.962668241098722</v>
      </c>
      <c r="P202" s="276">
        <f>IF(P$79=0,0,P$79/NMM!P$10*1000)</f>
        <v>29.960433129216078</v>
      </c>
      <c r="Q202" s="276">
        <f>IF(Q$79=0,0,Q$79/NMM!Q$10*1000)</f>
        <v>29.274103836694486</v>
      </c>
      <c r="R202" s="276">
        <f>IF(R$79=0,0,R$79/NMM!R$10*1000)</f>
        <v>28.514392587755317</v>
      </c>
      <c r="S202" s="276">
        <f>IF(S$79=0,0,S$79/NMM!S$10*1000)</f>
        <v>27.741581987097785</v>
      </c>
      <c r="T202" s="276">
        <f>IF(T$79=0,0,T$79/NMM!T$10*1000)</f>
        <v>29.405946613665719</v>
      </c>
      <c r="U202" s="276">
        <f>IF(U$79=0,0,U$79/NMM!U$10*1000)</f>
        <v>29.552083194562496</v>
      </c>
      <c r="V202" s="276">
        <f>IF(V$79=0,0,V$79/NMM!V$10*1000)</f>
        <v>29.430760866322061</v>
      </c>
      <c r="W202" s="276">
        <f>IF(W$79=0,0,W$79/NMM!W$10*1000)</f>
        <v>28.874172143888153</v>
      </c>
      <c r="X202" s="276">
        <f>IF(X$79=0,0,X$79/NMM!X$10*1000)</f>
        <v>25.999656865022299</v>
      </c>
      <c r="Y202" s="276">
        <f>IF(Y$79=0,0,Y$79/NMM!Y$10*1000)</f>
        <v>23.867716628926072</v>
      </c>
      <c r="DA202" s="79"/>
    </row>
    <row r="203" spans="1:105" ht="12" customHeight="1" x14ac:dyDescent="0.25">
      <c r="A203" s="41" t="s">
        <v>1532</v>
      </c>
      <c r="B203" s="277">
        <f>IF(B$89=0,0,B$89/NMM!B$10*1000)</f>
        <v>5.5635412401119195</v>
      </c>
      <c r="C203" s="277">
        <f>IF(C$89=0,0,C$89/NMM!C$10*1000)</f>
        <v>5.2179875450533322</v>
      </c>
      <c r="D203" s="277">
        <f>IF(D$89=0,0,D$89/NMM!D$10*1000)</f>
        <v>5.2522081347538974</v>
      </c>
      <c r="E203" s="277">
        <f>IF(E$89=0,0,E$89/NMM!E$10*1000)</f>
        <v>4.0430887177357704</v>
      </c>
      <c r="F203" s="277">
        <f>IF(F$89=0,0,F$89/NMM!F$10*1000)</f>
        <v>4.1142538501265902</v>
      </c>
      <c r="G203" s="277">
        <f>IF(G$89=0,0,G$89/NMM!G$10*1000)</f>
        <v>4.0985297025956919</v>
      </c>
      <c r="H203" s="277">
        <f>IF(H$89=0,0,H$89/NMM!H$10*1000)</f>
        <v>3.8421916361668944</v>
      </c>
      <c r="I203" s="277">
        <f>IF(I$89=0,0,I$89/NMM!I$10*1000)</f>
        <v>3.5974772913389175</v>
      </c>
      <c r="J203" s="277">
        <f>IF(J$89=0,0,J$89/NMM!J$10*1000)</f>
        <v>3.5701430463743549</v>
      </c>
      <c r="K203" s="277">
        <f>IF(K$89=0,0,K$89/NMM!K$10*1000)</f>
        <v>3.6942042568992854</v>
      </c>
      <c r="L203" s="277">
        <f>IF(L$89=0,0,L$89/NMM!L$10*1000)</f>
        <v>3.5772506171661043</v>
      </c>
      <c r="M203" s="277">
        <f>IF(M$89=0,0,M$89/NMM!M$10*1000)</f>
        <v>4.3936071572367341</v>
      </c>
      <c r="N203" s="277">
        <f>IF(N$89=0,0,N$89/NMM!N$10*1000)</f>
        <v>4.2902470044521035</v>
      </c>
      <c r="O203" s="277">
        <f>IF(O$89=0,0,O$89/NMM!O$10*1000)</f>
        <v>4.713768105636289</v>
      </c>
      <c r="P203" s="277">
        <f>IF(P$89=0,0,P$89/NMM!P$10*1000)</f>
        <v>4.3856669967757336</v>
      </c>
      <c r="Q203" s="277">
        <f>IF(Q$89=0,0,Q$89/NMM!Q$10*1000)</f>
        <v>4.2506878101826215</v>
      </c>
      <c r="R203" s="277">
        <f>IF(R$89=0,0,R$89/NMM!R$10*1000)</f>
        <v>4.1034359313302513</v>
      </c>
      <c r="S203" s="277">
        <f>IF(S$89=0,0,S$89/NMM!S$10*1000)</f>
        <v>3.8950213559310014</v>
      </c>
      <c r="T203" s="277">
        <f>IF(T$89=0,0,T$89/NMM!T$10*1000)</f>
        <v>3.5639401627022513</v>
      </c>
      <c r="U203" s="277">
        <f>IF(U$89=0,0,U$89/NMM!U$10*1000)</f>
        <v>3.5712036403270702</v>
      </c>
      <c r="V203" s="277">
        <f>IF(V$89=0,0,V$89/NMM!V$10*1000)</f>
        <v>3.5244726710041481</v>
      </c>
      <c r="W203" s="277">
        <f>IF(W$89=0,0,W$89/NMM!W$10*1000)</f>
        <v>3.4382293535449948</v>
      </c>
      <c r="X203" s="277">
        <f>IF(X$89=0,0,X$89/NMM!X$10*1000)</f>
        <v>3.9876564458211265</v>
      </c>
      <c r="Y203" s="277">
        <f>IF(Y$89=0,0,Y$89/NMM!Y$10*1000)</f>
        <v>3.9775698804811959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53</v>
      </c>
      <c r="B205" s="320">
        <f t="shared" ref="B205:Y205" si="51">SUM(B206:B211,B212:B213,B214)</f>
        <v>225.82467360908407</v>
      </c>
      <c r="C205" s="320">
        <f t="shared" si="51"/>
        <v>228.80926468314203</v>
      </c>
      <c r="D205" s="320">
        <f t="shared" si="51"/>
        <v>211.19743950789837</v>
      </c>
      <c r="E205" s="320">
        <f t="shared" si="51"/>
        <v>174.49068038006044</v>
      </c>
      <c r="F205" s="320">
        <f t="shared" si="51"/>
        <v>190.55833825702553</v>
      </c>
      <c r="G205" s="320">
        <f t="shared" si="51"/>
        <v>191.5994631920625</v>
      </c>
      <c r="H205" s="320">
        <f t="shared" si="51"/>
        <v>186.20551978869449</v>
      </c>
      <c r="I205" s="320">
        <f t="shared" si="51"/>
        <v>175.38456821190286</v>
      </c>
      <c r="J205" s="320">
        <f t="shared" si="51"/>
        <v>175.06620783715042</v>
      </c>
      <c r="K205" s="320">
        <f t="shared" si="51"/>
        <v>177.57816829691168</v>
      </c>
      <c r="L205" s="320">
        <f t="shared" si="51"/>
        <v>176.0730658736131</v>
      </c>
      <c r="M205" s="320">
        <f t="shared" si="51"/>
        <v>177.27844105621014</v>
      </c>
      <c r="N205" s="320">
        <f t="shared" si="51"/>
        <v>177.32166203057716</v>
      </c>
      <c r="O205" s="320">
        <f t="shared" si="51"/>
        <v>174.66276440837336</v>
      </c>
      <c r="P205" s="320">
        <f t="shared" si="51"/>
        <v>175.13201691619588</v>
      </c>
      <c r="Q205" s="320">
        <f t="shared" si="51"/>
        <v>167.03620980267848</v>
      </c>
      <c r="R205" s="320">
        <f t="shared" si="51"/>
        <v>162.48337287085536</v>
      </c>
      <c r="S205" s="320">
        <f t="shared" si="51"/>
        <v>155.5697653501924</v>
      </c>
      <c r="T205" s="320">
        <f t="shared" si="51"/>
        <v>160.20491778862458</v>
      </c>
      <c r="U205" s="320">
        <f t="shared" si="51"/>
        <v>161.01632995656431</v>
      </c>
      <c r="V205" s="320">
        <f t="shared" si="51"/>
        <v>159.68007644437384</v>
      </c>
      <c r="W205" s="320">
        <f t="shared" si="51"/>
        <v>156.86656524703292</v>
      </c>
      <c r="X205" s="320">
        <f t="shared" si="51"/>
        <v>148.77548771362231</v>
      </c>
      <c r="Y205" s="320">
        <f t="shared" si="51"/>
        <v>138.99681255041361</v>
      </c>
      <c r="DA205" s="95"/>
    </row>
    <row r="206" spans="1:105" ht="12" customHeight="1" x14ac:dyDescent="0.25">
      <c r="A206" s="55" t="s">
        <v>91</v>
      </c>
      <c r="B206" s="273">
        <f>IF(B$100=0,0,B$100/NMM!B$11*1000)</f>
        <v>1.9172756970708764</v>
      </c>
      <c r="C206" s="273">
        <f>IF(C$100=0,0,C$100/NMM!C$11*1000)</f>
        <v>1.9426151953663393</v>
      </c>
      <c r="D206" s="273">
        <f>IF(D$100=0,0,D$100/NMM!D$11*1000)</f>
        <v>1.7930889108826455</v>
      </c>
      <c r="E206" s="273">
        <f>IF(E$100=0,0,E$100/NMM!E$11*1000)</f>
        <v>1.4814445893433783</v>
      </c>
      <c r="F206" s="273">
        <f>IF(F$100=0,0,F$100/NMM!F$11*1000)</f>
        <v>1.6178607278616479</v>
      </c>
      <c r="G206" s="273">
        <f>IF(G$100=0,0,G$100/NMM!G$11*1000)</f>
        <v>1.6266999902136547</v>
      </c>
      <c r="H206" s="273">
        <f>IF(H$100=0,0,H$100/NMM!H$11*1000)</f>
        <v>1.5809048322553503</v>
      </c>
      <c r="I206" s="273">
        <f>IF(I$100=0,0,I$100/NMM!I$11*1000)</f>
        <v>1.4890337928967932</v>
      </c>
      <c r="J206" s="273">
        <f>IF(J$100=0,0,J$100/NMM!J$11*1000)</f>
        <v>1.4863308791738592</v>
      </c>
      <c r="K206" s="273">
        <f>IF(K$100=0,0,K$100/NMM!K$11*1000)</f>
        <v>1.5076576928664434</v>
      </c>
      <c r="L206" s="273">
        <f>IF(L$100=0,0,L$100/NMM!L$11*1000)</f>
        <v>1.494879211881796</v>
      </c>
      <c r="M206" s="273">
        <f>IF(M$100=0,0,M$100/NMM!M$11*1000)</f>
        <v>1.5051129764507467</v>
      </c>
      <c r="N206" s="273">
        <f>IF(N$100=0,0,N$100/NMM!N$11*1000)</f>
        <v>1.5054799271578636</v>
      </c>
      <c r="O206" s="273">
        <f>IF(O$100=0,0,O$100/NMM!O$11*1000)</f>
        <v>1.4829056011998167</v>
      </c>
      <c r="P206" s="273">
        <f>IF(P$100=0,0,P$100/NMM!P$11*1000)</f>
        <v>1.4868896053134324</v>
      </c>
      <c r="Q206" s="273">
        <f>IF(Q$100=0,0,Q$100/NMM!Q$11*1000)</f>
        <v>1.4181553347012048</v>
      </c>
      <c r="R206" s="273">
        <f>IF(R$100=0,0,R$100/NMM!R$11*1000)</f>
        <v>1.3795012608885622</v>
      </c>
      <c r="S206" s="273">
        <f>IF(S$100=0,0,S$100/NMM!S$11*1000)</f>
        <v>1.3208039916027134</v>
      </c>
      <c r="T206" s="273">
        <f>IF(T$100=0,0,T$100/NMM!T$11*1000)</f>
        <v>1.3601569328914247</v>
      </c>
      <c r="U206" s="273">
        <f>IF(U$100=0,0,U$100/NMM!U$11*1000)</f>
        <v>1.367045909215481</v>
      </c>
      <c r="V206" s="273">
        <f>IF(V$100=0,0,V$100/NMM!V$11*1000)</f>
        <v>1.3557009735954568</v>
      </c>
      <c r="W206" s="273">
        <f>IF(W$100=0,0,W$100/NMM!W$11*1000)</f>
        <v>1.3318139618013916</v>
      </c>
      <c r="X206" s="273">
        <f>IF(X$100=0,0,X$100/NMM!X$11*1000)</f>
        <v>1.2631198458381578</v>
      </c>
      <c r="Y206" s="273">
        <f>IF(Y$100=0,0,Y$100/NMM!Y$11*1000)</f>
        <v>1.1800978450151973</v>
      </c>
      <c r="DA206" s="76"/>
    </row>
    <row r="207" spans="1:105" ht="12" customHeight="1" x14ac:dyDescent="0.25">
      <c r="A207" s="173" t="s">
        <v>92</v>
      </c>
      <c r="B207" s="274">
        <f>IF(B$101=0,0,B$101/NMM!B$11*1000)</f>
        <v>2.1496292268435124</v>
      </c>
      <c r="C207" s="274">
        <f>IF(C$101=0,0,C$101/NMM!C$11*1000)</f>
        <v>2.1780396042413468</v>
      </c>
      <c r="D207" s="274">
        <f>IF(D$101=0,0,D$101/NMM!D$11*1000)</f>
        <v>2.0103923160612869</v>
      </c>
      <c r="E207" s="274">
        <f>IF(E$101=0,0,E$101/NMM!E$11*1000)</f>
        <v>1.6609799999378945</v>
      </c>
      <c r="F207" s="274">
        <f>IF(F$101=0,0,F$101/NMM!F$11*1000)</f>
        <v>1.8139283311664247</v>
      </c>
      <c r="G207" s="274">
        <f>IF(G$101=0,0,G$101/NMM!G$11*1000)</f>
        <v>1.823838818596395</v>
      </c>
      <c r="H207" s="274">
        <f>IF(H$101=0,0,H$101/NMM!H$11*1000)</f>
        <v>1.7724937720047746</v>
      </c>
      <c r="I207" s="274">
        <f>IF(I$101=0,0,I$101/NMM!I$11*1000)</f>
        <v>1.6694889346684654</v>
      </c>
      <c r="J207" s="274">
        <f>IF(J$101=0,0,J$101/NMM!J$11*1000)</f>
        <v>1.6664584563990474</v>
      </c>
      <c r="K207" s="274">
        <f>IF(K$101=0,0,K$101/NMM!K$11*1000)</f>
        <v>1.6903698542742021</v>
      </c>
      <c r="L207" s="274">
        <f>IF(L$101=0,0,L$101/NMM!L$11*1000)</f>
        <v>1.6760427565901141</v>
      </c>
      <c r="M207" s="274">
        <f>IF(M$101=0,0,M$101/NMM!M$11*1000)</f>
        <v>1.6875167451519371</v>
      </c>
      <c r="N207" s="274">
        <f>IF(N$101=0,0,N$101/NMM!N$11*1000)</f>
        <v>1.6879281664024304</v>
      </c>
      <c r="O207" s="274">
        <f>IF(O$101=0,0,O$101/NMM!O$11*1000)</f>
        <v>1.6626180709738774</v>
      </c>
      <c r="P207" s="274">
        <f>IF(P$101=0,0,P$101/NMM!P$11*1000)</f>
        <v>1.6670848942354337</v>
      </c>
      <c r="Q207" s="274">
        <f>IF(Q$101=0,0,Q$101/NMM!Q$11*1000)</f>
        <v>1.5900207572312737</v>
      </c>
      <c r="R207" s="274">
        <f>IF(R$101=0,0,R$101/NMM!R$11*1000)</f>
        <v>1.5466822186313389</v>
      </c>
      <c r="S207" s="274">
        <f>IF(S$101=0,0,S$101/NMM!S$11*1000)</f>
        <v>1.4808714613231793</v>
      </c>
      <c r="T207" s="274">
        <f>IF(T$101=0,0,T$101/NMM!T$11*1000)</f>
        <v>1.5249935627432878</v>
      </c>
      <c r="U207" s="274">
        <f>IF(U$101=0,0,U$101/NMM!U$11*1000)</f>
        <v>1.5327174101126819</v>
      </c>
      <c r="V207" s="274">
        <f>IF(V$101=0,0,V$101/NMM!V$11*1000)</f>
        <v>1.519997588324548</v>
      </c>
      <c r="W207" s="274">
        <f>IF(W$101=0,0,W$101/NMM!W$11*1000)</f>
        <v>1.4932157234248236</v>
      </c>
      <c r="X207" s="274">
        <f>IF(X$101=0,0,X$101/NMM!X$11*1000)</f>
        <v>1.4161966073882801</v>
      </c>
      <c r="Y207" s="274">
        <f>IF(Y$101=0,0,Y$101/NMM!Y$11*1000)</f>
        <v>1.3231132184355521</v>
      </c>
      <c r="DA207" s="77"/>
    </row>
    <row r="208" spans="1:105" ht="12" customHeight="1" x14ac:dyDescent="0.25">
      <c r="A208" s="173" t="s">
        <v>93</v>
      </c>
      <c r="B208" s="274">
        <f>IF(B$102=0,0,B$102/NMM!B$11*1000)</f>
        <v>3.0904347789632389</v>
      </c>
      <c r="C208" s="274">
        <f>IF(C$102=0,0,C$102/NMM!C$11*1000)</f>
        <v>2.9166615309335833</v>
      </c>
      <c r="D208" s="274">
        <f>IF(D$102=0,0,D$102/NMM!D$11*1000)</f>
        <v>3.7010336023024855</v>
      </c>
      <c r="E208" s="274">
        <f>IF(E$102=0,0,E$102/NMM!E$11*1000)</f>
        <v>2.4031176349785857</v>
      </c>
      <c r="F208" s="274">
        <f>IF(F$102=0,0,F$102/NMM!F$11*1000)</f>
        <v>1.8365758598972814</v>
      </c>
      <c r="G208" s="274">
        <f>IF(G$102=0,0,G$102/NMM!G$11*1000)</f>
        <v>1.6144907460770548</v>
      </c>
      <c r="H208" s="274">
        <f>IF(H$102=0,0,H$102/NMM!H$11*1000)</f>
        <v>1.1427487520758679</v>
      </c>
      <c r="I208" s="274">
        <f>IF(I$102=0,0,I$102/NMM!I$11*1000)</f>
        <v>1.1166291669862121</v>
      </c>
      <c r="J208" s="274">
        <f>IF(J$102=0,0,J$102/NMM!J$11*1000)</f>
        <v>1.054943068349486</v>
      </c>
      <c r="K208" s="274">
        <f>IF(K$102=0,0,K$102/NMM!K$11*1000)</f>
        <v>1.0368827792681596</v>
      </c>
      <c r="L208" s="274">
        <f>IF(L$102=0,0,L$102/NMM!L$11*1000)</f>
        <v>0.97480040724535599</v>
      </c>
      <c r="M208" s="274">
        <f>IF(M$102=0,0,M$102/NMM!M$11*1000)</f>
        <v>2.4289335414404487</v>
      </c>
      <c r="N208" s="274">
        <f>IF(N$102=0,0,N$102/NMM!N$11*1000)</f>
        <v>2.2295221052205645</v>
      </c>
      <c r="O208" s="274">
        <f>IF(O$102=0,0,O$102/NMM!O$11*1000)</f>
        <v>2.4720591228185245</v>
      </c>
      <c r="P208" s="274">
        <f>IF(P$102=0,0,P$102/NMM!P$11*1000)</f>
        <v>2.3560839025652598</v>
      </c>
      <c r="Q208" s="274">
        <f>IF(Q$102=0,0,Q$102/NMM!Q$11*1000)</f>
        <v>2.114096984578727</v>
      </c>
      <c r="R208" s="274">
        <f>IF(R$102=0,0,R$102/NMM!R$11*1000)</f>
        <v>1.9543881847970879</v>
      </c>
      <c r="S208" s="274">
        <f>IF(S$102=0,0,S$102/NMM!S$11*1000)</f>
        <v>1.7408169893860757</v>
      </c>
      <c r="T208" s="274">
        <f>IF(T$102=0,0,T$102/NMM!T$11*1000)</f>
        <v>0.99311285947564432</v>
      </c>
      <c r="U208" s="274">
        <f>IF(U$102=0,0,U$102/NMM!U$11*1000)</f>
        <v>0.92786167052945323</v>
      </c>
      <c r="V208" s="274">
        <f>IF(V$102=0,0,V$102/NMM!V$11*1000)</f>
        <v>1.0848786745711678</v>
      </c>
      <c r="W208" s="274">
        <f>IF(W$102=0,0,W$102/NMM!W$11*1000)</f>
        <v>0.83797409323503302</v>
      </c>
      <c r="X208" s="274">
        <f>IF(X$102=0,0,X$102/NMM!X$11*1000)</f>
        <v>1.9875879142083461</v>
      </c>
      <c r="Y208" s="274">
        <f>IF(Y$102=0,0,Y$102/NMM!Y$11*1000)</f>
        <v>2.4405338059010622</v>
      </c>
      <c r="DA208" s="77"/>
    </row>
    <row r="209" spans="1:105" ht="12" customHeight="1" x14ac:dyDescent="0.25">
      <c r="A209" s="173" t="s">
        <v>94</v>
      </c>
      <c r="B209" s="274">
        <f>IF(B$103=0,0,B$103/NMM!B$11*1000)</f>
        <v>1.7208266794234106</v>
      </c>
      <c r="C209" s="274">
        <f>IF(C$103=0,0,C$103/NMM!C$11*1000)</f>
        <v>1.743569827305927</v>
      </c>
      <c r="D209" s="274">
        <f>IF(D$103=0,0,D$103/NMM!D$11*1000)</f>
        <v>1.6093643919542451</v>
      </c>
      <c r="E209" s="274">
        <f>IF(E$103=0,0,E$103/NMM!E$11*1000)</f>
        <v>1.3296519521549557</v>
      </c>
      <c r="F209" s="274">
        <f>IF(F$103=0,0,F$103/NMM!F$11*1000)</f>
        <v>1.4520905409425753</v>
      </c>
      <c r="G209" s="274">
        <f>IF(G$103=0,0,G$103/NMM!G$11*1000)</f>
        <v>1.4600241096541557</v>
      </c>
      <c r="H209" s="274">
        <f>IF(H$103=0,0,H$103/NMM!H$11*1000)</f>
        <v>1.4189212418071089</v>
      </c>
      <c r="I209" s="274">
        <f>IF(I$103=0,0,I$103/NMM!I$11*1000)</f>
        <v>1.336463546319657</v>
      </c>
      <c r="J209" s="274">
        <f>IF(J$103=0,0,J$103/NMM!J$11*1000)</f>
        <v>1.3340375801147391</v>
      </c>
      <c r="K209" s="274">
        <f>IF(K$103=0,0,K$103/NMM!K$11*1000)</f>
        <v>1.3531791934181145</v>
      </c>
      <c r="L209" s="274">
        <f>IF(L$103=0,0,L$103/NMM!L$11*1000)</f>
        <v>1.3417100285846582</v>
      </c>
      <c r="M209" s="274">
        <f>IF(M$103=0,0,M$103/NMM!M$11*1000)</f>
        <v>1.3508952152159253</v>
      </c>
      <c r="N209" s="274">
        <f>IF(N$103=0,0,N$103/NMM!N$11*1000)</f>
        <v>1.3512245672062539</v>
      </c>
      <c r="O209" s="274">
        <f>IF(O$103=0,0,O$103/NMM!O$11*1000)</f>
        <v>1.3309632649647687</v>
      </c>
      <c r="P209" s="274">
        <f>IF(P$103=0,0,P$103/NMM!P$11*1000)</f>
        <v>1.3345390577316181</v>
      </c>
      <c r="Q209" s="274">
        <f>IF(Q$103=0,0,Q$103/NMM!Q$11*1000)</f>
        <v>1.2728474779338186</v>
      </c>
      <c r="R209" s="274">
        <f>IF(R$103=0,0,R$103/NMM!R$11*1000)</f>
        <v>1.2381540003151235</v>
      </c>
      <c r="S209" s="274">
        <f>IF(S$103=0,0,S$103/NMM!S$11*1000)</f>
        <v>1.1854710047758255</v>
      </c>
      <c r="T209" s="274">
        <f>IF(T$103=0,0,T$103/NMM!T$11*1000)</f>
        <v>1.2207917421047643</v>
      </c>
      <c r="U209" s="274">
        <f>IF(U$103=0,0,U$103/NMM!U$11*1000)</f>
        <v>1.2269748561297649</v>
      </c>
      <c r="V209" s="274">
        <f>IF(V$103=0,0,V$103/NMM!V$11*1000)</f>
        <v>1.2167923519019672</v>
      </c>
      <c r="W209" s="274">
        <f>IF(W$103=0,0,W$103/NMM!W$11*1000)</f>
        <v>1.195352865004111</v>
      </c>
      <c r="X209" s="274">
        <f>IF(X$103=0,0,X$103/NMM!X$11*1000)</f>
        <v>1.1336973255063036</v>
      </c>
      <c r="Y209" s="274">
        <f>IF(Y$103=0,0,Y$103/NMM!Y$11*1000)</f>
        <v>1.0591819732210133</v>
      </c>
      <c r="DA209" s="77"/>
    </row>
    <row r="210" spans="1:105" ht="12" customHeight="1" x14ac:dyDescent="0.25">
      <c r="A210" s="56" t="s">
        <v>95</v>
      </c>
      <c r="B210" s="275">
        <f>IF(B$104=0,0,B$104/NMM!B$11*1000)</f>
        <v>1.8086232589267512</v>
      </c>
      <c r="C210" s="275">
        <f>IF(C$104=0,0,C$104/NMM!C$11*1000)</f>
        <v>1.8421559902159823</v>
      </c>
      <c r="D210" s="275">
        <f>IF(D$104=0,0,D$104/NMM!D$11*1000)</f>
        <v>1.6958735464388224</v>
      </c>
      <c r="E210" s="275">
        <f>IF(E$104=0,0,E$104/NMM!E$11*1000)</f>
        <v>1.4087977725954008</v>
      </c>
      <c r="F210" s="275">
        <f>IF(F$104=0,0,F$104/NMM!F$11*1000)</f>
        <v>1.6142906065219431</v>
      </c>
      <c r="G210" s="275">
        <f>IF(G$104=0,0,G$104/NMM!G$11*1000)</f>
        <v>1.6582676691959199</v>
      </c>
      <c r="H210" s="275">
        <f>IF(H$104=0,0,H$104/NMM!H$11*1000)</f>
        <v>1.688340691183118</v>
      </c>
      <c r="I210" s="275">
        <f>IF(I$104=0,0,I$104/NMM!I$11*1000)</f>
        <v>1.6000132072682973</v>
      </c>
      <c r="J210" s="275">
        <f>IF(J$104=0,0,J$104/NMM!J$11*1000)</f>
        <v>1.6074248170415522</v>
      </c>
      <c r="K210" s="275">
        <f>IF(K$104=0,0,K$104/NMM!K$11*1000)</f>
        <v>1.6369524996943594</v>
      </c>
      <c r="L210" s="275">
        <f>IF(L$104=0,0,L$104/NMM!L$11*1000)</f>
        <v>1.6332924631183354</v>
      </c>
      <c r="M210" s="275">
        <f>IF(M$104=0,0,M$104/NMM!M$11*1000)</f>
        <v>1.4313906253098778</v>
      </c>
      <c r="N210" s="275">
        <f>IF(N$104=0,0,N$104/NMM!N$11*1000)</f>
        <v>1.4459024673775929</v>
      </c>
      <c r="O210" s="275">
        <f>IF(O$104=0,0,O$104/NMM!O$11*1000)</f>
        <v>1.4030027060499792</v>
      </c>
      <c r="P210" s="275">
        <f>IF(P$104=0,0,P$104/NMM!P$11*1000)</f>
        <v>1.4134098529956978</v>
      </c>
      <c r="Q210" s="275">
        <f>IF(Q$104=0,0,Q$104/NMM!Q$11*1000)</f>
        <v>1.3624975042323517</v>
      </c>
      <c r="R210" s="275">
        <f>IF(R$104=0,0,R$104/NMM!R$11*1000)</f>
        <v>1.3365227385706699</v>
      </c>
      <c r="S210" s="275">
        <f>IF(S$104=0,0,S$104/NMM!S$11*1000)</f>
        <v>1.2932550521462696</v>
      </c>
      <c r="T210" s="275">
        <f>IF(T$104=0,0,T$104/NMM!T$11*1000)</f>
        <v>1.4714009382409314</v>
      </c>
      <c r="U210" s="275">
        <f>IF(U$104=0,0,U$104/NMM!U$11*1000)</f>
        <v>1.491981955611247</v>
      </c>
      <c r="V210" s="275">
        <f>IF(V$104=0,0,V$104/NMM!V$11*1000)</f>
        <v>1.4385983959264446</v>
      </c>
      <c r="W210" s="275">
        <f>IF(W$104=0,0,W$104/NMM!W$11*1000)</f>
        <v>1.4582967943887166</v>
      </c>
      <c r="X210" s="275">
        <f>IF(X$104=0,0,X$104/NMM!X$11*1000)</f>
        <v>1.1357821837583744</v>
      </c>
      <c r="Y210" s="275">
        <f>IF(Y$104=0,0,Y$104/NMM!Y$11*1000)</f>
        <v>1.128359078515953</v>
      </c>
      <c r="DA210" s="78"/>
    </row>
    <row r="211" spans="1:105" ht="12" customHeight="1" x14ac:dyDescent="0.25">
      <c r="A211" s="174" t="s">
        <v>1553</v>
      </c>
      <c r="B211" s="276">
        <f>IF(B$110=0,0,B$110/NMM!B$11*1000)</f>
        <v>174.08791746066461</v>
      </c>
      <c r="C211" s="276">
        <f>IF(C$110=0,0,C$110/NMM!C$11*1000)</f>
        <v>178.27567009486569</v>
      </c>
      <c r="D211" s="276">
        <f>IF(D$110=0,0,D$110/NMM!D$11*1000)</f>
        <v>155.64578465674771</v>
      </c>
      <c r="E211" s="276">
        <f>IF(E$110=0,0,E$110/NMM!E$11*1000)</f>
        <v>134.36996494292498</v>
      </c>
      <c r="F211" s="276">
        <f>IF(F$110=0,0,F$110/NMM!F$11*1000)</f>
        <v>153.63252999837701</v>
      </c>
      <c r="G211" s="276">
        <f>IF(G$110=0,0,G$110/NMM!G$11*1000)</f>
        <v>156.4898870235665</v>
      </c>
      <c r="H211" s="276">
        <f>IF(H$110=0,0,H$110/NMM!H$11*1000)</f>
        <v>155.77915183986175</v>
      </c>
      <c r="I211" s="276">
        <f>IF(I$110=0,0,I$110/NMM!I$11*1000)</f>
        <v>146.36144306321813</v>
      </c>
      <c r="J211" s="276">
        <f>IF(J$110=0,0,J$110/NMM!J$11*1000)</f>
        <v>146.61324431797402</v>
      </c>
      <c r="K211" s="276">
        <f>IF(K$110=0,0,K$110/NMM!K$11*1000)</f>
        <v>149.00422674083686</v>
      </c>
      <c r="L211" s="276">
        <f>IF(L$110=0,0,L$110/NMM!L$11*1000)</f>
        <v>148.20265498025569</v>
      </c>
      <c r="M211" s="276">
        <f>IF(M$110=0,0,M$110/NMM!M$11*1000)</f>
        <v>136.62776050211298</v>
      </c>
      <c r="N211" s="276">
        <f>IF(N$110=0,0,N$110/NMM!N$11*1000)</f>
        <v>138.41472939380478</v>
      </c>
      <c r="O211" s="276">
        <f>IF(O$110=0,0,O$110/NMM!O$11*1000)</f>
        <v>133.9210532670879</v>
      </c>
      <c r="P211" s="276">
        <f>IF(P$110=0,0,P$110/NMM!P$11*1000)</f>
        <v>135.35785528769787</v>
      </c>
      <c r="Q211" s="276">
        <f>IF(Q$110=0,0,Q$110/NMM!Q$11*1000)</f>
        <v>130.26286540899528</v>
      </c>
      <c r="R211" s="276">
        <f>IF(R$110=0,0,R$110/NMM!R$11*1000)</f>
        <v>127.60381605544202</v>
      </c>
      <c r="S211" s="276">
        <f>IF(S$110=0,0,S$110/NMM!S$11*1000)</f>
        <v>123.313767910347</v>
      </c>
      <c r="T211" s="276">
        <f>IF(T$110=0,0,T$110/NMM!T$11*1000)</f>
        <v>133.92202237244183</v>
      </c>
      <c r="U211" s="276">
        <f>IF(U$110=0,0,U$110/NMM!U$11*1000)</f>
        <v>135.20902776023433</v>
      </c>
      <c r="V211" s="276">
        <f>IF(V$110=0,0,V$110/NMM!V$11*1000)</f>
        <v>132.66975663849067</v>
      </c>
      <c r="W211" s="276">
        <f>IF(W$110=0,0,W$110/NMM!W$11*1000)</f>
        <v>132.30276231495912</v>
      </c>
      <c r="X211" s="276">
        <f>IF(X$110=0,0,X$110/NMM!X$11*1000)</f>
        <v>115.16998585205101</v>
      </c>
      <c r="Y211" s="276">
        <f>IF(Y$110=0,0,Y$110/NMM!Y$11*1000)</f>
        <v>102.38299007843261</v>
      </c>
      <c r="DA211" s="79"/>
    </row>
    <row r="212" spans="1:105" ht="12" customHeight="1" x14ac:dyDescent="0.25">
      <c r="A212" s="174" t="s">
        <v>1563</v>
      </c>
      <c r="B212" s="276">
        <f>IF(B$118=0,0,B$118/NMM!B$11*1000)</f>
        <v>12.725175801306602</v>
      </c>
      <c r="C212" s="276">
        <f>IF(C$118=0,0,C$118/NMM!C$11*1000)</f>
        <v>12.009646987757828</v>
      </c>
      <c r="D212" s="276">
        <f>IF(D$118=0,0,D$118/NMM!D$11*1000)</f>
        <v>15.23937782360893</v>
      </c>
      <c r="E212" s="276">
        <f>IF(E$118=0,0,E$118/NMM!E$11*1000)</f>
        <v>9.8950783833016125</v>
      </c>
      <c r="F212" s="276">
        <f>IF(F$118=0,0,F$118/NMM!F$11*1000)</f>
        <v>7.5622856850805347</v>
      </c>
      <c r="G212" s="276">
        <f>IF(G$118=0,0,G$118/NMM!G$11*1000)</f>
        <v>6.6478279086366543</v>
      </c>
      <c r="H212" s="276">
        <f>IF(H$118=0,0,H$118/NMM!H$11*1000)</f>
        <v>4.705382836704775</v>
      </c>
      <c r="I212" s="276">
        <f>IF(I$118=0,0,I$118/NMM!I$11*1000)</f>
        <v>4.5978328199933545</v>
      </c>
      <c r="J212" s="276">
        <f>IF(J$118=0,0,J$118/NMM!J$11*1000)</f>
        <v>4.3438341091995243</v>
      </c>
      <c r="K212" s="276">
        <f>IF(K$118=0,0,K$118/NMM!K$11*1000)</f>
        <v>4.2694690537883258</v>
      </c>
      <c r="L212" s="276">
        <f>IF(L$118=0,0,L$118/NMM!L$11*1000)</f>
        <v>4.0138386475005348</v>
      </c>
      <c r="M212" s="276">
        <f>IF(M$118=0,0,M$118/NMM!M$11*1000)</f>
        <v>10.001377972742395</v>
      </c>
      <c r="N212" s="276">
        <f>IF(N$118=0,0,N$118/NMM!N$11*1000)</f>
        <v>9.1802813425975707</v>
      </c>
      <c r="O212" s="276">
        <f>IF(O$118=0,0,O$118/NMM!O$11*1000)</f>
        <v>10.178951888330309</v>
      </c>
      <c r="P212" s="276">
        <f>IF(P$118=0,0,P$118/NMM!P$11*1000)</f>
        <v>9.7014122630439417</v>
      </c>
      <c r="Q212" s="276">
        <f>IF(Q$118=0,0,Q$118/NMM!Q$11*1000)</f>
        <v>8.7050068077480933</v>
      </c>
      <c r="R212" s="276">
        <f>IF(R$118=0,0,R$118/NMM!R$11*1000)</f>
        <v>8.0473897733841326</v>
      </c>
      <c r="S212" s="276">
        <f>IF(S$118=0,0,S$118/NMM!S$11*1000)</f>
        <v>7.167988911667174</v>
      </c>
      <c r="T212" s="276">
        <f>IF(T$118=0,0,T$118/NMM!T$11*1000)</f>
        <v>4.089242010020814</v>
      </c>
      <c r="U212" s="276">
        <f>IF(U$118=0,0,U$118/NMM!U$11*1000)</f>
        <v>3.8205636815743844</v>
      </c>
      <c r="V212" s="276">
        <f>IF(V$118=0,0,V$118/NMM!V$11*1000)</f>
        <v>4.4670969764448207</v>
      </c>
      <c r="W212" s="276">
        <f>IF(W$118=0,0,W$118/NMM!W$11*1000)</f>
        <v>3.4504425480655385</v>
      </c>
      <c r="X212" s="276">
        <f>IF(X$118=0,0,X$118/NMM!X$11*1000)</f>
        <v>8.1840929959176965</v>
      </c>
      <c r="Y212" s="276">
        <f>IF(Y$118=0,0,Y$118/NMM!Y$11*1000)</f>
        <v>10.04914322752394</v>
      </c>
      <c r="DA212" s="79"/>
    </row>
    <row r="213" spans="1:105" ht="12" customHeight="1" x14ac:dyDescent="0.25">
      <c r="A213" s="174" t="s">
        <v>1565</v>
      </c>
      <c r="B213" s="276">
        <f>IF(B$119=0,0,B$119/NMM!B$11*1000)</f>
        <v>16.970018452411491</v>
      </c>
      <c r="C213" s="276">
        <f>IF(C$119=0,0,C$119/NMM!C$11*1000)</f>
        <v>17.184605063379109</v>
      </c>
      <c r="D213" s="276">
        <f>IF(D$119=0,0,D$119/NMM!D$11*1000)</f>
        <v>15.904310201912727</v>
      </c>
      <c r="E213" s="276">
        <f>IF(E$119=0,0,E$119/NMM!E$11*1000)</f>
        <v>13.112190547416031</v>
      </c>
      <c r="F213" s="276">
        <f>IF(F$119=0,0,F$119/NMM!F$11*1000)</f>
        <v>14.280890818952402</v>
      </c>
      <c r="G213" s="276">
        <f>IF(G$119=0,0,G$119/NMM!G$11*1000)</f>
        <v>14.346518946107924</v>
      </c>
      <c r="H213" s="276">
        <f>IF(H$119=0,0,H$119/NMM!H$11*1000)</f>
        <v>13.918926522357468</v>
      </c>
      <c r="I213" s="276">
        <f>IF(I$119=0,0,I$119/NMM!I$11*1000)</f>
        <v>13.110982087327114</v>
      </c>
      <c r="J213" s="276">
        <f>IF(J$119=0,0,J$119/NMM!J$11*1000)</f>
        <v>13.083898019150881</v>
      </c>
      <c r="K213" s="276">
        <f>IF(K$119=0,0,K$119/NMM!K$11*1000)</f>
        <v>13.269750404000227</v>
      </c>
      <c r="L213" s="276">
        <f>IF(L$119=0,0,L$119/NMM!L$11*1000)</f>
        <v>13.154268277589994</v>
      </c>
      <c r="M213" s="276">
        <f>IF(M$119=0,0,M$119/NMM!M$11*1000)</f>
        <v>13.321146979031063</v>
      </c>
      <c r="N213" s="276">
        <f>IF(N$119=0,0,N$119/NMM!N$11*1000)</f>
        <v>13.314958401261501</v>
      </c>
      <c r="O213" s="276">
        <f>IF(O$119=0,0,O$119/NMM!O$11*1000)</f>
        <v>13.128453417361131</v>
      </c>
      <c r="P213" s="276">
        <f>IF(P$119=0,0,P$119/NMM!P$11*1000)</f>
        <v>13.158097264050335</v>
      </c>
      <c r="Q213" s="276">
        <f>IF(Q$119=0,0,Q$119/NMM!Q$11*1000)</f>
        <v>12.543174991113275</v>
      </c>
      <c r="R213" s="276">
        <f>IF(R$119=0,0,R$119/NMM!R$11*1000)</f>
        <v>12.196170841037492</v>
      </c>
      <c r="S213" s="276">
        <f>IF(S$119=0,0,S$119/NMM!S$11*1000)</f>
        <v>11.670738384687271</v>
      </c>
      <c r="T213" s="276">
        <f>IF(T$119=0,0,T$119/NMM!T$11*1000)</f>
        <v>11.974335269456519</v>
      </c>
      <c r="U213" s="276">
        <f>IF(U$119=0,0,U$119/NMM!U$11*1000)</f>
        <v>12.031038351136733</v>
      </c>
      <c r="V213" s="276">
        <f>IF(V$119=0,0,V$119/NMM!V$11*1000)</f>
        <v>11.941229850752617</v>
      </c>
      <c r="W213" s="276">
        <f>IF(W$119=0,0,W$119/NMM!W$11*1000)</f>
        <v>11.717850518649536</v>
      </c>
      <c r="X213" s="276">
        <f>IF(X$119=0,0,X$119/NMM!X$11*1000)</f>
        <v>11.182295854135255</v>
      </c>
      <c r="Y213" s="276">
        <f>IF(Y$119=0,0,Y$119/NMM!Y$11*1000)</f>
        <v>10.466465520346906</v>
      </c>
      <c r="DA213" s="79"/>
    </row>
    <row r="214" spans="1:105" ht="12" customHeight="1" x14ac:dyDescent="0.25">
      <c r="A214" s="41" t="s">
        <v>1575</v>
      </c>
      <c r="B214" s="277">
        <f>IF(B$127=0,0,B$127/NMM!B$11*1000)</f>
        <v>11.354772253473596</v>
      </c>
      <c r="C214" s="277">
        <f>IF(C$127=0,0,C$127/NMM!C$11*1000)</f>
        <v>10.716300389076233</v>
      </c>
      <c r="D214" s="277">
        <f>IF(D$127=0,0,D$127/NMM!D$11*1000)</f>
        <v>13.598214057989534</v>
      </c>
      <c r="E214" s="277">
        <f>IF(E$127=0,0,E$127/NMM!E$11*1000)</f>
        <v>8.8294545574076064</v>
      </c>
      <c r="F214" s="277">
        <f>IF(F$127=0,0,F$127/NMM!F$11*1000)</f>
        <v>6.7478856882257228</v>
      </c>
      <c r="G214" s="277">
        <f>IF(G$127=0,0,G$127/NMM!G$11*1000)</f>
        <v>5.9319079800142553</v>
      </c>
      <c r="H214" s="277">
        <f>IF(H$127=0,0,H$127/NMM!H$11*1000)</f>
        <v>4.1986493004442691</v>
      </c>
      <c r="I214" s="277">
        <f>IF(I$127=0,0,I$127/NMM!I$11*1000)</f>
        <v>4.1026815932248466</v>
      </c>
      <c r="J214" s="277">
        <f>IF(J$127=0,0,J$127/NMM!J$11*1000)</f>
        <v>3.8760365897472751</v>
      </c>
      <c r="K214" s="277">
        <f>IF(K$127=0,0,K$127/NMM!K$11*1000)</f>
        <v>3.8096800787649747</v>
      </c>
      <c r="L214" s="277">
        <f>IF(L$127=0,0,L$127/NMM!L$11*1000)</f>
        <v>3.581579100846636</v>
      </c>
      <c r="M214" s="277">
        <f>IF(M$127=0,0,M$127/NMM!M$11*1000)</f>
        <v>8.9243064987547651</v>
      </c>
      <c r="N214" s="277">
        <f>IF(N$127=0,0,N$127/NMM!N$11*1000)</f>
        <v>8.1916356595486128</v>
      </c>
      <c r="O214" s="277">
        <f>IF(O$127=0,0,O$127/NMM!O$11*1000)</f>
        <v>9.082757069587057</v>
      </c>
      <c r="P214" s="277">
        <f>IF(P$127=0,0,P$127/NMM!P$11*1000)</f>
        <v>8.6566447885622999</v>
      </c>
      <c r="Q214" s="277">
        <f>IF(Q$127=0,0,Q$127/NMM!Q$11*1000)</f>
        <v>7.7675445361444631</v>
      </c>
      <c r="R214" s="277">
        <f>IF(R$127=0,0,R$127/NMM!R$11*1000)</f>
        <v>7.1807477977889329</v>
      </c>
      <c r="S214" s="277">
        <f>IF(S$127=0,0,S$127/NMM!S$11*1000)</f>
        <v>6.3960516442568744</v>
      </c>
      <c r="T214" s="277">
        <f>IF(T$127=0,0,T$127/NMM!T$11*1000)</f>
        <v>3.6488621012493487</v>
      </c>
      <c r="U214" s="277">
        <f>IF(U$127=0,0,U$127/NMM!U$11*1000)</f>
        <v>3.4091183620202266</v>
      </c>
      <c r="V214" s="277">
        <f>IF(V$127=0,0,V$127/NMM!V$11*1000)</f>
        <v>3.9860249943661521</v>
      </c>
      <c r="W214" s="277">
        <f>IF(W$127=0,0,W$127/NMM!W$11*1000)</f>
        <v>3.0788564275046393</v>
      </c>
      <c r="X214" s="277">
        <f>IF(X$127=0,0,X$127/NMM!X$11*1000)</f>
        <v>7.3027291348188808</v>
      </c>
      <c r="Y214" s="277">
        <f>IF(Y$127=0,0,Y$127/NMM!Y$11*1000)</f>
        <v>8.9669278030213793</v>
      </c>
      <c r="DA214" s="82"/>
    </row>
    <row r="215" spans="1:105" ht="12" customHeight="1" x14ac:dyDescent="0.25">
      <c r="B215" s="311"/>
      <c r="C215" s="311"/>
      <c r="D215" s="311"/>
      <c r="E215" s="311"/>
      <c r="F215" s="311"/>
      <c r="G215" s="311"/>
      <c r="H215" s="311"/>
      <c r="I215" s="311"/>
      <c r="J215" s="311"/>
      <c r="K215" s="311"/>
      <c r="L215" s="311"/>
      <c r="M215" s="311"/>
      <c r="N215" s="311"/>
      <c r="O215" s="311"/>
      <c r="P215" s="311"/>
      <c r="Q215" s="311"/>
      <c r="R215" s="311"/>
      <c r="S215" s="311"/>
      <c r="T215" s="311"/>
      <c r="U215" s="311"/>
      <c r="V215" s="311"/>
      <c r="W215" s="311"/>
      <c r="X215" s="311"/>
      <c r="Y215" s="311"/>
      <c r="DA215" s="150"/>
    </row>
  </sheetData>
  <conditionalFormatting sqref="B16:V16">
    <cfRule type="cellIs" dxfId="111" priority="428" operator="lessThan">
      <formula>0</formula>
    </cfRule>
  </conditionalFormatting>
  <conditionalFormatting sqref="B6:Y16">
    <cfRule type="cellIs" dxfId="110" priority="327" operator="lessThan">
      <formula>0</formula>
    </cfRule>
  </conditionalFormatting>
  <conditionalFormatting sqref="B20:Y25">
    <cfRule type="cellIs" dxfId="109" priority="329" operator="lessThan">
      <formula>0</formula>
    </cfRule>
  </conditionalFormatting>
  <conditionalFormatting sqref="B27:Y46">
    <cfRule type="cellIs" dxfId="108" priority="292" operator="lessThan">
      <formula>0</formula>
    </cfRule>
  </conditionalFormatting>
  <conditionalFormatting sqref="B49:Y59 B100:Y110 B147:Y152 B166:Y171 B195:Y200 B206:Y211 B214:Y215">
    <cfRule type="cellIs" dxfId="107" priority="331" operator="lessThan">
      <formula>0</formula>
    </cfRule>
  </conditionalFormatting>
  <conditionalFormatting sqref="B63:Y97">
    <cfRule type="cellIs" dxfId="106" priority="308" operator="lessThan">
      <formula>0</formula>
    </cfRule>
  </conditionalFormatting>
  <conditionalFormatting sqref="B113:Y117">
    <cfRule type="cellIs" dxfId="105" priority="303" operator="lessThan">
      <formula>0</formula>
    </cfRule>
  </conditionalFormatting>
  <conditionalFormatting sqref="B122:Y128">
    <cfRule type="cellIs" dxfId="104" priority="302" operator="lessThan">
      <formula>0</formula>
    </cfRule>
  </conditionalFormatting>
  <conditionalFormatting sqref="B133:Y139">
    <cfRule type="cellIs" dxfId="103" priority="300" operator="lessThan">
      <formula>0</formula>
    </cfRule>
  </conditionalFormatting>
  <conditionalFormatting sqref="B142:Y144">
    <cfRule type="cellIs" dxfId="102" priority="291" operator="lessThan">
      <formula>0</formula>
    </cfRule>
  </conditionalFormatting>
  <conditionalFormatting sqref="B156:Y163">
    <cfRule type="cellIs" dxfId="101" priority="296" operator="lessThan">
      <formula>0</formula>
    </cfRule>
  </conditionalFormatting>
  <conditionalFormatting sqref="B177:Y179">
    <cfRule type="cellIs" dxfId="100" priority="295" operator="lessThan">
      <formula>0</formula>
    </cfRule>
  </conditionalFormatting>
  <conditionalFormatting sqref="B184:Y190">
    <cfRule type="cellIs" dxfId="99" priority="293" operator="lessThan">
      <formula>0</formula>
    </cfRule>
  </conditionalFormatting>
  <conditionalFormatting sqref="B192:Y193">
    <cfRule type="cellIs" dxfId="98" priority="294" operator="lessThan">
      <formula>0</formula>
    </cfRule>
  </conditionalFormatting>
  <conditionalFormatting sqref="DA6:DA16">
    <cfRule type="cellIs" dxfId="97" priority="41" operator="lessThan">
      <formula>0</formula>
    </cfRule>
  </conditionalFormatting>
  <conditionalFormatting sqref="DA20:DA25">
    <cfRule type="cellIs" dxfId="96" priority="43" operator="lessThan">
      <formula>0</formula>
    </cfRule>
  </conditionalFormatting>
  <conditionalFormatting sqref="DA27:DA46">
    <cfRule type="cellIs" dxfId="95" priority="2" operator="lessThan">
      <formula>0</formula>
    </cfRule>
  </conditionalFormatting>
  <conditionalFormatting sqref="DA49:DA59 DA100:DA110">
    <cfRule type="cellIs" dxfId="94" priority="44" operator="lessThan">
      <formula>0</formula>
    </cfRule>
  </conditionalFormatting>
  <conditionalFormatting sqref="DA63:DA97">
    <cfRule type="cellIs" dxfId="93" priority="31" operator="lessThan">
      <formula>0</formula>
    </cfRule>
  </conditionalFormatting>
  <conditionalFormatting sqref="DA113:DA117">
    <cfRule type="cellIs" dxfId="92" priority="29" operator="lessThan">
      <formula>0</formula>
    </cfRule>
  </conditionalFormatting>
  <conditionalFormatting sqref="DA122:DA128">
    <cfRule type="cellIs" dxfId="91" priority="28" operator="lessThan">
      <formula>0</formula>
    </cfRule>
  </conditionalFormatting>
  <conditionalFormatting sqref="DA133:DA139">
    <cfRule type="cellIs" dxfId="90" priority="23" operator="lessThan">
      <formula>0</formula>
    </cfRule>
  </conditionalFormatting>
  <conditionalFormatting sqref="DA142:DA144">
    <cfRule type="cellIs" dxfId="89" priority="1" operator="lessThan">
      <formula>0</formula>
    </cfRule>
  </conditionalFormatting>
  <conditionalFormatting sqref="DA147:DA152">
    <cfRule type="cellIs" dxfId="88" priority="14" operator="lessThan">
      <formula>0</formula>
    </cfRule>
  </conditionalFormatting>
  <conditionalFormatting sqref="DA156:DA163">
    <cfRule type="cellIs" dxfId="87" priority="15" operator="lessThan">
      <formula>0</formula>
    </cfRule>
  </conditionalFormatting>
  <conditionalFormatting sqref="DA166:DA171">
    <cfRule type="cellIs" dxfId="86" priority="11" operator="lessThan">
      <formula>0</formula>
    </cfRule>
  </conditionalFormatting>
  <conditionalFormatting sqref="DA177:DA179">
    <cfRule type="cellIs" dxfId="85" priority="12" operator="lessThan">
      <formula>0</formula>
    </cfRule>
  </conditionalFormatting>
  <conditionalFormatting sqref="DA184:DA190">
    <cfRule type="cellIs" dxfId="84" priority="6" operator="lessThan">
      <formula>0</formula>
    </cfRule>
  </conditionalFormatting>
  <conditionalFormatting sqref="DA192:DA193">
    <cfRule type="cellIs" dxfId="83" priority="8" operator="lessThan">
      <formula>0</formula>
    </cfRule>
  </conditionalFormatting>
  <conditionalFormatting sqref="DA195:DA200">
    <cfRule type="cellIs" dxfId="82" priority="5" operator="lessThan">
      <formula>0</formula>
    </cfRule>
  </conditionalFormatting>
  <conditionalFormatting sqref="DA206:DA211">
    <cfRule type="cellIs" dxfId="81" priority="3" operator="lessThan">
      <formula>0</formula>
    </cfRule>
  </conditionalFormatting>
  <conditionalFormatting sqref="DA214:DA215">
    <cfRule type="cellIs" dxfId="80" priority="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useful energy demand"</f>
        <v>LU: Non-metallic mineral products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v>40.383193466823577</v>
      </c>
      <c r="C5" s="223">
        <v>39.849257446628307</v>
      </c>
      <c r="D5" s="223">
        <v>37.341055892831321</v>
      </c>
      <c r="E5" s="223">
        <v>30.723580599205171</v>
      </c>
      <c r="F5" s="223">
        <v>37.328371828922407</v>
      </c>
      <c r="G5" s="223">
        <v>36.343333982821399</v>
      </c>
      <c r="H5" s="223">
        <v>41.699875201826003</v>
      </c>
      <c r="I5" s="223">
        <v>46.78655106051157</v>
      </c>
      <c r="J5" s="223">
        <v>47.292397283008867</v>
      </c>
      <c r="K5" s="223">
        <v>44.445921192047557</v>
      </c>
      <c r="L5" s="223">
        <v>47.303486064030771</v>
      </c>
      <c r="M5" s="223">
        <v>55.20917841477916</v>
      </c>
      <c r="N5" s="223">
        <v>47.003384274661776</v>
      </c>
      <c r="O5" s="223">
        <v>52.008756342010187</v>
      </c>
      <c r="P5" s="223">
        <v>48.289921143078743</v>
      </c>
      <c r="Q5" s="223">
        <v>48.236510656812193</v>
      </c>
      <c r="R5" s="223">
        <v>49.130103440133851</v>
      </c>
      <c r="S5" s="223">
        <v>50.390098040886741</v>
      </c>
      <c r="T5" s="223">
        <v>46.67511240851448</v>
      </c>
      <c r="U5" s="223">
        <v>49.901817562058852</v>
      </c>
      <c r="V5" s="223">
        <v>48.610843137425789</v>
      </c>
      <c r="W5" s="223">
        <v>48.243473626467789</v>
      </c>
      <c r="X5" s="223">
        <v>47.15123592708359</v>
      </c>
      <c r="Y5" s="223">
        <v>29.520444294669641</v>
      </c>
      <c r="DA5" s="89" t="s">
        <v>1579</v>
      </c>
    </row>
    <row r="6" spans="1:105" ht="12" customHeight="1" x14ac:dyDescent="0.25">
      <c r="A6" s="55" t="s">
        <v>91</v>
      </c>
      <c r="B6" s="259">
        <v>0.16293159795924059</v>
      </c>
      <c r="C6" s="259">
        <v>0.16182411612062711</v>
      </c>
      <c r="D6" s="259">
        <v>0.15027344747778629</v>
      </c>
      <c r="E6" s="259">
        <v>0.1246444482033254</v>
      </c>
      <c r="F6" s="259">
        <v>0.15248475655439311</v>
      </c>
      <c r="G6" s="259">
        <v>0.14877389084368819</v>
      </c>
      <c r="H6" s="259">
        <v>0.1697492839883743</v>
      </c>
      <c r="I6" s="259">
        <v>0.18734547269906729</v>
      </c>
      <c r="J6" s="259">
        <v>0.189067723560436</v>
      </c>
      <c r="K6" s="259">
        <v>0.17682538800441869</v>
      </c>
      <c r="L6" s="259">
        <v>0.18726959905664831</v>
      </c>
      <c r="M6" s="259">
        <v>0.214171624632431</v>
      </c>
      <c r="N6" s="259">
        <v>0.18251264508383161</v>
      </c>
      <c r="O6" s="259">
        <v>0.2022189074404947</v>
      </c>
      <c r="P6" s="259">
        <v>0.18756830531963939</v>
      </c>
      <c r="Q6" s="259">
        <v>0.18692910447090541</v>
      </c>
      <c r="R6" s="259">
        <v>0.19025229842450661</v>
      </c>
      <c r="S6" s="259">
        <v>0.1933409459024574</v>
      </c>
      <c r="T6" s="259">
        <v>0.17919133095295761</v>
      </c>
      <c r="U6" s="259">
        <v>0.18943873310834999</v>
      </c>
      <c r="V6" s="259">
        <v>0.18623298312198061</v>
      </c>
      <c r="W6" s="259">
        <v>0.18455645707136409</v>
      </c>
      <c r="X6" s="259">
        <v>0.18264746353314421</v>
      </c>
      <c r="Y6" s="259">
        <v>0.1137616401805874</v>
      </c>
      <c r="DA6" s="67" t="s">
        <v>1580</v>
      </c>
    </row>
    <row r="7" spans="1:105" ht="12" customHeight="1" x14ac:dyDescent="0.25">
      <c r="A7" s="173" t="s">
        <v>92</v>
      </c>
      <c r="B7" s="224">
        <v>1.809595983755833E-2</v>
      </c>
      <c r="C7" s="224">
        <v>1.797295762605735E-2</v>
      </c>
      <c r="D7" s="224">
        <v>1.669008531352973E-2</v>
      </c>
      <c r="E7" s="224">
        <v>1.3843606500601881E-2</v>
      </c>
      <c r="F7" s="224">
        <v>1.6935683839168169E-2</v>
      </c>
      <c r="G7" s="224">
        <v>1.6523537406526619E-2</v>
      </c>
      <c r="H7" s="224">
        <v>1.905556236999353E-2</v>
      </c>
      <c r="I7" s="224">
        <v>2.1235609888038291E-2</v>
      </c>
      <c r="J7" s="224">
        <v>2.1614890017147399E-2</v>
      </c>
      <c r="K7" s="224">
        <v>2.021530297175865E-2</v>
      </c>
      <c r="L7" s="224">
        <v>2.1575291555773351E-2</v>
      </c>
      <c r="M7" s="224">
        <v>2.4845498823072978E-2</v>
      </c>
      <c r="N7" s="224">
        <v>2.1303842512362212E-2</v>
      </c>
      <c r="O7" s="224">
        <v>2.3659565650453691E-2</v>
      </c>
      <c r="P7" s="224">
        <v>2.1945448572657431E-2</v>
      </c>
      <c r="Q7" s="224">
        <v>2.1870662220402511E-2</v>
      </c>
      <c r="R7" s="224">
        <v>2.2259475148479261E-2</v>
      </c>
      <c r="S7" s="224">
        <v>2.274045383567902E-2</v>
      </c>
      <c r="T7" s="224">
        <v>2.1175967447644859E-2</v>
      </c>
      <c r="U7" s="224">
        <v>2.2481882833495819E-2</v>
      </c>
      <c r="V7" s="224">
        <v>2.2185424755652002E-2</v>
      </c>
      <c r="W7" s="224">
        <v>2.206061386785926E-2</v>
      </c>
      <c r="X7" s="224">
        <v>2.1899146671346799E-2</v>
      </c>
      <c r="Y7" s="224">
        <v>1.367724487969642E-2</v>
      </c>
      <c r="DA7" s="177" t="s">
        <v>1581</v>
      </c>
    </row>
    <row r="8" spans="1:105" ht="12" customHeight="1" x14ac:dyDescent="0.25">
      <c r="A8" s="173" t="s">
        <v>93</v>
      </c>
      <c r="B8" s="224">
        <v>0.29749036446863919</v>
      </c>
      <c r="C8" s="224">
        <v>0.26581136130402228</v>
      </c>
      <c r="D8" s="224">
        <v>0.3522131549836362</v>
      </c>
      <c r="E8" s="224">
        <v>0.2134840311065174</v>
      </c>
      <c r="F8" s="224">
        <v>0.1763491355843945</v>
      </c>
      <c r="G8" s="224">
        <v>0.14800142511795561</v>
      </c>
      <c r="H8" s="224">
        <v>0.1202013911725356</v>
      </c>
      <c r="I8" s="224">
        <v>0.13540253894203891</v>
      </c>
      <c r="J8" s="224">
        <v>0.12877008205519649</v>
      </c>
      <c r="K8" s="224">
        <v>0.11923267889152631</v>
      </c>
      <c r="L8" s="224">
        <v>0.11640976651987189</v>
      </c>
      <c r="M8" s="224">
        <v>0.37474202698455089</v>
      </c>
      <c r="N8" s="224">
        <v>0.28595447620076397</v>
      </c>
      <c r="O8" s="224">
        <v>0.36821657477517789</v>
      </c>
      <c r="P8" s="224">
        <v>0.31524423489058939</v>
      </c>
      <c r="Q8" s="224">
        <v>0.29626120540020079</v>
      </c>
      <c r="R8" s="224">
        <v>0.28638455217104702</v>
      </c>
      <c r="S8" s="224">
        <v>0.26720590992852689</v>
      </c>
      <c r="T8" s="224">
        <v>0.12700356863956541</v>
      </c>
      <c r="U8" s="224">
        <v>0.1252147609997972</v>
      </c>
      <c r="V8" s="224">
        <v>0.1417822101515713</v>
      </c>
      <c r="W8" s="224">
        <v>0.1121061983622919</v>
      </c>
      <c r="X8" s="224">
        <v>0.31938266777279151</v>
      </c>
      <c r="Y8" s="224">
        <v>0.26893080675509973</v>
      </c>
      <c r="DA8" s="177" t="s">
        <v>1582</v>
      </c>
    </row>
    <row r="9" spans="1:105" ht="12" customHeight="1" x14ac:dyDescent="0.25">
      <c r="A9" s="173" t="s">
        <v>94</v>
      </c>
      <c r="B9" s="224">
        <v>3.445467901107311E-2</v>
      </c>
      <c r="C9" s="224">
        <v>3.4220482994229487E-2</v>
      </c>
      <c r="D9" s="224">
        <v>3.17778961330124E-2</v>
      </c>
      <c r="E9" s="224">
        <v>2.6358204959312129E-2</v>
      </c>
      <c r="F9" s="224">
        <v>3.2245515338759211E-2</v>
      </c>
      <c r="G9" s="224">
        <v>3.14607891805617E-2</v>
      </c>
      <c r="H9" s="224">
        <v>3.6281760720474662E-2</v>
      </c>
      <c r="I9" s="224">
        <v>4.0511117584724129E-2</v>
      </c>
      <c r="J9" s="224">
        <v>4.1154716527097943E-2</v>
      </c>
      <c r="K9" s="224">
        <v>3.8489904998458287E-2</v>
      </c>
      <c r="L9" s="224">
        <v>4.1157839132600557E-2</v>
      </c>
      <c r="M9" s="224">
        <v>4.7476405737459239E-2</v>
      </c>
      <c r="N9" s="224">
        <v>4.0657863323083791E-2</v>
      </c>
      <c r="O9" s="224">
        <v>4.5047775710458537E-2</v>
      </c>
      <c r="P9" s="224">
        <v>4.1784099495821347E-2</v>
      </c>
      <c r="Q9" s="224">
        <v>4.1641706398992971E-2</v>
      </c>
      <c r="R9" s="224">
        <v>4.2382005601273219E-2</v>
      </c>
      <c r="S9" s="224">
        <v>4.3378851859077062E-2</v>
      </c>
      <c r="T9" s="224">
        <v>4.0461757496855343E-2</v>
      </c>
      <c r="U9" s="224">
        <v>4.3020717963659118E-2</v>
      </c>
      <c r="V9" s="224">
        <v>4.2509542525365228E-2</v>
      </c>
      <c r="W9" s="224">
        <v>4.2320254729223843E-2</v>
      </c>
      <c r="X9" s="224">
        <v>4.2054763484130377E-2</v>
      </c>
      <c r="Y9" s="224">
        <v>2.629029332138243E-2</v>
      </c>
      <c r="DA9" s="177" t="s">
        <v>1583</v>
      </c>
    </row>
    <row r="10" spans="1:105" ht="12" customHeight="1" x14ac:dyDescent="0.25">
      <c r="A10" s="56" t="s">
        <v>95</v>
      </c>
      <c r="B10" s="260">
        <v>0.20824873594684309</v>
      </c>
      <c r="C10" s="260">
        <v>0.1993004518062538</v>
      </c>
      <c r="D10" s="260">
        <v>0.19955139250753681</v>
      </c>
      <c r="E10" s="260">
        <v>0.14893007210301071</v>
      </c>
      <c r="F10" s="260">
        <v>0.1798655088825605</v>
      </c>
      <c r="G10" s="260">
        <v>0.175616368359862</v>
      </c>
      <c r="H10" s="260">
        <v>0.2062251824130544</v>
      </c>
      <c r="I10" s="260">
        <v>0.22941862068044769</v>
      </c>
      <c r="J10" s="260">
        <v>0.23191139002905689</v>
      </c>
      <c r="K10" s="260">
        <v>0.22243154783968991</v>
      </c>
      <c r="L10" s="260">
        <v>0.23312401638419711</v>
      </c>
      <c r="M10" s="260">
        <v>0.27685233018732558</v>
      </c>
      <c r="N10" s="260">
        <v>0.23046170366798821</v>
      </c>
      <c r="O10" s="260">
        <v>0.26322383247578302</v>
      </c>
      <c r="P10" s="260">
        <v>0.23685161500844931</v>
      </c>
      <c r="Q10" s="260">
        <v>0.23717431364698979</v>
      </c>
      <c r="R10" s="260">
        <v>0.24189313827008441</v>
      </c>
      <c r="S10" s="260">
        <v>0.24799803281748301</v>
      </c>
      <c r="T10" s="260">
        <v>0.2308631473214583</v>
      </c>
      <c r="U10" s="260">
        <v>0.25139980708277831</v>
      </c>
      <c r="V10" s="260">
        <v>0.23480154492716651</v>
      </c>
      <c r="W10" s="260">
        <v>0.2427565621996885</v>
      </c>
      <c r="X10" s="260">
        <v>0.24057336922899689</v>
      </c>
      <c r="Y10" s="260">
        <v>0.17268509237195201</v>
      </c>
      <c r="DA10" s="68" t="s">
        <v>1584</v>
      </c>
    </row>
    <row r="11" spans="1:105" ht="12" customHeight="1" x14ac:dyDescent="0.25">
      <c r="A11" s="37" t="s">
        <v>159</v>
      </c>
      <c r="B11" s="226">
        <v>1.454911814051634E-3</v>
      </c>
      <c r="C11" s="226">
        <v>1.7548461035167811E-3</v>
      </c>
      <c r="D11" s="226">
        <v>1.265205123762864E-3</v>
      </c>
      <c r="E11" s="226">
        <v>8.7834330403877383E-4</v>
      </c>
      <c r="F11" s="226">
        <v>1.4204630683682491E-3</v>
      </c>
      <c r="G11" s="226">
        <v>9.6571046695995263E-4</v>
      </c>
      <c r="H11" s="226">
        <v>5.4766001147478634E-4</v>
      </c>
      <c r="I11" s="226">
        <v>4.7210189984371522E-4</v>
      </c>
      <c r="J11" s="226">
        <v>3.1350174593433312E-4</v>
      </c>
      <c r="K11" s="226">
        <v>2.6567608487404568E-4</v>
      </c>
      <c r="L11" s="226">
        <v>5.350808078008843E-4</v>
      </c>
      <c r="M11" s="226">
        <v>3.5689227594242482E-4</v>
      </c>
      <c r="N11" s="226">
        <v>1.075626330210882E-3</v>
      </c>
      <c r="O11" s="226">
        <v>2.105651473319402E-3</v>
      </c>
      <c r="P11" s="226">
        <v>1.6977018657359109E-3</v>
      </c>
      <c r="Q11" s="226">
        <v>2.074368094682053E-3</v>
      </c>
      <c r="R11" s="226">
        <v>4.1411935694534614E-3</v>
      </c>
      <c r="S11" s="226">
        <v>1.0482882818022969E-2</v>
      </c>
      <c r="T11" s="226">
        <v>1.0691596089305E-2</v>
      </c>
      <c r="U11" s="226">
        <v>1.6313106575749518E-2</v>
      </c>
      <c r="V11" s="226">
        <v>1.914882348006474E-2</v>
      </c>
      <c r="W11" s="226">
        <v>2.2809047123920699E-2</v>
      </c>
      <c r="X11" s="226">
        <v>5.5263804006160711E-2</v>
      </c>
      <c r="Y11" s="226">
        <v>2.9518014764794199E-2</v>
      </c>
      <c r="DA11" s="69" t="s">
        <v>1585</v>
      </c>
    </row>
    <row r="12" spans="1:105" ht="12" customHeight="1" x14ac:dyDescent="0.25">
      <c r="A12" s="37" t="s">
        <v>35</v>
      </c>
      <c r="B12" s="226">
        <v>0.16076539416883259</v>
      </c>
      <c r="C12" s="226">
        <v>0.16063325903239209</v>
      </c>
      <c r="D12" s="226">
        <v>0.1227071412147453</v>
      </c>
      <c r="E12" s="226">
        <v>0.11895343348776639</v>
      </c>
      <c r="F12" s="226">
        <v>0.16546473039898821</v>
      </c>
      <c r="G12" s="226">
        <v>0.16610209859143171</v>
      </c>
      <c r="H12" s="226">
        <v>0.20168711039039991</v>
      </c>
      <c r="I12" s="226">
        <v>0.22473644832567061</v>
      </c>
      <c r="J12" s="226">
        <v>0.22792292803677691</v>
      </c>
      <c r="K12" s="226">
        <v>0.2189471193225804</v>
      </c>
      <c r="L12" s="226">
        <v>0.22967482948434151</v>
      </c>
      <c r="M12" s="226">
        <v>0.22304474106142261</v>
      </c>
      <c r="N12" s="226">
        <v>0.19432518025225939</v>
      </c>
      <c r="O12" s="226">
        <v>0.20328304570404049</v>
      </c>
      <c r="P12" s="226">
        <v>0.18977471493435441</v>
      </c>
      <c r="Q12" s="226">
        <v>0.1989988105236225</v>
      </c>
      <c r="R12" s="226">
        <v>0.20660442362152209</v>
      </c>
      <c r="S12" s="226">
        <v>0.2114715399418198</v>
      </c>
      <c r="T12" s="226">
        <v>0.2164341304282158</v>
      </c>
      <c r="U12" s="226">
        <v>0.23176510374273679</v>
      </c>
      <c r="V12" s="226">
        <v>0.21012973977405461</v>
      </c>
      <c r="W12" s="226">
        <v>0.21711113194912529</v>
      </c>
      <c r="X12" s="226">
        <v>9.5584953035414838E-2</v>
      </c>
      <c r="Y12" s="226">
        <v>4.2035272483317697E-2</v>
      </c>
      <c r="DA12" s="69" t="s">
        <v>1586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1587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1588</v>
      </c>
    </row>
    <row r="15" spans="1:105" ht="12" customHeight="1" x14ac:dyDescent="0.25">
      <c r="A15" s="37" t="s">
        <v>40</v>
      </c>
      <c r="B15" s="226">
        <v>4.6028429963958867E-2</v>
      </c>
      <c r="C15" s="226">
        <v>3.6912346670344848E-2</v>
      </c>
      <c r="D15" s="226">
        <v>7.5579046169028663E-2</v>
      </c>
      <c r="E15" s="226">
        <v>2.9098295311205499E-2</v>
      </c>
      <c r="F15" s="226">
        <v>1.2980315415204049E-2</v>
      </c>
      <c r="G15" s="226">
        <v>8.5485593014702991E-3</v>
      </c>
      <c r="H15" s="226">
        <v>3.9904120111796323E-3</v>
      </c>
      <c r="I15" s="226">
        <v>4.2100704549334197E-3</v>
      </c>
      <c r="J15" s="226">
        <v>3.6749602463457551E-3</v>
      </c>
      <c r="K15" s="226">
        <v>3.2187524322353791E-3</v>
      </c>
      <c r="L15" s="226">
        <v>2.914106092054722E-3</v>
      </c>
      <c r="M15" s="226">
        <v>5.3450696849960622E-2</v>
      </c>
      <c r="N15" s="226">
        <v>3.506089708551792E-2</v>
      </c>
      <c r="O15" s="226">
        <v>5.7835135298422997E-2</v>
      </c>
      <c r="P15" s="226">
        <v>4.5379198208358937E-2</v>
      </c>
      <c r="Q15" s="226">
        <v>3.6101135028685283E-2</v>
      </c>
      <c r="R15" s="226">
        <v>3.114752107910887E-2</v>
      </c>
      <c r="S15" s="226">
        <v>2.6043610057640259E-2</v>
      </c>
      <c r="T15" s="226">
        <v>3.7374208039375112E-3</v>
      </c>
      <c r="U15" s="226">
        <v>3.3215967642919869E-3</v>
      </c>
      <c r="V15" s="226">
        <v>5.5229816730472184E-3</v>
      </c>
      <c r="W15" s="226">
        <v>2.8363831266424648E-3</v>
      </c>
      <c r="X15" s="226">
        <v>8.9724612187421296E-2</v>
      </c>
      <c r="Y15" s="226">
        <v>0.1011318051238401</v>
      </c>
      <c r="DA15" s="69" t="s">
        <v>1589</v>
      </c>
    </row>
    <row r="16" spans="1:105" ht="12" customHeight="1" x14ac:dyDescent="0.25">
      <c r="A16" s="57" t="s">
        <v>1450</v>
      </c>
      <c r="B16" s="261">
        <v>1.1839057280900871</v>
      </c>
      <c r="C16" s="261">
        <v>1.0578345749158891</v>
      </c>
      <c r="D16" s="261">
        <v>1.4016829500969139</v>
      </c>
      <c r="E16" s="261">
        <v>0.84959043206057161</v>
      </c>
      <c r="F16" s="261">
        <v>0.70180676989324553</v>
      </c>
      <c r="G16" s="261">
        <v>0.58899297553926289</v>
      </c>
      <c r="H16" s="261">
        <v>0.4783587387367762</v>
      </c>
      <c r="I16" s="261">
        <v>0.53885389443704079</v>
      </c>
      <c r="J16" s="261">
        <v>0.51245907753711084</v>
      </c>
      <c r="K16" s="261">
        <v>0.47450360877178849</v>
      </c>
      <c r="L16" s="261">
        <v>0.46326942264052529</v>
      </c>
      <c r="M16" s="261">
        <v>1.4913398391760999</v>
      </c>
      <c r="N16" s="261">
        <v>1.13799700017771</v>
      </c>
      <c r="O16" s="261">
        <v>1.4653708627931039</v>
      </c>
      <c r="P16" s="261">
        <v>1.2545598110411731</v>
      </c>
      <c r="Q16" s="261">
        <v>1.17901411264413</v>
      </c>
      <c r="R16" s="261">
        <v>1.1397085494093671</v>
      </c>
      <c r="S16" s="261">
        <v>1.063384381907454</v>
      </c>
      <c r="T16" s="261">
        <v>0.5054289831162404</v>
      </c>
      <c r="U16" s="261">
        <v>0.49831016562124147</v>
      </c>
      <c r="V16" s="261">
        <v>0.56424271434651074</v>
      </c>
      <c r="W16" s="261">
        <v>0.44614275367400091</v>
      </c>
      <c r="X16" s="261">
        <v>1.271029300408691</v>
      </c>
      <c r="Y16" s="261">
        <v>1.070248857121604</v>
      </c>
      <c r="DA16" s="70" t="s">
        <v>1590</v>
      </c>
    </row>
    <row r="17" spans="1:105" ht="12" customHeight="1" x14ac:dyDescent="0.25">
      <c r="A17" s="57" t="s">
        <v>1452</v>
      </c>
      <c r="B17" s="261">
        <v>17.97546567453676</v>
      </c>
      <c r="C17" s="261">
        <v>17.804872835832839</v>
      </c>
      <c r="D17" s="261">
        <v>16.251410910930719</v>
      </c>
      <c r="E17" s="261">
        <v>13.77606078635492</v>
      </c>
      <c r="F17" s="261">
        <v>17.110933009152159</v>
      </c>
      <c r="G17" s="261">
        <v>16.7718619483487</v>
      </c>
      <c r="H17" s="261">
        <v>19.45803862634029</v>
      </c>
      <c r="I17" s="261">
        <v>22.02964198478227</v>
      </c>
      <c r="J17" s="261">
        <v>22.215630261359571</v>
      </c>
      <c r="K17" s="261">
        <v>20.954002969145431</v>
      </c>
      <c r="L17" s="261">
        <v>22.282248103468099</v>
      </c>
      <c r="M17" s="261">
        <v>24.796166810201331</v>
      </c>
      <c r="N17" s="261">
        <v>21.241638578690509</v>
      </c>
      <c r="O17" s="261">
        <v>23.054961215400951</v>
      </c>
      <c r="P17" s="261">
        <v>21.61712852701778</v>
      </c>
      <c r="Q17" s="261">
        <v>21.775651674051719</v>
      </c>
      <c r="R17" s="261">
        <v>22.293094074014491</v>
      </c>
      <c r="S17" s="261">
        <v>23.0907860580975</v>
      </c>
      <c r="T17" s="261">
        <v>22.032426821694092</v>
      </c>
      <c r="U17" s="261">
        <v>23.75063589340628</v>
      </c>
      <c r="V17" s="261">
        <v>22.68611168738369</v>
      </c>
      <c r="W17" s="261">
        <v>22.601728049385649</v>
      </c>
      <c r="X17" s="261">
        <v>20.337385737172909</v>
      </c>
      <c r="Y17" s="261">
        <v>12.35524938362274</v>
      </c>
      <c r="DA17" s="70" t="s">
        <v>1591</v>
      </c>
    </row>
    <row r="18" spans="1:105" ht="12" customHeight="1" x14ac:dyDescent="0.25">
      <c r="A18" s="18" t="s">
        <v>28</v>
      </c>
      <c r="B18" s="230">
        <v>7.1046441264890117</v>
      </c>
      <c r="C18" s="230">
        <v>6.4731224231614108</v>
      </c>
      <c r="D18" s="230">
        <v>3.387277273825287</v>
      </c>
      <c r="E18" s="230">
        <v>2.5446170604771159</v>
      </c>
      <c r="F18" s="230">
        <v>4.5705931129517134</v>
      </c>
      <c r="G18" s="230">
        <v>4.6330188740769627</v>
      </c>
      <c r="H18" s="230">
        <v>6.0498346264423484</v>
      </c>
      <c r="I18" s="230">
        <v>4.7922668746802008</v>
      </c>
      <c r="J18" s="230">
        <v>5.038192542684361</v>
      </c>
      <c r="K18" s="230">
        <v>5.4357171460514682</v>
      </c>
      <c r="L18" s="230">
        <v>5.223049478983218</v>
      </c>
      <c r="M18" s="230">
        <v>6.1511209839033114</v>
      </c>
      <c r="N18" s="230">
        <v>5.0449162641571741</v>
      </c>
      <c r="O18" s="230">
        <v>6.3865601562229886</v>
      </c>
      <c r="P18" s="230">
        <v>5.1583147408540198</v>
      </c>
      <c r="Q18" s="230">
        <v>5.1574267764567923</v>
      </c>
      <c r="R18" s="230">
        <v>5.4595392125300686</v>
      </c>
      <c r="S18" s="230">
        <v>5.842998641532656</v>
      </c>
      <c r="T18" s="230">
        <v>4.6396381244017793</v>
      </c>
      <c r="U18" s="230">
        <v>5.5709625615816156</v>
      </c>
      <c r="V18" s="230">
        <v>4.7418842967920014</v>
      </c>
      <c r="W18" s="230">
        <v>6.141527766261925</v>
      </c>
      <c r="X18" s="230">
        <v>9.5641394612329496</v>
      </c>
      <c r="Y18" s="230">
        <v>4.4484739860223339</v>
      </c>
      <c r="DA18" s="71" t="s">
        <v>1592</v>
      </c>
    </row>
    <row r="19" spans="1:105" ht="12" customHeight="1" x14ac:dyDescent="0.25">
      <c r="A19" s="18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</v>
      </c>
      <c r="DA19" s="71" t="s">
        <v>1593</v>
      </c>
    </row>
    <row r="20" spans="1:105" ht="12" customHeight="1" x14ac:dyDescent="0.25">
      <c r="A20" s="18" t="s">
        <v>159</v>
      </c>
      <c r="B20" s="295">
        <v>8.8792087440646816E-2</v>
      </c>
      <c r="C20" s="295">
        <v>9.772885012078289E-2</v>
      </c>
      <c r="D20" s="295">
        <v>9.7926232411271699E-2</v>
      </c>
      <c r="E20" s="295">
        <v>5.7741439942222729E-2</v>
      </c>
      <c r="F20" s="295">
        <v>7.6275698602206274E-2</v>
      </c>
      <c r="G20" s="295">
        <v>4.9748045847688299E-2</v>
      </c>
      <c r="H20" s="295">
        <v>2.538887148568857E-2</v>
      </c>
      <c r="I20" s="295">
        <v>2.4677917964596289E-2</v>
      </c>
      <c r="J20" s="295">
        <v>1.5913855527777701E-2</v>
      </c>
      <c r="K20" s="295">
        <v>1.4091870402791621E-2</v>
      </c>
      <c r="L20" s="295">
        <v>2.653802574157612E-2</v>
      </c>
      <c r="M20" s="295">
        <v>2.144298774550726E-2</v>
      </c>
      <c r="N20" s="295">
        <v>6.2319943871074118E-2</v>
      </c>
      <c r="O20" s="295">
        <v>0.1132280953179008</v>
      </c>
      <c r="P20" s="295">
        <v>9.7543294902296795E-2</v>
      </c>
      <c r="Q20" s="295">
        <v>0.12171973160511371</v>
      </c>
      <c r="R20" s="295">
        <v>0.2429563274263275</v>
      </c>
      <c r="S20" s="295">
        <v>0.58304926933583578</v>
      </c>
      <c r="T20" s="295">
        <v>0.57349920196952875</v>
      </c>
      <c r="U20" s="295">
        <v>0.84367140838658972</v>
      </c>
      <c r="V20" s="295">
        <v>0.80600948863494837</v>
      </c>
      <c r="W20" s="295">
        <v>0.88805723489849364</v>
      </c>
      <c r="X20" s="295">
        <v>1.028080939344084</v>
      </c>
      <c r="Y20" s="295">
        <v>0.85656272335404404</v>
      </c>
      <c r="DA20" s="122" t="s">
        <v>1594</v>
      </c>
    </row>
    <row r="21" spans="1:105" ht="12" customHeight="1" x14ac:dyDescent="0.25">
      <c r="A21" s="18" t="s">
        <v>32</v>
      </c>
      <c r="B21" s="295">
        <v>0</v>
      </c>
      <c r="C21" s="295">
        <v>0</v>
      </c>
      <c r="D21" s="295">
        <v>0</v>
      </c>
      <c r="E21" s="295">
        <v>0</v>
      </c>
      <c r="F21" s="295">
        <v>0</v>
      </c>
      <c r="G21" s="295">
        <v>0</v>
      </c>
      <c r="H21" s="295">
        <v>0</v>
      </c>
      <c r="I21" s="295">
        <v>0</v>
      </c>
      <c r="J21" s="295">
        <v>0</v>
      </c>
      <c r="K21" s="295">
        <v>0</v>
      </c>
      <c r="L21" s="295">
        <v>0</v>
      </c>
      <c r="M21" s="295">
        <v>0</v>
      </c>
      <c r="N21" s="295">
        <v>0</v>
      </c>
      <c r="O21" s="295">
        <v>0</v>
      </c>
      <c r="P21" s="295">
        <v>0</v>
      </c>
      <c r="Q21" s="295">
        <v>0</v>
      </c>
      <c r="R21" s="295">
        <v>0</v>
      </c>
      <c r="S21" s="295">
        <v>0</v>
      </c>
      <c r="T21" s="295">
        <v>0</v>
      </c>
      <c r="U21" s="295">
        <v>0</v>
      </c>
      <c r="V21" s="295">
        <v>0</v>
      </c>
      <c r="W21" s="295">
        <v>0</v>
      </c>
      <c r="X21" s="295">
        <v>0</v>
      </c>
      <c r="Y21" s="295">
        <v>0</v>
      </c>
      <c r="DA21" s="122" t="s">
        <v>1595</v>
      </c>
    </row>
    <row r="22" spans="1:105" ht="12" customHeight="1" x14ac:dyDescent="0.25">
      <c r="A22" s="18" t="s">
        <v>33</v>
      </c>
      <c r="B22" s="295">
        <v>0</v>
      </c>
      <c r="C22" s="295">
        <v>0</v>
      </c>
      <c r="D22" s="295">
        <v>0</v>
      </c>
      <c r="E22" s="295">
        <v>0</v>
      </c>
      <c r="F22" s="295">
        <v>0</v>
      </c>
      <c r="G22" s="295">
        <v>0</v>
      </c>
      <c r="H22" s="295">
        <v>0</v>
      </c>
      <c r="I22" s="295">
        <v>0</v>
      </c>
      <c r="J22" s="295">
        <v>0</v>
      </c>
      <c r="K22" s="295">
        <v>0</v>
      </c>
      <c r="L22" s="295">
        <v>0</v>
      </c>
      <c r="M22" s="295">
        <v>0</v>
      </c>
      <c r="N22" s="295">
        <v>0</v>
      </c>
      <c r="O22" s="295">
        <v>0</v>
      </c>
      <c r="P22" s="295">
        <v>0</v>
      </c>
      <c r="Q22" s="295">
        <v>0</v>
      </c>
      <c r="R22" s="295">
        <v>0</v>
      </c>
      <c r="S22" s="295">
        <v>0</v>
      </c>
      <c r="T22" s="295">
        <v>0</v>
      </c>
      <c r="U22" s="295">
        <v>0</v>
      </c>
      <c r="V22" s="295">
        <v>0</v>
      </c>
      <c r="W22" s="295">
        <v>0</v>
      </c>
      <c r="X22" s="295">
        <v>0</v>
      </c>
      <c r="Y22" s="295">
        <v>0</v>
      </c>
      <c r="DA22" s="122" t="s">
        <v>1596</v>
      </c>
    </row>
    <row r="23" spans="1:105" ht="12" customHeight="1" x14ac:dyDescent="0.25">
      <c r="A23" s="18" t="s">
        <v>35</v>
      </c>
      <c r="B23" s="295">
        <v>9.576446974051132</v>
      </c>
      <c r="C23" s="295">
        <v>8.7315926538126583</v>
      </c>
      <c r="D23" s="295">
        <v>9.2700523135298543</v>
      </c>
      <c r="E23" s="295">
        <v>7.6326358031682533</v>
      </c>
      <c r="F23" s="295">
        <v>8.6723326155181688</v>
      </c>
      <c r="G23" s="295">
        <v>8.3517685388493224</v>
      </c>
      <c r="H23" s="295">
        <v>9.1260901142121007</v>
      </c>
      <c r="I23" s="295">
        <v>11.466226702780119</v>
      </c>
      <c r="J23" s="295">
        <v>11.292697783278809</v>
      </c>
      <c r="K23" s="295">
        <v>11.33521224234304</v>
      </c>
      <c r="L23" s="295">
        <v>11.11826145287449</v>
      </c>
      <c r="M23" s="295">
        <v>13.08019984671475</v>
      </c>
      <c r="N23" s="295">
        <v>10.98927270849213</v>
      </c>
      <c r="O23" s="295">
        <v>10.669476597831819</v>
      </c>
      <c r="P23" s="295">
        <v>10.64262074717573</v>
      </c>
      <c r="Q23" s="295">
        <v>11.397245034415411</v>
      </c>
      <c r="R23" s="295">
        <v>11.830866180430579</v>
      </c>
      <c r="S23" s="295">
        <v>11.48023280536194</v>
      </c>
      <c r="T23" s="295">
        <v>11.331574671128431</v>
      </c>
      <c r="U23" s="295">
        <v>11.69927492583632</v>
      </c>
      <c r="V23" s="295">
        <v>8.6329619038494609</v>
      </c>
      <c r="W23" s="295">
        <v>8.2506877017510192</v>
      </c>
      <c r="X23" s="295">
        <v>1.7356026548641379</v>
      </c>
      <c r="Y23" s="295">
        <v>1.1905842545905529</v>
      </c>
      <c r="DA23" s="122" t="s">
        <v>1597</v>
      </c>
    </row>
    <row r="24" spans="1:105" ht="12" customHeight="1" x14ac:dyDescent="0.25">
      <c r="A24" s="18" t="s">
        <v>38</v>
      </c>
      <c r="B24" s="295">
        <v>1.205582486555977</v>
      </c>
      <c r="C24" s="295">
        <v>2.5024289087379818</v>
      </c>
      <c r="D24" s="295">
        <v>3.4961550911643071</v>
      </c>
      <c r="E24" s="295">
        <v>3.541066482767329</v>
      </c>
      <c r="F24" s="295">
        <v>3.791731582080069</v>
      </c>
      <c r="G24" s="295">
        <v>3.7373264895747238</v>
      </c>
      <c r="H24" s="295">
        <v>4.2567250142001507</v>
      </c>
      <c r="I24" s="295">
        <v>5.7464704893573488</v>
      </c>
      <c r="J24" s="295">
        <v>5.8688260798686214</v>
      </c>
      <c r="K24" s="295">
        <v>4.1689817103481293</v>
      </c>
      <c r="L24" s="295">
        <v>5.9143991458688161</v>
      </c>
      <c r="M24" s="295">
        <v>5.5434029918377652</v>
      </c>
      <c r="N24" s="295">
        <v>5.1451296621701346</v>
      </c>
      <c r="O24" s="295">
        <v>5.8856963660282364</v>
      </c>
      <c r="P24" s="295">
        <v>5.7186497440857371</v>
      </c>
      <c r="Q24" s="295">
        <v>5.0992601315744057</v>
      </c>
      <c r="R24" s="295">
        <v>4.7597323536275136</v>
      </c>
      <c r="S24" s="295">
        <v>5.1845053418670757</v>
      </c>
      <c r="T24" s="295">
        <v>5.4877148241943496</v>
      </c>
      <c r="U24" s="295">
        <v>5.6367269976017509</v>
      </c>
      <c r="V24" s="295">
        <v>8.5052559981072751</v>
      </c>
      <c r="W24" s="295">
        <v>7.3214553464742131</v>
      </c>
      <c r="X24" s="295">
        <v>8.0095626817317367</v>
      </c>
      <c r="Y24" s="295">
        <v>5.859628419655813</v>
      </c>
      <c r="DA24" s="122" t="s">
        <v>1598</v>
      </c>
    </row>
    <row r="25" spans="1:105" ht="12" customHeight="1" x14ac:dyDescent="0.25">
      <c r="A25" s="57" t="s">
        <v>1461</v>
      </c>
      <c r="B25" s="261">
        <v>18.074194567265401</v>
      </c>
      <c r="C25" s="261">
        <v>18.084147467764321</v>
      </c>
      <c r="D25" s="261">
        <v>16.207267355271629</v>
      </c>
      <c r="E25" s="261">
        <v>13.79793534351901</v>
      </c>
      <c r="F25" s="261">
        <v>17.323232805365759</v>
      </c>
      <c r="G25" s="261">
        <v>17.018446291849909</v>
      </c>
      <c r="H25" s="261">
        <v>19.865863846672472</v>
      </c>
      <c r="I25" s="261">
        <v>22.087813958478691</v>
      </c>
      <c r="J25" s="261">
        <v>22.467510889878302</v>
      </c>
      <c r="K25" s="261">
        <v>21.05590119279665</v>
      </c>
      <c r="L25" s="261">
        <v>22.552583263164649</v>
      </c>
      <c r="M25" s="261">
        <v>24.859879544433522</v>
      </c>
      <c r="N25" s="261">
        <v>21.40701652976427</v>
      </c>
      <c r="O25" s="261">
        <v>23.550063014989728</v>
      </c>
      <c r="P25" s="261">
        <v>21.959056543051631</v>
      </c>
      <c r="Q25" s="261">
        <v>21.95933518272442</v>
      </c>
      <c r="R25" s="261">
        <v>22.423604192441282</v>
      </c>
      <c r="S25" s="261">
        <v>23.077409456311571</v>
      </c>
      <c r="T25" s="261">
        <v>22.075321002469451</v>
      </c>
      <c r="U25" s="261">
        <v>23.52929004748453</v>
      </c>
      <c r="V25" s="261">
        <v>23.158926720438149</v>
      </c>
      <c r="W25" s="261">
        <v>23.207876820667401</v>
      </c>
      <c r="X25" s="261">
        <v>22.092714357826619</v>
      </c>
      <c r="Y25" s="261">
        <v>13.413934968852089</v>
      </c>
      <c r="DA25" s="70" t="s">
        <v>1599</v>
      </c>
    </row>
    <row r="26" spans="1:105" ht="12" customHeight="1" x14ac:dyDescent="0.25">
      <c r="A26" s="18" t="s">
        <v>28</v>
      </c>
      <c r="B26" s="230">
        <v>8.0311000106776227</v>
      </c>
      <c r="C26" s="230">
        <v>7.3172269625642539</v>
      </c>
      <c r="D26" s="230">
        <v>3.8289831363347751</v>
      </c>
      <c r="E26" s="230">
        <v>2.8764388106892249</v>
      </c>
      <c r="F26" s="230">
        <v>5.166605074752626</v>
      </c>
      <c r="G26" s="230">
        <v>5.2371712455436947</v>
      </c>
      <c r="H26" s="230">
        <v>6.8245356207277794</v>
      </c>
      <c r="I26" s="230">
        <v>5.3491221119739301</v>
      </c>
      <c r="J26" s="230">
        <v>5.662326544922907</v>
      </c>
      <c r="K26" s="230">
        <v>6.144542534781106</v>
      </c>
      <c r="L26" s="230">
        <v>5.8665038786402501</v>
      </c>
      <c r="M26" s="230">
        <v>6.8656943257018446</v>
      </c>
      <c r="N26" s="230">
        <v>5.6559840526786482</v>
      </c>
      <c r="O26" s="230">
        <v>7.1886208935099969</v>
      </c>
      <c r="P26" s="230">
        <v>5.8268320794397992</v>
      </c>
      <c r="Q26" s="230">
        <v>5.8299626979261729</v>
      </c>
      <c r="R26" s="230">
        <v>6.1714710332314846</v>
      </c>
      <c r="S26" s="230">
        <v>6.500756629332777</v>
      </c>
      <c r="T26" s="230">
        <v>5.1764047671131479</v>
      </c>
      <c r="U26" s="230">
        <v>6.1067286531174716</v>
      </c>
      <c r="V26" s="230">
        <v>5.2096595255250753</v>
      </c>
      <c r="W26" s="230">
        <v>6.761062114115111</v>
      </c>
      <c r="X26" s="230">
        <v>10.54811826436819</v>
      </c>
      <c r="Y26" s="230">
        <v>4.9141730131710739</v>
      </c>
      <c r="DA26" s="71" t="s">
        <v>1600</v>
      </c>
    </row>
    <row r="27" spans="1:105" ht="12" customHeight="1" x14ac:dyDescent="0.25">
      <c r="A27" s="18" t="s">
        <v>31</v>
      </c>
      <c r="B27" s="295">
        <v>0</v>
      </c>
      <c r="C27" s="295">
        <v>0</v>
      </c>
      <c r="D27" s="295">
        <v>0</v>
      </c>
      <c r="E27" s="295">
        <v>0</v>
      </c>
      <c r="F27" s="295">
        <v>0</v>
      </c>
      <c r="G27" s="295">
        <v>0</v>
      </c>
      <c r="H27" s="295">
        <v>0</v>
      </c>
      <c r="I27" s="295">
        <v>0</v>
      </c>
      <c r="J27" s="295">
        <v>0</v>
      </c>
      <c r="K27" s="295">
        <v>0</v>
      </c>
      <c r="L27" s="295">
        <v>0</v>
      </c>
      <c r="M27" s="295">
        <v>0</v>
      </c>
      <c r="N27" s="295">
        <v>0</v>
      </c>
      <c r="O27" s="295">
        <v>0</v>
      </c>
      <c r="P27" s="295">
        <v>0</v>
      </c>
      <c r="Q27" s="295">
        <v>0</v>
      </c>
      <c r="R27" s="295">
        <v>0</v>
      </c>
      <c r="S27" s="295">
        <v>0</v>
      </c>
      <c r="T27" s="295">
        <v>0</v>
      </c>
      <c r="U27" s="295">
        <v>0</v>
      </c>
      <c r="V27" s="295">
        <v>0</v>
      </c>
      <c r="W27" s="295">
        <v>0</v>
      </c>
      <c r="X27" s="295">
        <v>0</v>
      </c>
      <c r="Y27" s="295">
        <v>0</v>
      </c>
      <c r="DA27" s="122" t="s">
        <v>1601</v>
      </c>
    </row>
    <row r="28" spans="1:105" ht="12" customHeight="1" x14ac:dyDescent="0.25">
      <c r="A28" s="18" t="s">
        <v>159</v>
      </c>
      <c r="B28" s="295">
        <v>8.7510098554813703E-2</v>
      </c>
      <c r="C28" s="295">
        <v>9.6317831376980453E-2</v>
      </c>
      <c r="D28" s="295">
        <v>9.6512363842558554E-2</v>
      </c>
      <c r="E28" s="295">
        <v>5.6907763356936793E-2</v>
      </c>
      <c r="F28" s="295">
        <v>7.5174422568657098E-2</v>
      </c>
      <c r="G28" s="295">
        <v>4.9029778672009118E-2</v>
      </c>
      <c r="H28" s="295">
        <v>2.502230446370866E-2</v>
      </c>
      <c r="I28" s="295">
        <v>2.4159450576007959E-2</v>
      </c>
      <c r="J28" s="295">
        <v>1.5684089717496439E-2</v>
      </c>
      <c r="K28" s="295">
        <v>1.3888410592827629E-2</v>
      </c>
      <c r="L28" s="295">
        <v>2.6093086888876359E-2</v>
      </c>
      <c r="M28" s="295">
        <v>2.1026654441608839E-2</v>
      </c>
      <c r="N28" s="295">
        <v>6.1420162396042768E-2</v>
      </c>
      <c r="O28" s="295">
        <v>0.1115932969485232</v>
      </c>
      <c r="P28" s="295">
        <v>9.6134955222977131E-2</v>
      </c>
      <c r="Q28" s="295">
        <v>0.1199623301563793</v>
      </c>
      <c r="R28" s="295">
        <v>0.23944850009079399</v>
      </c>
      <c r="S28" s="295">
        <v>0.5678049220598409</v>
      </c>
      <c r="T28" s="295">
        <v>0.56204489136467017</v>
      </c>
      <c r="U28" s="295">
        <v>0.81490954957266803</v>
      </c>
      <c r="V28" s="295">
        <v>0.78248142093491624</v>
      </c>
      <c r="W28" s="295">
        <v>0.86605085693923556</v>
      </c>
      <c r="X28" s="295">
        <v>1.006685590770023</v>
      </c>
      <c r="Y28" s="295">
        <v>0.84179687115213075</v>
      </c>
      <c r="DA28" s="122" t="s">
        <v>1602</v>
      </c>
    </row>
    <row r="29" spans="1:105" ht="12" customHeight="1" x14ac:dyDescent="0.25">
      <c r="A29" s="18" t="s">
        <v>32</v>
      </c>
      <c r="B29" s="295">
        <v>0</v>
      </c>
      <c r="C29" s="295">
        <v>0</v>
      </c>
      <c r="D29" s="295">
        <v>0</v>
      </c>
      <c r="E29" s="295">
        <v>0</v>
      </c>
      <c r="F29" s="295">
        <v>0</v>
      </c>
      <c r="G29" s="295">
        <v>0</v>
      </c>
      <c r="H29" s="295">
        <v>0</v>
      </c>
      <c r="I29" s="295">
        <v>0</v>
      </c>
      <c r="J29" s="295">
        <v>0</v>
      </c>
      <c r="K29" s="295">
        <v>0</v>
      </c>
      <c r="L29" s="295">
        <v>0</v>
      </c>
      <c r="M29" s="295">
        <v>0</v>
      </c>
      <c r="N29" s="295">
        <v>0</v>
      </c>
      <c r="O29" s="295">
        <v>0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1603</v>
      </c>
    </row>
    <row r="30" spans="1:105" ht="12" customHeight="1" x14ac:dyDescent="0.25">
      <c r="A30" s="18" t="s">
        <v>33</v>
      </c>
      <c r="B30" s="295">
        <v>0</v>
      </c>
      <c r="C30" s="295">
        <v>0</v>
      </c>
      <c r="D30" s="295">
        <v>0</v>
      </c>
      <c r="E30" s="295">
        <v>0</v>
      </c>
      <c r="F30" s="295">
        <v>0</v>
      </c>
      <c r="G30" s="295">
        <v>0</v>
      </c>
      <c r="H30" s="295">
        <v>0</v>
      </c>
      <c r="I30" s="295">
        <v>0</v>
      </c>
      <c r="J30" s="295">
        <v>0</v>
      </c>
      <c r="K30" s="295">
        <v>0</v>
      </c>
      <c r="L30" s="295">
        <v>0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1604</v>
      </c>
    </row>
    <row r="31" spans="1:105" ht="12" customHeight="1" x14ac:dyDescent="0.25">
      <c r="A31" s="18" t="s">
        <v>35</v>
      </c>
      <c r="B31" s="295">
        <v>8.5866618196868618</v>
      </c>
      <c r="C31" s="295">
        <v>7.8291284302736086</v>
      </c>
      <c r="D31" s="295">
        <v>8.3119349465174253</v>
      </c>
      <c r="E31" s="295">
        <v>6.8437555820261444</v>
      </c>
      <c r="F31" s="295">
        <v>7.7759932842601396</v>
      </c>
      <c r="G31" s="295">
        <v>7.4885614919311028</v>
      </c>
      <c r="H31" s="295">
        <v>8.1828521328486996</v>
      </c>
      <c r="I31" s="295">
        <v>10.24183926047429</v>
      </c>
      <c r="J31" s="295">
        <v>10.125527469602099</v>
      </c>
      <c r="K31" s="295">
        <v>10.16364779579621</v>
      </c>
      <c r="L31" s="295">
        <v>9.9691202151884664</v>
      </c>
      <c r="M31" s="295">
        <v>11.726323350151739</v>
      </c>
      <c r="N31" s="295">
        <v>9.8534632570746137</v>
      </c>
      <c r="O31" s="295">
        <v>9.56672005670689</v>
      </c>
      <c r="P31" s="295">
        <v>9.542639924682069</v>
      </c>
      <c r="Q31" s="295">
        <v>10.21926911429771</v>
      </c>
      <c r="R31" s="295">
        <v>10.608072827072011</v>
      </c>
      <c r="S31" s="295">
        <v>10.19949163853488</v>
      </c>
      <c r="T31" s="295">
        <v>10.156016249254471</v>
      </c>
      <c r="U31" s="295">
        <v>10.356936719367789</v>
      </c>
      <c r="V31" s="295">
        <v>7.6960253687096918</v>
      </c>
      <c r="W31" s="295">
        <v>7.3979279858963638</v>
      </c>
      <c r="X31" s="295">
        <v>1.556217362352774</v>
      </c>
      <c r="Y31" s="295">
        <v>1.0675299920434209</v>
      </c>
      <c r="DA31" s="122" t="s">
        <v>1605</v>
      </c>
    </row>
    <row r="32" spans="1:105" ht="12" customHeight="1" x14ac:dyDescent="0.25">
      <c r="A32" s="18" t="s">
        <v>38</v>
      </c>
      <c r="B32" s="295">
        <v>1.3689226383460991</v>
      </c>
      <c r="C32" s="295">
        <v>2.8414742435494822</v>
      </c>
      <c r="D32" s="295">
        <v>3.969836908576867</v>
      </c>
      <c r="E32" s="295">
        <v>4.0208331874467076</v>
      </c>
      <c r="F32" s="295">
        <v>4.305460023784339</v>
      </c>
      <c r="G32" s="295">
        <v>4.2436837757031007</v>
      </c>
      <c r="H32" s="295">
        <v>4.833453788632279</v>
      </c>
      <c r="I32" s="295">
        <v>6.4726931354544677</v>
      </c>
      <c r="J32" s="295">
        <v>6.6639727856357904</v>
      </c>
      <c r="K32" s="295">
        <v>4.7338224516265077</v>
      </c>
      <c r="L32" s="295">
        <v>6.6908660824470596</v>
      </c>
      <c r="M32" s="295">
        <v>6.2468352141383248</v>
      </c>
      <c r="N32" s="295">
        <v>5.8361490576149677</v>
      </c>
      <c r="O32" s="295">
        <v>6.6831287678243196</v>
      </c>
      <c r="P32" s="295">
        <v>6.4934495837067834</v>
      </c>
      <c r="Q32" s="295">
        <v>5.7901410403441549</v>
      </c>
      <c r="R32" s="295">
        <v>5.4046118320469949</v>
      </c>
      <c r="S32" s="295">
        <v>5.8093562663840714</v>
      </c>
      <c r="T32" s="295">
        <v>6.1808550947371623</v>
      </c>
      <c r="U32" s="295">
        <v>6.2507151254266002</v>
      </c>
      <c r="V32" s="295">
        <v>9.4707604052684609</v>
      </c>
      <c r="W32" s="295">
        <v>8.1828358637166936</v>
      </c>
      <c r="X32" s="295">
        <v>8.9816931403356364</v>
      </c>
      <c r="Y32" s="295">
        <v>6.5904350924854684</v>
      </c>
      <c r="DA32" s="122" t="s">
        <v>1606</v>
      </c>
    </row>
    <row r="33" spans="1:105" ht="12" customHeight="1" x14ac:dyDescent="0.25">
      <c r="A33" s="57" t="s">
        <v>1470</v>
      </c>
      <c r="B33" s="261">
        <f t="shared" ref="B33:Y33" si="0">B34+B35</f>
        <v>2.4284061597079796</v>
      </c>
      <c r="C33" s="261">
        <f t="shared" si="0"/>
        <v>2.2232731982640734</v>
      </c>
      <c r="D33" s="261">
        <f t="shared" si="0"/>
        <v>2.730188700116555</v>
      </c>
      <c r="E33" s="261">
        <f t="shared" si="0"/>
        <v>1.7727336743979025</v>
      </c>
      <c r="F33" s="261">
        <f t="shared" si="0"/>
        <v>1.6345186443119737</v>
      </c>
      <c r="G33" s="261">
        <f t="shared" si="0"/>
        <v>1.443656756174938</v>
      </c>
      <c r="H33" s="261">
        <f t="shared" si="0"/>
        <v>1.3461008094120384</v>
      </c>
      <c r="I33" s="261">
        <f t="shared" si="0"/>
        <v>1.5163278630192503</v>
      </c>
      <c r="J33" s="261">
        <f t="shared" si="0"/>
        <v>1.4842782520449549</v>
      </c>
      <c r="K33" s="261">
        <f t="shared" si="0"/>
        <v>1.3843185986278543</v>
      </c>
      <c r="L33" s="261">
        <f t="shared" si="0"/>
        <v>1.405848762108401</v>
      </c>
      <c r="M33" s="261">
        <f t="shared" si="0"/>
        <v>3.1237043346033646</v>
      </c>
      <c r="N33" s="261">
        <f t="shared" si="0"/>
        <v>2.4558416352412618</v>
      </c>
      <c r="O33" s="261">
        <f t="shared" si="0"/>
        <v>3.035994592774037</v>
      </c>
      <c r="P33" s="261">
        <f t="shared" si="0"/>
        <v>2.6557825586810004</v>
      </c>
      <c r="Q33" s="261">
        <f t="shared" si="0"/>
        <v>2.5386326952544298</v>
      </c>
      <c r="R33" s="261">
        <f t="shared" si="0"/>
        <v>2.4905251546533198</v>
      </c>
      <c r="S33" s="261">
        <f t="shared" si="0"/>
        <v>2.3838539502269898</v>
      </c>
      <c r="T33" s="261">
        <f t="shared" si="0"/>
        <v>1.4632398293762179</v>
      </c>
      <c r="U33" s="261">
        <f t="shared" si="0"/>
        <v>1.492025553558717</v>
      </c>
      <c r="V33" s="261">
        <f t="shared" si="0"/>
        <v>1.5740503097757161</v>
      </c>
      <c r="W33" s="261">
        <f t="shared" si="0"/>
        <v>1.3839259165103064</v>
      </c>
      <c r="X33" s="261">
        <f t="shared" si="0"/>
        <v>2.6435491209849618</v>
      </c>
      <c r="Y33" s="261">
        <f t="shared" si="0"/>
        <v>2.0856660075644831</v>
      </c>
      <c r="DA33" s="70"/>
    </row>
    <row r="34" spans="1:105" ht="12" customHeight="1" x14ac:dyDescent="0.25">
      <c r="A34" s="60" t="s">
        <v>1471</v>
      </c>
      <c r="B34" s="262">
        <v>1.8966354761913959</v>
      </c>
      <c r="C34" s="262">
        <v>1.6946675188099529</v>
      </c>
      <c r="D34" s="262">
        <v>2.2455179888479502</v>
      </c>
      <c r="E34" s="262">
        <v>1.361057147918658</v>
      </c>
      <c r="F34" s="262">
        <v>1.1243054118490889</v>
      </c>
      <c r="G34" s="262">
        <v>0.9435759504580189</v>
      </c>
      <c r="H34" s="262">
        <v>0.76633817432235929</v>
      </c>
      <c r="I34" s="262">
        <v>0.86325235905558273</v>
      </c>
      <c r="J34" s="262">
        <v>0.82096744993469861</v>
      </c>
      <c r="K34" s="262">
        <v>0.7601621958779271</v>
      </c>
      <c r="L34" s="262">
        <v>0.74216485414949007</v>
      </c>
      <c r="M34" s="262">
        <v>2.389149726137425</v>
      </c>
      <c r="N34" s="262">
        <v>1.823088976702876</v>
      </c>
      <c r="O34" s="262">
        <v>2.3475470201788839</v>
      </c>
      <c r="P34" s="262">
        <v>2.0098244211245189</v>
      </c>
      <c r="Q34" s="262">
        <v>1.888799031810259</v>
      </c>
      <c r="R34" s="262">
        <v>1.8258309053167761</v>
      </c>
      <c r="S34" s="262">
        <v>1.703558396332099</v>
      </c>
      <c r="T34" s="262">
        <v>0.80970512881973256</v>
      </c>
      <c r="U34" s="262">
        <v>0.79830067195362009</v>
      </c>
      <c r="V34" s="262">
        <v>0.90392564527797237</v>
      </c>
      <c r="W34" s="262">
        <v>0.71472766284262912</v>
      </c>
      <c r="X34" s="262">
        <v>2.0362088004446401</v>
      </c>
      <c r="Y34" s="262">
        <v>1.714555392889924</v>
      </c>
      <c r="DA34" s="72" t="s">
        <v>1607</v>
      </c>
    </row>
    <row r="35" spans="1:105" ht="12" customHeight="1" x14ac:dyDescent="0.25">
      <c r="A35" s="60" t="s">
        <v>1473</v>
      </c>
      <c r="B35" s="262">
        <v>0.53177068351658363</v>
      </c>
      <c r="C35" s="262">
        <v>0.5286056794541204</v>
      </c>
      <c r="D35" s="262">
        <v>0.48467071126860461</v>
      </c>
      <c r="E35" s="262">
        <v>0.41167652647924469</v>
      </c>
      <c r="F35" s="262">
        <v>0.51021323246288475</v>
      </c>
      <c r="G35" s="262">
        <v>0.50008080571691926</v>
      </c>
      <c r="H35" s="262">
        <v>0.57976263508967907</v>
      </c>
      <c r="I35" s="262">
        <v>0.65307550396366754</v>
      </c>
      <c r="J35" s="262">
        <v>0.66331080211025639</v>
      </c>
      <c r="K35" s="262">
        <v>0.62415640274992712</v>
      </c>
      <c r="L35" s="262">
        <v>0.66368390795891108</v>
      </c>
      <c r="M35" s="262">
        <v>0.73455460846593945</v>
      </c>
      <c r="N35" s="262">
        <v>0.63275265853838603</v>
      </c>
      <c r="O35" s="262">
        <v>0.68844757259515299</v>
      </c>
      <c r="P35" s="262">
        <v>0.64595813755648135</v>
      </c>
      <c r="Q35" s="262">
        <v>0.64983366344417093</v>
      </c>
      <c r="R35" s="262">
        <v>0.66469424933654386</v>
      </c>
      <c r="S35" s="262">
        <v>0.68029555389489071</v>
      </c>
      <c r="T35" s="262">
        <v>0.65353470055648533</v>
      </c>
      <c r="U35" s="262">
        <v>0.69372488160509693</v>
      </c>
      <c r="V35" s="262">
        <v>0.67012466449774377</v>
      </c>
      <c r="W35" s="262">
        <v>0.66919825366767727</v>
      </c>
      <c r="X35" s="262">
        <v>0.60734032054032139</v>
      </c>
      <c r="Y35" s="262">
        <v>0.37111061467455891</v>
      </c>
      <c r="DA35" s="72" t="s">
        <v>1608</v>
      </c>
    </row>
    <row r="36" spans="1:105" ht="12" customHeight="1" x14ac:dyDescent="0.25">
      <c r="A36" s="64" t="s">
        <v>28</v>
      </c>
      <c r="B36" s="229">
        <v>0.20856659684055301</v>
      </c>
      <c r="C36" s="229">
        <v>0.1900274089306474</v>
      </c>
      <c r="D36" s="229">
        <v>9.9438181699075798E-2</v>
      </c>
      <c r="E36" s="229">
        <v>7.470073252330478E-2</v>
      </c>
      <c r="F36" s="229">
        <v>0.13417604515291859</v>
      </c>
      <c r="G36" s="229">
        <v>0.13600863920284881</v>
      </c>
      <c r="H36" s="229">
        <v>0.17760121365977199</v>
      </c>
      <c r="I36" s="229">
        <v>0.14010102864210949</v>
      </c>
      <c r="J36" s="229">
        <v>0.1479030693370445</v>
      </c>
      <c r="K36" s="229">
        <v>0.1595729506440538</v>
      </c>
      <c r="L36" s="229">
        <v>0.15332979887054421</v>
      </c>
      <c r="M36" s="229">
        <v>0.1804880048083245</v>
      </c>
      <c r="N36" s="229">
        <v>0.14810045342563799</v>
      </c>
      <c r="O36" s="229">
        <v>0.18748625456616119</v>
      </c>
      <c r="P36" s="229">
        <v>0.1514294216259427</v>
      </c>
      <c r="Q36" s="229">
        <v>0.15140335421015841</v>
      </c>
      <c r="R36" s="229">
        <v>0.1602722801596064</v>
      </c>
      <c r="S36" s="229">
        <v>0.16990711151248919</v>
      </c>
      <c r="T36" s="229">
        <v>0.13606495564424201</v>
      </c>
      <c r="U36" s="229">
        <v>0.1613341868769109</v>
      </c>
      <c r="V36" s="229">
        <v>0.13825729008441459</v>
      </c>
      <c r="W36" s="229">
        <v>0.18015379573409679</v>
      </c>
      <c r="X36" s="229">
        <v>0.28076846406711897</v>
      </c>
      <c r="Y36" s="229">
        <v>0.13059107027460809</v>
      </c>
      <c r="DA36" s="73" t="s">
        <v>1609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1610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</v>
      </c>
      <c r="T38" s="229">
        <v>0</v>
      </c>
      <c r="U38" s="229">
        <v>0</v>
      </c>
      <c r="V38" s="229">
        <v>0</v>
      </c>
      <c r="W38" s="229">
        <v>0</v>
      </c>
      <c r="X38" s="229">
        <v>0</v>
      </c>
      <c r="Y38" s="229">
        <v>0</v>
      </c>
      <c r="DA38" s="73" t="s">
        <v>1611</v>
      </c>
    </row>
    <row r="39" spans="1:105" ht="12" customHeight="1" x14ac:dyDescent="0.25">
      <c r="A39" s="64" t="s">
        <v>159</v>
      </c>
      <c r="B39" s="229">
        <v>2.6826591856587631E-3</v>
      </c>
      <c r="C39" s="229">
        <v>2.9526639708255158E-3</v>
      </c>
      <c r="D39" s="229">
        <v>2.9586274460622038E-3</v>
      </c>
      <c r="E39" s="229">
        <v>1.744531621218063E-3</v>
      </c>
      <c r="F39" s="229">
        <v>2.3045038065416289E-3</v>
      </c>
      <c r="G39" s="229">
        <v>1.5030286595197331E-3</v>
      </c>
      <c r="H39" s="229">
        <v>7.6706935570267218E-4</v>
      </c>
      <c r="I39" s="229">
        <v>7.4058019256030853E-4</v>
      </c>
      <c r="J39" s="229">
        <v>4.808024221682646E-4</v>
      </c>
      <c r="K39" s="229">
        <v>4.2575511702472042E-4</v>
      </c>
      <c r="L39" s="229">
        <v>7.9985425303108384E-4</v>
      </c>
      <c r="M39" s="229">
        <v>6.4451969090012712E-4</v>
      </c>
      <c r="N39" s="229">
        <v>1.8828611275439309E-3</v>
      </c>
      <c r="O39" s="229">
        <v>3.4209398464954011E-3</v>
      </c>
      <c r="P39" s="229">
        <v>2.9470578247637819E-3</v>
      </c>
      <c r="Q39" s="229">
        <v>3.6774961089257952E-3</v>
      </c>
      <c r="R39" s="229">
        <v>7.3403953242999406E-3</v>
      </c>
      <c r="S39" s="229">
        <v>1.740543970735332E-2</v>
      </c>
      <c r="T39" s="229">
        <v>1.722811542417934E-2</v>
      </c>
      <c r="U39" s="229">
        <v>2.497808898541494E-2</v>
      </c>
      <c r="V39" s="229">
        <v>2.3983288293884929E-2</v>
      </c>
      <c r="W39" s="229">
        <v>2.6543893209466759E-2</v>
      </c>
      <c r="X39" s="229">
        <v>3.085340219094793E-2</v>
      </c>
      <c r="Y39" s="229">
        <v>2.5799172848444029E-2</v>
      </c>
      <c r="DA39" s="73" t="s">
        <v>1612</v>
      </c>
    </row>
    <row r="40" spans="1:105" ht="12" customHeight="1" x14ac:dyDescent="0.25">
      <c r="A40" s="64" t="s">
        <v>32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1613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1614</v>
      </c>
    </row>
    <row r="42" spans="1:105" ht="12" customHeight="1" x14ac:dyDescent="0.25">
      <c r="A42" s="64" t="s">
        <v>35</v>
      </c>
      <c r="B42" s="229">
        <v>0.28324985001511932</v>
      </c>
      <c r="C42" s="229">
        <v>0.25826095171697111</v>
      </c>
      <c r="D42" s="229">
        <v>0.27418738228849288</v>
      </c>
      <c r="E42" s="229">
        <v>0.22575626976534791</v>
      </c>
      <c r="F42" s="229">
        <v>0.25650817252816671</v>
      </c>
      <c r="G42" s="229">
        <v>0.247026605211737</v>
      </c>
      <c r="H42" s="229">
        <v>0.26979418541050232</v>
      </c>
      <c r="I42" s="229">
        <v>0.33588182050544563</v>
      </c>
      <c r="J42" s="229">
        <v>0.3334873288605732</v>
      </c>
      <c r="K42" s="229">
        <v>0.33527018697363331</v>
      </c>
      <c r="L42" s="229">
        <v>0.32725994726069613</v>
      </c>
      <c r="M42" s="229">
        <v>0.38312417530551901</v>
      </c>
      <c r="N42" s="229">
        <v>0.32370341447620682</v>
      </c>
      <c r="O42" s="229">
        <v>0.315579217873248</v>
      </c>
      <c r="P42" s="229">
        <v>0.31478488196860838</v>
      </c>
      <c r="Q42" s="229">
        <v>0.33710497800815059</v>
      </c>
      <c r="R42" s="229">
        <v>0.34993052018522208</v>
      </c>
      <c r="S42" s="229">
        <v>0.33470782564222618</v>
      </c>
      <c r="T42" s="229">
        <v>0.33174634699411282</v>
      </c>
      <c r="U42" s="229">
        <v>0.33692394883903731</v>
      </c>
      <c r="V42" s="229">
        <v>0.2494482730250917</v>
      </c>
      <c r="W42" s="229">
        <v>0.23911657427640631</v>
      </c>
      <c r="X42" s="229">
        <v>5.0435402805338439E-2</v>
      </c>
      <c r="Y42" s="229">
        <v>3.4681010685662518E-2</v>
      </c>
      <c r="DA42" s="73" t="s">
        <v>1615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1616</v>
      </c>
    </row>
    <row r="44" spans="1:105" ht="12" customHeight="1" x14ac:dyDescent="0.25">
      <c r="A44" s="64" t="s">
        <v>38</v>
      </c>
      <c r="B44" s="229">
        <v>3.7271577475252657E-2</v>
      </c>
      <c r="C44" s="229">
        <v>7.7364654835676422E-2</v>
      </c>
      <c r="D44" s="229">
        <v>0.10808651983497369</v>
      </c>
      <c r="E44" s="229">
        <v>0.109474992569374</v>
      </c>
      <c r="F44" s="229">
        <v>0.1172245109752577</v>
      </c>
      <c r="G44" s="229">
        <v>0.11554253264281369</v>
      </c>
      <c r="H44" s="229">
        <v>0.13160016666370211</v>
      </c>
      <c r="I44" s="229">
        <v>0.1763520746235521</v>
      </c>
      <c r="J44" s="229">
        <v>0.18143960149047039</v>
      </c>
      <c r="K44" s="229">
        <v>0.1288875100152154</v>
      </c>
      <c r="L44" s="229">
        <v>0.1822943075746396</v>
      </c>
      <c r="M44" s="229">
        <v>0.17029790866119579</v>
      </c>
      <c r="N44" s="229">
        <v>0.15906592950899739</v>
      </c>
      <c r="O44" s="229">
        <v>0.1819611603092485</v>
      </c>
      <c r="P44" s="229">
        <v>0.17679677613716641</v>
      </c>
      <c r="Q44" s="229">
        <v>0.1576478351169362</v>
      </c>
      <c r="R44" s="229">
        <v>0.1471510536674154</v>
      </c>
      <c r="S44" s="229">
        <v>0.15827517703282201</v>
      </c>
      <c r="T44" s="229">
        <v>0.16849528249395121</v>
      </c>
      <c r="U44" s="229">
        <v>0.1704886569037338</v>
      </c>
      <c r="V44" s="229">
        <v>0.25843581309435248</v>
      </c>
      <c r="W44" s="229">
        <v>0.22338399044770729</v>
      </c>
      <c r="X44" s="229">
        <v>0.24528305147691601</v>
      </c>
      <c r="Y44" s="229">
        <v>0.18003936086584429</v>
      </c>
      <c r="DA44" s="73" t="s">
        <v>1617</v>
      </c>
    </row>
    <row r="45" spans="1:105" ht="12" customHeight="1" x14ac:dyDescent="0.25">
      <c r="A45" s="146" t="s">
        <v>39</v>
      </c>
      <c r="B45" s="325">
        <v>0</v>
      </c>
      <c r="C45" s="325">
        <v>0</v>
      </c>
      <c r="D45" s="325">
        <v>0</v>
      </c>
      <c r="E45" s="325">
        <v>0</v>
      </c>
      <c r="F45" s="325">
        <v>0</v>
      </c>
      <c r="G45" s="325">
        <v>0</v>
      </c>
      <c r="H45" s="325">
        <v>0</v>
      </c>
      <c r="I45" s="325">
        <v>0</v>
      </c>
      <c r="J45" s="325">
        <v>0</v>
      </c>
      <c r="K45" s="325">
        <v>0</v>
      </c>
      <c r="L45" s="325">
        <v>0</v>
      </c>
      <c r="M45" s="325">
        <v>0</v>
      </c>
      <c r="N45" s="325">
        <v>0</v>
      </c>
      <c r="O45" s="325">
        <v>0</v>
      </c>
      <c r="P45" s="325">
        <v>0</v>
      </c>
      <c r="Q45" s="325">
        <v>0</v>
      </c>
      <c r="R45" s="325">
        <v>0</v>
      </c>
      <c r="S45" s="325">
        <v>0</v>
      </c>
      <c r="T45" s="325">
        <v>0</v>
      </c>
      <c r="U45" s="325">
        <v>0</v>
      </c>
      <c r="V45" s="325">
        <v>0</v>
      </c>
      <c r="W45" s="325">
        <v>0</v>
      </c>
      <c r="X45" s="325">
        <v>0</v>
      </c>
      <c r="Y45" s="325">
        <v>0</v>
      </c>
      <c r="DA45" s="148" t="s">
        <v>1618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DA46" s="94"/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v>30.706146419921339</v>
      </c>
      <c r="C48" s="223">
        <v>34.655367439930217</v>
      </c>
      <c r="D48" s="223">
        <v>19.934253204704309</v>
      </c>
      <c r="E48" s="223">
        <v>12.20189373068159</v>
      </c>
      <c r="F48" s="223">
        <v>19.352652416346391</v>
      </c>
      <c r="G48" s="223">
        <v>21.211404657781909</v>
      </c>
      <c r="H48" s="223">
        <v>20.889397129582651</v>
      </c>
      <c r="I48" s="223">
        <v>3.5536211986800321</v>
      </c>
      <c r="J48" s="223">
        <v>4.8607929798224312</v>
      </c>
      <c r="K48" s="223">
        <v>4.506694497474891</v>
      </c>
      <c r="L48" s="223">
        <v>3.7716537611606809</v>
      </c>
      <c r="M48" s="223">
        <v>5.9354465678256627</v>
      </c>
      <c r="N48" s="223">
        <v>13.061268532569651</v>
      </c>
      <c r="O48" s="223">
        <v>5.8400977518309594</v>
      </c>
      <c r="P48" s="223">
        <v>5.6068515334346536</v>
      </c>
      <c r="Q48" s="223">
        <v>5.4755987737116003</v>
      </c>
      <c r="R48" s="223">
        <v>5.3242757580262019</v>
      </c>
      <c r="S48" s="223">
        <v>5.1459498285283214</v>
      </c>
      <c r="T48" s="223">
        <v>5.3013618220614864</v>
      </c>
      <c r="U48" s="223">
        <v>6.3837296901982716</v>
      </c>
      <c r="V48" s="223">
        <v>7.8993436183818702</v>
      </c>
      <c r="W48" s="223">
        <v>5.155653825649364</v>
      </c>
      <c r="X48" s="223">
        <v>0.48308316674076279</v>
      </c>
      <c r="Y48" s="223">
        <v>1.362506894487427</v>
      </c>
      <c r="DA48" s="89" t="s">
        <v>1619</v>
      </c>
    </row>
    <row r="49" spans="1:105" ht="12" customHeight="1" x14ac:dyDescent="0.25">
      <c r="A49" s="55" t="s">
        <v>91</v>
      </c>
      <c r="B49" s="259">
        <v>0.16106886839103249</v>
      </c>
      <c r="C49" s="259">
        <v>0.18185021698302251</v>
      </c>
      <c r="D49" s="259">
        <v>0.1037159493896979</v>
      </c>
      <c r="E49" s="259">
        <v>6.3560940938981556E-2</v>
      </c>
      <c r="F49" s="259">
        <v>0.101355353541387</v>
      </c>
      <c r="G49" s="259">
        <v>0.1111868220640336</v>
      </c>
      <c r="H49" s="259">
        <v>0.1097781634606242</v>
      </c>
      <c r="I49" s="259">
        <v>1.859164030806558E-2</v>
      </c>
      <c r="J49" s="259">
        <v>2.544843283843631E-2</v>
      </c>
      <c r="K49" s="259">
        <v>2.360588748684397E-2</v>
      </c>
      <c r="L49" s="259">
        <v>1.975816386469853E-2</v>
      </c>
      <c r="M49" s="259">
        <v>3.1010805713615999E-2</v>
      </c>
      <c r="N49" s="259">
        <v>6.826082351125394E-2</v>
      </c>
      <c r="O49" s="259">
        <v>3.0584573679092061E-2</v>
      </c>
      <c r="P49" s="259">
        <v>2.9307219727548489E-2</v>
      </c>
      <c r="Q49" s="259">
        <v>2.861238126293706E-2</v>
      </c>
      <c r="R49" s="259">
        <v>2.7832505412830132E-2</v>
      </c>
      <c r="S49" s="259">
        <v>2.6937350706693439E-2</v>
      </c>
      <c r="T49" s="259">
        <v>2.7739940634956751E-2</v>
      </c>
      <c r="U49" s="259">
        <v>3.3456526772650062E-2</v>
      </c>
      <c r="V49" s="259">
        <v>4.147359427814399E-2</v>
      </c>
      <c r="W49" s="259">
        <v>2.7161895325229932E-2</v>
      </c>
      <c r="X49" s="259">
        <v>2.5760902062768858E-3</v>
      </c>
      <c r="Y49" s="259">
        <v>7.2203089302759517E-3</v>
      </c>
      <c r="DA49" s="67" t="s">
        <v>1620</v>
      </c>
    </row>
    <row r="50" spans="1:105" ht="12" customHeight="1" x14ac:dyDescent="0.25">
      <c r="A50" s="173" t="s">
        <v>92</v>
      </c>
      <c r="B50" s="224">
        <v>5.5004804638832047E-2</v>
      </c>
      <c r="C50" s="224">
        <v>6.2101607583140317E-2</v>
      </c>
      <c r="D50" s="224">
        <v>3.5418858970694439E-2</v>
      </c>
      <c r="E50" s="224">
        <v>2.1705976914926109E-2</v>
      </c>
      <c r="F50" s="224">
        <v>3.4612718623620357E-2</v>
      </c>
      <c r="G50" s="224">
        <v>3.7970152066861149E-2</v>
      </c>
      <c r="H50" s="224">
        <v>3.7489097024646312E-2</v>
      </c>
      <c r="I50" s="224">
        <v>6.3490204735151476E-3</v>
      </c>
      <c r="J50" s="224">
        <v>8.6906060160820038E-3</v>
      </c>
      <c r="K50" s="224">
        <v>8.061379225610758E-3</v>
      </c>
      <c r="L50" s="224">
        <v>6.7473867188370994E-3</v>
      </c>
      <c r="M50" s="224">
        <v>1.0590148965529039E-2</v>
      </c>
      <c r="N50" s="224">
        <v>2.3310980571409779E-2</v>
      </c>
      <c r="O50" s="224">
        <v>1.04445912918209E-2</v>
      </c>
      <c r="P50" s="224">
        <v>1.00083766138316E-2</v>
      </c>
      <c r="Q50" s="224">
        <v>9.7710902009866853E-3</v>
      </c>
      <c r="R50" s="224">
        <v>9.5047636339338094E-3</v>
      </c>
      <c r="S50" s="224">
        <v>9.1990694906494384E-3</v>
      </c>
      <c r="T50" s="224">
        <v>9.47315288522599E-3</v>
      </c>
      <c r="U50" s="224">
        <v>1.14253594590097E-2</v>
      </c>
      <c r="V50" s="224">
        <v>1.4163177364611699E-2</v>
      </c>
      <c r="W50" s="224">
        <v>9.2757511796603548E-3</v>
      </c>
      <c r="X50" s="224">
        <v>8.7973138411989791E-4</v>
      </c>
      <c r="Y50" s="224">
        <v>2.4657259103457799E-3</v>
      </c>
      <c r="DA50" s="177" t="s">
        <v>1621</v>
      </c>
    </row>
    <row r="51" spans="1:105" ht="12" customHeight="1" x14ac:dyDescent="0.25">
      <c r="A51" s="173" t="s">
        <v>93</v>
      </c>
      <c r="B51" s="224">
        <v>0.2473253030188951</v>
      </c>
      <c r="C51" s="224">
        <v>0.25367979391048551</v>
      </c>
      <c r="D51" s="224">
        <v>0.20388953473920979</v>
      </c>
      <c r="E51" s="224">
        <v>9.3267438783528084E-2</v>
      </c>
      <c r="F51" s="224">
        <v>0.10153104634119969</v>
      </c>
      <c r="G51" s="224">
        <v>9.6244601121453818E-2</v>
      </c>
      <c r="H51" s="224">
        <v>6.8082948113039804E-2</v>
      </c>
      <c r="I51" s="224">
        <v>1.1813183505714911E-2</v>
      </c>
      <c r="J51" s="224">
        <v>1.5255817520632219E-2</v>
      </c>
      <c r="K51" s="224">
        <v>1.393930242840092E-2</v>
      </c>
      <c r="L51" s="224">
        <v>1.082955263526539E-2</v>
      </c>
      <c r="M51" s="224">
        <v>4.6168197747247647E-2</v>
      </c>
      <c r="N51" s="224">
        <v>9.163145517327162E-2</v>
      </c>
      <c r="O51" s="224">
        <v>4.7282759371431143E-2</v>
      </c>
      <c r="P51" s="224">
        <v>4.2156907496582401E-2</v>
      </c>
      <c r="Q51" s="224">
        <v>3.8801804938774033E-2</v>
      </c>
      <c r="R51" s="224">
        <v>3.5864563446258602E-2</v>
      </c>
      <c r="S51" s="224">
        <v>3.1989669128457722E-2</v>
      </c>
      <c r="T51" s="224">
        <v>1.725640468075347E-2</v>
      </c>
      <c r="U51" s="224">
        <v>1.939786815834562E-2</v>
      </c>
      <c r="V51" s="224">
        <v>2.784016326599267E-2</v>
      </c>
      <c r="W51" s="224">
        <v>1.4505452466917141E-2</v>
      </c>
      <c r="X51" s="224">
        <v>3.8091414640819251E-3</v>
      </c>
      <c r="Y51" s="224">
        <v>1.428943101030259E-2</v>
      </c>
      <c r="DA51" s="177" t="s">
        <v>1622</v>
      </c>
    </row>
    <row r="52" spans="1:105" ht="12" customHeight="1" x14ac:dyDescent="0.25">
      <c r="A52" s="173" t="s">
        <v>94</v>
      </c>
      <c r="B52" s="224">
        <v>0.15712644136679529</v>
      </c>
      <c r="C52" s="224">
        <v>0.17739913207158739</v>
      </c>
      <c r="D52" s="224">
        <v>0.1011773299419863</v>
      </c>
      <c r="E52" s="224">
        <v>6.2005181755056371E-2</v>
      </c>
      <c r="F52" s="224">
        <v>9.8874513582403831E-2</v>
      </c>
      <c r="G52" s="224">
        <v>0.1084653406478973</v>
      </c>
      <c r="H52" s="224">
        <v>0.1070911612942739</v>
      </c>
      <c r="I52" s="224">
        <v>1.813657915374324E-2</v>
      </c>
      <c r="J52" s="224">
        <v>2.482554034313942E-2</v>
      </c>
      <c r="K52" s="224">
        <v>2.3028094337311809E-2</v>
      </c>
      <c r="L52" s="224">
        <v>1.9274550116445299E-2</v>
      </c>
      <c r="M52" s="224">
        <v>3.0251764939877409E-2</v>
      </c>
      <c r="N52" s="224">
        <v>6.6590026925944124E-2</v>
      </c>
      <c r="O52" s="224">
        <v>2.9835965639551511E-2</v>
      </c>
      <c r="P52" s="224">
        <v>2.8589877039210732E-2</v>
      </c>
      <c r="Q52" s="224">
        <v>2.791204589555292E-2</v>
      </c>
      <c r="R52" s="224">
        <v>2.7151258797094419E-2</v>
      </c>
      <c r="S52" s="224">
        <v>2.6278014483323429E-2</v>
      </c>
      <c r="T52" s="224">
        <v>2.7060959695297541E-2</v>
      </c>
      <c r="U52" s="224">
        <v>3.2637622929820587E-2</v>
      </c>
      <c r="V52" s="224">
        <v>4.0458459444779077E-2</v>
      </c>
      <c r="W52" s="224">
        <v>2.649706300083738E-2</v>
      </c>
      <c r="X52" s="224">
        <v>2.513036136626116E-3</v>
      </c>
      <c r="Y52" s="224">
        <v>7.0435799240166283E-3</v>
      </c>
      <c r="DA52" s="177" t="s">
        <v>1623</v>
      </c>
    </row>
    <row r="53" spans="1:105" ht="12" customHeight="1" x14ac:dyDescent="0.25">
      <c r="A53" s="56" t="s">
        <v>95</v>
      </c>
      <c r="B53" s="260">
        <v>0.3704856297747573</v>
      </c>
      <c r="C53" s="260">
        <v>0.40840942465549412</v>
      </c>
      <c r="D53" s="260">
        <v>0.24803859386141261</v>
      </c>
      <c r="E53" s="260">
        <v>0.13970829465255219</v>
      </c>
      <c r="F53" s="260">
        <v>0.22235584655254409</v>
      </c>
      <c r="G53" s="260">
        <v>0.24521701829264661</v>
      </c>
      <c r="H53" s="260">
        <v>0.24814651420121389</v>
      </c>
      <c r="I53" s="260">
        <v>4.1752704748140898E-2</v>
      </c>
      <c r="J53" s="260">
        <v>5.731369385107303E-2</v>
      </c>
      <c r="K53" s="260">
        <v>5.4244777308026522E-2</v>
      </c>
      <c r="L53" s="260">
        <v>4.4704106713130763E-2</v>
      </c>
      <c r="M53" s="260">
        <v>6.9522461103185537E-2</v>
      </c>
      <c r="N53" s="260">
        <v>0.15052647345688061</v>
      </c>
      <c r="O53" s="260">
        <v>6.8895542230473283E-2</v>
      </c>
      <c r="P53" s="260">
        <v>6.4560127121149405E-2</v>
      </c>
      <c r="Q53" s="260">
        <v>6.3315673326378788E-2</v>
      </c>
      <c r="R53" s="260">
        <v>6.1745589952779387E-2</v>
      </c>
      <c r="S53" s="260">
        <v>5.93770561932494E-2</v>
      </c>
      <c r="T53" s="260">
        <v>6.2732954573707686E-2</v>
      </c>
      <c r="U53" s="260">
        <v>7.6333103568303542E-2</v>
      </c>
      <c r="V53" s="260">
        <v>9.0365049723499166E-2</v>
      </c>
      <c r="W53" s="260">
        <v>6.1563335146003498E-2</v>
      </c>
      <c r="X53" s="260">
        <v>5.6235791764406226E-3</v>
      </c>
      <c r="Y53" s="260">
        <v>1.7983686971253049E-2</v>
      </c>
      <c r="DA53" s="68" t="s">
        <v>1624</v>
      </c>
    </row>
    <row r="54" spans="1:105" ht="12" customHeight="1" x14ac:dyDescent="0.25">
      <c r="A54" s="37" t="s">
        <v>159</v>
      </c>
      <c r="B54" s="226">
        <v>2.588365865679221E-3</v>
      </c>
      <c r="C54" s="226">
        <v>3.5960565116678559E-3</v>
      </c>
      <c r="D54" s="226">
        <v>1.5726259581603391E-3</v>
      </c>
      <c r="E54" s="226">
        <v>8.2395612513951489E-4</v>
      </c>
      <c r="F54" s="226">
        <v>1.7560246543425579E-3</v>
      </c>
      <c r="G54" s="226">
        <v>1.348442878380594E-3</v>
      </c>
      <c r="H54" s="226">
        <v>6.5898801118607897E-4</v>
      </c>
      <c r="I54" s="226">
        <v>8.5919491524913316E-5</v>
      </c>
      <c r="J54" s="226">
        <v>7.7477622319481568E-5</v>
      </c>
      <c r="K54" s="226">
        <v>6.4790899492582789E-5</v>
      </c>
      <c r="L54" s="226">
        <v>1.0260765880361891E-4</v>
      </c>
      <c r="M54" s="226">
        <v>8.9621891047281791E-5</v>
      </c>
      <c r="N54" s="226">
        <v>7.0254725911973726E-4</v>
      </c>
      <c r="O54" s="226">
        <v>5.5112790752365442E-4</v>
      </c>
      <c r="P54" s="226">
        <v>4.6275322320184741E-4</v>
      </c>
      <c r="Q54" s="226">
        <v>5.5376997037309087E-4</v>
      </c>
      <c r="R54" s="226">
        <v>1.057080171365007E-3</v>
      </c>
      <c r="S54" s="226">
        <v>2.5098695948572E-3</v>
      </c>
      <c r="T54" s="226">
        <v>2.9052510960395242E-3</v>
      </c>
      <c r="U54" s="226">
        <v>4.953186194599766E-3</v>
      </c>
      <c r="V54" s="226">
        <v>7.3695613308647932E-3</v>
      </c>
      <c r="W54" s="226">
        <v>5.7843998107694411E-3</v>
      </c>
      <c r="X54" s="226">
        <v>1.291832002918477E-3</v>
      </c>
      <c r="Y54" s="226">
        <v>3.0740507489753961E-3</v>
      </c>
      <c r="DA54" s="69" t="s">
        <v>1625</v>
      </c>
    </row>
    <row r="55" spans="1:105" ht="12" customHeight="1" x14ac:dyDescent="0.25">
      <c r="A55" s="37" t="s">
        <v>35</v>
      </c>
      <c r="B55" s="226">
        <v>0.28601022730736031</v>
      </c>
      <c r="C55" s="226">
        <v>0.32917204305051989</v>
      </c>
      <c r="D55" s="226">
        <v>0.15252264783123309</v>
      </c>
      <c r="E55" s="226">
        <v>0.11158781501258461</v>
      </c>
      <c r="F55" s="226">
        <v>0.2045531154418167</v>
      </c>
      <c r="G55" s="226">
        <v>0.23193203303964571</v>
      </c>
      <c r="H55" s="226">
        <v>0.24268594561090351</v>
      </c>
      <c r="I55" s="226">
        <v>4.0900579670720888E-2</v>
      </c>
      <c r="J55" s="226">
        <v>5.6328000610505843E-2</v>
      </c>
      <c r="K55" s="226">
        <v>5.3395023526280769E-2</v>
      </c>
      <c r="L55" s="226">
        <v>4.4042687003414703E-2</v>
      </c>
      <c r="M55" s="226">
        <v>5.6010434603243731E-2</v>
      </c>
      <c r="N55" s="226">
        <v>0.12692383863214629</v>
      </c>
      <c r="O55" s="226">
        <v>5.320679183307031E-2</v>
      </c>
      <c r="P55" s="226">
        <v>5.1728081820783638E-2</v>
      </c>
      <c r="Q55" s="226">
        <v>5.3124402409803477E-2</v>
      </c>
      <c r="R55" s="226">
        <v>5.2737800313794637E-2</v>
      </c>
      <c r="S55" s="226">
        <v>5.0631681903862358E-2</v>
      </c>
      <c r="T55" s="226">
        <v>5.8812125841148387E-2</v>
      </c>
      <c r="U55" s="226">
        <v>7.0371373283065891E-2</v>
      </c>
      <c r="V55" s="226">
        <v>8.0869929492833698E-2</v>
      </c>
      <c r="W55" s="226">
        <v>5.505962540826153E-2</v>
      </c>
      <c r="X55" s="226">
        <v>2.2343684722615758E-3</v>
      </c>
      <c r="Y55" s="226">
        <v>4.3776169193751168E-3</v>
      </c>
      <c r="DA55" s="69" t="s">
        <v>1626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0</v>
      </c>
      <c r="Y56" s="226">
        <v>0</v>
      </c>
      <c r="DA56" s="69" t="s">
        <v>1627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X57" s="226">
        <v>0</v>
      </c>
      <c r="Y57" s="226">
        <v>0</v>
      </c>
      <c r="DA57" s="69" t="s">
        <v>1628</v>
      </c>
    </row>
    <row r="58" spans="1:105" ht="12" customHeight="1" x14ac:dyDescent="0.25">
      <c r="A58" s="37" t="s">
        <v>40</v>
      </c>
      <c r="B58" s="226">
        <v>8.1887036601717783E-2</v>
      </c>
      <c r="C58" s="226">
        <v>7.56413250933064E-2</v>
      </c>
      <c r="D58" s="226">
        <v>9.3943320072019137E-2</v>
      </c>
      <c r="E58" s="226">
        <v>2.72965235148281E-2</v>
      </c>
      <c r="F58" s="226">
        <v>1.6046706456384889E-2</v>
      </c>
      <c r="G58" s="226">
        <v>1.1936542374620281E-2</v>
      </c>
      <c r="H58" s="226">
        <v>4.8015805791242674E-3</v>
      </c>
      <c r="I58" s="226">
        <v>7.6620558589509215E-4</v>
      </c>
      <c r="J58" s="226">
        <v>9.0821561824770496E-4</v>
      </c>
      <c r="K58" s="226">
        <v>7.8496288225317042E-4</v>
      </c>
      <c r="L58" s="226">
        <v>5.5881205091244169E-4</v>
      </c>
      <c r="M58" s="226">
        <v>1.3422404608894529E-2</v>
      </c>
      <c r="N58" s="226">
        <v>2.2900087565614541E-2</v>
      </c>
      <c r="O58" s="226">
        <v>1.5137622489879319E-2</v>
      </c>
      <c r="P58" s="226">
        <v>1.236929207716392E-2</v>
      </c>
      <c r="Q58" s="226">
        <v>9.6375009462022244E-3</v>
      </c>
      <c r="R58" s="226">
        <v>7.9507094676197314E-3</v>
      </c>
      <c r="S58" s="226">
        <v>6.2355046945298427E-3</v>
      </c>
      <c r="T58" s="226">
        <v>1.01557763651977E-3</v>
      </c>
      <c r="U58" s="226">
        <v>1.0085440906378929E-3</v>
      </c>
      <c r="V58" s="226">
        <v>2.1255588998006741E-3</v>
      </c>
      <c r="W58" s="226">
        <v>7.1930992697252631E-4</v>
      </c>
      <c r="X58" s="226">
        <v>2.09737870126057E-3</v>
      </c>
      <c r="Y58" s="226">
        <v>1.053201930290253E-2</v>
      </c>
      <c r="DA58" s="69" t="s">
        <v>1629</v>
      </c>
    </row>
    <row r="59" spans="1:105" ht="12" customHeight="1" x14ac:dyDescent="0.25">
      <c r="A59" s="57" t="s">
        <v>1496</v>
      </c>
      <c r="B59" s="261">
        <v>0.91804655652778244</v>
      </c>
      <c r="C59" s="261">
        <v>0.94163378521123842</v>
      </c>
      <c r="D59" s="261">
        <v>0.75681736965296698</v>
      </c>
      <c r="E59" s="261">
        <v>0.34619931711896962</v>
      </c>
      <c r="F59" s="261">
        <v>0.37687299413550113</v>
      </c>
      <c r="G59" s="261">
        <v>0.35725024316331422</v>
      </c>
      <c r="H59" s="261">
        <v>0.25271703020479369</v>
      </c>
      <c r="I59" s="261">
        <v>4.3849344594652458E-2</v>
      </c>
      <c r="J59" s="261">
        <v>5.6628054513139042E-2</v>
      </c>
      <c r="K59" s="261">
        <v>5.1741283397174938E-2</v>
      </c>
      <c r="L59" s="261">
        <v>4.0198206104218197E-2</v>
      </c>
      <c r="M59" s="261">
        <v>0.17137168921093501</v>
      </c>
      <c r="N59" s="261">
        <v>0.34012671111546222</v>
      </c>
      <c r="O59" s="261">
        <v>0.17550882944135249</v>
      </c>
      <c r="P59" s="261">
        <v>0.15648218475301329</v>
      </c>
      <c r="Q59" s="261">
        <v>0.14402838276673521</v>
      </c>
      <c r="R59" s="261">
        <v>0.13312563887041701</v>
      </c>
      <c r="S59" s="261">
        <v>0.11874242234568309</v>
      </c>
      <c r="T59" s="261">
        <v>6.405403208585303E-2</v>
      </c>
      <c r="U59" s="261">
        <v>7.2002928327105323E-2</v>
      </c>
      <c r="V59" s="261">
        <v>0.1033398754900674</v>
      </c>
      <c r="W59" s="261">
        <v>5.3842775185494629E-2</v>
      </c>
      <c r="X59" s="261">
        <v>1.4139148569689401E-2</v>
      </c>
      <c r="Y59" s="261">
        <v>5.3040925346596622E-2</v>
      </c>
      <c r="DA59" s="70" t="s">
        <v>1630</v>
      </c>
    </row>
    <row r="60" spans="1:105" ht="12" customHeight="1" x14ac:dyDescent="0.25">
      <c r="A60" s="57" t="s">
        <v>1498</v>
      </c>
      <c r="B60" s="261">
        <f t="shared" ref="B60:Y60" si="1">B61+B67+B78</f>
        <v>4.0395480831920096</v>
      </c>
      <c r="C60" s="261">
        <f t="shared" si="1"/>
        <v>4.5496491924395874</v>
      </c>
      <c r="D60" s="261">
        <f t="shared" si="1"/>
        <v>2.4881466364458018</v>
      </c>
      <c r="E60" s="261">
        <f t="shared" si="1"/>
        <v>1.573737383128075</v>
      </c>
      <c r="F60" s="261">
        <f t="shared" si="1"/>
        <v>2.597918166269821</v>
      </c>
      <c r="G60" s="261">
        <f t="shared" si="1"/>
        <v>2.8734076767299879</v>
      </c>
      <c r="H60" s="261">
        <f t="shared" si="1"/>
        <v>2.8812273679222962</v>
      </c>
      <c r="I60" s="261">
        <f t="shared" si="1"/>
        <v>0.48963213700498964</v>
      </c>
      <c r="J60" s="261">
        <f t="shared" si="1"/>
        <v>0.67041381567036717</v>
      </c>
      <c r="K60" s="261">
        <f t="shared" si="1"/>
        <v>0.63056546143529446</v>
      </c>
      <c r="L60" s="261">
        <f t="shared" si="1"/>
        <v>0.52137473368857412</v>
      </c>
      <c r="M60" s="261">
        <f t="shared" si="1"/>
        <v>0.7715174262819029</v>
      </c>
      <c r="N60" s="261">
        <f t="shared" si="1"/>
        <v>1.709525747702151</v>
      </c>
      <c r="O60" s="261">
        <f t="shared" si="1"/>
        <v>0.75065477290275873</v>
      </c>
      <c r="P60" s="261">
        <f t="shared" si="1"/>
        <v>0.72218599407460249</v>
      </c>
      <c r="Q60" s="261">
        <f t="shared" si="1"/>
        <v>0.71793495761755344</v>
      </c>
      <c r="R60" s="261">
        <f t="shared" si="1"/>
        <v>0.70540999259618387</v>
      </c>
      <c r="S60" s="261">
        <f t="shared" si="1"/>
        <v>0.68475755290821572</v>
      </c>
      <c r="T60" s="261">
        <f t="shared" si="1"/>
        <v>0.73582840185856335</v>
      </c>
      <c r="U60" s="261">
        <f t="shared" si="1"/>
        <v>0.89051850566804602</v>
      </c>
      <c r="V60" s="261">
        <f t="shared" si="1"/>
        <v>1.0642153099615319</v>
      </c>
      <c r="W60" s="261">
        <f t="shared" si="1"/>
        <v>0.71124242080893041</v>
      </c>
      <c r="X60" s="261">
        <f t="shared" si="1"/>
        <v>6.043692090691876E-2</v>
      </c>
      <c r="Y60" s="261">
        <f t="shared" si="1"/>
        <v>0.16076278856721943</v>
      </c>
      <c r="DA60" s="70"/>
    </row>
    <row r="61" spans="1:105" ht="12" customHeight="1" x14ac:dyDescent="0.25">
      <c r="A61" s="60" t="s">
        <v>1499</v>
      </c>
      <c r="B61" s="262">
        <v>3.3335760134073138</v>
      </c>
      <c r="C61" s="262">
        <v>3.7442375318634</v>
      </c>
      <c r="D61" s="262">
        <v>2.042824906029673</v>
      </c>
      <c r="E61" s="262">
        <v>1.2883878263420629</v>
      </c>
      <c r="F61" s="262">
        <v>2.1303844456936512</v>
      </c>
      <c r="G61" s="262">
        <v>2.3556080083251638</v>
      </c>
      <c r="H61" s="262">
        <v>2.3630290832072371</v>
      </c>
      <c r="I61" s="262">
        <v>0.4009849469428296</v>
      </c>
      <c r="J61" s="262">
        <v>0.54895433567710272</v>
      </c>
      <c r="K61" s="262">
        <v>0.5178300860243622</v>
      </c>
      <c r="L61" s="262">
        <v>0.42681092164776557</v>
      </c>
      <c r="M61" s="262">
        <v>0.63399694713071453</v>
      </c>
      <c r="N61" s="262">
        <v>1.402855664424794</v>
      </c>
      <c r="O61" s="262">
        <v>0.61695130498384176</v>
      </c>
      <c r="P61" s="262">
        <v>0.59174892115857358</v>
      </c>
      <c r="Q61" s="262">
        <v>0.58949259938406207</v>
      </c>
      <c r="R61" s="262">
        <v>0.57976999836626408</v>
      </c>
      <c r="S61" s="262">
        <v>0.56249644057868287</v>
      </c>
      <c r="T61" s="262">
        <v>0.60344036217900687</v>
      </c>
      <c r="U61" s="262">
        <v>0.73095507432823092</v>
      </c>
      <c r="V61" s="262">
        <v>0.86958410421340249</v>
      </c>
      <c r="W61" s="262">
        <v>0.58354054667269217</v>
      </c>
      <c r="X61" s="262">
        <v>4.9714924600542602E-2</v>
      </c>
      <c r="Y61" s="262">
        <v>0.13169882154946511</v>
      </c>
      <c r="DA61" s="72" t="s">
        <v>1631</v>
      </c>
    </row>
    <row r="62" spans="1:105" ht="12" customHeight="1" x14ac:dyDescent="0.25">
      <c r="A62" s="59" t="s">
        <v>28</v>
      </c>
      <c r="B62" s="230">
        <v>1.417481175058505</v>
      </c>
      <c r="C62" s="230">
        <v>1.5927673963159581</v>
      </c>
      <c r="D62" s="230">
        <v>0.54638367742707805</v>
      </c>
      <c r="E62" s="230">
        <v>0.32267685040014471</v>
      </c>
      <c r="F62" s="230">
        <v>0.73575482736619269</v>
      </c>
      <c r="G62" s="230">
        <v>0.84257361385319274</v>
      </c>
      <c r="H62" s="230">
        <v>0.94600789852979084</v>
      </c>
      <c r="I62" s="230">
        <v>0.1188333201418814</v>
      </c>
      <c r="J62" s="230">
        <v>0.1703448590790487</v>
      </c>
      <c r="K62" s="230">
        <v>0.16881331664977489</v>
      </c>
      <c r="L62" s="230">
        <v>0.13711011143458149</v>
      </c>
      <c r="M62" s="230">
        <v>0.20391552444211411</v>
      </c>
      <c r="N62" s="230">
        <v>0.44264077421958492</v>
      </c>
      <c r="O62" s="230">
        <v>0.23089779569472141</v>
      </c>
      <c r="P62" s="230">
        <v>0.19326308201821121</v>
      </c>
      <c r="Q62" s="230">
        <v>0.1835391044034827</v>
      </c>
      <c r="R62" s="230">
        <v>0.18173083831622541</v>
      </c>
      <c r="S62" s="230">
        <v>0.1847090417692461</v>
      </c>
      <c r="T62" s="230">
        <v>0.17036674145751221</v>
      </c>
      <c r="U62" s="230">
        <v>0.22623877913252119</v>
      </c>
      <c r="V62" s="230">
        <v>0.29252265588146231</v>
      </c>
      <c r="W62" s="230">
        <v>0.23578768722641649</v>
      </c>
      <c r="X62" s="230">
        <v>3.8623004720037282E-2</v>
      </c>
      <c r="Y62" s="230">
        <v>9.0355222840041396E-2</v>
      </c>
      <c r="DA62" s="71" t="s">
        <v>1632</v>
      </c>
    </row>
    <row r="63" spans="1:105" ht="12" customHeight="1" x14ac:dyDescent="0.25">
      <c r="A63" s="59" t="s">
        <v>31</v>
      </c>
      <c r="B63" s="295">
        <v>0</v>
      </c>
      <c r="C63" s="295">
        <v>0</v>
      </c>
      <c r="D63" s="295">
        <v>0</v>
      </c>
      <c r="E63" s="295">
        <v>0</v>
      </c>
      <c r="F63" s="295">
        <v>0</v>
      </c>
      <c r="G63" s="295">
        <v>0</v>
      </c>
      <c r="H63" s="295">
        <v>0</v>
      </c>
      <c r="I63" s="295">
        <v>0</v>
      </c>
      <c r="J63" s="295">
        <v>0</v>
      </c>
      <c r="K63" s="295">
        <v>0</v>
      </c>
      <c r="L63" s="295">
        <v>0</v>
      </c>
      <c r="M63" s="295">
        <v>0</v>
      </c>
      <c r="N63" s="295">
        <v>0</v>
      </c>
      <c r="O63" s="295">
        <v>0</v>
      </c>
      <c r="P63" s="295">
        <v>0</v>
      </c>
      <c r="Q63" s="295">
        <v>0</v>
      </c>
      <c r="R63" s="295">
        <v>0</v>
      </c>
      <c r="S63" s="295">
        <v>0</v>
      </c>
      <c r="T63" s="295">
        <v>0</v>
      </c>
      <c r="U63" s="295">
        <v>0</v>
      </c>
      <c r="V63" s="295">
        <v>0</v>
      </c>
      <c r="W63" s="295">
        <v>0</v>
      </c>
      <c r="X63" s="295">
        <v>0</v>
      </c>
      <c r="Y63" s="295">
        <v>0</v>
      </c>
      <c r="DA63" s="122" t="s">
        <v>1633</v>
      </c>
    </row>
    <row r="64" spans="1:105" ht="12" customHeight="1" x14ac:dyDescent="0.25">
      <c r="A64" s="59" t="s">
        <v>159</v>
      </c>
      <c r="B64" s="295">
        <v>1.7715329607010728E-2</v>
      </c>
      <c r="C64" s="295">
        <v>2.4047023364623669E-2</v>
      </c>
      <c r="D64" s="295">
        <v>1.5795959602983821E-2</v>
      </c>
      <c r="E64" s="295">
        <v>7.322054963599142E-3</v>
      </c>
      <c r="F64" s="295">
        <v>1.2278540677417529E-2</v>
      </c>
      <c r="G64" s="295">
        <v>9.0473170758174556E-3</v>
      </c>
      <c r="H64" s="295">
        <v>3.9700379338043481E-3</v>
      </c>
      <c r="I64" s="295">
        <v>6.119356460334137E-4</v>
      </c>
      <c r="J64" s="295">
        <v>5.3805872925993586E-4</v>
      </c>
      <c r="K64" s="295">
        <v>4.376414954229351E-4</v>
      </c>
      <c r="L64" s="295">
        <v>6.966488985644517E-4</v>
      </c>
      <c r="M64" s="295">
        <v>7.1085548523161176E-4</v>
      </c>
      <c r="N64" s="295">
        <v>5.4679496665584098E-3</v>
      </c>
      <c r="O64" s="295">
        <v>4.0936148693660347E-3</v>
      </c>
      <c r="P64" s="295">
        <v>3.6545885139044601E-3</v>
      </c>
      <c r="Q64" s="295">
        <v>4.3316815721003614E-3</v>
      </c>
      <c r="R64" s="295">
        <v>8.0872497364034065E-3</v>
      </c>
      <c r="S64" s="295">
        <v>1.8431370337445852E-2</v>
      </c>
      <c r="T64" s="295">
        <v>2.105879545953384E-2</v>
      </c>
      <c r="U64" s="295">
        <v>3.4261797187200571E-2</v>
      </c>
      <c r="V64" s="295">
        <v>4.9722013765848852E-2</v>
      </c>
      <c r="W64" s="295">
        <v>3.4094604715733542E-2</v>
      </c>
      <c r="X64" s="295">
        <v>4.1517143422904529E-3</v>
      </c>
      <c r="Y64" s="295">
        <v>1.7398082126210471E-2</v>
      </c>
      <c r="DA64" s="122" t="s">
        <v>1634</v>
      </c>
    </row>
    <row r="65" spans="1:105" ht="12" customHeight="1" x14ac:dyDescent="0.25">
      <c r="A65" s="59" t="s">
        <v>32</v>
      </c>
      <c r="B65" s="295">
        <v>0</v>
      </c>
      <c r="C65" s="295">
        <v>0</v>
      </c>
      <c r="D65" s="295">
        <v>0</v>
      </c>
      <c r="E65" s="295">
        <v>0</v>
      </c>
      <c r="F65" s="295">
        <v>0</v>
      </c>
      <c r="G65" s="295">
        <v>0</v>
      </c>
      <c r="H65" s="295">
        <v>0</v>
      </c>
      <c r="I65" s="295">
        <v>0</v>
      </c>
      <c r="J65" s="295">
        <v>0</v>
      </c>
      <c r="K65" s="295">
        <v>0</v>
      </c>
      <c r="L65" s="295">
        <v>0</v>
      </c>
      <c r="M65" s="295">
        <v>0</v>
      </c>
      <c r="N65" s="295">
        <v>0</v>
      </c>
      <c r="O65" s="295">
        <v>0</v>
      </c>
      <c r="P65" s="295">
        <v>0</v>
      </c>
      <c r="Q65" s="295">
        <v>0</v>
      </c>
      <c r="R65" s="295">
        <v>0</v>
      </c>
      <c r="S65" s="295">
        <v>0</v>
      </c>
      <c r="T65" s="295">
        <v>0</v>
      </c>
      <c r="U65" s="295">
        <v>0</v>
      </c>
      <c r="V65" s="295">
        <v>0</v>
      </c>
      <c r="W65" s="295">
        <v>0</v>
      </c>
      <c r="X65" s="295">
        <v>0</v>
      </c>
      <c r="Y65" s="295">
        <v>0</v>
      </c>
      <c r="DA65" s="122" t="s">
        <v>1635</v>
      </c>
    </row>
    <row r="66" spans="1:105" ht="12" customHeight="1" x14ac:dyDescent="0.25">
      <c r="A66" s="59" t="s">
        <v>35</v>
      </c>
      <c r="B66" s="295">
        <v>1.8983795087417981</v>
      </c>
      <c r="C66" s="295">
        <v>2.127423112182818</v>
      </c>
      <c r="D66" s="295">
        <v>1.480645268999611</v>
      </c>
      <c r="E66" s="295">
        <v>0.95838892097831896</v>
      </c>
      <c r="F66" s="295">
        <v>1.3823510776500409</v>
      </c>
      <c r="G66" s="295">
        <v>1.5039870773961539</v>
      </c>
      <c r="H66" s="295">
        <v>1.413051146743642</v>
      </c>
      <c r="I66" s="295">
        <v>0.28153969115491467</v>
      </c>
      <c r="J66" s="295">
        <v>0.37807141786879422</v>
      </c>
      <c r="K66" s="295">
        <v>0.34857912787916429</v>
      </c>
      <c r="L66" s="295">
        <v>0.28900416131461959</v>
      </c>
      <c r="M66" s="295">
        <v>0.4293705672033688</v>
      </c>
      <c r="N66" s="295">
        <v>0.95474694053865117</v>
      </c>
      <c r="O66" s="295">
        <v>0.38195989441975442</v>
      </c>
      <c r="P66" s="295">
        <v>0.39483125062645802</v>
      </c>
      <c r="Q66" s="295">
        <v>0.40162181340847908</v>
      </c>
      <c r="R66" s="295">
        <v>0.38995191031363541</v>
      </c>
      <c r="S66" s="295">
        <v>0.35935602847199088</v>
      </c>
      <c r="T66" s="295">
        <v>0.41201482526196082</v>
      </c>
      <c r="U66" s="295">
        <v>0.47045449800850908</v>
      </c>
      <c r="V66" s="295">
        <v>0.52733943456609145</v>
      </c>
      <c r="W66" s="295">
        <v>0.31365825473054199</v>
      </c>
      <c r="X66" s="295">
        <v>6.940205538214856E-3</v>
      </c>
      <c r="Y66" s="295">
        <v>2.3945516583213221E-2</v>
      </c>
      <c r="DA66" s="122" t="s">
        <v>1636</v>
      </c>
    </row>
    <row r="67" spans="1:105" ht="12" customHeight="1" x14ac:dyDescent="0.25">
      <c r="A67" s="60" t="s">
        <v>1506</v>
      </c>
      <c r="B67" s="262">
        <v>0.70597206978469562</v>
      </c>
      <c r="C67" s="262">
        <v>0.80541166057618729</v>
      </c>
      <c r="D67" s="262">
        <v>0.44532173041612882</v>
      </c>
      <c r="E67" s="262">
        <v>0.28534955678601193</v>
      </c>
      <c r="F67" s="262">
        <v>0.4675337205761696</v>
      </c>
      <c r="G67" s="262">
        <v>0.51779966840482405</v>
      </c>
      <c r="H67" s="262">
        <v>0.51819828471505902</v>
      </c>
      <c r="I67" s="262">
        <v>8.8647190062160069E-2</v>
      </c>
      <c r="J67" s="262">
        <v>0.12145947999326449</v>
      </c>
      <c r="K67" s="262">
        <v>0.1127353754109322</v>
      </c>
      <c r="L67" s="262">
        <v>9.456381204080852E-2</v>
      </c>
      <c r="M67" s="262">
        <v>0.1375204791511884</v>
      </c>
      <c r="N67" s="262">
        <v>0.3066700832773569</v>
      </c>
      <c r="O67" s="262">
        <v>0.13370346791891699</v>
      </c>
      <c r="P67" s="262">
        <v>0.13043707291602891</v>
      </c>
      <c r="Q67" s="262">
        <v>0.1284423582334914</v>
      </c>
      <c r="R67" s="262">
        <v>0.12563999422991981</v>
      </c>
      <c r="S67" s="262">
        <v>0.1222611123295328</v>
      </c>
      <c r="T67" s="262">
        <v>0.13238803967955651</v>
      </c>
      <c r="U67" s="262">
        <v>0.1595634313398151</v>
      </c>
      <c r="V67" s="262">
        <v>0.1946312057481295</v>
      </c>
      <c r="W67" s="262">
        <v>0.12770187413623821</v>
      </c>
      <c r="X67" s="262">
        <v>1.072199630637616E-2</v>
      </c>
      <c r="Y67" s="262">
        <v>2.9063967017754311E-2</v>
      </c>
      <c r="DA67" s="72" t="s">
        <v>1637</v>
      </c>
    </row>
    <row r="68" spans="1:105" ht="12" customHeight="1" x14ac:dyDescent="0.25">
      <c r="A68" s="147" t="s">
        <v>28</v>
      </c>
      <c r="B68" s="229">
        <v>0.28429865657903292</v>
      </c>
      <c r="C68" s="229">
        <v>0.29734660881798081</v>
      </c>
      <c r="D68" s="229">
        <v>9.4379341545414622E-2</v>
      </c>
      <c r="E68" s="229">
        <v>5.3508641261271993E-2</v>
      </c>
      <c r="F68" s="229">
        <v>0.12665866905255169</v>
      </c>
      <c r="G68" s="229">
        <v>0.1450144840147356</v>
      </c>
      <c r="H68" s="229">
        <v>0.16318178617324819</v>
      </c>
      <c r="I68" s="229">
        <v>1.9550534812406831E-2</v>
      </c>
      <c r="J68" s="229">
        <v>2.7910831707210391E-2</v>
      </c>
      <c r="K68" s="229">
        <v>2.9715298214178249E-2</v>
      </c>
      <c r="L68" s="229">
        <v>2.2451545462340121E-2</v>
      </c>
      <c r="M68" s="229">
        <v>3.4625250216747408E-2</v>
      </c>
      <c r="N68" s="229">
        <v>7.3863482195613839E-2</v>
      </c>
      <c r="O68" s="229">
        <v>3.7470942634370459E-2</v>
      </c>
      <c r="P68" s="229">
        <v>3.15179208759662E-2</v>
      </c>
      <c r="Q68" s="229">
        <v>3.08630146350534E-2</v>
      </c>
      <c r="R68" s="229">
        <v>3.1239212828498751E-2</v>
      </c>
      <c r="S68" s="229">
        <v>3.1359411826505083E-2</v>
      </c>
      <c r="T68" s="229">
        <v>2.8260961633531478E-2</v>
      </c>
      <c r="U68" s="229">
        <v>3.7917519344713352E-2</v>
      </c>
      <c r="V68" s="229">
        <v>4.0908371522031299E-2</v>
      </c>
      <c r="W68" s="229">
        <v>3.491316952960577E-2</v>
      </c>
      <c r="X68" s="229">
        <v>5.01155915064877E-3</v>
      </c>
      <c r="Y68" s="229">
        <v>1.0384764189836731E-2</v>
      </c>
      <c r="DA68" s="73" t="s">
        <v>1638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1639</v>
      </c>
    </row>
    <row r="70" spans="1:105" ht="12" customHeight="1" x14ac:dyDescent="0.25">
      <c r="A70" s="147" t="s">
        <v>31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1640</v>
      </c>
    </row>
    <row r="71" spans="1:105" ht="12" customHeight="1" x14ac:dyDescent="0.25">
      <c r="A71" s="147" t="s">
        <v>159</v>
      </c>
      <c r="B71" s="229">
        <v>3.572689121685217E-3</v>
      </c>
      <c r="C71" s="229">
        <v>4.5139884232921748E-3</v>
      </c>
      <c r="D71" s="229">
        <v>2.743555332759E-3</v>
      </c>
      <c r="E71" s="229">
        <v>1.2208929375139891E-3</v>
      </c>
      <c r="F71" s="229">
        <v>2.1253821856827338E-3</v>
      </c>
      <c r="G71" s="229">
        <v>1.565711786977403E-3</v>
      </c>
      <c r="H71" s="229">
        <v>6.8858896639033057E-4</v>
      </c>
      <c r="I71" s="229">
        <v>1.012312608340097E-4</v>
      </c>
      <c r="J71" s="229">
        <v>8.8646564944801218E-5</v>
      </c>
      <c r="K71" s="229">
        <v>7.7460512645714745E-5</v>
      </c>
      <c r="L71" s="229">
        <v>1.1470416695488789E-4</v>
      </c>
      <c r="M71" s="229">
        <v>1.213703017675208E-4</v>
      </c>
      <c r="N71" s="229">
        <v>9.17468901426259E-4</v>
      </c>
      <c r="O71" s="229">
        <v>6.6799051534111476E-4</v>
      </c>
      <c r="P71" s="229">
        <v>5.9928806367915983E-4</v>
      </c>
      <c r="Q71" s="229">
        <v>7.3241080567283397E-4</v>
      </c>
      <c r="R71" s="229">
        <v>1.397850703397766E-3</v>
      </c>
      <c r="S71" s="229">
        <v>3.1464864189133298E-3</v>
      </c>
      <c r="T71" s="229">
        <v>3.5125630451211341E-3</v>
      </c>
      <c r="U71" s="229">
        <v>5.7739296937120866E-3</v>
      </c>
      <c r="V71" s="229">
        <v>6.9918141546519066E-3</v>
      </c>
      <c r="W71" s="229">
        <v>5.0762417573034261E-3</v>
      </c>
      <c r="X71" s="229">
        <v>5.4167993756634551E-4</v>
      </c>
      <c r="Y71" s="229">
        <v>2.010634996588405E-3</v>
      </c>
      <c r="DA71" s="73" t="s">
        <v>1641</v>
      </c>
    </row>
    <row r="72" spans="1:105" ht="12" customHeight="1" x14ac:dyDescent="0.25">
      <c r="A72" s="147" t="s">
        <v>32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1642</v>
      </c>
    </row>
    <row r="73" spans="1:105" ht="12" customHeight="1" x14ac:dyDescent="0.25">
      <c r="A73" s="147" t="s">
        <v>33</v>
      </c>
      <c r="B73" s="229">
        <v>0</v>
      </c>
      <c r="C73" s="229">
        <v>0</v>
      </c>
      <c r="D73" s="229">
        <v>0</v>
      </c>
      <c r="E73" s="229">
        <v>0</v>
      </c>
      <c r="F73" s="229">
        <v>0</v>
      </c>
      <c r="G73" s="229">
        <v>0</v>
      </c>
      <c r="H73" s="229">
        <v>0</v>
      </c>
      <c r="I73" s="229">
        <v>0</v>
      </c>
      <c r="J73" s="229">
        <v>0</v>
      </c>
      <c r="K73" s="229">
        <v>0</v>
      </c>
      <c r="L73" s="229">
        <v>0</v>
      </c>
      <c r="M73" s="229">
        <v>0</v>
      </c>
      <c r="N73" s="229">
        <v>0</v>
      </c>
      <c r="O73" s="229">
        <v>0</v>
      </c>
      <c r="P73" s="229">
        <v>0</v>
      </c>
      <c r="Q73" s="229">
        <v>0</v>
      </c>
      <c r="R73" s="229">
        <v>0</v>
      </c>
      <c r="S73" s="229">
        <v>0</v>
      </c>
      <c r="T73" s="229">
        <v>0</v>
      </c>
      <c r="U73" s="229">
        <v>0</v>
      </c>
      <c r="V73" s="229">
        <v>0</v>
      </c>
      <c r="W73" s="229">
        <v>0</v>
      </c>
      <c r="X73" s="229">
        <v>0</v>
      </c>
      <c r="Y73" s="229">
        <v>0</v>
      </c>
      <c r="DA73" s="73" t="s">
        <v>1643</v>
      </c>
    </row>
    <row r="74" spans="1:105" ht="12" customHeight="1" x14ac:dyDescent="0.25">
      <c r="A74" s="147" t="s">
        <v>35</v>
      </c>
      <c r="B74" s="229">
        <v>0.36874713970365358</v>
      </c>
      <c r="C74" s="229">
        <v>0.38595298958254792</v>
      </c>
      <c r="D74" s="229">
        <v>0.2485422085387268</v>
      </c>
      <c r="E74" s="229">
        <v>0.1544428481761693</v>
      </c>
      <c r="F74" s="229">
        <v>0.23125442886585029</v>
      </c>
      <c r="G74" s="229">
        <v>0.25154606930433382</v>
      </c>
      <c r="H74" s="229">
        <v>0.236867079584755</v>
      </c>
      <c r="I74" s="229">
        <v>4.5012169373737899E-2</v>
      </c>
      <c r="J74" s="229">
        <v>6.0198753185181413E-2</v>
      </c>
      <c r="K74" s="229">
        <v>5.9627235305297281E-2</v>
      </c>
      <c r="L74" s="229">
        <v>4.5988660178414499E-2</v>
      </c>
      <c r="M74" s="229">
        <v>7.085080748275803E-2</v>
      </c>
      <c r="N74" s="229">
        <v>0.15482337847147809</v>
      </c>
      <c r="O74" s="229">
        <v>6.023688424373954E-2</v>
      </c>
      <c r="P74" s="229">
        <v>6.257344745839212E-2</v>
      </c>
      <c r="Q74" s="229">
        <v>6.5629173185457246E-2</v>
      </c>
      <c r="R74" s="229">
        <v>6.5140697987930749E-2</v>
      </c>
      <c r="S74" s="229">
        <v>5.9289063662088547E-2</v>
      </c>
      <c r="T74" s="229">
        <v>6.6417858013593414E-2</v>
      </c>
      <c r="U74" s="229">
        <v>7.6623219738814446E-2</v>
      </c>
      <c r="V74" s="229">
        <v>7.166594574196318E-2</v>
      </c>
      <c r="W74" s="229">
        <v>4.5133060038894092E-2</v>
      </c>
      <c r="X74" s="229">
        <v>8.7512288200733987E-4</v>
      </c>
      <c r="Y74" s="229">
        <v>2.674468531405141E-3</v>
      </c>
      <c r="DA74" s="73" t="s">
        <v>1644</v>
      </c>
    </row>
    <row r="75" spans="1:105" ht="12" customHeight="1" x14ac:dyDescent="0.25">
      <c r="A75" s="147" t="s">
        <v>36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1645</v>
      </c>
    </row>
    <row r="76" spans="1:105" ht="12" customHeight="1" x14ac:dyDescent="0.25">
      <c r="A76" s="147" t="s">
        <v>38</v>
      </c>
      <c r="B76" s="229">
        <v>4.9353584380323889E-2</v>
      </c>
      <c r="C76" s="229">
        <v>0.1175980737523664</v>
      </c>
      <c r="D76" s="229">
        <v>9.9656624999228324E-2</v>
      </c>
      <c r="E76" s="229">
        <v>7.6177174411056606E-2</v>
      </c>
      <c r="F76" s="229">
        <v>0.1074952404720849</v>
      </c>
      <c r="G76" s="229">
        <v>0.11967340329877731</v>
      </c>
      <c r="H76" s="229">
        <v>0.11746082999066559</v>
      </c>
      <c r="I76" s="229">
        <v>2.3983254615181328E-2</v>
      </c>
      <c r="J76" s="229">
        <v>3.3261248535927899E-2</v>
      </c>
      <c r="K76" s="229">
        <v>2.3315381378810979E-2</v>
      </c>
      <c r="L76" s="229">
        <v>2.6008902233099009E-2</v>
      </c>
      <c r="M76" s="229">
        <v>3.1923051149915421E-2</v>
      </c>
      <c r="N76" s="229">
        <v>7.7065753708838641E-2</v>
      </c>
      <c r="O76" s="229">
        <v>3.5327650525465867E-2</v>
      </c>
      <c r="P76" s="229">
        <v>3.5746416517991438E-2</v>
      </c>
      <c r="Q76" s="229">
        <v>3.121775960730792E-2</v>
      </c>
      <c r="R76" s="229">
        <v>2.786223271009259E-2</v>
      </c>
      <c r="S76" s="229">
        <v>2.8466150422025861E-2</v>
      </c>
      <c r="T76" s="229">
        <v>3.419665698731051E-2</v>
      </c>
      <c r="U76" s="229">
        <v>3.924876256257518E-2</v>
      </c>
      <c r="V76" s="229">
        <v>7.5065074329483158E-2</v>
      </c>
      <c r="W76" s="229">
        <v>4.2579402810434902E-2</v>
      </c>
      <c r="X76" s="229">
        <v>4.2936343361537057E-3</v>
      </c>
      <c r="Y76" s="229">
        <v>1.399409929992404E-2</v>
      </c>
      <c r="DA76" s="73" t="s">
        <v>1646</v>
      </c>
    </row>
    <row r="77" spans="1:105" ht="12" customHeight="1" x14ac:dyDescent="0.25">
      <c r="A77" s="147" t="s">
        <v>39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1647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1648</v>
      </c>
    </row>
    <row r="79" spans="1:105" ht="12" customHeight="1" x14ac:dyDescent="0.25">
      <c r="A79" s="57" t="s">
        <v>1520</v>
      </c>
      <c r="B79" s="261">
        <f t="shared" ref="B79:Y79" si="2">B80+B88</f>
        <v>21.645292991014699</v>
      </c>
      <c r="C79" s="261">
        <f t="shared" si="2"/>
        <v>24.705089504944901</v>
      </c>
      <c r="D79" s="261">
        <f t="shared" si="2"/>
        <v>13.82925200649427</v>
      </c>
      <c r="E79" s="261">
        <f t="shared" si="2"/>
        <v>8.7104205283134792</v>
      </c>
      <c r="F79" s="261">
        <f t="shared" si="2"/>
        <v>14.111705534520055</v>
      </c>
      <c r="G79" s="261">
        <f t="shared" si="2"/>
        <v>15.573511962412347</v>
      </c>
      <c r="H79" s="261">
        <f t="shared" si="2"/>
        <v>15.512777949116222</v>
      </c>
      <c r="I79" s="261">
        <f t="shared" si="2"/>
        <v>2.638462944270787</v>
      </c>
      <c r="J79" s="261">
        <f t="shared" si="2"/>
        <v>3.6165666027157464</v>
      </c>
      <c r="K79" s="261">
        <f t="shared" si="2"/>
        <v>3.339972055056907</v>
      </c>
      <c r="L79" s="261">
        <f t="shared" si="2"/>
        <v>2.8140632516797504</v>
      </c>
      <c r="M79" s="261">
        <f t="shared" si="2"/>
        <v>4.2174403896190666</v>
      </c>
      <c r="N79" s="261">
        <f t="shared" si="2"/>
        <v>9.3635820774400642</v>
      </c>
      <c r="O79" s="261">
        <f t="shared" si="2"/>
        <v>4.1433820175868092</v>
      </c>
      <c r="P79" s="261">
        <f t="shared" si="2"/>
        <v>4.0097968985524535</v>
      </c>
      <c r="Q79" s="261">
        <f t="shared" si="2"/>
        <v>3.9194403521789849</v>
      </c>
      <c r="R79" s="261">
        <f t="shared" si="2"/>
        <v>3.8179720394270564</v>
      </c>
      <c r="S79" s="261">
        <f t="shared" si="2"/>
        <v>3.7120412640704057</v>
      </c>
      <c r="T79" s="261">
        <f t="shared" si="2"/>
        <v>3.9308658549443871</v>
      </c>
      <c r="U79" s="261">
        <f t="shared" si="2"/>
        <v>4.7390097531233275</v>
      </c>
      <c r="V79" s="261">
        <f t="shared" si="2"/>
        <v>5.8882929903096715</v>
      </c>
      <c r="W79" s="261">
        <f t="shared" si="2"/>
        <v>3.8501410596095034</v>
      </c>
      <c r="X79" s="261">
        <f t="shared" si="2"/>
        <v>0.34609032881188606</v>
      </c>
      <c r="Y79" s="261">
        <f t="shared" si="2"/>
        <v>0.95424308116145429</v>
      </c>
      <c r="DA79" s="70"/>
    </row>
    <row r="80" spans="1:105" ht="12" customHeight="1" x14ac:dyDescent="0.25">
      <c r="A80" s="60" t="s">
        <v>1521</v>
      </c>
      <c r="B80" s="262">
        <v>20.497277014265698</v>
      </c>
      <c r="C80" s="262">
        <v>23.527577730642609</v>
      </c>
      <c r="D80" s="262">
        <v>12.88285290977649</v>
      </c>
      <c r="E80" s="262">
        <v>8.277498750691036</v>
      </c>
      <c r="F80" s="262">
        <v>13.640426365292329</v>
      </c>
      <c r="G80" s="262">
        <v>15.12677101672422</v>
      </c>
      <c r="H80" s="262">
        <v>15.196755644791089</v>
      </c>
      <c r="I80" s="262">
        <v>2.5836293981867762</v>
      </c>
      <c r="J80" s="262">
        <v>3.5457532971692651</v>
      </c>
      <c r="K80" s="262">
        <v>3.2752696501787542</v>
      </c>
      <c r="L80" s="262">
        <v>2.763795449337751</v>
      </c>
      <c r="M80" s="262">
        <v>4.0031403241401282</v>
      </c>
      <c r="N80" s="262">
        <v>8.9382540854082944</v>
      </c>
      <c r="O80" s="262">
        <v>3.9239084638476092</v>
      </c>
      <c r="P80" s="262">
        <v>3.814116138251479</v>
      </c>
      <c r="Q80" s="262">
        <v>3.73933305441088</v>
      </c>
      <c r="R80" s="262">
        <v>3.6514986081490299</v>
      </c>
      <c r="S80" s="262">
        <v>3.5635540255949389</v>
      </c>
      <c r="T80" s="262">
        <v>3.8507663744911569</v>
      </c>
      <c r="U80" s="262">
        <v>4.6489701886758912</v>
      </c>
      <c r="V80" s="262">
        <v>5.7590666158362982</v>
      </c>
      <c r="W80" s="262">
        <v>3.78281074209354</v>
      </c>
      <c r="X80" s="262">
        <v>0.32840934265686639</v>
      </c>
      <c r="Y80" s="262">
        <v>0.88791547578406704</v>
      </c>
      <c r="DA80" s="72" t="s">
        <v>1649</v>
      </c>
    </row>
    <row r="81" spans="1:105" ht="12" customHeight="1" x14ac:dyDescent="0.25">
      <c r="A81" s="59" t="s">
        <v>28</v>
      </c>
      <c r="B81" s="230">
        <v>8.8149141651249732</v>
      </c>
      <c r="C81" s="230">
        <v>9.2194766783670996</v>
      </c>
      <c r="D81" s="230">
        <v>2.92630927171676</v>
      </c>
      <c r="E81" s="230">
        <v>1.659079523928229</v>
      </c>
      <c r="F81" s="230">
        <v>3.9271564255768419</v>
      </c>
      <c r="G81" s="230">
        <v>4.4962935972735654</v>
      </c>
      <c r="H81" s="230">
        <v>5.0595857741209063</v>
      </c>
      <c r="I81" s="230">
        <v>0.6061804453365246</v>
      </c>
      <c r="J81" s="230">
        <v>0.86539834108541758</v>
      </c>
      <c r="K81" s="230">
        <v>0.92134731236851941</v>
      </c>
      <c r="L81" s="230">
        <v>0.69612867153986047</v>
      </c>
      <c r="M81" s="230">
        <v>1.073584420972298</v>
      </c>
      <c r="N81" s="230">
        <v>2.2901981434814531</v>
      </c>
      <c r="O81" s="230">
        <v>1.1618174597897739</v>
      </c>
      <c r="P81" s="230">
        <v>0.97723911371212735</v>
      </c>
      <c r="Q81" s="230">
        <v>0.95693320594134523</v>
      </c>
      <c r="R81" s="230">
        <v>0.96859754099026585</v>
      </c>
      <c r="S81" s="230">
        <v>0.97232440999101755</v>
      </c>
      <c r="T81" s="230">
        <v>0.87625440802678234</v>
      </c>
      <c r="U81" s="230">
        <v>1.1756639387608141</v>
      </c>
      <c r="V81" s="230">
        <v>1.268397775567762</v>
      </c>
      <c r="W81" s="230">
        <v>1.0825115965694949</v>
      </c>
      <c r="X81" s="230">
        <v>0.1553875219742194</v>
      </c>
      <c r="Y81" s="230">
        <v>0.3219881727897882</v>
      </c>
      <c r="DA81" s="71" t="s">
        <v>1650</v>
      </c>
    </row>
    <row r="82" spans="1:105" ht="12" customHeight="1" x14ac:dyDescent="0.25">
      <c r="A82" s="59" t="s">
        <v>31</v>
      </c>
      <c r="B82" s="295">
        <v>0</v>
      </c>
      <c r="C82" s="295">
        <v>0</v>
      </c>
      <c r="D82" s="295">
        <v>0</v>
      </c>
      <c r="E82" s="295">
        <v>0</v>
      </c>
      <c r="F82" s="295">
        <v>0</v>
      </c>
      <c r="G82" s="295">
        <v>0</v>
      </c>
      <c r="H82" s="295">
        <v>0</v>
      </c>
      <c r="I82" s="295">
        <v>0</v>
      </c>
      <c r="J82" s="295">
        <v>0</v>
      </c>
      <c r="K82" s="295">
        <v>0</v>
      </c>
      <c r="L82" s="295">
        <v>0</v>
      </c>
      <c r="M82" s="295">
        <v>0</v>
      </c>
      <c r="N82" s="295">
        <v>0</v>
      </c>
      <c r="O82" s="295">
        <v>0</v>
      </c>
      <c r="P82" s="295">
        <v>0</v>
      </c>
      <c r="Q82" s="295">
        <v>0</v>
      </c>
      <c r="R82" s="295">
        <v>0</v>
      </c>
      <c r="S82" s="295">
        <v>0</v>
      </c>
      <c r="T82" s="295">
        <v>0</v>
      </c>
      <c r="U82" s="295">
        <v>0</v>
      </c>
      <c r="V82" s="295">
        <v>0</v>
      </c>
      <c r="W82" s="295">
        <v>0</v>
      </c>
      <c r="X82" s="295">
        <v>0</v>
      </c>
      <c r="Y82" s="295">
        <v>0</v>
      </c>
      <c r="DA82" s="122" t="s">
        <v>1651</v>
      </c>
    </row>
    <row r="83" spans="1:105" ht="12" customHeight="1" x14ac:dyDescent="0.25">
      <c r="A83" s="59" t="s">
        <v>159</v>
      </c>
      <c r="B83" s="295">
        <v>9.9746761603361059E-2</v>
      </c>
      <c r="C83" s="295">
        <v>0.12602712181295889</v>
      </c>
      <c r="D83" s="295">
        <v>7.659797715432283E-2</v>
      </c>
      <c r="E83" s="295">
        <v>3.4086401764503962E-2</v>
      </c>
      <c r="F83" s="295">
        <v>5.933905329309113E-2</v>
      </c>
      <c r="G83" s="295">
        <v>4.3713481648115157E-2</v>
      </c>
      <c r="H83" s="295">
        <v>1.9224879952847121E-2</v>
      </c>
      <c r="I83" s="295">
        <v>2.8262997695289809E-3</v>
      </c>
      <c r="J83" s="295">
        <v>2.4749446367544931E-3</v>
      </c>
      <c r="K83" s="295">
        <v>2.1626385687041612E-3</v>
      </c>
      <c r="L83" s="295">
        <v>3.2024530560790881E-3</v>
      </c>
      <c r="M83" s="295">
        <v>3.388566467384775E-3</v>
      </c>
      <c r="N83" s="295">
        <v>2.561503357053797E-2</v>
      </c>
      <c r="O83" s="295">
        <v>1.864978687415365E-2</v>
      </c>
      <c r="P83" s="295">
        <v>1.6731666703580561E-2</v>
      </c>
      <c r="Q83" s="295">
        <v>2.0448352358940731E-2</v>
      </c>
      <c r="R83" s="295">
        <v>3.9026927930168938E-2</v>
      </c>
      <c r="S83" s="295">
        <v>8.7847506465247388E-2</v>
      </c>
      <c r="T83" s="295">
        <v>9.8068087299240783E-2</v>
      </c>
      <c r="U83" s="295">
        <v>0.16120372331797059</v>
      </c>
      <c r="V83" s="295">
        <v>0.19520613070585449</v>
      </c>
      <c r="W83" s="295">
        <v>0.14172480704616541</v>
      </c>
      <c r="X83" s="295">
        <v>1.512329165999972E-2</v>
      </c>
      <c r="Y83" s="295">
        <v>5.6135399091617022E-2</v>
      </c>
      <c r="DA83" s="122" t="s">
        <v>1652</v>
      </c>
    </row>
    <row r="84" spans="1:105" ht="12" customHeight="1" x14ac:dyDescent="0.25">
      <c r="A84" s="59" t="s">
        <v>32</v>
      </c>
      <c r="B84" s="295">
        <v>0</v>
      </c>
      <c r="C84" s="295">
        <v>0</v>
      </c>
      <c r="D84" s="295">
        <v>0</v>
      </c>
      <c r="E84" s="295">
        <v>0</v>
      </c>
      <c r="F84" s="295">
        <v>0</v>
      </c>
      <c r="G84" s="295">
        <v>0</v>
      </c>
      <c r="H84" s="295">
        <v>0</v>
      </c>
      <c r="I84" s="295">
        <v>0</v>
      </c>
      <c r="J84" s="295">
        <v>0</v>
      </c>
      <c r="K84" s="295">
        <v>0</v>
      </c>
      <c r="L84" s="295">
        <v>0</v>
      </c>
      <c r="M84" s="295">
        <v>0</v>
      </c>
      <c r="N84" s="295">
        <v>0</v>
      </c>
      <c r="O84" s="295">
        <v>0</v>
      </c>
      <c r="P84" s="295">
        <v>0</v>
      </c>
      <c r="Q84" s="295">
        <v>0</v>
      </c>
      <c r="R84" s="295">
        <v>0</v>
      </c>
      <c r="S84" s="295">
        <v>0</v>
      </c>
      <c r="T84" s="295">
        <v>0</v>
      </c>
      <c r="U84" s="295">
        <v>0</v>
      </c>
      <c r="V84" s="295">
        <v>0</v>
      </c>
      <c r="W84" s="295">
        <v>0</v>
      </c>
      <c r="X84" s="295">
        <v>0</v>
      </c>
      <c r="Y84" s="295">
        <v>0</v>
      </c>
      <c r="DA84" s="122" t="s">
        <v>1653</v>
      </c>
    </row>
    <row r="85" spans="1:105" ht="12" customHeight="1" x14ac:dyDescent="0.25">
      <c r="A85" s="59" t="s">
        <v>33</v>
      </c>
      <c r="B85" s="295">
        <v>0</v>
      </c>
      <c r="C85" s="295">
        <v>0</v>
      </c>
      <c r="D85" s="295">
        <v>0</v>
      </c>
      <c r="E85" s="295">
        <v>0</v>
      </c>
      <c r="F85" s="295">
        <v>0</v>
      </c>
      <c r="G85" s="295">
        <v>0</v>
      </c>
      <c r="H85" s="295">
        <v>0</v>
      </c>
      <c r="I85" s="295">
        <v>0</v>
      </c>
      <c r="J85" s="295">
        <v>0</v>
      </c>
      <c r="K85" s="295">
        <v>0</v>
      </c>
      <c r="L85" s="295">
        <v>0</v>
      </c>
      <c r="M85" s="295">
        <v>0</v>
      </c>
      <c r="N85" s="295">
        <v>0</v>
      </c>
      <c r="O85" s="295">
        <v>0</v>
      </c>
      <c r="P85" s="295">
        <v>0</v>
      </c>
      <c r="Q85" s="295">
        <v>0</v>
      </c>
      <c r="R85" s="295">
        <v>0</v>
      </c>
      <c r="S85" s="295">
        <v>0</v>
      </c>
      <c r="T85" s="295">
        <v>0</v>
      </c>
      <c r="U85" s="295">
        <v>0</v>
      </c>
      <c r="V85" s="295">
        <v>0</v>
      </c>
      <c r="W85" s="295">
        <v>0</v>
      </c>
      <c r="X85" s="295">
        <v>0</v>
      </c>
      <c r="Y85" s="295">
        <v>0</v>
      </c>
      <c r="DA85" s="122" t="s">
        <v>1654</v>
      </c>
    </row>
    <row r="86" spans="1:105" ht="12" customHeight="1" x14ac:dyDescent="0.25">
      <c r="A86" s="59" t="s">
        <v>35</v>
      </c>
      <c r="B86" s="295">
        <v>10.041563909970749</v>
      </c>
      <c r="C86" s="295">
        <v>10.510106232287139</v>
      </c>
      <c r="D86" s="295">
        <v>6.7681947943315093</v>
      </c>
      <c r="E86" s="295">
        <v>4.2057213830736808</v>
      </c>
      <c r="F86" s="295">
        <v>6.2974213950145819</v>
      </c>
      <c r="G86" s="295">
        <v>6.849994641996056</v>
      </c>
      <c r="H86" s="295">
        <v>6.4502626914745873</v>
      </c>
      <c r="I86" s="295">
        <v>1.225752085442789</v>
      </c>
      <c r="J86" s="295">
        <v>1.639306620507909</v>
      </c>
      <c r="K86" s="295">
        <v>1.623743290793245</v>
      </c>
      <c r="L86" s="295">
        <v>1.25234346410552</v>
      </c>
      <c r="M86" s="295">
        <v>1.929378793237319</v>
      </c>
      <c r="N86" s="295">
        <v>4.2160838208219253</v>
      </c>
      <c r="O86" s="295">
        <v>1.640344989135728</v>
      </c>
      <c r="P86" s="295">
        <v>1.7039732761740409</v>
      </c>
      <c r="Q86" s="295">
        <v>1.7871854882181131</v>
      </c>
      <c r="R86" s="295">
        <v>1.77388354120277</v>
      </c>
      <c r="S86" s="295">
        <v>1.6145343456864441</v>
      </c>
      <c r="T86" s="295">
        <v>1.8086626150994729</v>
      </c>
      <c r="U86" s="295">
        <v>2.0865706473367771</v>
      </c>
      <c r="V86" s="295">
        <v>1.951576288604602</v>
      </c>
      <c r="W86" s="295">
        <v>1.2290441281722879</v>
      </c>
      <c r="X86" s="295">
        <v>2.3830970881066942E-2</v>
      </c>
      <c r="Y86" s="295">
        <v>7.2829979657315372E-2</v>
      </c>
      <c r="DA86" s="122" t="s">
        <v>1655</v>
      </c>
    </row>
    <row r="87" spans="1:105" ht="12" customHeight="1" x14ac:dyDescent="0.25">
      <c r="A87" s="59" t="s">
        <v>38</v>
      </c>
      <c r="B87" s="295">
        <v>1.5410521775666171</v>
      </c>
      <c r="C87" s="295">
        <v>3.671967698175409</v>
      </c>
      <c r="D87" s="295">
        <v>3.111750866573892</v>
      </c>
      <c r="E87" s="295">
        <v>2.3786114419246229</v>
      </c>
      <c r="F87" s="295">
        <v>3.3565094914078131</v>
      </c>
      <c r="G87" s="295">
        <v>3.7367692958064831</v>
      </c>
      <c r="H87" s="295">
        <v>3.6676822992427498</v>
      </c>
      <c r="I87" s="295">
        <v>0.74887056763793314</v>
      </c>
      <c r="J87" s="295">
        <v>1.0385733909391841</v>
      </c>
      <c r="K87" s="295">
        <v>0.72801640844828586</v>
      </c>
      <c r="L87" s="295">
        <v>0.8121208606362913</v>
      </c>
      <c r="M87" s="295">
        <v>0.99678854346312784</v>
      </c>
      <c r="N87" s="295">
        <v>2.4063570875343769</v>
      </c>
      <c r="O87" s="295">
        <v>1.1030962280479519</v>
      </c>
      <c r="P87" s="295">
        <v>1.1161720816617311</v>
      </c>
      <c r="Q87" s="295">
        <v>0.97476600789248125</v>
      </c>
      <c r="R87" s="295">
        <v>0.86999059802582512</v>
      </c>
      <c r="S87" s="295">
        <v>0.88884776345223004</v>
      </c>
      <c r="T87" s="295">
        <v>1.067781264065661</v>
      </c>
      <c r="U87" s="295">
        <v>1.22553187926033</v>
      </c>
      <c r="V87" s="295">
        <v>2.343886420958079</v>
      </c>
      <c r="W87" s="295">
        <v>1.3295302103055919</v>
      </c>
      <c r="X87" s="295">
        <v>0.13406755814158039</v>
      </c>
      <c r="Y87" s="295">
        <v>0.43696192424534652</v>
      </c>
      <c r="DA87" s="122" t="s">
        <v>1656</v>
      </c>
    </row>
    <row r="88" spans="1:105" ht="12" customHeight="1" x14ac:dyDescent="0.25">
      <c r="A88" s="60" t="s">
        <v>1530</v>
      </c>
      <c r="B88" s="262">
        <v>1.148015976749001</v>
      </c>
      <c r="C88" s="262">
        <v>1.1775117743022929</v>
      </c>
      <c r="D88" s="262">
        <v>0.94639909671777922</v>
      </c>
      <c r="E88" s="262">
        <v>0.43292177762244399</v>
      </c>
      <c r="F88" s="262">
        <v>0.47127916922772589</v>
      </c>
      <c r="G88" s="262">
        <v>0.44674094568812739</v>
      </c>
      <c r="H88" s="262">
        <v>0.31602230432513301</v>
      </c>
      <c r="I88" s="262">
        <v>5.4833546084010677E-2</v>
      </c>
      <c r="J88" s="262">
        <v>7.0813305546481464E-2</v>
      </c>
      <c r="K88" s="262">
        <v>6.4702404878152917E-2</v>
      </c>
      <c r="L88" s="262">
        <v>5.0267802341999367E-2</v>
      </c>
      <c r="M88" s="262">
        <v>0.21430006547893851</v>
      </c>
      <c r="N88" s="262">
        <v>0.42532799203177007</v>
      </c>
      <c r="O88" s="262">
        <v>0.21947355373920049</v>
      </c>
      <c r="P88" s="262">
        <v>0.1956807603009747</v>
      </c>
      <c r="Q88" s="262">
        <v>0.1801072977681048</v>
      </c>
      <c r="R88" s="262">
        <v>0.16647343127802641</v>
      </c>
      <c r="S88" s="262">
        <v>0.14848723847546669</v>
      </c>
      <c r="T88" s="262">
        <v>8.009948045323026E-2</v>
      </c>
      <c r="U88" s="262">
        <v>9.0039564447436174E-2</v>
      </c>
      <c r="V88" s="262">
        <v>0.12922637447337321</v>
      </c>
      <c r="W88" s="262">
        <v>6.7330317515963481E-2</v>
      </c>
      <c r="X88" s="262">
        <v>1.768098615501968E-2</v>
      </c>
      <c r="Y88" s="262">
        <v>6.632760537738723E-2</v>
      </c>
      <c r="DA88" s="72" t="s">
        <v>1657</v>
      </c>
    </row>
    <row r="89" spans="1:105" ht="12" customHeight="1" x14ac:dyDescent="0.25">
      <c r="A89" s="57" t="s">
        <v>1532</v>
      </c>
      <c r="B89" s="261">
        <f t="shared" ref="B89:Y89" si="3">B90+B96</f>
        <v>3.1122477419965326</v>
      </c>
      <c r="C89" s="261">
        <f t="shared" si="3"/>
        <v>3.3755547821307639</v>
      </c>
      <c r="D89" s="261">
        <f t="shared" si="3"/>
        <v>2.1677969252082741</v>
      </c>
      <c r="E89" s="261">
        <f t="shared" si="3"/>
        <v>1.1912886690760232</v>
      </c>
      <c r="F89" s="261">
        <f t="shared" si="3"/>
        <v>1.7074262427798605</v>
      </c>
      <c r="G89" s="261">
        <f t="shared" si="3"/>
        <v>1.80815084128337</v>
      </c>
      <c r="H89" s="261">
        <f t="shared" si="3"/>
        <v>1.6720868982455377</v>
      </c>
      <c r="I89" s="261">
        <f t="shared" si="3"/>
        <v>0.2850336446204238</v>
      </c>
      <c r="J89" s="261">
        <f t="shared" si="3"/>
        <v>0.38565041635381564</v>
      </c>
      <c r="K89" s="261">
        <f t="shared" si="3"/>
        <v>0.36153625679932111</v>
      </c>
      <c r="L89" s="261">
        <f t="shared" si="3"/>
        <v>0.29470380963976056</v>
      </c>
      <c r="M89" s="261">
        <f t="shared" si="3"/>
        <v>0.5875736842443009</v>
      </c>
      <c r="N89" s="261">
        <f t="shared" si="3"/>
        <v>1.2477142366732141</v>
      </c>
      <c r="O89" s="261">
        <f t="shared" si="3"/>
        <v>0.58350869968767005</v>
      </c>
      <c r="P89" s="261">
        <f t="shared" si="3"/>
        <v>0.54376394805626083</v>
      </c>
      <c r="Q89" s="261">
        <f t="shared" si="3"/>
        <v>0.52578208552369698</v>
      </c>
      <c r="R89" s="261">
        <f t="shared" si="3"/>
        <v>0.50566940588964782</v>
      </c>
      <c r="S89" s="261">
        <f t="shared" si="3"/>
        <v>0.4766274292016428</v>
      </c>
      <c r="T89" s="261">
        <f t="shared" si="3"/>
        <v>0.4263501207027387</v>
      </c>
      <c r="U89" s="261">
        <f t="shared" si="3"/>
        <v>0.5089480221916638</v>
      </c>
      <c r="V89" s="261">
        <f t="shared" si="3"/>
        <v>0.62919499854357175</v>
      </c>
      <c r="W89" s="261">
        <f t="shared" si="3"/>
        <v>0.40142407292678728</v>
      </c>
      <c r="X89" s="261">
        <f t="shared" si="3"/>
        <v>4.7015190084723088E-2</v>
      </c>
      <c r="Y89" s="261">
        <f t="shared" si="3"/>
        <v>0.14545736666596298</v>
      </c>
      <c r="DA89" s="70"/>
    </row>
    <row r="90" spans="1:105" ht="12" customHeight="1" x14ac:dyDescent="0.25">
      <c r="A90" s="60" t="s">
        <v>1533</v>
      </c>
      <c r="B90" s="262">
        <v>1.8805215928089869</v>
      </c>
      <c r="C90" s="262">
        <v>2.112182082831247</v>
      </c>
      <c r="D90" s="262">
        <v>1.1523890052803201</v>
      </c>
      <c r="E90" s="262">
        <v>0.72679942428312916</v>
      </c>
      <c r="F90" s="262">
        <v>1.201782690719706</v>
      </c>
      <c r="G90" s="262">
        <v>1.328834772638493</v>
      </c>
      <c r="H90" s="262">
        <v>1.3330211153231839</v>
      </c>
      <c r="I90" s="262">
        <v>0.22620178693529069</v>
      </c>
      <c r="J90" s="262">
        <v>0.30967359902849478</v>
      </c>
      <c r="K90" s="262">
        <v>0.29211593023781612</v>
      </c>
      <c r="L90" s="262">
        <v>0.24077061719224049</v>
      </c>
      <c r="M90" s="262">
        <v>0.35764744648365432</v>
      </c>
      <c r="N90" s="262">
        <v>0.79137249546284349</v>
      </c>
      <c r="O90" s="262">
        <v>0.34803173710982621</v>
      </c>
      <c r="P90" s="262">
        <v>0.33381468407636777</v>
      </c>
      <c r="Q90" s="262">
        <v>0.33254185819802312</v>
      </c>
      <c r="R90" s="262">
        <v>0.32705718915831888</v>
      </c>
      <c r="S90" s="262">
        <v>0.31731290905984932</v>
      </c>
      <c r="T90" s="262">
        <v>0.34041000609739008</v>
      </c>
      <c r="U90" s="262">
        <v>0.41234301996388362</v>
      </c>
      <c r="V90" s="262">
        <v>0.49054579171432178</v>
      </c>
      <c r="W90" s="262">
        <v>0.32918421355447769</v>
      </c>
      <c r="X90" s="262">
        <v>2.8044954973332991E-2</v>
      </c>
      <c r="Y90" s="262">
        <v>7.4293334447809958E-2</v>
      </c>
      <c r="DA90" s="72" t="s">
        <v>1658</v>
      </c>
    </row>
    <row r="91" spans="1:105" ht="12" customHeight="1" x14ac:dyDescent="0.25">
      <c r="A91" s="59" t="s">
        <v>28</v>
      </c>
      <c r="B91" s="230">
        <v>0.79962297136077853</v>
      </c>
      <c r="C91" s="230">
        <v>0.8985046295772986</v>
      </c>
      <c r="D91" s="230">
        <v>0.30822345110102528</v>
      </c>
      <c r="E91" s="230">
        <v>0.18202698310660209</v>
      </c>
      <c r="F91" s="230">
        <v>0.41505063460705838</v>
      </c>
      <c r="G91" s="230">
        <v>0.47530875792524802</v>
      </c>
      <c r="H91" s="230">
        <v>0.53365763162388036</v>
      </c>
      <c r="I91" s="230">
        <v>6.7035706872506373E-2</v>
      </c>
      <c r="J91" s="230">
        <v>9.6094159675312762E-2</v>
      </c>
      <c r="K91" s="230">
        <v>9.523019299299651E-2</v>
      </c>
      <c r="L91" s="230">
        <v>7.7345926449007243E-2</v>
      </c>
      <c r="M91" s="230">
        <v>0.11503188926249031</v>
      </c>
      <c r="N91" s="230">
        <v>0.2497004809339291</v>
      </c>
      <c r="O91" s="230">
        <v>0.13025300421816641</v>
      </c>
      <c r="P91" s="230">
        <v>0.10902268235863199</v>
      </c>
      <c r="Q91" s="230">
        <v>0.1035372367593887</v>
      </c>
      <c r="R91" s="230">
        <v>0.1025171659978536</v>
      </c>
      <c r="S91" s="230">
        <v>0.104197216453778</v>
      </c>
      <c r="T91" s="230">
        <v>9.6106503862167056E-2</v>
      </c>
      <c r="U91" s="230">
        <v>0.12762478118943249</v>
      </c>
      <c r="V91" s="230">
        <v>0.16501653736362809</v>
      </c>
      <c r="W91" s="230">
        <v>0.1330114673745075</v>
      </c>
      <c r="X91" s="230">
        <v>2.1787832064748849E-2</v>
      </c>
      <c r="Y91" s="230">
        <v>5.097077339481218E-2</v>
      </c>
      <c r="DA91" s="71" t="s">
        <v>1659</v>
      </c>
    </row>
    <row r="92" spans="1:105" ht="12" customHeight="1" x14ac:dyDescent="0.25">
      <c r="A92" s="59" t="s">
        <v>31</v>
      </c>
      <c r="B92" s="295">
        <v>0</v>
      </c>
      <c r="C92" s="295">
        <v>0</v>
      </c>
      <c r="D92" s="295">
        <v>0</v>
      </c>
      <c r="E92" s="295">
        <v>0</v>
      </c>
      <c r="F92" s="295">
        <v>0</v>
      </c>
      <c r="G92" s="295">
        <v>0</v>
      </c>
      <c r="H92" s="295">
        <v>0</v>
      </c>
      <c r="I92" s="295">
        <v>0</v>
      </c>
      <c r="J92" s="295">
        <v>0</v>
      </c>
      <c r="K92" s="295">
        <v>0</v>
      </c>
      <c r="L92" s="295">
        <v>0</v>
      </c>
      <c r="M92" s="295">
        <v>0</v>
      </c>
      <c r="N92" s="295">
        <v>0</v>
      </c>
      <c r="O92" s="295">
        <v>0</v>
      </c>
      <c r="P92" s="295">
        <v>0</v>
      </c>
      <c r="Q92" s="295">
        <v>0</v>
      </c>
      <c r="R92" s="295">
        <v>0</v>
      </c>
      <c r="S92" s="295">
        <v>0</v>
      </c>
      <c r="T92" s="295">
        <v>0</v>
      </c>
      <c r="U92" s="295">
        <v>0</v>
      </c>
      <c r="V92" s="295">
        <v>0</v>
      </c>
      <c r="W92" s="295">
        <v>0</v>
      </c>
      <c r="X92" s="295">
        <v>0</v>
      </c>
      <c r="Y92" s="295">
        <v>0</v>
      </c>
      <c r="DA92" s="122" t="s">
        <v>1660</v>
      </c>
    </row>
    <row r="93" spans="1:105" ht="12" customHeight="1" x14ac:dyDescent="0.25">
      <c r="A93" s="59" t="s">
        <v>159</v>
      </c>
      <c r="B93" s="295">
        <v>9.9934903886175503E-3</v>
      </c>
      <c r="C93" s="295">
        <v>1.3565296395847229E-2</v>
      </c>
      <c r="D93" s="295">
        <v>8.9107441957466671E-3</v>
      </c>
      <c r="E93" s="295">
        <v>4.1304840229842406E-3</v>
      </c>
      <c r="F93" s="295">
        <v>6.9265139835423583E-3</v>
      </c>
      <c r="G93" s="295">
        <v>5.1037309632769303E-3</v>
      </c>
      <c r="H93" s="295">
        <v>2.2395595686924112E-3</v>
      </c>
      <c r="I93" s="295">
        <v>3.4520232661475702E-4</v>
      </c>
      <c r="J93" s="295">
        <v>3.0352721956937212E-4</v>
      </c>
      <c r="K93" s="295">
        <v>2.4688031073599119E-4</v>
      </c>
      <c r="L93" s="295">
        <v>3.9299037762693983E-4</v>
      </c>
      <c r="M93" s="295">
        <v>4.0100453206057458E-4</v>
      </c>
      <c r="N93" s="295">
        <v>3.0845546569210351E-3</v>
      </c>
      <c r="O93" s="295">
        <v>2.3092712221127222E-3</v>
      </c>
      <c r="P93" s="295">
        <v>2.0616096904910492E-3</v>
      </c>
      <c r="Q93" s="295">
        <v>2.4435683172502501E-3</v>
      </c>
      <c r="R93" s="295">
        <v>4.5621421844227704E-3</v>
      </c>
      <c r="S93" s="295">
        <v>1.0397419997391541E-2</v>
      </c>
      <c r="T93" s="295">
        <v>1.187959099205412E-2</v>
      </c>
      <c r="U93" s="295">
        <v>1.9327607698112041E-2</v>
      </c>
      <c r="V93" s="295">
        <v>2.8048954080711921E-2</v>
      </c>
      <c r="W93" s="295">
        <v>1.9233291848860572E-2</v>
      </c>
      <c r="X93" s="295">
        <v>2.3420460299844398E-3</v>
      </c>
      <c r="Y93" s="295">
        <v>9.8145261965578243E-3</v>
      </c>
      <c r="DA93" s="122" t="s">
        <v>1661</v>
      </c>
    </row>
    <row r="94" spans="1:105" ht="12" customHeight="1" x14ac:dyDescent="0.25">
      <c r="A94" s="59" t="s">
        <v>32</v>
      </c>
      <c r="B94" s="295">
        <v>0</v>
      </c>
      <c r="C94" s="295">
        <v>0</v>
      </c>
      <c r="D94" s="295">
        <v>0</v>
      </c>
      <c r="E94" s="295">
        <v>0</v>
      </c>
      <c r="F94" s="295">
        <v>0</v>
      </c>
      <c r="G94" s="295">
        <v>0</v>
      </c>
      <c r="H94" s="295">
        <v>0</v>
      </c>
      <c r="I94" s="295">
        <v>0</v>
      </c>
      <c r="J94" s="295">
        <v>0</v>
      </c>
      <c r="K94" s="295">
        <v>0</v>
      </c>
      <c r="L94" s="295">
        <v>0</v>
      </c>
      <c r="M94" s="295">
        <v>0</v>
      </c>
      <c r="N94" s="295">
        <v>0</v>
      </c>
      <c r="O94" s="295">
        <v>0</v>
      </c>
      <c r="P94" s="295">
        <v>0</v>
      </c>
      <c r="Q94" s="295">
        <v>0</v>
      </c>
      <c r="R94" s="295">
        <v>0</v>
      </c>
      <c r="S94" s="295">
        <v>0</v>
      </c>
      <c r="T94" s="295">
        <v>0</v>
      </c>
      <c r="U94" s="295">
        <v>0</v>
      </c>
      <c r="V94" s="295">
        <v>0</v>
      </c>
      <c r="W94" s="295">
        <v>0</v>
      </c>
      <c r="X94" s="295">
        <v>0</v>
      </c>
      <c r="Y94" s="295">
        <v>0</v>
      </c>
      <c r="DA94" s="122" t="s">
        <v>1662</v>
      </c>
    </row>
    <row r="95" spans="1:105" ht="12" customHeight="1" x14ac:dyDescent="0.25">
      <c r="A95" s="59" t="s">
        <v>35</v>
      </c>
      <c r="B95" s="295">
        <v>1.070905131059591</v>
      </c>
      <c r="C95" s="295">
        <v>1.2001121568581019</v>
      </c>
      <c r="D95" s="295">
        <v>0.83525480998354795</v>
      </c>
      <c r="E95" s="295">
        <v>0.5406419571535428</v>
      </c>
      <c r="F95" s="295">
        <v>0.77980554212910558</v>
      </c>
      <c r="G95" s="295">
        <v>0.84842228374996831</v>
      </c>
      <c r="H95" s="295">
        <v>0.79712392413061151</v>
      </c>
      <c r="I95" s="295">
        <v>0.15882087773616951</v>
      </c>
      <c r="J95" s="295">
        <v>0.21327591213361261</v>
      </c>
      <c r="K95" s="295">
        <v>0.19663885693408359</v>
      </c>
      <c r="L95" s="295">
        <v>0.16303170036560641</v>
      </c>
      <c r="M95" s="295">
        <v>0.24221455268910341</v>
      </c>
      <c r="N95" s="295">
        <v>0.5385874598719933</v>
      </c>
      <c r="O95" s="295">
        <v>0.21546946166954711</v>
      </c>
      <c r="P95" s="295">
        <v>0.22273039202724479</v>
      </c>
      <c r="Q95" s="295">
        <v>0.22656105312138411</v>
      </c>
      <c r="R95" s="295">
        <v>0.21997788097604259</v>
      </c>
      <c r="S95" s="295">
        <v>0.20271827260867981</v>
      </c>
      <c r="T95" s="295">
        <v>0.232423911243169</v>
      </c>
      <c r="U95" s="295">
        <v>0.26539063107633898</v>
      </c>
      <c r="V95" s="295">
        <v>0.29748030026998179</v>
      </c>
      <c r="W95" s="295">
        <v>0.17693945433110961</v>
      </c>
      <c r="X95" s="295">
        <v>3.9150768785997034E-3</v>
      </c>
      <c r="Y95" s="295">
        <v>1.3508034856439951E-2</v>
      </c>
      <c r="DA95" s="122" t="s">
        <v>1663</v>
      </c>
    </row>
    <row r="96" spans="1:105" ht="12" customHeight="1" x14ac:dyDescent="0.25">
      <c r="A96" s="61" t="s">
        <v>1540</v>
      </c>
      <c r="B96" s="263">
        <v>1.231726149187546</v>
      </c>
      <c r="C96" s="263">
        <v>1.2633726992995169</v>
      </c>
      <c r="D96" s="263">
        <v>1.015407919927954</v>
      </c>
      <c r="E96" s="263">
        <v>0.464489244792894</v>
      </c>
      <c r="F96" s="263">
        <v>0.50564355206015454</v>
      </c>
      <c r="G96" s="263">
        <v>0.47931606864487691</v>
      </c>
      <c r="H96" s="263">
        <v>0.33906578292235368</v>
      </c>
      <c r="I96" s="263">
        <v>5.8831857685133132E-2</v>
      </c>
      <c r="J96" s="263">
        <v>7.597681732532087E-2</v>
      </c>
      <c r="K96" s="263">
        <v>6.9420326561505E-2</v>
      </c>
      <c r="L96" s="263">
        <v>5.3933192447520047E-2</v>
      </c>
      <c r="M96" s="263">
        <v>0.22992623776064661</v>
      </c>
      <c r="N96" s="263">
        <v>0.45634174121037052</v>
      </c>
      <c r="O96" s="263">
        <v>0.23547696257784381</v>
      </c>
      <c r="P96" s="263">
        <v>0.209949263979893</v>
      </c>
      <c r="Q96" s="263">
        <v>0.19324022732567381</v>
      </c>
      <c r="R96" s="263">
        <v>0.17861221673132899</v>
      </c>
      <c r="S96" s="263">
        <v>0.15931452014179351</v>
      </c>
      <c r="T96" s="263">
        <v>8.5940114605348644E-2</v>
      </c>
      <c r="U96" s="263">
        <v>9.6605002227780151E-2</v>
      </c>
      <c r="V96" s="263">
        <v>0.13864920682925</v>
      </c>
      <c r="W96" s="263">
        <v>7.2239859372309589E-2</v>
      </c>
      <c r="X96" s="263">
        <v>1.89702351113901E-2</v>
      </c>
      <c r="Y96" s="263">
        <v>7.1164032218153039E-2</v>
      </c>
      <c r="DA96" s="74" t="s">
        <v>1664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DA97" s="94"/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v>47.25371090879068</v>
      </c>
      <c r="C99" s="223">
        <v>47.628640933714912</v>
      </c>
      <c r="D99" s="223">
        <v>45.699351918017612</v>
      </c>
      <c r="E99" s="223">
        <v>37.650051638044488</v>
      </c>
      <c r="F99" s="223">
        <v>40.715867701849383</v>
      </c>
      <c r="G99" s="223">
        <v>40.920151348315549</v>
      </c>
      <c r="H99" s="223">
        <v>39.199844518841452</v>
      </c>
      <c r="I99" s="223">
        <v>38.208278489134628</v>
      </c>
      <c r="J99" s="223">
        <v>37.775518291676399</v>
      </c>
      <c r="K99" s="223">
        <v>38.530595828749163</v>
      </c>
      <c r="L99" s="223">
        <v>37.554294778717363</v>
      </c>
      <c r="M99" s="223">
        <v>39.612810146989723</v>
      </c>
      <c r="N99" s="223">
        <v>38.61138342299045</v>
      </c>
      <c r="O99" s="223">
        <v>27.464299583188769</v>
      </c>
      <c r="P99" s="223">
        <v>39.579757862395752</v>
      </c>
      <c r="Q99" s="223">
        <v>37.536413986919698</v>
      </c>
      <c r="R99" s="223">
        <v>37.198528523154764</v>
      </c>
      <c r="S99" s="223">
        <v>36.314644364946588</v>
      </c>
      <c r="T99" s="223">
        <v>35.851718798160057</v>
      </c>
      <c r="U99" s="223">
        <v>34.194642018082249</v>
      </c>
      <c r="V99" s="223">
        <v>24.14254745148898</v>
      </c>
      <c r="W99" s="223">
        <v>17.7272503542235</v>
      </c>
      <c r="X99" s="223">
        <v>4.9308795305117501</v>
      </c>
      <c r="Y99" s="223">
        <v>4.9917385645923202</v>
      </c>
      <c r="DA99" s="89" t="s">
        <v>1665</v>
      </c>
    </row>
    <row r="100" spans="1:105" ht="12" customHeight="1" x14ac:dyDescent="0.25">
      <c r="A100" s="55" t="s">
        <v>91</v>
      </c>
      <c r="B100" s="259">
        <v>0.4071348759328593</v>
      </c>
      <c r="C100" s="259">
        <v>0.4123053349422543</v>
      </c>
      <c r="D100" s="259">
        <v>0.37889303851941752</v>
      </c>
      <c r="E100" s="259">
        <v>0.31673960511146571</v>
      </c>
      <c r="F100" s="259">
        <v>0.35387033569091719</v>
      </c>
      <c r="G100" s="259">
        <v>0.35834076738395287</v>
      </c>
      <c r="H100" s="259">
        <v>0.34939491458393651</v>
      </c>
      <c r="I100" s="259">
        <v>0.33459393977706042</v>
      </c>
      <c r="J100" s="259">
        <v>0.33205996962615958</v>
      </c>
      <c r="K100" s="259">
        <v>0.33719007084198588</v>
      </c>
      <c r="L100" s="259">
        <v>0.331324795560337</v>
      </c>
      <c r="M100" s="259">
        <v>0.33650133604328852</v>
      </c>
      <c r="N100" s="259">
        <v>0.32950933968599178</v>
      </c>
      <c r="O100" s="259">
        <v>0.23450371254153801</v>
      </c>
      <c r="P100" s="259">
        <v>0.33412712449024068</v>
      </c>
      <c r="Q100" s="259">
        <v>0.31336243382387458</v>
      </c>
      <c r="R100" s="259">
        <v>0.31310184962229731</v>
      </c>
      <c r="S100" s="259">
        <v>0.30319834374791022</v>
      </c>
      <c r="T100" s="259">
        <v>0.30538282414670842</v>
      </c>
      <c r="U100" s="259">
        <v>0.29436163182305902</v>
      </c>
      <c r="V100" s="259">
        <v>0.2084728321760845</v>
      </c>
      <c r="W100" s="259">
        <v>0.15626901879805419</v>
      </c>
      <c r="X100" s="259">
        <v>4.3946228973539447E-2</v>
      </c>
      <c r="Y100" s="259">
        <v>4.3078552881410673E-2</v>
      </c>
      <c r="DA100" s="67" t="s">
        <v>1666</v>
      </c>
    </row>
    <row r="101" spans="1:105" ht="12" customHeight="1" x14ac:dyDescent="0.25">
      <c r="A101" s="173" t="s">
        <v>92</v>
      </c>
      <c r="B101" s="224">
        <v>0.1184834416999696</v>
      </c>
      <c r="C101" s="224">
        <v>0.11998813661758891</v>
      </c>
      <c r="D101" s="224">
        <v>0.11026456806747</v>
      </c>
      <c r="E101" s="224">
        <v>9.2176820888428504E-2</v>
      </c>
      <c r="F101" s="224">
        <v>0.102982519471257</v>
      </c>
      <c r="G101" s="224">
        <v>0.10428349407251621</v>
      </c>
      <c r="H101" s="224">
        <v>0.1016800928623922</v>
      </c>
      <c r="I101" s="224">
        <v>9.7372747706526958E-2</v>
      </c>
      <c r="J101" s="224">
        <v>9.6635317625265033E-2</v>
      </c>
      <c r="K101" s="224">
        <v>9.8917413810828289E-2</v>
      </c>
      <c r="L101" s="224">
        <v>9.6468959018684103E-2</v>
      </c>
      <c r="M101" s="224">
        <v>9.7927833717742663E-2</v>
      </c>
      <c r="N101" s="224">
        <v>9.5893039250999984E-2</v>
      </c>
      <c r="O101" s="224">
        <v>6.8244723298830676E-2</v>
      </c>
      <c r="P101" s="224">
        <v>9.8080065679756287E-2</v>
      </c>
      <c r="Q101" s="224">
        <v>9.3211730463354681E-2</v>
      </c>
      <c r="R101" s="224">
        <v>9.2697011357927753E-2</v>
      </c>
      <c r="S101" s="224">
        <v>9.1181641376704259E-2</v>
      </c>
      <c r="T101" s="224">
        <v>9.1492156088632662E-2</v>
      </c>
      <c r="U101" s="224">
        <v>8.7891838393222635E-2</v>
      </c>
      <c r="V101" s="224">
        <v>6.2057795989954638E-2</v>
      </c>
      <c r="W101" s="224">
        <v>4.6391110629519908E-2</v>
      </c>
      <c r="X101" s="224">
        <v>1.301426841574509E-2</v>
      </c>
      <c r="Y101" s="224">
        <v>1.2729287887944E-2</v>
      </c>
      <c r="DA101" s="177" t="s">
        <v>1667</v>
      </c>
    </row>
    <row r="102" spans="1:105" ht="12" customHeight="1" x14ac:dyDescent="0.25">
      <c r="A102" s="173" t="s">
        <v>93</v>
      </c>
      <c r="B102" s="224">
        <v>0.93073989560024095</v>
      </c>
      <c r="C102" s="224">
        <v>0.8779569370402901</v>
      </c>
      <c r="D102" s="224">
        <v>1.109156523128737</v>
      </c>
      <c r="E102" s="224">
        <v>0.72869702686232307</v>
      </c>
      <c r="F102" s="224">
        <v>0.56972713552984311</v>
      </c>
      <c r="G102" s="224">
        <v>0.50402693391574138</v>
      </c>
      <c r="H102" s="224">
        <v>0.35819260597898012</v>
      </c>
      <c r="I102" s="224">
        <v>0.35585862201968738</v>
      </c>
      <c r="J102" s="224">
        <v>0.33426049694051752</v>
      </c>
      <c r="K102" s="224">
        <v>0.32826511424278387</v>
      </c>
      <c r="L102" s="224">
        <v>0.30531511863089461</v>
      </c>
      <c r="M102" s="224">
        <v>0.7701730777001039</v>
      </c>
      <c r="N102" s="224">
        <v>0.69208518142039521</v>
      </c>
      <c r="O102" s="224">
        <v>0.55443428553549934</v>
      </c>
      <c r="P102" s="224">
        <v>0.74948755812381262</v>
      </c>
      <c r="Q102" s="224">
        <v>0.66018038824044956</v>
      </c>
      <c r="R102" s="224">
        <v>0.62595183789874975</v>
      </c>
      <c r="S102" s="224">
        <v>0.56315671706227866</v>
      </c>
      <c r="T102" s="224">
        <v>0.31385165000754228</v>
      </c>
      <c r="U102" s="224">
        <v>0.28092386512506112</v>
      </c>
      <c r="V102" s="224">
        <v>0.2343471351217617</v>
      </c>
      <c r="W102" s="224">
        <v>0.13800083023008691</v>
      </c>
      <c r="X102" s="224">
        <v>9.6982332328914081E-2</v>
      </c>
      <c r="Y102" s="224">
        <v>0.12485875561377539</v>
      </c>
      <c r="DA102" s="177" t="s">
        <v>1668</v>
      </c>
    </row>
    <row r="103" spans="1:105" ht="12" customHeight="1" x14ac:dyDescent="0.25">
      <c r="A103" s="173" t="s">
        <v>94</v>
      </c>
      <c r="B103" s="224">
        <v>0.36203507224767051</v>
      </c>
      <c r="C103" s="224">
        <v>0.36663278079998002</v>
      </c>
      <c r="D103" s="224">
        <v>0.33692168537567851</v>
      </c>
      <c r="E103" s="224">
        <v>0.28165321272830113</v>
      </c>
      <c r="F103" s="224">
        <v>0.31467083790015538</v>
      </c>
      <c r="G103" s="224">
        <v>0.31864606369543541</v>
      </c>
      <c r="H103" s="224">
        <v>0.31069117538637009</v>
      </c>
      <c r="I103" s="224">
        <v>0.29752975812565158</v>
      </c>
      <c r="J103" s="224">
        <v>0.29527648501915871</v>
      </c>
      <c r="K103" s="224">
        <v>0.30224960164678549</v>
      </c>
      <c r="L103" s="224">
        <v>0.29476816377790821</v>
      </c>
      <c r="M103" s="224">
        <v>0.29922586520433547</v>
      </c>
      <c r="N103" s="224">
        <v>0.29300839758855002</v>
      </c>
      <c r="O103" s="224">
        <v>0.20852688760155069</v>
      </c>
      <c r="P103" s="224">
        <v>0.29969102142005</v>
      </c>
      <c r="Q103" s="224">
        <v>0.28481545681365578</v>
      </c>
      <c r="R103" s="224">
        <v>0.28324269385330603</v>
      </c>
      <c r="S103" s="224">
        <v>0.2786123668408324</v>
      </c>
      <c r="T103" s="224">
        <v>0.27956116791002861</v>
      </c>
      <c r="U103" s="224">
        <v>0.26856012626006542</v>
      </c>
      <c r="V103" s="224">
        <v>0.18962226562971449</v>
      </c>
      <c r="W103" s="224">
        <v>0.14175152955919099</v>
      </c>
      <c r="X103" s="224">
        <v>3.9766076495953588E-2</v>
      </c>
      <c r="Y103" s="224">
        <v>3.8895297047860697E-2</v>
      </c>
      <c r="DA103" s="177" t="s">
        <v>1669</v>
      </c>
    </row>
    <row r="104" spans="1:105" ht="12" customHeight="1" x14ac:dyDescent="0.25">
      <c r="A104" s="56" t="s">
        <v>95</v>
      </c>
      <c r="B104" s="260">
        <v>0.56714715340648114</v>
      </c>
      <c r="C104" s="260">
        <v>0.57301489958059104</v>
      </c>
      <c r="D104" s="260">
        <v>0.54701594295673106</v>
      </c>
      <c r="E104" s="260">
        <v>0.4425088480656213</v>
      </c>
      <c r="F104" s="260">
        <v>0.50582398282293306</v>
      </c>
      <c r="G104" s="260">
        <v>0.52099838225958051</v>
      </c>
      <c r="H104" s="260">
        <v>0.52926023218674523</v>
      </c>
      <c r="I104" s="260">
        <v>0.50989174091894662</v>
      </c>
      <c r="J104" s="260">
        <v>0.50908557254410958</v>
      </c>
      <c r="K104" s="260">
        <v>0.52304015410069371</v>
      </c>
      <c r="L104" s="260">
        <v>0.51304158734078253</v>
      </c>
      <c r="M104" s="260">
        <v>0.4701683278991442</v>
      </c>
      <c r="N104" s="260">
        <v>0.46090420953844641</v>
      </c>
      <c r="O104" s="260">
        <v>0.32750746862207758</v>
      </c>
      <c r="P104" s="260">
        <v>0.47022626243409832</v>
      </c>
      <c r="Q104" s="260">
        <v>0.44797053598757408</v>
      </c>
      <c r="R104" s="260">
        <v>0.44669730158120141</v>
      </c>
      <c r="S104" s="260">
        <v>0.44070658320224609</v>
      </c>
      <c r="T104" s="260">
        <v>0.47979680088797028</v>
      </c>
      <c r="U104" s="260">
        <v>0.46379501350863239</v>
      </c>
      <c r="V104" s="260">
        <v>0.31846433333074292</v>
      </c>
      <c r="W104" s="260">
        <v>0.24475475179649481</v>
      </c>
      <c r="X104" s="260">
        <v>5.9731818245628648E-2</v>
      </c>
      <c r="Y104" s="260">
        <v>6.5456562169728005E-2</v>
      </c>
      <c r="DA104" s="68" t="s">
        <v>1670</v>
      </c>
    </row>
    <row r="105" spans="1:105" ht="12" customHeight="1" x14ac:dyDescent="0.25">
      <c r="A105" s="37" t="s">
        <v>159</v>
      </c>
      <c r="B105" s="226">
        <v>3.9623246213003121E-3</v>
      </c>
      <c r="C105" s="226">
        <v>5.0454123644616223E-3</v>
      </c>
      <c r="D105" s="226">
        <v>3.4682162079259422E-3</v>
      </c>
      <c r="E105" s="226">
        <v>2.6097797321115541E-3</v>
      </c>
      <c r="F105" s="226">
        <v>3.9946751945868896E-3</v>
      </c>
      <c r="G105" s="226">
        <v>2.8649584074434912E-3</v>
      </c>
      <c r="H105" s="226">
        <v>1.4055250742946741E-3</v>
      </c>
      <c r="I105" s="226">
        <v>1.049264697383693E-3</v>
      </c>
      <c r="J105" s="226">
        <v>6.8819050156424552E-4</v>
      </c>
      <c r="K105" s="226">
        <v>6.2472819940784729E-4</v>
      </c>
      <c r="L105" s="226">
        <v>1.177565105678932E-3</v>
      </c>
      <c r="M105" s="226">
        <v>6.0609728119836439E-4</v>
      </c>
      <c r="N105" s="226">
        <v>2.1511630591727199E-3</v>
      </c>
      <c r="O105" s="226">
        <v>2.619886570835608E-3</v>
      </c>
      <c r="P105" s="226">
        <v>3.3704815693315622E-3</v>
      </c>
      <c r="Q105" s="226">
        <v>3.9180287819588558E-3</v>
      </c>
      <c r="R105" s="226">
        <v>7.6474264877031536E-3</v>
      </c>
      <c r="S105" s="226">
        <v>1.8628677882459199E-2</v>
      </c>
      <c r="T105" s="226">
        <v>2.2220062662890269E-2</v>
      </c>
      <c r="U105" s="226">
        <v>3.00952398192425E-2</v>
      </c>
      <c r="V105" s="226">
        <v>2.597179377818196E-2</v>
      </c>
      <c r="W105" s="226">
        <v>2.299679405962906E-2</v>
      </c>
      <c r="X105" s="226">
        <v>1.372141690926677E-2</v>
      </c>
      <c r="Y105" s="226">
        <v>1.118885100062364E-2</v>
      </c>
      <c r="DA105" s="69" t="s">
        <v>1671</v>
      </c>
    </row>
    <row r="106" spans="1:105" ht="12" customHeight="1" x14ac:dyDescent="0.25">
      <c r="A106" s="37" t="s">
        <v>35</v>
      </c>
      <c r="B106" s="226">
        <v>0.43783043990431719</v>
      </c>
      <c r="C106" s="226">
        <v>0.46184165645158359</v>
      </c>
      <c r="D106" s="226">
        <v>0.33636829949244018</v>
      </c>
      <c r="E106" s="226">
        <v>0.35344068583888039</v>
      </c>
      <c r="F106" s="226">
        <v>0.46532561727433058</v>
      </c>
      <c r="G106" s="226">
        <v>0.49277254429226758</v>
      </c>
      <c r="H106" s="226">
        <v>0.51761363779761005</v>
      </c>
      <c r="I106" s="226">
        <v>0.49948543211027657</v>
      </c>
      <c r="J106" s="226">
        <v>0.50033020931397276</v>
      </c>
      <c r="K106" s="226">
        <v>0.51484663997806901</v>
      </c>
      <c r="L106" s="226">
        <v>0.50545087940093381</v>
      </c>
      <c r="M106" s="226">
        <v>0.37878883981431472</v>
      </c>
      <c r="N106" s="226">
        <v>0.38863417293232738</v>
      </c>
      <c r="O106" s="226">
        <v>0.25292814516877599</v>
      </c>
      <c r="P106" s="226">
        <v>0.37676354837139081</v>
      </c>
      <c r="Q106" s="226">
        <v>0.37586533904274788</v>
      </c>
      <c r="R106" s="226">
        <v>0.38153061796828591</v>
      </c>
      <c r="S106" s="226">
        <v>0.37579693174770479</v>
      </c>
      <c r="T106" s="226">
        <v>0.44980935496748081</v>
      </c>
      <c r="U106" s="226">
        <v>0.42757192484956252</v>
      </c>
      <c r="V106" s="226">
        <v>0.28500164899197927</v>
      </c>
      <c r="W106" s="226">
        <v>0.2188982276357693</v>
      </c>
      <c r="X106" s="226">
        <v>2.373273093371207E-2</v>
      </c>
      <c r="Y106" s="226">
        <v>1.593353768314424E-2</v>
      </c>
      <c r="DA106" s="69" t="s">
        <v>1672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1673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0</v>
      </c>
      <c r="H108" s="226">
        <v>0</v>
      </c>
      <c r="I108" s="226">
        <v>0</v>
      </c>
      <c r="J108" s="226">
        <v>0</v>
      </c>
      <c r="K108" s="226">
        <v>0</v>
      </c>
      <c r="L108" s="226">
        <v>0</v>
      </c>
      <c r="M108" s="226">
        <v>0</v>
      </c>
      <c r="N108" s="226">
        <v>0</v>
      </c>
      <c r="O108" s="226">
        <v>0</v>
      </c>
      <c r="P108" s="226">
        <v>0</v>
      </c>
      <c r="Q108" s="226">
        <v>0</v>
      </c>
      <c r="R108" s="226">
        <v>0</v>
      </c>
      <c r="S108" s="226">
        <v>0</v>
      </c>
      <c r="T108" s="226">
        <v>0</v>
      </c>
      <c r="U108" s="226">
        <v>0</v>
      </c>
      <c r="V108" s="226">
        <v>0</v>
      </c>
      <c r="W108" s="226">
        <v>0</v>
      </c>
      <c r="X108" s="226">
        <v>0</v>
      </c>
      <c r="Y108" s="226">
        <v>0</v>
      </c>
      <c r="DA108" s="69" t="s">
        <v>1674</v>
      </c>
    </row>
    <row r="109" spans="1:105" ht="12" customHeight="1" x14ac:dyDescent="0.25">
      <c r="A109" s="37" t="s">
        <v>40</v>
      </c>
      <c r="B109" s="226">
        <v>0.12535438888086359</v>
      </c>
      <c r="C109" s="226">
        <v>0.10612783076454579</v>
      </c>
      <c r="D109" s="226">
        <v>0.2071794272563649</v>
      </c>
      <c r="E109" s="226">
        <v>8.6458382494629255E-2</v>
      </c>
      <c r="F109" s="226">
        <v>3.65036903540156E-2</v>
      </c>
      <c r="G109" s="226">
        <v>2.536087955986939E-2</v>
      </c>
      <c r="H109" s="226">
        <v>1.024106931484047E-2</v>
      </c>
      <c r="I109" s="226">
        <v>9.3570441112863639E-3</v>
      </c>
      <c r="J109" s="226">
        <v>8.067172728572599E-3</v>
      </c>
      <c r="K109" s="226">
        <v>7.5687859232168283E-3</v>
      </c>
      <c r="L109" s="226">
        <v>6.4131428341698132E-3</v>
      </c>
      <c r="M109" s="226">
        <v>9.0773390803631185E-2</v>
      </c>
      <c r="N109" s="226">
        <v>7.0118873546946223E-2</v>
      </c>
      <c r="O109" s="226">
        <v>7.1959436882465949E-2</v>
      </c>
      <c r="P109" s="226">
        <v>9.009223249337589E-2</v>
      </c>
      <c r="Q109" s="226">
        <v>6.8187168162867323E-2</v>
      </c>
      <c r="R109" s="226">
        <v>5.7519257125212317E-2</v>
      </c>
      <c r="S109" s="226">
        <v>4.6280973572082128E-2</v>
      </c>
      <c r="T109" s="226">
        <v>7.7673832575992476E-3</v>
      </c>
      <c r="U109" s="226">
        <v>6.1278488398273873E-3</v>
      </c>
      <c r="V109" s="226">
        <v>7.4908905605816246E-3</v>
      </c>
      <c r="W109" s="226">
        <v>2.859730101096455E-3</v>
      </c>
      <c r="X109" s="226">
        <v>2.2277670402649809E-2</v>
      </c>
      <c r="Y109" s="226">
        <v>3.8334173485960132E-2</v>
      </c>
      <c r="DA109" s="69" t="s">
        <v>1675</v>
      </c>
    </row>
    <row r="110" spans="1:105" ht="12" customHeight="1" x14ac:dyDescent="0.25">
      <c r="A110" s="57" t="s">
        <v>1553</v>
      </c>
      <c r="B110" s="261">
        <f t="shared" ref="B110:Y110" si="4">B111+B117</f>
        <v>34.949377818823827</v>
      </c>
      <c r="C110" s="261">
        <f t="shared" si="4"/>
        <v>35.688569844723645</v>
      </c>
      <c r="D110" s="261">
        <f t="shared" si="4"/>
        <v>32.208345061325325</v>
      </c>
      <c r="E110" s="261">
        <f t="shared" si="4"/>
        <v>27.970397007170988</v>
      </c>
      <c r="F110" s="261">
        <f t="shared" si="4"/>
        <v>31.894696456517583</v>
      </c>
      <c r="G110" s="261">
        <f t="shared" si="4"/>
        <v>32.567265620392419</v>
      </c>
      <c r="H110" s="261">
        <f t="shared" si="4"/>
        <v>32.128070796921435</v>
      </c>
      <c r="I110" s="261">
        <f t="shared" si="4"/>
        <v>31.280651664632934</v>
      </c>
      <c r="J110" s="261">
        <f t="shared" si="4"/>
        <v>31.055624816410521</v>
      </c>
      <c r="K110" s="261">
        <f t="shared" si="4"/>
        <v>31.748980498197142</v>
      </c>
      <c r="L110" s="261">
        <f t="shared" si="4"/>
        <v>31.065649279871817</v>
      </c>
      <c r="M110" s="261">
        <f t="shared" si="4"/>
        <v>29.390713553342252</v>
      </c>
      <c r="N110" s="261">
        <f t="shared" si="4"/>
        <v>29.097260458528684</v>
      </c>
      <c r="O110" s="261">
        <f t="shared" si="4"/>
        <v>20.214498729658178</v>
      </c>
      <c r="P110" s="261">
        <f t="shared" si="4"/>
        <v>29.468239730748092</v>
      </c>
      <c r="Q110" s="261">
        <f t="shared" si="4"/>
        <v>28.275482350108174</v>
      </c>
      <c r="R110" s="261">
        <f t="shared" si="4"/>
        <v>28.253492392460423</v>
      </c>
      <c r="S110" s="261">
        <f t="shared" si="4"/>
        <v>27.889441329896563</v>
      </c>
      <c r="T110" s="261">
        <f t="shared" si="4"/>
        <v>29.433158250389923</v>
      </c>
      <c r="U110" s="261">
        <f t="shared" si="4"/>
        <v>28.214188823455327</v>
      </c>
      <c r="V110" s="261">
        <f t="shared" si="4"/>
        <v>19.643197918987966</v>
      </c>
      <c r="W110" s="261">
        <f t="shared" si="4"/>
        <v>14.68138044524318</v>
      </c>
      <c r="X110" s="261">
        <f t="shared" si="4"/>
        <v>3.6244461125306047</v>
      </c>
      <c r="Y110" s="261">
        <f t="shared" si="4"/>
        <v>3.4564781407057197</v>
      </c>
      <c r="DA110" s="70"/>
    </row>
    <row r="111" spans="1:105" ht="12" customHeight="1" x14ac:dyDescent="0.25">
      <c r="A111" s="60" t="s">
        <v>1554</v>
      </c>
      <c r="B111" s="262">
        <v>30.873039466143641</v>
      </c>
      <c r="C111" s="262">
        <v>31.843403701769251</v>
      </c>
      <c r="D111" s="262">
        <v>27.35059984622497</v>
      </c>
      <c r="E111" s="262">
        <v>24.778940777428879</v>
      </c>
      <c r="F111" s="262">
        <v>29.39947670274826</v>
      </c>
      <c r="G111" s="262">
        <v>30.35813589877278</v>
      </c>
      <c r="H111" s="262">
        <v>30.559303556685169</v>
      </c>
      <c r="I111" s="262">
        <v>29.7221065158454</v>
      </c>
      <c r="J111" s="262">
        <v>29.591672438409311</v>
      </c>
      <c r="K111" s="262">
        <v>30.29694506091576</v>
      </c>
      <c r="L111" s="262">
        <v>29.72296241539885</v>
      </c>
      <c r="M111" s="262">
        <v>26.01760569617235</v>
      </c>
      <c r="N111" s="262">
        <v>26.06615221692249</v>
      </c>
      <c r="O111" s="262">
        <v>17.786256690337769</v>
      </c>
      <c r="P111" s="262">
        <v>26.15104991492267</v>
      </c>
      <c r="Q111" s="262">
        <v>25.309632072734129</v>
      </c>
      <c r="R111" s="262">
        <v>25.45043488612707</v>
      </c>
      <c r="S111" s="262">
        <v>25.324368513722511</v>
      </c>
      <c r="T111" s="262">
        <v>28.007317584739621</v>
      </c>
      <c r="U111" s="262">
        <v>26.94090203712679</v>
      </c>
      <c r="V111" s="262">
        <v>18.583233808984669</v>
      </c>
      <c r="W111" s="262">
        <v>14.05836423405346</v>
      </c>
      <c r="X111" s="262">
        <v>3.1873478331216178</v>
      </c>
      <c r="Y111" s="262">
        <v>2.8945918087702172</v>
      </c>
      <c r="DA111" s="72" t="s">
        <v>1676</v>
      </c>
    </row>
    <row r="112" spans="1:105" ht="12" customHeight="1" x14ac:dyDescent="0.25">
      <c r="A112" s="59" t="s">
        <v>28</v>
      </c>
      <c r="B112" s="230">
        <v>13.079516180959819</v>
      </c>
      <c r="C112" s="230">
        <v>13.470152317743951</v>
      </c>
      <c r="D112" s="230">
        <v>7.2632071511290004</v>
      </c>
      <c r="E112" s="230">
        <v>6.1605227685076676</v>
      </c>
      <c r="F112" s="230">
        <v>10.088671342475839</v>
      </c>
      <c r="G112" s="230">
        <v>10.790550767663269</v>
      </c>
      <c r="H112" s="230">
        <v>12.16202346286364</v>
      </c>
      <c r="I112" s="230">
        <v>8.7474523339401546</v>
      </c>
      <c r="J112" s="230">
        <v>9.1203480355849109</v>
      </c>
      <c r="K112" s="230">
        <v>9.8114635186586199</v>
      </c>
      <c r="L112" s="230">
        <v>9.4847223822596209</v>
      </c>
      <c r="M112" s="230">
        <v>8.3124398064864859</v>
      </c>
      <c r="N112" s="230">
        <v>8.1695699325326672</v>
      </c>
      <c r="O112" s="230">
        <v>6.616066517898461</v>
      </c>
      <c r="P112" s="230">
        <v>8.4847958164257147</v>
      </c>
      <c r="Q112" s="230">
        <v>7.8273872271289777</v>
      </c>
      <c r="R112" s="230">
        <v>7.9247579244995618</v>
      </c>
      <c r="S112" s="230">
        <v>8.2635949457237849</v>
      </c>
      <c r="T112" s="230">
        <v>7.8540997539288444</v>
      </c>
      <c r="U112" s="230">
        <v>8.2857188631899206</v>
      </c>
      <c r="V112" s="230">
        <v>6.2139793615610062</v>
      </c>
      <c r="W112" s="230">
        <v>5.6504118722444048</v>
      </c>
      <c r="X112" s="230">
        <v>2.4727998650158169</v>
      </c>
      <c r="Y112" s="230">
        <v>1.9823380140093401</v>
      </c>
      <c r="DA112" s="71" t="s">
        <v>1677</v>
      </c>
    </row>
    <row r="113" spans="1:105" ht="12" customHeight="1" x14ac:dyDescent="0.25">
      <c r="A113" s="59" t="s">
        <v>31</v>
      </c>
      <c r="B113" s="295">
        <v>0</v>
      </c>
      <c r="C113" s="295">
        <v>0</v>
      </c>
      <c r="D113" s="295">
        <v>0</v>
      </c>
      <c r="E113" s="295">
        <v>0</v>
      </c>
      <c r="F113" s="295">
        <v>0</v>
      </c>
      <c r="G113" s="295">
        <v>0</v>
      </c>
      <c r="H113" s="295">
        <v>0</v>
      </c>
      <c r="I113" s="295">
        <v>0</v>
      </c>
      <c r="J113" s="295">
        <v>0</v>
      </c>
      <c r="K113" s="295">
        <v>0</v>
      </c>
      <c r="L113" s="295">
        <v>0</v>
      </c>
      <c r="M113" s="295">
        <v>0</v>
      </c>
      <c r="N113" s="295">
        <v>0</v>
      </c>
      <c r="O113" s="295">
        <v>0</v>
      </c>
      <c r="P113" s="295">
        <v>0</v>
      </c>
      <c r="Q113" s="295">
        <v>0</v>
      </c>
      <c r="R113" s="295">
        <v>0</v>
      </c>
      <c r="S113" s="295">
        <v>0</v>
      </c>
      <c r="T113" s="295">
        <v>0</v>
      </c>
      <c r="U113" s="295">
        <v>0</v>
      </c>
      <c r="V113" s="295">
        <v>0</v>
      </c>
      <c r="W113" s="295">
        <v>0</v>
      </c>
      <c r="X113" s="295">
        <v>0</v>
      </c>
      <c r="Y113" s="295">
        <v>0</v>
      </c>
      <c r="DA113" s="122" t="s">
        <v>1678</v>
      </c>
    </row>
    <row r="114" spans="1:105" ht="12" customHeight="1" x14ac:dyDescent="0.25">
      <c r="A114" s="59" t="s">
        <v>159</v>
      </c>
      <c r="B114" s="295">
        <v>0.16346456257972519</v>
      </c>
      <c r="C114" s="295">
        <v>0.20336746486589499</v>
      </c>
      <c r="D114" s="295">
        <v>0.20997941828642749</v>
      </c>
      <c r="E114" s="295">
        <v>0.13979213649687</v>
      </c>
      <c r="F114" s="295">
        <v>0.1683633689541974</v>
      </c>
      <c r="G114" s="295">
        <v>0.1158658811677018</v>
      </c>
      <c r="H114" s="295">
        <v>5.1039420045462393E-2</v>
      </c>
      <c r="I114" s="295">
        <v>4.5045260779763417E-2</v>
      </c>
      <c r="J114" s="295">
        <v>2.8807930576630669E-2</v>
      </c>
      <c r="K114" s="295">
        <v>2.5435810703853371E-2</v>
      </c>
      <c r="L114" s="295">
        <v>4.8191350234175652E-2</v>
      </c>
      <c r="M114" s="295">
        <v>2.8977408406077002E-2</v>
      </c>
      <c r="N114" s="295">
        <v>0.100918848398628</v>
      </c>
      <c r="O114" s="295">
        <v>0.11729704128571319</v>
      </c>
      <c r="P114" s="295">
        <v>0.16044677032839669</v>
      </c>
      <c r="Q114" s="295">
        <v>0.1847331069836308</v>
      </c>
      <c r="R114" s="295">
        <v>0.35266164526490168</v>
      </c>
      <c r="S114" s="295">
        <v>0.82459081214637164</v>
      </c>
      <c r="T114" s="295">
        <v>0.97083432377563661</v>
      </c>
      <c r="U114" s="295">
        <v>1.2547964603119079</v>
      </c>
      <c r="V114" s="295">
        <v>1.0562312393383999</v>
      </c>
      <c r="W114" s="295">
        <v>0.81704249077378233</v>
      </c>
      <c r="X114" s="295">
        <v>0.26580942470987928</v>
      </c>
      <c r="Y114" s="295">
        <v>0.38170322075017399</v>
      </c>
      <c r="DA114" s="122" t="s">
        <v>1679</v>
      </c>
    </row>
    <row r="115" spans="1:105" ht="12" customHeight="1" x14ac:dyDescent="0.25">
      <c r="A115" s="59" t="s">
        <v>32</v>
      </c>
      <c r="B115" s="295">
        <v>0</v>
      </c>
      <c r="C115" s="295">
        <v>0</v>
      </c>
      <c r="D115" s="295">
        <v>0</v>
      </c>
      <c r="E115" s="295">
        <v>0</v>
      </c>
      <c r="F115" s="295">
        <v>0</v>
      </c>
      <c r="G115" s="295">
        <v>0</v>
      </c>
      <c r="H115" s="295">
        <v>0</v>
      </c>
      <c r="I115" s="295">
        <v>0</v>
      </c>
      <c r="J115" s="295">
        <v>0</v>
      </c>
      <c r="K115" s="295">
        <v>0</v>
      </c>
      <c r="L115" s="295">
        <v>0</v>
      </c>
      <c r="M115" s="295">
        <v>0</v>
      </c>
      <c r="N115" s="295">
        <v>0</v>
      </c>
      <c r="O115" s="295">
        <v>0</v>
      </c>
      <c r="P115" s="295">
        <v>0</v>
      </c>
      <c r="Q115" s="295">
        <v>0</v>
      </c>
      <c r="R115" s="295">
        <v>0</v>
      </c>
      <c r="S115" s="295">
        <v>0</v>
      </c>
      <c r="T115" s="295">
        <v>0</v>
      </c>
      <c r="U115" s="295">
        <v>0</v>
      </c>
      <c r="V115" s="295">
        <v>0</v>
      </c>
      <c r="W115" s="295">
        <v>0</v>
      </c>
      <c r="X115" s="295">
        <v>0</v>
      </c>
      <c r="Y115" s="295">
        <v>0</v>
      </c>
      <c r="DA115" s="122" t="s">
        <v>1680</v>
      </c>
    </row>
    <row r="116" spans="1:105" ht="12" customHeight="1" x14ac:dyDescent="0.25">
      <c r="A116" s="59" t="s">
        <v>35</v>
      </c>
      <c r="B116" s="295">
        <v>17.63005872260409</v>
      </c>
      <c r="C116" s="295">
        <v>18.16988391915941</v>
      </c>
      <c r="D116" s="295">
        <v>19.877413276809541</v>
      </c>
      <c r="E116" s="295">
        <v>18.478625872424342</v>
      </c>
      <c r="F116" s="295">
        <v>19.142441991318218</v>
      </c>
      <c r="G116" s="295">
        <v>19.451719249941799</v>
      </c>
      <c r="H116" s="295">
        <v>18.346240673776069</v>
      </c>
      <c r="I116" s="295">
        <v>20.929608921125482</v>
      </c>
      <c r="J116" s="295">
        <v>20.442516472247771</v>
      </c>
      <c r="K116" s="295">
        <v>20.460045731553279</v>
      </c>
      <c r="L116" s="295">
        <v>20.190048682905051</v>
      </c>
      <c r="M116" s="295">
        <v>17.676188481279791</v>
      </c>
      <c r="N116" s="295">
        <v>17.795663435991191</v>
      </c>
      <c r="O116" s="295">
        <v>11.05289313115359</v>
      </c>
      <c r="P116" s="295">
        <v>17.505807328168562</v>
      </c>
      <c r="Q116" s="295">
        <v>17.29751173862152</v>
      </c>
      <c r="R116" s="295">
        <v>17.173015316362601</v>
      </c>
      <c r="S116" s="295">
        <v>16.236182755852361</v>
      </c>
      <c r="T116" s="295">
        <v>19.182383507035141</v>
      </c>
      <c r="U116" s="295">
        <v>17.400386713624961</v>
      </c>
      <c r="V116" s="295">
        <v>11.31302320808526</v>
      </c>
      <c r="W116" s="295">
        <v>7.5909098710352749</v>
      </c>
      <c r="X116" s="295">
        <v>0.44873854339592217</v>
      </c>
      <c r="Y116" s="295">
        <v>0.53055057401070305</v>
      </c>
      <c r="DA116" s="122" t="s">
        <v>1681</v>
      </c>
    </row>
    <row r="117" spans="1:105" ht="12" customHeight="1" x14ac:dyDescent="0.25">
      <c r="A117" s="60" t="s">
        <v>1561</v>
      </c>
      <c r="B117" s="262">
        <v>4.0763383526801826</v>
      </c>
      <c r="C117" s="262">
        <v>3.8451661429543971</v>
      </c>
      <c r="D117" s="262">
        <v>4.8577452151003566</v>
      </c>
      <c r="E117" s="262">
        <v>3.191456229742109</v>
      </c>
      <c r="F117" s="262">
        <v>2.4952197537693239</v>
      </c>
      <c r="G117" s="262">
        <v>2.209129721619643</v>
      </c>
      <c r="H117" s="262">
        <v>1.5687672402362629</v>
      </c>
      <c r="I117" s="262">
        <v>1.558545148787535</v>
      </c>
      <c r="J117" s="262">
        <v>1.463952378001208</v>
      </c>
      <c r="K117" s="262">
        <v>1.4520354372813831</v>
      </c>
      <c r="L117" s="262">
        <v>1.342686864472965</v>
      </c>
      <c r="M117" s="262">
        <v>3.373107857169904</v>
      </c>
      <c r="N117" s="262">
        <v>3.0311082416061952</v>
      </c>
      <c r="O117" s="262">
        <v>2.4282420393204078</v>
      </c>
      <c r="P117" s="262">
        <v>3.3171898158254209</v>
      </c>
      <c r="Q117" s="262">
        <v>2.9658502773740461</v>
      </c>
      <c r="R117" s="262">
        <v>2.8030575063333529</v>
      </c>
      <c r="S117" s="262">
        <v>2.5650728161740508</v>
      </c>
      <c r="T117" s="262">
        <v>1.425840665650302</v>
      </c>
      <c r="U117" s="262">
        <v>1.2732867863285371</v>
      </c>
      <c r="V117" s="262">
        <v>1.059964110003295</v>
      </c>
      <c r="W117" s="262">
        <v>0.62301621118971906</v>
      </c>
      <c r="X117" s="262">
        <v>0.43709827940898682</v>
      </c>
      <c r="Y117" s="262">
        <v>0.56188633193550264</v>
      </c>
      <c r="DA117" s="72" t="s">
        <v>1682</v>
      </c>
    </row>
    <row r="118" spans="1:105" ht="12" customHeight="1" x14ac:dyDescent="0.25">
      <c r="A118" s="57" t="s">
        <v>1563</v>
      </c>
      <c r="B118" s="261">
        <v>3.2676498655364141</v>
      </c>
      <c r="C118" s="261">
        <v>3.082338987323971</v>
      </c>
      <c r="D118" s="261">
        <v>3.8940365410285689</v>
      </c>
      <c r="E118" s="261">
        <v>2.558315973237451</v>
      </c>
      <c r="F118" s="261">
        <v>2.0002030713488792</v>
      </c>
      <c r="G118" s="261">
        <v>1.770869298191762</v>
      </c>
      <c r="H118" s="261">
        <v>1.2575457722358849</v>
      </c>
      <c r="I118" s="261">
        <v>1.249351600688281</v>
      </c>
      <c r="J118" s="261">
        <v>1.173524711946961</v>
      </c>
      <c r="K118" s="261">
        <v>1.163971925506861</v>
      </c>
      <c r="L118" s="261">
        <v>1.0763165793800871</v>
      </c>
      <c r="M118" s="261">
        <v>2.7039304597161391</v>
      </c>
      <c r="N118" s="261">
        <v>2.4297787821264998</v>
      </c>
      <c r="O118" s="261">
        <v>1.946512798197477</v>
      </c>
      <c r="P118" s="261">
        <v>2.659105775288209</v>
      </c>
      <c r="Q118" s="261">
        <v>2.3774670848140942</v>
      </c>
      <c r="R118" s="261">
        <v>2.2469701215157292</v>
      </c>
      <c r="S118" s="261">
        <v>2.056198263657691</v>
      </c>
      <c r="T118" s="261">
        <v>1.142973830012217</v>
      </c>
      <c r="U118" s="261">
        <v>1.0206845055931419</v>
      </c>
      <c r="V118" s="261">
        <v>0.84968206313109162</v>
      </c>
      <c r="W118" s="261">
        <v>0.49941851303451251</v>
      </c>
      <c r="X118" s="261">
        <v>0.3503840972862029</v>
      </c>
      <c r="Y118" s="261">
        <v>0.45041594640655791</v>
      </c>
      <c r="DA118" s="70" t="s">
        <v>1683</v>
      </c>
    </row>
    <row r="119" spans="1:105" ht="12" customHeight="1" x14ac:dyDescent="0.25">
      <c r="A119" s="57" t="s">
        <v>1565</v>
      </c>
      <c r="B119" s="261">
        <f t="shared" ref="B119:Y119" si="5">B120+B126</f>
        <v>3.6544006439016967</v>
      </c>
      <c r="C119" s="261">
        <f t="shared" si="5"/>
        <v>3.6810393687561378</v>
      </c>
      <c r="D119" s="261">
        <f t="shared" si="5"/>
        <v>3.5435209434928749</v>
      </c>
      <c r="E119" s="261">
        <f t="shared" si="5"/>
        <v>2.9133468710877843</v>
      </c>
      <c r="F119" s="261">
        <f t="shared" si="5"/>
        <v>3.1395190928606675</v>
      </c>
      <c r="G119" s="261">
        <f t="shared" si="5"/>
        <v>3.1516671499769817</v>
      </c>
      <c r="H119" s="261">
        <f t="shared" si="5"/>
        <v>3.011721224746299</v>
      </c>
      <c r="I119" s="261">
        <f t="shared" si="5"/>
        <v>2.9372555370274922</v>
      </c>
      <c r="J119" s="261">
        <f t="shared" si="5"/>
        <v>2.9028184293251771</v>
      </c>
      <c r="K119" s="261">
        <f t="shared" si="5"/>
        <v>2.9605093614543296</v>
      </c>
      <c r="L119" s="261">
        <f t="shared" si="5"/>
        <v>2.8843267996882767</v>
      </c>
      <c r="M119" s="261">
        <f t="shared" si="5"/>
        <v>3.0644112461227548</v>
      </c>
      <c r="N119" s="261">
        <f t="shared" si="5"/>
        <v>2.984608430900674</v>
      </c>
      <c r="O119" s="261">
        <f t="shared" si="5"/>
        <v>2.1249357363097827</v>
      </c>
      <c r="P119" s="261">
        <f t="shared" si="5"/>
        <v>3.06215032687453</v>
      </c>
      <c r="Q119" s="261">
        <f t="shared" si="5"/>
        <v>2.9035631673475577</v>
      </c>
      <c r="R119" s="261">
        <f t="shared" si="5"/>
        <v>2.8756924598340374</v>
      </c>
      <c r="S119" s="261">
        <f t="shared" si="5"/>
        <v>2.8064219936027843</v>
      </c>
      <c r="T119" s="261">
        <f t="shared" si="5"/>
        <v>2.7572876575178058</v>
      </c>
      <c r="U119" s="261">
        <f t="shared" si="5"/>
        <v>2.6281725605037063</v>
      </c>
      <c r="V119" s="261">
        <f t="shared" si="5"/>
        <v>1.8574647705920422</v>
      </c>
      <c r="W119" s="261">
        <f t="shared" si="5"/>
        <v>1.3612704246025242</v>
      </c>
      <c r="X119" s="261">
        <f t="shared" si="5"/>
        <v>0.38127343692909571</v>
      </c>
      <c r="Y119" s="261">
        <f t="shared" si="5"/>
        <v>0.38675225222612941</v>
      </c>
      <c r="DA119" s="70"/>
    </row>
    <row r="120" spans="1:105" ht="12" customHeight="1" x14ac:dyDescent="0.25">
      <c r="A120" s="60" t="s">
        <v>1566</v>
      </c>
      <c r="B120" s="262">
        <v>2.6534878872239598</v>
      </c>
      <c r="C120" s="262">
        <v>2.7368891262970219</v>
      </c>
      <c r="D120" s="262">
        <v>2.3507398900537471</v>
      </c>
      <c r="E120" s="262">
        <v>2.1297099458979938</v>
      </c>
      <c r="F120" s="262">
        <v>2.5268375472721121</v>
      </c>
      <c r="G120" s="262">
        <v>2.6092327570931779</v>
      </c>
      <c r="H120" s="262">
        <v>2.6265227924379988</v>
      </c>
      <c r="I120" s="262">
        <v>2.554567058713622</v>
      </c>
      <c r="J120" s="262">
        <v>2.5433564603876149</v>
      </c>
      <c r="K120" s="262">
        <v>2.6039735033925249</v>
      </c>
      <c r="L120" s="262">
        <v>2.5546406218981028</v>
      </c>
      <c r="M120" s="262">
        <v>2.2361711954234722</v>
      </c>
      <c r="N120" s="262">
        <v>2.2403436904872831</v>
      </c>
      <c r="O120" s="262">
        <v>1.5287000406494999</v>
      </c>
      <c r="P120" s="262">
        <v>2.2476405105345529</v>
      </c>
      <c r="Q120" s="262">
        <v>2.1753220057501479</v>
      </c>
      <c r="R120" s="262">
        <v>2.1874237801878409</v>
      </c>
      <c r="S120" s="262">
        <v>2.1765885790561659</v>
      </c>
      <c r="T120" s="262">
        <v>2.4071837191877301</v>
      </c>
      <c r="U120" s="262">
        <v>2.3155270249564701</v>
      </c>
      <c r="V120" s="262">
        <v>1.597198937009974</v>
      </c>
      <c r="W120" s="262">
        <v>1.208293703966266</v>
      </c>
      <c r="X120" s="262">
        <v>0.27394739921323941</v>
      </c>
      <c r="Y120" s="262">
        <v>0.2487854916731615</v>
      </c>
      <c r="DA120" s="72" t="s">
        <v>1684</v>
      </c>
    </row>
    <row r="121" spans="1:105" ht="12" customHeight="1" x14ac:dyDescent="0.25">
      <c r="A121" s="59" t="s">
        <v>28</v>
      </c>
      <c r="B121" s="230">
        <v>1.124163294481801</v>
      </c>
      <c r="C121" s="230">
        <v>1.157737839625157</v>
      </c>
      <c r="D121" s="230">
        <v>0.62426092575220704</v>
      </c>
      <c r="E121" s="230">
        <v>0.52948698372018133</v>
      </c>
      <c r="F121" s="230">
        <v>0.86710501033758436</v>
      </c>
      <c r="G121" s="230">
        <v>0.92743041351238309</v>
      </c>
      <c r="H121" s="230">
        <v>1.0453062769615711</v>
      </c>
      <c r="I121" s="230">
        <v>0.75182940240248686</v>
      </c>
      <c r="J121" s="230">
        <v>0.78387918579350446</v>
      </c>
      <c r="K121" s="230">
        <v>0.84327944552562772</v>
      </c>
      <c r="L121" s="230">
        <v>0.81519657248543587</v>
      </c>
      <c r="M121" s="230">
        <v>0.71444077814167095</v>
      </c>
      <c r="N121" s="230">
        <v>0.70216134318673495</v>
      </c>
      <c r="O121" s="230">
        <v>0.56864023335194014</v>
      </c>
      <c r="P121" s="230">
        <v>0.72925449886928273</v>
      </c>
      <c r="Q121" s="230">
        <v>0.67275129222618957</v>
      </c>
      <c r="R121" s="230">
        <v>0.6811201464274983</v>
      </c>
      <c r="S121" s="230">
        <v>0.71024264123554892</v>
      </c>
      <c r="T121" s="230">
        <v>0.67504719076829212</v>
      </c>
      <c r="U121" s="230">
        <v>0.71214415621526861</v>
      </c>
      <c r="V121" s="230">
        <v>0.53408149156949303</v>
      </c>
      <c r="W121" s="230">
        <v>0.48564377593171942</v>
      </c>
      <c r="X121" s="230">
        <v>0.21253315523222491</v>
      </c>
      <c r="Y121" s="230">
        <v>0.1703787511536009</v>
      </c>
      <c r="DA121" s="71" t="s">
        <v>1685</v>
      </c>
    </row>
    <row r="122" spans="1:105" ht="12" customHeight="1" x14ac:dyDescent="0.25">
      <c r="A122" s="59" t="s">
        <v>31</v>
      </c>
      <c r="B122" s="295">
        <v>0</v>
      </c>
      <c r="C122" s="295">
        <v>0</v>
      </c>
      <c r="D122" s="295">
        <v>0</v>
      </c>
      <c r="E122" s="295">
        <v>0</v>
      </c>
      <c r="F122" s="295">
        <v>0</v>
      </c>
      <c r="G122" s="295">
        <v>0</v>
      </c>
      <c r="H122" s="295">
        <v>0</v>
      </c>
      <c r="I122" s="295">
        <v>0</v>
      </c>
      <c r="J122" s="295">
        <v>0</v>
      </c>
      <c r="K122" s="295">
        <v>0</v>
      </c>
      <c r="L122" s="295">
        <v>0</v>
      </c>
      <c r="M122" s="295">
        <v>0</v>
      </c>
      <c r="N122" s="295">
        <v>0</v>
      </c>
      <c r="O122" s="295">
        <v>0</v>
      </c>
      <c r="P122" s="295">
        <v>0</v>
      </c>
      <c r="Q122" s="295">
        <v>0</v>
      </c>
      <c r="R122" s="295">
        <v>0</v>
      </c>
      <c r="S122" s="295">
        <v>0</v>
      </c>
      <c r="T122" s="295">
        <v>0</v>
      </c>
      <c r="U122" s="295">
        <v>0</v>
      </c>
      <c r="V122" s="295">
        <v>0</v>
      </c>
      <c r="W122" s="295">
        <v>0</v>
      </c>
      <c r="X122" s="295">
        <v>0</v>
      </c>
      <c r="Y122" s="295">
        <v>0</v>
      </c>
      <c r="DA122" s="122" t="s">
        <v>1686</v>
      </c>
    </row>
    <row r="123" spans="1:105" ht="12" customHeight="1" x14ac:dyDescent="0.25">
      <c r="A123" s="59" t="s">
        <v>159</v>
      </c>
      <c r="B123" s="295">
        <v>1.4049515185290689E-2</v>
      </c>
      <c r="C123" s="295">
        <v>1.7479105200149649E-2</v>
      </c>
      <c r="D123" s="295">
        <v>1.804739191942497E-2</v>
      </c>
      <c r="E123" s="295">
        <v>1.20149083905517E-2</v>
      </c>
      <c r="F123" s="295">
        <v>1.4470559682408389E-2</v>
      </c>
      <c r="G123" s="295">
        <v>9.9584853819846813E-3</v>
      </c>
      <c r="H123" s="295">
        <v>4.3867557326219778E-3</v>
      </c>
      <c r="I123" s="295">
        <v>3.871567423318456E-3</v>
      </c>
      <c r="J123" s="295">
        <v>2.4759951129821999E-3</v>
      </c>
      <c r="K123" s="295">
        <v>2.1861668553370692E-3</v>
      </c>
      <c r="L123" s="295">
        <v>4.1419687315071311E-3</v>
      </c>
      <c r="M123" s="295">
        <v>2.4905614587442371E-3</v>
      </c>
      <c r="N123" s="295">
        <v>8.6738120524872276E-3</v>
      </c>
      <c r="O123" s="295">
        <v>1.008149128303909E-2</v>
      </c>
      <c r="P123" s="295">
        <v>1.379014081452814E-2</v>
      </c>
      <c r="Q123" s="295">
        <v>1.5877512231598289E-2</v>
      </c>
      <c r="R123" s="295">
        <v>3.0310698919848819E-2</v>
      </c>
      <c r="S123" s="295">
        <v>7.0872248725171394E-2</v>
      </c>
      <c r="T123" s="295">
        <v>8.3441642390440579E-2</v>
      </c>
      <c r="U123" s="295">
        <v>0.10784772947349359</v>
      </c>
      <c r="V123" s="295">
        <v>9.0781369381058907E-2</v>
      </c>
      <c r="W123" s="295">
        <v>7.0223482692497383E-2</v>
      </c>
      <c r="X123" s="295">
        <v>2.2845890815224468E-2</v>
      </c>
      <c r="Y123" s="295">
        <v>3.280677543543057E-2</v>
      </c>
      <c r="DA123" s="122" t="s">
        <v>1687</v>
      </c>
    </row>
    <row r="124" spans="1:105" ht="12" customHeight="1" x14ac:dyDescent="0.25">
      <c r="A124" s="59" t="s">
        <v>32</v>
      </c>
      <c r="B124" s="295">
        <v>0</v>
      </c>
      <c r="C124" s="295">
        <v>0</v>
      </c>
      <c r="D124" s="295">
        <v>0</v>
      </c>
      <c r="E124" s="295">
        <v>0</v>
      </c>
      <c r="F124" s="295">
        <v>0</v>
      </c>
      <c r="G124" s="295">
        <v>0</v>
      </c>
      <c r="H124" s="295">
        <v>0</v>
      </c>
      <c r="I124" s="295">
        <v>0</v>
      </c>
      <c r="J124" s="295">
        <v>0</v>
      </c>
      <c r="K124" s="295">
        <v>0</v>
      </c>
      <c r="L124" s="295">
        <v>0</v>
      </c>
      <c r="M124" s="295">
        <v>0</v>
      </c>
      <c r="N124" s="295">
        <v>0</v>
      </c>
      <c r="O124" s="295">
        <v>0</v>
      </c>
      <c r="P124" s="295">
        <v>0</v>
      </c>
      <c r="Q124" s="295">
        <v>0</v>
      </c>
      <c r="R124" s="295">
        <v>0</v>
      </c>
      <c r="S124" s="295">
        <v>0</v>
      </c>
      <c r="T124" s="295">
        <v>0</v>
      </c>
      <c r="U124" s="295">
        <v>0</v>
      </c>
      <c r="V124" s="295">
        <v>0</v>
      </c>
      <c r="W124" s="295">
        <v>0</v>
      </c>
      <c r="X124" s="295">
        <v>0</v>
      </c>
      <c r="Y124" s="295">
        <v>0</v>
      </c>
      <c r="DA124" s="122" t="s">
        <v>1688</v>
      </c>
    </row>
    <row r="125" spans="1:105" ht="12" customHeight="1" x14ac:dyDescent="0.25">
      <c r="A125" s="59" t="s">
        <v>35</v>
      </c>
      <c r="B125" s="295">
        <v>1.515275077556868</v>
      </c>
      <c r="C125" s="295">
        <v>1.5616721814717149</v>
      </c>
      <c r="D125" s="295">
        <v>1.7084315723821151</v>
      </c>
      <c r="E125" s="295">
        <v>1.58820805378726</v>
      </c>
      <c r="F125" s="295">
        <v>1.6452619772521191</v>
      </c>
      <c r="G125" s="295">
        <v>1.67184385819881</v>
      </c>
      <c r="H125" s="295">
        <v>1.5768297597438059</v>
      </c>
      <c r="I125" s="295">
        <v>1.798866088887817</v>
      </c>
      <c r="J125" s="295">
        <v>1.7570012794811289</v>
      </c>
      <c r="K125" s="295">
        <v>1.758507891011561</v>
      </c>
      <c r="L125" s="295">
        <v>1.7353020806811601</v>
      </c>
      <c r="M125" s="295">
        <v>1.5192398558230571</v>
      </c>
      <c r="N125" s="295">
        <v>1.5295085352480611</v>
      </c>
      <c r="O125" s="295">
        <v>0.94997831601452054</v>
      </c>
      <c r="P125" s="295">
        <v>1.5045958708507421</v>
      </c>
      <c r="Q125" s="295">
        <v>1.4866932012923599</v>
      </c>
      <c r="R125" s="295">
        <v>1.4759929348404941</v>
      </c>
      <c r="S125" s="295">
        <v>1.395473689095446</v>
      </c>
      <c r="T125" s="295">
        <v>1.6486948860289969</v>
      </c>
      <c r="U125" s="295">
        <v>1.4955351392677081</v>
      </c>
      <c r="V125" s="295">
        <v>0.97233607605942218</v>
      </c>
      <c r="W125" s="295">
        <v>0.65242644534204941</v>
      </c>
      <c r="X125" s="295">
        <v>3.8568353165790069E-2</v>
      </c>
      <c r="Y125" s="295">
        <v>4.559996508413007E-2</v>
      </c>
      <c r="DA125" s="122" t="s">
        <v>1689</v>
      </c>
    </row>
    <row r="126" spans="1:105" ht="12" customHeight="1" x14ac:dyDescent="0.25">
      <c r="A126" s="60" t="s">
        <v>1573</v>
      </c>
      <c r="B126" s="262">
        <v>1.0009127566777369</v>
      </c>
      <c r="C126" s="262">
        <v>0.94415024245911616</v>
      </c>
      <c r="D126" s="262">
        <v>1.1927810534391281</v>
      </c>
      <c r="E126" s="262">
        <v>0.78363692518979045</v>
      </c>
      <c r="F126" s="262">
        <v>0.61268154558855537</v>
      </c>
      <c r="G126" s="262">
        <v>0.54243439288380368</v>
      </c>
      <c r="H126" s="262">
        <v>0.38519843230830009</v>
      </c>
      <c r="I126" s="262">
        <v>0.38268847831386998</v>
      </c>
      <c r="J126" s="262">
        <v>0.35946196893756238</v>
      </c>
      <c r="K126" s="262">
        <v>0.35653585806180499</v>
      </c>
      <c r="L126" s="262">
        <v>0.32968617779017401</v>
      </c>
      <c r="M126" s="262">
        <v>0.82824005069928242</v>
      </c>
      <c r="N126" s="262">
        <v>0.74426474041339097</v>
      </c>
      <c r="O126" s="262">
        <v>0.59623569566028289</v>
      </c>
      <c r="P126" s="262">
        <v>0.81450981633997688</v>
      </c>
      <c r="Q126" s="262">
        <v>0.72824116159740993</v>
      </c>
      <c r="R126" s="262">
        <v>0.68826867964619665</v>
      </c>
      <c r="S126" s="262">
        <v>0.62983341454661845</v>
      </c>
      <c r="T126" s="262">
        <v>0.35010393833007553</v>
      </c>
      <c r="U126" s="262">
        <v>0.31264553554723601</v>
      </c>
      <c r="V126" s="262">
        <v>0.26026583358206828</v>
      </c>
      <c r="W126" s="262">
        <v>0.1529767206362582</v>
      </c>
      <c r="X126" s="262">
        <v>0.1073260377158563</v>
      </c>
      <c r="Y126" s="262">
        <v>0.13796676055296789</v>
      </c>
      <c r="DA126" s="72" t="s">
        <v>1690</v>
      </c>
    </row>
    <row r="127" spans="1:105" ht="12" customHeight="1" x14ac:dyDescent="0.25">
      <c r="A127" s="132" t="s">
        <v>1575</v>
      </c>
      <c r="B127" s="316">
        <v>2.9967421416415179</v>
      </c>
      <c r="C127" s="316">
        <v>2.8267946439304512</v>
      </c>
      <c r="D127" s="316">
        <v>3.5711976141227879</v>
      </c>
      <c r="E127" s="316">
        <v>2.3462162728921281</v>
      </c>
      <c r="F127" s="316">
        <v>1.834374269707139</v>
      </c>
      <c r="G127" s="316">
        <v>1.624053638427148</v>
      </c>
      <c r="H127" s="316">
        <v>1.153287703939408</v>
      </c>
      <c r="I127" s="316">
        <v>1.145772878238059</v>
      </c>
      <c r="J127" s="316">
        <v>1.0762324922385389</v>
      </c>
      <c r="K127" s="316">
        <v>1.0674716889477469</v>
      </c>
      <c r="L127" s="316">
        <v>0.98708349544857721</v>
      </c>
      <c r="M127" s="316">
        <v>2.4797584472439498</v>
      </c>
      <c r="N127" s="316">
        <v>2.2283355839502041</v>
      </c>
      <c r="O127" s="316">
        <v>1.7851352414238431</v>
      </c>
      <c r="P127" s="316">
        <v>2.438649997336968</v>
      </c>
      <c r="Q127" s="316">
        <v>2.1803608393209619</v>
      </c>
      <c r="R127" s="316">
        <v>2.0606828550310952</v>
      </c>
      <c r="S127" s="316">
        <v>1.885727125559578</v>
      </c>
      <c r="T127" s="316">
        <v>1.0482144611992401</v>
      </c>
      <c r="U127" s="316">
        <v>0.93606365342003717</v>
      </c>
      <c r="V127" s="316">
        <v>0.77923833652962626</v>
      </c>
      <c r="W127" s="316">
        <v>0.45801373032994258</v>
      </c>
      <c r="X127" s="316">
        <v>0.32133515930606532</v>
      </c>
      <c r="Y127" s="316">
        <v>0.41307376965319459</v>
      </c>
      <c r="DA127" s="139" t="s">
        <v>1691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DA128" s="94"/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340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6">SUM(B133:B138,B140:B141,B139)</f>
        <v>1</v>
      </c>
      <c r="C132" s="232">
        <f t="shared" si="6"/>
        <v>1</v>
      </c>
      <c r="D132" s="232">
        <f t="shared" si="6"/>
        <v>1</v>
      </c>
      <c r="E132" s="232">
        <f t="shared" si="6"/>
        <v>1</v>
      </c>
      <c r="F132" s="232">
        <f t="shared" si="6"/>
        <v>1</v>
      </c>
      <c r="G132" s="232">
        <f t="shared" si="6"/>
        <v>1</v>
      </c>
      <c r="H132" s="232">
        <f t="shared" si="6"/>
        <v>1</v>
      </c>
      <c r="I132" s="232">
        <f t="shared" si="6"/>
        <v>1</v>
      </c>
      <c r="J132" s="232">
        <f t="shared" si="6"/>
        <v>1</v>
      </c>
      <c r="K132" s="232">
        <f t="shared" si="6"/>
        <v>1.0000000000000004</v>
      </c>
      <c r="L132" s="232">
        <f t="shared" si="6"/>
        <v>0.99999999999999978</v>
      </c>
      <c r="M132" s="232">
        <f t="shared" si="6"/>
        <v>1</v>
      </c>
      <c r="N132" s="232">
        <f t="shared" si="6"/>
        <v>1</v>
      </c>
      <c r="O132" s="232">
        <f t="shared" si="6"/>
        <v>1</v>
      </c>
      <c r="P132" s="232">
        <f t="shared" si="6"/>
        <v>0.99999999999999989</v>
      </c>
      <c r="Q132" s="232">
        <f t="shared" si="6"/>
        <v>0.99999999999999989</v>
      </c>
      <c r="R132" s="232">
        <f t="shared" si="6"/>
        <v>1</v>
      </c>
      <c r="S132" s="232">
        <f t="shared" si="6"/>
        <v>0.99999999999999989</v>
      </c>
      <c r="T132" s="232">
        <f t="shared" si="6"/>
        <v>1</v>
      </c>
      <c r="U132" s="232">
        <f t="shared" si="6"/>
        <v>1</v>
      </c>
      <c r="V132" s="232">
        <f t="shared" si="6"/>
        <v>1.0000000000000002</v>
      </c>
      <c r="W132" s="232">
        <f t="shared" si="6"/>
        <v>0.99999999999999989</v>
      </c>
      <c r="X132" s="232">
        <f t="shared" si="6"/>
        <v>1</v>
      </c>
      <c r="Y132" s="232">
        <f t="shared" si="6"/>
        <v>0.99999999999999978</v>
      </c>
      <c r="DA132" s="95"/>
    </row>
    <row r="133" spans="1:105" ht="12" customHeight="1" x14ac:dyDescent="0.25">
      <c r="A133" s="55" t="s">
        <v>91</v>
      </c>
      <c r="B133" s="266">
        <f t="shared" ref="B133:Y133" si="7">IF(B$6=0,0,B$6/B$5)</f>
        <v>4.034638768553445E-3</v>
      </c>
      <c r="C133" s="266">
        <f t="shared" si="7"/>
        <v>4.0609066890986509E-3</v>
      </c>
      <c r="D133" s="266">
        <f t="shared" si="7"/>
        <v>4.0243491750493205E-3</v>
      </c>
      <c r="E133" s="266">
        <f t="shared" si="7"/>
        <v>4.0569636016496722E-3</v>
      </c>
      <c r="F133" s="266">
        <f t="shared" si="7"/>
        <v>4.0849560021861539E-3</v>
      </c>
      <c r="G133" s="266">
        <f t="shared" si="7"/>
        <v>4.0935675002741895E-3</v>
      </c>
      <c r="H133" s="266">
        <f t="shared" si="7"/>
        <v>4.0707384174843075E-3</v>
      </c>
      <c r="I133" s="266">
        <f t="shared" si="7"/>
        <v>4.0042590969520979E-3</v>
      </c>
      <c r="J133" s="266">
        <f t="shared" si="7"/>
        <v>3.99784604762178E-3</v>
      </c>
      <c r="K133" s="266">
        <f t="shared" si="7"/>
        <v>3.9784390392173267E-3</v>
      </c>
      <c r="L133" s="266">
        <f t="shared" si="7"/>
        <v>3.958896365548136E-3</v>
      </c>
      <c r="M133" s="266">
        <f t="shared" si="7"/>
        <v>3.8792757070824036E-3</v>
      </c>
      <c r="N133" s="266">
        <f t="shared" si="7"/>
        <v>3.8829681713412095E-3</v>
      </c>
      <c r="O133" s="266">
        <f t="shared" si="7"/>
        <v>3.8881704094345347E-3</v>
      </c>
      <c r="P133" s="266">
        <f t="shared" si="7"/>
        <v>3.8842122927451295E-3</v>
      </c>
      <c r="Q133" s="266">
        <f t="shared" si="7"/>
        <v>3.8752617452130398E-3</v>
      </c>
      <c r="R133" s="266">
        <f t="shared" si="7"/>
        <v>3.8724180309600482E-3</v>
      </c>
      <c r="S133" s="266">
        <f t="shared" si="7"/>
        <v>3.8368837017459211E-3</v>
      </c>
      <c r="T133" s="266">
        <f t="shared" si="7"/>
        <v>3.8391194301713029E-3</v>
      </c>
      <c r="U133" s="266">
        <f t="shared" si="7"/>
        <v>3.7962291227721387E-3</v>
      </c>
      <c r="V133" s="266">
        <f t="shared" si="7"/>
        <v>3.831099629263552E-3</v>
      </c>
      <c r="W133" s="266">
        <f t="shared" si="7"/>
        <v>3.825521737931221E-3</v>
      </c>
      <c r="X133" s="266">
        <f t="shared" si="7"/>
        <v>3.8736516645204587E-3</v>
      </c>
      <c r="Y133" s="266">
        <f t="shared" si="7"/>
        <v>3.8536560982968936E-3</v>
      </c>
      <c r="DA133" s="76"/>
    </row>
    <row r="134" spans="1:105" ht="12" customHeight="1" x14ac:dyDescent="0.25">
      <c r="A134" s="173" t="s">
        <v>92</v>
      </c>
      <c r="B134" s="267">
        <f t="shared" ref="B134:Y134" si="8">IF(B$7=0,0,B$7/B$5)</f>
        <v>4.4810621162055673E-4</v>
      </c>
      <c r="C134" s="267">
        <f t="shared" si="8"/>
        <v>4.5102365207505421E-4</v>
      </c>
      <c r="D134" s="267">
        <f t="shared" si="8"/>
        <v>4.4696340032349938E-4</v>
      </c>
      <c r="E134" s="267">
        <f t="shared" si="8"/>
        <v>4.5058571398933948E-4</v>
      </c>
      <c r="F134" s="267">
        <f t="shared" si="8"/>
        <v>4.53694683410923E-4</v>
      </c>
      <c r="G134" s="267">
        <f t="shared" si="8"/>
        <v>4.5465111743289401E-4</v>
      </c>
      <c r="H134" s="267">
        <f t="shared" si="8"/>
        <v>4.5696929014212262E-4</v>
      </c>
      <c r="I134" s="267">
        <f t="shared" si="8"/>
        <v>4.5388278055745403E-4</v>
      </c>
      <c r="J134" s="267">
        <f t="shared" si="8"/>
        <v>4.570478820897743E-4</v>
      </c>
      <c r="K134" s="267">
        <f t="shared" si="8"/>
        <v>4.5482920433597974E-4</v>
      </c>
      <c r="L134" s="267">
        <f t="shared" si="8"/>
        <v>4.5610362683563496E-4</v>
      </c>
      <c r="M134" s="267">
        <f t="shared" si="8"/>
        <v>4.5002478820481759E-4</v>
      </c>
      <c r="N134" s="267">
        <f t="shared" si="8"/>
        <v>4.5324060897135283E-4</v>
      </c>
      <c r="O134" s="267">
        <f t="shared" si="8"/>
        <v>4.5491504343745721E-4</v>
      </c>
      <c r="P134" s="267">
        <f t="shared" si="8"/>
        <v>4.5445194469535409E-4</v>
      </c>
      <c r="Q134" s="267">
        <f t="shared" si="8"/>
        <v>4.5340473269315617E-4</v>
      </c>
      <c r="R134" s="267">
        <f t="shared" si="8"/>
        <v>4.5307201877974751E-4</v>
      </c>
      <c r="S134" s="267">
        <f t="shared" si="8"/>
        <v>4.512881442942881E-4</v>
      </c>
      <c r="T134" s="267">
        <f t="shared" si="8"/>
        <v>4.5368862237130759E-4</v>
      </c>
      <c r="U134" s="267">
        <f t="shared" si="8"/>
        <v>4.5052232427279668E-4</v>
      </c>
      <c r="V134" s="267">
        <f t="shared" si="8"/>
        <v>4.5638839657506999E-4</v>
      </c>
      <c r="W134" s="267">
        <f t="shared" si="8"/>
        <v>4.5727664717235781E-4</v>
      </c>
      <c r="X134" s="267">
        <f t="shared" si="8"/>
        <v>4.6444480702928861E-4</v>
      </c>
      <c r="Y134" s="267">
        <f t="shared" si="8"/>
        <v>4.6331433033906105E-4</v>
      </c>
      <c r="DA134" s="77"/>
    </row>
    <row r="135" spans="1:105" ht="12" customHeight="1" x14ac:dyDescent="0.25">
      <c r="A135" s="173" t="s">
        <v>93</v>
      </c>
      <c r="B135" s="267">
        <f t="shared" ref="B135:Y135" si="9">IF(B$8=0,0,B$8/B$5)</f>
        <v>7.3666874491498434E-3</v>
      </c>
      <c r="C135" s="267">
        <f t="shared" si="9"/>
        <v>6.6704219434962865E-3</v>
      </c>
      <c r="D135" s="267">
        <f t="shared" si="9"/>
        <v>9.4323298193411172E-3</v>
      </c>
      <c r="E135" s="267">
        <f t="shared" si="9"/>
        <v>6.9485400771302124E-3</v>
      </c>
      <c r="F135" s="267">
        <f t="shared" si="9"/>
        <v>4.724265403072238E-3</v>
      </c>
      <c r="G135" s="267">
        <f t="shared" si="9"/>
        <v>4.0723128260030366E-3</v>
      </c>
      <c r="H135" s="267">
        <f t="shared" si="9"/>
        <v>2.8825359929919425E-3</v>
      </c>
      <c r="I135" s="267">
        <f t="shared" si="9"/>
        <v>2.8940483081754732E-3</v>
      </c>
      <c r="J135" s="267">
        <f t="shared" si="9"/>
        <v>2.7228495372016337E-3</v>
      </c>
      <c r="K135" s="267">
        <f t="shared" si="9"/>
        <v>2.6826461392560788E-3</v>
      </c>
      <c r="L135" s="267">
        <f t="shared" si="9"/>
        <v>2.4609130574921633E-3</v>
      </c>
      <c r="M135" s="267">
        <f t="shared" si="9"/>
        <v>6.7876762115379489E-3</v>
      </c>
      <c r="N135" s="267">
        <f t="shared" si="9"/>
        <v>6.0836997295727517E-3</v>
      </c>
      <c r="O135" s="267">
        <f t="shared" si="9"/>
        <v>7.0798957843518006E-3</v>
      </c>
      <c r="P135" s="267">
        <f t="shared" si="9"/>
        <v>6.5281579971221892E-3</v>
      </c>
      <c r="Q135" s="267">
        <f t="shared" si="9"/>
        <v>6.1418456966758506E-3</v>
      </c>
      <c r="R135" s="267">
        <f t="shared" si="9"/>
        <v>5.8291054184327765E-3</v>
      </c>
      <c r="S135" s="267">
        <f t="shared" si="9"/>
        <v>5.3027463790944578E-3</v>
      </c>
      <c r="T135" s="267">
        <f t="shared" si="9"/>
        <v>2.7210125929208774E-3</v>
      </c>
      <c r="U135" s="267">
        <f t="shared" si="9"/>
        <v>2.5092224515485379E-3</v>
      </c>
      <c r="V135" s="267">
        <f t="shared" si="9"/>
        <v>2.9166786873197083E-3</v>
      </c>
      <c r="W135" s="267">
        <f t="shared" si="9"/>
        <v>2.3237588410463697E-3</v>
      </c>
      <c r="X135" s="267">
        <f t="shared" si="9"/>
        <v>6.7735799813751782E-3</v>
      </c>
      <c r="Y135" s="267">
        <f t="shared" si="9"/>
        <v>9.1099850690139917E-3</v>
      </c>
      <c r="DA135" s="77"/>
    </row>
    <row r="136" spans="1:105" ht="12" customHeight="1" x14ac:dyDescent="0.25">
      <c r="A136" s="173" t="s">
        <v>94</v>
      </c>
      <c r="B136" s="267">
        <f t="shared" ref="B136:Y136" si="10">IF(B$9=0,0,B$9/B$5)</f>
        <v>8.5319352070011543E-4</v>
      </c>
      <c r="C136" s="267">
        <f t="shared" si="10"/>
        <v>8.5874832272752732E-4</v>
      </c>
      <c r="D136" s="267">
        <f t="shared" si="10"/>
        <v>8.5101760979161469E-4</v>
      </c>
      <c r="E136" s="267">
        <f t="shared" si="10"/>
        <v>8.5791448930252698E-4</v>
      </c>
      <c r="F136" s="267">
        <f t="shared" si="10"/>
        <v>8.6383396218141651E-4</v>
      </c>
      <c r="G136" s="267">
        <f t="shared" si="10"/>
        <v>8.656550110518876E-4</v>
      </c>
      <c r="H136" s="267">
        <f t="shared" si="10"/>
        <v>8.7006880823676689E-4</v>
      </c>
      <c r="I136" s="267">
        <f t="shared" si="10"/>
        <v>8.6587099639656956E-4</v>
      </c>
      <c r="J136" s="267">
        <f t="shared" si="10"/>
        <v>8.7021844718123309E-4</v>
      </c>
      <c r="K136" s="267">
        <f t="shared" si="10"/>
        <v>8.65994088234694E-4</v>
      </c>
      <c r="L136" s="267">
        <f t="shared" si="10"/>
        <v>8.7008046461710311E-4</v>
      </c>
      <c r="M136" s="267">
        <f t="shared" si="10"/>
        <v>8.5993682754659673E-4</v>
      </c>
      <c r="N136" s="267">
        <f t="shared" si="10"/>
        <v>8.6499863681095235E-4</v>
      </c>
      <c r="O136" s="267">
        <f t="shared" si="10"/>
        <v>8.661575257486228E-4</v>
      </c>
      <c r="P136" s="267">
        <f t="shared" si="10"/>
        <v>8.6527578647351228E-4</v>
      </c>
      <c r="Q136" s="267">
        <f t="shared" si="10"/>
        <v>8.6328189647175754E-4</v>
      </c>
      <c r="R136" s="267">
        <f t="shared" si="10"/>
        <v>8.6264840970499187E-4</v>
      </c>
      <c r="S136" s="267">
        <f t="shared" si="10"/>
        <v>8.6086063622815888E-4</v>
      </c>
      <c r="T136" s="267">
        <f t="shared" si="10"/>
        <v>8.6688077240654497E-4</v>
      </c>
      <c r="U136" s="267">
        <f t="shared" si="10"/>
        <v>8.6210723507531032E-4</v>
      </c>
      <c r="V136" s="267">
        <f t="shared" si="10"/>
        <v>8.7448683836213628E-4</v>
      </c>
      <c r="W136" s="267">
        <f t="shared" si="10"/>
        <v>8.7722237948483265E-4</v>
      </c>
      <c r="X136" s="267">
        <f t="shared" si="10"/>
        <v>8.9191221942019536E-4</v>
      </c>
      <c r="Y136" s="267">
        <f t="shared" si="10"/>
        <v>8.9057918840772785E-4</v>
      </c>
      <c r="DA136" s="77"/>
    </row>
    <row r="137" spans="1:105" ht="12" customHeight="1" x14ac:dyDescent="0.25">
      <c r="A137" s="56" t="s">
        <v>95</v>
      </c>
      <c r="B137" s="268">
        <f t="shared" ref="B137:Y137" si="11">IF(B$10=0,0,B$10/B$5)</f>
        <v>5.1568169346965544E-3</v>
      </c>
      <c r="C137" s="268">
        <f t="shared" si="11"/>
        <v>5.0013592366980695E-3</v>
      </c>
      <c r="D137" s="268">
        <f t="shared" si="11"/>
        <v>5.3440211514170491E-3</v>
      </c>
      <c r="E137" s="268">
        <f t="shared" si="11"/>
        <v>4.8474191223292374E-3</v>
      </c>
      <c r="F137" s="268">
        <f t="shared" si="11"/>
        <v>4.8184664926424368E-3</v>
      </c>
      <c r="G137" s="268">
        <f t="shared" si="11"/>
        <v>4.832147992885615E-3</v>
      </c>
      <c r="H137" s="268">
        <f t="shared" si="11"/>
        <v>4.9454628200907413E-3</v>
      </c>
      <c r="I137" s="268">
        <f t="shared" si="11"/>
        <v>4.9035164054672077E-3</v>
      </c>
      <c r="J137" s="268">
        <f t="shared" si="11"/>
        <v>4.9037774220081166E-3</v>
      </c>
      <c r="K137" s="268">
        <f t="shared" si="11"/>
        <v>5.004543541320238E-3</v>
      </c>
      <c r="L137" s="268">
        <f t="shared" si="11"/>
        <v>4.928262920593984E-3</v>
      </c>
      <c r="M137" s="268">
        <f t="shared" si="11"/>
        <v>5.0146069573318245E-3</v>
      </c>
      <c r="N137" s="268">
        <f t="shared" si="11"/>
        <v>4.9030874526246344E-3</v>
      </c>
      <c r="O137" s="268">
        <f t="shared" si="11"/>
        <v>5.06114452621824E-3</v>
      </c>
      <c r="P137" s="268">
        <f t="shared" si="11"/>
        <v>4.9047836360444456E-3</v>
      </c>
      <c r="Q137" s="268">
        <f t="shared" si="11"/>
        <v>4.9169044447350567E-3</v>
      </c>
      <c r="R137" s="268">
        <f t="shared" si="11"/>
        <v>4.9235218599699608E-3</v>
      </c>
      <c r="S137" s="268">
        <f t="shared" si="11"/>
        <v>4.9215628160964552E-3</v>
      </c>
      <c r="T137" s="268">
        <f t="shared" si="11"/>
        <v>4.9461722834403758E-3</v>
      </c>
      <c r="U137" s="268">
        <f t="shared" si="11"/>
        <v>5.0378887857167268E-3</v>
      </c>
      <c r="V137" s="268">
        <f t="shared" si="11"/>
        <v>4.8302298370626563E-3</v>
      </c>
      <c r="W137" s="268">
        <f t="shared" si="11"/>
        <v>5.0319047106613217E-3</v>
      </c>
      <c r="X137" s="268">
        <f t="shared" si="11"/>
        <v>5.1021646516546974E-3</v>
      </c>
      <c r="Y137" s="268">
        <f t="shared" si="11"/>
        <v>5.8496779604070154E-3</v>
      </c>
      <c r="DA137" s="78"/>
    </row>
    <row r="138" spans="1:105" ht="12" customHeight="1" x14ac:dyDescent="0.25">
      <c r="A138" s="174" t="s">
        <v>1450</v>
      </c>
      <c r="B138" s="269">
        <f t="shared" ref="B138:Y138" si="12">IF(B$16=0,0,B$16/B$5)</f>
        <v>2.9316793112528692E-2</v>
      </c>
      <c r="C138" s="269">
        <f t="shared" si="12"/>
        <v>2.6545904307820261E-2</v>
      </c>
      <c r="D138" s="269">
        <f t="shared" si="12"/>
        <v>3.7537314266627549E-2</v>
      </c>
      <c r="E138" s="269">
        <f t="shared" si="12"/>
        <v>2.7652715454739372E-2</v>
      </c>
      <c r="F138" s="269">
        <f t="shared" si="12"/>
        <v>1.8800894212843176E-2</v>
      </c>
      <c r="G138" s="269">
        <f t="shared" si="12"/>
        <v>1.6206355086125709E-2</v>
      </c>
      <c r="H138" s="269">
        <f t="shared" si="12"/>
        <v>1.1471466914985618E-2</v>
      </c>
      <c r="I138" s="269">
        <f t="shared" si="12"/>
        <v>1.1517281830415583E-2</v>
      </c>
      <c r="J138" s="269">
        <f t="shared" si="12"/>
        <v>1.0835971677866841E-2</v>
      </c>
      <c r="K138" s="269">
        <f t="shared" si="12"/>
        <v>1.067597646860537E-2</v>
      </c>
      <c r="L138" s="269">
        <f t="shared" si="12"/>
        <v>9.7935577520319797E-3</v>
      </c>
      <c r="M138" s="269">
        <f t="shared" si="12"/>
        <v>2.7012534545829744E-2</v>
      </c>
      <c r="N138" s="269">
        <f t="shared" si="12"/>
        <v>2.4210958800921334E-2</v>
      </c>
      <c r="O138" s="269">
        <f t="shared" si="12"/>
        <v>2.8175464399817756E-2</v>
      </c>
      <c r="P138" s="269">
        <f t="shared" si="12"/>
        <v>2.597974445483197E-2</v>
      </c>
      <c r="Q138" s="269">
        <f t="shared" si="12"/>
        <v>2.4442359046914684E-2</v>
      </c>
      <c r="R138" s="269">
        <f t="shared" si="12"/>
        <v>2.3197764091787997E-2</v>
      </c>
      <c r="S138" s="269">
        <f t="shared" si="12"/>
        <v>2.1103042527216741E-2</v>
      </c>
      <c r="T138" s="269">
        <f t="shared" si="12"/>
        <v>1.0828661293679927E-2</v>
      </c>
      <c r="U138" s="269">
        <f t="shared" si="12"/>
        <v>9.9858119396459555E-3</v>
      </c>
      <c r="V138" s="269">
        <f t="shared" si="12"/>
        <v>1.1607342681783209E-2</v>
      </c>
      <c r="W138" s="269">
        <f t="shared" si="12"/>
        <v>9.247732804820958E-3</v>
      </c>
      <c r="X138" s="269">
        <f t="shared" si="12"/>
        <v>2.6956436568794456E-2</v>
      </c>
      <c r="Y138" s="269">
        <f t="shared" si="12"/>
        <v>3.6254496932312551E-2</v>
      </c>
      <c r="DA138" s="79"/>
    </row>
    <row r="139" spans="1:105" ht="12" customHeight="1" x14ac:dyDescent="0.25">
      <c r="A139" s="174" t="s">
        <v>1452</v>
      </c>
      <c r="B139" s="269">
        <f t="shared" ref="B139:Y139" si="13">IF(B$17=0,0,B$17/B$5)</f>
        <v>0.4451224415747192</v>
      </c>
      <c r="C139" s="269">
        <f t="shared" si="13"/>
        <v>0.44680563645833582</v>
      </c>
      <c r="D139" s="269">
        <f t="shared" si="13"/>
        <v>0.43521562318891577</v>
      </c>
      <c r="E139" s="269">
        <f t="shared" si="13"/>
        <v>0.44838721651835434</v>
      </c>
      <c r="F139" s="269">
        <f t="shared" si="13"/>
        <v>0.45838948153357262</v>
      </c>
      <c r="G139" s="269">
        <f t="shared" si="13"/>
        <v>0.46148385715730833</v>
      </c>
      <c r="H139" s="269">
        <f t="shared" si="13"/>
        <v>0.46662102781276998</v>
      </c>
      <c r="I139" s="269">
        <f t="shared" si="13"/>
        <v>0.47085415542364184</v>
      </c>
      <c r="J139" s="269">
        <f t="shared" si="13"/>
        <v>0.46975056325472353</v>
      </c>
      <c r="K139" s="269">
        <f t="shared" si="13"/>
        <v>0.47144940204084701</v>
      </c>
      <c r="L139" s="269">
        <f t="shared" si="13"/>
        <v>0.47104875258678575</v>
      </c>
      <c r="M139" s="269">
        <f t="shared" si="13"/>
        <v>0.44913124089460366</v>
      </c>
      <c r="N139" s="269">
        <f t="shared" si="13"/>
        <v>0.45191721631289616</v>
      </c>
      <c r="O139" s="269">
        <f t="shared" si="13"/>
        <v>0.44328999262722718</v>
      </c>
      <c r="P139" s="269">
        <f t="shared" si="13"/>
        <v>0.44765300947516873</v>
      </c>
      <c r="Q139" s="269">
        <f t="shared" si="13"/>
        <v>0.45143505153137475</v>
      </c>
      <c r="R139" s="269">
        <f t="shared" si="13"/>
        <v>0.45375630240997017</v>
      </c>
      <c r="S139" s="269">
        <f t="shared" si="13"/>
        <v>0.45824054637404232</v>
      </c>
      <c r="T139" s="269">
        <f t="shared" si="13"/>
        <v>0.47203800236965116</v>
      </c>
      <c r="U139" s="269">
        <f t="shared" si="13"/>
        <v>0.47594731121505818</v>
      </c>
      <c r="V139" s="269">
        <f t="shared" si="13"/>
        <v>0.46668829880709295</v>
      </c>
      <c r="W139" s="269">
        <f t="shared" si="13"/>
        <v>0.46849296599956425</v>
      </c>
      <c r="X139" s="269">
        <f t="shared" si="13"/>
        <v>0.43132243168818296</v>
      </c>
      <c r="Y139" s="269">
        <f t="shared" si="13"/>
        <v>0.4185319590821221</v>
      </c>
      <c r="DA139" s="79"/>
    </row>
    <row r="140" spans="1:105" ht="12" customHeight="1" x14ac:dyDescent="0.25">
      <c r="A140" s="174" t="s">
        <v>1461</v>
      </c>
      <c r="B140" s="269">
        <f t="shared" ref="B140:Y140" si="14">IF(B$25=0,0,B$25/B$5)</f>
        <v>0.44756724309369145</v>
      </c>
      <c r="C140" s="269">
        <f t="shared" si="14"/>
        <v>0.45381391339562949</v>
      </c>
      <c r="D140" s="269">
        <f t="shared" si="14"/>
        <v>0.43403345105683194</v>
      </c>
      <c r="E140" s="269">
        <f t="shared" si="14"/>
        <v>0.44909919594059183</v>
      </c>
      <c r="F140" s="269">
        <f t="shared" si="14"/>
        <v>0.46407683905311775</v>
      </c>
      <c r="G140" s="269">
        <f t="shared" si="14"/>
        <v>0.46826871469453268</v>
      </c>
      <c r="H140" s="269">
        <f t="shared" si="14"/>
        <v>0.47640103838494369</v>
      </c>
      <c r="I140" s="269">
        <f t="shared" si="14"/>
        <v>0.47209750361618513</v>
      </c>
      <c r="J140" s="269">
        <f t="shared" si="14"/>
        <v>0.47507659117864998</v>
      </c>
      <c r="K140" s="269">
        <f t="shared" si="14"/>
        <v>0.47374203589606456</v>
      </c>
      <c r="L140" s="269">
        <f t="shared" si="14"/>
        <v>0.47676366246320839</v>
      </c>
      <c r="M140" s="269">
        <f t="shared" si="14"/>
        <v>0.45028526520834233</v>
      </c>
      <c r="N140" s="269">
        <f t="shared" si="14"/>
        <v>0.45543564277570969</v>
      </c>
      <c r="O140" s="269">
        <f t="shared" si="14"/>
        <v>0.45280957806651323</v>
      </c>
      <c r="P140" s="269">
        <f t="shared" si="14"/>
        <v>0.45473374201603889</v>
      </c>
      <c r="Q140" s="269">
        <f t="shared" si="14"/>
        <v>0.45524302823142154</v>
      </c>
      <c r="R140" s="269">
        <f t="shared" si="14"/>
        <v>0.45641272096577107</v>
      </c>
      <c r="S140" s="269">
        <f t="shared" si="14"/>
        <v>0.45797508545402038</v>
      </c>
      <c r="T140" s="269">
        <f t="shared" si="14"/>
        <v>0.47295699706643812</v>
      </c>
      <c r="U140" s="269">
        <f t="shared" si="14"/>
        <v>0.47151168428330403</v>
      </c>
      <c r="V140" s="269">
        <f t="shared" si="14"/>
        <v>0.47641483310557819</v>
      </c>
      <c r="W140" s="269">
        <f t="shared" si="14"/>
        <v>0.48105733431132697</v>
      </c>
      <c r="X140" s="269">
        <f t="shared" si="14"/>
        <v>0.468550058623948</v>
      </c>
      <c r="Y140" s="269">
        <f t="shared" si="14"/>
        <v>0.45439475215737779</v>
      </c>
      <c r="DA140" s="79"/>
    </row>
    <row r="141" spans="1:105" ht="12" customHeight="1" x14ac:dyDescent="0.25">
      <c r="A141" s="174" t="s">
        <v>1470</v>
      </c>
      <c r="B141" s="269">
        <f t="shared" ref="B141:Y141" si="15">IF(B$33=0,0,B$33/B$5)</f>
        <v>6.0134079334340243E-2</v>
      </c>
      <c r="C141" s="269">
        <f t="shared" si="15"/>
        <v>5.5792085994119001E-2</v>
      </c>
      <c r="D141" s="269">
        <f t="shared" si="15"/>
        <v>7.3114930331702063E-2</v>
      </c>
      <c r="E141" s="269">
        <f t="shared" si="15"/>
        <v>5.7699449081913448E-2</v>
      </c>
      <c r="F141" s="269">
        <f t="shared" si="15"/>
        <v>4.3787568656973454E-2</v>
      </c>
      <c r="G141" s="269">
        <f t="shared" si="15"/>
        <v>3.9722738614385765E-2</v>
      </c>
      <c r="H141" s="269">
        <f t="shared" si="15"/>
        <v>3.2280691558354918E-2</v>
      </c>
      <c r="I141" s="269">
        <f t="shared" si="15"/>
        <v>3.2409481542208608E-2</v>
      </c>
      <c r="J141" s="269">
        <f t="shared" si="15"/>
        <v>3.1385134552657241E-2</v>
      </c>
      <c r="K141" s="269">
        <f t="shared" si="15"/>
        <v>3.1146133582119165E-2</v>
      </c>
      <c r="L141" s="269">
        <f t="shared" si="15"/>
        <v>2.9719770762886719E-2</v>
      </c>
      <c r="M141" s="269">
        <f t="shared" si="15"/>
        <v>5.6579438859520652E-2</v>
      </c>
      <c r="N141" s="269">
        <f t="shared" si="15"/>
        <v>5.2248187511151997E-2</v>
      </c>
      <c r="O141" s="269">
        <f t="shared" si="15"/>
        <v>5.8374681617251165E-2</v>
      </c>
      <c r="P141" s="269">
        <f t="shared" si="15"/>
        <v>5.4996622396879732E-2</v>
      </c>
      <c r="Q141" s="269">
        <f t="shared" si="15"/>
        <v>5.2628862674500107E-2</v>
      </c>
      <c r="R141" s="269">
        <f t="shared" si="15"/>
        <v>5.069244679462321E-2</v>
      </c>
      <c r="S141" s="269">
        <f t="shared" si="15"/>
        <v>4.73079839672612E-2</v>
      </c>
      <c r="T141" s="269">
        <f t="shared" si="15"/>
        <v>3.134946556892048E-2</v>
      </c>
      <c r="U141" s="269">
        <f t="shared" si="15"/>
        <v>2.9899222642606266E-2</v>
      </c>
      <c r="V141" s="269">
        <f t="shared" si="15"/>
        <v>3.238064201696278E-2</v>
      </c>
      <c r="W141" s="269">
        <f t="shared" si="15"/>
        <v>2.8686282567991619E-2</v>
      </c>
      <c r="X141" s="269">
        <f t="shared" si="15"/>
        <v>5.60653197950748E-2</v>
      </c>
      <c r="Y141" s="269">
        <f t="shared" si="15"/>
        <v>7.0651579181722587E-2</v>
      </c>
      <c r="DA141" s="79"/>
    </row>
    <row r="142" spans="1:105" ht="12" customHeight="1" x14ac:dyDescent="0.25">
      <c r="A142" s="62" t="s">
        <v>1577</v>
      </c>
      <c r="B142" s="318">
        <f t="shared" ref="B142:Y142" si="16">IF(B$34=0,0,B$34/B$5)</f>
        <v>4.6965960672465355E-2</v>
      </c>
      <c r="C142" s="318">
        <f t="shared" si="16"/>
        <v>4.2526953509226327E-2</v>
      </c>
      <c r="D142" s="318">
        <f t="shared" si="16"/>
        <v>6.0135364015751931E-2</v>
      </c>
      <c r="E142" s="318">
        <f t="shared" si="16"/>
        <v>4.4300082261696704E-2</v>
      </c>
      <c r="F142" s="318">
        <f t="shared" si="16"/>
        <v>3.0119326313020851E-2</v>
      </c>
      <c r="G142" s="318">
        <f t="shared" si="16"/>
        <v>2.5962834089575382E-2</v>
      </c>
      <c r="H142" s="318">
        <f t="shared" si="16"/>
        <v>1.8377469251725769E-2</v>
      </c>
      <c r="I142" s="318">
        <f t="shared" si="16"/>
        <v>1.8450865462151547E-2</v>
      </c>
      <c r="J142" s="318">
        <f t="shared" si="16"/>
        <v>1.7359395951569882E-2</v>
      </c>
      <c r="K142" s="318">
        <f t="shared" si="16"/>
        <v>1.7103081126237034E-2</v>
      </c>
      <c r="L142" s="318">
        <f t="shared" si="16"/>
        <v>1.5689432553551836E-2</v>
      </c>
      <c r="M142" s="318">
        <f t="shared" si="16"/>
        <v>4.3274502442113214E-2</v>
      </c>
      <c r="N142" s="318">
        <f t="shared" si="16"/>
        <v>3.8786334321157655E-2</v>
      </c>
      <c r="O142" s="318">
        <f t="shared" si="16"/>
        <v>4.5137534240222696E-2</v>
      </c>
      <c r="P142" s="318">
        <f t="shared" si="16"/>
        <v>4.1619956577886877E-2</v>
      </c>
      <c r="Q142" s="318">
        <f t="shared" si="16"/>
        <v>3.9157041131114935E-2</v>
      </c>
      <c r="R142" s="318">
        <f t="shared" si="16"/>
        <v>3.7163180564876941E-2</v>
      </c>
      <c r="S142" s="318">
        <f t="shared" si="16"/>
        <v>3.3807403886172725E-2</v>
      </c>
      <c r="T142" s="318">
        <f t="shared" si="16"/>
        <v>1.7347684601869882E-2</v>
      </c>
      <c r="U142" s="318">
        <f t="shared" si="16"/>
        <v>1.599742676628638E-2</v>
      </c>
      <c r="V142" s="318">
        <f t="shared" si="16"/>
        <v>1.8595144353339439E-2</v>
      </c>
      <c r="W142" s="318">
        <f t="shared" si="16"/>
        <v>1.4815012459022198E-2</v>
      </c>
      <c r="X142" s="318">
        <f t="shared" si="16"/>
        <v>4.3184632606311925E-2</v>
      </c>
      <c r="Y142" s="318">
        <f t="shared" si="16"/>
        <v>5.8080270600788776E-2</v>
      </c>
      <c r="DA142" s="141"/>
    </row>
    <row r="143" spans="1:105" ht="12" customHeight="1" x14ac:dyDescent="0.25">
      <c r="A143" s="63" t="s">
        <v>1578</v>
      </c>
      <c r="B143" s="326">
        <f t="shared" ref="B143:Y143" si="17">IF(B$35=0,0,B$35/B$5)</f>
        <v>1.3168118661874889E-2</v>
      </c>
      <c r="C143" s="326">
        <f t="shared" si="17"/>
        <v>1.3265132484892674E-2</v>
      </c>
      <c r="D143" s="326">
        <f t="shared" si="17"/>
        <v>1.2979566315950132E-2</v>
      </c>
      <c r="E143" s="326">
        <f t="shared" si="17"/>
        <v>1.3399366820216746E-2</v>
      </c>
      <c r="F143" s="326">
        <f t="shared" si="17"/>
        <v>1.3668242343952603E-2</v>
      </c>
      <c r="G143" s="326">
        <f t="shared" si="17"/>
        <v>1.3759904524810386E-2</v>
      </c>
      <c r="H143" s="326">
        <f t="shared" si="17"/>
        <v>1.3903222306629151E-2</v>
      </c>
      <c r="I143" s="326">
        <f t="shared" si="17"/>
        <v>1.395861608005706E-2</v>
      </c>
      <c r="J143" s="326">
        <f t="shared" si="17"/>
        <v>1.4025738601087358E-2</v>
      </c>
      <c r="K143" s="326">
        <f t="shared" si="17"/>
        <v>1.4043052455882131E-2</v>
      </c>
      <c r="L143" s="326">
        <f t="shared" si="17"/>
        <v>1.4030338209334883E-2</v>
      </c>
      <c r="M143" s="326">
        <f t="shared" si="17"/>
        <v>1.330493641740743E-2</v>
      </c>
      <c r="N143" s="326">
        <f t="shared" si="17"/>
        <v>1.3461853189994353E-2</v>
      </c>
      <c r="O143" s="326">
        <f t="shared" si="17"/>
        <v>1.323714737702847E-2</v>
      </c>
      <c r="P143" s="326">
        <f t="shared" si="17"/>
        <v>1.3376665818992845E-2</v>
      </c>
      <c r="Q143" s="326">
        <f t="shared" si="17"/>
        <v>1.3471821543385172E-2</v>
      </c>
      <c r="R143" s="326">
        <f t="shared" si="17"/>
        <v>1.3529266229746269E-2</v>
      </c>
      <c r="S143" s="326">
        <f t="shared" si="17"/>
        <v>1.3500580081088471E-2</v>
      </c>
      <c r="T143" s="326">
        <f t="shared" si="17"/>
        <v>1.4001780967050599E-2</v>
      </c>
      <c r="U143" s="326">
        <f t="shared" si="17"/>
        <v>1.3901795876319884E-2</v>
      </c>
      <c r="V143" s="326">
        <f t="shared" si="17"/>
        <v>1.3785497663623338E-2</v>
      </c>
      <c r="W143" s="326">
        <f t="shared" si="17"/>
        <v>1.3871270108969422E-2</v>
      </c>
      <c r="X143" s="326">
        <f t="shared" si="17"/>
        <v>1.2880687188762875E-2</v>
      </c>
      <c r="Y143" s="326">
        <f t="shared" si="17"/>
        <v>1.2571308580933808E-2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DA144" s="94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18">SUM(B147:B152,B154:B156,B158:B159,B161:B162)</f>
        <v>1</v>
      </c>
      <c r="C146" s="232">
        <f t="shared" si="18"/>
        <v>1.0000000000000002</v>
      </c>
      <c r="D146" s="232">
        <f t="shared" si="18"/>
        <v>1.0000000000000002</v>
      </c>
      <c r="E146" s="232">
        <f t="shared" si="18"/>
        <v>1.0000000000000002</v>
      </c>
      <c r="F146" s="232">
        <f t="shared" si="18"/>
        <v>1</v>
      </c>
      <c r="G146" s="232">
        <f t="shared" si="18"/>
        <v>1.0000000000000002</v>
      </c>
      <c r="H146" s="232">
        <f t="shared" si="18"/>
        <v>0.99999999999999989</v>
      </c>
      <c r="I146" s="232">
        <f t="shared" si="18"/>
        <v>1.0000000000000002</v>
      </c>
      <c r="J146" s="232">
        <f t="shared" si="18"/>
        <v>1.0000000000000002</v>
      </c>
      <c r="K146" s="232">
        <f t="shared" si="18"/>
        <v>1.0000000000000002</v>
      </c>
      <c r="L146" s="232">
        <f t="shared" si="18"/>
        <v>0.99999999999999978</v>
      </c>
      <c r="M146" s="232">
        <f t="shared" si="18"/>
        <v>0.99999999999999978</v>
      </c>
      <c r="N146" s="232">
        <f t="shared" si="18"/>
        <v>1</v>
      </c>
      <c r="O146" s="232">
        <f t="shared" si="18"/>
        <v>1</v>
      </c>
      <c r="P146" s="232">
        <f t="shared" si="18"/>
        <v>1</v>
      </c>
      <c r="Q146" s="232">
        <f t="shared" si="18"/>
        <v>1</v>
      </c>
      <c r="R146" s="232">
        <f t="shared" si="18"/>
        <v>0.99999999999999989</v>
      </c>
      <c r="S146" s="232">
        <f t="shared" si="18"/>
        <v>0.99999999999999989</v>
      </c>
      <c r="T146" s="232">
        <f t="shared" si="18"/>
        <v>0.99999999999999944</v>
      </c>
      <c r="U146" s="232">
        <f t="shared" si="18"/>
        <v>1</v>
      </c>
      <c r="V146" s="232">
        <f t="shared" si="18"/>
        <v>0.99999999999999989</v>
      </c>
      <c r="W146" s="232">
        <f t="shared" si="18"/>
        <v>0.99999999999999989</v>
      </c>
      <c r="X146" s="232">
        <f t="shared" si="18"/>
        <v>0.99999999999999989</v>
      </c>
      <c r="Y146" s="232">
        <f t="shared" si="18"/>
        <v>1</v>
      </c>
      <c r="DA146" s="95"/>
    </row>
    <row r="147" spans="1:105" ht="12" customHeight="1" x14ac:dyDescent="0.25">
      <c r="A147" s="55" t="s">
        <v>91</v>
      </c>
      <c r="B147" s="266">
        <f t="shared" ref="B147:Y147" si="19">IF(B$49=0,0,B$49/B$48)</f>
        <v>5.2454927488567969E-3</v>
      </c>
      <c r="C147" s="266">
        <f t="shared" si="19"/>
        <v>5.2473896662106403E-3</v>
      </c>
      <c r="D147" s="266">
        <f t="shared" si="19"/>
        <v>5.2029011734044716E-3</v>
      </c>
      <c r="E147" s="266">
        <f t="shared" si="19"/>
        <v>5.2091046145696174E-3</v>
      </c>
      <c r="F147" s="266">
        <f t="shared" si="19"/>
        <v>5.2372848620882732E-3</v>
      </c>
      <c r="G147" s="266">
        <f t="shared" si="19"/>
        <v>5.2418415403358053E-3</v>
      </c>
      <c r="H147" s="266">
        <f t="shared" si="19"/>
        <v>5.255209749694555E-3</v>
      </c>
      <c r="I147" s="266">
        <f t="shared" si="19"/>
        <v>5.2317451041127613E-3</v>
      </c>
      <c r="J147" s="266">
        <f t="shared" si="19"/>
        <v>5.2354488134086228E-3</v>
      </c>
      <c r="K147" s="266">
        <f t="shared" si="19"/>
        <v>5.2379604386475253E-3</v>
      </c>
      <c r="L147" s="266">
        <f t="shared" si="19"/>
        <v>5.2385942920217029E-3</v>
      </c>
      <c r="M147" s="266">
        <f t="shared" si="19"/>
        <v>5.2246794506948472E-3</v>
      </c>
      <c r="N147" s="266">
        <f t="shared" si="19"/>
        <v>5.2262016771983805E-3</v>
      </c>
      <c r="O147" s="266">
        <f t="shared" si="19"/>
        <v>5.2369968755237584E-3</v>
      </c>
      <c r="P147" s="266">
        <f t="shared" si="19"/>
        <v>5.2270368767184791E-3</v>
      </c>
      <c r="Q147" s="266">
        <f t="shared" si="19"/>
        <v>5.2254342301896487E-3</v>
      </c>
      <c r="R147" s="266">
        <f t="shared" si="19"/>
        <v>5.22747255734705E-3</v>
      </c>
      <c r="S147" s="266">
        <f t="shared" si="19"/>
        <v>5.234670294948676E-3</v>
      </c>
      <c r="T147" s="266">
        <f t="shared" si="19"/>
        <v>5.2326065577183722E-3</v>
      </c>
      <c r="U147" s="266">
        <f t="shared" si="19"/>
        <v>5.2409059274580502E-3</v>
      </c>
      <c r="V147" s="266">
        <f t="shared" si="19"/>
        <v>5.2502582849585661E-3</v>
      </c>
      <c r="W147" s="266">
        <f t="shared" si="19"/>
        <v>5.268370655550917E-3</v>
      </c>
      <c r="X147" s="266">
        <f t="shared" si="19"/>
        <v>5.332601886455908E-3</v>
      </c>
      <c r="Y147" s="266">
        <f t="shared" si="19"/>
        <v>5.2992824913317017E-3</v>
      </c>
      <c r="DA147" s="76"/>
    </row>
    <row r="148" spans="1:105" ht="12" customHeight="1" x14ac:dyDescent="0.25">
      <c r="A148" s="173" t="s">
        <v>92</v>
      </c>
      <c r="B148" s="267">
        <f t="shared" ref="B148:Y148" si="20">IF(B$50=0,0,B$50/B$48)</f>
        <v>1.7913288071585037E-3</v>
      </c>
      <c r="C148" s="267">
        <f t="shared" si="20"/>
        <v>1.791976601915532E-3</v>
      </c>
      <c r="D148" s="267">
        <f t="shared" si="20"/>
        <v>1.7767838407077071E-3</v>
      </c>
      <c r="E148" s="267">
        <f t="shared" si="20"/>
        <v>1.7789023076267708E-3</v>
      </c>
      <c r="F148" s="267">
        <f t="shared" si="20"/>
        <v>1.7885258247280055E-3</v>
      </c>
      <c r="G148" s="267">
        <f t="shared" si="20"/>
        <v>1.7900819242977807E-3</v>
      </c>
      <c r="H148" s="267">
        <f t="shared" si="20"/>
        <v>1.7946471500393801E-3</v>
      </c>
      <c r="I148" s="267">
        <f t="shared" si="20"/>
        <v>1.786634004736759E-3</v>
      </c>
      <c r="J148" s="267">
        <f t="shared" si="20"/>
        <v>1.7878988165423739E-3</v>
      </c>
      <c r="K148" s="267">
        <f t="shared" si="20"/>
        <v>1.7887565332257518E-3</v>
      </c>
      <c r="L148" s="267">
        <f t="shared" si="20"/>
        <v>1.788972993311208E-3</v>
      </c>
      <c r="M148" s="267">
        <f t="shared" si="20"/>
        <v>1.7842210934784874E-3</v>
      </c>
      <c r="N148" s="267">
        <f t="shared" si="20"/>
        <v>1.7847409318077635E-3</v>
      </c>
      <c r="O148" s="267">
        <f t="shared" si="20"/>
        <v>1.7884274776987015E-3</v>
      </c>
      <c r="P148" s="267">
        <f t="shared" si="20"/>
        <v>1.7850261513346426E-3</v>
      </c>
      <c r="Q148" s="267">
        <f t="shared" si="20"/>
        <v>1.7844788496735331E-3</v>
      </c>
      <c r="R148" s="267">
        <f t="shared" si="20"/>
        <v>1.7851749356906682E-3</v>
      </c>
      <c r="S148" s="267">
        <f t="shared" si="20"/>
        <v>1.7876329535222576E-3</v>
      </c>
      <c r="T148" s="267">
        <f t="shared" si="20"/>
        <v>1.7869281899989731E-3</v>
      </c>
      <c r="U148" s="267">
        <f t="shared" si="20"/>
        <v>1.7897624137426221E-3</v>
      </c>
      <c r="V148" s="267">
        <f t="shared" si="20"/>
        <v>1.7929562314081147E-3</v>
      </c>
      <c r="W148" s="267">
        <f t="shared" si="20"/>
        <v>1.7991415819102357E-3</v>
      </c>
      <c r="X148" s="267">
        <f t="shared" si="20"/>
        <v>1.8210764619583375E-3</v>
      </c>
      <c r="Y148" s="267">
        <f t="shared" si="20"/>
        <v>1.8096979327751454E-3</v>
      </c>
      <c r="DA148" s="77"/>
    </row>
    <row r="149" spans="1:105" ht="12" customHeight="1" x14ac:dyDescent="0.25">
      <c r="A149" s="173" t="s">
        <v>93</v>
      </c>
      <c r="B149" s="267">
        <f t="shared" ref="B149:Y149" si="21">IF(B$51=0,0,B$51/B$48)</f>
        <v>8.0545861938063641E-3</v>
      </c>
      <c r="C149" s="267">
        <f t="shared" si="21"/>
        <v>7.3200722615393028E-3</v>
      </c>
      <c r="D149" s="267">
        <f t="shared" si="21"/>
        <v>1.0228099976732193E-2</v>
      </c>
      <c r="E149" s="267">
        <f t="shared" si="21"/>
        <v>7.6436855493182713E-3</v>
      </c>
      <c r="F149" s="267">
        <f t="shared" si="21"/>
        <v>5.2463633489040805E-3</v>
      </c>
      <c r="G149" s="267">
        <f t="shared" si="21"/>
        <v>4.5373987566704682E-3</v>
      </c>
      <c r="H149" s="267">
        <f t="shared" si="21"/>
        <v>3.2592107704546296E-3</v>
      </c>
      <c r="I149" s="267">
        <f t="shared" si="21"/>
        <v>3.3242663877913704E-3</v>
      </c>
      <c r="J149" s="267">
        <f t="shared" si="21"/>
        <v>3.1385450036568985E-3</v>
      </c>
      <c r="K149" s="267">
        <f t="shared" si="21"/>
        <v>3.0930213787979497E-3</v>
      </c>
      <c r="L149" s="267">
        <f t="shared" si="21"/>
        <v>2.8713008460067996E-3</v>
      </c>
      <c r="M149" s="267">
        <f t="shared" si="21"/>
        <v>7.7783865492972474E-3</v>
      </c>
      <c r="N149" s="267">
        <f t="shared" si="21"/>
        <v>7.0155096302307023E-3</v>
      </c>
      <c r="O149" s="267">
        <f t="shared" si="21"/>
        <v>8.0962273887637028E-3</v>
      </c>
      <c r="P149" s="267">
        <f t="shared" si="21"/>
        <v>7.5188200089111078E-3</v>
      </c>
      <c r="Q149" s="267">
        <f t="shared" si="21"/>
        <v>7.0863126650297778E-3</v>
      </c>
      <c r="R149" s="267">
        <f t="shared" si="21"/>
        <v>6.7360454409585643E-3</v>
      </c>
      <c r="S149" s="267">
        <f t="shared" si="21"/>
        <v>6.2164751298413598E-3</v>
      </c>
      <c r="T149" s="267">
        <f t="shared" si="21"/>
        <v>3.2550890242845467E-3</v>
      </c>
      <c r="U149" s="267">
        <f t="shared" si="21"/>
        <v>3.0386418441447423E-3</v>
      </c>
      <c r="V149" s="267">
        <f t="shared" si="21"/>
        <v>3.524364125800056E-3</v>
      </c>
      <c r="W149" s="267">
        <f t="shared" si="21"/>
        <v>2.8135039623398595E-3</v>
      </c>
      <c r="X149" s="267">
        <f t="shared" si="21"/>
        <v>7.8850635383990245E-3</v>
      </c>
      <c r="Y149" s="267">
        <f t="shared" si="21"/>
        <v>1.0487602718280741E-2</v>
      </c>
      <c r="DA149" s="77"/>
    </row>
    <row r="150" spans="1:105" ht="12" customHeight="1" x14ac:dyDescent="0.25">
      <c r="A150" s="173" t="s">
        <v>94</v>
      </c>
      <c r="B150" s="267">
        <f t="shared" ref="B150:Y150" si="22">IF(B$52=0,0,B$52/B$48)</f>
        <v>5.1171006357494534E-3</v>
      </c>
      <c r="C150" s="267">
        <f t="shared" si="22"/>
        <v>5.1189511229128267E-3</v>
      </c>
      <c r="D150" s="267">
        <f t="shared" si="22"/>
        <v>5.0755515595693017E-3</v>
      </c>
      <c r="E150" s="267">
        <f t="shared" si="22"/>
        <v>5.0816031612490372E-3</v>
      </c>
      <c r="F150" s="267">
        <f t="shared" si="22"/>
        <v>5.109093650588618E-3</v>
      </c>
      <c r="G150" s="267">
        <f t="shared" si="22"/>
        <v>5.1135387965975275E-3</v>
      </c>
      <c r="H150" s="267">
        <f t="shared" si="22"/>
        <v>5.1265797969160193E-3</v>
      </c>
      <c r="I150" s="267">
        <f t="shared" si="22"/>
        <v>5.1036894873544613E-3</v>
      </c>
      <c r="J150" s="267">
        <f t="shared" si="22"/>
        <v>5.107302542237937E-3</v>
      </c>
      <c r="K150" s="267">
        <f t="shared" si="22"/>
        <v>5.1097526912939166E-3</v>
      </c>
      <c r="L150" s="267">
        <f t="shared" si="22"/>
        <v>5.1103710300581225E-3</v>
      </c>
      <c r="M150" s="267">
        <f t="shared" si="22"/>
        <v>5.096796777493284E-3</v>
      </c>
      <c r="N150" s="267">
        <f t="shared" si="22"/>
        <v>5.0982817449847896E-3</v>
      </c>
      <c r="O150" s="267">
        <f t="shared" si="22"/>
        <v>5.1088127129717102E-3</v>
      </c>
      <c r="P150" s="267">
        <f t="shared" si="22"/>
        <v>5.0990965016148911E-3</v>
      </c>
      <c r="Q150" s="267">
        <f t="shared" si="22"/>
        <v>5.0975330825112509E-3</v>
      </c>
      <c r="R150" s="267">
        <f t="shared" si="22"/>
        <v>5.0995215182392892E-3</v>
      </c>
      <c r="S150" s="267">
        <f t="shared" si="22"/>
        <v>5.1065430793052679E-3</v>
      </c>
      <c r="T150" s="267">
        <f t="shared" si="22"/>
        <v>5.1045298554578981E-3</v>
      </c>
      <c r="U150" s="267">
        <f t="shared" si="22"/>
        <v>5.1126260843928212E-3</v>
      </c>
      <c r="V150" s="267">
        <f t="shared" si="22"/>
        <v>5.1217495274710851E-3</v>
      </c>
      <c r="W150" s="267">
        <f t="shared" si="22"/>
        <v>5.1394185678283058E-3</v>
      </c>
      <c r="X150" s="267">
        <f t="shared" si="22"/>
        <v>5.2020776330935336E-3</v>
      </c>
      <c r="Y150" s="267">
        <f t="shared" si="22"/>
        <v>5.1695737852881923E-3</v>
      </c>
      <c r="DA150" s="77"/>
    </row>
    <row r="151" spans="1:105" ht="12" customHeight="1" x14ac:dyDescent="0.25">
      <c r="A151" s="56" t="s">
        <v>95</v>
      </c>
      <c r="B151" s="268">
        <f t="shared" ref="B151:Y151" si="23">IF(B$53=0,0,B$53/B$48)</f>
        <v>1.2065520196125815E-2</v>
      </c>
      <c r="C151" s="268">
        <f t="shared" si="23"/>
        <v>1.1784882251310982E-2</v>
      </c>
      <c r="D151" s="268">
        <f t="shared" si="23"/>
        <v>1.2442833514469339E-2</v>
      </c>
      <c r="E151" s="268">
        <f t="shared" si="23"/>
        <v>1.1449722291979688E-2</v>
      </c>
      <c r="F151" s="268">
        <f t="shared" si="23"/>
        <v>1.1489683262472551E-2</v>
      </c>
      <c r="G151" s="268">
        <f t="shared" si="23"/>
        <v>1.1560621385000211E-2</v>
      </c>
      <c r="H151" s="268">
        <f t="shared" si="23"/>
        <v>1.1879065377612054E-2</v>
      </c>
      <c r="I151" s="268">
        <f t="shared" si="23"/>
        <v>1.1749340296498019E-2</v>
      </c>
      <c r="J151" s="268">
        <f t="shared" si="23"/>
        <v>1.1791017245331593E-2</v>
      </c>
      <c r="K151" s="268">
        <f t="shared" si="23"/>
        <v>1.2036488681098745E-2</v>
      </c>
      <c r="L151" s="268">
        <f t="shared" si="23"/>
        <v>1.185265391364387E-2</v>
      </c>
      <c r="M151" s="268">
        <f t="shared" si="23"/>
        <v>1.1713096952139485E-2</v>
      </c>
      <c r="N151" s="268">
        <f t="shared" si="23"/>
        <v>1.1524644262655421E-2</v>
      </c>
      <c r="O151" s="268">
        <f t="shared" si="23"/>
        <v>1.1796984426994134E-2</v>
      </c>
      <c r="P151" s="268">
        <f t="shared" si="23"/>
        <v>1.1514506267227852E-2</v>
      </c>
      <c r="Q151" s="268">
        <f t="shared" si="23"/>
        <v>1.1563241928966366E-2</v>
      </c>
      <c r="R151" s="268">
        <f t="shared" si="23"/>
        <v>1.1596993236065877E-2</v>
      </c>
      <c r="S151" s="268">
        <f t="shared" si="23"/>
        <v>1.1538599903184543E-2</v>
      </c>
      <c r="T151" s="268">
        <f t="shared" si="23"/>
        <v>1.1833365968843334E-2</v>
      </c>
      <c r="U151" s="268">
        <f t="shared" si="23"/>
        <v>1.1957446081325653E-2</v>
      </c>
      <c r="V151" s="268">
        <f t="shared" si="23"/>
        <v>1.1439564359906888E-2</v>
      </c>
      <c r="W151" s="268">
        <f t="shared" si="23"/>
        <v>1.1940936538393263E-2</v>
      </c>
      <c r="X151" s="268">
        <f t="shared" si="23"/>
        <v>1.1641016627388317E-2</v>
      </c>
      <c r="Y151" s="268">
        <f t="shared" si="23"/>
        <v>1.3198969520090748E-2</v>
      </c>
      <c r="DA151" s="78"/>
    </row>
    <row r="152" spans="1:105" ht="12" customHeight="1" x14ac:dyDescent="0.25">
      <c r="A152" s="174" t="s">
        <v>1496</v>
      </c>
      <c r="B152" s="269">
        <f t="shared" ref="B152:Y152" si="24">IF(B$59=0,0,B$59/B$48)</f>
        <v>2.9897810815237239E-2</v>
      </c>
      <c r="C152" s="269">
        <f t="shared" si="24"/>
        <v>2.7171369250186619E-2</v>
      </c>
      <c r="D152" s="269">
        <f t="shared" si="24"/>
        <v>3.7965674554307591E-2</v>
      </c>
      <c r="E152" s="269">
        <f t="shared" si="24"/>
        <v>2.8372589104628365E-2</v>
      </c>
      <c r="F152" s="269">
        <f t="shared" si="24"/>
        <v>1.9473971114014943E-2</v>
      </c>
      <c r="G152" s="269">
        <f t="shared" si="24"/>
        <v>1.6842366119881103E-2</v>
      </c>
      <c r="H152" s="269">
        <f t="shared" si="24"/>
        <v>1.2097861352202782E-2</v>
      </c>
      <c r="I152" s="269">
        <f t="shared" si="24"/>
        <v>1.2339341236184654E-2</v>
      </c>
      <c r="J152" s="269">
        <f t="shared" si="24"/>
        <v>1.1649962207443715E-2</v>
      </c>
      <c r="K152" s="269">
        <f t="shared" si="24"/>
        <v>1.1480983107722449E-2</v>
      </c>
      <c r="L152" s="269">
        <f t="shared" si="24"/>
        <v>1.065797887339682E-2</v>
      </c>
      <c r="M152" s="269">
        <f t="shared" si="24"/>
        <v>2.8872585618054641E-2</v>
      </c>
      <c r="N152" s="269">
        <f t="shared" si="24"/>
        <v>2.6040863509338347E-2</v>
      </c>
      <c r="O152" s="269">
        <f t="shared" si="24"/>
        <v>3.0052378727107403E-2</v>
      </c>
      <c r="P152" s="269">
        <f t="shared" si="24"/>
        <v>2.7909100824211622E-2</v>
      </c>
      <c r="Q152" s="269">
        <f t="shared" si="24"/>
        <v>2.6303677226720262E-2</v>
      </c>
      <c r="R152" s="269">
        <f t="shared" si="24"/>
        <v>2.5003520651561615E-2</v>
      </c>
      <c r="S152" s="269">
        <f t="shared" si="24"/>
        <v>2.3074928108974969E-2</v>
      </c>
      <c r="T152" s="269">
        <f t="shared" si="24"/>
        <v>1.2082561846522861E-2</v>
      </c>
      <c r="U152" s="269">
        <f t="shared" si="24"/>
        <v>1.1279131764877248E-2</v>
      </c>
      <c r="V152" s="269">
        <f t="shared" si="24"/>
        <v>1.3082083839167882E-2</v>
      </c>
      <c r="W152" s="269">
        <f t="shared" si="24"/>
        <v>1.0443442676004926E-2</v>
      </c>
      <c r="X152" s="269">
        <f t="shared" si="24"/>
        <v>2.9268559832218082E-2</v>
      </c>
      <c r="Y152" s="269">
        <f t="shared" si="24"/>
        <v>3.8928922533306182E-2</v>
      </c>
      <c r="DA152" s="79"/>
    </row>
    <row r="153" spans="1:105" ht="12" customHeight="1" x14ac:dyDescent="0.25">
      <c r="A153" s="174" t="s">
        <v>1498</v>
      </c>
      <c r="B153" s="269">
        <f t="shared" ref="B153:Y153" si="25">IF(B$60=0,0,B$60/B$48)</f>
        <v>0.13155503227103929</v>
      </c>
      <c r="C153" s="269">
        <f t="shared" si="25"/>
        <v>0.13128267072411537</v>
      </c>
      <c r="D153" s="269">
        <f t="shared" si="25"/>
        <v>0.12481764984597572</v>
      </c>
      <c r="E153" s="269">
        <f t="shared" si="25"/>
        <v>0.12897484750018118</v>
      </c>
      <c r="F153" s="269">
        <f t="shared" si="25"/>
        <v>0.13424093557715458</v>
      </c>
      <c r="G153" s="269">
        <f t="shared" si="25"/>
        <v>0.13546522368926708</v>
      </c>
      <c r="H153" s="269">
        <f t="shared" si="25"/>
        <v>0.13792774152596429</v>
      </c>
      <c r="I153" s="269">
        <f t="shared" si="25"/>
        <v>0.13778399824575002</v>
      </c>
      <c r="J153" s="269">
        <f t="shared" si="25"/>
        <v>0.13792272545926404</v>
      </c>
      <c r="K153" s="269">
        <f t="shared" si="25"/>
        <v>0.13991750756315996</v>
      </c>
      <c r="L153" s="269">
        <f t="shared" si="25"/>
        <v>0.13823504666773212</v>
      </c>
      <c r="M153" s="269">
        <f t="shared" si="25"/>
        <v>0.12998473113448203</v>
      </c>
      <c r="N153" s="269">
        <f t="shared" si="25"/>
        <v>0.13088512371055447</v>
      </c>
      <c r="O153" s="269">
        <f t="shared" si="25"/>
        <v>0.12853462472737157</v>
      </c>
      <c r="P153" s="269">
        <f t="shared" si="25"/>
        <v>0.12880419425556017</v>
      </c>
      <c r="Q153" s="269">
        <f t="shared" si="25"/>
        <v>0.13111533318773569</v>
      </c>
      <c r="R153" s="269">
        <f t="shared" si="25"/>
        <v>0.13248937971193497</v>
      </c>
      <c r="S153" s="269">
        <f t="shared" si="25"/>
        <v>0.13306728120667433</v>
      </c>
      <c r="T153" s="269">
        <f t="shared" si="25"/>
        <v>0.13879988322933018</v>
      </c>
      <c r="U153" s="269">
        <f t="shared" si="25"/>
        <v>0.1394981537259275</v>
      </c>
      <c r="V153" s="269">
        <f t="shared" si="25"/>
        <v>0.134721992278585</v>
      </c>
      <c r="W153" s="269">
        <f t="shared" si="25"/>
        <v>0.13795387449609228</v>
      </c>
      <c r="X153" s="269">
        <f t="shared" si="25"/>
        <v>0.12510665878645916</v>
      </c>
      <c r="Y153" s="269">
        <f t="shared" si="25"/>
        <v>0.11799044042833863</v>
      </c>
      <c r="DA153" s="79"/>
    </row>
    <row r="154" spans="1:105" ht="12" customHeight="1" x14ac:dyDescent="0.25">
      <c r="A154" s="62" t="s">
        <v>1499</v>
      </c>
      <c r="B154" s="318">
        <f t="shared" ref="B154:Y154" si="26">IF(B$61=0,0,B$61/B$48)</f>
        <v>0.10856380243287635</v>
      </c>
      <c r="C154" s="318">
        <f t="shared" si="26"/>
        <v>0.10804206702911068</v>
      </c>
      <c r="D154" s="318">
        <f t="shared" si="26"/>
        <v>0.10247812571918091</v>
      </c>
      <c r="E154" s="318">
        <f t="shared" si="26"/>
        <v>0.10558916958131009</v>
      </c>
      <c r="F154" s="318">
        <f t="shared" si="26"/>
        <v>0.11008229775750031</v>
      </c>
      <c r="G154" s="318">
        <f t="shared" si="26"/>
        <v>0.11105384326638419</v>
      </c>
      <c r="H154" s="318">
        <f t="shared" si="26"/>
        <v>0.11312098039731451</v>
      </c>
      <c r="I154" s="318">
        <f t="shared" si="26"/>
        <v>0.11283840469315431</v>
      </c>
      <c r="J154" s="318">
        <f t="shared" si="26"/>
        <v>0.11293513999790966</v>
      </c>
      <c r="K154" s="318">
        <f t="shared" si="26"/>
        <v>0.1149024160201015</v>
      </c>
      <c r="L154" s="318">
        <f t="shared" si="26"/>
        <v>0.11316280567504151</v>
      </c>
      <c r="M154" s="318">
        <f t="shared" si="26"/>
        <v>0.10681537435909683</v>
      </c>
      <c r="N154" s="318">
        <f t="shared" si="26"/>
        <v>0.10740577463258071</v>
      </c>
      <c r="O154" s="318">
        <f t="shared" si="26"/>
        <v>0.10564057849723803</v>
      </c>
      <c r="P154" s="318">
        <f t="shared" si="26"/>
        <v>0.10554032287637179</v>
      </c>
      <c r="Q154" s="318">
        <f t="shared" si="26"/>
        <v>0.10765810713053363</v>
      </c>
      <c r="R154" s="318">
        <f t="shared" si="26"/>
        <v>0.10889180514218792</v>
      </c>
      <c r="S154" s="318">
        <f t="shared" si="26"/>
        <v>0.10930857457262656</v>
      </c>
      <c r="T154" s="318">
        <f t="shared" si="26"/>
        <v>0.11382742443041799</v>
      </c>
      <c r="U154" s="318">
        <f t="shared" si="26"/>
        <v>0.11450282355322101</v>
      </c>
      <c r="V154" s="318">
        <f t="shared" si="26"/>
        <v>0.11008308363619852</v>
      </c>
      <c r="W154" s="318">
        <f t="shared" si="26"/>
        <v>0.11318458655419794</v>
      </c>
      <c r="X154" s="318">
        <f t="shared" si="26"/>
        <v>0.1029117303671671</v>
      </c>
      <c r="Y154" s="318">
        <f t="shared" si="26"/>
        <v>9.6659196428514213E-2</v>
      </c>
      <c r="DA154" s="141"/>
    </row>
    <row r="155" spans="1:105" ht="12" customHeight="1" x14ac:dyDescent="0.25">
      <c r="A155" s="62" t="s">
        <v>1506</v>
      </c>
      <c r="B155" s="318">
        <f t="shared" ref="B155:Y155" si="27">IF(B$67=0,0,B$67/B$48)</f>
        <v>2.299122983816294E-2</v>
      </c>
      <c r="C155" s="318">
        <f t="shared" si="27"/>
        <v>2.3240603695004688E-2</v>
      </c>
      <c r="D155" s="318">
        <f t="shared" si="27"/>
        <v>2.2339524126794817E-2</v>
      </c>
      <c r="E155" s="318">
        <f t="shared" si="27"/>
        <v>2.338567791887108E-2</v>
      </c>
      <c r="F155" s="318">
        <f t="shared" si="27"/>
        <v>2.4158637819654275E-2</v>
      </c>
      <c r="G155" s="318">
        <f t="shared" si="27"/>
        <v>2.4411380422882881E-2</v>
      </c>
      <c r="H155" s="318">
        <f t="shared" si="27"/>
        <v>2.4806761128649771E-2</v>
      </c>
      <c r="I155" s="318">
        <f t="shared" si="27"/>
        <v>2.4945593552595718E-2</v>
      </c>
      <c r="J155" s="318">
        <f t="shared" si="27"/>
        <v>2.4987585461354395E-2</v>
      </c>
      <c r="K155" s="318">
        <f t="shared" si="27"/>
        <v>2.5015091543058452E-2</v>
      </c>
      <c r="L155" s="318">
        <f t="shared" si="27"/>
        <v>2.5072240992690606E-2</v>
      </c>
      <c r="M155" s="318">
        <f t="shared" si="27"/>
        <v>2.3169356775385209E-2</v>
      </c>
      <c r="N155" s="318">
        <f t="shared" si="27"/>
        <v>2.3479349077973759E-2</v>
      </c>
      <c r="O155" s="318">
        <f t="shared" si="27"/>
        <v>2.2894046230133549E-2</v>
      </c>
      <c r="P155" s="318">
        <f t="shared" si="27"/>
        <v>2.3263871379188377E-2</v>
      </c>
      <c r="Q155" s="318">
        <f t="shared" si="27"/>
        <v>2.345722605720206E-2</v>
      </c>
      <c r="R155" s="318">
        <f t="shared" si="27"/>
        <v>2.3597574569747051E-2</v>
      </c>
      <c r="S155" s="318">
        <f t="shared" si="27"/>
        <v>2.3758706634047767E-2</v>
      </c>
      <c r="T155" s="318">
        <f t="shared" si="27"/>
        <v>2.4972458798912186E-2</v>
      </c>
      <c r="U155" s="318">
        <f t="shared" si="27"/>
        <v>2.4995330172706488E-2</v>
      </c>
      <c r="V155" s="318">
        <f t="shared" si="27"/>
        <v>2.4638908642386475E-2</v>
      </c>
      <c r="W155" s="318">
        <f t="shared" si="27"/>
        <v>2.4769287941894338E-2</v>
      </c>
      <c r="X155" s="318">
        <f t="shared" si="27"/>
        <v>2.2194928419292059E-2</v>
      </c>
      <c r="Y155" s="318">
        <f t="shared" si="27"/>
        <v>2.1331243999824404E-2</v>
      </c>
      <c r="DA155" s="141"/>
    </row>
    <row r="156" spans="1:105" ht="12" customHeight="1" x14ac:dyDescent="0.25">
      <c r="A156" s="62" t="s">
        <v>1518</v>
      </c>
      <c r="B156" s="318">
        <f t="shared" ref="B156:Y156" si="28">IF(B$78=0,0,B$78/B$48)</f>
        <v>0</v>
      </c>
      <c r="C156" s="318">
        <f t="shared" si="28"/>
        <v>0</v>
      </c>
      <c r="D156" s="318">
        <f t="shared" si="28"/>
        <v>0</v>
      </c>
      <c r="E156" s="318">
        <f t="shared" si="28"/>
        <v>0</v>
      </c>
      <c r="F156" s="318">
        <f t="shared" si="28"/>
        <v>0</v>
      </c>
      <c r="G156" s="318">
        <f t="shared" si="28"/>
        <v>0</v>
      </c>
      <c r="H156" s="318">
        <f t="shared" si="28"/>
        <v>0</v>
      </c>
      <c r="I156" s="318">
        <f t="shared" si="28"/>
        <v>0</v>
      </c>
      <c r="J156" s="318">
        <f t="shared" si="28"/>
        <v>0</v>
      </c>
      <c r="K156" s="318">
        <f t="shared" si="28"/>
        <v>0</v>
      </c>
      <c r="L156" s="318">
        <f t="shared" si="28"/>
        <v>0</v>
      </c>
      <c r="M156" s="318">
        <f t="shared" si="28"/>
        <v>0</v>
      </c>
      <c r="N156" s="318">
        <f t="shared" si="28"/>
        <v>0</v>
      </c>
      <c r="O156" s="318">
        <f t="shared" si="28"/>
        <v>0</v>
      </c>
      <c r="P156" s="318">
        <f t="shared" si="28"/>
        <v>0</v>
      </c>
      <c r="Q156" s="318">
        <f t="shared" si="28"/>
        <v>0</v>
      </c>
      <c r="R156" s="318">
        <f t="shared" si="28"/>
        <v>0</v>
      </c>
      <c r="S156" s="318">
        <f t="shared" si="28"/>
        <v>0</v>
      </c>
      <c r="T156" s="318">
        <f t="shared" si="28"/>
        <v>0</v>
      </c>
      <c r="U156" s="318">
        <f t="shared" si="28"/>
        <v>0</v>
      </c>
      <c r="V156" s="318">
        <f t="shared" si="28"/>
        <v>0</v>
      </c>
      <c r="W156" s="318">
        <f t="shared" si="28"/>
        <v>0</v>
      </c>
      <c r="X156" s="318">
        <f t="shared" si="28"/>
        <v>0</v>
      </c>
      <c r="Y156" s="318">
        <f t="shared" si="28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29">IF(B$79=0,0,B$79/B$48)</f>
        <v>0.70491727275070259</v>
      </c>
      <c r="C157" s="269">
        <f t="shared" si="29"/>
        <v>0.71287916793170347</v>
      </c>
      <c r="D157" s="269">
        <f t="shared" si="29"/>
        <v>0.69374316983345474</v>
      </c>
      <c r="E157" s="269">
        <f t="shared" si="29"/>
        <v>0.7138580879795059</v>
      </c>
      <c r="F157" s="269">
        <f t="shared" si="29"/>
        <v>0.7291871538291298</v>
      </c>
      <c r="G157" s="269">
        <f t="shared" si="29"/>
        <v>0.73420465139723001</v>
      </c>
      <c r="H157" s="269">
        <f t="shared" si="29"/>
        <v>0.7426149186061336</v>
      </c>
      <c r="I157" s="269">
        <f t="shared" si="29"/>
        <v>0.74247163576433683</v>
      </c>
      <c r="J157" s="269">
        <f t="shared" si="29"/>
        <v>0.74402810770350125</v>
      </c>
      <c r="K157" s="269">
        <f t="shared" si="29"/>
        <v>0.74111348282611555</v>
      </c>
      <c r="L157" s="269">
        <f t="shared" si="29"/>
        <v>0.7461085852201228</v>
      </c>
      <c r="M157" s="269">
        <f t="shared" si="29"/>
        <v>0.71055148781569188</v>
      </c>
      <c r="N157" s="269">
        <f t="shared" si="29"/>
        <v>0.71689683541005111</v>
      </c>
      <c r="O157" s="269">
        <f t="shared" si="29"/>
        <v>0.70947134682596635</v>
      </c>
      <c r="P157" s="269">
        <f t="shared" si="29"/>
        <v>0.71516017048807534</v>
      </c>
      <c r="Q157" s="269">
        <f t="shared" si="29"/>
        <v>0.71580123273389817</v>
      </c>
      <c r="R157" s="269">
        <f t="shared" si="29"/>
        <v>0.71708758391628513</v>
      </c>
      <c r="S157" s="269">
        <f t="shared" si="29"/>
        <v>0.72135201231295409</v>
      </c>
      <c r="T157" s="269">
        <f t="shared" si="29"/>
        <v>0.741482280757783</v>
      </c>
      <c r="U157" s="269">
        <f t="shared" si="29"/>
        <v>0.742357521873101</v>
      </c>
      <c r="V157" s="269">
        <f t="shared" si="29"/>
        <v>0.74541547687678011</v>
      </c>
      <c r="W157" s="269">
        <f t="shared" si="29"/>
        <v>0.74678036769169065</v>
      </c>
      <c r="X157" s="269">
        <f t="shared" si="29"/>
        <v>0.71641976504142757</v>
      </c>
      <c r="Y157" s="269">
        <f t="shared" si="29"/>
        <v>0.7003583504951284</v>
      </c>
      <c r="DA157" s="79"/>
    </row>
    <row r="158" spans="1:105" ht="12" customHeight="1" x14ac:dyDescent="0.25">
      <c r="A158" s="62" t="s">
        <v>1521</v>
      </c>
      <c r="B158" s="318">
        <f t="shared" ref="B158:Y158" si="30">IF(B$80=0,0,B$80/B$48)</f>
        <v>0.66753010078033126</v>
      </c>
      <c r="C158" s="318">
        <f t="shared" si="30"/>
        <v>0.67890140744933869</v>
      </c>
      <c r="D158" s="318">
        <f t="shared" si="30"/>
        <v>0.64626714517382822</v>
      </c>
      <c r="E158" s="318">
        <f t="shared" si="30"/>
        <v>0.67837820369450641</v>
      </c>
      <c r="F158" s="318">
        <f t="shared" si="30"/>
        <v>0.70483497930086425</v>
      </c>
      <c r="G158" s="318">
        <f t="shared" si="30"/>
        <v>0.71314329535336096</v>
      </c>
      <c r="H158" s="318">
        <f t="shared" si="30"/>
        <v>0.7274865593545593</v>
      </c>
      <c r="I158" s="318">
        <f t="shared" si="30"/>
        <v>0.72704130624458441</v>
      </c>
      <c r="J158" s="318">
        <f t="shared" si="30"/>
        <v>0.72945984572640543</v>
      </c>
      <c r="K158" s="318">
        <f t="shared" si="30"/>
        <v>0.72675652898457921</v>
      </c>
      <c r="L158" s="318">
        <f t="shared" si="30"/>
        <v>0.73278079706002131</v>
      </c>
      <c r="M158" s="318">
        <f t="shared" si="30"/>
        <v>0.67444635856718727</v>
      </c>
      <c r="N158" s="318">
        <f t="shared" si="30"/>
        <v>0.6843327708269541</v>
      </c>
      <c r="O158" s="318">
        <f t="shared" si="30"/>
        <v>0.67189088789094398</v>
      </c>
      <c r="P158" s="318">
        <f t="shared" si="30"/>
        <v>0.68025987767060103</v>
      </c>
      <c r="Q158" s="318">
        <f t="shared" si="30"/>
        <v>0.68290851995282276</v>
      </c>
      <c r="R158" s="318">
        <f t="shared" si="30"/>
        <v>0.68582071517323162</v>
      </c>
      <c r="S158" s="318">
        <f t="shared" si="30"/>
        <v>0.69249684593486827</v>
      </c>
      <c r="T158" s="318">
        <f t="shared" si="30"/>
        <v>0.72637305351735992</v>
      </c>
      <c r="U158" s="318">
        <f t="shared" si="30"/>
        <v>0.72825298286267182</v>
      </c>
      <c r="V158" s="318">
        <f t="shared" si="30"/>
        <v>0.7290563487369861</v>
      </c>
      <c r="W158" s="318">
        <f t="shared" si="30"/>
        <v>0.7337208567561434</v>
      </c>
      <c r="X158" s="318">
        <f t="shared" si="30"/>
        <v>0.6798194705738958</v>
      </c>
      <c r="Y158" s="318">
        <f t="shared" si="30"/>
        <v>0.65167778554111422</v>
      </c>
      <c r="DA158" s="141"/>
    </row>
    <row r="159" spans="1:105" ht="12" customHeight="1" x14ac:dyDescent="0.25">
      <c r="A159" s="62" t="s">
        <v>1530</v>
      </c>
      <c r="B159" s="318">
        <f t="shared" ref="B159:Y159" si="31">IF(B$88=0,0,B$88/B$48)</f>
        <v>3.7387171970371329E-2</v>
      </c>
      <c r="C159" s="318">
        <f t="shared" si="31"/>
        <v>3.3977760482364804E-2</v>
      </c>
      <c r="D159" s="318">
        <f t="shared" si="31"/>
        <v>4.7476024659626442E-2</v>
      </c>
      <c r="E159" s="318">
        <f t="shared" si="31"/>
        <v>3.5479884284999527E-2</v>
      </c>
      <c r="F159" s="318">
        <f t="shared" si="31"/>
        <v>2.4352174528265477E-2</v>
      </c>
      <c r="G159" s="318">
        <f t="shared" si="31"/>
        <v>2.1061356043869061E-2</v>
      </c>
      <c r="H159" s="318">
        <f t="shared" si="31"/>
        <v>1.512835925157438E-2</v>
      </c>
      <c r="I159" s="318">
        <f t="shared" si="31"/>
        <v>1.5430329519752475E-2</v>
      </c>
      <c r="J159" s="318">
        <f t="shared" si="31"/>
        <v>1.456826197709583E-2</v>
      </c>
      <c r="K159" s="318">
        <f t="shared" si="31"/>
        <v>1.435695384153636E-2</v>
      </c>
      <c r="L159" s="318">
        <f t="shared" si="31"/>
        <v>1.3327788160101434E-2</v>
      </c>
      <c r="M159" s="318">
        <f t="shared" si="31"/>
        <v>3.6105129248504592E-2</v>
      </c>
      <c r="N159" s="318">
        <f t="shared" si="31"/>
        <v>3.2564064583096956E-2</v>
      </c>
      <c r="O159" s="318">
        <f t="shared" si="31"/>
        <v>3.758045893502248E-2</v>
      </c>
      <c r="P159" s="318">
        <f t="shared" si="31"/>
        <v>3.4900292817474386E-2</v>
      </c>
      <c r="Q159" s="318">
        <f t="shared" si="31"/>
        <v>3.2892712781075487E-2</v>
      </c>
      <c r="R159" s="318">
        <f t="shared" si="31"/>
        <v>3.12668687430534E-2</v>
      </c>
      <c r="S159" s="318">
        <f t="shared" si="31"/>
        <v>2.8855166378085776E-2</v>
      </c>
      <c r="T159" s="318">
        <f t="shared" si="31"/>
        <v>1.5109227240423065E-2</v>
      </c>
      <c r="U159" s="318">
        <f t="shared" si="31"/>
        <v>1.4104539010429127E-2</v>
      </c>
      <c r="V159" s="318">
        <f t="shared" si="31"/>
        <v>1.6359128139794024E-2</v>
      </c>
      <c r="W159" s="318">
        <f t="shared" si="31"/>
        <v>1.3059510935547171E-2</v>
      </c>
      <c r="X159" s="318">
        <f t="shared" si="31"/>
        <v>3.6600294467531796E-2</v>
      </c>
      <c r="Y159" s="318">
        <f t="shared" si="31"/>
        <v>4.8680564954014099E-2</v>
      </c>
      <c r="DA159" s="141"/>
    </row>
    <row r="160" spans="1:105" ht="12" customHeight="1" x14ac:dyDescent="0.25">
      <c r="A160" s="174" t="s">
        <v>1532</v>
      </c>
      <c r="B160" s="269">
        <f t="shared" ref="B160:Y160" si="32">IF(B$89=0,0,B$89/B$48)</f>
        <v>0.10135585558132389</v>
      </c>
      <c r="C160" s="269">
        <f t="shared" si="32"/>
        <v>9.7403520190105397E-2</v>
      </c>
      <c r="D160" s="269">
        <f t="shared" si="32"/>
        <v>0.10874733570137922</v>
      </c>
      <c r="E160" s="269">
        <f t="shared" si="32"/>
        <v>9.7631457490941334E-2</v>
      </c>
      <c r="F160" s="269">
        <f t="shared" si="32"/>
        <v>8.8226988530919287E-2</v>
      </c>
      <c r="G160" s="269">
        <f t="shared" si="32"/>
        <v>8.5244276390720158E-2</v>
      </c>
      <c r="H160" s="269">
        <f t="shared" si="32"/>
        <v>8.0044765670982496E-2</v>
      </c>
      <c r="I160" s="269">
        <f t="shared" si="32"/>
        <v>8.0209349473235228E-2</v>
      </c>
      <c r="J160" s="269">
        <f t="shared" si="32"/>
        <v>7.9338992208613623E-2</v>
      </c>
      <c r="K160" s="269">
        <f t="shared" si="32"/>
        <v>8.0222046779938272E-2</v>
      </c>
      <c r="L160" s="269">
        <f t="shared" si="32"/>
        <v>7.8136496163706451E-2</v>
      </c>
      <c r="M160" s="269">
        <f t="shared" si="32"/>
        <v>9.8994014608667816E-2</v>
      </c>
      <c r="N160" s="269">
        <f t="shared" si="32"/>
        <v>9.5527799123179116E-2</v>
      </c>
      <c r="O160" s="269">
        <f t="shared" si="32"/>
        <v>9.9914200837602621E-2</v>
      </c>
      <c r="P160" s="269">
        <f t="shared" si="32"/>
        <v>9.6982048626345754E-2</v>
      </c>
      <c r="Q160" s="269">
        <f t="shared" si="32"/>
        <v>9.6022756095275205E-2</v>
      </c>
      <c r="R160" s="269">
        <f t="shared" si="32"/>
        <v>9.4974308031916796E-2</v>
      </c>
      <c r="S160" s="269">
        <f t="shared" si="32"/>
        <v>9.2621857010594374E-2</v>
      </c>
      <c r="T160" s="269">
        <f t="shared" si="32"/>
        <v>8.0422754570060317E-2</v>
      </c>
      <c r="U160" s="269">
        <f t="shared" si="32"/>
        <v>7.972581028503048E-2</v>
      </c>
      <c r="V160" s="269">
        <f t="shared" si="32"/>
        <v>7.9651554475922176E-2</v>
      </c>
      <c r="W160" s="269">
        <f t="shared" si="32"/>
        <v>7.78609438301896E-2</v>
      </c>
      <c r="X160" s="269">
        <f t="shared" si="32"/>
        <v>9.7323180192600001E-2</v>
      </c>
      <c r="Y160" s="269">
        <f t="shared" si="32"/>
        <v>0.10675716009546052</v>
      </c>
      <c r="DA160" s="79"/>
    </row>
    <row r="161" spans="1:105" ht="12" customHeight="1" x14ac:dyDescent="0.25">
      <c r="A161" s="62" t="s">
        <v>1533</v>
      </c>
      <c r="B161" s="318">
        <f t="shared" ref="B161:Y161" si="33">IF(B$90=0,0,B$90/B$48)</f>
        <v>6.1242513700415176E-2</v>
      </c>
      <c r="C161" s="318">
        <f t="shared" si="33"/>
        <v>6.0948194720266399E-2</v>
      </c>
      <c r="D161" s="318">
        <f t="shared" si="33"/>
        <v>5.7809489698283076E-2</v>
      </c>
      <c r="E161" s="318">
        <f t="shared" si="33"/>
        <v>5.9564477475786914E-2</v>
      </c>
      <c r="F161" s="318">
        <f t="shared" si="33"/>
        <v>6.2099120309968961E-2</v>
      </c>
      <c r="G161" s="318">
        <f t="shared" si="33"/>
        <v>6.264718410107642E-2</v>
      </c>
      <c r="H161" s="318">
        <f t="shared" si="33"/>
        <v>6.3813288007025237E-2</v>
      </c>
      <c r="I161" s="318">
        <f t="shared" si="33"/>
        <v>6.3653882698389966E-2</v>
      </c>
      <c r="J161" s="318">
        <f t="shared" si="33"/>
        <v>6.3708452574297331E-2</v>
      </c>
      <c r="K161" s="318">
        <f t="shared" si="33"/>
        <v>6.4818223290149621E-2</v>
      </c>
      <c r="L161" s="318">
        <f t="shared" si="33"/>
        <v>6.3836882290633765E-2</v>
      </c>
      <c r="M161" s="318">
        <f t="shared" si="33"/>
        <v>6.0256198484265291E-2</v>
      </c>
      <c r="N161" s="318">
        <f t="shared" si="33"/>
        <v>6.0589252375408464E-2</v>
      </c>
      <c r="O161" s="318">
        <f t="shared" si="33"/>
        <v>5.9593478037368974E-2</v>
      </c>
      <c r="P161" s="318">
        <f t="shared" si="33"/>
        <v>5.9536922296902529E-2</v>
      </c>
      <c r="Q161" s="318">
        <f t="shared" si="33"/>
        <v>6.0731597025435763E-2</v>
      </c>
      <c r="R161" s="318">
        <f t="shared" si="33"/>
        <v>6.1427545082594383E-2</v>
      </c>
      <c r="S161" s="318">
        <f t="shared" si="33"/>
        <v>6.1662651139876526E-2</v>
      </c>
      <c r="T161" s="318">
        <f t="shared" si="33"/>
        <v>6.4211803970968789E-2</v>
      </c>
      <c r="U161" s="318">
        <f t="shared" si="33"/>
        <v>6.4592807022672769E-2</v>
      </c>
      <c r="V161" s="318">
        <f t="shared" si="33"/>
        <v>6.2099563636251458E-2</v>
      </c>
      <c r="W161" s="318">
        <f t="shared" si="33"/>
        <v>6.3849169220165078E-2</v>
      </c>
      <c r="X161" s="318">
        <f t="shared" si="33"/>
        <v>5.8054092761180336E-2</v>
      </c>
      <c r="Y161" s="318">
        <f t="shared" si="33"/>
        <v>5.4526942027518323E-2</v>
      </c>
      <c r="DA161" s="141"/>
    </row>
    <row r="162" spans="1:105" ht="12" customHeight="1" x14ac:dyDescent="0.25">
      <c r="A162" s="63" t="s">
        <v>1540</v>
      </c>
      <c r="B162" s="326">
        <f t="shared" ref="B162:Y162" si="34">IF(B$96=0,0,B$96/B$48)</f>
        <v>4.0113341880908718E-2</v>
      </c>
      <c r="C162" s="326">
        <f t="shared" si="34"/>
        <v>3.6455325469838991E-2</v>
      </c>
      <c r="D162" s="326">
        <f t="shared" si="34"/>
        <v>5.093784600309615E-2</v>
      </c>
      <c r="E162" s="326">
        <f t="shared" si="34"/>
        <v>3.8066980015154413E-2</v>
      </c>
      <c r="F162" s="326">
        <f t="shared" si="34"/>
        <v>2.6127868220950333E-2</v>
      </c>
      <c r="G162" s="326">
        <f t="shared" si="34"/>
        <v>2.2597092289643742E-2</v>
      </c>
      <c r="H162" s="326">
        <f t="shared" si="34"/>
        <v>1.6231477663957258E-2</v>
      </c>
      <c r="I162" s="326">
        <f t="shared" si="34"/>
        <v>1.655546677484528E-2</v>
      </c>
      <c r="J162" s="326">
        <f t="shared" si="34"/>
        <v>1.5630539634316286E-2</v>
      </c>
      <c r="K162" s="326">
        <f t="shared" si="34"/>
        <v>1.5403823489788655E-2</v>
      </c>
      <c r="L162" s="326">
        <f t="shared" si="34"/>
        <v>1.4299613873072686E-2</v>
      </c>
      <c r="M162" s="326">
        <f t="shared" si="34"/>
        <v>3.8737816124402531E-2</v>
      </c>
      <c r="N162" s="326">
        <f t="shared" si="34"/>
        <v>3.4938546747770652E-2</v>
      </c>
      <c r="O162" s="326">
        <f t="shared" si="34"/>
        <v>4.0320722800233647E-2</v>
      </c>
      <c r="P162" s="326">
        <f t="shared" si="34"/>
        <v>3.7445126329443211E-2</v>
      </c>
      <c r="Q162" s="326">
        <f t="shared" si="34"/>
        <v>3.5291159069839428E-2</v>
      </c>
      <c r="R162" s="326">
        <f t="shared" si="34"/>
        <v>3.3546762949322427E-2</v>
      </c>
      <c r="S162" s="326">
        <f t="shared" si="34"/>
        <v>3.0959205870717849E-2</v>
      </c>
      <c r="T162" s="326">
        <f t="shared" si="34"/>
        <v>1.6210950599091535E-2</v>
      </c>
      <c r="U162" s="326">
        <f t="shared" si="34"/>
        <v>1.5133003262357699E-2</v>
      </c>
      <c r="V162" s="326">
        <f t="shared" si="34"/>
        <v>1.7551990839670725E-2</v>
      </c>
      <c r="W162" s="326">
        <f t="shared" si="34"/>
        <v>1.4011774610024529E-2</v>
      </c>
      <c r="X162" s="326">
        <f t="shared" si="34"/>
        <v>3.9269087431419672E-2</v>
      </c>
      <c r="Y162" s="326">
        <f t="shared" si="34"/>
        <v>5.2230218067942209E-2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DA163" s="94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35">SUM(B166:B170,B172:B174,B176:B178)</f>
        <v>0.99999999999999978</v>
      </c>
      <c r="C165" s="232">
        <f t="shared" si="35"/>
        <v>1</v>
      </c>
      <c r="D165" s="232">
        <f t="shared" si="35"/>
        <v>0.99999999999999967</v>
      </c>
      <c r="E165" s="232">
        <f t="shared" si="35"/>
        <v>1.0000000000000002</v>
      </c>
      <c r="F165" s="232">
        <f t="shared" si="35"/>
        <v>0.99999999999999978</v>
      </c>
      <c r="G165" s="232">
        <f t="shared" si="35"/>
        <v>0.99999999999999978</v>
      </c>
      <c r="H165" s="232">
        <f t="shared" si="35"/>
        <v>0.99999999999999978</v>
      </c>
      <c r="I165" s="232">
        <f t="shared" si="35"/>
        <v>1.0000000000000004</v>
      </c>
      <c r="J165" s="232">
        <f t="shared" si="35"/>
        <v>1.0000000000000002</v>
      </c>
      <c r="K165" s="232">
        <f t="shared" si="35"/>
        <v>0.99999999999999989</v>
      </c>
      <c r="L165" s="232">
        <f t="shared" si="35"/>
        <v>0.99999999999999989</v>
      </c>
      <c r="M165" s="232">
        <f t="shared" si="35"/>
        <v>0.99999999999999967</v>
      </c>
      <c r="N165" s="232">
        <f t="shared" si="35"/>
        <v>0.99999999999999989</v>
      </c>
      <c r="O165" s="232">
        <f t="shared" si="35"/>
        <v>1.0000000000000002</v>
      </c>
      <c r="P165" s="232">
        <f t="shared" si="35"/>
        <v>1</v>
      </c>
      <c r="Q165" s="232">
        <f t="shared" si="35"/>
        <v>1</v>
      </c>
      <c r="R165" s="232">
        <f t="shared" si="35"/>
        <v>1</v>
      </c>
      <c r="S165" s="232">
        <f t="shared" si="35"/>
        <v>1</v>
      </c>
      <c r="T165" s="232">
        <f t="shared" si="35"/>
        <v>1.0000000000000002</v>
      </c>
      <c r="U165" s="232">
        <f t="shared" si="35"/>
        <v>1</v>
      </c>
      <c r="V165" s="232">
        <f t="shared" si="35"/>
        <v>1.0000000000000002</v>
      </c>
      <c r="W165" s="232">
        <f t="shared" si="35"/>
        <v>1.0000000000000002</v>
      </c>
      <c r="X165" s="232">
        <f t="shared" si="35"/>
        <v>1</v>
      </c>
      <c r="Y165" s="232">
        <f t="shared" si="35"/>
        <v>1</v>
      </c>
      <c r="DA165" s="95"/>
    </row>
    <row r="166" spans="1:105" ht="12" customHeight="1" x14ac:dyDescent="0.25">
      <c r="A166" s="55" t="s">
        <v>91</v>
      </c>
      <c r="B166" s="266">
        <f t="shared" ref="B166:Y166" si="36">IF(B$100=0,0,B$100/B$99)</f>
        <v>8.6159344547291281E-3</v>
      </c>
      <c r="C166" s="266">
        <f t="shared" si="36"/>
        <v>8.6566680648322986E-3</v>
      </c>
      <c r="D166" s="266">
        <f t="shared" si="36"/>
        <v>8.2909936928456437E-3</v>
      </c>
      <c r="E166" s="266">
        <f t="shared" si="36"/>
        <v>8.412726977282757E-3</v>
      </c>
      <c r="F166" s="266">
        <f t="shared" si="36"/>
        <v>8.6912144002974003E-3</v>
      </c>
      <c r="G166" s="266">
        <f t="shared" si="36"/>
        <v>8.757073363041306E-3</v>
      </c>
      <c r="H166" s="266">
        <f t="shared" si="36"/>
        <v>8.9131709289305833E-3</v>
      </c>
      <c r="I166" s="266">
        <f t="shared" si="36"/>
        <v>8.7571058683580741E-3</v>
      </c>
      <c r="J166" s="266">
        <f t="shared" si="36"/>
        <v>8.7903484754920467E-3</v>
      </c>
      <c r="K166" s="266">
        <f t="shared" si="36"/>
        <v>8.7512290840411917E-3</v>
      </c>
      <c r="L166" s="266">
        <f t="shared" si="36"/>
        <v>8.8225540517433507E-3</v>
      </c>
      <c r="M166" s="266">
        <f t="shared" si="36"/>
        <v>8.494760528087909E-3</v>
      </c>
      <c r="N166" s="266">
        <f t="shared" si="36"/>
        <v>8.5339946532397848E-3</v>
      </c>
      <c r="O166" s="266">
        <f t="shared" si="36"/>
        <v>8.5384923737534743E-3</v>
      </c>
      <c r="P166" s="266">
        <f t="shared" si="36"/>
        <v>8.4418688373960674E-3</v>
      </c>
      <c r="Q166" s="266">
        <f t="shared" si="36"/>
        <v>8.3482251110367622E-3</v>
      </c>
      <c r="R166" s="266">
        <f t="shared" si="36"/>
        <v>8.4170493310616445E-3</v>
      </c>
      <c r="S166" s="266">
        <f t="shared" si="36"/>
        <v>8.3492031672098184E-3</v>
      </c>
      <c r="T166" s="266">
        <f t="shared" si="36"/>
        <v>8.5179409630531007E-3</v>
      </c>
      <c r="U166" s="266">
        <f t="shared" si="36"/>
        <v>8.6084139049445105E-3</v>
      </c>
      <c r="V166" s="266">
        <f t="shared" si="36"/>
        <v>8.6350801461602608E-3</v>
      </c>
      <c r="W166" s="266">
        <f t="shared" si="36"/>
        <v>8.8151865447549937E-3</v>
      </c>
      <c r="X166" s="266">
        <f t="shared" si="36"/>
        <v>8.912452373172966E-3</v>
      </c>
      <c r="Y166" s="266">
        <f t="shared" si="36"/>
        <v>8.6299697638369689E-3</v>
      </c>
      <c r="DA166" s="76"/>
    </row>
    <row r="167" spans="1:105" ht="12" customHeight="1" x14ac:dyDescent="0.25">
      <c r="A167" s="173" t="s">
        <v>92</v>
      </c>
      <c r="B167" s="267">
        <f t="shared" ref="B167:Y167" si="37">IF(B$101=0,0,B$101/B$99)</f>
        <v>2.5073891430170822E-3</v>
      </c>
      <c r="C167" s="267">
        <f t="shared" si="37"/>
        <v>2.5192433431929576E-3</v>
      </c>
      <c r="D167" s="267">
        <f t="shared" si="37"/>
        <v>2.4128256406191319E-3</v>
      </c>
      <c r="E167" s="267">
        <f t="shared" si="37"/>
        <v>2.4482521770378134E-3</v>
      </c>
      <c r="F167" s="267">
        <f t="shared" si="37"/>
        <v>2.5292969371393101E-3</v>
      </c>
      <c r="G167" s="267">
        <f t="shared" si="37"/>
        <v>2.5484630588202594E-3</v>
      </c>
      <c r="H167" s="267">
        <f t="shared" si="37"/>
        <v>2.5938902082511968E-3</v>
      </c>
      <c r="I167" s="267">
        <f t="shared" si="37"/>
        <v>2.5484725184417053E-3</v>
      </c>
      <c r="J167" s="267">
        <f t="shared" si="37"/>
        <v>2.5581467044108836E-3</v>
      </c>
      <c r="K167" s="267">
        <f t="shared" si="37"/>
        <v>2.5672432954442453E-3</v>
      </c>
      <c r="L167" s="267">
        <f t="shared" si="37"/>
        <v>2.5687863288902618E-3</v>
      </c>
      <c r="M167" s="267">
        <f t="shared" si="37"/>
        <v>2.4721253895991129E-3</v>
      </c>
      <c r="N167" s="267">
        <f t="shared" si="37"/>
        <v>2.4835432131629399E-3</v>
      </c>
      <c r="O167" s="267">
        <f t="shared" si="37"/>
        <v>2.4848521292931171E-3</v>
      </c>
      <c r="P167" s="267">
        <f t="shared" si="37"/>
        <v>2.4780360208555233E-3</v>
      </c>
      <c r="Q167" s="267">
        <f t="shared" si="37"/>
        <v>2.4832348262099875E-3</v>
      </c>
      <c r="R167" s="267">
        <f t="shared" si="37"/>
        <v>2.4919537153257863E-3</v>
      </c>
      <c r="S167" s="267">
        <f t="shared" si="37"/>
        <v>2.5108779934719422E-3</v>
      </c>
      <c r="T167" s="267">
        <f t="shared" si="37"/>
        <v>2.5519601055592383E-3</v>
      </c>
      <c r="U167" s="267">
        <f t="shared" si="37"/>
        <v>2.5703394802830547E-3</v>
      </c>
      <c r="V167" s="267">
        <f t="shared" si="37"/>
        <v>2.5704742266594261E-3</v>
      </c>
      <c r="W167" s="267">
        <f t="shared" si="37"/>
        <v>2.6169377485249579E-3</v>
      </c>
      <c r="X167" s="267">
        <f t="shared" si="37"/>
        <v>2.6393401694797453E-3</v>
      </c>
      <c r="Y167" s="267">
        <f t="shared" si="37"/>
        <v>2.5500710270037175E-3</v>
      </c>
      <c r="DA167" s="77"/>
    </row>
    <row r="168" spans="1:105" ht="12" customHeight="1" x14ac:dyDescent="0.25">
      <c r="A168" s="173" t="s">
        <v>93</v>
      </c>
      <c r="B168" s="267">
        <f t="shared" ref="B168:Y168" si="38">IF(B$102=0,0,B$102/B$99)</f>
        <v>1.969665191791517E-2</v>
      </c>
      <c r="C168" s="267">
        <f t="shared" si="38"/>
        <v>1.8433382095914691E-2</v>
      </c>
      <c r="D168" s="267">
        <f t="shared" si="38"/>
        <v>2.4270727626914911E-2</v>
      </c>
      <c r="E168" s="267">
        <f t="shared" si="38"/>
        <v>1.935447616029275E-2</v>
      </c>
      <c r="F168" s="267">
        <f t="shared" si="38"/>
        <v>1.3992754365491888E-2</v>
      </c>
      <c r="G168" s="267">
        <f t="shared" si="38"/>
        <v>1.2317328194253839E-2</v>
      </c>
      <c r="H168" s="267">
        <f t="shared" si="38"/>
        <v>9.1376027220417769E-3</v>
      </c>
      <c r="I168" s="267">
        <f t="shared" si="38"/>
        <v>9.3136523311534089E-3</v>
      </c>
      <c r="J168" s="267">
        <f t="shared" si="38"/>
        <v>8.8486012120228084E-3</v>
      </c>
      <c r="K168" s="267">
        <f t="shared" si="38"/>
        <v>8.5195961075134122E-3</v>
      </c>
      <c r="L168" s="267">
        <f t="shared" si="38"/>
        <v>8.1299654388376826E-3</v>
      </c>
      <c r="M168" s="267">
        <f t="shared" si="38"/>
        <v>1.9442525658802102E-2</v>
      </c>
      <c r="N168" s="267">
        <f t="shared" si="38"/>
        <v>1.7924381880818744E-2</v>
      </c>
      <c r="O168" s="267">
        <f t="shared" si="38"/>
        <v>2.0187454038510244E-2</v>
      </c>
      <c r="P168" s="267">
        <f t="shared" si="38"/>
        <v>1.8936132978112322E-2</v>
      </c>
      <c r="Q168" s="267">
        <f t="shared" si="38"/>
        <v>1.7587731967963226E-2</v>
      </c>
      <c r="R168" s="267">
        <f t="shared" si="38"/>
        <v>1.6827327928015137E-2</v>
      </c>
      <c r="S168" s="267">
        <f t="shared" si="38"/>
        <v>1.5507702936666415E-2</v>
      </c>
      <c r="T168" s="267">
        <f t="shared" si="38"/>
        <v>8.754159089958316E-3</v>
      </c>
      <c r="U168" s="267">
        <f t="shared" si="38"/>
        <v>8.2154351835737188E-3</v>
      </c>
      <c r="V168" s="267">
        <f t="shared" si="38"/>
        <v>9.7068105837898409E-3</v>
      </c>
      <c r="W168" s="267">
        <f t="shared" si="38"/>
        <v>7.7846720429041805E-3</v>
      </c>
      <c r="X168" s="267">
        <f t="shared" si="38"/>
        <v>1.9668363773399426E-2</v>
      </c>
      <c r="Y168" s="267">
        <f t="shared" si="38"/>
        <v>2.5013079911562378E-2</v>
      </c>
      <c r="DA168" s="77"/>
    </row>
    <row r="169" spans="1:105" ht="12" customHeight="1" x14ac:dyDescent="0.25">
      <c r="A169" s="173" t="s">
        <v>94</v>
      </c>
      <c r="B169" s="267">
        <f t="shared" ref="B169:Y169" si="39">IF(B$103=0,0,B$103/B$99)</f>
        <v>7.6615162129059491E-3</v>
      </c>
      <c r="C169" s="267">
        <f t="shared" si="39"/>
        <v>7.6977376135973566E-3</v>
      </c>
      <c r="D169" s="267">
        <f t="shared" si="39"/>
        <v>7.3725703152224004E-3</v>
      </c>
      <c r="E169" s="267">
        <f t="shared" si="39"/>
        <v>7.4808187631726173E-3</v>
      </c>
      <c r="F169" s="267">
        <f t="shared" si="39"/>
        <v>7.7284571264549639E-3</v>
      </c>
      <c r="G169" s="267">
        <f t="shared" si="39"/>
        <v>7.7870206535429216E-3</v>
      </c>
      <c r="H169" s="267">
        <f t="shared" si="39"/>
        <v>7.9258267271196964E-3</v>
      </c>
      <c r="I169" s="267">
        <f t="shared" si="39"/>
        <v>7.7870495581281104E-3</v>
      </c>
      <c r="J169" s="267">
        <f t="shared" si="39"/>
        <v>7.8166097613602045E-3</v>
      </c>
      <c r="K169" s="267">
        <f t="shared" si="39"/>
        <v>7.8444050798006457E-3</v>
      </c>
      <c r="L169" s="267">
        <f t="shared" si="39"/>
        <v>7.8491199346115322E-3</v>
      </c>
      <c r="M169" s="267">
        <f t="shared" si="39"/>
        <v>7.5537651606641795E-3</v>
      </c>
      <c r="N169" s="267">
        <f t="shared" si="39"/>
        <v>7.5886531797791906E-3</v>
      </c>
      <c r="O169" s="267">
        <f t="shared" si="39"/>
        <v>7.5926526715136963E-3</v>
      </c>
      <c r="P169" s="267">
        <f t="shared" si="39"/>
        <v>7.5718255392558326E-3</v>
      </c>
      <c r="Q169" s="267">
        <f t="shared" si="39"/>
        <v>7.5877108802376624E-3</v>
      </c>
      <c r="R169" s="267">
        <f t="shared" si="39"/>
        <v>7.6143521020461203E-3</v>
      </c>
      <c r="S169" s="267">
        <f t="shared" si="39"/>
        <v>7.672176658014263E-3</v>
      </c>
      <c r="T169" s="267">
        <f t="shared" si="39"/>
        <v>7.7977061430141515E-3</v>
      </c>
      <c r="U169" s="267">
        <f t="shared" si="39"/>
        <v>7.8538657055701854E-3</v>
      </c>
      <c r="V169" s="267">
        <f t="shared" si="39"/>
        <v>7.8542774332631422E-3</v>
      </c>
      <c r="W169" s="267">
        <f t="shared" si="39"/>
        <v>7.9962502208030719E-3</v>
      </c>
      <c r="X169" s="267">
        <f t="shared" si="39"/>
        <v>8.0647025038607014E-3</v>
      </c>
      <c r="Y169" s="267">
        <f t="shared" si="39"/>
        <v>7.7919339213305353E-3</v>
      </c>
      <c r="DA169" s="77"/>
    </row>
    <row r="170" spans="1:105" ht="12" customHeight="1" x14ac:dyDescent="0.25">
      <c r="A170" s="56" t="s">
        <v>95</v>
      </c>
      <c r="B170" s="268">
        <f t="shared" ref="B170:Y170" si="40">IF(B$104=0,0,B$104/B$99)</f>
        <v>1.2002171734219797E-2</v>
      </c>
      <c r="C170" s="268">
        <f t="shared" si="40"/>
        <v>1.2030889152979602E-2</v>
      </c>
      <c r="D170" s="268">
        <f t="shared" si="40"/>
        <v>1.1969884035512161E-2</v>
      </c>
      <c r="E170" s="268">
        <f t="shared" si="40"/>
        <v>1.1753206936334625E-2</v>
      </c>
      <c r="F170" s="268">
        <f t="shared" si="40"/>
        <v>1.2423264230224367E-2</v>
      </c>
      <c r="G170" s="268">
        <f t="shared" si="40"/>
        <v>1.2732073687235447E-2</v>
      </c>
      <c r="H170" s="268">
        <f t="shared" si="40"/>
        <v>1.350159008749016E-2</v>
      </c>
      <c r="I170" s="268">
        <f t="shared" si="40"/>
        <v>1.3345059266775018E-2</v>
      </c>
      <c r="J170" s="268">
        <f t="shared" si="40"/>
        <v>1.3476600601831675E-2</v>
      </c>
      <c r="K170" s="268">
        <f t="shared" si="40"/>
        <v>1.357467079993695E-2</v>
      </c>
      <c r="L170" s="268">
        <f t="shared" si="40"/>
        <v>1.3661329293062153E-2</v>
      </c>
      <c r="M170" s="268">
        <f t="shared" si="40"/>
        <v>1.1869098055768039E-2</v>
      </c>
      <c r="N170" s="268">
        <f t="shared" si="40"/>
        <v>1.1937003253398306E-2</v>
      </c>
      <c r="O170" s="268">
        <f t="shared" si="40"/>
        <v>1.1924843290835237E-2</v>
      </c>
      <c r="P170" s="268">
        <f t="shared" si="40"/>
        <v>1.1880473449809924E-2</v>
      </c>
      <c r="Q170" s="268">
        <f t="shared" si="40"/>
        <v>1.1934292288647451E-2</v>
      </c>
      <c r="R170" s="268">
        <f t="shared" si="40"/>
        <v>1.2008466982857889E-2</v>
      </c>
      <c r="S170" s="268">
        <f t="shared" si="40"/>
        <v>1.2135781333098958E-2</v>
      </c>
      <c r="T170" s="268">
        <f t="shared" si="40"/>
        <v>1.3382811674641214E-2</v>
      </c>
      <c r="U170" s="268">
        <f t="shared" si="40"/>
        <v>1.3563382627704536E-2</v>
      </c>
      <c r="V170" s="268">
        <f t="shared" si="40"/>
        <v>1.3190999581574884E-2</v>
      </c>
      <c r="W170" s="268">
        <f t="shared" si="40"/>
        <v>1.3806695731477737E-2</v>
      </c>
      <c r="X170" s="268">
        <f t="shared" si="40"/>
        <v>1.2113826321656128E-2</v>
      </c>
      <c r="Y170" s="268">
        <f t="shared" si="40"/>
        <v>1.3112978839482533E-2</v>
      </c>
      <c r="DA170" s="78"/>
    </row>
    <row r="171" spans="1:105" ht="12" customHeight="1" x14ac:dyDescent="0.25">
      <c r="A171" s="174" t="s">
        <v>1553</v>
      </c>
      <c r="B171" s="269">
        <f t="shared" ref="B171:Y171" si="41">IF(B$110=0,0,B$110/B$99)</f>
        <v>0.73961128441919133</v>
      </c>
      <c r="C171" s="269">
        <f t="shared" si="41"/>
        <v>0.74930901123951155</v>
      </c>
      <c r="D171" s="269">
        <f t="shared" si="41"/>
        <v>0.70478778603043457</v>
      </c>
      <c r="E171" s="269">
        <f t="shared" si="41"/>
        <v>0.74290461208577896</v>
      </c>
      <c r="F171" s="269">
        <f t="shared" si="41"/>
        <v>0.78334807181498112</v>
      </c>
      <c r="G171" s="269">
        <f t="shared" si="41"/>
        <v>0.79587353778770975</v>
      </c>
      <c r="H171" s="269">
        <f t="shared" si="41"/>
        <v>0.81959689359173449</v>
      </c>
      <c r="I171" s="269">
        <f t="shared" si="41"/>
        <v>0.81868780540657649</v>
      </c>
      <c r="J171" s="269">
        <f t="shared" si="41"/>
        <v>0.82210982723309012</v>
      </c>
      <c r="K171" s="269">
        <f t="shared" si="41"/>
        <v>0.82399401865745359</v>
      </c>
      <c r="L171" s="269">
        <f t="shared" si="41"/>
        <v>0.82721961530421895</v>
      </c>
      <c r="M171" s="269">
        <f t="shared" si="41"/>
        <v>0.74194972394746217</v>
      </c>
      <c r="N171" s="269">
        <f t="shared" si="41"/>
        <v>0.75359279774480303</v>
      </c>
      <c r="O171" s="269">
        <f t="shared" si="41"/>
        <v>0.73602819064906055</v>
      </c>
      <c r="P171" s="269">
        <f t="shared" si="41"/>
        <v>0.74452804469391431</v>
      </c>
      <c r="Q171" s="269">
        <f t="shared" si="41"/>
        <v>0.7532813965649815</v>
      </c>
      <c r="R171" s="269">
        <f t="shared" si="41"/>
        <v>0.75953252760720436</v>
      </c>
      <c r="S171" s="269">
        <f t="shared" si="41"/>
        <v>0.76799433995882349</v>
      </c>
      <c r="T171" s="269">
        <f t="shared" si="41"/>
        <v>0.82096923765620011</v>
      </c>
      <c r="U171" s="269">
        <f t="shared" si="41"/>
        <v>0.8251055474871053</v>
      </c>
      <c r="V171" s="269">
        <f t="shared" si="41"/>
        <v>0.81363401929552714</v>
      </c>
      <c r="W171" s="269">
        <f t="shared" si="41"/>
        <v>0.82818148059523256</v>
      </c>
      <c r="X171" s="269">
        <f t="shared" si="41"/>
        <v>0.73505063145488014</v>
      </c>
      <c r="Y171" s="269">
        <f t="shared" si="41"/>
        <v>0.69243973737394904</v>
      </c>
      <c r="DA171" s="79"/>
    </row>
    <row r="172" spans="1:105" ht="12" customHeight="1" x14ac:dyDescent="0.25">
      <c r="A172" s="62" t="s">
        <v>1554</v>
      </c>
      <c r="B172" s="318">
        <f t="shared" ref="B172:Y172" si="42">IF(B$111=0,0,B$111/B$99)</f>
        <v>0.65334634830553129</v>
      </c>
      <c r="C172" s="318">
        <f t="shared" si="42"/>
        <v>0.66857678651981534</v>
      </c>
      <c r="D172" s="318">
        <f t="shared" si="42"/>
        <v>0.59848988439246575</v>
      </c>
      <c r="E172" s="318">
        <f t="shared" si="42"/>
        <v>0.65813829462030127</v>
      </c>
      <c r="F172" s="318">
        <f t="shared" si="42"/>
        <v>0.7220643538296222</v>
      </c>
      <c r="G172" s="318">
        <f t="shared" si="42"/>
        <v>0.74188718512700347</v>
      </c>
      <c r="H172" s="318">
        <f t="shared" si="42"/>
        <v>0.77957716240422337</v>
      </c>
      <c r="I172" s="318">
        <f t="shared" si="42"/>
        <v>0.77789703412828559</v>
      </c>
      <c r="J172" s="318">
        <f t="shared" si="42"/>
        <v>0.78335582876515164</v>
      </c>
      <c r="K172" s="318">
        <f t="shared" si="42"/>
        <v>0.78630876084999546</v>
      </c>
      <c r="L172" s="318">
        <f t="shared" si="42"/>
        <v>0.79146639793229034</v>
      </c>
      <c r="M172" s="318">
        <f t="shared" si="42"/>
        <v>0.65679777828510089</v>
      </c>
      <c r="N172" s="318">
        <f t="shared" si="42"/>
        <v>0.67508982859707301</v>
      </c>
      <c r="O172" s="318">
        <f t="shared" si="42"/>
        <v>0.64761370070493085</v>
      </c>
      <c r="P172" s="318">
        <f t="shared" si="42"/>
        <v>0.66071778422294147</v>
      </c>
      <c r="Q172" s="318">
        <f t="shared" si="42"/>
        <v>0.67426878021842385</v>
      </c>
      <c r="R172" s="318">
        <f t="shared" si="42"/>
        <v>0.68417853868292333</v>
      </c>
      <c r="S172" s="318">
        <f t="shared" si="42"/>
        <v>0.6973596728422693</v>
      </c>
      <c r="T172" s="318">
        <f t="shared" si="42"/>
        <v>0.78119874091439601</v>
      </c>
      <c r="U172" s="318">
        <f t="shared" si="42"/>
        <v>0.78786910601024407</v>
      </c>
      <c r="V172" s="318">
        <f t="shared" si="42"/>
        <v>0.76972961723799194</v>
      </c>
      <c r="W172" s="318">
        <f t="shared" si="42"/>
        <v>0.79303693201941317</v>
      </c>
      <c r="X172" s="318">
        <f t="shared" si="42"/>
        <v>0.64640553747027352</v>
      </c>
      <c r="Y172" s="318">
        <f t="shared" si="42"/>
        <v>0.57987648417773674</v>
      </c>
      <c r="DA172" s="141"/>
    </row>
    <row r="173" spans="1:105" ht="12" customHeight="1" x14ac:dyDescent="0.25">
      <c r="A173" s="62" t="s">
        <v>1561</v>
      </c>
      <c r="B173" s="318">
        <f t="shared" ref="B173:Y173" si="43">IF(B$117=0,0,B$117/B$99)</f>
        <v>8.6264936113659915E-2</v>
      </c>
      <c r="C173" s="318">
        <f t="shared" si="43"/>
        <v>8.073222471969628E-2</v>
      </c>
      <c r="D173" s="318">
        <f t="shared" si="43"/>
        <v>0.10629790163796879</v>
      </c>
      <c r="E173" s="318">
        <f t="shared" si="43"/>
        <v>8.4766317465477733E-2</v>
      </c>
      <c r="F173" s="318">
        <f t="shared" si="43"/>
        <v>6.1283717985358983E-2</v>
      </c>
      <c r="G173" s="318">
        <f t="shared" si="43"/>
        <v>5.398635266070638E-2</v>
      </c>
      <c r="H173" s="318">
        <f t="shared" si="43"/>
        <v>4.0019731187511037E-2</v>
      </c>
      <c r="I173" s="318">
        <f t="shared" si="43"/>
        <v>4.0790771278290956E-2</v>
      </c>
      <c r="J173" s="318">
        <f t="shared" si="43"/>
        <v>3.875399846793845E-2</v>
      </c>
      <c r="K173" s="318">
        <f t="shared" si="43"/>
        <v>3.7685257807458128E-2</v>
      </c>
      <c r="L173" s="318">
        <f t="shared" si="43"/>
        <v>3.5753217371928596E-2</v>
      </c>
      <c r="M173" s="318">
        <f t="shared" si="43"/>
        <v>8.5151945662361325E-2</v>
      </c>
      <c r="N173" s="318">
        <f t="shared" si="43"/>
        <v>7.8502969147730056E-2</v>
      </c>
      <c r="O173" s="318">
        <f t="shared" si="43"/>
        <v>8.8414489944129662E-2</v>
      </c>
      <c r="P173" s="318">
        <f t="shared" si="43"/>
        <v>8.3810260470972786E-2</v>
      </c>
      <c r="Q173" s="318">
        <f t="shared" si="43"/>
        <v>7.9012616346557638E-2</v>
      </c>
      <c r="R173" s="318">
        <f t="shared" si="43"/>
        <v>7.535398892428094E-2</v>
      </c>
      <c r="S173" s="318">
        <f t="shared" si="43"/>
        <v>7.063466711655414E-2</v>
      </c>
      <c r="T173" s="318">
        <f t="shared" si="43"/>
        <v>3.9770496741804121E-2</v>
      </c>
      <c r="U173" s="318">
        <f t="shared" si="43"/>
        <v>3.7236441476861157E-2</v>
      </c>
      <c r="V173" s="318">
        <f t="shared" si="43"/>
        <v>4.3904402057535243E-2</v>
      </c>
      <c r="W173" s="318">
        <f t="shared" si="43"/>
        <v>3.5144548575819376E-2</v>
      </c>
      <c r="X173" s="318">
        <f t="shared" si="43"/>
        <v>8.8645093984606571E-2</v>
      </c>
      <c r="Y173" s="318">
        <f t="shared" si="43"/>
        <v>0.11256325319621228</v>
      </c>
      <c r="DA173" s="141"/>
    </row>
    <row r="174" spans="1:105" ht="12" customHeight="1" x14ac:dyDescent="0.25">
      <c r="A174" s="174" t="s">
        <v>1563</v>
      </c>
      <c r="B174" s="269">
        <f t="shared" ref="B174:Y174" si="44">IF(B$118=0,0,B$118/B$99)</f>
        <v>6.9151179932590817E-2</v>
      </c>
      <c r="C174" s="269">
        <f t="shared" si="44"/>
        <v>6.4716081057481403E-2</v>
      </c>
      <c r="D174" s="269">
        <f t="shared" si="44"/>
        <v>8.5209885427134258E-2</v>
      </c>
      <c r="E174" s="269">
        <f t="shared" si="44"/>
        <v>6.7949866253366117E-2</v>
      </c>
      <c r="F174" s="269">
        <f t="shared" si="44"/>
        <v>4.9125885907572754E-2</v>
      </c>
      <c r="G174" s="269">
        <f t="shared" si="44"/>
        <v>4.3276215748030429E-2</v>
      </c>
      <c r="H174" s="269">
        <f t="shared" si="44"/>
        <v>3.2080376533928444E-2</v>
      </c>
      <c r="I174" s="269">
        <f t="shared" si="44"/>
        <v>3.2698453060206883E-2</v>
      </c>
      <c r="J174" s="269">
        <f t="shared" si="44"/>
        <v>3.1065747473954311E-2</v>
      </c>
      <c r="K174" s="269">
        <f t="shared" si="44"/>
        <v>3.0209030005146627E-2</v>
      </c>
      <c r="L174" s="269">
        <f t="shared" si="44"/>
        <v>2.8660279356119166E-2</v>
      </c>
      <c r="M174" s="269">
        <f t="shared" si="44"/>
        <v>6.8258991212256051E-2</v>
      </c>
      <c r="N174" s="269">
        <f t="shared" si="44"/>
        <v>6.2929078596021815E-2</v>
      </c>
      <c r="O174" s="269">
        <f t="shared" si="44"/>
        <v>7.0874292362764685E-2</v>
      </c>
      <c r="P174" s="269">
        <f t="shared" si="44"/>
        <v>6.7183477588037319E-2</v>
      </c>
      <c r="Q174" s="269">
        <f t="shared" si="44"/>
        <v>6.3337618922323521E-2</v>
      </c>
      <c r="R174" s="269">
        <f t="shared" si="44"/>
        <v>6.040481198381463E-2</v>
      </c>
      <c r="S174" s="269">
        <f t="shared" si="44"/>
        <v>5.6621737583157389E-2</v>
      </c>
      <c r="T174" s="269">
        <f t="shared" si="44"/>
        <v>3.1880586714600569E-2</v>
      </c>
      <c r="U174" s="269">
        <f t="shared" si="44"/>
        <v>2.9849252554052193E-2</v>
      </c>
      <c r="V174" s="269">
        <f t="shared" si="44"/>
        <v>3.5194383063278926E-2</v>
      </c>
      <c r="W174" s="269">
        <f t="shared" si="44"/>
        <v>2.8172361931782981E-2</v>
      </c>
      <c r="X174" s="269">
        <f t="shared" si="44"/>
        <v>7.105914778855657E-2</v>
      </c>
      <c r="Y174" s="269">
        <f t="shared" si="44"/>
        <v>9.0232278910092278E-2</v>
      </c>
      <c r="DA174" s="79"/>
    </row>
    <row r="175" spans="1:105" ht="12" customHeight="1" x14ac:dyDescent="0.25">
      <c r="A175" s="174" t="s">
        <v>1565</v>
      </c>
      <c r="B175" s="269">
        <f t="shared" ref="B175:Y175" si="45">IF(B$119=0,0,B$119/B$99)</f>
        <v>7.7335738794259715E-2</v>
      </c>
      <c r="C175" s="269">
        <f t="shared" si="45"/>
        <v>7.7286256684902355E-2</v>
      </c>
      <c r="D175" s="269">
        <f t="shared" si="45"/>
        <v>7.7539851108824845E-2</v>
      </c>
      <c r="E175" s="269">
        <f t="shared" si="45"/>
        <v>7.7379624843433581E-2</v>
      </c>
      <c r="F175" s="269">
        <f t="shared" si="45"/>
        <v>7.710799916755956E-2</v>
      </c>
      <c r="G175" s="269">
        <f t="shared" si="45"/>
        <v>7.7019928962377068E-2</v>
      </c>
      <c r="H175" s="269">
        <f t="shared" si="45"/>
        <v>7.6829927815114454E-2</v>
      </c>
      <c r="I175" s="269">
        <f t="shared" si="45"/>
        <v>7.6874846320615198E-2</v>
      </c>
      <c r="J175" s="269">
        <f t="shared" si="45"/>
        <v>7.6843907392921074E-2</v>
      </c>
      <c r="K175" s="269">
        <f t="shared" si="45"/>
        <v>7.6835286290729499E-2</v>
      </c>
      <c r="L175" s="269">
        <f t="shared" si="45"/>
        <v>7.6804179566776792E-2</v>
      </c>
      <c r="M175" s="269">
        <f t="shared" si="45"/>
        <v>7.7359097593726944E-2</v>
      </c>
      <c r="N175" s="269">
        <f t="shared" si="45"/>
        <v>7.7298665997125163E-2</v>
      </c>
      <c r="O175" s="269">
        <f t="shared" si="45"/>
        <v>7.7370832992605484E-2</v>
      </c>
      <c r="P175" s="269">
        <f t="shared" si="45"/>
        <v>7.736657554905968E-2</v>
      </c>
      <c r="Q175" s="269">
        <f t="shared" si="45"/>
        <v>7.7353238067956132E-2</v>
      </c>
      <c r="R175" s="269">
        <f t="shared" si="45"/>
        <v>7.7306618675629088E-2</v>
      </c>
      <c r="S175" s="269">
        <f t="shared" si="45"/>
        <v>7.728072359457655E-2</v>
      </c>
      <c r="T175" s="269">
        <f t="shared" si="45"/>
        <v>7.6908102315566315E-2</v>
      </c>
      <c r="U175" s="269">
        <f t="shared" si="45"/>
        <v>7.6859192124717063E-2</v>
      </c>
      <c r="V175" s="269">
        <f t="shared" si="45"/>
        <v>7.6937397527098328E-2</v>
      </c>
      <c r="W175" s="269">
        <f t="shared" si="45"/>
        <v>7.6789710609474357E-2</v>
      </c>
      <c r="X175" s="269">
        <f t="shared" si="45"/>
        <v>7.7323616318309307E-2</v>
      </c>
      <c r="Y175" s="269">
        <f t="shared" si="45"/>
        <v>7.7478467115538088E-2</v>
      </c>
      <c r="DA175" s="79"/>
    </row>
    <row r="176" spans="1:105" ht="12" customHeight="1" x14ac:dyDescent="0.25">
      <c r="A176" s="62" t="s">
        <v>1566</v>
      </c>
      <c r="B176" s="318">
        <f t="shared" ref="B176:Y176" si="46">IF(B$120=0,0,B$120/B$99)</f>
        <v>5.615406358975137E-2</v>
      </c>
      <c r="C176" s="318">
        <f t="shared" si="46"/>
        <v>5.7463095159611378E-2</v>
      </c>
      <c r="D176" s="318">
        <f t="shared" si="46"/>
        <v>5.1439239100608228E-2</v>
      </c>
      <c r="E176" s="318">
        <f t="shared" si="46"/>
        <v>5.6565923637299134E-2</v>
      </c>
      <c r="F176" s="318">
        <f t="shared" si="46"/>
        <v>6.2060265196247771E-2</v>
      </c>
      <c r="G176" s="318">
        <f t="shared" si="46"/>
        <v>6.376400553563899E-2</v>
      </c>
      <c r="H176" s="318">
        <f t="shared" si="46"/>
        <v>6.7003398219489307E-2</v>
      </c>
      <c r="I176" s="318">
        <f t="shared" si="46"/>
        <v>6.6858993907303876E-2</v>
      </c>
      <c r="J176" s="318">
        <f t="shared" si="46"/>
        <v>6.7328168491285201E-2</v>
      </c>
      <c r="K176" s="318">
        <f t="shared" si="46"/>
        <v>6.7581968235476908E-2</v>
      </c>
      <c r="L176" s="318">
        <f t="shared" si="46"/>
        <v>6.8025258813962861E-2</v>
      </c>
      <c r="M176" s="318">
        <f t="shared" si="46"/>
        <v>5.645070842300251E-2</v>
      </c>
      <c r="N176" s="318">
        <f t="shared" si="46"/>
        <v>5.8022880608657783E-2</v>
      </c>
      <c r="O176" s="318">
        <f t="shared" si="46"/>
        <v>5.5661351785764666E-2</v>
      </c>
      <c r="P176" s="318">
        <f t="shared" si="46"/>
        <v>5.6787626603193773E-2</v>
      </c>
      <c r="Q176" s="318">
        <f t="shared" si="46"/>
        <v>5.7952312826371255E-2</v>
      </c>
      <c r="R176" s="318">
        <f t="shared" si="46"/>
        <v>5.8804040563761741E-2</v>
      </c>
      <c r="S176" s="318">
        <f t="shared" si="46"/>
        <v>5.9936937759389436E-2</v>
      </c>
      <c r="T176" s="318">
        <f t="shared" si="46"/>
        <v>6.7142770273855568E-2</v>
      </c>
      <c r="U176" s="318">
        <f t="shared" si="46"/>
        <v>6.7716077382298998E-2</v>
      </c>
      <c r="V176" s="318">
        <f t="shared" si="46"/>
        <v>6.6157017614620756E-2</v>
      </c>
      <c r="W176" s="318">
        <f t="shared" si="46"/>
        <v>6.8160243682596336E-2</v>
      </c>
      <c r="X176" s="318">
        <f t="shared" si="46"/>
        <v>5.5557512106731155E-2</v>
      </c>
      <c r="Y176" s="318">
        <f t="shared" si="46"/>
        <v>4.9839447409738301E-2</v>
      </c>
      <c r="DA176" s="141"/>
    </row>
    <row r="177" spans="1:105" ht="12" customHeight="1" x14ac:dyDescent="0.25">
      <c r="A177" s="62" t="s">
        <v>1573</v>
      </c>
      <c r="B177" s="318">
        <f t="shared" ref="B177:Y177" si="47">IF(B$126=0,0,B$126/B$99)</f>
        <v>2.1181675204508341E-2</v>
      </c>
      <c r="C177" s="318">
        <f t="shared" si="47"/>
        <v>1.9823161525290973E-2</v>
      </c>
      <c r="D177" s="318">
        <f t="shared" si="47"/>
        <v>2.6100612008216627E-2</v>
      </c>
      <c r="E177" s="318">
        <f t="shared" si="47"/>
        <v>2.081370120613444E-2</v>
      </c>
      <c r="F177" s="318">
        <f t="shared" si="47"/>
        <v>1.5047733971311787E-2</v>
      </c>
      <c r="G177" s="318">
        <f t="shared" si="47"/>
        <v>1.3255923426738075E-2</v>
      </c>
      <c r="H177" s="318">
        <f t="shared" si="47"/>
        <v>9.8265295956251556E-3</v>
      </c>
      <c r="I177" s="318">
        <f t="shared" si="47"/>
        <v>1.0015852413311318E-2</v>
      </c>
      <c r="J177" s="318">
        <f t="shared" si="47"/>
        <v>9.5157389016358677E-3</v>
      </c>
      <c r="K177" s="318">
        <f t="shared" si="47"/>
        <v>9.2533180552525959E-3</v>
      </c>
      <c r="L177" s="318">
        <f t="shared" si="47"/>
        <v>8.7789207528139387E-3</v>
      </c>
      <c r="M177" s="318">
        <f t="shared" si="47"/>
        <v>2.090838917072442E-2</v>
      </c>
      <c r="N177" s="318">
        <f t="shared" si="47"/>
        <v>1.927578538846738E-2</v>
      </c>
      <c r="O177" s="318">
        <f t="shared" si="47"/>
        <v>2.1709481206840825E-2</v>
      </c>
      <c r="P177" s="318">
        <f t="shared" si="47"/>
        <v>2.0578948945865906E-2</v>
      </c>
      <c r="Q177" s="318">
        <f t="shared" si="47"/>
        <v>1.9400925241584877E-2</v>
      </c>
      <c r="R177" s="318">
        <f t="shared" si="47"/>
        <v>1.8502578111867351E-2</v>
      </c>
      <c r="S177" s="318">
        <f t="shared" si="47"/>
        <v>1.7343785835187121E-2</v>
      </c>
      <c r="T177" s="318">
        <f t="shared" si="47"/>
        <v>9.7653320417107354E-3</v>
      </c>
      <c r="U177" s="318">
        <f t="shared" si="47"/>
        <v>9.1431147424180653E-3</v>
      </c>
      <c r="V177" s="318">
        <f t="shared" si="47"/>
        <v>1.0780379912477567E-2</v>
      </c>
      <c r="W177" s="318">
        <f t="shared" si="47"/>
        <v>8.6294669268780107E-3</v>
      </c>
      <c r="X177" s="318">
        <f t="shared" si="47"/>
        <v>2.1766104211578152E-2</v>
      </c>
      <c r="Y177" s="318">
        <f t="shared" si="47"/>
        <v>2.7639019705799787E-2</v>
      </c>
      <c r="DA177" s="141"/>
    </row>
    <row r="178" spans="1:105" ht="12" customHeight="1" x14ac:dyDescent="0.25">
      <c r="A178" s="41" t="s">
        <v>1575</v>
      </c>
      <c r="B178" s="319">
        <f t="shared" ref="B178:Y178" si="48">IF(B$127=0,0,B$127/B$99)</f>
        <v>6.3418133391170958E-2</v>
      </c>
      <c r="C178" s="319">
        <f t="shared" si="48"/>
        <v>5.9350730747587774E-2</v>
      </c>
      <c r="D178" s="319">
        <f t="shared" si="48"/>
        <v>7.8145476122491647E-2</v>
      </c>
      <c r="E178" s="319">
        <f t="shared" si="48"/>
        <v>6.2316415803300836E-2</v>
      </c>
      <c r="F178" s="319">
        <f t="shared" si="48"/>
        <v>4.5053056050278373E-2</v>
      </c>
      <c r="G178" s="319">
        <f t="shared" si="48"/>
        <v>3.9688358544988644E-2</v>
      </c>
      <c r="H178" s="319">
        <f t="shared" si="48"/>
        <v>2.9420721385389141E-2</v>
      </c>
      <c r="I178" s="319">
        <f t="shared" si="48"/>
        <v>2.9987555669745366E-2</v>
      </c>
      <c r="J178" s="319">
        <f t="shared" si="48"/>
        <v>2.8490211144917104E-2</v>
      </c>
      <c r="K178" s="319">
        <f t="shared" si="48"/>
        <v>2.7704520679933661E-2</v>
      </c>
      <c r="L178" s="319">
        <f t="shared" si="48"/>
        <v>2.6284170725740099E-2</v>
      </c>
      <c r="M178" s="319">
        <f t="shared" si="48"/>
        <v>6.2599912453633208E-2</v>
      </c>
      <c r="N178" s="319">
        <f t="shared" si="48"/>
        <v>5.7711881481650879E-2</v>
      </c>
      <c r="O178" s="319">
        <f t="shared" si="48"/>
        <v>6.4998389491663783E-2</v>
      </c>
      <c r="P178" s="319">
        <f t="shared" si="48"/>
        <v>6.1613565343559107E-2</v>
      </c>
      <c r="Q178" s="319">
        <f t="shared" si="48"/>
        <v>5.8086551370643759E-2</v>
      </c>
      <c r="R178" s="319">
        <f t="shared" si="48"/>
        <v>5.5396891674045476E-2</v>
      </c>
      <c r="S178" s="319">
        <f t="shared" si="48"/>
        <v>5.1927456774981187E-2</v>
      </c>
      <c r="T178" s="319">
        <f t="shared" si="48"/>
        <v>2.923749533740724E-2</v>
      </c>
      <c r="U178" s="319">
        <f t="shared" si="48"/>
        <v>2.7374570932049629E-2</v>
      </c>
      <c r="V178" s="319">
        <f t="shared" si="48"/>
        <v>3.2276558142648161E-2</v>
      </c>
      <c r="W178" s="319">
        <f t="shared" si="48"/>
        <v>2.5836704575045461E-2</v>
      </c>
      <c r="X178" s="319">
        <f t="shared" si="48"/>
        <v>6.5167919296684917E-2</v>
      </c>
      <c r="Y178" s="319">
        <f t="shared" si="48"/>
        <v>8.2751483137204457E-2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DA179" s="94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341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51</v>
      </c>
      <c r="B183" s="320">
        <f>IF(B$5=0,0,B$5/NMM_fec!B$5)</f>
        <v>0.64834230580365904</v>
      </c>
      <c r="C183" s="320">
        <f>IF(C$5=0,0,C$5/NMM_fec!C$5)</f>
        <v>0.64414851227948688</v>
      </c>
      <c r="D183" s="320">
        <f>IF(D$5=0,0,D$5/NMM_fec!D$5)</f>
        <v>0.65000000956844783</v>
      </c>
      <c r="E183" s="320">
        <f>IF(E$5=0,0,E$5/NMM_fec!E$5)</f>
        <v>0.6447745799886806</v>
      </c>
      <c r="F183" s="320">
        <f>IF(F$5=0,0,F$5/NMM_fec!F$5)</f>
        <v>0.64035622437288675</v>
      </c>
      <c r="G183" s="320">
        <f>IF(G$5=0,0,G$5/NMM_fec!G$5)</f>
        <v>0.63900912886199113</v>
      </c>
      <c r="H183" s="320">
        <f>IF(H$5=0,0,H$5/NMM_fec!H$5)</f>
        <v>0.64259275198192523</v>
      </c>
      <c r="I183" s="320">
        <f>IF(I$5=0,0,I$5/NMM_fec!I$5)</f>
        <v>0.65326117490259783</v>
      </c>
      <c r="J183" s="320">
        <f>IF(J$5=0,0,J$5/NMM_fec!J$5)</f>
        <v>0.65430908822576439</v>
      </c>
      <c r="K183" s="320">
        <f>IF(K$5=0,0,K$5/NMM_fec!K$5)</f>
        <v>0.65750083801823545</v>
      </c>
      <c r="L183" s="320">
        <f>IF(L$5=0,0,L$5/NMM_fec!L$5)</f>
        <v>0.66074652144223989</v>
      </c>
      <c r="M183" s="320">
        <f>IF(M$5=0,0,M$5/NMM_fec!M$5)</f>
        <v>0.67430809249123114</v>
      </c>
      <c r="N183" s="320">
        <f>IF(N$5=0,0,N$5/NMM_fec!N$5)</f>
        <v>0.67366686690789579</v>
      </c>
      <c r="O183" s="320">
        <f>IF(O$5=0,0,O$5/NMM_fec!O$5)</f>
        <v>0.67276552384148691</v>
      </c>
      <c r="P183" s="320">
        <f>IF(P$5=0,0,P$5/NMM_fec!P$5)</f>
        <v>0.6734510899865418</v>
      </c>
      <c r="Q183" s="320">
        <f>IF(Q$5=0,0,Q$5/NMM_fec!Q$5)</f>
        <v>0.67500653485354212</v>
      </c>
      <c r="R183" s="320">
        <f>IF(R$5=0,0,R$5/NMM_fec!R$5)</f>
        <v>0.67550222661302106</v>
      </c>
      <c r="S183" s="320">
        <f>IF(S$5=0,0,S$5/NMM_fec!S$5)</f>
        <v>0.68175821985352436</v>
      </c>
      <c r="T183" s="320">
        <f>IF(T$5=0,0,T$5/NMM_fec!T$5)</f>
        <v>0.68136119489554881</v>
      </c>
      <c r="U183" s="320">
        <f>IF(U$5=0,0,U$5/NMM_fec!U$5)</f>
        <v>0.68905930535054005</v>
      </c>
      <c r="V183" s="320">
        <f>IF(V$5=0,0,V$5/NMM_fec!V$5)</f>
        <v>0.68278751675006155</v>
      </c>
      <c r="W183" s="320">
        <f>IF(W$5=0,0,W$5/NMM_fec!W$5)</f>
        <v>0.68378307103804958</v>
      </c>
      <c r="X183" s="320">
        <f>IF(X$5=0,0,X$5/NMM_fec!X$5)</f>
        <v>0.67528710086394028</v>
      </c>
      <c r="Y183" s="320">
        <f>IF(Y$5=0,0,Y$5/NMM_fec!Y$5)</f>
        <v>0.67879098071034683</v>
      </c>
      <c r="DA183" s="95"/>
    </row>
    <row r="184" spans="1:105" ht="12" customHeight="1" x14ac:dyDescent="0.25">
      <c r="A184" s="55" t="s">
        <v>91</v>
      </c>
      <c r="B184" s="273">
        <f>IF(B$6=0,0,B$6/NMM_fec!B$6)</f>
        <v>0.54449999999999987</v>
      </c>
      <c r="C184" s="273">
        <f>IF(C$6=0,0,C$6/NMM_fec!C$6)</f>
        <v>0.54449999999999987</v>
      </c>
      <c r="D184" s="273">
        <f>IF(D$6=0,0,D$6/NMM_fec!D$6)</f>
        <v>0.54449999999999976</v>
      </c>
      <c r="E184" s="273">
        <f>IF(E$6=0,0,E$6/NMM_fec!E$6)</f>
        <v>0.5445000000000001</v>
      </c>
      <c r="F184" s="273">
        <f>IF(F$6=0,0,F$6/NMM_fec!F$6)</f>
        <v>0.54449999999999987</v>
      </c>
      <c r="G184" s="273">
        <f>IF(G$6=0,0,G$6/NMM_fec!G$6)</f>
        <v>0.54449999999999998</v>
      </c>
      <c r="H184" s="273">
        <f>IF(H$6=0,0,H$6/NMM_fec!H$6)</f>
        <v>0.54449999999999976</v>
      </c>
      <c r="I184" s="273">
        <f>IF(I$6=0,0,I$6/NMM_fec!I$6)</f>
        <v>0.54449999999999976</v>
      </c>
      <c r="J184" s="273">
        <f>IF(J$6=0,0,J$6/NMM_fec!J$6)</f>
        <v>0.54449999999999998</v>
      </c>
      <c r="K184" s="273">
        <f>IF(K$6=0,0,K$6/NMM_fec!K$6)</f>
        <v>0.54449999999999987</v>
      </c>
      <c r="L184" s="273">
        <f>IF(L$6=0,0,L$6/NMM_fec!L$6)</f>
        <v>0.54449999999999987</v>
      </c>
      <c r="M184" s="273">
        <f>IF(M$6=0,0,M$6/NMM_fec!M$6)</f>
        <v>0.54449999999999987</v>
      </c>
      <c r="N184" s="273">
        <f>IF(N$6=0,0,N$6/NMM_fec!N$6)</f>
        <v>0.54449999999999998</v>
      </c>
      <c r="O184" s="273">
        <f>IF(O$6=0,0,O$6/NMM_fec!O$6)</f>
        <v>0.54449999999999987</v>
      </c>
      <c r="P184" s="273">
        <f>IF(P$6=0,0,P$6/NMM_fec!P$6)</f>
        <v>0.54449999999999998</v>
      </c>
      <c r="Q184" s="273">
        <f>IF(Q$6=0,0,Q$6/NMM_fec!Q$6)</f>
        <v>0.5445000000000001</v>
      </c>
      <c r="R184" s="273">
        <f>IF(R$6=0,0,R$6/NMM_fec!R$6)</f>
        <v>0.54449999999999998</v>
      </c>
      <c r="S184" s="273">
        <f>IF(S$6=0,0,S$6/NMM_fec!S$6)</f>
        <v>0.5445000000000001</v>
      </c>
      <c r="T184" s="273">
        <f>IF(T$6=0,0,T$6/NMM_fec!T$6)</f>
        <v>0.5445000000000001</v>
      </c>
      <c r="U184" s="273">
        <f>IF(U$6=0,0,U$6/NMM_fec!U$6)</f>
        <v>0.5445000000000001</v>
      </c>
      <c r="V184" s="273">
        <f>IF(V$6=0,0,V$6/NMM_fec!V$6)</f>
        <v>0.54449999999999998</v>
      </c>
      <c r="W184" s="273">
        <f>IF(W$6=0,0,W$6/NMM_fec!W$6)</f>
        <v>0.54449999999999998</v>
      </c>
      <c r="X184" s="273">
        <f>IF(X$6=0,0,X$6/NMM_fec!X$6)</f>
        <v>0.5445000000000001</v>
      </c>
      <c r="Y184" s="273">
        <f>IF(Y$6=0,0,Y$6/NMM_fec!Y$6)</f>
        <v>0.5445000000000001</v>
      </c>
      <c r="DA184" s="76"/>
    </row>
    <row r="185" spans="1:105" ht="12" customHeight="1" x14ac:dyDescent="0.25">
      <c r="A185" s="173" t="s">
        <v>92</v>
      </c>
      <c r="B185" s="274">
        <f>IF(B$7=0,0,B$7/NMM_fec!B$7)</f>
        <v>0.15124708951828689</v>
      </c>
      <c r="C185" s="274">
        <f>IF(C$7=0,0,C$7/NMM_fec!C$7)</f>
        <v>0.15124708951828683</v>
      </c>
      <c r="D185" s="274">
        <f>IF(D$7=0,0,D$7/NMM_fec!D$7)</f>
        <v>0.15124708951828686</v>
      </c>
      <c r="E185" s="274">
        <f>IF(E$7=0,0,E$7/NMM_fec!E$7)</f>
        <v>0.15124708951828683</v>
      </c>
      <c r="F185" s="274">
        <f>IF(F$7=0,0,F$7/NMM_fec!F$7)</f>
        <v>0.15124708951828678</v>
      </c>
      <c r="G185" s="274">
        <f>IF(G$7=0,0,G$7/NMM_fec!G$7)</f>
        <v>0.15124708951828686</v>
      </c>
      <c r="H185" s="274">
        <f>IF(H$7=0,0,H$7/NMM_fec!H$7)</f>
        <v>0.15287080007652976</v>
      </c>
      <c r="I185" s="274">
        <f>IF(I$7=0,0,I$7/NMM_fec!I$7)</f>
        <v>0.15435910622413421</v>
      </c>
      <c r="J185" s="274">
        <f>IF(J$7=0,0,J$7/NMM_fec!J$7)</f>
        <v>0.15568485060207388</v>
      </c>
      <c r="K185" s="274">
        <f>IF(K$7=0,0,K$7/NMM_fec!K$7)</f>
        <v>0.15568485060207382</v>
      </c>
      <c r="L185" s="274">
        <f>IF(L$7=0,0,L$7/NMM_fec!L$7)</f>
        <v>0.15689175169712385</v>
      </c>
      <c r="M185" s="274">
        <f>IF(M$7=0,0,M$7/NMM_fec!M$7)</f>
        <v>0.15797796268266898</v>
      </c>
      <c r="N185" s="274">
        <f>IF(N$7=0,0,N$7/NMM_fec!N$7)</f>
        <v>0.15895555256965951</v>
      </c>
      <c r="O185" s="274">
        <f>IF(O$7=0,0,O$7/NMM_fec!O$7)</f>
        <v>0.1593293290161778</v>
      </c>
      <c r="P185" s="274">
        <f>IF(P$7=0,0,P$7/NMM_fec!P$7)</f>
        <v>0.15932932901617791</v>
      </c>
      <c r="Q185" s="274">
        <f>IF(Q$7=0,0,Q$7/NMM_fec!Q$7)</f>
        <v>0.1593293290161778</v>
      </c>
      <c r="R185" s="274">
        <f>IF(R$7=0,0,R$7/NMM_fec!R$7)</f>
        <v>0.15932932901617786</v>
      </c>
      <c r="S185" s="274">
        <f>IF(S$7=0,0,S$7/NMM_fec!S$7)</f>
        <v>0.16017178226981754</v>
      </c>
      <c r="T185" s="274">
        <f>IF(T$7=0,0,T$7/NMM_fec!T$7)</f>
        <v>0.1609299901980932</v>
      </c>
      <c r="U185" s="274">
        <f>IF(U$7=0,0,U$7/NMM_fec!U$7)</f>
        <v>0.16161237733354128</v>
      </c>
      <c r="V185" s="274">
        <f>IF(V$7=0,0,V$7/NMM_fec!V$7)</f>
        <v>0.16222652575544455</v>
      </c>
      <c r="W185" s="274">
        <f>IF(W$7=0,0,W$7/NMM_fec!W$7)</f>
        <v>0.16277925933515761</v>
      </c>
      <c r="X185" s="274">
        <f>IF(X$7=0,0,X$7/NMM_fec!X$7)</f>
        <v>0.16327671955689924</v>
      </c>
      <c r="Y185" s="274">
        <f>IF(Y$7=0,0,Y$7/NMM_fec!Y$7)</f>
        <v>0.16372443375646664</v>
      </c>
      <c r="DA185" s="77"/>
    </row>
    <row r="186" spans="1:105" ht="12" customHeight="1" x14ac:dyDescent="0.25">
      <c r="A186" s="173" t="s">
        <v>93</v>
      </c>
      <c r="B186" s="274">
        <f>IF(B$8=0,0,B$8/NMM_fec!B$8)</f>
        <v>0.75849841896575709</v>
      </c>
      <c r="C186" s="274">
        <f>IF(C$8=0,0,C$8/NMM_fec!C$8)</f>
        <v>0.75849841896575709</v>
      </c>
      <c r="D186" s="274">
        <f>IF(D$8=0,0,D$8/NMM_fec!D$8)</f>
        <v>0.75849841896575709</v>
      </c>
      <c r="E186" s="274">
        <f>IF(E$8=0,0,E$8/NMM_fec!E$8)</f>
        <v>0.75849841896575709</v>
      </c>
      <c r="F186" s="274">
        <f>IF(F$8=0,0,F$8/NMM_fec!F$8)</f>
        <v>0.75849841896575698</v>
      </c>
      <c r="G186" s="274">
        <f>IF(G$8=0,0,G$8/NMM_fec!G$8)</f>
        <v>0.75849841896575732</v>
      </c>
      <c r="H186" s="274">
        <f>IF(H$8=0,0,H$8/NMM_fec!H$8)</f>
        <v>0.75849841896575698</v>
      </c>
      <c r="I186" s="274">
        <f>IF(I$8=0,0,I$8/NMM_fec!I$8)</f>
        <v>0.7584984189657572</v>
      </c>
      <c r="J186" s="274">
        <f>IF(J$8=0,0,J$8/NMM_fec!J$8)</f>
        <v>0.75849841896575665</v>
      </c>
      <c r="K186" s="274">
        <f>IF(K$8=0,0,K$8/NMM_fec!K$8)</f>
        <v>0.75849841896575732</v>
      </c>
      <c r="L186" s="274">
        <f>IF(L$8=0,0,L$8/NMM_fec!L$8)</f>
        <v>0.75849841896575709</v>
      </c>
      <c r="M186" s="274">
        <f>IF(M$8=0,0,M$8/NMM_fec!M$8)</f>
        <v>0.75849841896575709</v>
      </c>
      <c r="N186" s="274">
        <f>IF(N$8=0,0,N$8/NMM_fec!N$8)</f>
        <v>0.75849841896575698</v>
      </c>
      <c r="O186" s="274">
        <f>IF(O$8=0,0,O$8/NMM_fec!O$8)</f>
        <v>0.75849841896575709</v>
      </c>
      <c r="P186" s="274">
        <f>IF(P$8=0,0,P$8/NMM_fec!P$8)</f>
        <v>0.75849841896575709</v>
      </c>
      <c r="Q186" s="274">
        <f>IF(Q$8=0,0,Q$8/NMM_fec!Q$8)</f>
        <v>0.7584984189657572</v>
      </c>
      <c r="R186" s="274">
        <f>IF(R$8=0,0,R$8/NMM_fec!R$8)</f>
        <v>0.7584984189657572</v>
      </c>
      <c r="S186" s="274">
        <f>IF(S$8=0,0,S$8/NMM_fec!S$8)</f>
        <v>0.75849841896575687</v>
      </c>
      <c r="T186" s="274">
        <f>IF(T$8=0,0,T$8/NMM_fec!T$8)</f>
        <v>0.75849841896575698</v>
      </c>
      <c r="U186" s="274">
        <f>IF(U$8=0,0,U$8/NMM_fec!U$8)</f>
        <v>0.75849841896575709</v>
      </c>
      <c r="V186" s="274">
        <f>IF(V$8=0,0,V$8/NMM_fec!V$8)</f>
        <v>0.75849841896575732</v>
      </c>
      <c r="W186" s="274">
        <f>IF(W$8=0,0,W$8/NMM_fec!W$8)</f>
        <v>0.75849841896575743</v>
      </c>
      <c r="X186" s="274">
        <f>IF(X$8=0,0,X$8/NMM_fec!X$8)</f>
        <v>0.75849841896575709</v>
      </c>
      <c r="Y186" s="274">
        <f>IF(Y$8=0,0,Y$8/NMM_fec!Y$8)</f>
        <v>0.7584984189657572</v>
      </c>
      <c r="DA186" s="77"/>
    </row>
    <row r="187" spans="1:105" ht="12" customHeight="1" x14ac:dyDescent="0.25">
      <c r="A187" s="173" t="s">
        <v>94</v>
      </c>
      <c r="B187" s="274">
        <f>IF(B$9=0,0,B$9/NMM_fec!B$9)</f>
        <v>0.57709694144368207</v>
      </c>
      <c r="C187" s="274">
        <f>IF(C$9=0,0,C$9/NMM_fec!C$9)</f>
        <v>0.57709694144368195</v>
      </c>
      <c r="D187" s="274">
        <f>IF(D$9=0,0,D$9/NMM_fec!D$9)</f>
        <v>0.57709694144368218</v>
      </c>
      <c r="E187" s="274">
        <f>IF(E$9=0,0,E$9/NMM_fec!E$9)</f>
        <v>0.57709694144368207</v>
      </c>
      <c r="F187" s="274">
        <f>IF(F$9=0,0,F$9/NMM_fec!F$9)</f>
        <v>0.57709694144368218</v>
      </c>
      <c r="G187" s="274">
        <f>IF(G$9=0,0,G$9/NMM_fec!G$9)</f>
        <v>0.57709694144368229</v>
      </c>
      <c r="H187" s="274">
        <f>IF(H$9=0,0,H$9/NMM_fec!H$9)</f>
        <v>0.58329235584759676</v>
      </c>
      <c r="I187" s="274">
        <f>IF(I$9=0,0,I$9/NMM_fec!I$9)</f>
        <v>0.59011533818806572</v>
      </c>
      <c r="J187" s="274">
        <f>IF(J$9=0,0,J$9/NMM_fec!J$9)</f>
        <v>0.59402961999285631</v>
      </c>
      <c r="K187" s="274">
        <f>IF(K$9=0,0,K$9/NMM_fec!K$9)</f>
        <v>0.59402961999285608</v>
      </c>
      <c r="L187" s="274">
        <f>IF(L$9=0,0,L$9/NMM_fec!L$9)</f>
        <v>0.59977887591879908</v>
      </c>
      <c r="M187" s="274">
        <f>IF(M$9=0,0,M$9/NMM_fec!M$9)</f>
        <v>0.60495320625214777</v>
      </c>
      <c r="N187" s="274">
        <f>IF(N$9=0,0,N$9/NMM_fec!N$9)</f>
        <v>0.60793545681018302</v>
      </c>
      <c r="O187" s="274">
        <f>IF(O$9=0,0,O$9/NMM_fec!O$9)</f>
        <v>0.60793545681018291</v>
      </c>
      <c r="P187" s="274">
        <f>IF(P$9=0,0,P$9/NMM_fec!P$9)</f>
        <v>0.60793545681018302</v>
      </c>
      <c r="Q187" s="274">
        <f>IF(Q$9=0,0,Q$9/NMM_fec!Q$9)</f>
        <v>0.60793545681018302</v>
      </c>
      <c r="R187" s="274">
        <f>IF(R$9=0,0,R$9/NMM_fec!R$9)</f>
        <v>0.60793545681018302</v>
      </c>
      <c r="S187" s="274">
        <f>IF(S$9=0,0,S$9/NMM_fec!S$9)</f>
        <v>0.6122941290543934</v>
      </c>
      <c r="T187" s="274">
        <f>IF(T$9=0,0,T$9/NMM_fec!T$9)</f>
        <v>0.61621693407418254</v>
      </c>
      <c r="U187" s="274">
        <f>IF(U$9=0,0,U$9/NMM_fec!U$9)</f>
        <v>0.61974745859199276</v>
      </c>
      <c r="V187" s="274">
        <f>IF(V$9=0,0,V$9/NMM_fec!V$9)</f>
        <v>0.62292493065802212</v>
      </c>
      <c r="W187" s="274">
        <f>IF(W$9=0,0,W$9/NMM_fec!W$9)</f>
        <v>0.62578465551744855</v>
      </c>
      <c r="X187" s="274">
        <f>IF(X$9=0,0,X$9/NMM_fec!X$9)</f>
        <v>0.62835840789093222</v>
      </c>
      <c r="Y187" s="274">
        <f>IF(Y$9=0,0,Y$9/NMM_fec!Y$9)</f>
        <v>0.63067478502706775</v>
      </c>
      <c r="DA187" s="77"/>
    </row>
    <row r="188" spans="1:105" ht="12" customHeight="1" x14ac:dyDescent="0.25">
      <c r="A188" s="56" t="s">
        <v>95</v>
      </c>
      <c r="B188" s="275">
        <f>IF(B$10=0,0,B$10/NMM_fec!B$10)</f>
        <v>0.86434750433904228</v>
      </c>
      <c r="C188" s="275">
        <f>IF(C$10=0,0,C$10/NMM_fec!C$10)</f>
        <v>0.85783115635326246</v>
      </c>
      <c r="D188" s="275">
        <f>IF(D$10=0,0,D$10/NMM_fec!D$10)</f>
        <v>0.8934827940533242</v>
      </c>
      <c r="E188" s="275">
        <f>IF(E$10=0,0,E$10/NMM_fec!E$10)</f>
        <v>0.85990568530671063</v>
      </c>
      <c r="F188" s="275">
        <f>IF(F$10=0,0,F$10/NMM_fec!F$10)</f>
        <v>0.83851174220864932</v>
      </c>
      <c r="G188" s="275">
        <f>IF(G$10=0,0,G$10/NMM_fec!G$10)</f>
        <v>0.83480965340163193</v>
      </c>
      <c r="H188" s="275">
        <f>IF(H$10=0,0,H$10/NMM_fec!H$10)</f>
        <v>0.83913205501270638</v>
      </c>
      <c r="I188" s="275">
        <f>IF(I$10=0,0,I$10/NMM_fec!I$10)</f>
        <v>0.85446582552223238</v>
      </c>
      <c r="J188" s="275">
        <f>IF(J$10=0,0,J$10/NMM_fec!J$10)</f>
        <v>0.85410821979403173</v>
      </c>
      <c r="K188" s="275">
        <f>IF(K$10=0,0,K$10/NMM_fec!K$10)</f>
        <v>0.85389035429986959</v>
      </c>
      <c r="L188" s="275">
        <f>IF(L$10=0,0,L$10/NMM_fec!L$10)</f>
        <v>0.86368779729975076</v>
      </c>
      <c r="M188" s="275">
        <f>IF(M$10=0,0,M$10/NMM_fec!M$10)</f>
        <v>0.90590089014275932</v>
      </c>
      <c r="N188" s="275">
        <f>IF(N$10=0,0,N$10/NMM_fec!N$10)</f>
        <v>0.89801190428556521</v>
      </c>
      <c r="O188" s="275">
        <f>IF(O$10=0,0,O$10/NMM_fec!O$10)</f>
        <v>0.91018497081729088</v>
      </c>
      <c r="P188" s="275">
        <f>IF(P$10=0,0,P$10/NMM_fec!P$10)</f>
        <v>0.90502229080025276</v>
      </c>
      <c r="Q188" s="275">
        <f>IF(Q$10=0,0,Q$10/NMM_fec!Q$10)</f>
        <v>0.89761375574557567</v>
      </c>
      <c r="R188" s="275">
        <f>IF(R$10=0,0,R$10/NMM_fec!R$10)</f>
        <v>0.89251572928481981</v>
      </c>
      <c r="S188" s="275">
        <f>IF(S$10=0,0,S$10/NMM_fec!S$10)</f>
        <v>0.90277297649818045</v>
      </c>
      <c r="T188" s="275">
        <f>IF(T$10=0,0,T$10/NMM_fec!T$10)</f>
        <v>0.88657137656627549</v>
      </c>
      <c r="U188" s="275">
        <f>IF(U$10=0,0,U$10/NMM_fec!U$10)</f>
        <v>0.90226999732495827</v>
      </c>
      <c r="V188" s="275">
        <f>IF(V$10=0,0,V$10/NMM_fec!V$10)</f>
        <v>0.90246059904594234</v>
      </c>
      <c r="W188" s="275">
        <f>IF(W$10=0,0,W$10/NMM_fec!W$10)</f>
        <v>0.89915272620766529</v>
      </c>
      <c r="X188" s="275">
        <f>IF(X$10=0,0,X$10/NMM_fec!X$10)</f>
        <v>0.952521841413139</v>
      </c>
      <c r="Y188" s="275">
        <f>IF(Y$10=0,0,Y$10/NMM_fec!Y$10)</f>
        <v>1.0035967217863009</v>
      </c>
      <c r="DA188" s="78"/>
    </row>
    <row r="189" spans="1:105" ht="12" customHeight="1" x14ac:dyDescent="0.25">
      <c r="A189" s="174" t="s">
        <v>1450</v>
      </c>
      <c r="B189" s="276">
        <f>IF(B$16=0,0,B$16/NMM_fec!B$16)</f>
        <v>0.76180499999999995</v>
      </c>
      <c r="C189" s="276">
        <f>IF(C$16=0,0,C$16/NMM_fec!C$16)</f>
        <v>0.76180500000000029</v>
      </c>
      <c r="D189" s="276">
        <f>IF(D$16=0,0,D$16/NMM_fec!D$16)</f>
        <v>0.76180499999999984</v>
      </c>
      <c r="E189" s="276">
        <f>IF(E$16=0,0,E$16/NMM_fec!E$16)</f>
        <v>0.76180499999999962</v>
      </c>
      <c r="F189" s="276">
        <f>IF(F$16=0,0,F$16/NMM_fec!F$16)</f>
        <v>0.76180499999999995</v>
      </c>
      <c r="G189" s="276">
        <f>IF(G$16=0,0,G$16/NMM_fec!G$16)</f>
        <v>0.76180500000000007</v>
      </c>
      <c r="H189" s="276">
        <f>IF(H$16=0,0,H$16/NMM_fec!H$16)</f>
        <v>0.76180499999999995</v>
      </c>
      <c r="I189" s="276">
        <f>IF(I$16=0,0,I$16/NMM_fec!I$16)</f>
        <v>0.76180499999999995</v>
      </c>
      <c r="J189" s="276">
        <f>IF(J$16=0,0,J$16/NMM_fec!J$16)</f>
        <v>0.76180499999999995</v>
      </c>
      <c r="K189" s="276">
        <f>IF(K$16=0,0,K$16/NMM_fec!K$16)</f>
        <v>0.76180499999999995</v>
      </c>
      <c r="L189" s="276">
        <f>IF(L$16=0,0,L$16/NMM_fec!L$16)</f>
        <v>0.76180499999999995</v>
      </c>
      <c r="M189" s="276">
        <f>IF(M$16=0,0,M$16/NMM_fec!M$16)</f>
        <v>0.76180499999999973</v>
      </c>
      <c r="N189" s="276">
        <f>IF(N$16=0,0,N$16/NMM_fec!N$16)</f>
        <v>0.76180500000000007</v>
      </c>
      <c r="O189" s="276">
        <f>IF(O$16=0,0,O$16/NMM_fec!O$16)</f>
        <v>0.76180499999999995</v>
      </c>
      <c r="P189" s="276">
        <f>IF(P$16=0,0,P$16/NMM_fec!P$16)</f>
        <v>0.76180500000000007</v>
      </c>
      <c r="Q189" s="276">
        <f>IF(Q$16=0,0,Q$16/NMM_fec!Q$16)</f>
        <v>0.76180500000000029</v>
      </c>
      <c r="R189" s="276">
        <f>IF(R$16=0,0,R$16/NMM_fec!R$16)</f>
        <v>0.76180499999999984</v>
      </c>
      <c r="S189" s="276">
        <f>IF(S$16=0,0,S$16/NMM_fec!S$16)</f>
        <v>0.76180500000000018</v>
      </c>
      <c r="T189" s="276">
        <f>IF(T$16=0,0,T$16/NMM_fec!T$16)</f>
        <v>0.76180499999999995</v>
      </c>
      <c r="U189" s="276">
        <f>IF(U$16=0,0,U$16/NMM_fec!U$16)</f>
        <v>0.76180499999999984</v>
      </c>
      <c r="V189" s="276">
        <f>IF(V$16=0,0,V$16/NMM_fec!V$16)</f>
        <v>0.76180499999999995</v>
      </c>
      <c r="W189" s="276">
        <f>IF(W$16=0,0,W$16/NMM_fec!W$16)</f>
        <v>0.76180499999999995</v>
      </c>
      <c r="X189" s="276">
        <f>IF(X$16=0,0,X$16/NMM_fec!X$16)</f>
        <v>0.76180499999999962</v>
      </c>
      <c r="Y189" s="276">
        <f>IF(Y$16=0,0,Y$16/NMM_fec!Y$16)</f>
        <v>0.7618049999999994</v>
      </c>
      <c r="DA189" s="79"/>
    </row>
    <row r="190" spans="1:105" ht="12" customHeight="1" x14ac:dyDescent="0.25">
      <c r="A190" s="174" t="s">
        <v>1452</v>
      </c>
      <c r="B190" s="276">
        <f>IF(B$17=0,0,B$17/NMM_fec!B$17)</f>
        <v>0.53318431287252932</v>
      </c>
      <c r="C190" s="276">
        <f>IF(C$17=0,0,C$17/NMM_fec!C$17)</f>
        <v>0.52769206014525394</v>
      </c>
      <c r="D190" s="276">
        <f>IF(D$17=0,0,D$17/NMM_fec!D$17)</f>
        <v>0.53405130460775652</v>
      </c>
      <c r="E190" s="276">
        <f>IF(E$17=0,0,E$17/NMM_fec!E$17)</f>
        <v>0.53152888703849466</v>
      </c>
      <c r="F190" s="276">
        <f>IF(F$17=0,0,F$17/NMM_fec!F$17)</f>
        <v>0.52766206194587351</v>
      </c>
      <c r="G190" s="276">
        <f>IF(G$17=0,0,G$17/NMM_fec!G$17)</f>
        <v>0.52670522429951894</v>
      </c>
      <c r="H190" s="276">
        <f>IF(H$17=0,0,H$17/NMM_fec!H$17)</f>
        <v>0.52956099927809064</v>
      </c>
      <c r="I190" s="276">
        <f>IF(I$17=0,0,I$17/NMM_fec!I$17)</f>
        <v>0.54352808960914656</v>
      </c>
      <c r="J190" s="276">
        <f>IF(J$17=0,0,J$17/NMM_fec!J$17)</f>
        <v>0.54223873256390942</v>
      </c>
      <c r="K190" s="276">
        <f>IF(K$17=0,0,K$17/NMM_fec!K$17)</f>
        <v>0.54676355910450514</v>
      </c>
      <c r="L190" s="276">
        <f>IF(L$17=0,0,L$17/NMM_fec!L$17)</f>
        <v>0.54781384152489199</v>
      </c>
      <c r="M190" s="276">
        <f>IF(M$17=0,0,M$17/NMM_fec!M$17)</f>
        <v>0.55770185970314434</v>
      </c>
      <c r="N190" s="276">
        <f>IF(N$17=0,0,N$17/NMM_fec!N$17)</f>
        <v>0.55641684451914997</v>
      </c>
      <c r="O190" s="276">
        <f>IF(O$17=0,0,O$17/NMM_fec!O$17)</f>
        <v>0.55080273569628557</v>
      </c>
      <c r="P190" s="276">
        <f>IF(P$17=0,0,P$17/NMM_fec!P$17)</f>
        <v>0.55354176197724714</v>
      </c>
      <c r="Q190" s="276">
        <f>IF(Q$17=0,0,Q$17/NMM_fec!Q$17)</f>
        <v>0.55735146374421263</v>
      </c>
      <c r="R190" s="276">
        <f>IF(R$17=0,0,R$17/NMM_fec!R$17)</f>
        <v>0.55883292140855167</v>
      </c>
      <c r="S190" s="276">
        <f>IF(S$17=0,0,S$17/NMM_fec!S$17)</f>
        <v>0.56673832504050148</v>
      </c>
      <c r="T190" s="276">
        <f>IF(T$17=0,0,T$17/NMM_fec!T$17)</f>
        <v>0.56805148315274268</v>
      </c>
      <c r="U190" s="276">
        <f>IF(U$17=0,0,U$17/NMM_fec!U$17)</f>
        <v>0.57816735733963631</v>
      </c>
      <c r="V190" s="276">
        <f>IF(V$17=0,0,V$17/NMM_fec!V$17)</f>
        <v>0.56386966896490309</v>
      </c>
      <c r="W190" s="276">
        <f>IF(W$17=0,0,W$17/NMM_fec!W$17)</f>
        <v>0.5635565954932189</v>
      </c>
      <c r="X190" s="276">
        <f>IF(X$17=0,0,X$17/NMM_fec!X$17)</f>
        <v>0.53627433485629039</v>
      </c>
      <c r="Y190" s="276">
        <f>IF(Y$17=0,0,Y$17/NMM_fec!Y$17)</f>
        <v>0.53682378247476814</v>
      </c>
      <c r="DA190" s="79"/>
    </row>
    <row r="191" spans="1:105" ht="12" customHeight="1" x14ac:dyDescent="0.25">
      <c r="A191" s="174" t="s">
        <v>1461</v>
      </c>
      <c r="B191" s="276">
        <f>IF(B$25=0,0,B$25/NMM_fec!B$25)</f>
        <v>0.79058199566195475</v>
      </c>
      <c r="C191" s="276">
        <f>IF(C$25=0,0,C$25/NMM_fec!C$25)</f>
        <v>0.79037005318232456</v>
      </c>
      <c r="D191" s="276">
        <f>IF(D$25=0,0,D$25/NMM_fec!D$25)</f>
        <v>0.78540282416433393</v>
      </c>
      <c r="E191" s="276">
        <f>IF(E$25=0,0,E$25/NMM_fec!E$25)</f>
        <v>0.78506692458921223</v>
      </c>
      <c r="F191" s="276">
        <f>IF(F$25=0,0,F$25/NMM_fec!F$25)</f>
        <v>0.78777441971787832</v>
      </c>
      <c r="G191" s="276">
        <f>IF(G$25=0,0,G$25/NMM_fec!G$25)</f>
        <v>0.78812845694390377</v>
      </c>
      <c r="H191" s="276">
        <f>IF(H$25=0,0,H$25/NMM_fec!H$25)</f>
        <v>0.79728783897439937</v>
      </c>
      <c r="I191" s="276">
        <f>IF(I$25=0,0,I$25/NMM_fec!I$25)</f>
        <v>0.80363352011920708</v>
      </c>
      <c r="J191" s="276">
        <f>IF(J$25=0,0,J$25/NMM_fec!J$25)</f>
        <v>0.80868169340015195</v>
      </c>
      <c r="K191" s="276">
        <f>IF(K$25=0,0,K$25/NMM_fec!K$25)</f>
        <v>0.81020915847145603</v>
      </c>
      <c r="L191" s="276">
        <f>IF(L$25=0,0,L$25/NMM_fec!L$25)</f>
        <v>0.81763795617918344</v>
      </c>
      <c r="M191" s="276">
        <f>IF(M$25=0,0,M$25/NMM_fec!M$25)</f>
        <v>0.82453162317167528</v>
      </c>
      <c r="N191" s="276">
        <f>IF(N$25=0,0,N$25/NMM_fec!N$25)</f>
        <v>0.82691172821452752</v>
      </c>
      <c r="O191" s="276">
        <f>IF(O$25=0,0,O$25/NMM_fec!O$25)</f>
        <v>0.82968744743942013</v>
      </c>
      <c r="P191" s="276">
        <f>IF(P$25=0,0,P$25/NMM_fec!P$25)</f>
        <v>0.8291952726695474</v>
      </c>
      <c r="Q191" s="276">
        <f>IF(Q$25=0,0,Q$25/NMM_fec!Q$25)</f>
        <v>0.82883470248930946</v>
      </c>
      <c r="R191" s="276">
        <f>IF(R$25=0,0,R$25/NMM_fec!R$25)</f>
        <v>0.82891081596082694</v>
      </c>
      <c r="S191" s="276">
        <f>IF(S$25=0,0,S$25/NMM_fec!S$25)</f>
        <v>0.83525998091768106</v>
      </c>
      <c r="T191" s="276">
        <f>IF(T$25=0,0,T$25/NMM_fec!T$25)</f>
        <v>0.83931143986515333</v>
      </c>
      <c r="U191" s="276">
        <f>IF(U$25=0,0,U$25/NMM_fec!U$25)</f>
        <v>0.84465217200911968</v>
      </c>
      <c r="V191" s="276">
        <f>IF(V$25=0,0,V$25/NMM_fec!V$25)</f>
        <v>0.8488439354645102</v>
      </c>
      <c r="W191" s="276">
        <f>IF(W$25=0,0,W$25/NMM_fec!W$25)</f>
        <v>0.85333990641536261</v>
      </c>
      <c r="X191" s="276">
        <f>IF(X$25=0,0,X$25/NMM_fec!X$25)</f>
        <v>0.85907626013863869</v>
      </c>
      <c r="Y191" s="276">
        <f>IF(Y$25=0,0,Y$25/NMM_fec!Y$25)</f>
        <v>0.85946299386704983</v>
      </c>
      <c r="DA191" s="79"/>
    </row>
    <row r="192" spans="1:105" ht="12" customHeight="1" x14ac:dyDescent="0.25">
      <c r="A192" s="41" t="s">
        <v>1470</v>
      </c>
      <c r="B192" s="277">
        <f>IF(B$33=0,0,B$33/NMM_fec!B$33)</f>
        <v>0.7973134439407692</v>
      </c>
      <c r="C192" s="277">
        <f>IF(C$33=0,0,C$33/NMM_fec!C$33)</f>
        <v>0.79540830543009033</v>
      </c>
      <c r="D192" s="277">
        <f>IF(D$33=0,0,D$33/NMM_fec!D$33)</f>
        <v>0.80001070212560732</v>
      </c>
      <c r="E192" s="277">
        <f>IF(E$33=0,0,E$33/NMM_fec!E$33)</f>
        <v>0.79823475134172894</v>
      </c>
      <c r="F192" s="277">
        <f>IF(F$33=0,0,F$33/NMM_fec!F$33)</f>
        <v>0.79381129550698426</v>
      </c>
      <c r="G192" s="277">
        <f>IF(G$33=0,0,G$33/NMM_fec!G$33)</f>
        <v>0.79217116677297406</v>
      </c>
      <c r="H192" s="277">
        <f>IF(H$33=0,0,H$33/NMM_fec!H$33)</f>
        <v>0.79095087997074376</v>
      </c>
      <c r="I192" s="277">
        <f>IF(I$33=0,0,I$33/NMM_fec!I$33)</f>
        <v>0.79824277146073697</v>
      </c>
      <c r="J192" s="277">
        <f>IF(J$33=0,0,J$33/NMM_fec!J$33)</f>
        <v>0.7997393976804531</v>
      </c>
      <c r="K192" s="277">
        <f>IF(K$33=0,0,K$33/NMM_fec!K$33)</f>
        <v>0.80185376449921908</v>
      </c>
      <c r="L192" s="277">
        <f>IF(L$33=0,0,L$33/NMM_fec!L$33)</f>
        <v>0.80245472542988505</v>
      </c>
      <c r="M192" s="277">
        <f>IF(M$33=0,0,M$33/NMM_fec!M$33)</f>
        <v>0.80564508097229415</v>
      </c>
      <c r="N192" s="277">
        <f>IF(N$33=0,0,N$33/NMM_fec!N$33)</f>
        <v>0.80645750600413901</v>
      </c>
      <c r="O192" s="277">
        <f>IF(O$33=0,0,O$33/NMM_fec!O$33)</f>
        <v>0.80477925522394</v>
      </c>
      <c r="P192" s="277">
        <f>IF(P$33=0,0,P$33/NMM_fec!P$33)</f>
        <v>0.80592823618969478</v>
      </c>
      <c r="Q192" s="277">
        <f>IF(Q$33=0,0,Q$33/NMM_fec!Q$33)</f>
        <v>0.80715531143660146</v>
      </c>
      <c r="R192" s="277">
        <f>IF(R$33=0,0,R$33/NMM_fec!R$33)</f>
        <v>0.80766425502984884</v>
      </c>
      <c r="S192" s="277">
        <f>IF(S$33=0,0,S$33/NMM_fec!S$33)</f>
        <v>0.80838650854381977</v>
      </c>
      <c r="T192" s="277">
        <f>IF(T$33=0,0,T$33/NMM_fec!T$33)</f>
        <v>0.81407330330488703</v>
      </c>
      <c r="U192" s="277">
        <f>IF(U$33=0,0,U$33/NMM_fec!U$33)</f>
        <v>0.81532107871975112</v>
      </c>
      <c r="V192" s="277">
        <f>IF(V$33=0,0,V$33/NMM_fec!V$33)</f>
        <v>0.80965877289024279</v>
      </c>
      <c r="W192" s="277">
        <f>IF(W$33=0,0,W$33/NMM_fec!W$33)</f>
        <v>0.81111054895099333</v>
      </c>
      <c r="X192" s="277">
        <f>IF(X$33=0,0,X$33/NMM_fec!X$33)</f>
        <v>0.79983651244730558</v>
      </c>
      <c r="Y192" s="277">
        <f>IF(Y$33=0,0,Y$33/NMM_fec!Y$33)</f>
        <v>0.80178762840725182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52</v>
      </c>
      <c r="B194" s="320">
        <f>IF(B$48=0,0,B$48/NMM_fec!B$48)</f>
        <v>0.74692260325720128</v>
      </c>
      <c r="C194" s="320">
        <f>IF(C$48=0,0,C$48/NMM_fec!C$48)</f>
        <v>0.746652592730359</v>
      </c>
      <c r="D194" s="320">
        <f>IF(D$48=0,0,D$48/NMM_fec!D$48)</f>
        <v>0.75303700161949483</v>
      </c>
      <c r="E194" s="320">
        <f>IF(E$48=0,0,E$48/NMM_fec!E$48)</f>
        <v>0.75214022163793859</v>
      </c>
      <c r="F194" s="320">
        <f>IF(F$48=0,0,F$48/NMM_fec!F$48)</f>
        <v>0.74809318234800526</v>
      </c>
      <c r="G194" s="320">
        <f>IF(G$48=0,0,G$48/NMM_fec!G$48)</f>
        <v>0.74744287273709842</v>
      </c>
      <c r="H194" s="320">
        <f>IF(H$48=0,0,H$48/NMM_fec!H$48)</f>
        <v>0.74554152659090223</v>
      </c>
      <c r="I194" s="320">
        <f>IF(I$48=0,0,I$48/NMM_fec!I$48)</f>
        <v>0.748885318641072</v>
      </c>
      <c r="J194" s="320">
        <f>IF(J$48=0,0,J$48/NMM_fec!J$48)</f>
        <v>0.74835553530867094</v>
      </c>
      <c r="K194" s="320">
        <f>IF(K$48=0,0,K$48/NMM_fec!K$48)</f>
        <v>0.74799669551423886</v>
      </c>
      <c r="L194" s="320">
        <f>IF(L$48=0,0,L$48/NMM_fec!L$48)</f>
        <v>0.74790619027441929</v>
      </c>
      <c r="M194" s="320">
        <f>IF(M$48=0,0,M$48/NMM_fec!M$48)</f>
        <v>0.74989808203899355</v>
      </c>
      <c r="N194" s="320">
        <f>IF(N$48=0,0,N$48/NMM_fec!N$48)</f>
        <v>0.74967966055315638</v>
      </c>
      <c r="O194" s="320">
        <f>IF(O$48=0,0,O$48/NMM_fec!O$48)</f>
        <v>0.74813432057899665</v>
      </c>
      <c r="P194" s="320">
        <f>IF(P$48=0,0,P$48/NMM_fec!P$48)</f>
        <v>0.74955987335648733</v>
      </c>
      <c r="Q194" s="320">
        <f>IF(Q$48=0,0,Q$48/NMM_fec!Q$48)</f>
        <v>0.74978976420865351</v>
      </c>
      <c r="R194" s="320">
        <f>IF(R$48=0,0,R$48/NMM_fec!R$48)</f>
        <v>0.74949740172953883</v>
      </c>
      <c r="S194" s="320">
        <f>IF(S$48=0,0,S$48/NMM_fec!S$48)</f>
        <v>0.74846683335966213</v>
      </c>
      <c r="T194" s="320">
        <f>IF(T$48=0,0,T$48/NMM_fec!T$48)</f>
        <v>0.74876202827867522</v>
      </c>
      <c r="U194" s="320">
        <f>IF(U$48=0,0,U$48/NMM_fec!U$48)</f>
        <v>0.74757630714475498</v>
      </c>
      <c r="V194" s="320">
        <f>IF(V$48=0,0,V$48/NMM_fec!V$48)</f>
        <v>0.74624463915734052</v>
      </c>
      <c r="W194" s="320">
        <f>IF(W$48=0,0,W$48/NMM_fec!W$48)</f>
        <v>0.74367909084241945</v>
      </c>
      <c r="X194" s="320">
        <f>IF(X$48=0,0,X$48/NMM_fec!X$48)</f>
        <v>0.73472147045253866</v>
      </c>
      <c r="Y194" s="320">
        <f>IF(Y$48=0,0,Y$48/NMM_fec!Y$48)</f>
        <v>0.73934105339071532</v>
      </c>
      <c r="DA194" s="95"/>
    </row>
    <row r="195" spans="1:105" ht="12" customHeight="1" x14ac:dyDescent="0.25">
      <c r="A195" s="55" t="s">
        <v>91</v>
      </c>
      <c r="B195" s="273">
        <f>IF(B$49=0,0,B$49/NMM_fec!B$49)</f>
        <v>0.54449999999999998</v>
      </c>
      <c r="C195" s="273">
        <f>IF(C$49=0,0,C$49/NMM_fec!C$49)</f>
        <v>0.54449999999999976</v>
      </c>
      <c r="D195" s="273">
        <f>IF(D$49=0,0,D$49/NMM_fec!D$49)</f>
        <v>0.54450000000000021</v>
      </c>
      <c r="E195" s="273">
        <f>IF(E$49=0,0,E$49/NMM_fec!E$49)</f>
        <v>0.54449999999999987</v>
      </c>
      <c r="F195" s="273">
        <f>IF(F$49=0,0,F$49/NMM_fec!F$49)</f>
        <v>0.54449999999999976</v>
      </c>
      <c r="G195" s="273">
        <f>IF(G$49=0,0,G$49/NMM_fec!G$49)</f>
        <v>0.54449999999999976</v>
      </c>
      <c r="H195" s="273">
        <f>IF(H$49=0,0,H$49/NMM_fec!H$49)</f>
        <v>0.54449999999999998</v>
      </c>
      <c r="I195" s="273">
        <f>IF(I$49=0,0,I$49/NMM_fec!I$49)</f>
        <v>0.5445000000000001</v>
      </c>
      <c r="J195" s="273">
        <f>IF(J$49=0,0,J$49/NMM_fec!J$49)</f>
        <v>0.54449999999999998</v>
      </c>
      <c r="K195" s="273">
        <f>IF(K$49=0,0,K$49/NMM_fec!K$49)</f>
        <v>0.5445000000000001</v>
      </c>
      <c r="L195" s="273">
        <f>IF(L$49=0,0,L$49/NMM_fec!L$49)</f>
        <v>0.54449999999999998</v>
      </c>
      <c r="M195" s="273">
        <f>IF(M$49=0,0,M$49/NMM_fec!M$49)</f>
        <v>0.54449999999999987</v>
      </c>
      <c r="N195" s="273">
        <f>IF(N$49=0,0,N$49/NMM_fec!N$49)</f>
        <v>0.5445000000000001</v>
      </c>
      <c r="O195" s="273">
        <f>IF(O$49=0,0,O$49/NMM_fec!O$49)</f>
        <v>0.54449999999999987</v>
      </c>
      <c r="P195" s="273">
        <f>IF(P$49=0,0,P$49/NMM_fec!P$49)</f>
        <v>0.54449999999999987</v>
      </c>
      <c r="Q195" s="273">
        <f>IF(Q$49=0,0,Q$49/NMM_fec!Q$49)</f>
        <v>0.54449999999999998</v>
      </c>
      <c r="R195" s="273">
        <f>IF(R$49=0,0,R$49/NMM_fec!R$49)</f>
        <v>0.5445000000000001</v>
      </c>
      <c r="S195" s="273">
        <f>IF(S$49=0,0,S$49/NMM_fec!S$49)</f>
        <v>0.54450000000000021</v>
      </c>
      <c r="T195" s="273">
        <f>IF(T$49=0,0,T$49/NMM_fec!T$49)</f>
        <v>0.54449999999999998</v>
      </c>
      <c r="U195" s="273">
        <f>IF(U$49=0,0,U$49/NMM_fec!U$49)</f>
        <v>0.5445000000000001</v>
      </c>
      <c r="V195" s="273">
        <f>IF(V$49=0,0,V$49/NMM_fec!V$49)</f>
        <v>0.54449999999999998</v>
      </c>
      <c r="W195" s="273">
        <f>IF(W$49=0,0,W$49/NMM_fec!W$49)</f>
        <v>0.54449999999999998</v>
      </c>
      <c r="X195" s="273">
        <f>IF(X$49=0,0,X$49/NMM_fec!X$49)</f>
        <v>0.54449999999999987</v>
      </c>
      <c r="Y195" s="273">
        <f>IF(Y$49=0,0,Y$49/NMM_fec!Y$49)</f>
        <v>0.54449999999999998</v>
      </c>
      <c r="DA195" s="76"/>
    </row>
    <row r="196" spans="1:105" ht="12" customHeight="1" x14ac:dyDescent="0.25">
      <c r="A196" s="173" t="s">
        <v>92</v>
      </c>
      <c r="B196" s="274">
        <f>IF(B$50=0,0,B$50/NMM_fec!B$50)</f>
        <v>0.16607632293704852</v>
      </c>
      <c r="C196" s="274">
        <f>IF(C$50=0,0,C$50/NMM_fec!C$50)</f>
        <v>0.16607632293704852</v>
      </c>
      <c r="D196" s="274">
        <f>IF(D$50=0,0,D$50/NMM_fec!D$50)</f>
        <v>0.16607632293704849</v>
      </c>
      <c r="E196" s="274">
        <f>IF(E$50=0,0,E$50/NMM_fec!E$50)</f>
        <v>0.16607632293704852</v>
      </c>
      <c r="F196" s="274">
        <f>IF(F$50=0,0,F$50/NMM_fec!F$50)</f>
        <v>0.16607632293704852</v>
      </c>
      <c r="G196" s="274">
        <f>IF(G$50=0,0,G$50/NMM_fec!G$50)</f>
        <v>0.16607632293704849</v>
      </c>
      <c r="H196" s="274">
        <f>IF(H$50=0,0,H$50/NMM_fec!H$50)</f>
        <v>0.16607632293704847</v>
      </c>
      <c r="I196" s="274">
        <f>IF(I$50=0,0,I$50/NMM_fec!I$50)</f>
        <v>0.16607632293704849</v>
      </c>
      <c r="J196" s="274">
        <f>IF(J$50=0,0,J$50/NMM_fec!J$50)</f>
        <v>0.16607632293704852</v>
      </c>
      <c r="K196" s="274">
        <f>IF(K$50=0,0,K$50/NMM_fec!K$50)</f>
        <v>0.16607632293704855</v>
      </c>
      <c r="L196" s="274">
        <f>IF(L$50=0,0,L$50/NMM_fec!L$50)</f>
        <v>0.16607632293704855</v>
      </c>
      <c r="M196" s="274">
        <f>IF(M$50=0,0,M$50/NMM_fec!M$50)</f>
        <v>0.16607632293704858</v>
      </c>
      <c r="N196" s="274">
        <f>IF(N$50=0,0,N$50/NMM_fec!N$50)</f>
        <v>0.16607632293704855</v>
      </c>
      <c r="O196" s="274">
        <f>IF(O$50=0,0,O$50/NMM_fec!O$50)</f>
        <v>0.1660763229370486</v>
      </c>
      <c r="P196" s="274">
        <f>IF(P$50=0,0,P$50/NMM_fec!P$50)</f>
        <v>0.16607632293704852</v>
      </c>
      <c r="Q196" s="274">
        <f>IF(Q$50=0,0,Q$50/NMM_fec!Q$50)</f>
        <v>0.16607632293704852</v>
      </c>
      <c r="R196" s="274">
        <f>IF(R$50=0,0,R$50/NMM_fec!R$50)</f>
        <v>0.16607632293704852</v>
      </c>
      <c r="S196" s="274">
        <f>IF(S$50=0,0,S$50/NMM_fec!S$50)</f>
        <v>0.16607632293704852</v>
      </c>
      <c r="T196" s="274">
        <f>IF(T$50=0,0,T$50/NMM_fec!T$50)</f>
        <v>0.16607632293704852</v>
      </c>
      <c r="U196" s="274">
        <f>IF(U$50=0,0,U$50/NMM_fec!U$50)</f>
        <v>0.16607632293704855</v>
      </c>
      <c r="V196" s="274">
        <f>IF(V$50=0,0,V$50/NMM_fec!V$50)</f>
        <v>0.16607632293704847</v>
      </c>
      <c r="W196" s="274">
        <f>IF(W$50=0,0,W$50/NMM_fec!W$50)</f>
        <v>0.16607632293704852</v>
      </c>
      <c r="X196" s="274">
        <f>IF(X$50=0,0,X$50/NMM_fec!X$50)</f>
        <v>0.16607632293704852</v>
      </c>
      <c r="Y196" s="274">
        <f>IF(Y$50=0,0,Y$50/NMM_fec!Y$50)</f>
        <v>0.16607632293704855</v>
      </c>
      <c r="DA196" s="77"/>
    </row>
    <row r="197" spans="1:105" ht="12" customHeight="1" x14ac:dyDescent="0.25">
      <c r="A197" s="173" t="s">
        <v>93</v>
      </c>
      <c r="B197" s="274">
        <f>IF(B$51=0,0,B$51/NMM_fec!B$51)</f>
        <v>0.7584984189657572</v>
      </c>
      <c r="C197" s="274">
        <f>IF(C$51=0,0,C$51/NMM_fec!C$51)</f>
        <v>0.75849841896575732</v>
      </c>
      <c r="D197" s="274">
        <f>IF(D$51=0,0,D$51/NMM_fec!D$51)</f>
        <v>0.75849841896575665</v>
      </c>
      <c r="E197" s="274">
        <f>IF(E$51=0,0,E$51/NMM_fec!E$51)</f>
        <v>0.75849841896575754</v>
      </c>
      <c r="F197" s="274">
        <f>IF(F$51=0,0,F$51/NMM_fec!F$51)</f>
        <v>0.75849841896575732</v>
      </c>
      <c r="G197" s="274">
        <f>IF(G$51=0,0,G$51/NMM_fec!G$51)</f>
        <v>0.75849841896575709</v>
      </c>
      <c r="H197" s="274">
        <f>IF(H$51=0,0,H$51/NMM_fec!H$51)</f>
        <v>0.75849841896575709</v>
      </c>
      <c r="I197" s="274">
        <f>IF(I$51=0,0,I$51/NMM_fec!I$51)</f>
        <v>0.75849841896575732</v>
      </c>
      <c r="J197" s="274">
        <f>IF(J$51=0,0,J$51/NMM_fec!J$51)</f>
        <v>0.75849841896575665</v>
      </c>
      <c r="K197" s="274">
        <f>IF(K$51=0,0,K$51/NMM_fec!K$51)</f>
        <v>0.75849841896575709</v>
      </c>
      <c r="L197" s="274">
        <f>IF(L$51=0,0,L$51/NMM_fec!L$51)</f>
        <v>0.75849841896575665</v>
      </c>
      <c r="M197" s="274">
        <f>IF(M$51=0,0,M$51/NMM_fec!M$51)</f>
        <v>0.75849841896575698</v>
      </c>
      <c r="N197" s="274">
        <f>IF(N$51=0,0,N$51/NMM_fec!N$51)</f>
        <v>0.75849841896575743</v>
      </c>
      <c r="O197" s="274">
        <f>IF(O$51=0,0,O$51/NMM_fec!O$51)</f>
        <v>0.7584984189657572</v>
      </c>
      <c r="P197" s="274">
        <f>IF(P$51=0,0,P$51/NMM_fec!P$51)</f>
        <v>0.75849841896575709</v>
      </c>
      <c r="Q197" s="274">
        <f>IF(Q$51=0,0,Q$51/NMM_fec!Q$51)</f>
        <v>0.75849841896575732</v>
      </c>
      <c r="R197" s="274">
        <f>IF(R$51=0,0,R$51/NMM_fec!R$51)</f>
        <v>0.75849841896575698</v>
      </c>
      <c r="S197" s="274">
        <f>IF(S$51=0,0,S$51/NMM_fec!S$51)</f>
        <v>0.7584984189657572</v>
      </c>
      <c r="T197" s="274">
        <f>IF(T$51=0,0,T$51/NMM_fec!T$51)</f>
        <v>0.75849841896575698</v>
      </c>
      <c r="U197" s="274">
        <f>IF(U$51=0,0,U$51/NMM_fec!U$51)</f>
        <v>0.75849841896575732</v>
      </c>
      <c r="V197" s="274">
        <f>IF(V$51=0,0,V$51/NMM_fec!V$51)</f>
        <v>0.7584984189657572</v>
      </c>
      <c r="W197" s="274">
        <f>IF(W$51=0,0,W$51/NMM_fec!W$51)</f>
        <v>0.75849841896575709</v>
      </c>
      <c r="X197" s="274">
        <f>IF(X$51=0,0,X$51/NMM_fec!X$51)</f>
        <v>0.7584984189657572</v>
      </c>
      <c r="Y197" s="274">
        <f>IF(Y$51=0,0,Y$51/NMM_fec!Y$51)</f>
        <v>0.7584984189657572</v>
      </c>
      <c r="DA197" s="77"/>
    </row>
    <row r="198" spans="1:105" ht="12" customHeight="1" x14ac:dyDescent="0.25">
      <c r="A198" s="173" t="s">
        <v>94</v>
      </c>
      <c r="B198" s="274">
        <f>IF(B$52=0,0,B$52/NMM_fec!B$52)</f>
        <v>0.64500695745976311</v>
      </c>
      <c r="C198" s="274">
        <f>IF(C$52=0,0,C$52/NMM_fec!C$52)</f>
        <v>0.645006957459763</v>
      </c>
      <c r="D198" s="274">
        <f>IF(D$52=0,0,D$52/NMM_fec!D$52)</f>
        <v>0.64500695745976278</v>
      </c>
      <c r="E198" s="274">
        <f>IF(E$52=0,0,E$52/NMM_fec!E$52)</f>
        <v>0.645006957459763</v>
      </c>
      <c r="F198" s="274">
        <f>IF(F$52=0,0,F$52/NMM_fec!F$52)</f>
        <v>0.64500695745976289</v>
      </c>
      <c r="G198" s="274">
        <f>IF(G$52=0,0,G$52/NMM_fec!G$52)</f>
        <v>0.64500695745976289</v>
      </c>
      <c r="H198" s="274">
        <f>IF(H$52=0,0,H$52/NMM_fec!H$52)</f>
        <v>0.64500695745976266</v>
      </c>
      <c r="I198" s="274">
        <f>IF(I$52=0,0,I$52/NMM_fec!I$52)</f>
        <v>0.64500695745976289</v>
      </c>
      <c r="J198" s="274">
        <f>IF(J$52=0,0,J$52/NMM_fec!J$52)</f>
        <v>0.645006957459763</v>
      </c>
      <c r="K198" s="274">
        <f>IF(K$52=0,0,K$52/NMM_fec!K$52)</f>
        <v>0.64500695745976311</v>
      </c>
      <c r="L198" s="274">
        <f>IF(L$52=0,0,L$52/NMM_fec!L$52)</f>
        <v>0.64500695745976311</v>
      </c>
      <c r="M198" s="274">
        <f>IF(M$52=0,0,M$52/NMM_fec!M$52)</f>
        <v>0.64500695745976322</v>
      </c>
      <c r="N198" s="274">
        <f>IF(N$52=0,0,N$52/NMM_fec!N$52)</f>
        <v>0.64500695745976311</v>
      </c>
      <c r="O198" s="274">
        <f>IF(O$52=0,0,O$52/NMM_fec!O$52)</f>
        <v>0.64500695745976289</v>
      </c>
      <c r="P198" s="274">
        <f>IF(P$52=0,0,P$52/NMM_fec!P$52)</f>
        <v>0.645006957459763</v>
      </c>
      <c r="Q198" s="274">
        <f>IF(Q$52=0,0,Q$52/NMM_fec!Q$52)</f>
        <v>0.64500695745976289</v>
      </c>
      <c r="R198" s="274">
        <f>IF(R$52=0,0,R$52/NMM_fec!R$52)</f>
        <v>0.645006957459763</v>
      </c>
      <c r="S198" s="274">
        <f>IF(S$52=0,0,S$52/NMM_fec!S$52)</f>
        <v>0.64500695745976278</v>
      </c>
      <c r="T198" s="274">
        <f>IF(T$52=0,0,T$52/NMM_fec!T$52)</f>
        <v>0.64500695745976311</v>
      </c>
      <c r="U198" s="274">
        <f>IF(U$52=0,0,U$52/NMM_fec!U$52)</f>
        <v>0.64500695745976289</v>
      </c>
      <c r="V198" s="274">
        <f>IF(V$52=0,0,V$52/NMM_fec!V$52)</f>
        <v>0.64500695745976289</v>
      </c>
      <c r="W198" s="274">
        <f>IF(W$52=0,0,W$52/NMM_fec!W$52)</f>
        <v>0.645006957459763</v>
      </c>
      <c r="X198" s="274">
        <f>IF(X$52=0,0,X$52/NMM_fec!X$52)</f>
        <v>0.64500695745976289</v>
      </c>
      <c r="Y198" s="274">
        <f>IF(Y$52=0,0,Y$52/NMM_fec!Y$52)</f>
        <v>0.64500695745976311</v>
      </c>
      <c r="DA198" s="77"/>
    </row>
    <row r="199" spans="1:105" ht="12" customHeight="1" x14ac:dyDescent="0.25">
      <c r="A199" s="56" t="s">
        <v>95</v>
      </c>
      <c r="B199" s="275">
        <f>IF(B$53=0,0,B$53/NMM_fec!B$53)</f>
        <v>1.1399355408589202</v>
      </c>
      <c r="C199" s="275">
        <f>IF(C$53=0,0,C$53/NMM_fec!C$53)</f>
        <v>1.1352081906451779</v>
      </c>
      <c r="D199" s="275">
        <f>IF(D$53=0,0,D$53/NMM_fec!D$53)</f>
        <v>1.1823876744250357</v>
      </c>
      <c r="E199" s="275">
        <f>IF(E$53=0,0,E$53/NMM_fec!E$53)</f>
        <v>1.1379535120784736</v>
      </c>
      <c r="F199" s="275">
        <f>IF(F$53=0,0,F$53/NMM_fec!F$53)</f>
        <v>1.10964190407118</v>
      </c>
      <c r="G199" s="275">
        <f>IF(G$53=0,0,G$53/NMM_fec!G$53)</f>
        <v>1.1047427563716641</v>
      </c>
      <c r="H199" s="275">
        <f>IF(H$53=0,0,H$53/NMM_fec!H$53)</f>
        <v>1.0986680608008355</v>
      </c>
      <c r="I199" s="275">
        <f>IF(I$53=0,0,I$53/NMM_fec!I$53)</f>
        <v>1.0985227865506015</v>
      </c>
      <c r="J199" s="275">
        <f>IF(J$53=0,0,J$53/NMM_fec!J$53)</f>
        <v>1.0980630396194828</v>
      </c>
      <c r="K199" s="275">
        <f>IF(K$53=0,0,K$53/NMM_fec!K$53)</f>
        <v>1.0977829462528537</v>
      </c>
      <c r="L199" s="275">
        <f>IF(L$53=0,0,L$53/NMM_fec!L$53)</f>
        <v>1.0972223723885586</v>
      </c>
      <c r="M199" s="275">
        <f>IF(M$53=0,0,M$53/NMM_fec!M$53)</f>
        <v>1.1380089708623082</v>
      </c>
      <c r="N199" s="275">
        <f>IF(N$53=0,0,N$53/NMM_fec!N$53)</f>
        <v>1.1280986851189323</v>
      </c>
      <c r="O199" s="275">
        <f>IF(O$53=0,0,O$53/NMM_fec!O$53)</f>
        <v>1.1433907099604401</v>
      </c>
      <c r="P199" s="275">
        <f>IF(P$53=0,0,P$53/NMM_fec!P$53)</f>
        <v>1.1369052585860031</v>
      </c>
      <c r="Q199" s="275">
        <f>IF(Q$53=0,0,Q$53/NMM_fec!Q$53)</f>
        <v>1.1275985237710702</v>
      </c>
      <c r="R199" s="275">
        <f>IF(R$53=0,0,R$53/NMM_fec!R$53)</f>
        <v>1.1211942913554034</v>
      </c>
      <c r="S199" s="275">
        <f>IF(S$53=0,0,S$53/NMM_fec!S$53)</f>
        <v>1.1127147693692681</v>
      </c>
      <c r="T199" s="275">
        <f>IF(T$53=0,0,T$53/NMM_fec!T$53)</f>
        <v>1.0927454526075151</v>
      </c>
      <c r="U199" s="275">
        <f>IF(U$53=0,0,U$53/NMM_fec!U$53)</f>
        <v>1.0898948155769912</v>
      </c>
      <c r="V199" s="275">
        <f>IF(V$53=0,0,V$53/NMM_fec!V$53)</f>
        <v>1.0901250524552617</v>
      </c>
      <c r="W199" s="275">
        <f>IF(W$53=0,0,W$53/NMM_fec!W$53)</f>
        <v>1.0861293156273553</v>
      </c>
      <c r="X199" s="275">
        <f>IF(X$53=0,0,X$53/NMM_fec!X$53)</f>
        <v>1.1505964065722269</v>
      </c>
      <c r="Y199" s="275">
        <f>IF(Y$53=0,0,Y$53/NMM_fec!Y$53)</f>
        <v>1.2122921822158403</v>
      </c>
      <c r="DA199" s="78"/>
    </row>
    <row r="200" spans="1:105" ht="12" customHeight="1" x14ac:dyDescent="0.25">
      <c r="A200" s="174" t="s">
        <v>1496</v>
      </c>
      <c r="B200" s="276">
        <f>IF(B$59=0,0,B$59/NMM_fec!B$59)</f>
        <v>0.66023100000000012</v>
      </c>
      <c r="C200" s="276">
        <f>IF(C$59=0,0,C$59/NMM_fec!C$59)</f>
        <v>0.66023100000000012</v>
      </c>
      <c r="D200" s="276">
        <f>IF(D$59=0,0,D$59/NMM_fec!D$59)</f>
        <v>0.66023099999999979</v>
      </c>
      <c r="E200" s="276">
        <f>IF(E$59=0,0,E$59/NMM_fec!E$59)</f>
        <v>0.66023100000000012</v>
      </c>
      <c r="F200" s="276">
        <f>IF(F$59=0,0,F$59/NMM_fec!F$59)</f>
        <v>0.66023100000000012</v>
      </c>
      <c r="G200" s="276">
        <f>IF(G$59=0,0,G$59/NMM_fec!G$59)</f>
        <v>0.66023100000000012</v>
      </c>
      <c r="H200" s="276">
        <f>IF(H$59=0,0,H$59/NMM_fec!H$59)</f>
        <v>0.6602309999999999</v>
      </c>
      <c r="I200" s="276">
        <f>IF(I$59=0,0,I$59/NMM_fec!I$59)</f>
        <v>0.66023100000000001</v>
      </c>
      <c r="J200" s="276">
        <f>IF(J$59=0,0,J$59/NMM_fec!J$59)</f>
        <v>0.66023100000000001</v>
      </c>
      <c r="K200" s="276">
        <f>IF(K$59=0,0,K$59/NMM_fec!K$59)</f>
        <v>0.66023100000000001</v>
      </c>
      <c r="L200" s="276">
        <f>IF(L$59=0,0,L$59/NMM_fec!L$59)</f>
        <v>0.6602309999999999</v>
      </c>
      <c r="M200" s="276">
        <f>IF(M$59=0,0,M$59/NMM_fec!M$59)</f>
        <v>0.66023100000000035</v>
      </c>
      <c r="N200" s="276">
        <f>IF(N$59=0,0,N$59/NMM_fec!N$59)</f>
        <v>0.66023100000000012</v>
      </c>
      <c r="O200" s="276">
        <f>IF(O$59=0,0,O$59/NMM_fec!O$59)</f>
        <v>0.6602309999999999</v>
      </c>
      <c r="P200" s="276">
        <f>IF(P$59=0,0,P$59/NMM_fec!P$59)</f>
        <v>0.6602309999999999</v>
      </c>
      <c r="Q200" s="276">
        <f>IF(Q$59=0,0,Q$59/NMM_fec!Q$59)</f>
        <v>0.66023100000000001</v>
      </c>
      <c r="R200" s="276">
        <f>IF(R$59=0,0,R$59/NMM_fec!R$59)</f>
        <v>0.66023100000000023</v>
      </c>
      <c r="S200" s="276">
        <f>IF(S$59=0,0,S$59/NMM_fec!S$59)</f>
        <v>0.66023099999999968</v>
      </c>
      <c r="T200" s="276">
        <f>IF(T$59=0,0,T$59/NMM_fec!T$59)</f>
        <v>0.6602309999999999</v>
      </c>
      <c r="U200" s="276">
        <f>IF(U$59=0,0,U$59/NMM_fec!U$59)</f>
        <v>0.6602309999999999</v>
      </c>
      <c r="V200" s="276">
        <f>IF(V$59=0,0,V$59/NMM_fec!V$59)</f>
        <v>0.66023100000000001</v>
      </c>
      <c r="W200" s="276">
        <f>IF(W$59=0,0,W$59/NMM_fec!W$59)</f>
        <v>0.66023100000000001</v>
      </c>
      <c r="X200" s="276">
        <f>IF(X$59=0,0,X$59/NMM_fec!X$59)</f>
        <v>0.66023100000000035</v>
      </c>
      <c r="Y200" s="276">
        <f>IF(Y$59=0,0,Y$59/NMM_fec!Y$59)</f>
        <v>0.66023100000000001</v>
      </c>
      <c r="DA200" s="79"/>
    </row>
    <row r="201" spans="1:105" ht="12" customHeight="1" x14ac:dyDescent="0.25">
      <c r="A201" s="174" t="s">
        <v>1498</v>
      </c>
      <c r="B201" s="276">
        <f>IF(B$60=0,0,B$60/NMM_fec!B$60)</f>
        <v>0.62788318632979956</v>
      </c>
      <c r="C201" s="276">
        <f>IF(C$60=0,0,C$60/NMM_fec!C$60)</f>
        <v>0.62800645003311328</v>
      </c>
      <c r="D201" s="276">
        <f>IF(D$60=0,0,D$60/NMM_fec!D$60)</f>
        <v>0.6439649764155787</v>
      </c>
      <c r="E201" s="276">
        <f>IF(E$60=0,0,E$60/NMM_fec!E$60)</f>
        <v>0.64535993847716033</v>
      </c>
      <c r="F201" s="276">
        <f>IF(F$60=0,0,F$60/NMM_fec!F$60)</f>
        <v>0.6356313391942966</v>
      </c>
      <c r="G201" s="276">
        <f>IF(G$60=0,0,G$60/NMM_fec!G$60)</f>
        <v>0.63439556529973629</v>
      </c>
      <c r="H201" s="276">
        <f>IF(H$60=0,0,H$60/NMM_fec!H$60)</f>
        <v>0.6300549754215482</v>
      </c>
      <c r="I201" s="276">
        <f>IF(I$60=0,0,I$60/NMM_fec!I$60)</f>
        <v>0.64053259872406754</v>
      </c>
      <c r="J201" s="276">
        <f>IF(J$60=0,0,J$60/NMM_fec!J$60)</f>
        <v>0.63902925718564951</v>
      </c>
      <c r="K201" s="276">
        <f>IF(K$60=0,0,K$60/NMM_fec!K$60)</f>
        <v>0.63812540440239962</v>
      </c>
      <c r="L201" s="276">
        <f>IF(L$60=0,0,L$60/NMM_fec!L$60)</f>
        <v>0.63783470501402428</v>
      </c>
      <c r="M201" s="276">
        <f>IF(M$60=0,0,M$60/NMM_fec!M$60)</f>
        <v>0.6382671813559323</v>
      </c>
      <c r="N201" s="276">
        <f>IF(N$60=0,0,N$60/NMM_fec!N$60)</f>
        <v>0.63860364636425671</v>
      </c>
      <c r="O201" s="276">
        <f>IF(O$60=0,0,O$60/NMM_fec!O$60)</f>
        <v>0.63213991886707876</v>
      </c>
      <c r="P201" s="276">
        <f>IF(P$60=0,0,P$60/NMM_fec!P$60)</f>
        <v>0.63709248095273774</v>
      </c>
      <c r="Q201" s="276">
        <f>IF(Q$60=0,0,Q$60/NMM_fec!Q$60)</f>
        <v>0.63900592097208431</v>
      </c>
      <c r="R201" s="276">
        <f>IF(R$60=0,0,R$60/NMM_fec!R$60)</f>
        <v>0.63876589097434444</v>
      </c>
      <c r="S201" s="276">
        <f>IF(S$60=0,0,S$60/NMM_fec!S$60)</f>
        <v>0.63632766693934706</v>
      </c>
      <c r="T201" s="276">
        <f>IF(T$60=0,0,T$60/NMM_fec!T$60)</f>
        <v>0.64087044300676865</v>
      </c>
      <c r="U201" s="276">
        <f>IF(U$60=0,0,U$60/NMM_fec!U$60)</f>
        <v>0.63764446667470875</v>
      </c>
      <c r="V201" s="276">
        <f>IF(V$60=0,0,V$60/NMM_fec!V$60)</f>
        <v>0.63286543278495333</v>
      </c>
      <c r="W201" s="276">
        <f>IF(W$60=0,0,W$60/NMM_fec!W$60)</f>
        <v>0.62645169318610416</v>
      </c>
      <c r="X201" s="276">
        <f>IF(X$60=0,0,X$60/NMM_fec!X$60)</f>
        <v>0.58979246780713745</v>
      </c>
      <c r="Y201" s="276">
        <f>IF(Y$60=0,0,Y$60/NMM_fec!Y$60)</f>
        <v>0.59603824012009632</v>
      </c>
      <c r="DA201" s="79"/>
    </row>
    <row r="202" spans="1:105" ht="12" customHeight="1" x14ac:dyDescent="0.25">
      <c r="A202" s="174" t="s">
        <v>1520</v>
      </c>
      <c r="B202" s="276">
        <f>IF(B$79=0,0,B$79/NMM_fec!B$79)</f>
        <v>0.78845824456064351</v>
      </c>
      <c r="C202" s="276">
        <f>IF(C$79=0,0,C$79/NMM_fec!C$79)</f>
        <v>0.78753482914174178</v>
      </c>
      <c r="D202" s="276">
        <f>IF(D$79=0,0,D$79/NMM_fec!D$79)</f>
        <v>0.7891915985065775</v>
      </c>
      <c r="E202" s="276">
        <f>IF(E$79=0,0,E$79/NMM_fec!E$79)</f>
        <v>0.78802647914776347</v>
      </c>
      <c r="F202" s="276">
        <f>IF(F$79=0,0,F$79/NMM_fec!F$79)</f>
        <v>0.78683584448618171</v>
      </c>
      <c r="G202" s="276">
        <f>IF(G$79=0,0,G$79/NMM_fec!G$79)</f>
        <v>0.78650773101127103</v>
      </c>
      <c r="H202" s="276">
        <f>IF(H$79=0,0,H$79/NMM_fec!H$79)</f>
        <v>0.78579734623318409</v>
      </c>
      <c r="I202" s="276">
        <f>IF(I$79=0,0,I$79/NMM_fec!I$79)</f>
        <v>0.78628793335455294</v>
      </c>
      <c r="J202" s="276">
        <f>IF(J$79=0,0,J$79/NMM_fec!J$79)</f>
        <v>0.78608186574509586</v>
      </c>
      <c r="K202" s="276">
        <f>IF(K$79=0,0,K$79/NMM_fec!K$79)</f>
        <v>0.78663035509061141</v>
      </c>
      <c r="L202" s="276">
        <f>IF(L$79=0,0,L$79/NMM_fec!L$79)</f>
        <v>0.78589361402266955</v>
      </c>
      <c r="M202" s="276">
        <f>IF(M$79=0,0,M$79/NMM_fec!M$79)</f>
        <v>0.78785569455735993</v>
      </c>
      <c r="N202" s="276">
        <f>IF(N$79=0,0,N$79/NMM_fec!N$79)</f>
        <v>0.78744967315567116</v>
      </c>
      <c r="O202" s="276">
        <f>IF(O$79=0,0,O$79/NMM_fec!O$79)</f>
        <v>0.78716844452112977</v>
      </c>
      <c r="P202" s="276">
        <f>IF(P$79=0,0,P$79/NMM_fec!P$79)</f>
        <v>0.78727301698183016</v>
      </c>
      <c r="Q202" s="276">
        <f>IF(Q$79=0,0,Q$79/NMM_fec!Q$79)</f>
        <v>0.7875742879106058</v>
      </c>
      <c r="R202" s="276">
        <f>IF(R$79=0,0,R$79/NMM_fec!R$79)</f>
        <v>0.7876253715149274</v>
      </c>
      <c r="S202" s="276">
        <f>IF(S$79=0,0,S$79/NMM_fec!S$79)</f>
        <v>0.78710496242169503</v>
      </c>
      <c r="T202" s="276">
        <f>IF(T$79=0,0,T$79/NMM_fec!T$79)</f>
        <v>0.78632871871081111</v>
      </c>
      <c r="U202" s="276">
        <f>IF(U$79=0,0,U$79/NMM_fec!U$79)</f>
        <v>0.78608468355168815</v>
      </c>
      <c r="V202" s="276">
        <f>IF(V$79=0,0,V$79/NMM_fec!V$79)</f>
        <v>0.78459898352344692</v>
      </c>
      <c r="W202" s="276">
        <f>IF(W$79=0,0,W$79/NMM_fec!W$79)</f>
        <v>0.78436494986167682</v>
      </c>
      <c r="X202" s="276">
        <f>IF(X$79=0,0,X$79/NMM_fec!X$79)</f>
        <v>0.78302012759951234</v>
      </c>
      <c r="Y202" s="276">
        <f>IF(Y$79=0,0,Y$79/NMM_fec!Y$79)</f>
        <v>0.78393123821273059</v>
      </c>
      <c r="DA202" s="79"/>
    </row>
    <row r="203" spans="1:105" ht="12" customHeight="1" x14ac:dyDescent="0.25">
      <c r="A203" s="41" t="s">
        <v>1532</v>
      </c>
      <c r="B203" s="277">
        <f>IF(B$89=0,0,B$89/NMM_fec!B$89)</f>
        <v>0.72180709457260317</v>
      </c>
      <c r="C203" s="277">
        <f>IF(C$89=0,0,C$89/NMM_fec!C$89)</f>
        <v>0.71878600556364558</v>
      </c>
      <c r="D203" s="277">
        <f>IF(D$89=0,0,D$89/NMM_fec!D$89)</f>
        <v>0.7477175774475715</v>
      </c>
      <c r="E203" s="277">
        <f>IF(E$89=0,0,E$89/NMM_fec!E$89)</f>
        <v>0.73662041093125852</v>
      </c>
      <c r="F203" s="277">
        <f>IF(F$89=0,0,F$89/NMM_fec!F$89)</f>
        <v>0.7130629692530509</v>
      </c>
      <c r="G203" s="277">
        <f>IF(G$89=0,0,G$89/NMM_fec!G$89)</f>
        <v>0.70700417967610341</v>
      </c>
      <c r="H203" s="277">
        <f>IF(H$89=0,0,H$89/NMM_fec!H$89)</f>
        <v>0.69297916587635799</v>
      </c>
      <c r="I203" s="277">
        <f>IF(I$89=0,0,I$89/NMM_fec!I$89)</f>
        <v>0.70428030295724708</v>
      </c>
      <c r="J203" s="277">
        <f>IF(J$89=0,0,J$89/NMM_fec!J$89)</f>
        <v>0.70143505464301747</v>
      </c>
      <c r="K203" s="277">
        <f>IF(K$89=0,0,K$89/NMM_fec!K$89)</f>
        <v>0.69904143211842684</v>
      </c>
      <c r="L203" s="277">
        <f>IF(L$89=0,0,L$89/NMM_fec!L$89)</f>
        <v>0.69815905550947133</v>
      </c>
      <c r="M203" s="277">
        <f>IF(M$89=0,0,M$89/NMM_fec!M$89)</f>
        <v>0.7307856722047672</v>
      </c>
      <c r="N203" s="277">
        <f>IF(N$89=0,0,N$89/NMM_fec!N$89)</f>
        <v>0.72706433649299684</v>
      </c>
      <c r="O203" s="277">
        <f>IF(O$89=0,0,O$89/NMM_fec!O$89)</f>
        <v>0.72816567104895802</v>
      </c>
      <c r="P203" s="277">
        <f>IF(P$89=0,0,P$89/NMM_fec!P$89)</f>
        <v>0.72933295243483809</v>
      </c>
      <c r="Q203" s="277">
        <f>IF(Q$89=0,0,Q$89/NMM_fec!Q$89)</f>
        <v>0.72760831547996951</v>
      </c>
      <c r="R203" s="277">
        <f>IF(R$89=0,0,R$89/NMM_fec!R$89)</f>
        <v>0.72488664786674195</v>
      </c>
      <c r="S203" s="277">
        <f>IF(S$89=0,0,S$89/NMM_fec!S$89)</f>
        <v>0.7198139634691465</v>
      </c>
      <c r="T203" s="277">
        <f>IF(T$89=0,0,T$89/NMM_fec!T$89)</f>
        <v>0.70369921266723123</v>
      </c>
      <c r="U203" s="277">
        <f>IF(U$89=0,0,U$89/NMM_fec!U$89)</f>
        <v>0.69860010722017418</v>
      </c>
      <c r="V203" s="277">
        <f>IF(V$89=0,0,V$89/NMM_fec!V$89)</f>
        <v>0.70008526016873529</v>
      </c>
      <c r="W203" s="277">
        <f>IF(W$89=0,0,W$89/NMM_fec!W$89)</f>
        <v>0.68678317623147589</v>
      </c>
      <c r="X203" s="277">
        <f>IF(X$89=0,0,X$89/NMM_fec!X$89)</f>
        <v>0.69354004145633785</v>
      </c>
      <c r="Y203" s="277">
        <f>IF(Y$89=0,0,Y$89/NMM_fec!Y$89)</f>
        <v>0.71704717062050261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53</v>
      </c>
      <c r="B205" s="320">
        <f>IF(B$99=0,0,B$99/NMM_fec!B$99)</f>
        <v>0.49148339787274703</v>
      </c>
      <c r="C205" s="320">
        <f>IF(C$99=0,0,C$99/NMM_fec!C$99)</f>
        <v>0.4893350072811794</v>
      </c>
      <c r="D205" s="320">
        <f>IF(D$99=0,0,D$99/NMM_fec!D$99)</f>
        <v>0.51125160784770463</v>
      </c>
      <c r="E205" s="320">
        <f>IF(E$99=0,0,E$99/NMM_fec!E$99)</f>
        <v>0.50614974947516556</v>
      </c>
      <c r="F205" s="320">
        <f>IF(F$99=0,0,F$99/NMM_fec!F$99)</f>
        <v>0.49051563122081543</v>
      </c>
      <c r="G205" s="320">
        <f>IF(G$99=0,0,G$99/NMM_fec!G$99)</f>
        <v>0.49088618611799462</v>
      </c>
      <c r="H205" s="320">
        <f>IF(H$99=0,0,H$99/NMM_fec!H$99)</f>
        <v>0.48305723199997463</v>
      </c>
      <c r="I205" s="320">
        <f>IF(I$99=0,0,I$99/NMM_fec!I$99)</f>
        <v>0.49166605291710525</v>
      </c>
      <c r="J205" s="320">
        <f>IF(J$99=0,0,J$99/NMM_fec!J$99)</f>
        <v>0.48980671122184649</v>
      </c>
      <c r="K205" s="320">
        <f>IF(K$99=0,0,K$99/NMM_fec!K$99)</f>
        <v>0.49615549612688892</v>
      </c>
      <c r="L205" s="320">
        <f>IF(L$99=0,0,L$99/NMM_fec!L$99)</f>
        <v>0.49585746257091123</v>
      </c>
      <c r="M205" s="320">
        <f>IF(M$99=0,0,M$99/NMM_fec!M$99)</f>
        <v>0.51524565715390924</v>
      </c>
      <c r="N205" s="320">
        <f>IF(N$99=0,0,N$99/NMM_fec!N$99)</f>
        <v>0.51467141366838987</v>
      </c>
      <c r="O205" s="320">
        <f>IF(O$99=0,0,O$99/NMM_fec!O$99)</f>
        <v>0.5164733780260885</v>
      </c>
      <c r="P205" s="320">
        <f>IF(P$99=0,0,P$99/NMM_fec!P$99)</f>
        <v>0.52546060397003602</v>
      </c>
      <c r="Q205" s="320">
        <f>IF(Q$99=0,0,Q$99/NMM_fec!Q$99)</f>
        <v>0.53415407313541707</v>
      </c>
      <c r="R205" s="320">
        <f>IF(R$99=0,0,R$99/NMM_fec!R$99)</f>
        <v>0.53228516597756348</v>
      </c>
      <c r="S205" s="320">
        <f>IF(S$99=0,0,S$99/NMM_fec!S$99)</f>
        <v>0.53887769389119611</v>
      </c>
      <c r="T205" s="320">
        <f>IF(T$99=0,0,T$99/NMM_fec!T$99)</f>
        <v>0.53020270176451179</v>
      </c>
      <c r="U205" s="320">
        <f>IF(U$99=0,0,U$99/NMM_fec!U$99)</f>
        <v>0.52641145387288524</v>
      </c>
      <c r="V205" s="320">
        <f>IF(V$99=0,0,V$99/NMM_fec!V$99)</f>
        <v>0.52638385895177398</v>
      </c>
      <c r="W205" s="320">
        <f>IF(W$99=0,0,W$99/NMM_fec!W$99)</f>
        <v>0.51703795534635477</v>
      </c>
      <c r="X205" s="320">
        <f>IF(X$99=0,0,X$99/NMM_fec!X$99)</f>
        <v>0.51264939564073064</v>
      </c>
      <c r="Y205" s="320">
        <f>IF(Y$99=0,0,Y$99/NMM_fec!Y$99)</f>
        <v>0.53059547301064636</v>
      </c>
      <c r="DA205" s="95"/>
    </row>
    <row r="206" spans="1:105" ht="12" customHeight="1" x14ac:dyDescent="0.25">
      <c r="A206" s="55" t="s">
        <v>91</v>
      </c>
      <c r="B206" s="273">
        <f>IF(B$100=0,0,B$100/NMM_fec!B$100)</f>
        <v>0.49876740309952816</v>
      </c>
      <c r="C206" s="273">
        <f>IF(C$100=0,0,C$100/NMM_fec!C$100)</f>
        <v>0.4989348908397373</v>
      </c>
      <c r="D206" s="273">
        <f>IF(D$100=0,0,D$100/NMM_fec!D$100)</f>
        <v>0.49926152105855159</v>
      </c>
      <c r="E206" s="273">
        <f>IF(E$100=0,0,E$100/NMM_fec!E$100)</f>
        <v>0.50153661550377848</v>
      </c>
      <c r="F206" s="273">
        <f>IF(F$100=0,0,F$100/NMM_fec!F$100)</f>
        <v>0.50213458977465963</v>
      </c>
      <c r="G206" s="273">
        <f>IF(G$100=0,0,G$100/NMM_fec!G$100)</f>
        <v>0.50632179567011526</v>
      </c>
      <c r="H206" s="273">
        <f>IF(H$100=0,0,H$100/NMM_fec!H$100)</f>
        <v>0.50712806729177673</v>
      </c>
      <c r="I206" s="273">
        <f>IF(I$100=0,0,I$100/NMM_fec!I$100)</f>
        <v>0.50712806729177662</v>
      </c>
      <c r="J206" s="273">
        <f>IF(J$100=0,0,J$100/NMM_fec!J$100)</f>
        <v>0.50712806729177651</v>
      </c>
      <c r="K206" s="273">
        <f>IF(K$100=0,0,K$100/NMM_fec!K$100)</f>
        <v>0.51141526056259901</v>
      </c>
      <c r="L206" s="273">
        <f>IF(L$100=0,0,L$100/NMM_fec!L$100)</f>
        <v>0.51527373450633907</v>
      </c>
      <c r="M206" s="273">
        <f>IF(M$100=0,0,M$100/NMM_fec!M$100)</f>
        <v>0.515528054634941</v>
      </c>
      <c r="N206" s="273">
        <f>IF(N$100=0,0,N$100/NMM_fec!N$100)</f>
        <v>0.51733187422454141</v>
      </c>
      <c r="O206" s="273">
        <f>IF(O$100=0,0,O$100/NMM_fec!O$100)</f>
        <v>0.51941676038510376</v>
      </c>
      <c r="P206" s="273">
        <f>IF(P$100=0,0,P$100/NMM_fec!P$100)</f>
        <v>0.52247508434659318</v>
      </c>
      <c r="Q206" s="273">
        <f>IF(Q$100=0,0,Q$100/NMM_fec!Q$100)</f>
        <v>0.52522757591193392</v>
      </c>
      <c r="R206" s="273">
        <f>IF(R$100=0,0,R$100/NMM_fec!R$100)</f>
        <v>0.52770481832074068</v>
      </c>
      <c r="S206" s="273">
        <f>IF(S$100=0,0,S$100/NMM_fec!S$100)</f>
        <v>0.5299343364886665</v>
      </c>
      <c r="T206" s="273">
        <f>IF(T$100=0,0,T$100/NMM_fec!T$100)</f>
        <v>0.53194090283979989</v>
      </c>
      <c r="U206" s="273">
        <f>IF(U$100=0,0,U$100/NMM_fec!U$100)</f>
        <v>0.53374681255581991</v>
      </c>
      <c r="V206" s="273">
        <f>IF(V$100=0,0,V$100/NMM_fec!V$100)</f>
        <v>0.5353721313002382</v>
      </c>
      <c r="W206" s="273">
        <f>IF(W$100=0,0,W$100/NMM_fec!W$100)</f>
        <v>0.536834918170214</v>
      </c>
      <c r="X206" s="273">
        <f>IF(X$100=0,0,X$100/NMM_fec!X$100)</f>
        <v>0.5381514263531928</v>
      </c>
      <c r="Y206" s="273">
        <f>IF(Y$100=0,0,Y$100/NMM_fec!Y$100)</f>
        <v>0.53933628371787345</v>
      </c>
      <c r="DA206" s="76"/>
    </row>
    <row r="207" spans="1:105" ht="12" customHeight="1" x14ac:dyDescent="0.25">
      <c r="A207" s="173" t="s">
        <v>92</v>
      </c>
      <c r="B207" s="274">
        <f>IF(B$101=0,0,B$101/NMM_fec!B$101)</f>
        <v>0.12946084164983476</v>
      </c>
      <c r="C207" s="274">
        <f>IF(C$101=0,0,C$101/NMM_fec!C$101)</f>
        <v>0.12950431502776349</v>
      </c>
      <c r="D207" s="274">
        <f>IF(D$101=0,0,D$101/NMM_fec!D$101)</f>
        <v>0.12958909567456028</v>
      </c>
      <c r="E207" s="274">
        <f>IF(E$101=0,0,E$101/NMM_fec!E$101)</f>
        <v>0.13017962272159989</v>
      </c>
      <c r="F207" s="274">
        <f>IF(F$101=0,0,F$101/NMM_fec!F$101)</f>
        <v>0.13033483385190262</v>
      </c>
      <c r="G207" s="274">
        <f>IF(G$101=0,0,G$101/NMM_fec!G$101)</f>
        <v>0.13142167151614884</v>
      </c>
      <c r="H207" s="274">
        <f>IF(H$101=0,0,H$101/NMM_fec!H$101)</f>
        <v>0.13163094863027042</v>
      </c>
      <c r="I207" s="274">
        <f>IF(I$101=0,0,I$101/NMM_fec!I$101)</f>
        <v>0.13163094863027047</v>
      </c>
      <c r="J207" s="274">
        <f>IF(J$101=0,0,J$101/NMM_fec!J$101)</f>
        <v>0.13163094863027047</v>
      </c>
      <c r="K207" s="274">
        <f>IF(K$101=0,0,K$101/NMM_fec!K$101)</f>
        <v>0.13381126238882018</v>
      </c>
      <c r="L207" s="274">
        <f>IF(L$101=0,0,L$101/NMM_fec!L$101)</f>
        <v>0.13381126238882018</v>
      </c>
      <c r="M207" s="274">
        <f>IF(M$101=0,0,M$101/NMM_fec!M$101)</f>
        <v>0.13381126238882018</v>
      </c>
      <c r="N207" s="274">
        <f>IF(N$101=0,0,N$101/NMM_fec!N$101)</f>
        <v>0.1342794646025233</v>
      </c>
      <c r="O207" s="274">
        <f>IF(O$101=0,0,O$101/NMM_fec!O$101)</f>
        <v>0.134820620891834</v>
      </c>
      <c r="P207" s="274">
        <f>IF(P$101=0,0,P$101/NMM_fec!P$101)</f>
        <v>0.1367903965818629</v>
      </c>
      <c r="Q207" s="274">
        <f>IF(Q$101=0,0,Q$101/NMM_fec!Q$101)</f>
        <v>0.13934524958564318</v>
      </c>
      <c r="R207" s="274">
        <f>IF(R$101=0,0,R$101/NMM_fec!R$101)</f>
        <v>0.13934524958564318</v>
      </c>
      <c r="S207" s="274">
        <f>IF(S$101=0,0,S$101/NMM_fec!S$101)</f>
        <v>0.14214240204710327</v>
      </c>
      <c r="T207" s="274">
        <f>IF(T$101=0,0,T$101/NMM_fec!T$101)</f>
        <v>0.14214240204710329</v>
      </c>
      <c r="U207" s="274">
        <f>IF(U$101=0,0,U$101/NMM_fec!U$101)</f>
        <v>0.14214240204710327</v>
      </c>
      <c r="V207" s="274">
        <f>IF(V$101=0,0,V$101/NMM_fec!V$101)</f>
        <v>0.14214240204710329</v>
      </c>
      <c r="W207" s="274">
        <f>IF(W$101=0,0,W$101/NMM_fec!W$101)</f>
        <v>0.14214240204710324</v>
      </c>
      <c r="X207" s="274">
        <f>IF(X$101=0,0,X$101/NMM_fec!X$101)</f>
        <v>0.14214240204710329</v>
      </c>
      <c r="Y207" s="274">
        <f>IF(Y$101=0,0,Y$101/NMM_fec!Y$101)</f>
        <v>0.14214240204710332</v>
      </c>
      <c r="DA207" s="77"/>
    </row>
    <row r="208" spans="1:105" ht="12" customHeight="1" x14ac:dyDescent="0.25">
      <c r="A208" s="173" t="s">
        <v>93</v>
      </c>
      <c r="B208" s="274">
        <f>IF(B$102=0,0,B$102/NMM_fec!B$102)</f>
        <v>0.70738047900020429</v>
      </c>
      <c r="C208" s="274">
        <f>IF(C$102=0,0,C$102/NMM_fec!C$102)</f>
        <v>0.70761801969985605</v>
      </c>
      <c r="D208" s="274">
        <f>IF(D$102=0,0,D$102/NMM_fec!D$102)</f>
        <v>0.70808126537149541</v>
      </c>
      <c r="E208" s="274">
        <f>IF(E$102=0,0,E$102/NMM_fec!E$102)</f>
        <v>0.71130793453318142</v>
      </c>
      <c r="F208" s="274">
        <f>IF(F$102=0,0,F$102/NMM_fec!F$102)</f>
        <v>0.71215601587036814</v>
      </c>
      <c r="G208" s="274">
        <f>IF(G$102=0,0,G$102/NMM_fec!G$102)</f>
        <v>0.71755641619906441</v>
      </c>
      <c r="H208" s="274">
        <f>IF(H$102=0,0,H$102/NMM_fec!H$102)</f>
        <v>0.7192380514965615</v>
      </c>
      <c r="I208" s="274">
        <f>IF(I$102=0,0,I$102/NMM_fec!I$102)</f>
        <v>0.71923805149656128</v>
      </c>
      <c r="J208" s="274">
        <f>IF(J$102=0,0,J$102/NMM_fec!J$102)</f>
        <v>0.71923805149656139</v>
      </c>
      <c r="K208" s="274">
        <f>IF(K$102=0,0,K$102/NMM_fec!K$102)</f>
        <v>0.72393024826263841</v>
      </c>
      <c r="L208" s="274">
        <f>IF(L$102=0,0,L$102/NMM_fec!L$102)</f>
        <v>0.72815322535210758</v>
      </c>
      <c r="M208" s="274">
        <f>IF(M$102=0,0,M$102/NMM_fec!M$102)</f>
        <v>0.73115139433628507</v>
      </c>
      <c r="N208" s="274">
        <f>IF(N$102=0,0,N$102/NMM_fec!N$102)</f>
        <v>0.73370967452338631</v>
      </c>
      <c r="O208" s="274">
        <f>IF(O$102=0,0,O$102/NMM_fec!O$102)</f>
        <v>0.73666657940881886</v>
      </c>
      <c r="P208" s="274">
        <f>IF(P$102=0,0,P$102/NMM_fec!P$102)</f>
        <v>0.73961592338367022</v>
      </c>
      <c r="Q208" s="274">
        <f>IF(Q$102=0,0,Q$102/NMM_fec!Q$102)</f>
        <v>0.74227033296103606</v>
      </c>
      <c r="R208" s="274">
        <f>IF(R$102=0,0,R$102/NMM_fec!R$102)</f>
        <v>0.74465930158066551</v>
      </c>
      <c r="S208" s="274">
        <f>IF(S$102=0,0,S$102/NMM_fec!S$102)</f>
        <v>0.74680937333833208</v>
      </c>
      <c r="T208" s="274">
        <f>IF(T$102=0,0,T$102/NMM_fec!T$102)</f>
        <v>0.74874443792023171</v>
      </c>
      <c r="U208" s="274">
        <f>IF(U$102=0,0,U$102/NMM_fec!U$102)</f>
        <v>0.75048599604394173</v>
      </c>
      <c r="V208" s="274">
        <f>IF(V$102=0,0,V$102/NMM_fec!V$102)</f>
        <v>0.75205339835528062</v>
      </c>
      <c r="W208" s="274">
        <f>IF(W$102=0,0,W$102/NMM_fec!W$102)</f>
        <v>0.75346406043548564</v>
      </c>
      <c r="X208" s="274">
        <f>IF(X$102=0,0,X$102/NMM_fec!X$102)</f>
        <v>0.75473365630766998</v>
      </c>
      <c r="Y208" s="274">
        <f>IF(Y$102=0,0,Y$102/NMM_fec!Y$102)</f>
        <v>0.75587629259263578</v>
      </c>
      <c r="DA208" s="77"/>
    </row>
    <row r="209" spans="1:105" ht="12" customHeight="1" x14ac:dyDescent="0.25">
      <c r="A209" s="173" t="s">
        <v>94</v>
      </c>
      <c r="B209" s="274">
        <f>IF(B$103=0,0,B$103/NMM_fec!B$103)</f>
        <v>0.49414890530370825</v>
      </c>
      <c r="C209" s="274">
        <f>IF(C$103=0,0,C$103/NMM_fec!C$103)</f>
        <v>0.49431484213711357</v>
      </c>
      <c r="D209" s="274">
        <f>IF(D$103=0,0,D$103/NMM_fec!D$103)</f>
        <v>0.49463844781796434</v>
      </c>
      <c r="E209" s="274">
        <f>IF(E$103=0,0,E$103/NMM_fec!E$103)</f>
        <v>0.49689247529166236</v>
      </c>
      <c r="F209" s="274">
        <f>IF(F$103=0,0,F$103/NMM_fec!F$103)</f>
        <v>0.49748491242672666</v>
      </c>
      <c r="G209" s="274">
        <f>IF(G$103=0,0,G$103/NMM_fec!G$103)</f>
        <v>0.50163334553735606</v>
      </c>
      <c r="H209" s="274">
        <f>IF(H$103=0,0,H$103/NMM_fec!H$103)</f>
        <v>0.50243215122663176</v>
      </c>
      <c r="I209" s="274">
        <f>IF(I$103=0,0,I$103/NMM_fec!I$103)</f>
        <v>0.50243215122663198</v>
      </c>
      <c r="J209" s="274">
        <f>IF(J$103=0,0,J$103/NMM_fec!J$103)</f>
        <v>0.50243215122663198</v>
      </c>
      <c r="K209" s="274">
        <f>IF(K$103=0,0,K$103/NMM_fec!K$103)</f>
        <v>0.51075435617506038</v>
      </c>
      <c r="L209" s="274">
        <f>IF(L$103=0,0,L$103/NMM_fec!L$103)</f>
        <v>0.51075435617506038</v>
      </c>
      <c r="M209" s="274">
        <f>IF(M$103=0,0,M$103/NMM_fec!M$103)</f>
        <v>0.51075435617506038</v>
      </c>
      <c r="N209" s="274">
        <f>IF(N$103=0,0,N$103/NMM_fec!N$103)</f>
        <v>0.51254147271480865</v>
      </c>
      <c r="O209" s="274">
        <f>IF(O$103=0,0,O$103/NMM_fec!O$103)</f>
        <v>0.5146070531988628</v>
      </c>
      <c r="P209" s="274">
        <f>IF(P$103=0,0,P$103/NMM_fec!P$103)</f>
        <v>0.52212563942553336</v>
      </c>
      <c r="Q209" s="274">
        <f>IF(Q$103=0,0,Q$103/NMM_fec!Q$103)</f>
        <v>0.53187745162558564</v>
      </c>
      <c r="R209" s="274">
        <f>IF(R$103=0,0,R$103/NMM_fec!R$103)</f>
        <v>0.53187745162558586</v>
      </c>
      <c r="S209" s="274">
        <f>IF(S$103=0,0,S$103/NMM_fec!S$103)</f>
        <v>0.54255411500258344</v>
      </c>
      <c r="T209" s="274">
        <f>IF(T$103=0,0,T$103/NMM_fec!T$103)</f>
        <v>0.54255411500258355</v>
      </c>
      <c r="U209" s="274">
        <f>IF(U$103=0,0,U$103/NMM_fec!U$103)</f>
        <v>0.54255411500258333</v>
      </c>
      <c r="V209" s="274">
        <f>IF(V$103=0,0,V$103/NMM_fec!V$103)</f>
        <v>0.54255411500258333</v>
      </c>
      <c r="W209" s="274">
        <f>IF(W$103=0,0,W$103/NMM_fec!W$103)</f>
        <v>0.54255411500258355</v>
      </c>
      <c r="X209" s="274">
        <f>IF(X$103=0,0,X$103/NMM_fec!X$103)</f>
        <v>0.54255411500258321</v>
      </c>
      <c r="Y209" s="274">
        <f>IF(Y$103=0,0,Y$103/NMM_fec!Y$103)</f>
        <v>0.54255411500258333</v>
      </c>
      <c r="DA209" s="77"/>
    </row>
    <row r="210" spans="1:105" ht="12" customHeight="1" x14ac:dyDescent="0.25">
      <c r="A210" s="56" t="s">
        <v>95</v>
      </c>
      <c r="B210" s="275">
        <f>IF(B$104=0,0,B$104/NMM_fec!B$104)</f>
        <v>0.73653259025086393</v>
      </c>
      <c r="C210" s="275">
        <f>IF(C$104=0,0,C$104/NMM_fec!C$104)</f>
        <v>0.73122530910083838</v>
      </c>
      <c r="D210" s="275">
        <f>IF(D$104=0,0,D$104/NMM_fec!D$104)</f>
        <v>0.76211377716813489</v>
      </c>
      <c r="E210" s="275">
        <f>IF(E$104=0,0,E$104/NMM_fec!E$104)</f>
        <v>0.73681589941787751</v>
      </c>
      <c r="F210" s="275">
        <f>IF(F$104=0,0,F$104/NMM_fec!F$104)</f>
        <v>0.71934099481291758</v>
      </c>
      <c r="G210" s="275">
        <f>IF(G$104=0,0,G$104/NMM_fec!G$104)</f>
        <v>0.72213701897987759</v>
      </c>
      <c r="H210" s="275">
        <f>IF(H$104=0,0,H$104/NMM_fec!H$104)</f>
        <v>0.7193097883231967</v>
      </c>
      <c r="I210" s="275">
        <f>IF(I$104=0,0,I$104/NMM_fec!I$104)</f>
        <v>0.719214675710104</v>
      </c>
      <c r="J210" s="275">
        <f>IF(J$104=0,0,J$104/NMM_fec!J$104)</f>
        <v>0.71891367445275978</v>
      </c>
      <c r="K210" s="275">
        <f>IF(K$104=0,0,K$104/NMM_fec!K$104)</f>
        <v>0.73063522674690784</v>
      </c>
      <c r="L210" s="275">
        <f>IF(L$104=0,0,L$104/NMM_fec!L$104)</f>
        <v>0.73026213385650951</v>
      </c>
      <c r="M210" s="275">
        <f>IF(M$104=0,0,M$104/NMM_fec!M$104)</f>
        <v>0.75740786947375727</v>
      </c>
      <c r="N210" s="275">
        <f>IF(N$104=0,0,N$104/NMM_fec!N$104)</f>
        <v>0.75343909879668836</v>
      </c>
      <c r="O210" s="275">
        <f>IF(O$104=0,0,O$104/NMM_fec!O$104)</f>
        <v>0.76672997431330514</v>
      </c>
      <c r="P210" s="275">
        <f>IF(P$104=0,0,P$104/NMM_fec!P$104)</f>
        <v>0.77351963723981243</v>
      </c>
      <c r="Q210" s="275">
        <f>IF(Q$104=0,0,Q$104/NMM_fec!Q$104)</f>
        <v>0.78151645398921588</v>
      </c>
      <c r="R210" s="275">
        <f>IF(R$104=0,0,R$104/NMM_fec!R$104)</f>
        <v>0.77707780592210418</v>
      </c>
      <c r="S210" s="275">
        <f>IF(S$104=0,0,S$104/NMM_fec!S$104)</f>
        <v>0.78668154582115457</v>
      </c>
      <c r="T210" s="275">
        <f>IF(T$104=0,0,T$104/NMM_fec!T$104)</f>
        <v>0.77256337878358317</v>
      </c>
      <c r="U210" s="275">
        <f>IF(U$104=0,0,U$104/NMM_fec!U$104)</f>
        <v>0.77054799837570132</v>
      </c>
      <c r="V210" s="275">
        <f>IF(V$104=0,0,V$104/NMM_fec!V$104)</f>
        <v>0.77071077423550716</v>
      </c>
      <c r="W210" s="275">
        <f>IF(W$104=0,0,W$104/NMM_fec!W$104)</f>
        <v>0.76788581629390129</v>
      </c>
      <c r="X210" s="275">
        <f>IF(X$104=0,0,X$104/NMM_fec!X$104)</f>
        <v>0.81346359790980627</v>
      </c>
      <c r="Y210" s="275">
        <f>IF(Y$104=0,0,Y$104/NMM_fec!Y$104)</f>
        <v>0.85708207902466071</v>
      </c>
      <c r="DA210" s="78"/>
    </row>
    <row r="211" spans="1:105" ht="12" customHeight="1" x14ac:dyDescent="0.25">
      <c r="A211" s="174" t="s">
        <v>1553</v>
      </c>
      <c r="B211" s="276">
        <f>IF(B$110=0,0,B$110/NMM_fec!B$110)</f>
        <v>0.47153631145739244</v>
      </c>
      <c r="C211" s="276">
        <f>IF(C$110=0,0,C$110/NMM_fec!C$110)</f>
        <v>0.47059658350904227</v>
      </c>
      <c r="D211" s="276">
        <f>IF(D$110=0,0,D$110/NMM_fec!D$110)</f>
        <v>0.48892736077501314</v>
      </c>
      <c r="E211" s="276">
        <f>IF(E$110=0,0,E$110/NMM_fec!E$110)</f>
        <v>0.48829481528497587</v>
      </c>
      <c r="F211" s="276">
        <f>IF(F$110=0,0,F$110/NMM_fec!F$110)</f>
        <v>0.47659820764441418</v>
      </c>
      <c r="G211" s="276">
        <f>IF(G$110=0,0,G$110/NMM_fec!G$110)</f>
        <v>0.47833580102957385</v>
      </c>
      <c r="H211" s="276">
        <f>IF(H$110=0,0,H$110/NMM_fec!H$110)</f>
        <v>0.47324072176784693</v>
      </c>
      <c r="I211" s="276">
        <f>IF(I$110=0,0,I$110/NMM_fec!I$110)</f>
        <v>0.48233995667955792</v>
      </c>
      <c r="J211" s="276">
        <f>IF(J$110=0,0,J$110/NMM_fec!J$110)</f>
        <v>0.4808212923899372</v>
      </c>
      <c r="K211" s="276">
        <f>IF(K$110=0,0,K$110/NMM_fec!K$110)</f>
        <v>0.48722868584498502</v>
      </c>
      <c r="L211" s="276">
        <f>IF(L$110=0,0,L$110/NMM_fec!L$110)</f>
        <v>0.48732043167916123</v>
      </c>
      <c r="M211" s="276">
        <f>IF(M$110=0,0,M$110/NMM_fec!M$110)</f>
        <v>0.49602754234900492</v>
      </c>
      <c r="N211" s="276">
        <f>IF(N$110=0,0,N$110/NMM_fec!N$110)</f>
        <v>0.49687399935940701</v>
      </c>
      <c r="O211" s="276">
        <f>IF(O$110=0,0,O$110/NMM_fec!O$110)</f>
        <v>0.49578554702087446</v>
      </c>
      <c r="P211" s="276">
        <f>IF(P$110=0,0,P$110/NMM_fec!P$110)</f>
        <v>0.50617804810432976</v>
      </c>
      <c r="Q211" s="276">
        <f>IF(Q$110=0,0,Q$110/NMM_fec!Q$110)</f>
        <v>0.51595732936465699</v>
      </c>
      <c r="R211" s="276">
        <f>IF(R$110=0,0,R$110/NMM_fec!R$110)</f>
        <v>0.51479699613233532</v>
      </c>
      <c r="S211" s="276">
        <f>IF(S$110=0,0,S$110/NMM_fec!S$110)</f>
        <v>0.52210981191097761</v>
      </c>
      <c r="T211" s="276">
        <f>IF(T$110=0,0,T$110/NMM_fec!T$110)</f>
        <v>0.52070609942361423</v>
      </c>
      <c r="U211" s="276">
        <f>IF(U$110=0,0,U$110/NMM_fec!U$110)</f>
        <v>0.51724829873219702</v>
      </c>
      <c r="V211" s="276">
        <f>IF(V$110=0,0,V$110/NMM_fec!V$110)</f>
        <v>0.51547838805253399</v>
      </c>
      <c r="W211" s="276">
        <f>IF(W$110=0,0,W$110/NMM_fec!W$110)</f>
        <v>0.50770263310080133</v>
      </c>
      <c r="X211" s="276">
        <f>IF(X$110=0,0,X$110/NMM_fec!X$110)</f>
        <v>0.48677669071725088</v>
      </c>
      <c r="Y211" s="276">
        <f>IF(Y$110=0,0,Y$110/NMM_fec!Y$110)</f>
        <v>0.49879553314860497</v>
      </c>
      <c r="DA211" s="79"/>
    </row>
    <row r="212" spans="1:105" ht="12" customHeight="1" x14ac:dyDescent="0.25">
      <c r="A212" s="174" t="s">
        <v>1563</v>
      </c>
      <c r="B212" s="276">
        <f>IF(B$118=0,0,B$118/NMM_fec!B$118)</f>
        <v>0.60313710528403064</v>
      </c>
      <c r="C212" s="276">
        <f>IF(C$118=0,0,C$118/NMM_fec!C$118)</f>
        <v>0.60333964071471924</v>
      </c>
      <c r="D212" s="276">
        <f>IF(D$118=0,0,D$118/NMM_fec!D$118)</f>
        <v>0.60373462002461353</v>
      </c>
      <c r="E212" s="276">
        <f>IF(E$118=0,0,E$118/NMM_fec!E$118)</f>
        <v>0.60648578994753644</v>
      </c>
      <c r="F212" s="276">
        <f>IF(F$118=0,0,F$118/NMM_fec!F$118)</f>
        <v>0.6072088934794283</v>
      </c>
      <c r="G212" s="276">
        <f>IF(G$118=0,0,G$118/NMM_fec!G$118)</f>
        <v>0.61227229422959584</v>
      </c>
      <c r="H212" s="276">
        <f>IF(H$118=0,0,H$118/NMM_fec!H$118)</f>
        <v>0.61324728242838245</v>
      </c>
      <c r="I212" s="276">
        <f>IF(I$118=0,0,I$118/NMM_fec!I$118)</f>
        <v>0.61324728242838222</v>
      </c>
      <c r="J212" s="276">
        <f>IF(J$118=0,0,J$118/NMM_fec!J$118)</f>
        <v>0.61324728242838267</v>
      </c>
      <c r="K212" s="276">
        <f>IF(K$118=0,0,K$118/NMM_fec!K$118)</f>
        <v>0.62340501129978476</v>
      </c>
      <c r="L212" s="276">
        <f>IF(L$118=0,0,L$118/NMM_fec!L$118)</f>
        <v>0.62340501129978476</v>
      </c>
      <c r="M212" s="276">
        <f>IF(M$118=0,0,M$118/NMM_fec!M$118)</f>
        <v>0.62340501129978498</v>
      </c>
      <c r="N212" s="276">
        <f>IF(N$118=0,0,N$118/NMM_fec!N$118)</f>
        <v>0.62558628962504303</v>
      </c>
      <c r="O212" s="276">
        <f>IF(O$118=0,0,O$118/NMM_fec!O$118)</f>
        <v>0.6281074491794042</v>
      </c>
      <c r="P212" s="276">
        <f>IF(P$118=0,0,P$118/NMM_fec!P$118)</f>
        <v>0.63728431526958695</v>
      </c>
      <c r="Q212" s="276">
        <f>IF(Q$118=0,0,Q$118/NMM_fec!Q$118)</f>
        <v>0.64918696185745761</v>
      </c>
      <c r="R212" s="276">
        <f>IF(R$118=0,0,R$118/NMM_fec!R$118)</f>
        <v>0.64918696185745772</v>
      </c>
      <c r="S212" s="276">
        <f>IF(S$118=0,0,S$118/NMM_fec!S$118)</f>
        <v>0.66221844239739025</v>
      </c>
      <c r="T212" s="276">
        <f>IF(T$118=0,0,T$118/NMM_fec!T$118)</f>
        <v>0.66221844239739058</v>
      </c>
      <c r="U212" s="276">
        <f>IF(U$118=0,0,U$118/NMM_fec!U$118)</f>
        <v>0.66221844239739025</v>
      </c>
      <c r="V212" s="276">
        <f>IF(V$118=0,0,V$118/NMM_fec!V$118)</f>
        <v>0.66221844239739025</v>
      </c>
      <c r="W212" s="276">
        <f>IF(W$118=0,0,W$118/NMM_fec!W$118)</f>
        <v>0.66221844239739014</v>
      </c>
      <c r="X212" s="276">
        <f>IF(X$118=0,0,X$118/NMM_fec!X$118)</f>
        <v>0.66221844239739014</v>
      </c>
      <c r="Y212" s="276">
        <f>IF(Y$118=0,0,Y$118/NMM_fec!Y$118)</f>
        <v>0.66221844239739047</v>
      </c>
      <c r="DA212" s="79"/>
    </row>
    <row r="213" spans="1:105" ht="12" customHeight="1" x14ac:dyDescent="0.25">
      <c r="A213" s="174" t="s">
        <v>1565</v>
      </c>
      <c r="B213" s="276">
        <f>IF(B$119=0,0,B$119/NMM_fec!B$119)</f>
        <v>0.50579923423468331</v>
      </c>
      <c r="C213" s="276">
        <f>IF(C$119=0,0,C$119/NMM_fec!C$119)</f>
        <v>0.50355001046729264</v>
      </c>
      <c r="D213" s="276">
        <f>IF(D$119=0,0,D$119/NMM_fec!D$119)</f>
        <v>0.52642130867888715</v>
      </c>
      <c r="E213" s="276">
        <f>IF(E$119=0,0,E$119/NMM_fec!E$119)</f>
        <v>0.52119786772193799</v>
      </c>
      <c r="F213" s="276">
        <f>IF(F$119=0,0,F$119/NMM_fec!F$119)</f>
        <v>0.50469028353401979</v>
      </c>
      <c r="G213" s="276">
        <f>IF(G$119=0,0,G$119/NMM_fec!G$119)</f>
        <v>0.50493058330806662</v>
      </c>
      <c r="H213" s="276">
        <f>IF(H$119=0,0,H$119/NMM_fec!H$119)</f>
        <v>0.49649607805433355</v>
      </c>
      <c r="I213" s="276">
        <f>IF(I$119=0,0,I$119/NMM_fec!I$119)</f>
        <v>0.50560415921672308</v>
      </c>
      <c r="J213" s="276">
        <f>IF(J$119=0,0,J$119/NMM_fec!J$119)</f>
        <v>0.50361579838850512</v>
      </c>
      <c r="K213" s="276">
        <f>IF(K$119=0,0,K$119/NMM_fec!K$119)</f>
        <v>0.51015874808339712</v>
      </c>
      <c r="L213" s="276">
        <f>IF(L$119=0,0,L$119/NMM_fec!L$119)</f>
        <v>0.50976256515968721</v>
      </c>
      <c r="M213" s="276">
        <f>IF(M$119=0,0,M$119/NMM_fec!M$119)</f>
        <v>0.53044460756732004</v>
      </c>
      <c r="N213" s="276">
        <f>IF(N$119=0,0,N$119/NMM_fec!N$119)</f>
        <v>0.52981472615583292</v>
      </c>
      <c r="O213" s="276">
        <f>IF(O$119=0,0,O$119/NMM_fec!O$119)</f>
        <v>0.53163305383451809</v>
      </c>
      <c r="P213" s="276">
        <f>IF(P$119=0,0,P$119/NMM_fec!P$119)</f>
        <v>0.54108561956312162</v>
      </c>
      <c r="Q213" s="276">
        <f>IF(Q$119=0,0,Q$119/NMM_fec!Q$119)</f>
        <v>0.55023497010077227</v>
      </c>
      <c r="R213" s="276">
        <f>IF(R$119=0,0,R$119/NMM_fec!R$119)</f>
        <v>0.548209386945405</v>
      </c>
      <c r="S213" s="276">
        <f>IF(S$119=0,0,S$119/NMM_fec!S$119)</f>
        <v>0.55512175760571647</v>
      </c>
      <c r="T213" s="276">
        <f>IF(T$119=0,0,T$119/NMM_fec!T$119)</f>
        <v>0.54555490083293834</v>
      </c>
      <c r="U213" s="276">
        <f>IF(U$119=0,0,U$119/NMM_fec!U$119)</f>
        <v>0.54148690436810032</v>
      </c>
      <c r="V213" s="276">
        <f>IF(V$119=0,0,V$119/NMM_fec!V$119)</f>
        <v>0.54155395186699318</v>
      </c>
      <c r="W213" s="276">
        <f>IF(W$119=0,0,W$119/NMM_fec!W$119)</f>
        <v>0.5315056557178085</v>
      </c>
      <c r="X213" s="276">
        <f>IF(X$119=0,0,X$119/NMM_fec!X$119)</f>
        <v>0.5273913606080125</v>
      </c>
      <c r="Y213" s="276">
        <f>IF(Y$119=0,0,Y$119/NMM_fec!Y$119)</f>
        <v>0.54594557989372328</v>
      </c>
      <c r="DA213" s="79"/>
    </row>
    <row r="214" spans="1:105" ht="12" customHeight="1" x14ac:dyDescent="0.25">
      <c r="A214" s="41" t="s">
        <v>1575</v>
      </c>
      <c r="B214" s="277">
        <f>IF(B$127=0,0,B$127/NMM_fec!B$127)</f>
        <v>0.6198909137641424</v>
      </c>
      <c r="C214" s="277">
        <f>IF(C$127=0,0,C$127/NMM_fec!C$127)</f>
        <v>0.6200990751790173</v>
      </c>
      <c r="D214" s="277">
        <f>IF(D$127=0,0,D$127/NMM_fec!D$127)</f>
        <v>0.62050502613640823</v>
      </c>
      <c r="E214" s="277">
        <f>IF(E$127=0,0,E$127/NMM_fec!E$127)</f>
        <v>0.62333261744607926</v>
      </c>
      <c r="F214" s="277">
        <f>IF(F$127=0,0,F$127/NMM_fec!F$127)</f>
        <v>0.62407580718719036</v>
      </c>
      <c r="G214" s="277">
        <f>IF(G$127=0,0,G$127/NMM_fec!G$127)</f>
        <v>0.62927985795819552</v>
      </c>
      <c r="H214" s="277">
        <f>IF(H$127=0,0,H$127/NMM_fec!H$127)</f>
        <v>0.63028192916250436</v>
      </c>
      <c r="I214" s="277">
        <f>IF(I$127=0,0,I$127/NMM_fec!I$127)</f>
        <v>0.63028192916250436</v>
      </c>
      <c r="J214" s="277">
        <f>IF(J$127=0,0,J$127/NMM_fec!J$127)</f>
        <v>0.63028192916250392</v>
      </c>
      <c r="K214" s="277">
        <f>IF(K$127=0,0,K$127/NMM_fec!K$127)</f>
        <v>0.64072181716922316</v>
      </c>
      <c r="L214" s="277">
        <f>IF(L$127=0,0,L$127/NMM_fec!L$127)</f>
        <v>0.64072181716922338</v>
      </c>
      <c r="M214" s="277">
        <f>IF(M$127=0,0,M$127/NMM_fec!M$127)</f>
        <v>0.64072181716922338</v>
      </c>
      <c r="N214" s="277">
        <f>IF(N$127=0,0,N$127/NMM_fec!N$127)</f>
        <v>0.64296368655907221</v>
      </c>
      <c r="O214" s="277">
        <f>IF(O$127=0,0,O$127/NMM_fec!O$127)</f>
        <v>0.64555487832327674</v>
      </c>
      <c r="P214" s="277">
        <f>IF(P$127=0,0,P$127/NMM_fec!P$127)</f>
        <v>0.65498665736040884</v>
      </c>
      <c r="Q214" s="277">
        <f>IF(Q$127=0,0,Q$127/NMM_fec!Q$127)</f>
        <v>0.66721993302016447</v>
      </c>
      <c r="R214" s="277">
        <f>IF(R$127=0,0,R$127/NMM_fec!R$127)</f>
        <v>0.6672199330201648</v>
      </c>
      <c r="S214" s="277">
        <f>IF(S$127=0,0,S$127/NMM_fec!S$127)</f>
        <v>0.68061339913065111</v>
      </c>
      <c r="T214" s="277">
        <f>IF(T$127=0,0,T$127/NMM_fec!T$127)</f>
        <v>0.68061339913065122</v>
      </c>
      <c r="U214" s="277">
        <f>IF(U$127=0,0,U$127/NMM_fec!U$127)</f>
        <v>0.68061339913065111</v>
      </c>
      <c r="V214" s="277">
        <f>IF(V$127=0,0,V$127/NMM_fec!V$127)</f>
        <v>0.68061339913065133</v>
      </c>
      <c r="W214" s="277">
        <f>IF(W$127=0,0,W$127/NMM_fec!W$127)</f>
        <v>0.68061339913065111</v>
      </c>
      <c r="X214" s="277">
        <f>IF(X$127=0,0,X$127/NMM_fec!X$127)</f>
        <v>0.68061339913065089</v>
      </c>
      <c r="Y214" s="277">
        <f>IF(Y$127=0,0,Y$127/NMM_fec!Y$127)</f>
        <v>0.68061339913065133</v>
      </c>
      <c r="DA214" s="82"/>
    </row>
  </sheetData>
  <conditionalFormatting sqref="B16:V16">
    <cfRule type="cellIs" dxfId="79" priority="428" operator="lessThan">
      <formula>0</formula>
    </cfRule>
  </conditionalFormatting>
  <conditionalFormatting sqref="B6:Y16">
    <cfRule type="cellIs" dxfId="78" priority="334" operator="lessThan">
      <formula>0</formula>
    </cfRule>
  </conditionalFormatting>
  <conditionalFormatting sqref="B20:Y25">
    <cfRule type="cellIs" dxfId="77" priority="336" operator="lessThan">
      <formula>0</formula>
    </cfRule>
  </conditionalFormatting>
  <conditionalFormatting sqref="B27:Y46">
    <cfRule type="cellIs" dxfId="76" priority="299" operator="lessThan">
      <formula>0</formula>
    </cfRule>
  </conditionalFormatting>
  <conditionalFormatting sqref="B49:Y59 B100:Y110 B147:Y152 B166:Y171">
    <cfRule type="cellIs" dxfId="75" priority="338" operator="lessThan">
      <formula>0</formula>
    </cfRule>
  </conditionalFormatting>
  <conditionalFormatting sqref="B63:Y97">
    <cfRule type="cellIs" dxfId="74" priority="315" operator="lessThan">
      <formula>0</formula>
    </cfRule>
  </conditionalFormatting>
  <conditionalFormatting sqref="B113:Y117">
    <cfRule type="cellIs" dxfId="73" priority="310" operator="lessThan">
      <formula>0</formula>
    </cfRule>
  </conditionalFormatting>
  <conditionalFormatting sqref="B122:Y128">
    <cfRule type="cellIs" dxfId="72" priority="309" operator="lessThan">
      <formula>0</formula>
    </cfRule>
  </conditionalFormatting>
  <conditionalFormatting sqref="B133:Y139">
    <cfRule type="cellIs" dxfId="71" priority="307" operator="lessThan">
      <formula>0</formula>
    </cfRule>
  </conditionalFormatting>
  <conditionalFormatting sqref="B142:Y144">
    <cfRule type="cellIs" dxfId="70" priority="300" operator="lessThan">
      <formula>0</formula>
    </cfRule>
  </conditionalFormatting>
  <conditionalFormatting sqref="B156:Y163">
    <cfRule type="cellIs" dxfId="69" priority="303" operator="lessThan">
      <formula>0</formula>
    </cfRule>
  </conditionalFormatting>
  <conditionalFormatting sqref="B177:Y179">
    <cfRule type="cellIs" dxfId="68" priority="302" operator="lessThan">
      <formula>0</formula>
    </cfRule>
  </conditionalFormatting>
  <conditionalFormatting sqref="B184:Y190">
    <cfRule type="cellIs" dxfId="67" priority="296" operator="lessThan">
      <formula>0</formula>
    </cfRule>
  </conditionalFormatting>
  <conditionalFormatting sqref="B192:Y193">
    <cfRule type="cellIs" dxfId="66" priority="297" operator="lessThan">
      <formula>0</formula>
    </cfRule>
  </conditionalFormatting>
  <conditionalFormatting sqref="B195:Y200 B206:Y211 B214:Y214">
    <cfRule type="cellIs" dxfId="65" priority="298" operator="lessThan">
      <formula>0</formula>
    </cfRule>
  </conditionalFormatting>
  <conditionalFormatting sqref="DA6:DA16">
    <cfRule type="cellIs" dxfId="64" priority="42" operator="lessThan">
      <formula>0</formula>
    </cfRule>
  </conditionalFormatting>
  <conditionalFormatting sqref="DA20:DA25">
    <cfRule type="cellIs" dxfId="63" priority="44" operator="lessThan">
      <formula>0</formula>
    </cfRule>
  </conditionalFormatting>
  <conditionalFormatting sqref="DA27:DA46">
    <cfRule type="cellIs" dxfId="62" priority="9" operator="lessThan">
      <formula>0</formula>
    </cfRule>
  </conditionalFormatting>
  <conditionalFormatting sqref="DA49:DA59 DA100:DA110">
    <cfRule type="cellIs" dxfId="61" priority="45" operator="lessThan">
      <formula>0</formula>
    </cfRule>
  </conditionalFormatting>
  <conditionalFormatting sqref="DA63:DA97">
    <cfRule type="cellIs" dxfId="60" priority="32" operator="lessThan">
      <formula>0</formula>
    </cfRule>
  </conditionalFormatting>
  <conditionalFormatting sqref="DA113:DA117">
    <cfRule type="cellIs" dxfId="59" priority="30" operator="lessThan">
      <formula>0</formula>
    </cfRule>
  </conditionalFormatting>
  <conditionalFormatting sqref="DA122:DA128">
    <cfRule type="cellIs" dxfId="58" priority="29" operator="lessThan">
      <formula>0</formula>
    </cfRule>
  </conditionalFormatting>
  <conditionalFormatting sqref="DA133:DA139">
    <cfRule type="cellIs" dxfId="57" priority="24" operator="lessThan">
      <formula>0</formula>
    </cfRule>
  </conditionalFormatting>
  <conditionalFormatting sqref="DA142:DA144">
    <cfRule type="cellIs" dxfId="56" priority="10" operator="lessThan">
      <formula>0</formula>
    </cfRule>
  </conditionalFormatting>
  <conditionalFormatting sqref="DA147:DA152">
    <cfRule type="cellIs" dxfId="55" priority="15" operator="lessThan">
      <formula>0</formula>
    </cfRule>
  </conditionalFormatting>
  <conditionalFormatting sqref="DA156:DA163">
    <cfRule type="cellIs" dxfId="54" priority="16" operator="lessThan">
      <formula>0</formula>
    </cfRule>
  </conditionalFormatting>
  <conditionalFormatting sqref="DA166:DA171">
    <cfRule type="cellIs" dxfId="53" priority="12" operator="lessThan">
      <formula>0</formula>
    </cfRule>
  </conditionalFormatting>
  <conditionalFormatting sqref="DA177:DA179">
    <cfRule type="cellIs" dxfId="52" priority="13" operator="lessThan">
      <formula>0</formula>
    </cfRule>
  </conditionalFormatting>
  <conditionalFormatting sqref="DA184:DA190">
    <cfRule type="cellIs" dxfId="51" priority="3" operator="lessThan">
      <formula>0</formula>
    </cfRule>
  </conditionalFormatting>
  <conditionalFormatting sqref="DA192:DA193">
    <cfRule type="cellIs" dxfId="50" priority="5" operator="lessThan">
      <formula>0</formula>
    </cfRule>
  </conditionalFormatting>
  <conditionalFormatting sqref="DA195:DA200">
    <cfRule type="cellIs" dxfId="49" priority="2" operator="lessThan">
      <formula>0</formula>
    </cfRule>
  </conditionalFormatting>
  <conditionalFormatting sqref="DA206:DA211">
    <cfRule type="cellIs" dxfId="48" priority="1" operator="lessThan">
      <formula>0</formula>
    </cfRule>
  </conditionalFormatting>
  <conditionalFormatting sqref="DA214">
    <cfRule type="cellIs" dxfId="47" priority="8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CO2 emissions"</f>
        <v>LU: Non-metallic mineral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f t="shared" ref="B5:Y5" si="0">SUM(B6:B10)+B16+B17+B25+B33+B46</f>
        <v>682.5315236202963</v>
      </c>
      <c r="C5" s="223">
        <f t="shared" si="0"/>
        <v>633.13548248020561</v>
      </c>
      <c r="D5" s="223">
        <f t="shared" si="0"/>
        <v>628.71241405871058</v>
      </c>
      <c r="E5" s="223">
        <f t="shared" si="0"/>
        <v>549.11928949738513</v>
      </c>
      <c r="F5" s="223">
        <f t="shared" si="0"/>
        <v>623.68666560339261</v>
      </c>
      <c r="G5" s="223">
        <f t="shared" si="0"/>
        <v>617.01152219466121</v>
      </c>
      <c r="H5" s="223">
        <f t="shared" si="0"/>
        <v>642.39045893959928</v>
      </c>
      <c r="I5" s="223">
        <f t="shared" si="0"/>
        <v>629.47917874382847</v>
      </c>
      <c r="J5" s="223">
        <f t="shared" si="0"/>
        <v>612.68782757926476</v>
      </c>
      <c r="K5" s="223">
        <f t="shared" si="0"/>
        <v>562.41182177385804</v>
      </c>
      <c r="L5" s="223">
        <f t="shared" si="0"/>
        <v>594.77132948786652</v>
      </c>
      <c r="M5" s="223">
        <f t="shared" si="0"/>
        <v>632.36974989041937</v>
      </c>
      <c r="N5" s="223">
        <f t="shared" si="0"/>
        <v>592.34767458666147</v>
      </c>
      <c r="O5" s="223">
        <f t="shared" si="0"/>
        <v>611.2710006224155</v>
      </c>
      <c r="P5" s="223">
        <f t="shared" si="0"/>
        <v>582.64903788271135</v>
      </c>
      <c r="Q5" s="223">
        <f t="shared" si="0"/>
        <v>548.0335089563539</v>
      </c>
      <c r="R5" s="223">
        <f t="shared" si="0"/>
        <v>574.93968395397656</v>
      </c>
      <c r="S5" s="223">
        <f t="shared" si="0"/>
        <v>601.7991108487671</v>
      </c>
      <c r="T5" s="223">
        <f t="shared" si="0"/>
        <v>589.50164473117559</v>
      </c>
      <c r="U5" s="223">
        <f t="shared" si="0"/>
        <v>627.46227985862095</v>
      </c>
      <c r="V5" s="223">
        <f t="shared" si="0"/>
        <v>645.92307412791729</v>
      </c>
      <c r="W5" s="223">
        <f t="shared" si="0"/>
        <v>602.53116364002744</v>
      </c>
      <c r="X5" s="223">
        <f t="shared" si="0"/>
        <v>635.06659081666658</v>
      </c>
      <c r="Y5" s="223">
        <f t="shared" si="0"/>
        <v>404.60526083021261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1692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1693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1694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1695</v>
      </c>
    </row>
    <row r="10" spans="1:105" ht="12" customHeight="1" x14ac:dyDescent="0.25">
      <c r="A10" s="56" t="s">
        <v>95</v>
      </c>
      <c r="B10" s="260">
        <v>0.46248975322067071</v>
      </c>
      <c r="C10" s="260">
        <v>0.46336245841907969</v>
      </c>
      <c r="D10" s="260">
        <v>0.35364749195509748</v>
      </c>
      <c r="E10" s="260">
        <v>0.34138064900722231</v>
      </c>
      <c r="F10" s="260">
        <v>0.47568854094858909</v>
      </c>
      <c r="G10" s="260">
        <v>0.47560615585937749</v>
      </c>
      <c r="H10" s="260">
        <v>0.56879173375625125</v>
      </c>
      <c r="I10" s="260">
        <v>0.62178036603904763</v>
      </c>
      <c r="J10" s="260">
        <v>0.62992833649557367</v>
      </c>
      <c r="K10" s="260">
        <v>0.60497779211544078</v>
      </c>
      <c r="L10" s="260">
        <v>0.6281244280628705</v>
      </c>
      <c r="M10" s="260">
        <v>0.60217376378142229</v>
      </c>
      <c r="N10" s="260">
        <v>0.52618036417538727</v>
      </c>
      <c r="O10" s="260">
        <v>0.55386714078798382</v>
      </c>
      <c r="P10" s="260">
        <v>0.51570184019542475</v>
      </c>
      <c r="Q10" s="260">
        <v>0.54120946561988115</v>
      </c>
      <c r="R10" s="260">
        <v>0.56952358368403733</v>
      </c>
      <c r="S10" s="260">
        <v>0.59556325775659857</v>
      </c>
      <c r="T10" s="260">
        <v>0.60963226639763679</v>
      </c>
      <c r="U10" s="260">
        <v>0.65988084439337957</v>
      </c>
      <c r="V10" s="260">
        <v>0.61308796740831961</v>
      </c>
      <c r="W10" s="260">
        <v>0.64582532564964745</v>
      </c>
      <c r="X10" s="260">
        <v>0.45586571018176802</v>
      </c>
      <c r="Y10" s="260">
        <v>0.22023884209821051</v>
      </c>
      <c r="DA10" s="68" t="s">
        <v>1696</v>
      </c>
    </row>
    <row r="11" spans="1:105" ht="12" customHeight="1" x14ac:dyDescent="0.25">
      <c r="A11" s="37" t="s">
        <v>159</v>
      </c>
      <c r="B11" s="226">
        <v>6.0530623695872277E-3</v>
      </c>
      <c r="C11" s="226">
        <v>7.3009187299356336E-3</v>
      </c>
      <c r="D11" s="226">
        <v>5.2638004932621663E-3</v>
      </c>
      <c r="E11" s="226">
        <v>3.6542880124467332E-3</v>
      </c>
      <c r="F11" s="226">
        <v>5.9097406890828343E-3</v>
      </c>
      <c r="G11" s="226">
        <v>4.0177731949218648E-3</v>
      </c>
      <c r="H11" s="226">
        <v>2.2543014855438779E-3</v>
      </c>
      <c r="I11" s="226">
        <v>1.908160486838572E-3</v>
      </c>
      <c r="J11" s="226">
        <v>1.267123992394082E-3</v>
      </c>
      <c r="K11" s="226">
        <v>1.0738203079090479E-3</v>
      </c>
      <c r="L11" s="226">
        <v>2.1370861161252859E-3</v>
      </c>
      <c r="M11" s="226">
        <v>1.409505991196575E-3</v>
      </c>
      <c r="N11" s="226">
        <v>4.2480654777902948E-3</v>
      </c>
      <c r="O11" s="226">
        <v>8.3160341847644485E-3</v>
      </c>
      <c r="P11" s="226">
        <v>6.7048829922180886E-3</v>
      </c>
      <c r="Q11" s="226">
        <v>8.192483991648675E-3</v>
      </c>
      <c r="R11" s="226">
        <v>1.6355179252439279E-2</v>
      </c>
      <c r="S11" s="226">
        <v>4.0621018784764609E-2</v>
      </c>
      <c r="T11" s="226">
        <v>4.1429779681986557E-2</v>
      </c>
      <c r="U11" s="226">
        <v>6.1951171335492682E-2</v>
      </c>
      <c r="V11" s="226">
        <v>7.2720179861394119E-2</v>
      </c>
      <c r="W11" s="226">
        <v>8.6620361352504352E-2</v>
      </c>
      <c r="X11" s="226">
        <v>0.20987157625306249</v>
      </c>
      <c r="Y11" s="226">
        <v>0.1120985498185743</v>
      </c>
      <c r="DA11" s="69" t="s">
        <v>1697</v>
      </c>
    </row>
    <row r="12" spans="1:105" ht="12" customHeight="1" x14ac:dyDescent="0.25">
      <c r="A12" s="37" t="s">
        <v>35</v>
      </c>
      <c r="B12" s="226">
        <v>0.4564366908510834</v>
      </c>
      <c r="C12" s="226">
        <v>0.45606153968914409</v>
      </c>
      <c r="D12" s="226">
        <v>0.34838369146183529</v>
      </c>
      <c r="E12" s="226">
        <v>0.33772636099477549</v>
      </c>
      <c r="F12" s="226">
        <v>0.4697788002595063</v>
      </c>
      <c r="G12" s="226">
        <v>0.47158838266445557</v>
      </c>
      <c r="H12" s="226">
        <v>0.56653743227070741</v>
      </c>
      <c r="I12" s="226">
        <v>0.61987220555220901</v>
      </c>
      <c r="J12" s="226">
        <v>0.62866121250317963</v>
      </c>
      <c r="K12" s="226">
        <v>0.60390397180753175</v>
      </c>
      <c r="L12" s="226">
        <v>0.62598734194674521</v>
      </c>
      <c r="M12" s="226">
        <v>0.60076425779022569</v>
      </c>
      <c r="N12" s="226">
        <v>0.52193229869759694</v>
      </c>
      <c r="O12" s="226">
        <v>0.54555110660321937</v>
      </c>
      <c r="P12" s="226">
        <v>0.5089969572032067</v>
      </c>
      <c r="Q12" s="226">
        <v>0.53301698162823252</v>
      </c>
      <c r="R12" s="226">
        <v>0.55316840443159809</v>
      </c>
      <c r="S12" s="226">
        <v>0.55494223897183392</v>
      </c>
      <c r="T12" s="226">
        <v>0.56820248671565021</v>
      </c>
      <c r="U12" s="226">
        <v>0.59792967305788691</v>
      </c>
      <c r="V12" s="226">
        <v>0.54036778754692549</v>
      </c>
      <c r="W12" s="226">
        <v>0.55920496429714306</v>
      </c>
      <c r="X12" s="226">
        <v>0.24599413392870551</v>
      </c>
      <c r="Y12" s="226">
        <v>0.1081402922796363</v>
      </c>
      <c r="DA12" s="69" t="s">
        <v>1698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1699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1700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1701</v>
      </c>
    </row>
    <row r="16" spans="1:105" ht="12" customHeight="1" x14ac:dyDescent="0.25">
      <c r="A16" s="57" t="s">
        <v>1450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1702</v>
      </c>
    </row>
    <row r="17" spans="1:105" ht="12" customHeight="1" x14ac:dyDescent="0.25">
      <c r="A17" s="57" t="s">
        <v>1452</v>
      </c>
      <c r="B17" s="261">
        <v>112.1667404705375</v>
      </c>
      <c r="C17" s="261">
        <v>120.1738732907168</v>
      </c>
      <c r="D17" s="261">
        <v>108.9810230938312</v>
      </c>
      <c r="E17" s="261">
        <v>93.94205306126949</v>
      </c>
      <c r="F17" s="261">
        <v>115.2433182856913</v>
      </c>
      <c r="G17" s="261">
        <v>115.9305985047467</v>
      </c>
      <c r="H17" s="261">
        <v>133.3053362565438</v>
      </c>
      <c r="I17" s="261">
        <v>128.681559325211</v>
      </c>
      <c r="J17" s="261">
        <v>135.21996811931609</v>
      </c>
      <c r="K17" s="261">
        <v>120.0426366895522</v>
      </c>
      <c r="L17" s="261">
        <v>131.57851065096199</v>
      </c>
      <c r="M17" s="261">
        <v>142.803375830264</v>
      </c>
      <c r="N17" s="261">
        <v>124.0516974388904</v>
      </c>
      <c r="O17" s="261">
        <v>140.8023146681775</v>
      </c>
      <c r="P17" s="261">
        <v>130.88587864298319</v>
      </c>
      <c r="Q17" s="261">
        <v>128.35716296160251</v>
      </c>
      <c r="R17" s="261">
        <v>131.2931922956885</v>
      </c>
      <c r="S17" s="261">
        <v>135.71024532517859</v>
      </c>
      <c r="T17" s="261">
        <v>129.17238156254379</v>
      </c>
      <c r="U17" s="261">
        <v>136.5959367479019</v>
      </c>
      <c r="V17" s="261">
        <v>144.93369029000419</v>
      </c>
      <c r="W17" s="261">
        <v>147.96148341788259</v>
      </c>
      <c r="X17" s="261">
        <v>156.41738181720751</v>
      </c>
      <c r="Y17" s="261">
        <v>96.135725060588982</v>
      </c>
      <c r="DA17" s="70" t="s">
        <v>1703</v>
      </c>
    </row>
    <row r="18" spans="1:105" ht="12" customHeight="1" x14ac:dyDescent="0.25">
      <c r="A18" s="18" t="s">
        <v>28</v>
      </c>
      <c r="B18" s="230">
        <v>57.840979420890669</v>
      </c>
      <c r="C18" s="230">
        <v>52.699577093668253</v>
      </c>
      <c r="D18" s="230">
        <v>27.576811955675101</v>
      </c>
      <c r="E18" s="230">
        <v>20.716469454162439</v>
      </c>
      <c r="F18" s="230">
        <v>37.210531235735573</v>
      </c>
      <c r="G18" s="230">
        <v>37.718757559291539</v>
      </c>
      <c r="H18" s="230">
        <v>48.730324150947219</v>
      </c>
      <c r="I18" s="230">
        <v>37.903121410975281</v>
      </c>
      <c r="J18" s="230">
        <v>39.848203080296727</v>
      </c>
      <c r="K18" s="230">
        <v>42.992314979590468</v>
      </c>
      <c r="L18" s="230">
        <v>40.820810160645848</v>
      </c>
      <c r="M18" s="230">
        <v>47.537777917869732</v>
      </c>
      <c r="N18" s="230">
        <v>38.988683462305737</v>
      </c>
      <c r="O18" s="230">
        <v>49.372541725482527</v>
      </c>
      <c r="P18" s="230">
        <v>39.887622001781153</v>
      </c>
      <c r="Q18" s="230">
        <v>39.905520746573423</v>
      </c>
      <c r="R18" s="230">
        <v>42.261078518621368</v>
      </c>
      <c r="S18" s="230">
        <v>44.378172121318478</v>
      </c>
      <c r="T18" s="230">
        <v>35.232206693284233</v>
      </c>
      <c r="U18" s="230">
        <v>41.464237601632959</v>
      </c>
      <c r="V18" s="230">
        <v>35.302013787988699</v>
      </c>
      <c r="W18" s="230">
        <v>45.709396097279239</v>
      </c>
      <c r="X18" s="230">
        <v>71.232763749053959</v>
      </c>
      <c r="Y18" s="230">
        <v>33.120360925496378</v>
      </c>
      <c r="DA18" s="71" t="s">
        <v>1704</v>
      </c>
    </row>
    <row r="19" spans="1:105" ht="12" customHeight="1" x14ac:dyDescent="0.25">
      <c r="A19" s="18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</v>
      </c>
      <c r="DA19" s="71" t="s">
        <v>1705</v>
      </c>
    </row>
    <row r="20" spans="1:105" ht="12" customHeight="1" x14ac:dyDescent="0.25">
      <c r="A20" s="18" t="s">
        <v>159</v>
      </c>
      <c r="B20" s="295">
        <v>0.51035447134174905</v>
      </c>
      <c r="C20" s="295">
        <v>0.56172072395042072</v>
      </c>
      <c r="D20" s="295">
        <v>0.56285522745651262</v>
      </c>
      <c r="E20" s="295">
        <v>0.33188319934389149</v>
      </c>
      <c r="F20" s="295">
        <v>0.43841343252992893</v>
      </c>
      <c r="G20" s="295">
        <v>0.28593919087501413</v>
      </c>
      <c r="H20" s="295">
        <v>0.14437883825011719</v>
      </c>
      <c r="I20" s="295">
        <v>0.1377992475544747</v>
      </c>
      <c r="J20" s="295">
        <v>8.8861520674653846E-2</v>
      </c>
      <c r="K20" s="295">
        <v>7.8687721586792492E-2</v>
      </c>
      <c r="L20" s="295">
        <v>0.1464301271349078</v>
      </c>
      <c r="M20" s="295">
        <v>0.1169968729903435</v>
      </c>
      <c r="N20" s="295">
        <v>0.34002904093330261</v>
      </c>
      <c r="O20" s="295">
        <v>0.61779324989926032</v>
      </c>
      <c r="P20" s="295">
        <v>0.53221410281945147</v>
      </c>
      <c r="Q20" s="295">
        <v>0.66412517453431497</v>
      </c>
      <c r="R20" s="295">
        <v>1.3256142716424391</v>
      </c>
      <c r="S20" s="295">
        <v>3.1212928344582949</v>
      </c>
      <c r="T20" s="295">
        <v>3.0701675549891969</v>
      </c>
      <c r="U20" s="295">
        <v>4.4263460062713493</v>
      </c>
      <c r="V20" s="295">
        <v>4.228751674610888</v>
      </c>
      <c r="W20" s="295">
        <v>4.6592175057236513</v>
      </c>
      <c r="X20" s="295">
        <v>5.3938558480865053</v>
      </c>
      <c r="Y20" s="295">
        <v>4.4939806563905238</v>
      </c>
      <c r="DA20" s="122" t="s">
        <v>1706</v>
      </c>
    </row>
    <row r="21" spans="1:105" ht="12" customHeight="1" x14ac:dyDescent="0.25">
      <c r="A21" s="18" t="s">
        <v>32</v>
      </c>
      <c r="B21" s="295">
        <v>0</v>
      </c>
      <c r="C21" s="295">
        <v>0</v>
      </c>
      <c r="D21" s="295">
        <v>0</v>
      </c>
      <c r="E21" s="295">
        <v>0</v>
      </c>
      <c r="F21" s="295">
        <v>0</v>
      </c>
      <c r="G21" s="295">
        <v>0</v>
      </c>
      <c r="H21" s="295">
        <v>0</v>
      </c>
      <c r="I21" s="295">
        <v>0</v>
      </c>
      <c r="J21" s="295">
        <v>0</v>
      </c>
      <c r="K21" s="295">
        <v>0</v>
      </c>
      <c r="L21" s="295">
        <v>0</v>
      </c>
      <c r="M21" s="295">
        <v>0</v>
      </c>
      <c r="N21" s="295">
        <v>0</v>
      </c>
      <c r="O21" s="295">
        <v>0</v>
      </c>
      <c r="P21" s="295">
        <v>0</v>
      </c>
      <c r="Q21" s="295">
        <v>0</v>
      </c>
      <c r="R21" s="295">
        <v>0</v>
      </c>
      <c r="S21" s="295">
        <v>0</v>
      </c>
      <c r="T21" s="295">
        <v>0</v>
      </c>
      <c r="U21" s="295">
        <v>0</v>
      </c>
      <c r="V21" s="295">
        <v>0</v>
      </c>
      <c r="W21" s="295">
        <v>0</v>
      </c>
      <c r="X21" s="295">
        <v>0</v>
      </c>
      <c r="Y21" s="295">
        <v>0</v>
      </c>
      <c r="DA21" s="122" t="s">
        <v>1707</v>
      </c>
    </row>
    <row r="22" spans="1:105" ht="12" customHeight="1" x14ac:dyDescent="0.25">
      <c r="A22" s="18" t="s">
        <v>33</v>
      </c>
      <c r="B22" s="295">
        <v>0</v>
      </c>
      <c r="C22" s="295">
        <v>0</v>
      </c>
      <c r="D22" s="295">
        <v>0</v>
      </c>
      <c r="E22" s="295">
        <v>0</v>
      </c>
      <c r="F22" s="295">
        <v>0</v>
      </c>
      <c r="G22" s="295">
        <v>0</v>
      </c>
      <c r="H22" s="295">
        <v>0</v>
      </c>
      <c r="I22" s="295">
        <v>0</v>
      </c>
      <c r="J22" s="295">
        <v>0</v>
      </c>
      <c r="K22" s="295">
        <v>0</v>
      </c>
      <c r="L22" s="295">
        <v>0</v>
      </c>
      <c r="M22" s="295">
        <v>0</v>
      </c>
      <c r="N22" s="295">
        <v>0</v>
      </c>
      <c r="O22" s="295">
        <v>0</v>
      </c>
      <c r="P22" s="295">
        <v>0</v>
      </c>
      <c r="Q22" s="295">
        <v>0</v>
      </c>
      <c r="R22" s="295">
        <v>0</v>
      </c>
      <c r="S22" s="295">
        <v>0</v>
      </c>
      <c r="T22" s="295">
        <v>0</v>
      </c>
      <c r="U22" s="295">
        <v>0</v>
      </c>
      <c r="V22" s="295">
        <v>0</v>
      </c>
      <c r="W22" s="295">
        <v>0</v>
      </c>
      <c r="X22" s="295">
        <v>0</v>
      </c>
      <c r="Y22" s="295">
        <v>0</v>
      </c>
      <c r="DA22" s="122" t="s">
        <v>1708</v>
      </c>
    </row>
    <row r="23" spans="1:105" ht="12" customHeight="1" x14ac:dyDescent="0.25">
      <c r="A23" s="18" t="s">
        <v>35</v>
      </c>
      <c r="B23" s="295">
        <v>38.483744563855701</v>
      </c>
      <c r="C23" s="295">
        <v>35.088627570901338</v>
      </c>
      <c r="D23" s="295">
        <v>37.252472268067891</v>
      </c>
      <c r="E23" s="295">
        <v>30.67237853391557</v>
      </c>
      <c r="F23" s="295">
        <v>34.850486203570753</v>
      </c>
      <c r="G23" s="295">
        <v>33.562272936552219</v>
      </c>
      <c r="H23" s="295">
        <v>36.284417510692869</v>
      </c>
      <c r="I23" s="295">
        <v>44.764538462143157</v>
      </c>
      <c r="J23" s="295">
        <v>44.087075667043607</v>
      </c>
      <c r="K23" s="295">
        <v>44.253053559100842</v>
      </c>
      <c r="L23" s="295">
        <v>42.89176995464188</v>
      </c>
      <c r="M23" s="295">
        <v>49.86679021218751</v>
      </c>
      <c r="N23" s="295">
        <v>41.77716654465813</v>
      </c>
      <c r="O23" s="295">
        <v>40.528668310673552</v>
      </c>
      <c r="P23" s="295">
        <v>40.40269744157289</v>
      </c>
      <c r="Q23" s="295">
        <v>43.209116589602992</v>
      </c>
      <c r="R23" s="295">
        <v>44.835212150110607</v>
      </c>
      <c r="S23" s="295">
        <v>42.641403043556537</v>
      </c>
      <c r="T23" s="295">
        <v>42.106833605418842</v>
      </c>
      <c r="U23" s="295">
        <v>42.721445992331269</v>
      </c>
      <c r="V23" s="295">
        <v>31.422930895526459</v>
      </c>
      <c r="W23" s="295">
        <v>30.079042828484909</v>
      </c>
      <c r="X23" s="295">
        <v>6.3222324889121886</v>
      </c>
      <c r="Y23" s="295">
        <v>4.3352958844484366</v>
      </c>
      <c r="DA23" s="122" t="s">
        <v>1709</v>
      </c>
    </row>
    <row r="24" spans="1:105" ht="12" customHeight="1" x14ac:dyDescent="0.25">
      <c r="A24" s="18" t="s">
        <v>38</v>
      </c>
      <c r="B24" s="295">
        <v>15.3316620144494</v>
      </c>
      <c r="C24" s="295">
        <v>31.823947902196728</v>
      </c>
      <c r="D24" s="295">
        <v>43.588883642631707</v>
      </c>
      <c r="E24" s="295">
        <v>42.221321873847593</v>
      </c>
      <c r="F24" s="295">
        <v>42.743887413855099</v>
      </c>
      <c r="G24" s="295">
        <v>44.363628818027912</v>
      </c>
      <c r="H24" s="295">
        <v>48.146215756653547</v>
      </c>
      <c r="I24" s="295">
        <v>45.876100204538062</v>
      </c>
      <c r="J24" s="295">
        <v>51.195827851301082</v>
      </c>
      <c r="K24" s="295">
        <v>32.718580429274112</v>
      </c>
      <c r="L24" s="295">
        <v>47.719500408539382</v>
      </c>
      <c r="M24" s="295">
        <v>45.281810827216411</v>
      </c>
      <c r="N24" s="295">
        <v>42.945818390993203</v>
      </c>
      <c r="O24" s="295">
        <v>50.283311382122193</v>
      </c>
      <c r="P24" s="295">
        <v>50.06334509680967</v>
      </c>
      <c r="Q24" s="295">
        <v>44.578400450891749</v>
      </c>
      <c r="R24" s="295">
        <v>42.871287355314081</v>
      </c>
      <c r="S24" s="295">
        <v>45.569377325845288</v>
      </c>
      <c r="T24" s="295">
        <v>48.763173708851497</v>
      </c>
      <c r="U24" s="295">
        <v>47.98390714766628</v>
      </c>
      <c r="V24" s="295">
        <v>73.979993931878127</v>
      </c>
      <c r="W24" s="295">
        <v>67.51382698639479</v>
      </c>
      <c r="X24" s="295">
        <v>73.468529731154803</v>
      </c>
      <c r="Y24" s="295">
        <v>54.186087594253642</v>
      </c>
      <c r="DA24" s="122" t="s">
        <v>1710</v>
      </c>
    </row>
    <row r="25" spans="1:105" ht="12" customHeight="1" x14ac:dyDescent="0.25">
      <c r="A25" s="57" t="s">
        <v>1461</v>
      </c>
      <c r="B25" s="261">
        <v>76.062981751330128</v>
      </c>
      <c r="C25" s="261">
        <v>81.49281233236357</v>
      </c>
      <c r="D25" s="261">
        <v>73.902669686694935</v>
      </c>
      <c r="E25" s="261">
        <v>63.704380083673001</v>
      </c>
      <c r="F25" s="261">
        <v>78.149283637512326</v>
      </c>
      <c r="G25" s="261">
        <v>78.615344989930705</v>
      </c>
      <c r="H25" s="261">
        <v>90.397575221504738</v>
      </c>
      <c r="I25" s="261">
        <v>87.262080164103423</v>
      </c>
      <c r="J25" s="261">
        <v>91.695933432037037</v>
      </c>
      <c r="K25" s="261">
        <v>81.40381761648247</v>
      </c>
      <c r="L25" s="261">
        <v>89.226572979894684</v>
      </c>
      <c r="M25" s="261">
        <v>96.838425760074685</v>
      </c>
      <c r="N25" s="261">
        <v>84.122458751436241</v>
      </c>
      <c r="O25" s="261">
        <v>95.481457749623644</v>
      </c>
      <c r="P25" s="261">
        <v>88.756882449865202</v>
      </c>
      <c r="Q25" s="261">
        <v>87.042099137804158</v>
      </c>
      <c r="R25" s="261">
        <v>89.033091696945291</v>
      </c>
      <c r="S25" s="261">
        <v>92.028402272677056</v>
      </c>
      <c r="T25" s="261">
        <v>87.594918603776136</v>
      </c>
      <c r="U25" s="261">
        <v>92.629011064920661</v>
      </c>
      <c r="V25" s="261">
        <v>98.283043560289443</v>
      </c>
      <c r="W25" s="261">
        <v>100.3362633691784</v>
      </c>
      <c r="X25" s="261">
        <v>106.07041275197069</v>
      </c>
      <c r="Y25" s="261">
        <v>65.191962165069668</v>
      </c>
      <c r="DA25" s="70" t="s">
        <v>1711</v>
      </c>
    </row>
    <row r="26" spans="1:105" ht="12" customHeight="1" x14ac:dyDescent="0.25">
      <c r="A26" s="18" t="s">
        <v>28</v>
      </c>
      <c r="B26" s="230">
        <v>39.223368208028518</v>
      </c>
      <c r="C26" s="230">
        <v>35.736858840356497</v>
      </c>
      <c r="D26" s="230">
        <v>18.700503694277721</v>
      </c>
      <c r="E26" s="230">
        <v>14.048339386824249</v>
      </c>
      <c r="F26" s="230">
        <v>25.233361925895409</v>
      </c>
      <c r="G26" s="230">
        <v>25.578002497708582</v>
      </c>
      <c r="H26" s="230">
        <v>33.045212342632837</v>
      </c>
      <c r="I26" s="230">
        <v>25.70302408813188</v>
      </c>
      <c r="J26" s="230">
        <v>27.022031049534188</v>
      </c>
      <c r="K26" s="230">
        <v>29.15412943285963</v>
      </c>
      <c r="L26" s="230">
        <v>27.68157945304014</v>
      </c>
      <c r="M26" s="230">
        <v>32.236517875951641</v>
      </c>
      <c r="N26" s="230">
        <v>26.439169991577959</v>
      </c>
      <c r="O26" s="230">
        <v>33.480715625043842</v>
      </c>
      <c r="P26" s="230">
        <v>27.048761974342622</v>
      </c>
      <c r="Q26" s="230">
        <v>27.060899546432129</v>
      </c>
      <c r="R26" s="230">
        <v>28.658260288822159</v>
      </c>
      <c r="S26" s="230">
        <v>30.09391270586022</v>
      </c>
      <c r="T26" s="230">
        <v>23.891812167567451</v>
      </c>
      <c r="U26" s="230">
        <v>28.117903175177378</v>
      </c>
      <c r="V26" s="230">
        <v>23.939150048193621</v>
      </c>
      <c r="W26" s="230">
        <v>30.996647906737639</v>
      </c>
      <c r="X26" s="230">
        <v>48.304661314146657</v>
      </c>
      <c r="Y26" s="230">
        <v>22.45971843440719</v>
      </c>
      <c r="DA26" s="71" t="s">
        <v>1712</v>
      </c>
    </row>
    <row r="27" spans="1:105" ht="12" customHeight="1" x14ac:dyDescent="0.25">
      <c r="A27" s="18" t="s">
        <v>31</v>
      </c>
      <c r="B27" s="295">
        <v>0</v>
      </c>
      <c r="C27" s="295">
        <v>0</v>
      </c>
      <c r="D27" s="295">
        <v>0</v>
      </c>
      <c r="E27" s="295">
        <v>0</v>
      </c>
      <c r="F27" s="295">
        <v>0</v>
      </c>
      <c r="G27" s="295">
        <v>0</v>
      </c>
      <c r="H27" s="295">
        <v>0</v>
      </c>
      <c r="I27" s="295">
        <v>0</v>
      </c>
      <c r="J27" s="295">
        <v>0</v>
      </c>
      <c r="K27" s="295">
        <v>0</v>
      </c>
      <c r="L27" s="295">
        <v>0</v>
      </c>
      <c r="M27" s="295">
        <v>0</v>
      </c>
      <c r="N27" s="295">
        <v>0</v>
      </c>
      <c r="O27" s="295">
        <v>0</v>
      </c>
      <c r="P27" s="295">
        <v>0</v>
      </c>
      <c r="Q27" s="295">
        <v>0</v>
      </c>
      <c r="R27" s="295">
        <v>0</v>
      </c>
      <c r="S27" s="295">
        <v>0</v>
      </c>
      <c r="T27" s="295">
        <v>0</v>
      </c>
      <c r="U27" s="295">
        <v>0</v>
      </c>
      <c r="V27" s="295">
        <v>0</v>
      </c>
      <c r="W27" s="295">
        <v>0</v>
      </c>
      <c r="X27" s="295">
        <v>0</v>
      </c>
      <c r="Y27" s="295">
        <v>0</v>
      </c>
      <c r="DA27" s="122" t="s">
        <v>1713</v>
      </c>
    </row>
    <row r="28" spans="1:105" ht="12" customHeight="1" x14ac:dyDescent="0.25">
      <c r="A28" s="18" t="s">
        <v>159</v>
      </c>
      <c r="B28" s="295">
        <v>0.34608372033930751</v>
      </c>
      <c r="C28" s="295">
        <v>0.38091641957276562</v>
      </c>
      <c r="D28" s="295">
        <v>0.38168575386133202</v>
      </c>
      <c r="E28" s="295">
        <v>0.22505803083310821</v>
      </c>
      <c r="F28" s="295">
        <v>0.29729876056103399</v>
      </c>
      <c r="G28" s="295">
        <v>0.19390228659830899</v>
      </c>
      <c r="H28" s="295">
        <v>9.7906784961639237E-2</v>
      </c>
      <c r="I28" s="295">
        <v>9.3445005249449625E-2</v>
      </c>
      <c r="J28" s="295">
        <v>6.0259148096106302E-2</v>
      </c>
      <c r="K28" s="295">
        <v>5.3360048673983362E-2</v>
      </c>
      <c r="L28" s="295">
        <v>9.9297813606636823E-2</v>
      </c>
      <c r="M28" s="295">
        <v>7.9338411528189975E-2</v>
      </c>
      <c r="N28" s="295">
        <v>0.2305819231880559</v>
      </c>
      <c r="O28" s="295">
        <v>0.41894055667531321</v>
      </c>
      <c r="P28" s="295">
        <v>0.36090726556496222</v>
      </c>
      <c r="Q28" s="295">
        <v>0.45035935625205448</v>
      </c>
      <c r="R28" s="295">
        <v>0.89893112459416002</v>
      </c>
      <c r="S28" s="295">
        <v>2.1166242231164749</v>
      </c>
      <c r="T28" s="295">
        <v>2.0819549336018071</v>
      </c>
      <c r="U28" s="295">
        <v>3.0016123682271529</v>
      </c>
      <c r="V28" s="295">
        <v>2.8676188690828699</v>
      </c>
      <c r="W28" s="295">
        <v>3.1595281687482348</v>
      </c>
      <c r="X28" s="295">
        <v>3.6577042109026441</v>
      </c>
      <c r="Y28" s="295">
        <v>3.0474770615951821</v>
      </c>
      <c r="DA28" s="122" t="s">
        <v>1714</v>
      </c>
    </row>
    <row r="29" spans="1:105" ht="12" customHeight="1" x14ac:dyDescent="0.25">
      <c r="A29" s="18" t="s">
        <v>32</v>
      </c>
      <c r="B29" s="295">
        <v>0</v>
      </c>
      <c r="C29" s="295">
        <v>0</v>
      </c>
      <c r="D29" s="295">
        <v>0</v>
      </c>
      <c r="E29" s="295">
        <v>0</v>
      </c>
      <c r="F29" s="295">
        <v>0</v>
      </c>
      <c r="G29" s="295">
        <v>0</v>
      </c>
      <c r="H29" s="295">
        <v>0</v>
      </c>
      <c r="I29" s="295">
        <v>0</v>
      </c>
      <c r="J29" s="295">
        <v>0</v>
      </c>
      <c r="K29" s="295">
        <v>0</v>
      </c>
      <c r="L29" s="295">
        <v>0</v>
      </c>
      <c r="M29" s="295">
        <v>0</v>
      </c>
      <c r="N29" s="295">
        <v>0</v>
      </c>
      <c r="O29" s="295">
        <v>0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1715</v>
      </c>
    </row>
    <row r="30" spans="1:105" ht="12" customHeight="1" x14ac:dyDescent="0.25">
      <c r="A30" s="18" t="s">
        <v>33</v>
      </c>
      <c r="B30" s="295">
        <v>0</v>
      </c>
      <c r="C30" s="295">
        <v>0</v>
      </c>
      <c r="D30" s="295">
        <v>0</v>
      </c>
      <c r="E30" s="295">
        <v>0</v>
      </c>
      <c r="F30" s="295">
        <v>0</v>
      </c>
      <c r="G30" s="295">
        <v>0</v>
      </c>
      <c r="H30" s="295">
        <v>0</v>
      </c>
      <c r="I30" s="295">
        <v>0</v>
      </c>
      <c r="J30" s="295">
        <v>0</v>
      </c>
      <c r="K30" s="295">
        <v>0</v>
      </c>
      <c r="L30" s="295">
        <v>0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1716</v>
      </c>
    </row>
    <row r="31" spans="1:105" ht="12" customHeight="1" x14ac:dyDescent="0.25">
      <c r="A31" s="18" t="s">
        <v>35</v>
      </c>
      <c r="B31" s="295">
        <v>26.096758702302498</v>
      </c>
      <c r="C31" s="295">
        <v>23.794447689292799</v>
      </c>
      <c r="D31" s="295">
        <v>25.261803155118471</v>
      </c>
      <c r="E31" s="295">
        <v>20.799682320339159</v>
      </c>
      <c r="F31" s="295">
        <v>23.632958263804319</v>
      </c>
      <c r="G31" s="295">
        <v>22.759389665751058</v>
      </c>
      <c r="H31" s="295">
        <v>24.605341792011959</v>
      </c>
      <c r="I31" s="295">
        <v>30.355917073716441</v>
      </c>
      <c r="J31" s="295">
        <v>29.89651315411697</v>
      </c>
      <c r="K31" s="295">
        <v>30.009066780278442</v>
      </c>
      <c r="L31" s="295">
        <v>29.085947417711761</v>
      </c>
      <c r="M31" s="295">
        <v>33.815877487349532</v>
      </c>
      <c r="N31" s="295">
        <v>28.33010786600585</v>
      </c>
      <c r="O31" s="295">
        <v>27.48347099317024</v>
      </c>
      <c r="P31" s="295">
        <v>27.398047097660701</v>
      </c>
      <c r="Q31" s="295">
        <v>29.30114785237388</v>
      </c>
      <c r="R31" s="295">
        <v>30.40384261221044</v>
      </c>
      <c r="S31" s="295">
        <v>28.916167555079259</v>
      </c>
      <c r="T31" s="295">
        <v>28.55366307962321</v>
      </c>
      <c r="U31" s="295">
        <v>28.970446616113179</v>
      </c>
      <c r="V31" s="295">
        <v>21.3086500441505</v>
      </c>
      <c r="W31" s="295">
        <v>20.397327016572088</v>
      </c>
      <c r="X31" s="295">
        <v>4.2872588827532843</v>
      </c>
      <c r="Y31" s="295">
        <v>2.939869076716497</v>
      </c>
      <c r="DA31" s="122" t="s">
        <v>1717</v>
      </c>
    </row>
    <row r="32" spans="1:105" ht="12" customHeight="1" x14ac:dyDescent="0.25">
      <c r="A32" s="18" t="s">
        <v>38</v>
      </c>
      <c r="B32" s="295">
        <v>10.396771120659791</v>
      </c>
      <c r="C32" s="295">
        <v>21.580589383141501</v>
      </c>
      <c r="D32" s="295">
        <v>29.558677083437399</v>
      </c>
      <c r="E32" s="295">
        <v>28.631300345676479</v>
      </c>
      <c r="F32" s="295">
        <v>28.98566468725155</v>
      </c>
      <c r="G32" s="295">
        <v>30.084050539872749</v>
      </c>
      <c r="H32" s="295">
        <v>32.649114301898308</v>
      </c>
      <c r="I32" s="295">
        <v>31.10969399700565</v>
      </c>
      <c r="J32" s="295">
        <v>34.717130080289763</v>
      </c>
      <c r="K32" s="295">
        <v>22.187261354670412</v>
      </c>
      <c r="L32" s="295">
        <v>32.359748295536143</v>
      </c>
      <c r="M32" s="295">
        <v>30.706691985245321</v>
      </c>
      <c r="N32" s="295">
        <v>29.122598970664381</v>
      </c>
      <c r="O32" s="295">
        <v>34.098330574734248</v>
      </c>
      <c r="P32" s="295">
        <v>33.949166112296929</v>
      </c>
      <c r="Q32" s="295">
        <v>30.229692382746091</v>
      </c>
      <c r="R32" s="295">
        <v>29.072057671318539</v>
      </c>
      <c r="S32" s="295">
        <v>30.9016977886211</v>
      </c>
      <c r="T32" s="295">
        <v>33.067488422983651</v>
      </c>
      <c r="U32" s="295">
        <v>32.539048905402943</v>
      </c>
      <c r="V32" s="295">
        <v>50.16762459886246</v>
      </c>
      <c r="W32" s="295">
        <v>45.78276027712046</v>
      </c>
      <c r="X32" s="295">
        <v>49.820788344168093</v>
      </c>
      <c r="Y32" s="295">
        <v>36.744897592350803</v>
      </c>
      <c r="DA32" s="122" t="s">
        <v>1718</v>
      </c>
    </row>
    <row r="33" spans="1:105" ht="12" customHeight="1" x14ac:dyDescent="0.25">
      <c r="A33" s="57" t="s">
        <v>1470</v>
      </c>
      <c r="B33" s="261">
        <f t="shared" ref="B33:Y33" si="1">B34+B35</f>
        <v>2.2860616452080058</v>
      </c>
      <c r="C33" s="261">
        <f t="shared" si="1"/>
        <v>2.449254398706143</v>
      </c>
      <c r="D33" s="261">
        <f t="shared" si="1"/>
        <v>2.2211337862293989</v>
      </c>
      <c r="E33" s="261">
        <f t="shared" si="1"/>
        <v>1.9146257034354419</v>
      </c>
      <c r="F33" s="261">
        <f t="shared" si="1"/>
        <v>2.3487651392403421</v>
      </c>
      <c r="G33" s="261">
        <f t="shared" si="1"/>
        <v>2.3627725441243719</v>
      </c>
      <c r="H33" s="261">
        <f t="shared" si="1"/>
        <v>2.7168857277945699</v>
      </c>
      <c r="I33" s="261">
        <f t="shared" si="1"/>
        <v>2.6226488884750401</v>
      </c>
      <c r="J33" s="261">
        <f t="shared" si="1"/>
        <v>2.7559076914160112</v>
      </c>
      <c r="K33" s="261">
        <f t="shared" si="1"/>
        <v>2.4465796757079432</v>
      </c>
      <c r="L33" s="261">
        <f t="shared" si="1"/>
        <v>2.6816914289469489</v>
      </c>
      <c r="M33" s="261">
        <f t="shared" si="1"/>
        <v>2.910464536299334</v>
      </c>
      <c r="N33" s="261">
        <f t="shared" si="1"/>
        <v>2.528288032159455</v>
      </c>
      <c r="O33" s="261">
        <f t="shared" si="1"/>
        <v>2.8696810638263792</v>
      </c>
      <c r="P33" s="261">
        <f t="shared" si="1"/>
        <v>2.667574949667606</v>
      </c>
      <c r="Q33" s="261">
        <f t="shared" si="1"/>
        <v>2.6160373913273172</v>
      </c>
      <c r="R33" s="261">
        <f t="shared" si="1"/>
        <v>2.6758763776587662</v>
      </c>
      <c r="S33" s="261">
        <f t="shared" si="1"/>
        <v>2.7658999931548358</v>
      </c>
      <c r="T33" s="261">
        <f t="shared" si="1"/>
        <v>2.632652298458023</v>
      </c>
      <c r="U33" s="261">
        <f t="shared" si="1"/>
        <v>2.783951201405015</v>
      </c>
      <c r="V33" s="261">
        <f t="shared" si="1"/>
        <v>2.9538823102153282</v>
      </c>
      <c r="W33" s="261">
        <f t="shared" si="1"/>
        <v>3.0155915273168579</v>
      </c>
      <c r="X33" s="261">
        <f t="shared" si="1"/>
        <v>3.1879305373066331</v>
      </c>
      <c r="Y33" s="261">
        <f t="shared" si="1"/>
        <v>1.959334762455734</v>
      </c>
      <c r="DA33" s="70"/>
    </row>
    <row r="34" spans="1:105" ht="12" customHeight="1" x14ac:dyDescent="0.25">
      <c r="A34" s="60" t="s">
        <v>1471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1719</v>
      </c>
    </row>
    <row r="35" spans="1:105" ht="12" customHeight="1" x14ac:dyDescent="0.25">
      <c r="A35" s="60" t="s">
        <v>1473</v>
      </c>
      <c r="B35" s="262">
        <v>2.2860616452080058</v>
      </c>
      <c r="C35" s="262">
        <v>2.449254398706143</v>
      </c>
      <c r="D35" s="262">
        <v>2.2211337862293989</v>
      </c>
      <c r="E35" s="262">
        <v>1.9146257034354419</v>
      </c>
      <c r="F35" s="262">
        <v>2.3487651392403421</v>
      </c>
      <c r="G35" s="262">
        <v>2.3627725441243719</v>
      </c>
      <c r="H35" s="262">
        <v>2.7168857277945699</v>
      </c>
      <c r="I35" s="262">
        <v>2.6226488884750401</v>
      </c>
      <c r="J35" s="262">
        <v>2.7559076914160112</v>
      </c>
      <c r="K35" s="262">
        <v>2.4465796757079432</v>
      </c>
      <c r="L35" s="262">
        <v>2.6816914289469489</v>
      </c>
      <c r="M35" s="262">
        <v>2.910464536299334</v>
      </c>
      <c r="N35" s="262">
        <v>2.528288032159455</v>
      </c>
      <c r="O35" s="262">
        <v>2.8696810638263792</v>
      </c>
      <c r="P35" s="262">
        <v>2.667574949667606</v>
      </c>
      <c r="Q35" s="262">
        <v>2.6160373913273172</v>
      </c>
      <c r="R35" s="262">
        <v>2.6758763776587662</v>
      </c>
      <c r="S35" s="262">
        <v>2.7658999931548358</v>
      </c>
      <c r="T35" s="262">
        <v>2.632652298458023</v>
      </c>
      <c r="U35" s="262">
        <v>2.783951201405015</v>
      </c>
      <c r="V35" s="262">
        <v>2.9538823102153282</v>
      </c>
      <c r="W35" s="262">
        <v>3.0155915273168579</v>
      </c>
      <c r="X35" s="262">
        <v>3.1879305373066331</v>
      </c>
      <c r="Y35" s="262">
        <v>1.959334762455734</v>
      </c>
      <c r="DA35" s="72" t="s">
        <v>1720</v>
      </c>
    </row>
    <row r="36" spans="1:105" ht="12" customHeight="1" x14ac:dyDescent="0.25">
      <c r="A36" s="64" t="s">
        <v>28</v>
      </c>
      <c r="B36" s="229">
        <v>1.178852519210859</v>
      </c>
      <c r="C36" s="229">
        <v>1.0740659968109001</v>
      </c>
      <c r="D36" s="229">
        <v>0.56204086741329118</v>
      </c>
      <c r="E36" s="229">
        <v>0.42222075852978602</v>
      </c>
      <c r="F36" s="229">
        <v>0.75838495349852342</v>
      </c>
      <c r="G36" s="229">
        <v>0.76874307481409809</v>
      </c>
      <c r="H36" s="229">
        <v>0.99316896018116074</v>
      </c>
      <c r="I36" s="229">
        <v>0.77250058018805268</v>
      </c>
      <c r="J36" s="229">
        <v>0.81214313895707513</v>
      </c>
      <c r="K36" s="229">
        <v>0.87622303992473671</v>
      </c>
      <c r="L36" s="229">
        <v>0.83196576848982717</v>
      </c>
      <c r="M36" s="229">
        <v>0.968863767820759</v>
      </c>
      <c r="N36" s="229">
        <v>0.7946253362309702</v>
      </c>
      <c r="O36" s="229">
        <v>1.0062579467993411</v>
      </c>
      <c r="P36" s="229">
        <v>0.81294653294109298</v>
      </c>
      <c r="Q36" s="229">
        <v>0.81331132587164767</v>
      </c>
      <c r="R36" s="229">
        <v>0.86131976628063756</v>
      </c>
      <c r="S36" s="229">
        <v>0.904468086933785</v>
      </c>
      <c r="T36" s="229">
        <v>0.71806487430838606</v>
      </c>
      <c r="U36" s="229">
        <v>0.84507941330240288</v>
      </c>
      <c r="V36" s="229">
        <v>0.71948760729588168</v>
      </c>
      <c r="W36" s="229">
        <v>0.93159965962510838</v>
      </c>
      <c r="X36" s="229">
        <v>1.451789437811549</v>
      </c>
      <c r="Y36" s="229">
        <v>0.6750235093718453</v>
      </c>
      <c r="DA36" s="73" t="s">
        <v>1721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1722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</v>
      </c>
      <c r="T38" s="229">
        <v>0</v>
      </c>
      <c r="U38" s="229">
        <v>0</v>
      </c>
      <c r="V38" s="229">
        <v>0</v>
      </c>
      <c r="W38" s="229">
        <v>0</v>
      </c>
      <c r="X38" s="229">
        <v>0</v>
      </c>
      <c r="Y38" s="229">
        <v>0</v>
      </c>
      <c r="DA38" s="73" t="s">
        <v>1723</v>
      </c>
    </row>
    <row r="39" spans="1:105" ht="12" customHeight="1" x14ac:dyDescent="0.25">
      <c r="A39" s="64" t="s">
        <v>159</v>
      </c>
      <c r="B39" s="229">
        <v>1.0401494930676309E-2</v>
      </c>
      <c r="C39" s="229">
        <v>1.1448386544483999E-2</v>
      </c>
      <c r="D39" s="229">
        <v>1.147150877252371E-2</v>
      </c>
      <c r="E39" s="229">
        <v>6.7640857666562953E-3</v>
      </c>
      <c r="F39" s="229">
        <v>8.9352701936980458E-3</v>
      </c>
      <c r="G39" s="229">
        <v>5.8277044904668481E-3</v>
      </c>
      <c r="H39" s="229">
        <v>2.9425739137884572E-3</v>
      </c>
      <c r="I39" s="229">
        <v>2.808475785703628E-3</v>
      </c>
      <c r="J39" s="229">
        <v>1.8110797665778959E-3</v>
      </c>
      <c r="K39" s="229">
        <v>1.603728355783167E-3</v>
      </c>
      <c r="L39" s="229">
        <v>2.9843810735854619E-3</v>
      </c>
      <c r="M39" s="229">
        <v>2.384504201784756E-3</v>
      </c>
      <c r="N39" s="229">
        <v>6.9301055328309588E-3</v>
      </c>
      <c r="O39" s="229">
        <v>1.2591196350526669E-2</v>
      </c>
      <c r="P39" s="229">
        <v>1.0847014385818929E-2</v>
      </c>
      <c r="Q39" s="229">
        <v>1.353548371603755E-2</v>
      </c>
      <c r="R39" s="229">
        <v>2.7017241742333779E-2</v>
      </c>
      <c r="S39" s="229">
        <v>6.3614827375606434E-2</v>
      </c>
      <c r="T39" s="229">
        <v>6.2572847016682268E-2</v>
      </c>
      <c r="U39" s="229">
        <v>9.0213014935692726E-2</v>
      </c>
      <c r="V39" s="229">
        <v>8.6185860174623929E-2</v>
      </c>
      <c r="W39" s="229">
        <v>9.4959150919735308E-2</v>
      </c>
      <c r="X39" s="229">
        <v>0.1099317580448933</v>
      </c>
      <c r="Y39" s="229">
        <v>9.1591471498448221E-2</v>
      </c>
      <c r="DA39" s="73" t="s">
        <v>1724</v>
      </c>
    </row>
    <row r="40" spans="1:105" ht="12" customHeight="1" x14ac:dyDescent="0.25">
      <c r="A40" s="64" t="s">
        <v>32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1725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1726</v>
      </c>
    </row>
    <row r="42" spans="1:105" ht="12" customHeight="1" x14ac:dyDescent="0.25">
      <c r="A42" s="64" t="s">
        <v>35</v>
      </c>
      <c r="B42" s="229">
        <v>0.78433421567172201</v>
      </c>
      <c r="C42" s="229">
        <v>0.71513859934171398</v>
      </c>
      <c r="D42" s="229">
        <v>0.75923975042828284</v>
      </c>
      <c r="E42" s="229">
        <v>0.62513136995456942</v>
      </c>
      <c r="F42" s="229">
        <v>0.71028505858883029</v>
      </c>
      <c r="G42" s="229">
        <v>0.68403008382335895</v>
      </c>
      <c r="H42" s="229">
        <v>0.73950990143728523</v>
      </c>
      <c r="I42" s="229">
        <v>0.91234258938480906</v>
      </c>
      <c r="J42" s="229">
        <v>0.89853527265762612</v>
      </c>
      <c r="K42" s="229">
        <v>0.90191805521324586</v>
      </c>
      <c r="L42" s="229">
        <v>0.8741738395629608</v>
      </c>
      <c r="M42" s="229">
        <v>1.0163311869052629</v>
      </c>
      <c r="N42" s="229">
        <v>0.85145719383988083</v>
      </c>
      <c r="O42" s="229">
        <v>0.82601164808497152</v>
      </c>
      <c r="P42" s="229">
        <v>0.82344424556389939</v>
      </c>
      <c r="Q42" s="229">
        <v>0.88064165673743766</v>
      </c>
      <c r="R42" s="229">
        <v>0.91378298434244132</v>
      </c>
      <c r="S42" s="229">
        <v>0.86907113095022637</v>
      </c>
      <c r="T42" s="229">
        <v>0.8581761126578118</v>
      </c>
      <c r="U42" s="229">
        <v>0.87070248008630413</v>
      </c>
      <c r="V42" s="229">
        <v>0.64042831947277012</v>
      </c>
      <c r="W42" s="229">
        <v>0.61303864092252858</v>
      </c>
      <c r="X42" s="229">
        <v>0.128852930417341</v>
      </c>
      <c r="Y42" s="229">
        <v>8.8357329458717035E-2</v>
      </c>
      <c r="DA42" s="73" t="s">
        <v>1727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1728</v>
      </c>
    </row>
    <row r="44" spans="1:105" ht="12" customHeight="1" x14ac:dyDescent="0.25">
      <c r="A44" s="64" t="s">
        <v>38</v>
      </c>
      <c r="B44" s="229">
        <v>0.31247341539474932</v>
      </c>
      <c r="C44" s="229">
        <v>0.64860141600904531</v>
      </c>
      <c r="D44" s="229">
        <v>0.88838165961530191</v>
      </c>
      <c r="E44" s="229">
        <v>0.86050948918443038</v>
      </c>
      <c r="F44" s="229">
        <v>0.87115985695929066</v>
      </c>
      <c r="G44" s="229">
        <v>0.90417168099644796</v>
      </c>
      <c r="H44" s="229">
        <v>0.98126429226233547</v>
      </c>
      <c r="I44" s="229">
        <v>0.93499724311647425</v>
      </c>
      <c r="J44" s="229">
        <v>1.0434182000347321</v>
      </c>
      <c r="K44" s="229">
        <v>0.66683485221417715</v>
      </c>
      <c r="L44" s="229">
        <v>0.9725674398205757</v>
      </c>
      <c r="M44" s="229">
        <v>0.92288507737152803</v>
      </c>
      <c r="N44" s="229">
        <v>0.87527539655577291</v>
      </c>
      <c r="O44" s="229">
        <v>1.0248202725915401</v>
      </c>
      <c r="P44" s="229">
        <v>1.0203371567767949</v>
      </c>
      <c r="Q44" s="229">
        <v>0.90854892500219375</v>
      </c>
      <c r="R44" s="229">
        <v>0.8737563852933532</v>
      </c>
      <c r="S44" s="229">
        <v>0.92874594789521836</v>
      </c>
      <c r="T44" s="229">
        <v>0.99383846447514301</v>
      </c>
      <c r="U44" s="229">
        <v>0.97795629308061449</v>
      </c>
      <c r="V44" s="229">
        <v>1.5077805232720529</v>
      </c>
      <c r="W44" s="229">
        <v>1.375994075849486</v>
      </c>
      <c r="X44" s="229">
        <v>1.4973564110328501</v>
      </c>
      <c r="Y44" s="229">
        <v>1.104362452126723</v>
      </c>
      <c r="DA44" s="73" t="s">
        <v>1729</v>
      </c>
    </row>
    <row r="45" spans="1:105" ht="12" customHeight="1" x14ac:dyDescent="0.25">
      <c r="A45" s="146" t="s">
        <v>39</v>
      </c>
      <c r="B45" s="325">
        <v>0</v>
      </c>
      <c r="C45" s="325">
        <v>0</v>
      </c>
      <c r="D45" s="325">
        <v>0</v>
      </c>
      <c r="E45" s="325">
        <v>0</v>
      </c>
      <c r="F45" s="325">
        <v>0</v>
      </c>
      <c r="G45" s="325">
        <v>0</v>
      </c>
      <c r="H45" s="325">
        <v>0</v>
      </c>
      <c r="I45" s="325">
        <v>0</v>
      </c>
      <c r="J45" s="325">
        <v>0</v>
      </c>
      <c r="K45" s="325">
        <v>0</v>
      </c>
      <c r="L45" s="325">
        <v>0</v>
      </c>
      <c r="M45" s="325">
        <v>0</v>
      </c>
      <c r="N45" s="325">
        <v>0</v>
      </c>
      <c r="O45" s="325">
        <v>0</v>
      </c>
      <c r="P45" s="325">
        <v>0</v>
      </c>
      <c r="Q45" s="325">
        <v>0</v>
      </c>
      <c r="R45" s="325">
        <v>0</v>
      </c>
      <c r="S45" s="325">
        <v>0</v>
      </c>
      <c r="T45" s="325">
        <v>0</v>
      </c>
      <c r="U45" s="325">
        <v>0</v>
      </c>
      <c r="V45" s="325">
        <v>0</v>
      </c>
      <c r="W45" s="325">
        <v>0</v>
      </c>
      <c r="X45" s="325">
        <v>0</v>
      </c>
      <c r="Y45" s="325">
        <v>0</v>
      </c>
      <c r="DA45" s="148" t="s">
        <v>1730</v>
      </c>
    </row>
    <row r="46" spans="1:105" ht="12" customHeight="1" x14ac:dyDescent="0.25">
      <c r="A46" s="100" t="s">
        <v>105</v>
      </c>
      <c r="B46" s="279">
        <v>491.55324999999999</v>
      </c>
      <c r="C46" s="279">
        <v>428.55617999999998</v>
      </c>
      <c r="D46" s="279">
        <v>443.25394</v>
      </c>
      <c r="E46" s="279">
        <v>389.21685000000002</v>
      </c>
      <c r="F46" s="279">
        <v>427.46960999999999</v>
      </c>
      <c r="G46" s="279">
        <v>419.62720000000002</v>
      </c>
      <c r="H46" s="279">
        <v>415.40186999999997</v>
      </c>
      <c r="I46" s="279">
        <v>410.29111</v>
      </c>
      <c r="J46" s="279">
        <v>382.38609000000002</v>
      </c>
      <c r="K46" s="279">
        <v>357.91381000000001</v>
      </c>
      <c r="L46" s="279">
        <v>370.65643</v>
      </c>
      <c r="M46" s="279">
        <v>389.21530999999999</v>
      </c>
      <c r="N46" s="279">
        <v>381.11905000000002</v>
      </c>
      <c r="O46" s="279">
        <v>371.56367999999998</v>
      </c>
      <c r="P46" s="279">
        <v>359.82299999999998</v>
      </c>
      <c r="Q46" s="279">
        <v>329.47699999999998</v>
      </c>
      <c r="R46" s="279">
        <v>351.36799999999999</v>
      </c>
      <c r="S46" s="279">
        <v>370.69900000000001</v>
      </c>
      <c r="T46" s="279">
        <v>369.49205999999998</v>
      </c>
      <c r="U46" s="279">
        <v>394.79349999999999</v>
      </c>
      <c r="V46" s="279">
        <v>399.13936999999999</v>
      </c>
      <c r="W46" s="279">
        <v>350.572</v>
      </c>
      <c r="X46" s="279">
        <v>368.935</v>
      </c>
      <c r="Y46" s="279">
        <v>241.09800000000001</v>
      </c>
      <c r="DA46" s="105" t="s">
        <v>1731</v>
      </c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f t="shared" ref="B48:Y48" si="2">SUM(B49:B53)+B59+B60+B79+B89+B97</f>
        <v>116.49452030066082</v>
      </c>
      <c r="C48" s="223">
        <f t="shared" si="2"/>
        <v>140.45293651830289</v>
      </c>
      <c r="D48" s="223">
        <f t="shared" si="2"/>
        <v>75.338333306897624</v>
      </c>
      <c r="E48" s="223">
        <f t="shared" si="2"/>
        <v>48.637724138035495</v>
      </c>
      <c r="F48" s="223">
        <f t="shared" si="2"/>
        <v>80.090389183803183</v>
      </c>
      <c r="G48" s="223">
        <f t="shared" si="2"/>
        <v>90.675114538040617</v>
      </c>
      <c r="H48" s="223">
        <f t="shared" si="2"/>
        <v>91.393278729580885</v>
      </c>
      <c r="I48" s="223">
        <f t="shared" si="2"/>
        <v>13.747516627054896</v>
      </c>
      <c r="J48" s="223">
        <f t="shared" si="2"/>
        <v>19.491562929866088</v>
      </c>
      <c r="K48" s="223">
        <f t="shared" si="2"/>
        <v>17.38669950522922</v>
      </c>
      <c r="L48" s="223">
        <f t="shared" si="2"/>
        <v>14.972999907748861</v>
      </c>
      <c r="M48" s="223">
        <f t="shared" si="2"/>
        <v>21.649249840126487</v>
      </c>
      <c r="N48" s="223">
        <f t="shared" si="2"/>
        <v>48.655319110485891</v>
      </c>
      <c r="O48" s="223">
        <f t="shared" si="2"/>
        <v>22.171128418956954</v>
      </c>
      <c r="P48" s="223">
        <f t="shared" si="2"/>
        <v>21.269008596508677</v>
      </c>
      <c r="Q48" s="223">
        <f t="shared" si="2"/>
        <v>20.537140693961973</v>
      </c>
      <c r="R48" s="223">
        <f t="shared" si="2"/>
        <v>20.127432534485269</v>
      </c>
      <c r="S48" s="223">
        <f t="shared" si="2"/>
        <v>19.884312301201248</v>
      </c>
      <c r="T48" s="223">
        <f t="shared" si="2"/>
        <v>21.311894779338537</v>
      </c>
      <c r="U48" s="223">
        <f t="shared" si="2"/>
        <v>25.857556141034046</v>
      </c>
      <c r="V48" s="223">
        <f t="shared" si="2"/>
        <v>34.079767355459445</v>
      </c>
      <c r="W48" s="223">
        <f t="shared" si="2"/>
        <v>23.138106566214603</v>
      </c>
      <c r="X48" s="223">
        <f t="shared" si="2"/>
        <v>2.2993582221004689</v>
      </c>
      <c r="Y48" s="223">
        <f t="shared" si="2"/>
        <v>6.1967851633824331</v>
      </c>
      <c r="DA48" s="89"/>
    </row>
    <row r="49" spans="1:105" ht="12" customHeight="1" x14ac:dyDescent="0.25">
      <c r="A49" s="55" t="s">
        <v>91</v>
      </c>
      <c r="B49" s="259">
        <v>0</v>
      </c>
      <c r="C49" s="259">
        <v>0</v>
      </c>
      <c r="D49" s="259">
        <v>0</v>
      </c>
      <c r="E49" s="259">
        <v>0</v>
      </c>
      <c r="F49" s="259">
        <v>0</v>
      </c>
      <c r="G49" s="259">
        <v>0</v>
      </c>
      <c r="H49" s="259">
        <v>0</v>
      </c>
      <c r="I49" s="259">
        <v>0</v>
      </c>
      <c r="J49" s="259">
        <v>0</v>
      </c>
      <c r="K49" s="259">
        <v>0</v>
      </c>
      <c r="L49" s="259">
        <v>0</v>
      </c>
      <c r="M49" s="259">
        <v>0</v>
      </c>
      <c r="N49" s="259">
        <v>0</v>
      </c>
      <c r="O49" s="259">
        <v>0</v>
      </c>
      <c r="P49" s="259">
        <v>0</v>
      </c>
      <c r="Q49" s="259">
        <v>0</v>
      </c>
      <c r="R49" s="259">
        <v>0</v>
      </c>
      <c r="S49" s="259">
        <v>0</v>
      </c>
      <c r="T49" s="259">
        <v>0</v>
      </c>
      <c r="U49" s="259">
        <v>0</v>
      </c>
      <c r="V49" s="259">
        <v>0</v>
      </c>
      <c r="W49" s="259">
        <v>0</v>
      </c>
      <c r="X49" s="259">
        <v>0</v>
      </c>
      <c r="Y49" s="259">
        <v>0</v>
      </c>
      <c r="DA49" s="67" t="s">
        <v>1732</v>
      </c>
    </row>
    <row r="50" spans="1:105" ht="12" customHeight="1" x14ac:dyDescent="0.25">
      <c r="A50" s="173" t="s">
        <v>92</v>
      </c>
      <c r="B50" s="224">
        <v>0</v>
      </c>
      <c r="C50" s="224">
        <v>0</v>
      </c>
      <c r="D50" s="224">
        <v>0</v>
      </c>
      <c r="E50" s="224">
        <v>0</v>
      </c>
      <c r="F50" s="224">
        <v>0</v>
      </c>
      <c r="G50" s="224">
        <v>0</v>
      </c>
      <c r="H50" s="224">
        <v>0</v>
      </c>
      <c r="I50" s="224">
        <v>0</v>
      </c>
      <c r="J50" s="224">
        <v>0</v>
      </c>
      <c r="K50" s="224">
        <v>0</v>
      </c>
      <c r="L50" s="224">
        <v>0</v>
      </c>
      <c r="M50" s="224">
        <v>0</v>
      </c>
      <c r="N50" s="224">
        <v>0</v>
      </c>
      <c r="O50" s="224">
        <v>0</v>
      </c>
      <c r="P50" s="224">
        <v>0</v>
      </c>
      <c r="Q50" s="224">
        <v>0</v>
      </c>
      <c r="R50" s="224">
        <v>0</v>
      </c>
      <c r="S50" s="224">
        <v>0</v>
      </c>
      <c r="T50" s="224">
        <v>0</v>
      </c>
      <c r="U50" s="224">
        <v>0</v>
      </c>
      <c r="V50" s="224">
        <v>0</v>
      </c>
      <c r="W50" s="224">
        <v>0</v>
      </c>
      <c r="X50" s="224">
        <v>0</v>
      </c>
      <c r="Y50" s="224">
        <v>0</v>
      </c>
      <c r="DA50" s="177" t="s">
        <v>1733</v>
      </c>
    </row>
    <row r="51" spans="1:105" ht="12" customHeight="1" x14ac:dyDescent="0.25">
      <c r="A51" s="173" t="s">
        <v>93</v>
      </c>
      <c r="B51" s="224">
        <v>0</v>
      </c>
      <c r="C51" s="224">
        <v>0</v>
      </c>
      <c r="D51" s="224">
        <v>0</v>
      </c>
      <c r="E51" s="224">
        <v>0</v>
      </c>
      <c r="F51" s="224">
        <v>0</v>
      </c>
      <c r="G51" s="224">
        <v>0</v>
      </c>
      <c r="H51" s="224">
        <v>0</v>
      </c>
      <c r="I51" s="224">
        <v>0</v>
      </c>
      <c r="J51" s="224">
        <v>0</v>
      </c>
      <c r="K51" s="224">
        <v>0</v>
      </c>
      <c r="L51" s="224">
        <v>0</v>
      </c>
      <c r="M51" s="224">
        <v>0</v>
      </c>
      <c r="N51" s="224">
        <v>0</v>
      </c>
      <c r="O51" s="224">
        <v>0</v>
      </c>
      <c r="P51" s="224">
        <v>0</v>
      </c>
      <c r="Q51" s="224">
        <v>0</v>
      </c>
      <c r="R51" s="224">
        <v>0</v>
      </c>
      <c r="S51" s="224">
        <v>0</v>
      </c>
      <c r="T51" s="224">
        <v>0</v>
      </c>
      <c r="U51" s="224">
        <v>0</v>
      </c>
      <c r="V51" s="224">
        <v>0</v>
      </c>
      <c r="W51" s="224">
        <v>0</v>
      </c>
      <c r="X51" s="224">
        <v>0</v>
      </c>
      <c r="Y51" s="224">
        <v>0</v>
      </c>
      <c r="DA51" s="177" t="s">
        <v>1734</v>
      </c>
    </row>
    <row r="52" spans="1:105" ht="12" customHeight="1" x14ac:dyDescent="0.25">
      <c r="A52" s="173" t="s">
        <v>94</v>
      </c>
      <c r="B52" s="224">
        <v>0</v>
      </c>
      <c r="C52" s="224">
        <v>0</v>
      </c>
      <c r="D52" s="224">
        <v>0</v>
      </c>
      <c r="E52" s="224">
        <v>0</v>
      </c>
      <c r="F52" s="224">
        <v>0</v>
      </c>
      <c r="G52" s="224">
        <v>0</v>
      </c>
      <c r="H52" s="224">
        <v>0</v>
      </c>
      <c r="I52" s="224">
        <v>0</v>
      </c>
      <c r="J52" s="224">
        <v>0</v>
      </c>
      <c r="K52" s="224">
        <v>0</v>
      </c>
      <c r="L52" s="224">
        <v>0</v>
      </c>
      <c r="M52" s="224">
        <v>0</v>
      </c>
      <c r="N52" s="224">
        <v>0</v>
      </c>
      <c r="O52" s="224">
        <v>0</v>
      </c>
      <c r="P52" s="224">
        <v>0</v>
      </c>
      <c r="Q52" s="224">
        <v>0</v>
      </c>
      <c r="R52" s="224">
        <v>0</v>
      </c>
      <c r="S52" s="224">
        <v>0</v>
      </c>
      <c r="T52" s="224">
        <v>0</v>
      </c>
      <c r="U52" s="224">
        <v>0</v>
      </c>
      <c r="V52" s="224">
        <v>0</v>
      </c>
      <c r="W52" s="224">
        <v>0</v>
      </c>
      <c r="X52" s="224">
        <v>0</v>
      </c>
      <c r="Y52" s="224">
        <v>0</v>
      </c>
      <c r="DA52" s="177" t="s">
        <v>1735</v>
      </c>
    </row>
    <row r="53" spans="1:105" ht="12" customHeight="1" x14ac:dyDescent="0.25">
      <c r="A53" s="56" t="s">
        <v>95</v>
      </c>
      <c r="B53" s="260">
        <v>0.62387731824786707</v>
      </c>
      <c r="C53" s="260">
        <v>0.71752100030401256</v>
      </c>
      <c r="D53" s="260">
        <v>0.33217074471009439</v>
      </c>
      <c r="E53" s="260">
        <v>0.24199421897900561</v>
      </c>
      <c r="F53" s="260">
        <v>0.44437503452189442</v>
      </c>
      <c r="G53" s="260">
        <v>0.50183319140331994</v>
      </c>
      <c r="H53" s="260">
        <v>0.52273739681694598</v>
      </c>
      <c r="I53" s="260">
        <v>8.8019436142672894E-2</v>
      </c>
      <c r="J53" s="260">
        <v>0.1210913422907192</v>
      </c>
      <c r="K53" s="260">
        <v>0.1147589608673803</v>
      </c>
      <c r="L53" s="260">
        <v>9.4813071828607223E-2</v>
      </c>
      <c r="M53" s="260">
        <v>0.12037430290966571</v>
      </c>
      <c r="N53" s="260">
        <v>0.27357962947786391</v>
      </c>
      <c r="O53" s="260">
        <v>0.115400187870264</v>
      </c>
      <c r="P53" s="260">
        <v>0.1118978413188199</v>
      </c>
      <c r="Q53" s="260">
        <v>0.1150122134695571</v>
      </c>
      <c r="R53" s="260">
        <v>0.1157255114932763</v>
      </c>
      <c r="S53" s="260">
        <v>0.1156892541278107</v>
      </c>
      <c r="T53" s="260">
        <v>0.1344013940083339</v>
      </c>
      <c r="U53" s="260">
        <v>0.16586907826332251</v>
      </c>
      <c r="V53" s="260">
        <v>0.1953323900153191</v>
      </c>
      <c r="W53" s="260">
        <v>0.1355870344275939</v>
      </c>
      <c r="X53" s="260">
        <v>8.8217372672292141E-3</v>
      </c>
      <c r="Y53" s="260">
        <v>1.8987585037429248E-2</v>
      </c>
      <c r="DA53" s="68" t="s">
        <v>1736</v>
      </c>
    </row>
    <row r="54" spans="1:105" ht="12" customHeight="1" x14ac:dyDescent="0.25">
      <c r="A54" s="37" t="s">
        <v>159</v>
      </c>
      <c r="B54" s="226">
        <v>8.1653015921486077E-3</v>
      </c>
      <c r="C54" s="226">
        <v>1.130553935706158E-2</v>
      </c>
      <c r="D54" s="226">
        <v>4.944133832777922E-3</v>
      </c>
      <c r="E54" s="226">
        <v>2.5904121281276281E-3</v>
      </c>
      <c r="F54" s="226">
        <v>5.5207157555019863E-3</v>
      </c>
      <c r="G54" s="226">
        <v>4.2393310513384056E-3</v>
      </c>
      <c r="H54" s="226">
        <v>2.071773586461391E-3</v>
      </c>
      <c r="I54" s="226">
        <v>2.7011983538687641E-4</v>
      </c>
      <c r="J54" s="226">
        <v>2.4357968390719079E-4</v>
      </c>
      <c r="K54" s="226">
        <v>2.036942583677816E-4</v>
      </c>
      <c r="L54" s="226">
        <v>3.2258528784972671E-4</v>
      </c>
      <c r="M54" s="226">
        <v>2.8175970349792818E-4</v>
      </c>
      <c r="N54" s="226">
        <v>2.2087182619079881E-3</v>
      </c>
      <c r="O54" s="226">
        <v>1.7326752872395259E-3</v>
      </c>
      <c r="P54" s="226">
        <v>1.4548366413433061E-3</v>
      </c>
      <c r="Q54" s="226">
        <v>1.7409815931697071E-3</v>
      </c>
      <c r="R54" s="226">
        <v>3.3233241586055231E-3</v>
      </c>
      <c r="S54" s="226">
        <v>7.890707332791529E-3</v>
      </c>
      <c r="T54" s="226">
        <v>9.1337359415376313E-3</v>
      </c>
      <c r="U54" s="226">
        <v>1.5572180605117791E-2</v>
      </c>
      <c r="V54" s="226">
        <v>2.316895337991464E-2</v>
      </c>
      <c r="W54" s="226">
        <v>1.8185409352007881E-2</v>
      </c>
      <c r="X54" s="226">
        <v>4.0613537368835101E-3</v>
      </c>
      <c r="Y54" s="226">
        <v>9.6644203491749632E-3</v>
      </c>
      <c r="DA54" s="69" t="s">
        <v>1737</v>
      </c>
    </row>
    <row r="55" spans="1:105" ht="12" customHeight="1" x14ac:dyDescent="0.25">
      <c r="A55" s="37" t="s">
        <v>35</v>
      </c>
      <c r="B55" s="226">
        <v>0.61571201665571851</v>
      </c>
      <c r="C55" s="226">
        <v>0.70621546094695098</v>
      </c>
      <c r="D55" s="226">
        <v>0.32722661087731653</v>
      </c>
      <c r="E55" s="226">
        <v>0.23940380685087789</v>
      </c>
      <c r="F55" s="226">
        <v>0.43885431876639241</v>
      </c>
      <c r="G55" s="226">
        <v>0.49759386035198161</v>
      </c>
      <c r="H55" s="226">
        <v>0.5206656232304846</v>
      </c>
      <c r="I55" s="226">
        <v>8.7749316307286024E-2</v>
      </c>
      <c r="J55" s="226">
        <v>0.120847762606812</v>
      </c>
      <c r="K55" s="226">
        <v>0.1145552666090125</v>
      </c>
      <c r="L55" s="226">
        <v>9.4490486540757493E-2</v>
      </c>
      <c r="M55" s="226">
        <v>0.1200925432061678</v>
      </c>
      <c r="N55" s="226">
        <v>0.27137091121595591</v>
      </c>
      <c r="O55" s="226">
        <v>0.1136675125830244</v>
      </c>
      <c r="P55" s="226">
        <v>0.1104430046774766</v>
      </c>
      <c r="Q55" s="226">
        <v>0.11327123187638739</v>
      </c>
      <c r="R55" s="226">
        <v>0.11240218733467081</v>
      </c>
      <c r="S55" s="226">
        <v>0.1077985467950191</v>
      </c>
      <c r="T55" s="226">
        <v>0.12526765806679621</v>
      </c>
      <c r="U55" s="226">
        <v>0.1502968976582047</v>
      </c>
      <c r="V55" s="226">
        <v>0.1721634366354044</v>
      </c>
      <c r="W55" s="226">
        <v>0.11740162507558601</v>
      </c>
      <c r="X55" s="226">
        <v>4.7603835303457031E-3</v>
      </c>
      <c r="Y55" s="226">
        <v>9.323164688254287E-3</v>
      </c>
      <c r="DA55" s="69" t="s">
        <v>1738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0</v>
      </c>
      <c r="Y56" s="226">
        <v>0</v>
      </c>
      <c r="DA56" s="69" t="s">
        <v>1739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X57" s="226">
        <v>0</v>
      </c>
      <c r="Y57" s="226">
        <v>0</v>
      </c>
      <c r="DA57" s="69" t="s">
        <v>1740</v>
      </c>
    </row>
    <row r="58" spans="1:105" ht="12" customHeight="1" x14ac:dyDescent="0.25">
      <c r="A58" s="37" t="s">
        <v>40</v>
      </c>
      <c r="B58" s="226">
        <v>0</v>
      </c>
      <c r="C58" s="226">
        <v>0</v>
      </c>
      <c r="D58" s="226">
        <v>0</v>
      </c>
      <c r="E58" s="226">
        <v>0</v>
      </c>
      <c r="F58" s="226">
        <v>0</v>
      </c>
      <c r="G58" s="226">
        <v>0</v>
      </c>
      <c r="H58" s="226">
        <v>0</v>
      </c>
      <c r="I58" s="226">
        <v>0</v>
      </c>
      <c r="J58" s="226">
        <v>0</v>
      </c>
      <c r="K58" s="226">
        <v>0</v>
      </c>
      <c r="L58" s="226">
        <v>0</v>
      </c>
      <c r="M58" s="226">
        <v>0</v>
      </c>
      <c r="N58" s="226">
        <v>0</v>
      </c>
      <c r="O58" s="226">
        <v>0</v>
      </c>
      <c r="P58" s="226">
        <v>0</v>
      </c>
      <c r="Q58" s="226">
        <v>0</v>
      </c>
      <c r="R58" s="226">
        <v>0</v>
      </c>
      <c r="S58" s="226">
        <v>0</v>
      </c>
      <c r="T58" s="226">
        <v>0</v>
      </c>
      <c r="U58" s="226">
        <v>0</v>
      </c>
      <c r="V58" s="226">
        <v>0</v>
      </c>
      <c r="W58" s="226">
        <v>0</v>
      </c>
      <c r="X58" s="226">
        <v>0</v>
      </c>
      <c r="Y58" s="226">
        <v>0</v>
      </c>
      <c r="DA58" s="69" t="s">
        <v>1741</v>
      </c>
    </row>
    <row r="59" spans="1:105" ht="12" customHeight="1" x14ac:dyDescent="0.25">
      <c r="A59" s="57" t="s">
        <v>1496</v>
      </c>
      <c r="B59" s="261">
        <v>0</v>
      </c>
      <c r="C59" s="261">
        <v>0</v>
      </c>
      <c r="D59" s="261">
        <v>0</v>
      </c>
      <c r="E59" s="261">
        <v>0</v>
      </c>
      <c r="F59" s="261">
        <v>0</v>
      </c>
      <c r="G59" s="261">
        <v>0</v>
      </c>
      <c r="H59" s="261">
        <v>0</v>
      </c>
      <c r="I59" s="261">
        <v>0</v>
      </c>
      <c r="J59" s="261">
        <v>0</v>
      </c>
      <c r="K59" s="261">
        <v>0</v>
      </c>
      <c r="L59" s="261">
        <v>0</v>
      </c>
      <c r="M59" s="261">
        <v>0</v>
      </c>
      <c r="N59" s="261">
        <v>0</v>
      </c>
      <c r="O59" s="261">
        <v>0</v>
      </c>
      <c r="P59" s="261">
        <v>0</v>
      </c>
      <c r="Q59" s="261">
        <v>0</v>
      </c>
      <c r="R59" s="261">
        <v>0</v>
      </c>
      <c r="S59" s="261">
        <v>0</v>
      </c>
      <c r="T59" s="261">
        <v>0</v>
      </c>
      <c r="U59" s="261">
        <v>0</v>
      </c>
      <c r="V59" s="261">
        <v>0</v>
      </c>
      <c r="W59" s="261">
        <v>0</v>
      </c>
      <c r="X59" s="261">
        <v>0</v>
      </c>
      <c r="Y59" s="261">
        <v>0</v>
      </c>
      <c r="DA59" s="70" t="s">
        <v>1742</v>
      </c>
    </row>
    <row r="60" spans="1:105" ht="12" customHeight="1" x14ac:dyDescent="0.25">
      <c r="A60" s="57" t="s">
        <v>1498</v>
      </c>
      <c r="B60" s="261">
        <f t="shared" ref="B60:Y60" si="3">B61+B67+B78</f>
        <v>20.232619092855607</v>
      </c>
      <c r="C60" s="261">
        <f t="shared" si="3"/>
        <v>23.075503700608841</v>
      </c>
      <c r="D60" s="261">
        <f t="shared" si="3"/>
        <v>11.480908449497006</v>
      </c>
      <c r="E60" s="261">
        <f t="shared" si="3"/>
        <v>7.2080356838903139</v>
      </c>
      <c r="F60" s="261">
        <f t="shared" si="3"/>
        <v>12.570799029571406</v>
      </c>
      <c r="G60" s="261">
        <f t="shared" si="3"/>
        <v>14.072543760083175</v>
      </c>
      <c r="H60" s="261">
        <f t="shared" si="3"/>
        <v>14.458565180626213</v>
      </c>
      <c r="I60" s="261">
        <f t="shared" si="3"/>
        <v>2.2463985272734877</v>
      </c>
      <c r="J60" s="261">
        <f t="shared" si="3"/>
        <v>3.1266753697822018</v>
      </c>
      <c r="K60" s="261">
        <f t="shared" si="3"/>
        <v>2.9366105975945422</v>
      </c>
      <c r="L60" s="261">
        <f t="shared" si="3"/>
        <v>2.4395566419862811</v>
      </c>
      <c r="M60" s="261">
        <f t="shared" si="3"/>
        <v>3.6007286479491087</v>
      </c>
      <c r="N60" s="261">
        <f t="shared" si="3"/>
        <v>7.9650169281174161</v>
      </c>
      <c r="O60" s="261">
        <f t="shared" si="3"/>
        <v>3.6552782970393802</v>
      </c>
      <c r="P60" s="261">
        <f t="shared" si="3"/>
        <v>3.4117903398365401</v>
      </c>
      <c r="Q60" s="261">
        <f t="shared" si="3"/>
        <v>3.3430710970978668</v>
      </c>
      <c r="R60" s="261">
        <f t="shared" si="3"/>
        <v>3.2943838681258781</v>
      </c>
      <c r="S60" s="261">
        <f t="shared" si="3"/>
        <v>3.2515714930233233</v>
      </c>
      <c r="T60" s="261">
        <f t="shared" si="3"/>
        <v>3.3965838736933165</v>
      </c>
      <c r="U60" s="261">
        <f t="shared" si="3"/>
        <v>4.1985356210421108</v>
      </c>
      <c r="V60" s="261">
        <f t="shared" si="3"/>
        <v>5.2108613751807988</v>
      </c>
      <c r="W60" s="261">
        <f t="shared" si="3"/>
        <v>3.6410990813595303</v>
      </c>
      <c r="X60" s="261">
        <f t="shared" si="3"/>
        <v>0.38683482570260158</v>
      </c>
      <c r="Y60" s="261">
        <f t="shared" si="3"/>
        <v>0.99785410549457676</v>
      </c>
      <c r="DA60" s="70"/>
    </row>
    <row r="61" spans="1:105" ht="12" customHeight="1" x14ac:dyDescent="0.25">
      <c r="A61" s="60" t="s">
        <v>1499</v>
      </c>
      <c r="B61" s="262">
        <v>16.666307569419491</v>
      </c>
      <c r="C61" s="262">
        <v>18.689369385520521</v>
      </c>
      <c r="D61" s="262">
        <v>9.0682281719920237</v>
      </c>
      <c r="E61" s="262">
        <v>5.6384528711294726</v>
      </c>
      <c r="F61" s="262">
        <v>10.0333296358796</v>
      </c>
      <c r="G61" s="262">
        <v>11.18938811018217</v>
      </c>
      <c r="H61" s="262">
        <v>11.570972548416661</v>
      </c>
      <c r="I61" s="262">
        <v>1.81704405743502</v>
      </c>
      <c r="J61" s="262">
        <v>2.5140134699547598</v>
      </c>
      <c r="K61" s="262">
        <v>2.399899227074239</v>
      </c>
      <c r="L61" s="262">
        <v>1.971427588334725</v>
      </c>
      <c r="M61" s="262">
        <v>2.927893724733706</v>
      </c>
      <c r="N61" s="262">
        <v>6.4447847291893634</v>
      </c>
      <c r="O61" s="262">
        <v>2.963815521256171</v>
      </c>
      <c r="P61" s="262">
        <v>2.7424085155942088</v>
      </c>
      <c r="Q61" s="262">
        <v>2.7001513233434769</v>
      </c>
      <c r="R61" s="262">
        <v>2.6655763870310158</v>
      </c>
      <c r="S61" s="262">
        <v>2.630222132787106</v>
      </c>
      <c r="T61" s="262">
        <v>2.725365879619396</v>
      </c>
      <c r="U61" s="262">
        <v>3.389261251117035</v>
      </c>
      <c r="V61" s="262">
        <v>4.1224854733573899</v>
      </c>
      <c r="W61" s="262">
        <v>2.9089325666202059</v>
      </c>
      <c r="X61" s="262">
        <v>0.31549035817277771</v>
      </c>
      <c r="Y61" s="262">
        <v>0.80250172011088738</v>
      </c>
      <c r="DA61" s="72" t="s">
        <v>1743</v>
      </c>
    </row>
    <row r="62" spans="1:105" ht="12" customHeight="1" x14ac:dyDescent="0.25">
      <c r="A62" s="59" t="s">
        <v>28</v>
      </c>
      <c r="B62" s="230">
        <v>9.9550242382688907</v>
      </c>
      <c r="C62" s="230">
        <v>11.147964850372819</v>
      </c>
      <c r="D62" s="230">
        <v>3.8242031101735461</v>
      </c>
      <c r="E62" s="230">
        <v>2.2584529257756381</v>
      </c>
      <c r="F62" s="230">
        <v>5.149633884358698</v>
      </c>
      <c r="G62" s="230">
        <v>5.8972710345608457</v>
      </c>
      <c r="H62" s="230">
        <v>6.6212196616894659</v>
      </c>
      <c r="I62" s="230">
        <v>0.83172827310435682</v>
      </c>
      <c r="J62" s="230">
        <v>1.1922635444744121</v>
      </c>
      <c r="K62" s="230">
        <v>1.1815441003120759</v>
      </c>
      <c r="L62" s="230">
        <v>0.95964966789174921</v>
      </c>
      <c r="M62" s="230">
        <v>1.4272285483643099</v>
      </c>
      <c r="N62" s="230">
        <v>3.0980944259376799</v>
      </c>
      <c r="O62" s="230">
        <v>1.616578841764553</v>
      </c>
      <c r="P62" s="230">
        <v>1.3534363431207539</v>
      </c>
      <c r="Q62" s="230">
        <v>1.286136741859792</v>
      </c>
      <c r="R62" s="230">
        <v>1.2740070807755639</v>
      </c>
      <c r="S62" s="230">
        <v>1.2949115436406811</v>
      </c>
      <c r="T62" s="230">
        <v>1.1941499804386619</v>
      </c>
      <c r="U62" s="230">
        <v>1.5859374223152991</v>
      </c>
      <c r="V62" s="230">
        <v>2.0510846719908549</v>
      </c>
      <c r="W62" s="230">
        <v>1.652820688706532</v>
      </c>
      <c r="X62" s="230">
        <v>0.27092900725752928</v>
      </c>
      <c r="Y62" s="230">
        <v>0.63359657481507625</v>
      </c>
      <c r="DA62" s="71" t="s">
        <v>1744</v>
      </c>
    </row>
    <row r="63" spans="1:105" ht="12" customHeight="1" x14ac:dyDescent="0.25">
      <c r="A63" s="59" t="s">
        <v>31</v>
      </c>
      <c r="B63" s="295">
        <v>0</v>
      </c>
      <c r="C63" s="295">
        <v>0</v>
      </c>
      <c r="D63" s="295">
        <v>0</v>
      </c>
      <c r="E63" s="295">
        <v>0</v>
      </c>
      <c r="F63" s="295">
        <v>0</v>
      </c>
      <c r="G63" s="295">
        <v>0</v>
      </c>
      <c r="H63" s="295">
        <v>0</v>
      </c>
      <c r="I63" s="295">
        <v>0</v>
      </c>
      <c r="J63" s="295">
        <v>0</v>
      </c>
      <c r="K63" s="295">
        <v>0</v>
      </c>
      <c r="L63" s="295">
        <v>0</v>
      </c>
      <c r="M63" s="295">
        <v>0</v>
      </c>
      <c r="N63" s="295">
        <v>0</v>
      </c>
      <c r="O63" s="295">
        <v>0</v>
      </c>
      <c r="P63" s="295">
        <v>0</v>
      </c>
      <c r="Q63" s="295">
        <v>0</v>
      </c>
      <c r="R63" s="295">
        <v>0</v>
      </c>
      <c r="S63" s="295">
        <v>0</v>
      </c>
      <c r="T63" s="295">
        <v>0</v>
      </c>
      <c r="U63" s="295">
        <v>0</v>
      </c>
      <c r="V63" s="295">
        <v>0</v>
      </c>
      <c r="W63" s="295">
        <v>0</v>
      </c>
      <c r="X63" s="295">
        <v>0</v>
      </c>
      <c r="Y63" s="295">
        <v>0</v>
      </c>
      <c r="DA63" s="122" t="s">
        <v>1745</v>
      </c>
    </row>
    <row r="64" spans="1:105" ht="12" customHeight="1" x14ac:dyDescent="0.25">
      <c r="A64" s="59" t="s">
        <v>159</v>
      </c>
      <c r="B64" s="295">
        <v>8.7837225150462092E-2</v>
      </c>
      <c r="C64" s="295">
        <v>0.1188252967418524</v>
      </c>
      <c r="D64" s="295">
        <v>7.8053718278833645E-2</v>
      </c>
      <c r="E64" s="295">
        <v>3.6181000060480362E-2</v>
      </c>
      <c r="F64" s="295">
        <v>6.06728415999057E-2</v>
      </c>
      <c r="G64" s="295">
        <v>4.4706162586142691E-2</v>
      </c>
      <c r="H64" s="295">
        <v>1.961743573862473E-2</v>
      </c>
      <c r="I64" s="295">
        <v>3.0238018911649808E-3</v>
      </c>
      <c r="J64" s="295">
        <v>2.6587485361249598E-3</v>
      </c>
      <c r="K64" s="295">
        <v>2.1625495917586778E-3</v>
      </c>
      <c r="L64" s="295">
        <v>3.4424016162676149E-3</v>
      </c>
      <c r="M64" s="295">
        <v>3.512601651041879E-3</v>
      </c>
      <c r="N64" s="295">
        <v>2.701917538177117E-2</v>
      </c>
      <c r="O64" s="295">
        <v>2.02280753931014E-2</v>
      </c>
      <c r="P64" s="295">
        <v>1.8058682692216822E-2</v>
      </c>
      <c r="Q64" s="295">
        <v>2.1404451619290651E-2</v>
      </c>
      <c r="R64" s="295">
        <v>3.996211236552942E-2</v>
      </c>
      <c r="S64" s="295">
        <v>9.1076264055530598E-2</v>
      </c>
      <c r="T64" s="295">
        <v>0.1040593499479158</v>
      </c>
      <c r="U64" s="295">
        <v>0.16930029783509479</v>
      </c>
      <c r="V64" s="295">
        <v>0.24569498481135291</v>
      </c>
      <c r="W64" s="295">
        <v>0.16847413757676119</v>
      </c>
      <c r="X64" s="295">
        <v>2.0515166523097369E-2</v>
      </c>
      <c r="Y64" s="295">
        <v>8.5970402242274827E-2</v>
      </c>
      <c r="DA64" s="122" t="s">
        <v>1746</v>
      </c>
    </row>
    <row r="65" spans="1:105" ht="12" customHeight="1" x14ac:dyDescent="0.25">
      <c r="A65" s="59" t="s">
        <v>32</v>
      </c>
      <c r="B65" s="295">
        <v>0</v>
      </c>
      <c r="C65" s="295">
        <v>0</v>
      </c>
      <c r="D65" s="295">
        <v>0</v>
      </c>
      <c r="E65" s="295">
        <v>0</v>
      </c>
      <c r="F65" s="295">
        <v>0</v>
      </c>
      <c r="G65" s="295">
        <v>0</v>
      </c>
      <c r="H65" s="295">
        <v>0</v>
      </c>
      <c r="I65" s="295">
        <v>0</v>
      </c>
      <c r="J65" s="295">
        <v>0</v>
      </c>
      <c r="K65" s="295">
        <v>0</v>
      </c>
      <c r="L65" s="295">
        <v>0</v>
      </c>
      <c r="M65" s="295">
        <v>0</v>
      </c>
      <c r="N65" s="295">
        <v>0</v>
      </c>
      <c r="O65" s="295">
        <v>0</v>
      </c>
      <c r="P65" s="295">
        <v>0</v>
      </c>
      <c r="Q65" s="295">
        <v>0</v>
      </c>
      <c r="R65" s="295">
        <v>0</v>
      </c>
      <c r="S65" s="295">
        <v>0</v>
      </c>
      <c r="T65" s="295">
        <v>0</v>
      </c>
      <c r="U65" s="295">
        <v>0</v>
      </c>
      <c r="V65" s="295">
        <v>0</v>
      </c>
      <c r="W65" s="295">
        <v>0</v>
      </c>
      <c r="X65" s="295">
        <v>0</v>
      </c>
      <c r="Y65" s="295">
        <v>0</v>
      </c>
      <c r="DA65" s="122" t="s">
        <v>1747</v>
      </c>
    </row>
    <row r="66" spans="1:105" ht="12" customHeight="1" x14ac:dyDescent="0.25">
      <c r="A66" s="59" t="s">
        <v>35</v>
      </c>
      <c r="B66" s="295">
        <v>6.6234461060001326</v>
      </c>
      <c r="C66" s="295">
        <v>7.4225792384058549</v>
      </c>
      <c r="D66" s="295">
        <v>5.1659713435396446</v>
      </c>
      <c r="E66" s="295">
        <v>3.3438189452933549</v>
      </c>
      <c r="F66" s="295">
        <v>4.8230229099209918</v>
      </c>
      <c r="G66" s="295">
        <v>5.247410913035182</v>
      </c>
      <c r="H66" s="295">
        <v>4.9301354509885664</v>
      </c>
      <c r="I66" s="295">
        <v>0.98229198243949767</v>
      </c>
      <c r="J66" s="295">
        <v>1.3190911769442231</v>
      </c>
      <c r="K66" s="295">
        <v>1.216192577170405</v>
      </c>
      <c r="L66" s="295">
        <v>1.008335518826708</v>
      </c>
      <c r="M66" s="295">
        <v>1.4971525747183541</v>
      </c>
      <c r="N66" s="295">
        <v>3.319671127869912</v>
      </c>
      <c r="O66" s="295">
        <v>1.327008604098517</v>
      </c>
      <c r="P66" s="295">
        <v>1.3709134897812381</v>
      </c>
      <c r="Q66" s="295">
        <v>1.392610129864394</v>
      </c>
      <c r="R66" s="295">
        <v>1.351607193889923</v>
      </c>
      <c r="S66" s="295">
        <v>1.244234325090894</v>
      </c>
      <c r="T66" s="295">
        <v>1.427156549232818</v>
      </c>
      <c r="U66" s="295">
        <v>1.6340235309666411</v>
      </c>
      <c r="V66" s="295">
        <v>1.825705816555182</v>
      </c>
      <c r="W66" s="295">
        <v>1.0876377403369131</v>
      </c>
      <c r="X66" s="295">
        <v>2.4046184392150959E-2</v>
      </c>
      <c r="Y66" s="295">
        <v>8.2934743053536347E-2</v>
      </c>
      <c r="DA66" s="122" t="s">
        <v>1748</v>
      </c>
    </row>
    <row r="67" spans="1:105" ht="12" customHeight="1" x14ac:dyDescent="0.25">
      <c r="A67" s="60" t="s">
        <v>1506</v>
      </c>
      <c r="B67" s="262">
        <v>3.5663115234361169</v>
      </c>
      <c r="C67" s="262">
        <v>4.3861343150883201</v>
      </c>
      <c r="D67" s="262">
        <v>2.4126802775049829</v>
      </c>
      <c r="E67" s="262">
        <v>1.5695828127608411</v>
      </c>
      <c r="F67" s="262">
        <v>2.537469393691806</v>
      </c>
      <c r="G67" s="262">
        <v>2.883155649901004</v>
      </c>
      <c r="H67" s="262">
        <v>2.8875926322095511</v>
      </c>
      <c r="I67" s="262">
        <v>0.42935446983846759</v>
      </c>
      <c r="J67" s="262">
        <v>0.61266189982744179</v>
      </c>
      <c r="K67" s="262">
        <v>0.53671137052030327</v>
      </c>
      <c r="L67" s="262">
        <v>0.46812905365155622</v>
      </c>
      <c r="M67" s="262">
        <v>0.67283492321540272</v>
      </c>
      <c r="N67" s="262">
        <v>1.5202321989280529</v>
      </c>
      <c r="O67" s="262">
        <v>0.69146277578320925</v>
      </c>
      <c r="P67" s="262">
        <v>0.66938182424233128</v>
      </c>
      <c r="Q67" s="262">
        <v>0.64291977375439002</v>
      </c>
      <c r="R67" s="262">
        <v>0.62880748109486218</v>
      </c>
      <c r="S67" s="262">
        <v>0.62134936023621734</v>
      </c>
      <c r="T67" s="262">
        <v>0.67121799407392069</v>
      </c>
      <c r="U67" s="262">
        <v>0.80927436992507573</v>
      </c>
      <c r="V67" s="262">
        <v>1.0883759018234089</v>
      </c>
      <c r="W67" s="262">
        <v>0.73216651473932415</v>
      </c>
      <c r="X67" s="262">
        <v>7.1344467529823874E-2</v>
      </c>
      <c r="Y67" s="262">
        <v>0.1953523853836894</v>
      </c>
      <c r="DA67" s="72" t="s">
        <v>1749</v>
      </c>
    </row>
    <row r="68" spans="1:105" ht="12" customHeight="1" x14ac:dyDescent="0.25">
      <c r="A68" s="147" t="s">
        <v>28</v>
      </c>
      <c r="B68" s="229">
        <v>1.8390384758460221</v>
      </c>
      <c r="C68" s="229">
        <v>1.923441569716273</v>
      </c>
      <c r="D68" s="229">
        <v>0.61051023777447955</v>
      </c>
      <c r="E68" s="229">
        <v>0.34613054895799522</v>
      </c>
      <c r="F68" s="229">
        <v>0.81931504175904357</v>
      </c>
      <c r="G68" s="229">
        <v>0.93805302799213086</v>
      </c>
      <c r="H68" s="229">
        <v>1.055571584266199</v>
      </c>
      <c r="I68" s="229">
        <v>0.12646625269362921</v>
      </c>
      <c r="J68" s="229">
        <v>0.18054638041581431</v>
      </c>
      <c r="K68" s="229">
        <v>0.19221890597263791</v>
      </c>
      <c r="L68" s="229">
        <v>0.1452319769790103</v>
      </c>
      <c r="M68" s="229">
        <v>0.2239798391966461</v>
      </c>
      <c r="N68" s="229">
        <v>0.47779960465602678</v>
      </c>
      <c r="O68" s="229">
        <v>0.2424624540401126</v>
      </c>
      <c r="P68" s="229">
        <v>0.20399488055598741</v>
      </c>
      <c r="Q68" s="229">
        <v>0.19988014519776359</v>
      </c>
      <c r="R68" s="229">
        <v>0.20240259123106991</v>
      </c>
      <c r="S68" s="229">
        <v>0.2031854617163385</v>
      </c>
      <c r="T68" s="229">
        <v>0.18307699229044311</v>
      </c>
      <c r="U68" s="229">
        <v>0.24565844020247241</v>
      </c>
      <c r="V68" s="229">
        <v>0.26509958461558969</v>
      </c>
      <c r="W68" s="229">
        <v>0.2261864943382921</v>
      </c>
      <c r="X68" s="229">
        <v>3.2490401906183283E-2</v>
      </c>
      <c r="Y68" s="229">
        <v>6.7302155442076156E-2</v>
      </c>
      <c r="DA68" s="73" t="s">
        <v>1750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1751</v>
      </c>
    </row>
    <row r="70" spans="1:105" ht="12" customHeight="1" x14ac:dyDescent="0.25">
      <c r="A70" s="147" t="s">
        <v>31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1752</v>
      </c>
    </row>
    <row r="71" spans="1:105" ht="12" customHeight="1" x14ac:dyDescent="0.25">
      <c r="A71" s="147" t="s">
        <v>159</v>
      </c>
      <c r="B71" s="229">
        <v>1.622658396373123E-2</v>
      </c>
      <c r="C71" s="229">
        <v>2.0501815206163589E-2</v>
      </c>
      <c r="D71" s="229">
        <v>1.2460790583748681E-2</v>
      </c>
      <c r="E71" s="229">
        <v>5.5451009272120821E-3</v>
      </c>
      <c r="F71" s="229">
        <v>9.6531467800175779E-3</v>
      </c>
      <c r="G71" s="229">
        <v>7.111213125201488E-3</v>
      </c>
      <c r="H71" s="229">
        <v>3.1274612201246188E-3</v>
      </c>
      <c r="I71" s="229">
        <v>4.5977623513534632E-4</v>
      </c>
      <c r="J71" s="229">
        <v>4.0261855431033731E-4</v>
      </c>
      <c r="K71" s="229">
        <v>3.5181328951634989E-4</v>
      </c>
      <c r="L71" s="229">
        <v>5.209680251175592E-4</v>
      </c>
      <c r="M71" s="229">
        <v>5.5124454584649322E-4</v>
      </c>
      <c r="N71" s="229">
        <v>4.1669973669814162E-3</v>
      </c>
      <c r="O71" s="229">
        <v>3.033906341967393E-3</v>
      </c>
      <c r="P71" s="229">
        <v>2.721870768079831E-3</v>
      </c>
      <c r="Q71" s="229">
        <v>3.3264930223171549E-3</v>
      </c>
      <c r="R71" s="229">
        <v>6.348814866026036E-3</v>
      </c>
      <c r="S71" s="229">
        <v>1.429083928890908E-2</v>
      </c>
      <c r="T71" s="229">
        <v>1.5953500917166959E-2</v>
      </c>
      <c r="U71" s="229">
        <v>2.6224267431224621E-2</v>
      </c>
      <c r="V71" s="229">
        <v>3.1755704337842992E-2</v>
      </c>
      <c r="W71" s="229">
        <v>2.3055480141028661E-2</v>
      </c>
      <c r="X71" s="229">
        <v>2.4602238507231179E-3</v>
      </c>
      <c r="Y71" s="229">
        <v>9.1319833552069175E-3</v>
      </c>
      <c r="DA71" s="73" t="s">
        <v>1753</v>
      </c>
    </row>
    <row r="72" spans="1:105" ht="12" customHeight="1" x14ac:dyDescent="0.25">
      <c r="A72" s="147" t="s">
        <v>32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1754</v>
      </c>
    </row>
    <row r="73" spans="1:105" ht="12" customHeight="1" x14ac:dyDescent="0.25">
      <c r="A73" s="147" t="s">
        <v>33</v>
      </c>
      <c r="B73" s="229">
        <v>0</v>
      </c>
      <c r="C73" s="229">
        <v>0</v>
      </c>
      <c r="D73" s="229">
        <v>0</v>
      </c>
      <c r="E73" s="229">
        <v>0</v>
      </c>
      <c r="F73" s="229">
        <v>0</v>
      </c>
      <c r="G73" s="229">
        <v>0</v>
      </c>
      <c r="H73" s="229">
        <v>0</v>
      </c>
      <c r="I73" s="229">
        <v>0</v>
      </c>
      <c r="J73" s="229">
        <v>0</v>
      </c>
      <c r="K73" s="229">
        <v>0</v>
      </c>
      <c r="L73" s="229">
        <v>0</v>
      </c>
      <c r="M73" s="229">
        <v>0</v>
      </c>
      <c r="N73" s="229">
        <v>0</v>
      </c>
      <c r="O73" s="229">
        <v>0</v>
      </c>
      <c r="P73" s="229">
        <v>0</v>
      </c>
      <c r="Q73" s="229">
        <v>0</v>
      </c>
      <c r="R73" s="229">
        <v>0</v>
      </c>
      <c r="S73" s="229">
        <v>0</v>
      </c>
      <c r="T73" s="229">
        <v>0</v>
      </c>
      <c r="U73" s="229">
        <v>0</v>
      </c>
      <c r="V73" s="229">
        <v>0</v>
      </c>
      <c r="W73" s="229">
        <v>0</v>
      </c>
      <c r="X73" s="229">
        <v>0</v>
      </c>
      <c r="Y73" s="229">
        <v>0</v>
      </c>
      <c r="DA73" s="73" t="s">
        <v>1755</v>
      </c>
    </row>
    <row r="74" spans="1:105" ht="12" customHeight="1" x14ac:dyDescent="0.25">
      <c r="A74" s="147" t="s">
        <v>35</v>
      </c>
      <c r="B74" s="229">
        <v>1.223580369076521</v>
      </c>
      <c r="C74" s="229">
        <v>1.2806729885935479</v>
      </c>
      <c r="D74" s="229">
        <v>0.8247151896535666</v>
      </c>
      <c r="E74" s="229">
        <v>0.51247377084604928</v>
      </c>
      <c r="F74" s="229">
        <v>0.76735070989203802</v>
      </c>
      <c r="G74" s="229">
        <v>0.83468262985443065</v>
      </c>
      <c r="H74" s="229">
        <v>0.78597466245653547</v>
      </c>
      <c r="I74" s="229">
        <v>0.1493598210945184</v>
      </c>
      <c r="J74" s="229">
        <v>0.19975209217749171</v>
      </c>
      <c r="K74" s="229">
        <v>0.19785567595318029</v>
      </c>
      <c r="L74" s="229">
        <v>0.15260002244264609</v>
      </c>
      <c r="M74" s="229">
        <v>0.2349532549097145</v>
      </c>
      <c r="N74" s="229">
        <v>0.51197198484491147</v>
      </c>
      <c r="O74" s="229">
        <v>0.1990312840732652</v>
      </c>
      <c r="P74" s="229">
        <v>0.20662910008436511</v>
      </c>
      <c r="Q74" s="229">
        <v>0.216427309710989</v>
      </c>
      <c r="R74" s="229">
        <v>0.21473098736887539</v>
      </c>
      <c r="S74" s="229">
        <v>0.1952336644680196</v>
      </c>
      <c r="T74" s="229">
        <v>0.2187995920455259</v>
      </c>
      <c r="U74" s="229">
        <v>0.25310687939085491</v>
      </c>
      <c r="V74" s="229">
        <v>0.23596970920233301</v>
      </c>
      <c r="W74" s="229">
        <v>0.14884189753780869</v>
      </c>
      <c r="X74" s="229">
        <v>2.8836712728532101E-3</v>
      </c>
      <c r="Y74" s="229">
        <v>8.8095283188152299E-3</v>
      </c>
      <c r="DA74" s="73" t="s">
        <v>1756</v>
      </c>
    </row>
    <row r="75" spans="1:105" ht="12" customHeight="1" x14ac:dyDescent="0.25">
      <c r="A75" s="147" t="s">
        <v>36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1757</v>
      </c>
    </row>
    <row r="76" spans="1:105" ht="12" customHeight="1" x14ac:dyDescent="0.25">
      <c r="A76" s="147" t="s">
        <v>38</v>
      </c>
      <c r="B76" s="229">
        <v>0.48746609454984258</v>
      </c>
      <c r="C76" s="229">
        <v>1.161517941572336</v>
      </c>
      <c r="D76" s="229">
        <v>0.96499405949318862</v>
      </c>
      <c r="E76" s="229">
        <v>0.70543339202958411</v>
      </c>
      <c r="F76" s="229">
        <v>0.94115049526070726</v>
      </c>
      <c r="G76" s="229">
        <v>1.1033087789292411</v>
      </c>
      <c r="H76" s="229">
        <v>1.042918924266691</v>
      </c>
      <c r="I76" s="229">
        <v>0.15306861981518469</v>
      </c>
      <c r="J76" s="229">
        <v>0.23196080867982549</v>
      </c>
      <c r="K76" s="229">
        <v>0.14628497530496881</v>
      </c>
      <c r="L76" s="229">
        <v>0.16977608620478229</v>
      </c>
      <c r="M76" s="229">
        <v>0.21335058456319561</v>
      </c>
      <c r="N76" s="229">
        <v>0.52629361206013336</v>
      </c>
      <c r="O76" s="229">
        <v>0.24693513132786399</v>
      </c>
      <c r="P76" s="229">
        <v>0.25603597283389901</v>
      </c>
      <c r="Q76" s="229">
        <v>0.22328582582332041</v>
      </c>
      <c r="R76" s="229">
        <v>0.2053250876288909</v>
      </c>
      <c r="S76" s="229">
        <v>0.20863939476295021</v>
      </c>
      <c r="T76" s="229">
        <v>0.25338790882078471</v>
      </c>
      <c r="U76" s="229">
        <v>0.28428478290052378</v>
      </c>
      <c r="V76" s="229">
        <v>0.55555090366764359</v>
      </c>
      <c r="W76" s="229">
        <v>0.33408264272219468</v>
      </c>
      <c r="X76" s="229">
        <v>3.3510170500064267E-2</v>
      </c>
      <c r="Y76" s="229">
        <v>0.1101087182675911</v>
      </c>
      <c r="DA76" s="73" t="s">
        <v>1758</v>
      </c>
    </row>
    <row r="77" spans="1:105" ht="12" customHeight="1" x14ac:dyDescent="0.25">
      <c r="A77" s="147" t="s">
        <v>39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1759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1760</v>
      </c>
    </row>
    <row r="79" spans="1:105" ht="12" customHeight="1" x14ac:dyDescent="0.25">
      <c r="A79" s="57" t="s">
        <v>1520</v>
      </c>
      <c r="B79" s="261">
        <f t="shared" ref="B79:Y79" si="4">B80+B88</f>
        <v>86.758620823086659</v>
      </c>
      <c r="C79" s="261">
        <f t="shared" si="4"/>
        <v>106.7026706503848</v>
      </c>
      <c r="D79" s="261">
        <f t="shared" si="4"/>
        <v>58.693922835354307</v>
      </c>
      <c r="E79" s="261">
        <f t="shared" si="4"/>
        <v>38.18366376797843</v>
      </c>
      <c r="F79" s="261">
        <f t="shared" si="4"/>
        <v>61.729701270006963</v>
      </c>
      <c r="G79" s="261">
        <f t="shared" si="4"/>
        <v>70.139303916639989</v>
      </c>
      <c r="H79" s="261">
        <f t="shared" si="4"/>
        <v>70.247243580120383</v>
      </c>
      <c r="I79" s="261">
        <f t="shared" si="4"/>
        <v>10.445021811084709</v>
      </c>
      <c r="J79" s="261">
        <f t="shared" si="4"/>
        <v>14.904391024334201</v>
      </c>
      <c r="K79" s="261">
        <f t="shared" si="4"/>
        <v>13.05672204472641</v>
      </c>
      <c r="L79" s="261">
        <f t="shared" si="4"/>
        <v>11.388301553335481</v>
      </c>
      <c r="M79" s="261">
        <f t="shared" si="4"/>
        <v>16.368236368631241</v>
      </c>
      <c r="N79" s="261">
        <f t="shared" si="4"/>
        <v>36.983098095358727</v>
      </c>
      <c r="O79" s="261">
        <f t="shared" si="4"/>
        <v>16.821401154449379</v>
      </c>
      <c r="P79" s="261">
        <f t="shared" si="4"/>
        <v>16.284231900008539</v>
      </c>
      <c r="Q79" s="261">
        <f t="shared" si="4"/>
        <v>15.640482471671239</v>
      </c>
      <c r="R79" s="261">
        <f t="shared" si="4"/>
        <v>15.297168927762799</v>
      </c>
      <c r="S79" s="261">
        <f t="shared" si="4"/>
        <v>15.11573321319446</v>
      </c>
      <c r="T79" s="261">
        <f t="shared" si="4"/>
        <v>16.3289008979743</v>
      </c>
      <c r="U79" s="261">
        <f t="shared" si="4"/>
        <v>19.68743553129752</v>
      </c>
      <c r="V79" s="261">
        <f t="shared" si="4"/>
        <v>26.477213658638359</v>
      </c>
      <c r="W79" s="261">
        <f t="shared" si="4"/>
        <v>17.811611973377779</v>
      </c>
      <c r="X79" s="261">
        <f t="shared" si="4"/>
        <v>1.7356160743583131</v>
      </c>
      <c r="Y79" s="261">
        <f t="shared" si="4"/>
        <v>4.7523900867917526</v>
      </c>
      <c r="DA79" s="70"/>
    </row>
    <row r="80" spans="1:105" ht="12" customHeight="1" x14ac:dyDescent="0.25">
      <c r="A80" s="60" t="s">
        <v>1521</v>
      </c>
      <c r="B80" s="262">
        <v>86.758620823086659</v>
      </c>
      <c r="C80" s="262">
        <v>106.7026706503848</v>
      </c>
      <c r="D80" s="262">
        <v>58.693922835354307</v>
      </c>
      <c r="E80" s="262">
        <v>38.18366376797843</v>
      </c>
      <c r="F80" s="262">
        <v>61.729701270006963</v>
      </c>
      <c r="G80" s="262">
        <v>70.139303916639989</v>
      </c>
      <c r="H80" s="262">
        <v>70.247243580120383</v>
      </c>
      <c r="I80" s="262">
        <v>10.445021811084709</v>
      </c>
      <c r="J80" s="262">
        <v>14.904391024334201</v>
      </c>
      <c r="K80" s="262">
        <v>13.05672204472641</v>
      </c>
      <c r="L80" s="262">
        <v>11.388301553335481</v>
      </c>
      <c r="M80" s="262">
        <v>16.368236368631241</v>
      </c>
      <c r="N80" s="262">
        <v>36.983098095358727</v>
      </c>
      <c r="O80" s="262">
        <v>16.821401154449379</v>
      </c>
      <c r="P80" s="262">
        <v>16.284231900008539</v>
      </c>
      <c r="Q80" s="262">
        <v>15.640482471671239</v>
      </c>
      <c r="R80" s="262">
        <v>15.297168927762799</v>
      </c>
      <c r="S80" s="262">
        <v>15.11573321319446</v>
      </c>
      <c r="T80" s="262">
        <v>16.3289008979743</v>
      </c>
      <c r="U80" s="262">
        <v>19.68743553129752</v>
      </c>
      <c r="V80" s="262">
        <v>26.477213658638359</v>
      </c>
      <c r="W80" s="262">
        <v>17.811611973377779</v>
      </c>
      <c r="X80" s="262">
        <v>1.7356160743583131</v>
      </c>
      <c r="Y80" s="262">
        <v>4.7523900867917526</v>
      </c>
      <c r="DA80" s="72" t="s">
        <v>1761</v>
      </c>
    </row>
    <row r="81" spans="1:105" ht="12" customHeight="1" x14ac:dyDescent="0.25">
      <c r="A81" s="59" t="s">
        <v>28</v>
      </c>
      <c r="B81" s="230">
        <v>44.738784247110473</v>
      </c>
      <c r="C81" s="230">
        <v>46.792081041084593</v>
      </c>
      <c r="D81" s="230">
        <v>14.852046962138401</v>
      </c>
      <c r="E81" s="230">
        <v>8.4204110759791444</v>
      </c>
      <c r="F81" s="230">
        <v>19.93169765891248</v>
      </c>
      <c r="G81" s="230">
        <v>22.82026862563718</v>
      </c>
      <c r="H81" s="230">
        <v>25.679174191361561</v>
      </c>
      <c r="I81" s="230">
        <v>3.0765785860994401</v>
      </c>
      <c r="J81" s="230">
        <v>4.3922004167443749</v>
      </c>
      <c r="K81" s="230">
        <v>4.6761610893264871</v>
      </c>
      <c r="L81" s="230">
        <v>3.5330974143192799</v>
      </c>
      <c r="M81" s="230">
        <v>5.4488178649505521</v>
      </c>
      <c r="N81" s="230">
        <v>11.623559651859299</v>
      </c>
      <c r="O81" s="230">
        <v>5.898449413536774</v>
      </c>
      <c r="P81" s="230">
        <v>4.962638394235273</v>
      </c>
      <c r="Q81" s="230">
        <v>4.8625381190951087</v>
      </c>
      <c r="R81" s="230">
        <v>4.9239023430312923</v>
      </c>
      <c r="S81" s="230">
        <v>4.9429474441500973</v>
      </c>
      <c r="T81" s="230">
        <v>4.4537632933014386</v>
      </c>
      <c r="U81" s="230">
        <v>5.9761990295739178</v>
      </c>
      <c r="V81" s="230">
        <v>6.449148985128951</v>
      </c>
      <c r="W81" s="230">
        <v>5.502499758824178</v>
      </c>
      <c r="X81" s="230">
        <v>0.79040275669813931</v>
      </c>
      <c r="Y81" s="230">
        <v>1.6372776596222991</v>
      </c>
      <c r="DA81" s="71" t="s">
        <v>1762</v>
      </c>
    </row>
    <row r="82" spans="1:105" ht="12" customHeight="1" x14ac:dyDescent="0.25">
      <c r="A82" s="59" t="s">
        <v>31</v>
      </c>
      <c r="B82" s="295">
        <v>0</v>
      </c>
      <c r="C82" s="295">
        <v>0</v>
      </c>
      <c r="D82" s="295">
        <v>0</v>
      </c>
      <c r="E82" s="295">
        <v>0</v>
      </c>
      <c r="F82" s="295">
        <v>0</v>
      </c>
      <c r="G82" s="295">
        <v>0</v>
      </c>
      <c r="H82" s="295">
        <v>0</v>
      </c>
      <c r="I82" s="295">
        <v>0</v>
      </c>
      <c r="J82" s="295">
        <v>0</v>
      </c>
      <c r="K82" s="295">
        <v>0</v>
      </c>
      <c r="L82" s="295">
        <v>0</v>
      </c>
      <c r="M82" s="295">
        <v>0</v>
      </c>
      <c r="N82" s="295">
        <v>0</v>
      </c>
      <c r="O82" s="295">
        <v>0</v>
      </c>
      <c r="P82" s="295">
        <v>0</v>
      </c>
      <c r="Q82" s="295">
        <v>0</v>
      </c>
      <c r="R82" s="295">
        <v>0</v>
      </c>
      <c r="S82" s="295">
        <v>0</v>
      </c>
      <c r="T82" s="295">
        <v>0</v>
      </c>
      <c r="U82" s="295">
        <v>0</v>
      </c>
      <c r="V82" s="295">
        <v>0</v>
      </c>
      <c r="W82" s="295">
        <v>0</v>
      </c>
      <c r="X82" s="295">
        <v>0</v>
      </c>
      <c r="Y82" s="295">
        <v>0</v>
      </c>
      <c r="DA82" s="122" t="s">
        <v>1763</v>
      </c>
    </row>
    <row r="83" spans="1:105" ht="12" customHeight="1" x14ac:dyDescent="0.25">
      <c r="A83" s="59" t="s">
        <v>159</v>
      </c>
      <c r="B83" s="295">
        <v>0.39474847783542322</v>
      </c>
      <c r="C83" s="295">
        <v>0.49875317957158272</v>
      </c>
      <c r="D83" s="295">
        <v>0.30313700816851979</v>
      </c>
      <c r="E83" s="295">
        <v>0.1348971635282766</v>
      </c>
      <c r="F83" s="295">
        <v>0.2348347012686724</v>
      </c>
      <c r="G83" s="295">
        <v>0.1729963967160886</v>
      </c>
      <c r="H83" s="295">
        <v>7.6082591313916162E-2</v>
      </c>
      <c r="I83" s="295">
        <v>1.1185100287913301E-2</v>
      </c>
      <c r="J83" s="295">
        <v>9.7946099941640628E-3</v>
      </c>
      <c r="K83" s="295">
        <v>8.558656635879994E-3</v>
      </c>
      <c r="L83" s="295">
        <v>1.2673729441498201E-2</v>
      </c>
      <c r="M83" s="295">
        <v>1.3410274514608651E-2</v>
      </c>
      <c r="N83" s="295">
        <v>0.1013716671011444</v>
      </c>
      <c r="O83" s="295">
        <v>7.3806656599056331E-2</v>
      </c>
      <c r="P83" s="295">
        <v>6.6215683163246747E-2</v>
      </c>
      <c r="Q83" s="295">
        <v>8.0924491564267925E-2</v>
      </c>
      <c r="R83" s="295">
        <v>0.15444932895453359</v>
      </c>
      <c r="S83" s="295">
        <v>0.34765709584325399</v>
      </c>
      <c r="T83" s="295">
        <v>0.38810511302155648</v>
      </c>
      <c r="U83" s="295">
        <v>0.63796481588257758</v>
      </c>
      <c r="V83" s="295">
        <v>0.77252957110220821</v>
      </c>
      <c r="W83" s="295">
        <v>0.56087687413310172</v>
      </c>
      <c r="X83" s="295">
        <v>5.9850528144312992E-2</v>
      </c>
      <c r="Y83" s="295">
        <v>0.2221562182862199</v>
      </c>
      <c r="DA83" s="122" t="s">
        <v>1764</v>
      </c>
    </row>
    <row r="84" spans="1:105" ht="12" customHeight="1" x14ac:dyDescent="0.25">
      <c r="A84" s="59" t="s">
        <v>32</v>
      </c>
      <c r="B84" s="295">
        <v>0</v>
      </c>
      <c r="C84" s="295">
        <v>0</v>
      </c>
      <c r="D84" s="295">
        <v>0</v>
      </c>
      <c r="E84" s="295">
        <v>0</v>
      </c>
      <c r="F84" s="295">
        <v>0</v>
      </c>
      <c r="G84" s="295">
        <v>0</v>
      </c>
      <c r="H84" s="295">
        <v>0</v>
      </c>
      <c r="I84" s="295">
        <v>0</v>
      </c>
      <c r="J84" s="295">
        <v>0</v>
      </c>
      <c r="K84" s="295">
        <v>0</v>
      </c>
      <c r="L84" s="295">
        <v>0</v>
      </c>
      <c r="M84" s="295">
        <v>0</v>
      </c>
      <c r="N84" s="295">
        <v>0</v>
      </c>
      <c r="O84" s="295">
        <v>0</v>
      </c>
      <c r="P84" s="295">
        <v>0</v>
      </c>
      <c r="Q84" s="295">
        <v>0</v>
      </c>
      <c r="R84" s="295">
        <v>0</v>
      </c>
      <c r="S84" s="295">
        <v>0</v>
      </c>
      <c r="T84" s="295">
        <v>0</v>
      </c>
      <c r="U84" s="295">
        <v>0</v>
      </c>
      <c r="V84" s="295">
        <v>0</v>
      </c>
      <c r="W84" s="295">
        <v>0</v>
      </c>
      <c r="X84" s="295">
        <v>0</v>
      </c>
      <c r="Y84" s="295">
        <v>0</v>
      </c>
      <c r="DA84" s="122" t="s">
        <v>1765</v>
      </c>
    </row>
    <row r="85" spans="1:105" ht="12" customHeight="1" x14ac:dyDescent="0.25">
      <c r="A85" s="59" t="s">
        <v>33</v>
      </c>
      <c r="B85" s="295">
        <v>0</v>
      </c>
      <c r="C85" s="295">
        <v>0</v>
      </c>
      <c r="D85" s="295">
        <v>0</v>
      </c>
      <c r="E85" s="295">
        <v>0</v>
      </c>
      <c r="F85" s="295">
        <v>0</v>
      </c>
      <c r="G85" s="295">
        <v>0</v>
      </c>
      <c r="H85" s="295">
        <v>0</v>
      </c>
      <c r="I85" s="295">
        <v>0</v>
      </c>
      <c r="J85" s="295">
        <v>0</v>
      </c>
      <c r="K85" s="295">
        <v>0</v>
      </c>
      <c r="L85" s="295">
        <v>0</v>
      </c>
      <c r="M85" s="295">
        <v>0</v>
      </c>
      <c r="N85" s="295">
        <v>0</v>
      </c>
      <c r="O85" s="295">
        <v>0</v>
      </c>
      <c r="P85" s="295">
        <v>0</v>
      </c>
      <c r="Q85" s="295">
        <v>0</v>
      </c>
      <c r="R85" s="295">
        <v>0</v>
      </c>
      <c r="S85" s="295">
        <v>0</v>
      </c>
      <c r="T85" s="295">
        <v>0</v>
      </c>
      <c r="U85" s="295">
        <v>0</v>
      </c>
      <c r="V85" s="295">
        <v>0</v>
      </c>
      <c r="W85" s="295">
        <v>0</v>
      </c>
      <c r="X85" s="295">
        <v>0</v>
      </c>
      <c r="Y85" s="295">
        <v>0</v>
      </c>
      <c r="DA85" s="122" t="s">
        <v>1766</v>
      </c>
    </row>
    <row r="86" spans="1:105" ht="12" customHeight="1" x14ac:dyDescent="0.25">
      <c r="A86" s="59" t="s">
        <v>35</v>
      </c>
      <c r="B86" s="295">
        <v>29.766369143490181</v>
      </c>
      <c r="C86" s="295">
        <v>31.155276673279381</v>
      </c>
      <c r="D86" s="295">
        <v>20.063068510979299</v>
      </c>
      <c r="E86" s="295">
        <v>12.467087430368791</v>
      </c>
      <c r="F86" s="295">
        <v>18.667547363811281</v>
      </c>
      <c r="G86" s="295">
        <v>20.305549112934781</v>
      </c>
      <c r="H86" s="295">
        <v>19.120617273198668</v>
      </c>
      <c r="I86" s="295">
        <v>3.6335165897280302</v>
      </c>
      <c r="J86" s="295">
        <v>4.8594229387868246</v>
      </c>
      <c r="K86" s="295">
        <v>4.8132883106012159</v>
      </c>
      <c r="L86" s="295">
        <v>3.7123418404963129</v>
      </c>
      <c r="M86" s="295">
        <v>5.7157711040963344</v>
      </c>
      <c r="N86" s="295">
        <v>12.454880347190279</v>
      </c>
      <c r="O86" s="295">
        <v>4.8418876459247633</v>
      </c>
      <c r="P86" s="295">
        <v>5.0267217620861837</v>
      </c>
      <c r="Q86" s="295">
        <v>5.2650854462890484</v>
      </c>
      <c r="R86" s="295">
        <v>5.2238185558600936</v>
      </c>
      <c r="S86" s="295">
        <v>4.7495019311052182</v>
      </c>
      <c r="T86" s="295">
        <v>5.3227965974868248</v>
      </c>
      <c r="U86" s="295">
        <v>6.1573992155425499</v>
      </c>
      <c r="V86" s="295">
        <v>5.7404986613996627</v>
      </c>
      <c r="W86" s="295">
        <v>3.6209169238893519</v>
      </c>
      <c r="X86" s="295">
        <v>7.0151847615053359E-2</v>
      </c>
      <c r="Y86" s="295">
        <v>0.21431176778015559</v>
      </c>
      <c r="DA86" s="122" t="s">
        <v>1767</v>
      </c>
    </row>
    <row r="87" spans="1:105" ht="12" customHeight="1" x14ac:dyDescent="0.25">
      <c r="A87" s="59" t="s">
        <v>38</v>
      </c>
      <c r="B87" s="295">
        <v>11.858718954650589</v>
      </c>
      <c r="C87" s="295">
        <v>28.256559756449288</v>
      </c>
      <c r="D87" s="295">
        <v>23.47567035406809</v>
      </c>
      <c r="E87" s="295">
        <v>17.161268098102209</v>
      </c>
      <c r="F87" s="295">
        <v>22.895621546014532</v>
      </c>
      <c r="G87" s="295">
        <v>26.840489781351941</v>
      </c>
      <c r="H87" s="295">
        <v>25.371369524246241</v>
      </c>
      <c r="I87" s="295">
        <v>3.723741534969327</v>
      </c>
      <c r="J87" s="295">
        <v>5.6429730588088391</v>
      </c>
      <c r="K87" s="295">
        <v>3.558713988162824</v>
      </c>
      <c r="L87" s="295">
        <v>4.1301885690783848</v>
      </c>
      <c r="M87" s="295">
        <v>5.1902371250697419</v>
      </c>
      <c r="N87" s="295">
        <v>12.803286429208001</v>
      </c>
      <c r="O87" s="295">
        <v>6.0072574383887858</v>
      </c>
      <c r="P87" s="295">
        <v>6.228656060523833</v>
      </c>
      <c r="Q87" s="295">
        <v>5.4319344147228206</v>
      </c>
      <c r="R87" s="295">
        <v>4.9949986999168781</v>
      </c>
      <c r="S87" s="295">
        <v>5.0756267420958876</v>
      </c>
      <c r="T87" s="295">
        <v>6.1642358941644773</v>
      </c>
      <c r="U87" s="295">
        <v>6.9158724702984733</v>
      </c>
      <c r="V87" s="295">
        <v>13.515036441007529</v>
      </c>
      <c r="W87" s="295">
        <v>8.1273184165311481</v>
      </c>
      <c r="X87" s="295">
        <v>0.81521094190080734</v>
      </c>
      <c r="Y87" s="295">
        <v>2.6786444411030779</v>
      </c>
      <c r="DA87" s="122" t="s">
        <v>1768</v>
      </c>
    </row>
    <row r="88" spans="1:105" ht="12" customHeight="1" x14ac:dyDescent="0.25">
      <c r="A88" s="60" t="s">
        <v>1530</v>
      </c>
      <c r="B88" s="262">
        <v>0</v>
      </c>
      <c r="C88" s="262">
        <v>0</v>
      </c>
      <c r="D88" s="262">
        <v>0</v>
      </c>
      <c r="E88" s="262">
        <v>0</v>
      </c>
      <c r="F88" s="262">
        <v>0</v>
      </c>
      <c r="G88" s="262">
        <v>0</v>
      </c>
      <c r="H88" s="262">
        <v>0</v>
      </c>
      <c r="I88" s="262">
        <v>0</v>
      </c>
      <c r="J88" s="262">
        <v>0</v>
      </c>
      <c r="K88" s="262">
        <v>0</v>
      </c>
      <c r="L88" s="262">
        <v>0</v>
      </c>
      <c r="M88" s="262">
        <v>0</v>
      </c>
      <c r="N88" s="262">
        <v>0</v>
      </c>
      <c r="O88" s="262">
        <v>0</v>
      </c>
      <c r="P88" s="262">
        <v>0</v>
      </c>
      <c r="Q88" s="262">
        <v>0</v>
      </c>
      <c r="R88" s="262">
        <v>0</v>
      </c>
      <c r="S88" s="262">
        <v>0</v>
      </c>
      <c r="T88" s="262">
        <v>0</v>
      </c>
      <c r="U88" s="262">
        <v>0</v>
      </c>
      <c r="V88" s="262">
        <v>0</v>
      </c>
      <c r="W88" s="262">
        <v>0</v>
      </c>
      <c r="X88" s="262">
        <v>0</v>
      </c>
      <c r="Y88" s="262">
        <v>0</v>
      </c>
      <c r="DA88" s="72" t="s">
        <v>1769</v>
      </c>
    </row>
    <row r="89" spans="1:105" ht="12" customHeight="1" x14ac:dyDescent="0.25">
      <c r="A89" s="57" t="s">
        <v>1532</v>
      </c>
      <c r="B89" s="261">
        <f t="shared" ref="B89:Y89" si="5">B90+B96</f>
        <v>8.8794030664706831</v>
      </c>
      <c r="C89" s="261">
        <f t="shared" si="5"/>
        <v>9.9572411670052077</v>
      </c>
      <c r="D89" s="261">
        <f t="shared" si="5"/>
        <v>4.8313312773362238</v>
      </c>
      <c r="E89" s="261">
        <f t="shared" si="5"/>
        <v>3.004030467187722</v>
      </c>
      <c r="F89" s="261">
        <f t="shared" si="5"/>
        <v>5.34551384970292</v>
      </c>
      <c r="G89" s="261">
        <f t="shared" si="5"/>
        <v>5.9614336699141361</v>
      </c>
      <c r="H89" s="261">
        <f t="shared" si="5"/>
        <v>6.1647325720173116</v>
      </c>
      <c r="I89" s="261">
        <f t="shared" si="5"/>
        <v>0.96807685255401932</v>
      </c>
      <c r="J89" s="261">
        <f t="shared" si="5"/>
        <v>1.3394051934589639</v>
      </c>
      <c r="K89" s="261">
        <f t="shared" si="5"/>
        <v>1.278607902040888</v>
      </c>
      <c r="L89" s="261">
        <f t="shared" si="5"/>
        <v>1.050328640598464</v>
      </c>
      <c r="M89" s="261">
        <f t="shared" si="5"/>
        <v>1.559910520636473</v>
      </c>
      <c r="N89" s="261">
        <f t="shared" si="5"/>
        <v>3.4336244575318808</v>
      </c>
      <c r="O89" s="261">
        <f t="shared" si="5"/>
        <v>1.579048779597922</v>
      </c>
      <c r="P89" s="261">
        <f t="shared" si="5"/>
        <v>1.461088515344777</v>
      </c>
      <c r="Q89" s="261">
        <f t="shared" si="5"/>
        <v>1.438574911723296</v>
      </c>
      <c r="R89" s="261">
        <f t="shared" si="5"/>
        <v>1.4201542271033141</v>
      </c>
      <c r="S89" s="261">
        <f t="shared" si="5"/>
        <v>1.4013183408556511</v>
      </c>
      <c r="T89" s="261">
        <f t="shared" si="5"/>
        <v>1.452008613662584</v>
      </c>
      <c r="U89" s="261">
        <f t="shared" si="5"/>
        <v>1.8057159104310889</v>
      </c>
      <c r="V89" s="261">
        <f t="shared" si="5"/>
        <v>2.196359931624944</v>
      </c>
      <c r="W89" s="261">
        <f t="shared" si="5"/>
        <v>1.5498084770496989</v>
      </c>
      <c r="X89" s="261">
        <f t="shared" si="5"/>
        <v>0.16808558477232469</v>
      </c>
      <c r="Y89" s="261">
        <f t="shared" si="5"/>
        <v>0.42755338605867421</v>
      </c>
      <c r="DA89" s="70"/>
    </row>
    <row r="90" spans="1:105" ht="12" customHeight="1" x14ac:dyDescent="0.25">
      <c r="A90" s="60" t="s">
        <v>1533</v>
      </c>
      <c r="B90" s="262">
        <v>8.8794030664706831</v>
      </c>
      <c r="C90" s="262">
        <v>9.9572411670052077</v>
      </c>
      <c r="D90" s="262">
        <v>4.8313312773362238</v>
      </c>
      <c r="E90" s="262">
        <v>3.004030467187722</v>
      </c>
      <c r="F90" s="262">
        <v>5.34551384970292</v>
      </c>
      <c r="G90" s="262">
        <v>5.9614336699141361</v>
      </c>
      <c r="H90" s="262">
        <v>6.1647325720173116</v>
      </c>
      <c r="I90" s="262">
        <v>0.96807685255401932</v>
      </c>
      <c r="J90" s="262">
        <v>1.3394051934589639</v>
      </c>
      <c r="K90" s="262">
        <v>1.278607902040888</v>
      </c>
      <c r="L90" s="262">
        <v>1.050328640598464</v>
      </c>
      <c r="M90" s="262">
        <v>1.559910520636473</v>
      </c>
      <c r="N90" s="262">
        <v>3.4336244575318808</v>
      </c>
      <c r="O90" s="262">
        <v>1.579048779597922</v>
      </c>
      <c r="P90" s="262">
        <v>1.461088515344777</v>
      </c>
      <c r="Q90" s="262">
        <v>1.438574911723296</v>
      </c>
      <c r="R90" s="262">
        <v>1.4201542271033141</v>
      </c>
      <c r="S90" s="262">
        <v>1.4013183408556511</v>
      </c>
      <c r="T90" s="262">
        <v>1.452008613662584</v>
      </c>
      <c r="U90" s="262">
        <v>1.8057159104310889</v>
      </c>
      <c r="V90" s="262">
        <v>2.196359931624944</v>
      </c>
      <c r="W90" s="262">
        <v>1.5498084770496989</v>
      </c>
      <c r="X90" s="262">
        <v>0.16808558477232469</v>
      </c>
      <c r="Y90" s="262">
        <v>0.42755338605867421</v>
      </c>
      <c r="DA90" s="72" t="s">
        <v>1770</v>
      </c>
    </row>
    <row r="91" spans="1:105" ht="12" customHeight="1" x14ac:dyDescent="0.25">
      <c r="A91" s="59" t="s">
        <v>28</v>
      </c>
      <c r="B91" s="230">
        <v>5.3037946395677666</v>
      </c>
      <c r="C91" s="230">
        <v>5.9393643652020778</v>
      </c>
      <c r="D91" s="230">
        <v>2.0374423477932049</v>
      </c>
      <c r="E91" s="230">
        <v>1.203248755075651</v>
      </c>
      <c r="F91" s="230">
        <v>2.7435996073825399</v>
      </c>
      <c r="G91" s="230">
        <v>3.1419224858282289</v>
      </c>
      <c r="H91" s="230">
        <v>3.5276246956859239</v>
      </c>
      <c r="I91" s="230">
        <v>0.44312458220944922</v>
      </c>
      <c r="J91" s="230">
        <v>0.6352090004790456</v>
      </c>
      <c r="K91" s="230">
        <v>0.62949794150755756</v>
      </c>
      <c r="L91" s="230">
        <v>0.51127798814001923</v>
      </c>
      <c r="M91" s="230">
        <v>0.76039263622818021</v>
      </c>
      <c r="N91" s="230">
        <v>1.6505893120778969</v>
      </c>
      <c r="O91" s="230">
        <v>0.86127386434977282</v>
      </c>
      <c r="P91" s="230">
        <v>0.72107794514906387</v>
      </c>
      <c r="Q91" s="230">
        <v>0.68522235546192056</v>
      </c>
      <c r="R91" s="230">
        <v>0.67875996723477827</v>
      </c>
      <c r="S91" s="230">
        <v>0.68989735629917004</v>
      </c>
      <c r="T91" s="230">
        <v>0.63621404765076528</v>
      </c>
      <c r="U91" s="230">
        <v>0.84494886178484074</v>
      </c>
      <c r="V91" s="230">
        <v>1.092767996162751</v>
      </c>
      <c r="W91" s="230">
        <v>0.88058263838569939</v>
      </c>
      <c r="X91" s="230">
        <v>0.14434438149050419</v>
      </c>
      <c r="Y91" s="230">
        <v>0.33756483527528408</v>
      </c>
      <c r="DA91" s="71" t="s">
        <v>1771</v>
      </c>
    </row>
    <row r="92" spans="1:105" ht="12" customHeight="1" x14ac:dyDescent="0.25">
      <c r="A92" s="59" t="s">
        <v>31</v>
      </c>
      <c r="B92" s="295">
        <v>0</v>
      </c>
      <c r="C92" s="295">
        <v>0</v>
      </c>
      <c r="D92" s="295">
        <v>0</v>
      </c>
      <c r="E92" s="295">
        <v>0</v>
      </c>
      <c r="F92" s="295">
        <v>0</v>
      </c>
      <c r="G92" s="295">
        <v>0</v>
      </c>
      <c r="H92" s="295">
        <v>0</v>
      </c>
      <c r="I92" s="295">
        <v>0</v>
      </c>
      <c r="J92" s="295">
        <v>0</v>
      </c>
      <c r="K92" s="295">
        <v>0</v>
      </c>
      <c r="L92" s="295">
        <v>0</v>
      </c>
      <c r="M92" s="295">
        <v>0</v>
      </c>
      <c r="N92" s="295">
        <v>0</v>
      </c>
      <c r="O92" s="295">
        <v>0</v>
      </c>
      <c r="P92" s="295">
        <v>0</v>
      </c>
      <c r="Q92" s="295">
        <v>0</v>
      </c>
      <c r="R92" s="295">
        <v>0</v>
      </c>
      <c r="S92" s="295">
        <v>0</v>
      </c>
      <c r="T92" s="295">
        <v>0</v>
      </c>
      <c r="U92" s="295">
        <v>0</v>
      </c>
      <c r="V92" s="295">
        <v>0</v>
      </c>
      <c r="W92" s="295">
        <v>0</v>
      </c>
      <c r="X92" s="295">
        <v>0</v>
      </c>
      <c r="Y92" s="295">
        <v>0</v>
      </c>
      <c r="DA92" s="122" t="s">
        <v>1772</v>
      </c>
    </row>
    <row r="93" spans="1:105" ht="12" customHeight="1" x14ac:dyDescent="0.25">
      <c r="A93" s="59" t="s">
        <v>159</v>
      </c>
      <c r="B93" s="295">
        <v>4.6797535873055733E-2</v>
      </c>
      <c r="C93" s="295">
        <v>6.3307226262874258E-2</v>
      </c>
      <c r="D93" s="295">
        <v>4.1585121512230372E-2</v>
      </c>
      <c r="E93" s="295">
        <v>1.927635629828927E-2</v>
      </c>
      <c r="F93" s="295">
        <v>3.232501341462151E-2</v>
      </c>
      <c r="G93" s="295">
        <v>2.3818355415803669E-2</v>
      </c>
      <c r="H93" s="295">
        <v>1.0451692333666881E-2</v>
      </c>
      <c r="I93" s="295">
        <v>1.6110080576021309E-3</v>
      </c>
      <c r="J93" s="295">
        <v>1.416516514309397E-3</v>
      </c>
      <c r="K93" s="295">
        <v>1.152153792702733E-3</v>
      </c>
      <c r="L93" s="295">
        <v>1.834027803710751E-3</v>
      </c>
      <c r="M93" s="295">
        <v>1.871428673786178E-3</v>
      </c>
      <c r="N93" s="295">
        <v>1.4395159080024389E-2</v>
      </c>
      <c r="O93" s="295">
        <v>1.077702628048649E-2</v>
      </c>
      <c r="P93" s="295">
        <v>9.6212266457816401E-3</v>
      </c>
      <c r="Q93" s="295">
        <v>1.140377090443152E-2</v>
      </c>
      <c r="R93" s="295">
        <v>2.1290840913809419E-2</v>
      </c>
      <c r="S93" s="295">
        <v>4.8523216973460688E-2</v>
      </c>
      <c r="T93" s="295">
        <v>5.5440289168661547E-2</v>
      </c>
      <c r="U93" s="295">
        <v>9.0199078439526376E-2</v>
      </c>
      <c r="V93" s="295">
        <v>0.13090030844944889</v>
      </c>
      <c r="W93" s="295">
        <v>8.9758920360078473E-2</v>
      </c>
      <c r="X93" s="295">
        <v>1.0929981447635821E-2</v>
      </c>
      <c r="Y93" s="295">
        <v>4.5802938060284612E-2</v>
      </c>
      <c r="DA93" s="122" t="s">
        <v>1773</v>
      </c>
    </row>
    <row r="94" spans="1:105" ht="12" customHeight="1" x14ac:dyDescent="0.25">
      <c r="A94" s="59" t="s">
        <v>32</v>
      </c>
      <c r="B94" s="295">
        <v>0</v>
      </c>
      <c r="C94" s="295">
        <v>0</v>
      </c>
      <c r="D94" s="295">
        <v>0</v>
      </c>
      <c r="E94" s="295">
        <v>0</v>
      </c>
      <c r="F94" s="295">
        <v>0</v>
      </c>
      <c r="G94" s="295">
        <v>0</v>
      </c>
      <c r="H94" s="295">
        <v>0</v>
      </c>
      <c r="I94" s="295">
        <v>0</v>
      </c>
      <c r="J94" s="295">
        <v>0</v>
      </c>
      <c r="K94" s="295">
        <v>0</v>
      </c>
      <c r="L94" s="295">
        <v>0</v>
      </c>
      <c r="M94" s="295">
        <v>0</v>
      </c>
      <c r="N94" s="295">
        <v>0</v>
      </c>
      <c r="O94" s="295">
        <v>0</v>
      </c>
      <c r="P94" s="295">
        <v>0</v>
      </c>
      <c r="Q94" s="295">
        <v>0</v>
      </c>
      <c r="R94" s="295">
        <v>0</v>
      </c>
      <c r="S94" s="295">
        <v>0</v>
      </c>
      <c r="T94" s="295">
        <v>0</v>
      </c>
      <c r="U94" s="295">
        <v>0</v>
      </c>
      <c r="V94" s="295">
        <v>0</v>
      </c>
      <c r="W94" s="295">
        <v>0</v>
      </c>
      <c r="X94" s="295">
        <v>0</v>
      </c>
      <c r="Y94" s="295">
        <v>0</v>
      </c>
      <c r="DA94" s="122" t="s">
        <v>1774</v>
      </c>
    </row>
    <row r="95" spans="1:105" ht="12" customHeight="1" x14ac:dyDescent="0.25">
      <c r="A95" s="59" t="s">
        <v>35</v>
      </c>
      <c r="B95" s="295">
        <v>3.528810891029861</v>
      </c>
      <c r="C95" s="295">
        <v>3.9545695755402548</v>
      </c>
      <c r="D95" s="295">
        <v>2.752303808030788</v>
      </c>
      <c r="E95" s="295">
        <v>1.7815053558137821</v>
      </c>
      <c r="F95" s="295">
        <v>2.569589228905758</v>
      </c>
      <c r="G95" s="295">
        <v>2.795692828670103</v>
      </c>
      <c r="H95" s="295">
        <v>2.6266561839977198</v>
      </c>
      <c r="I95" s="295">
        <v>0.52334126228696798</v>
      </c>
      <c r="J95" s="295">
        <v>0.70277967646560924</v>
      </c>
      <c r="K95" s="295">
        <v>0.64795780674062764</v>
      </c>
      <c r="L95" s="295">
        <v>0.53721662465473385</v>
      </c>
      <c r="M95" s="295">
        <v>0.79764645573450632</v>
      </c>
      <c r="N95" s="295">
        <v>1.768639986373959</v>
      </c>
      <c r="O95" s="295">
        <v>0.70699788896766258</v>
      </c>
      <c r="P95" s="295">
        <v>0.73038934354993124</v>
      </c>
      <c r="Q95" s="295">
        <v>0.74194878535694431</v>
      </c>
      <c r="R95" s="295">
        <v>0.72010341895472663</v>
      </c>
      <c r="S95" s="295">
        <v>0.66289776758301988</v>
      </c>
      <c r="T95" s="295">
        <v>0.76035427684315748</v>
      </c>
      <c r="U95" s="295">
        <v>0.87056797020672194</v>
      </c>
      <c r="V95" s="295">
        <v>0.9726916270127437</v>
      </c>
      <c r="W95" s="295">
        <v>0.5794669183039215</v>
      </c>
      <c r="X95" s="295">
        <v>1.28112218341847E-2</v>
      </c>
      <c r="Y95" s="295">
        <v>4.4185612723105373E-2</v>
      </c>
      <c r="DA95" s="122" t="s">
        <v>1775</v>
      </c>
    </row>
    <row r="96" spans="1:105" ht="12" customHeight="1" x14ac:dyDescent="0.25">
      <c r="A96" s="60" t="s">
        <v>1540</v>
      </c>
      <c r="B96" s="262">
        <v>0</v>
      </c>
      <c r="C96" s="262">
        <v>0</v>
      </c>
      <c r="D96" s="262">
        <v>0</v>
      </c>
      <c r="E96" s="262">
        <v>0</v>
      </c>
      <c r="F96" s="262">
        <v>0</v>
      </c>
      <c r="G96" s="262">
        <v>0</v>
      </c>
      <c r="H96" s="262">
        <v>0</v>
      </c>
      <c r="I96" s="262">
        <v>0</v>
      </c>
      <c r="J96" s="262">
        <v>0</v>
      </c>
      <c r="K96" s="262">
        <v>0</v>
      </c>
      <c r="L96" s="262">
        <v>0</v>
      </c>
      <c r="M96" s="262">
        <v>0</v>
      </c>
      <c r="N96" s="262">
        <v>0</v>
      </c>
      <c r="O96" s="262">
        <v>0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1776</v>
      </c>
    </row>
    <row r="97" spans="1:105" ht="12" customHeight="1" x14ac:dyDescent="0.25">
      <c r="A97" s="100" t="s">
        <v>105</v>
      </c>
      <c r="B97" s="279">
        <v>0</v>
      </c>
      <c r="C97" s="279">
        <v>2.1316282072803009E-14</v>
      </c>
      <c r="D97" s="279">
        <v>0</v>
      </c>
      <c r="E97" s="279">
        <v>2.1316282072803009E-14</v>
      </c>
      <c r="F97" s="279">
        <v>0</v>
      </c>
      <c r="G97" s="279">
        <v>0</v>
      </c>
      <c r="H97" s="279">
        <v>2.1316282072803009E-14</v>
      </c>
      <c r="I97" s="279">
        <v>7.1054273576010019E-15</v>
      </c>
      <c r="J97" s="279">
        <v>0</v>
      </c>
      <c r="K97" s="279">
        <v>0</v>
      </c>
      <c r="L97" s="279">
        <v>2.8421709430404007E-14</v>
      </c>
      <c r="M97" s="279">
        <v>0</v>
      </c>
      <c r="N97" s="279">
        <v>0</v>
      </c>
      <c r="O97" s="279">
        <v>7.1054273576010019E-15</v>
      </c>
      <c r="P97" s="279">
        <v>0</v>
      </c>
      <c r="Q97" s="279">
        <v>1.4210854715202001E-14</v>
      </c>
      <c r="R97" s="279">
        <v>0</v>
      </c>
      <c r="S97" s="279">
        <v>0</v>
      </c>
      <c r="T97" s="279">
        <v>0</v>
      </c>
      <c r="U97" s="279">
        <v>0</v>
      </c>
      <c r="V97" s="279">
        <v>2.1316282072803009E-14</v>
      </c>
      <c r="W97" s="279">
        <v>0</v>
      </c>
      <c r="X97" s="279">
        <v>0</v>
      </c>
      <c r="Y97" s="279">
        <v>0</v>
      </c>
      <c r="DA97" s="105" t="s">
        <v>1777</v>
      </c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f t="shared" ref="B99:Y99" si="6">SUM(B100:B104)+B110+B118+B119+B127+B128</f>
        <v>289.31605195593545</v>
      </c>
      <c r="C99" s="223">
        <f t="shared" si="6"/>
        <v>296.38682243819824</v>
      </c>
      <c r="D99" s="223">
        <f t="shared" si="6"/>
        <v>239.90423315194303</v>
      </c>
      <c r="E99" s="223">
        <f t="shared" si="6"/>
        <v>220.54652872125604</v>
      </c>
      <c r="F99" s="223">
        <f t="shared" si="6"/>
        <v>266.15719469043762</v>
      </c>
      <c r="G99" s="223">
        <f t="shared" si="6"/>
        <v>271.65485678440007</v>
      </c>
      <c r="H99" s="223">
        <f t="shared" si="6"/>
        <v>279.10306572831121</v>
      </c>
      <c r="I99" s="223">
        <f t="shared" si="6"/>
        <v>259.4383121470965</v>
      </c>
      <c r="J99" s="223">
        <f t="shared" si="6"/>
        <v>260.20210852785669</v>
      </c>
      <c r="K99" s="223">
        <f t="shared" si="6"/>
        <v>260.8918691990105</v>
      </c>
      <c r="L99" s="223">
        <f t="shared" si="6"/>
        <v>259.48110464142985</v>
      </c>
      <c r="M99" s="223">
        <f t="shared" si="6"/>
        <v>233.35676063396167</v>
      </c>
      <c r="N99" s="223">
        <f t="shared" si="6"/>
        <v>229.86475740739903</v>
      </c>
      <c r="O99" s="223">
        <f t="shared" si="6"/>
        <v>165.57243455221669</v>
      </c>
      <c r="P99" s="223">
        <f t="shared" si="6"/>
        <v>233.66053628277169</v>
      </c>
      <c r="Q99" s="223">
        <f t="shared" si="6"/>
        <v>224.77127111502278</v>
      </c>
      <c r="R99" s="223">
        <f t="shared" si="6"/>
        <v>226.76324499977153</v>
      </c>
      <c r="S99" s="223">
        <f t="shared" si="6"/>
        <v>224.1217390285924</v>
      </c>
      <c r="T99" s="223">
        <f t="shared" si="6"/>
        <v>233.88782264382905</v>
      </c>
      <c r="U99" s="223">
        <f t="shared" si="6"/>
        <v>233.12953815890245</v>
      </c>
      <c r="V99" s="223">
        <f t="shared" si="6"/>
        <v>169.84589748769918</v>
      </c>
      <c r="W99" s="223">
        <f t="shared" si="6"/>
        <v>126.4031487741145</v>
      </c>
      <c r="X99" s="223">
        <f t="shared" si="6"/>
        <v>29.791072850530657</v>
      </c>
      <c r="Y99" s="223">
        <f t="shared" si="6"/>
        <v>27.608291500086679</v>
      </c>
      <c r="DA99" s="89"/>
    </row>
    <row r="100" spans="1:105" ht="12" customHeight="1" x14ac:dyDescent="0.25">
      <c r="A100" s="55" t="s">
        <v>91</v>
      </c>
      <c r="B100" s="259">
        <v>0</v>
      </c>
      <c r="C100" s="259">
        <v>0</v>
      </c>
      <c r="D100" s="259">
        <v>0</v>
      </c>
      <c r="E100" s="259">
        <v>0</v>
      </c>
      <c r="F100" s="259">
        <v>0</v>
      </c>
      <c r="G100" s="259">
        <v>0</v>
      </c>
      <c r="H100" s="259">
        <v>0</v>
      </c>
      <c r="I100" s="259">
        <v>0</v>
      </c>
      <c r="J100" s="259">
        <v>0</v>
      </c>
      <c r="K100" s="259">
        <v>0</v>
      </c>
      <c r="L100" s="259">
        <v>0</v>
      </c>
      <c r="M100" s="259">
        <v>0</v>
      </c>
      <c r="N100" s="259">
        <v>0</v>
      </c>
      <c r="O100" s="259">
        <v>0</v>
      </c>
      <c r="P100" s="259">
        <v>0</v>
      </c>
      <c r="Q100" s="259">
        <v>0</v>
      </c>
      <c r="R100" s="259">
        <v>0</v>
      </c>
      <c r="S100" s="259">
        <v>0</v>
      </c>
      <c r="T100" s="259">
        <v>0</v>
      </c>
      <c r="U100" s="259">
        <v>0</v>
      </c>
      <c r="V100" s="259">
        <v>0</v>
      </c>
      <c r="W100" s="259">
        <v>0</v>
      </c>
      <c r="X100" s="259">
        <v>0</v>
      </c>
      <c r="Y100" s="259">
        <v>0</v>
      </c>
      <c r="DA100" s="67" t="s">
        <v>1778</v>
      </c>
    </row>
    <row r="101" spans="1:105" ht="12" customHeight="1" x14ac:dyDescent="0.25">
      <c r="A101" s="173" t="s">
        <v>92</v>
      </c>
      <c r="B101" s="224">
        <v>0</v>
      </c>
      <c r="C101" s="224">
        <v>0</v>
      </c>
      <c r="D101" s="224">
        <v>0</v>
      </c>
      <c r="E101" s="224">
        <v>0</v>
      </c>
      <c r="F101" s="224">
        <v>0</v>
      </c>
      <c r="G101" s="224">
        <v>0</v>
      </c>
      <c r="H101" s="224">
        <v>0</v>
      </c>
      <c r="I101" s="224">
        <v>0</v>
      </c>
      <c r="J101" s="224">
        <v>0</v>
      </c>
      <c r="K101" s="224">
        <v>0</v>
      </c>
      <c r="L101" s="224">
        <v>0</v>
      </c>
      <c r="M101" s="224">
        <v>0</v>
      </c>
      <c r="N101" s="224">
        <v>0</v>
      </c>
      <c r="O101" s="224">
        <v>0</v>
      </c>
      <c r="P101" s="224">
        <v>0</v>
      </c>
      <c r="Q101" s="224">
        <v>0</v>
      </c>
      <c r="R101" s="224">
        <v>0</v>
      </c>
      <c r="S101" s="224">
        <v>0</v>
      </c>
      <c r="T101" s="224">
        <v>0</v>
      </c>
      <c r="U101" s="224">
        <v>0</v>
      </c>
      <c r="V101" s="224">
        <v>0</v>
      </c>
      <c r="W101" s="224">
        <v>0</v>
      </c>
      <c r="X101" s="224">
        <v>0</v>
      </c>
      <c r="Y101" s="224">
        <v>0</v>
      </c>
      <c r="DA101" s="177" t="s">
        <v>1779</v>
      </c>
    </row>
    <row r="102" spans="1:105" ht="12" customHeight="1" x14ac:dyDescent="0.25">
      <c r="A102" s="173" t="s">
        <v>93</v>
      </c>
      <c r="B102" s="224">
        <v>0</v>
      </c>
      <c r="C102" s="224">
        <v>0</v>
      </c>
      <c r="D102" s="224">
        <v>0</v>
      </c>
      <c r="E102" s="224">
        <v>0</v>
      </c>
      <c r="F102" s="224">
        <v>0</v>
      </c>
      <c r="G102" s="224">
        <v>0</v>
      </c>
      <c r="H102" s="224">
        <v>0</v>
      </c>
      <c r="I102" s="224">
        <v>0</v>
      </c>
      <c r="J102" s="224">
        <v>0</v>
      </c>
      <c r="K102" s="224">
        <v>0</v>
      </c>
      <c r="L102" s="224">
        <v>0</v>
      </c>
      <c r="M102" s="224">
        <v>0</v>
      </c>
      <c r="N102" s="224">
        <v>0</v>
      </c>
      <c r="O102" s="224">
        <v>0</v>
      </c>
      <c r="P102" s="224">
        <v>0</v>
      </c>
      <c r="Q102" s="224">
        <v>0</v>
      </c>
      <c r="R102" s="224">
        <v>0</v>
      </c>
      <c r="S102" s="224">
        <v>0</v>
      </c>
      <c r="T102" s="224">
        <v>0</v>
      </c>
      <c r="U102" s="224">
        <v>0</v>
      </c>
      <c r="V102" s="224">
        <v>0</v>
      </c>
      <c r="W102" s="224">
        <v>0</v>
      </c>
      <c r="X102" s="224">
        <v>0</v>
      </c>
      <c r="Y102" s="224">
        <v>0</v>
      </c>
      <c r="DA102" s="177" t="s">
        <v>1780</v>
      </c>
    </row>
    <row r="103" spans="1:105" ht="12" customHeight="1" x14ac:dyDescent="0.25">
      <c r="A103" s="173" t="s">
        <v>94</v>
      </c>
      <c r="B103" s="224">
        <v>0</v>
      </c>
      <c r="C103" s="224">
        <v>0</v>
      </c>
      <c r="D103" s="224">
        <v>0</v>
      </c>
      <c r="E103" s="224">
        <v>0</v>
      </c>
      <c r="F103" s="224">
        <v>0</v>
      </c>
      <c r="G103" s="224">
        <v>0</v>
      </c>
      <c r="H103" s="224">
        <v>0</v>
      </c>
      <c r="I103" s="224">
        <v>0</v>
      </c>
      <c r="J103" s="224">
        <v>0</v>
      </c>
      <c r="K103" s="224">
        <v>0</v>
      </c>
      <c r="L103" s="224">
        <v>0</v>
      </c>
      <c r="M103" s="224">
        <v>0</v>
      </c>
      <c r="N103" s="224">
        <v>0</v>
      </c>
      <c r="O103" s="224">
        <v>0</v>
      </c>
      <c r="P103" s="224">
        <v>0</v>
      </c>
      <c r="Q103" s="224">
        <v>0</v>
      </c>
      <c r="R103" s="224">
        <v>0</v>
      </c>
      <c r="S103" s="224">
        <v>0</v>
      </c>
      <c r="T103" s="224">
        <v>0</v>
      </c>
      <c r="U103" s="224">
        <v>0</v>
      </c>
      <c r="V103" s="224">
        <v>0</v>
      </c>
      <c r="W103" s="224">
        <v>0</v>
      </c>
      <c r="X103" s="224">
        <v>0</v>
      </c>
      <c r="Y103" s="224">
        <v>0</v>
      </c>
      <c r="DA103" s="177" t="s">
        <v>1781</v>
      </c>
    </row>
    <row r="104" spans="1:105" ht="12" customHeight="1" x14ac:dyDescent="0.25">
      <c r="A104" s="56" t="s">
        <v>95</v>
      </c>
      <c r="B104" s="260">
        <v>1.4781275505056071</v>
      </c>
      <c r="C104" s="260">
        <v>1.5628923910326169</v>
      </c>
      <c r="D104" s="260">
        <v>1.1365333521621219</v>
      </c>
      <c r="E104" s="260">
        <v>1.183778070672282</v>
      </c>
      <c r="F104" s="260">
        <v>1.5593677683766569</v>
      </c>
      <c r="G104" s="260">
        <v>1.63112296962947</v>
      </c>
      <c r="H104" s="260">
        <v>1.7029236779576551</v>
      </c>
      <c r="I104" s="260">
        <v>1.641808403929359</v>
      </c>
      <c r="J104" s="260">
        <v>1.6428428137208551</v>
      </c>
      <c r="K104" s="260">
        <v>1.6625686235587549</v>
      </c>
      <c r="L104" s="260">
        <v>1.6348926423843231</v>
      </c>
      <c r="M104" s="260">
        <v>1.2231448471340951</v>
      </c>
      <c r="N104" s="260">
        <v>1.2542395289501489</v>
      </c>
      <c r="O104" s="260">
        <v>0.81806689653894371</v>
      </c>
      <c r="P104" s="260">
        <v>1.1978905651676981</v>
      </c>
      <c r="Q104" s="260">
        <v>1.1740823383781029</v>
      </c>
      <c r="R104" s="260">
        <v>1.207960869568393</v>
      </c>
      <c r="S104" s="260">
        <v>1.2145315106193251</v>
      </c>
      <c r="T104" s="260">
        <v>1.453952668911201</v>
      </c>
      <c r="U104" s="260">
        <v>1.425487705633699</v>
      </c>
      <c r="V104" s="260">
        <v>0.97368720347880089</v>
      </c>
      <c r="W104" s="260">
        <v>0.76245118689931513</v>
      </c>
      <c r="X104" s="260">
        <v>0.1325354113115822</v>
      </c>
      <c r="Y104" s="260">
        <v>9.7752771533638649E-2</v>
      </c>
      <c r="DA104" s="68" t="s">
        <v>1782</v>
      </c>
    </row>
    <row r="105" spans="1:105" ht="12" customHeight="1" x14ac:dyDescent="0.25">
      <c r="A105" s="37" t="s">
        <v>159</v>
      </c>
      <c r="B105" s="226">
        <v>1.9345722129213538E-2</v>
      </c>
      <c r="C105" s="226">
        <v>2.4625539085524829E-2</v>
      </c>
      <c r="D105" s="226">
        <v>1.6916519856104258E-2</v>
      </c>
      <c r="E105" s="226">
        <v>1.2671679035221241E-2</v>
      </c>
      <c r="F105" s="226">
        <v>1.9372884475297471E-2</v>
      </c>
      <c r="G105" s="226">
        <v>1.377922060987013E-2</v>
      </c>
      <c r="H105" s="226">
        <v>6.749224978422245E-3</v>
      </c>
      <c r="I105" s="226">
        <v>5.0384896250338703E-3</v>
      </c>
      <c r="J105" s="226">
        <v>3.3046386777562009E-3</v>
      </c>
      <c r="K105" s="226">
        <v>2.9510173340860681E-3</v>
      </c>
      <c r="L105" s="226">
        <v>5.5624430627066873E-3</v>
      </c>
      <c r="M105" s="226">
        <v>2.863010801584034E-3</v>
      </c>
      <c r="N105" s="226">
        <v>1.0125979619484851E-2</v>
      </c>
      <c r="O105" s="226">
        <v>1.228285950916554E-2</v>
      </c>
      <c r="P105" s="226">
        <v>1.5574340541208461E-2</v>
      </c>
      <c r="Q105" s="226">
        <v>1.777251022582026E-2</v>
      </c>
      <c r="R105" s="226">
        <v>3.4689373921842799E-2</v>
      </c>
      <c r="S105" s="226">
        <v>8.2838399892894501E-2</v>
      </c>
      <c r="T105" s="226">
        <v>9.8808645902179734E-2</v>
      </c>
      <c r="U105" s="226">
        <v>0.13382815070125961</v>
      </c>
      <c r="V105" s="226">
        <v>0.11549192339401861</v>
      </c>
      <c r="W105" s="226">
        <v>0.1022626315504581</v>
      </c>
      <c r="X105" s="226">
        <v>6.1016687721958368E-2</v>
      </c>
      <c r="Y105" s="226">
        <v>4.9754819927634968E-2</v>
      </c>
      <c r="DA105" s="69" t="s">
        <v>1783</v>
      </c>
    </row>
    <row r="106" spans="1:105" ht="12" customHeight="1" x14ac:dyDescent="0.25">
      <c r="A106" s="37" t="s">
        <v>35</v>
      </c>
      <c r="B106" s="226">
        <v>1.458781828376394</v>
      </c>
      <c r="C106" s="226">
        <v>1.5382668519470919</v>
      </c>
      <c r="D106" s="226">
        <v>1.1196168323060169</v>
      </c>
      <c r="E106" s="226">
        <v>1.171106391637061</v>
      </c>
      <c r="F106" s="226">
        <v>1.53999488390136</v>
      </c>
      <c r="G106" s="226">
        <v>1.6173437490196001</v>
      </c>
      <c r="H106" s="226">
        <v>1.6961744529792331</v>
      </c>
      <c r="I106" s="226">
        <v>1.6367699143043251</v>
      </c>
      <c r="J106" s="226">
        <v>1.6395381750430991</v>
      </c>
      <c r="K106" s="226">
        <v>1.659617606224669</v>
      </c>
      <c r="L106" s="226">
        <v>1.629330199321616</v>
      </c>
      <c r="M106" s="226">
        <v>1.220281836332511</v>
      </c>
      <c r="N106" s="226">
        <v>1.2441135493306641</v>
      </c>
      <c r="O106" s="226">
        <v>0.80578403702977819</v>
      </c>
      <c r="P106" s="226">
        <v>1.18231622462649</v>
      </c>
      <c r="Q106" s="226">
        <v>1.156309828152283</v>
      </c>
      <c r="R106" s="226">
        <v>1.1732714956465511</v>
      </c>
      <c r="S106" s="226">
        <v>1.1316931107264301</v>
      </c>
      <c r="T106" s="226">
        <v>1.355144023009021</v>
      </c>
      <c r="U106" s="226">
        <v>1.2916595549324399</v>
      </c>
      <c r="V106" s="226">
        <v>0.85819528008478219</v>
      </c>
      <c r="W106" s="226">
        <v>0.66018855534885701</v>
      </c>
      <c r="X106" s="226">
        <v>7.1518723589623814E-2</v>
      </c>
      <c r="Y106" s="226">
        <v>4.7997951606003668E-2</v>
      </c>
      <c r="DA106" s="69" t="s">
        <v>1784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1785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0</v>
      </c>
      <c r="H108" s="226">
        <v>0</v>
      </c>
      <c r="I108" s="226">
        <v>0</v>
      </c>
      <c r="J108" s="226">
        <v>0</v>
      </c>
      <c r="K108" s="226">
        <v>0</v>
      </c>
      <c r="L108" s="226">
        <v>0</v>
      </c>
      <c r="M108" s="226">
        <v>0</v>
      </c>
      <c r="N108" s="226">
        <v>0</v>
      </c>
      <c r="O108" s="226">
        <v>0</v>
      </c>
      <c r="P108" s="226">
        <v>0</v>
      </c>
      <c r="Q108" s="226">
        <v>0</v>
      </c>
      <c r="R108" s="226">
        <v>0</v>
      </c>
      <c r="S108" s="226">
        <v>0</v>
      </c>
      <c r="T108" s="226">
        <v>0</v>
      </c>
      <c r="U108" s="226">
        <v>0</v>
      </c>
      <c r="V108" s="226">
        <v>0</v>
      </c>
      <c r="W108" s="226">
        <v>0</v>
      </c>
      <c r="X108" s="226">
        <v>0</v>
      </c>
      <c r="Y108" s="226">
        <v>0</v>
      </c>
      <c r="DA108" s="69" t="s">
        <v>1786</v>
      </c>
    </row>
    <row r="109" spans="1:105" ht="12" customHeight="1" x14ac:dyDescent="0.25">
      <c r="A109" s="37" t="s">
        <v>40</v>
      </c>
      <c r="B109" s="226">
        <v>0</v>
      </c>
      <c r="C109" s="226">
        <v>0</v>
      </c>
      <c r="D109" s="226">
        <v>0</v>
      </c>
      <c r="E109" s="226">
        <v>0</v>
      </c>
      <c r="F109" s="226">
        <v>0</v>
      </c>
      <c r="G109" s="226">
        <v>0</v>
      </c>
      <c r="H109" s="226">
        <v>0</v>
      </c>
      <c r="I109" s="226">
        <v>0</v>
      </c>
      <c r="J109" s="226">
        <v>0</v>
      </c>
      <c r="K109" s="226">
        <v>0</v>
      </c>
      <c r="L109" s="226">
        <v>0</v>
      </c>
      <c r="M109" s="226">
        <v>0</v>
      </c>
      <c r="N109" s="226">
        <v>0</v>
      </c>
      <c r="O109" s="226">
        <v>0</v>
      </c>
      <c r="P109" s="226">
        <v>0</v>
      </c>
      <c r="Q109" s="226">
        <v>0</v>
      </c>
      <c r="R109" s="226">
        <v>0</v>
      </c>
      <c r="S109" s="226">
        <v>0</v>
      </c>
      <c r="T109" s="226">
        <v>0</v>
      </c>
      <c r="U109" s="226">
        <v>0</v>
      </c>
      <c r="V109" s="226">
        <v>0</v>
      </c>
      <c r="W109" s="226">
        <v>0</v>
      </c>
      <c r="X109" s="226">
        <v>0</v>
      </c>
      <c r="Y109" s="226">
        <v>0</v>
      </c>
      <c r="DA109" s="69" t="s">
        <v>1787</v>
      </c>
    </row>
    <row r="110" spans="1:105" ht="12" customHeight="1" x14ac:dyDescent="0.25">
      <c r="A110" s="57" t="s">
        <v>1553</v>
      </c>
      <c r="B110" s="261">
        <f t="shared" ref="B110:Y110" si="7">B111+B117</f>
        <v>209.83383435758989</v>
      </c>
      <c r="C110" s="261">
        <f t="shared" si="7"/>
        <v>216.32789150975481</v>
      </c>
      <c r="D110" s="261">
        <f t="shared" si="7"/>
        <v>164.87949672799371</v>
      </c>
      <c r="E110" s="261">
        <f t="shared" si="7"/>
        <v>146.57120667965529</v>
      </c>
      <c r="F110" s="261">
        <f t="shared" si="7"/>
        <v>187.09724456017219</v>
      </c>
      <c r="G110" s="261">
        <f t="shared" si="7"/>
        <v>193.2667165458185</v>
      </c>
      <c r="H110" s="261">
        <f t="shared" si="7"/>
        <v>200.31104001983499</v>
      </c>
      <c r="I110" s="261">
        <f t="shared" si="7"/>
        <v>180.10789862139941</v>
      </c>
      <c r="J110" s="261">
        <f t="shared" si="7"/>
        <v>181.24829446971961</v>
      </c>
      <c r="K110" s="261">
        <f t="shared" si="7"/>
        <v>184.76061031724811</v>
      </c>
      <c r="L110" s="261">
        <f t="shared" si="7"/>
        <v>180.64471533491039</v>
      </c>
      <c r="M110" s="261">
        <f t="shared" si="7"/>
        <v>158.09670662891179</v>
      </c>
      <c r="N110" s="261">
        <f t="shared" si="7"/>
        <v>157.010447624899</v>
      </c>
      <c r="O110" s="261">
        <f t="shared" si="7"/>
        <v>111.6495252157098</v>
      </c>
      <c r="P110" s="261">
        <f t="shared" si="7"/>
        <v>156.0094816961236</v>
      </c>
      <c r="Q110" s="261">
        <f t="shared" si="7"/>
        <v>146.4758768095578</v>
      </c>
      <c r="R110" s="261">
        <f t="shared" si="7"/>
        <v>147.85577735130519</v>
      </c>
      <c r="S110" s="261">
        <f t="shared" si="7"/>
        <v>146.7342859672797</v>
      </c>
      <c r="T110" s="261">
        <f t="shared" si="7"/>
        <v>156.6732020373548</v>
      </c>
      <c r="U110" s="261">
        <f t="shared" si="7"/>
        <v>154.7841549402921</v>
      </c>
      <c r="V110" s="261">
        <f t="shared" si="7"/>
        <v>109.2012831989032</v>
      </c>
      <c r="W110" s="261">
        <f t="shared" si="7"/>
        <v>86.926250283220199</v>
      </c>
      <c r="X110" s="261">
        <f t="shared" si="7"/>
        <v>25.187630368260152</v>
      </c>
      <c r="Y110" s="261">
        <f t="shared" si="7"/>
        <v>21.954761767950881</v>
      </c>
      <c r="DA110" s="70"/>
    </row>
    <row r="111" spans="1:105" ht="12" customHeight="1" x14ac:dyDescent="0.25">
      <c r="A111" s="60" t="s">
        <v>1554</v>
      </c>
      <c r="B111" s="262">
        <v>209.83383435758989</v>
      </c>
      <c r="C111" s="262">
        <v>216.32789150975481</v>
      </c>
      <c r="D111" s="262">
        <v>164.87949672799371</v>
      </c>
      <c r="E111" s="262">
        <v>146.57120667965529</v>
      </c>
      <c r="F111" s="262">
        <v>187.09724456017219</v>
      </c>
      <c r="G111" s="262">
        <v>193.2667165458185</v>
      </c>
      <c r="H111" s="262">
        <v>200.31104001983499</v>
      </c>
      <c r="I111" s="262">
        <v>180.10789862139941</v>
      </c>
      <c r="J111" s="262">
        <v>181.24829446971961</v>
      </c>
      <c r="K111" s="262">
        <v>184.76061031724811</v>
      </c>
      <c r="L111" s="262">
        <v>180.64471533491039</v>
      </c>
      <c r="M111" s="262">
        <v>158.09670662891179</v>
      </c>
      <c r="N111" s="262">
        <v>157.010447624899</v>
      </c>
      <c r="O111" s="262">
        <v>111.6495252157098</v>
      </c>
      <c r="P111" s="262">
        <v>156.0094816961236</v>
      </c>
      <c r="Q111" s="262">
        <v>146.4758768095578</v>
      </c>
      <c r="R111" s="262">
        <v>147.85577735130519</v>
      </c>
      <c r="S111" s="262">
        <v>146.7342859672797</v>
      </c>
      <c r="T111" s="262">
        <v>156.6732020373548</v>
      </c>
      <c r="U111" s="262">
        <v>154.7841549402921</v>
      </c>
      <c r="V111" s="262">
        <v>109.2012831989032</v>
      </c>
      <c r="W111" s="262">
        <v>86.926250283220199</v>
      </c>
      <c r="X111" s="262">
        <v>25.187630368260152</v>
      </c>
      <c r="Y111" s="262">
        <v>21.954761767950881</v>
      </c>
      <c r="DA111" s="72" t="s">
        <v>1788</v>
      </c>
    </row>
    <row r="112" spans="1:105" ht="12" customHeight="1" x14ac:dyDescent="0.25">
      <c r="A112" s="59" t="s">
        <v>28</v>
      </c>
      <c r="B112" s="230">
        <v>125.3367549073419</v>
      </c>
      <c r="C112" s="230">
        <v>129.03676314377921</v>
      </c>
      <c r="D112" s="230">
        <v>69.53207089985834</v>
      </c>
      <c r="E112" s="230">
        <v>58.708333318714722</v>
      </c>
      <c r="F112" s="230">
        <v>96.028172622950322</v>
      </c>
      <c r="G112" s="230">
        <v>101.8595653495284</v>
      </c>
      <c r="H112" s="230">
        <v>114.6233292908715</v>
      </c>
      <c r="I112" s="230">
        <v>82.442046949754925</v>
      </c>
      <c r="J112" s="230">
        <v>85.956474210258918</v>
      </c>
      <c r="K112" s="230">
        <v>90.963323221092026</v>
      </c>
      <c r="L112" s="230">
        <v>87.934064686586211</v>
      </c>
      <c r="M112" s="230">
        <v>77.065684180077994</v>
      </c>
      <c r="N112" s="230">
        <v>75.477027246162805</v>
      </c>
      <c r="O112" s="230">
        <v>60.897940125597309</v>
      </c>
      <c r="P112" s="230">
        <v>76.993963954788569</v>
      </c>
      <c r="Q112" s="230">
        <v>69.769425636348586</v>
      </c>
      <c r="R112" s="230">
        <v>70.667382932870439</v>
      </c>
      <c r="S112" s="230">
        <v>72.240256204354139</v>
      </c>
      <c r="T112" s="230">
        <v>68.648140988063446</v>
      </c>
      <c r="U112" s="230">
        <v>72.428168120812117</v>
      </c>
      <c r="V112" s="230">
        <v>54.331562737707017</v>
      </c>
      <c r="W112" s="230">
        <v>49.390455629130628</v>
      </c>
      <c r="X112" s="230">
        <v>21.63001028102779</v>
      </c>
      <c r="Y112" s="230">
        <v>17.333871702022719</v>
      </c>
      <c r="DA112" s="71" t="s">
        <v>1789</v>
      </c>
    </row>
    <row r="113" spans="1:105" ht="12" customHeight="1" x14ac:dyDescent="0.25">
      <c r="A113" s="59" t="s">
        <v>31</v>
      </c>
      <c r="B113" s="295">
        <v>0</v>
      </c>
      <c r="C113" s="295">
        <v>0</v>
      </c>
      <c r="D113" s="295">
        <v>0</v>
      </c>
      <c r="E113" s="295">
        <v>0</v>
      </c>
      <c r="F113" s="295">
        <v>0</v>
      </c>
      <c r="G113" s="295">
        <v>0</v>
      </c>
      <c r="H113" s="295">
        <v>0</v>
      </c>
      <c r="I113" s="295">
        <v>0</v>
      </c>
      <c r="J113" s="295">
        <v>0</v>
      </c>
      <c r="K113" s="295">
        <v>0</v>
      </c>
      <c r="L113" s="295">
        <v>0</v>
      </c>
      <c r="M113" s="295">
        <v>0</v>
      </c>
      <c r="N113" s="295">
        <v>0</v>
      </c>
      <c r="O113" s="295">
        <v>0</v>
      </c>
      <c r="P113" s="295">
        <v>0</v>
      </c>
      <c r="Q113" s="295">
        <v>0</v>
      </c>
      <c r="R113" s="295">
        <v>0</v>
      </c>
      <c r="S113" s="295">
        <v>0</v>
      </c>
      <c r="T113" s="295">
        <v>0</v>
      </c>
      <c r="U113" s="295">
        <v>0</v>
      </c>
      <c r="V113" s="295">
        <v>0</v>
      </c>
      <c r="W113" s="295">
        <v>0</v>
      </c>
      <c r="X113" s="295">
        <v>0</v>
      </c>
      <c r="Y113" s="295">
        <v>0</v>
      </c>
      <c r="DA113" s="122" t="s">
        <v>1790</v>
      </c>
    </row>
    <row r="114" spans="1:105" ht="12" customHeight="1" x14ac:dyDescent="0.25">
      <c r="A114" s="59" t="s">
        <v>159</v>
      </c>
      <c r="B114" s="295">
        <v>1.1058971326361029</v>
      </c>
      <c r="C114" s="295">
        <v>1.3753928969963449</v>
      </c>
      <c r="D114" s="295">
        <v>1.4191810730249459</v>
      </c>
      <c r="E114" s="295">
        <v>0.94052268573435671</v>
      </c>
      <c r="F114" s="295">
        <v>1.1314012291975271</v>
      </c>
      <c r="G114" s="295">
        <v>0.77217924405757754</v>
      </c>
      <c r="H114" s="295">
        <v>0.33960749097653969</v>
      </c>
      <c r="I114" s="295">
        <v>0.29972338988517577</v>
      </c>
      <c r="J114" s="295">
        <v>0.19168299746826109</v>
      </c>
      <c r="K114" s="295">
        <v>0.16648781661626369</v>
      </c>
      <c r="L114" s="295">
        <v>0.31543215876591252</v>
      </c>
      <c r="M114" s="295">
        <v>0.18966902658992749</v>
      </c>
      <c r="N114" s="295">
        <v>0.65825205951931698</v>
      </c>
      <c r="O114" s="295">
        <v>0.76200930775547682</v>
      </c>
      <c r="P114" s="295">
        <v>1.0273180348249691</v>
      </c>
      <c r="Q114" s="295">
        <v>1.1611333748069841</v>
      </c>
      <c r="R114" s="295">
        <v>2.2166422306084179</v>
      </c>
      <c r="S114" s="295">
        <v>5.0809436998367028</v>
      </c>
      <c r="T114" s="295">
        <v>5.9820634286881207</v>
      </c>
      <c r="U114" s="295">
        <v>7.7317744458053346</v>
      </c>
      <c r="V114" s="295">
        <v>6.5082600752220507</v>
      </c>
      <c r="W114" s="295">
        <v>5.0344326359763496</v>
      </c>
      <c r="X114" s="295">
        <v>1.63785807693082</v>
      </c>
      <c r="Y114" s="295">
        <v>2.3519696631469529</v>
      </c>
      <c r="DA114" s="122" t="s">
        <v>1791</v>
      </c>
    </row>
    <row r="115" spans="1:105" ht="12" customHeight="1" x14ac:dyDescent="0.25">
      <c r="A115" s="59" t="s">
        <v>32</v>
      </c>
      <c r="B115" s="295">
        <v>0</v>
      </c>
      <c r="C115" s="295">
        <v>0</v>
      </c>
      <c r="D115" s="295">
        <v>0</v>
      </c>
      <c r="E115" s="295">
        <v>0</v>
      </c>
      <c r="F115" s="295">
        <v>0</v>
      </c>
      <c r="G115" s="295">
        <v>0</v>
      </c>
      <c r="H115" s="295">
        <v>0</v>
      </c>
      <c r="I115" s="295">
        <v>0</v>
      </c>
      <c r="J115" s="295">
        <v>0</v>
      </c>
      <c r="K115" s="295">
        <v>0</v>
      </c>
      <c r="L115" s="295">
        <v>0</v>
      </c>
      <c r="M115" s="295">
        <v>0</v>
      </c>
      <c r="N115" s="295">
        <v>0</v>
      </c>
      <c r="O115" s="295">
        <v>0</v>
      </c>
      <c r="P115" s="295">
        <v>0</v>
      </c>
      <c r="Q115" s="295">
        <v>0</v>
      </c>
      <c r="R115" s="295">
        <v>0</v>
      </c>
      <c r="S115" s="295">
        <v>0</v>
      </c>
      <c r="T115" s="295">
        <v>0</v>
      </c>
      <c r="U115" s="295">
        <v>0</v>
      </c>
      <c r="V115" s="295">
        <v>0</v>
      </c>
      <c r="W115" s="295">
        <v>0</v>
      </c>
      <c r="X115" s="295">
        <v>0</v>
      </c>
      <c r="Y115" s="295">
        <v>0</v>
      </c>
      <c r="DA115" s="122" t="s">
        <v>1792</v>
      </c>
    </row>
    <row r="116" spans="1:105" ht="12" customHeight="1" x14ac:dyDescent="0.25">
      <c r="A116" s="59" t="s">
        <v>35</v>
      </c>
      <c r="B116" s="295">
        <v>83.391182317611893</v>
      </c>
      <c r="C116" s="295">
        <v>85.915735468979236</v>
      </c>
      <c r="D116" s="295">
        <v>93.92824475511037</v>
      </c>
      <c r="E116" s="295">
        <v>86.922350675206189</v>
      </c>
      <c r="F116" s="295">
        <v>89.937670708024399</v>
      </c>
      <c r="G116" s="295">
        <v>90.634971952232547</v>
      </c>
      <c r="H116" s="295">
        <v>85.348103237986962</v>
      </c>
      <c r="I116" s="295">
        <v>97.366128281759273</v>
      </c>
      <c r="J116" s="295">
        <v>95.100137261992373</v>
      </c>
      <c r="K116" s="295">
        <v>93.630799279539787</v>
      </c>
      <c r="L116" s="295">
        <v>92.395218489558289</v>
      </c>
      <c r="M116" s="295">
        <v>80.841353422243827</v>
      </c>
      <c r="N116" s="295">
        <v>80.875168319216854</v>
      </c>
      <c r="O116" s="295">
        <v>49.989575782356972</v>
      </c>
      <c r="P116" s="295">
        <v>77.988199706510073</v>
      </c>
      <c r="Q116" s="295">
        <v>75.545317798402209</v>
      </c>
      <c r="R116" s="295">
        <v>74.971752187826326</v>
      </c>
      <c r="S116" s="295">
        <v>69.413086063088841</v>
      </c>
      <c r="T116" s="295">
        <v>82.042997620603231</v>
      </c>
      <c r="U116" s="295">
        <v>74.624212373674624</v>
      </c>
      <c r="V116" s="295">
        <v>48.361460385974148</v>
      </c>
      <c r="W116" s="295">
        <v>32.501362018113213</v>
      </c>
      <c r="X116" s="295">
        <v>1.9197620103015409</v>
      </c>
      <c r="Y116" s="295">
        <v>2.268920402781212</v>
      </c>
      <c r="DA116" s="122" t="s">
        <v>1793</v>
      </c>
    </row>
    <row r="117" spans="1:105" ht="12" customHeight="1" x14ac:dyDescent="0.25">
      <c r="A117" s="60" t="s">
        <v>1561</v>
      </c>
      <c r="B117" s="262">
        <v>0</v>
      </c>
      <c r="C117" s="262">
        <v>0</v>
      </c>
      <c r="D117" s="262">
        <v>0</v>
      </c>
      <c r="E117" s="262">
        <v>0</v>
      </c>
      <c r="F117" s="262">
        <v>0</v>
      </c>
      <c r="G117" s="262">
        <v>0</v>
      </c>
      <c r="H117" s="262">
        <v>0</v>
      </c>
      <c r="I117" s="262">
        <v>0</v>
      </c>
      <c r="J117" s="262">
        <v>0</v>
      </c>
      <c r="K117" s="262">
        <v>0</v>
      </c>
      <c r="L117" s="262">
        <v>0</v>
      </c>
      <c r="M117" s="262">
        <v>0</v>
      </c>
      <c r="N117" s="262">
        <v>0</v>
      </c>
      <c r="O117" s="262">
        <v>0</v>
      </c>
      <c r="P117" s="262">
        <v>0</v>
      </c>
      <c r="Q117" s="262">
        <v>0</v>
      </c>
      <c r="R117" s="262">
        <v>0</v>
      </c>
      <c r="S117" s="262">
        <v>0</v>
      </c>
      <c r="T117" s="262">
        <v>0</v>
      </c>
      <c r="U117" s="262">
        <v>0</v>
      </c>
      <c r="V117" s="262">
        <v>0</v>
      </c>
      <c r="W117" s="262">
        <v>0</v>
      </c>
      <c r="X117" s="262">
        <v>0</v>
      </c>
      <c r="Y117" s="262">
        <v>0</v>
      </c>
      <c r="DA117" s="72" t="s">
        <v>1794</v>
      </c>
    </row>
    <row r="118" spans="1:105" ht="12" customHeight="1" x14ac:dyDescent="0.25">
      <c r="A118" s="57" t="s">
        <v>1563</v>
      </c>
      <c r="B118" s="261">
        <v>0</v>
      </c>
      <c r="C118" s="261">
        <v>0</v>
      </c>
      <c r="D118" s="261">
        <v>0</v>
      </c>
      <c r="E118" s="261">
        <v>0</v>
      </c>
      <c r="F118" s="261">
        <v>0</v>
      </c>
      <c r="G118" s="261">
        <v>0</v>
      </c>
      <c r="H118" s="261">
        <v>0</v>
      </c>
      <c r="I118" s="261">
        <v>0</v>
      </c>
      <c r="J118" s="261">
        <v>0</v>
      </c>
      <c r="K118" s="261">
        <v>0</v>
      </c>
      <c r="L118" s="261">
        <v>0</v>
      </c>
      <c r="M118" s="261">
        <v>0</v>
      </c>
      <c r="N118" s="261">
        <v>0</v>
      </c>
      <c r="O118" s="261">
        <v>0</v>
      </c>
      <c r="P118" s="261">
        <v>0</v>
      </c>
      <c r="Q118" s="261">
        <v>0</v>
      </c>
      <c r="R118" s="261">
        <v>0</v>
      </c>
      <c r="S118" s="261">
        <v>0</v>
      </c>
      <c r="T118" s="261">
        <v>0</v>
      </c>
      <c r="U118" s="261">
        <v>0</v>
      </c>
      <c r="V118" s="261">
        <v>0</v>
      </c>
      <c r="W118" s="261">
        <v>0</v>
      </c>
      <c r="X118" s="261">
        <v>0</v>
      </c>
      <c r="Y118" s="261">
        <v>0</v>
      </c>
      <c r="DA118" s="70" t="s">
        <v>1795</v>
      </c>
    </row>
    <row r="119" spans="1:105" ht="12" customHeight="1" x14ac:dyDescent="0.25">
      <c r="A119" s="57" t="s">
        <v>1565</v>
      </c>
      <c r="B119" s="261">
        <f t="shared" ref="B119:Y119" si="8">B120+B126</f>
        <v>17.547450047839959</v>
      </c>
      <c r="C119" s="261">
        <f t="shared" si="8"/>
        <v>18.090518537410791</v>
      </c>
      <c r="D119" s="261">
        <f t="shared" si="8"/>
        <v>13.78812307178721</v>
      </c>
      <c r="E119" s="261">
        <f t="shared" si="8"/>
        <v>12.257083970928489</v>
      </c>
      <c r="F119" s="261">
        <f t="shared" si="8"/>
        <v>15.646092361888771</v>
      </c>
      <c r="G119" s="261">
        <f t="shared" si="8"/>
        <v>16.16201726895207</v>
      </c>
      <c r="H119" s="261">
        <f t="shared" si="8"/>
        <v>16.751102030518592</v>
      </c>
      <c r="I119" s="261">
        <f t="shared" si="8"/>
        <v>15.0616051217677</v>
      </c>
      <c r="J119" s="261">
        <f t="shared" si="8"/>
        <v>15.156971244416249</v>
      </c>
      <c r="K119" s="261">
        <f t="shared" si="8"/>
        <v>15.450690258203659</v>
      </c>
      <c r="L119" s="261">
        <f t="shared" si="8"/>
        <v>15.106496664135101</v>
      </c>
      <c r="M119" s="261">
        <f t="shared" si="8"/>
        <v>13.220909157915759</v>
      </c>
      <c r="N119" s="261">
        <f t="shared" si="8"/>
        <v>13.130070253549899</v>
      </c>
      <c r="O119" s="261">
        <f t="shared" si="8"/>
        <v>9.3367424399679582</v>
      </c>
      <c r="P119" s="261">
        <f t="shared" si="8"/>
        <v>13.04636402148037</v>
      </c>
      <c r="Q119" s="261">
        <f t="shared" si="8"/>
        <v>12.249111967086851</v>
      </c>
      <c r="R119" s="261">
        <f t="shared" si="8"/>
        <v>12.364506778897979</v>
      </c>
      <c r="S119" s="261">
        <f t="shared" si="8"/>
        <v>12.270721550693381</v>
      </c>
      <c r="T119" s="261">
        <f t="shared" si="8"/>
        <v>13.10186793756305</v>
      </c>
      <c r="U119" s="261">
        <f t="shared" si="8"/>
        <v>12.94389551297667</v>
      </c>
      <c r="V119" s="261">
        <f t="shared" si="8"/>
        <v>9.13200708531717</v>
      </c>
      <c r="W119" s="261">
        <f t="shared" si="8"/>
        <v>7.2692473039949874</v>
      </c>
      <c r="X119" s="261">
        <f t="shared" si="8"/>
        <v>2.1063270709589208</v>
      </c>
      <c r="Y119" s="261">
        <f t="shared" si="8"/>
        <v>1.835976960602159</v>
      </c>
      <c r="DA119" s="70"/>
    </row>
    <row r="120" spans="1:105" ht="12" customHeight="1" x14ac:dyDescent="0.25">
      <c r="A120" s="60" t="s">
        <v>1566</v>
      </c>
      <c r="B120" s="262">
        <v>17.547450047839959</v>
      </c>
      <c r="C120" s="262">
        <v>18.090518537410791</v>
      </c>
      <c r="D120" s="262">
        <v>13.78812307178721</v>
      </c>
      <c r="E120" s="262">
        <v>12.257083970928489</v>
      </c>
      <c r="F120" s="262">
        <v>15.646092361888771</v>
      </c>
      <c r="G120" s="262">
        <v>16.16201726895207</v>
      </c>
      <c r="H120" s="262">
        <v>16.751102030518592</v>
      </c>
      <c r="I120" s="262">
        <v>15.0616051217677</v>
      </c>
      <c r="J120" s="262">
        <v>15.156971244416249</v>
      </c>
      <c r="K120" s="262">
        <v>15.450690258203659</v>
      </c>
      <c r="L120" s="262">
        <v>15.106496664135101</v>
      </c>
      <c r="M120" s="262">
        <v>13.220909157915759</v>
      </c>
      <c r="N120" s="262">
        <v>13.130070253549899</v>
      </c>
      <c r="O120" s="262">
        <v>9.3367424399679582</v>
      </c>
      <c r="P120" s="262">
        <v>13.04636402148037</v>
      </c>
      <c r="Q120" s="262">
        <v>12.249111967086851</v>
      </c>
      <c r="R120" s="262">
        <v>12.364506778897979</v>
      </c>
      <c r="S120" s="262">
        <v>12.270721550693381</v>
      </c>
      <c r="T120" s="262">
        <v>13.10186793756305</v>
      </c>
      <c r="U120" s="262">
        <v>12.94389551297667</v>
      </c>
      <c r="V120" s="262">
        <v>9.13200708531717</v>
      </c>
      <c r="W120" s="262">
        <v>7.2692473039949874</v>
      </c>
      <c r="X120" s="262">
        <v>2.1063270709589208</v>
      </c>
      <c r="Y120" s="262">
        <v>1.835976960602159</v>
      </c>
      <c r="DA120" s="72" t="s">
        <v>1796</v>
      </c>
    </row>
    <row r="121" spans="1:105" ht="12" customHeight="1" x14ac:dyDescent="0.25">
      <c r="A121" s="59" t="s">
        <v>28</v>
      </c>
      <c r="B121" s="230">
        <v>10.481343262054301</v>
      </c>
      <c r="C121" s="230">
        <v>10.790758137421051</v>
      </c>
      <c r="D121" s="230">
        <v>5.8146511241789103</v>
      </c>
      <c r="E121" s="230">
        <v>4.9095111351131946</v>
      </c>
      <c r="F121" s="230">
        <v>8.0303997086331851</v>
      </c>
      <c r="G121" s="230">
        <v>8.5180525835484211</v>
      </c>
      <c r="H121" s="230">
        <v>9.5854281613184735</v>
      </c>
      <c r="I121" s="230">
        <v>6.8942537561754049</v>
      </c>
      <c r="J121" s="230">
        <v>7.1881493378353527</v>
      </c>
      <c r="K121" s="230">
        <v>7.6068493686652117</v>
      </c>
      <c r="L121" s="230">
        <v>7.353526242873933</v>
      </c>
      <c r="M121" s="230">
        <v>6.4446529688247827</v>
      </c>
      <c r="N121" s="230">
        <v>6.3118008085600792</v>
      </c>
      <c r="O121" s="230">
        <v>5.0926180024390133</v>
      </c>
      <c r="P121" s="230">
        <v>6.4386553322923374</v>
      </c>
      <c r="Q121" s="230">
        <v>5.8345000222125929</v>
      </c>
      <c r="R121" s="230">
        <v>5.9095921104549456</v>
      </c>
      <c r="S121" s="230">
        <v>6.0411243547540581</v>
      </c>
      <c r="T121" s="230">
        <v>5.7407320823785302</v>
      </c>
      <c r="U121" s="230">
        <v>6.0568385744247601</v>
      </c>
      <c r="V121" s="230">
        <v>4.5435017001895277</v>
      </c>
      <c r="W121" s="230">
        <v>4.1302993659033689</v>
      </c>
      <c r="X121" s="230">
        <v>1.8088194694749959</v>
      </c>
      <c r="Y121" s="230">
        <v>1.4495529224737169</v>
      </c>
      <c r="DA121" s="71" t="s">
        <v>1797</v>
      </c>
    </row>
    <row r="122" spans="1:105" ht="12" customHeight="1" x14ac:dyDescent="0.25">
      <c r="A122" s="59" t="s">
        <v>31</v>
      </c>
      <c r="B122" s="295">
        <v>0</v>
      </c>
      <c r="C122" s="295">
        <v>0</v>
      </c>
      <c r="D122" s="295">
        <v>0</v>
      </c>
      <c r="E122" s="295">
        <v>0</v>
      </c>
      <c r="F122" s="295">
        <v>0</v>
      </c>
      <c r="G122" s="295">
        <v>0</v>
      </c>
      <c r="H122" s="295">
        <v>0</v>
      </c>
      <c r="I122" s="295">
        <v>0</v>
      </c>
      <c r="J122" s="295">
        <v>0</v>
      </c>
      <c r="K122" s="295">
        <v>0</v>
      </c>
      <c r="L122" s="295">
        <v>0</v>
      </c>
      <c r="M122" s="295">
        <v>0</v>
      </c>
      <c r="N122" s="295">
        <v>0</v>
      </c>
      <c r="O122" s="295">
        <v>0</v>
      </c>
      <c r="P122" s="295">
        <v>0</v>
      </c>
      <c r="Q122" s="295">
        <v>0</v>
      </c>
      <c r="R122" s="295">
        <v>0</v>
      </c>
      <c r="S122" s="295">
        <v>0</v>
      </c>
      <c r="T122" s="295">
        <v>0</v>
      </c>
      <c r="U122" s="295">
        <v>0</v>
      </c>
      <c r="V122" s="295">
        <v>0</v>
      </c>
      <c r="W122" s="295">
        <v>0</v>
      </c>
      <c r="X122" s="295">
        <v>0</v>
      </c>
      <c r="Y122" s="295">
        <v>0</v>
      </c>
      <c r="DA122" s="122" t="s">
        <v>1798</v>
      </c>
    </row>
    <row r="123" spans="1:105" ht="12" customHeight="1" x14ac:dyDescent="0.25">
      <c r="A123" s="59" t="s">
        <v>159</v>
      </c>
      <c r="B123" s="295">
        <v>9.2481151823738464E-2</v>
      </c>
      <c r="C123" s="295">
        <v>0.11501785796406901</v>
      </c>
      <c r="D123" s="295">
        <v>0.1186796641446609</v>
      </c>
      <c r="E123" s="295">
        <v>7.8651638318055425E-2</v>
      </c>
      <c r="F123" s="295">
        <v>9.4613943524357216E-2</v>
      </c>
      <c r="G123" s="295">
        <v>6.4573841270937335E-2</v>
      </c>
      <c r="H123" s="295">
        <v>2.839983123802426E-2</v>
      </c>
      <c r="I123" s="295">
        <v>2.5064505103674421E-2</v>
      </c>
      <c r="J123" s="295">
        <v>1.6029578039176141E-2</v>
      </c>
      <c r="K123" s="295">
        <v>1.392261955557291E-2</v>
      </c>
      <c r="L123" s="295">
        <v>2.637815806193871E-2</v>
      </c>
      <c r="M123" s="295">
        <v>1.58611588064363E-2</v>
      </c>
      <c r="N123" s="295">
        <v>5.5046628531883343E-2</v>
      </c>
      <c r="O123" s="295">
        <v>6.372337571185735E-2</v>
      </c>
      <c r="P123" s="295">
        <v>8.5909938950149187E-2</v>
      </c>
      <c r="Q123" s="295">
        <v>9.7100307753912096E-2</v>
      </c>
      <c r="R123" s="295">
        <v>0.18536771695859189</v>
      </c>
      <c r="S123" s="295">
        <v>0.42489623297276791</v>
      </c>
      <c r="T123" s="295">
        <v>0.50025278106022564</v>
      </c>
      <c r="U123" s="295">
        <v>0.64657316244684659</v>
      </c>
      <c r="V123" s="295">
        <v>0.54425621548567593</v>
      </c>
      <c r="W123" s="295">
        <v>0.42100672405605738</v>
      </c>
      <c r="X123" s="295">
        <v>0.13696662827700559</v>
      </c>
      <c r="Y123" s="295">
        <v>0.19668453519165899</v>
      </c>
      <c r="DA123" s="122" t="s">
        <v>1799</v>
      </c>
    </row>
    <row r="124" spans="1:105" ht="12" customHeight="1" x14ac:dyDescent="0.25">
      <c r="A124" s="59" t="s">
        <v>32</v>
      </c>
      <c r="B124" s="295">
        <v>0</v>
      </c>
      <c r="C124" s="295">
        <v>0</v>
      </c>
      <c r="D124" s="295">
        <v>0</v>
      </c>
      <c r="E124" s="295">
        <v>0</v>
      </c>
      <c r="F124" s="295">
        <v>0</v>
      </c>
      <c r="G124" s="295">
        <v>0</v>
      </c>
      <c r="H124" s="295">
        <v>0</v>
      </c>
      <c r="I124" s="295">
        <v>0</v>
      </c>
      <c r="J124" s="295">
        <v>0</v>
      </c>
      <c r="K124" s="295">
        <v>0</v>
      </c>
      <c r="L124" s="295">
        <v>0</v>
      </c>
      <c r="M124" s="295">
        <v>0</v>
      </c>
      <c r="N124" s="295">
        <v>0</v>
      </c>
      <c r="O124" s="295">
        <v>0</v>
      </c>
      <c r="P124" s="295">
        <v>0</v>
      </c>
      <c r="Q124" s="295">
        <v>0</v>
      </c>
      <c r="R124" s="295">
        <v>0</v>
      </c>
      <c r="S124" s="295">
        <v>0</v>
      </c>
      <c r="T124" s="295">
        <v>0</v>
      </c>
      <c r="U124" s="295">
        <v>0</v>
      </c>
      <c r="V124" s="295">
        <v>0</v>
      </c>
      <c r="W124" s="295">
        <v>0</v>
      </c>
      <c r="X124" s="295">
        <v>0</v>
      </c>
      <c r="Y124" s="295">
        <v>0</v>
      </c>
      <c r="DA124" s="122" t="s">
        <v>1800</v>
      </c>
    </row>
    <row r="125" spans="1:105" ht="12" customHeight="1" x14ac:dyDescent="0.25">
      <c r="A125" s="59" t="s">
        <v>35</v>
      </c>
      <c r="B125" s="295">
        <v>6.9736256339619267</v>
      </c>
      <c r="C125" s="295">
        <v>7.1847425420256759</v>
      </c>
      <c r="D125" s="295">
        <v>7.8547922834636434</v>
      </c>
      <c r="E125" s="295">
        <v>7.268921197497237</v>
      </c>
      <c r="F125" s="295">
        <v>7.5210787097312233</v>
      </c>
      <c r="G125" s="295">
        <v>7.5793908441327122</v>
      </c>
      <c r="H125" s="295">
        <v>7.1372740379620891</v>
      </c>
      <c r="I125" s="295">
        <v>8.1422868604886176</v>
      </c>
      <c r="J125" s="295">
        <v>7.9527923285417241</v>
      </c>
      <c r="K125" s="295">
        <v>7.8299182699828807</v>
      </c>
      <c r="L125" s="295">
        <v>7.7265922631992314</v>
      </c>
      <c r="M125" s="295">
        <v>6.7603950302845401</v>
      </c>
      <c r="N125" s="295">
        <v>6.7632228164579331</v>
      </c>
      <c r="O125" s="295">
        <v>4.1804010618170873</v>
      </c>
      <c r="P125" s="295">
        <v>6.5217987502378847</v>
      </c>
      <c r="Q125" s="295">
        <v>6.317511637120349</v>
      </c>
      <c r="R125" s="295">
        <v>6.2695469514844451</v>
      </c>
      <c r="S125" s="295">
        <v>5.8047009629665594</v>
      </c>
      <c r="T125" s="295">
        <v>6.8608830741242892</v>
      </c>
      <c r="U125" s="295">
        <v>6.2404837761050622</v>
      </c>
      <c r="V125" s="295">
        <v>4.0442491696419651</v>
      </c>
      <c r="W125" s="295">
        <v>2.7179412140355619</v>
      </c>
      <c r="X125" s="295">
        <v>0.16054097320692001</v>
      </c>
      <c r="Y125" s="295">
        <v>0.18973950293678241</v>
      </c>
      <c r="DA125" s="122" t="s">
        <v>1801</v>
      </c>
    </row>
    <row r="126" spans="1:105" ht="12" customHeight="1" x14ac:dyDescent="0.25">
      <c r="A126" s="60" t="s">
        <v>1573</v>
      </c>
      <c r="B126" s="262">
        <v>0</v>
      </c>
      <c r="C126" s="262">
        <v>0</v>
      </c>
      <c r="D126" s="262">
        <v>0</v>
      </c>
      <c r="E126" s="262">
        <v>0</v>
      </c>
      <c r="F126" s="262">
        <v>0</v>
      </c>
      <c r="G126" s="262">
        <v>0</v>
      </c>
      <c r="H126" s="262">
        <v>0</v>
      </c>
      <c r="I126" s="262">
        <v>0</v>
      </c>
      <c r="J126" s="262">
        <v>0</v>
      </c>
      <c r="K126" s="262">
        <v>0</v>
      </c>
      <c r="L126" s="262">
        <v>0</v>
      </c>
      <c r="M126" s="262">
        <v>0</v>
      </c>
      <c r="N126" s="262">
        <v>0</v>
      </c>
      <c r="O126" s="262">
        <v>0</v>
      </c>
      <c r="P126" s="262">
        <v>0</v>
      </c>
      <c r="Q126" s="262">
        <v>0</v>
      </c>
      <c r="R126" s="262">
        <v>0</v>
      </c>
      <c r="S126" s="262">
        <v>0</v>
      </c>
      <c r="T126" s="262">
        <v>0</v>
      </c>
      <c r="U126" s="262">
        <v>0</v>
      </c>
      <c r="V126" s="262">
        <v>0</v>
      </c>
      <c r="W126" s="262">
        <v>0</v>
      </c>
      <c r="X126" s="262">
        <v>0</v>
      </c>
      <c r="Y126" s="262">
        <v>0</v>
      </c>
      <c r="DA126" s="72" t="s">
        <v>1802</v>
      </c>
    </row>
    <row r="127" spans="1:105" ht="12" customHeight="1" x14ac:dyDescent="0.25">
      <c r="A127" s="133" t="s">
        <v>1575</v>
      </c>
      <c r="B127" s="261">
        <v>0</v>
      </c>
      <c r="C127" s="261">
        <v>0</v>
      </c>
      <c r="D127" s="261">
        <v>0</v>
      </c>
      <c r="E127" s="261">
        <v>0</v>
      </c>
      <c r="F127" s="261">
        <v>0</v>
      </c>
      <c r="G127" s="261">
        <v>0</v>
      </c>
      <c r="H127" s="261">
        <v>0</v>
      </c>
      <c r="I127" s="261">
        <v>0</v>
      </c>
      <c r="J127" s="261">
        <v>0</v>
      </c>
      <c r="K127" s="261">
        <v>0</v>
      </c>
      <c r="L127" s="261">
        <v>0</v>
      </c>
      <c r="M127" s="261">
        <v>0</v>
      </c>
      <c r="N127" s="261">
        <v>0</v>
      </c>
      <c r="O127" s="261">
        <v>0</v>
      </c>
      <c r="P127" s="261">
        <v>0</v>
      </c>
      <c r="Q127" s="261">
        <v>0</v>
      </c>
      <c r="R127" s="261">
        <v>0</v>
      </c>
      <c r="S127" s="261">
        <v>0</v>
      </c>
      <c r="T127" s="261">
        <v>0</v>
      </c>
      <c r="U127" s="261">
        <v>0</v>
      </c>
      <c r="V127" s="261">
        <v>0</v>
      </c>
      <c r="W127" s="261">
        <v>0</v>
      </c>
      <c r="X127" s="261">
        <v>0</v>
      </c>
      <c r="Y127" s="261">
        <v>0</v>
      </c>
      <c r="DA127" s="70" t="s">
        <v>1803</v>
      </c>
    </row>
    <row r="128" spans="1:105" ht="12" customHeight="1" x14ac:dyDescent="0.25">
      <c r="A128" s="100" t="s">
        <v>105</v>
      </c>
      <c r="B128" s="279">
        <v>60.45664</v>
      </c>
      <c r="C128" s="279">
        <v>60.405520000000003</v>
      </c>
      <c r="D128" s="279">
        <v>60.100079999999998</v>
      </c>
      <c r="E128" s="279">
        <v>60.534460000000003</v>
      </c>
      <c r="F128" s="279">
        <v>61.854489999999998</v>
      </c>
      <c r="G128" s="279">
        <v>60.594999999999999</v>
      </c>
      <c r="H128" s="279">
        <v>60.338000000000001</v>
      </c>
      <c r="I128" s="279">
        <v>62.627000000000002</v>
      </c>
      <c r="J128" s="279">
        <v>62.154000000000003</v>
      </c>
      <c r="K128" s="279">
        <v>59.018000000000001</v>
      </c>
      <c r="L128" s="279">
        <v>62.094999999999999</v>
      </c>
      <c r="M128" s="279">
        <v>60.816000000000003</v>
      </c>
      <c r="N128" s="279">
        <v>58.47</v>
      </c>
      <c r="O128" s="279">
        <v>43.768099999999997</v>
      </c>
      <c r="P128" s="279">
        <v>63.406799999999997</v>
      </c>
      <c r="Q128" s="279">
        <v>64.872200000000007</v>
      </c>
      <c r="R128" s="279">
        <v>65.334999999999994</v>
      </c>
      <c r="S128" s="279">
        <v>63.902200000000001</v>
      </c>
      <c r="T128" s="279">
        <v>62.658799999999999</v>
      </c>
      <c r="U128" s="279">
        <v>63.975999999999999</v>
      </c>
      <c r="V128" s="279">
        <v>50.538919999999997</v>
      </c>
      <c r="W128" s="279">
        <v>31.4452</v>
      </c>
      <c r="X128" s="279">
        <v>2.3645800000000001</v>
      </c>
      <c r="Y128" s="279">
        <v>3.7198000000000002</v>
      </c>
      <c r="DA128" s="105" t="s">
        <v>1804</v>
      </c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429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9">SUM(B133:B138,B140:B141,B139,B144)</f>
        <v>1</v>
      </c>
      <c r="C132" s="232">
        <f t="shared" si="9"/>
        <v>1</v>
      </c>
      <c r="D132" s="232">
        <f t="shared" si="9"/>
        <v>1</v>
      </c>
      <c r="E132" s="232">
        <f t="shared" si="9"/>
        <v>1</v>
      </c>
      <c r="F132" s="232">
        <f t="shared" si="9"/>
        <v>0.99999999999999989</v>
      </c>
      <c r="G132" s="232">
        <f t="shared" si="9"/>
        <v>1</v>
      </c>
      <c r="H132" s="232">
        <f t="shared" si="9"/>
        <v>1</v>
      </c>
      <c r="I132" s="232">
        <f t="shared" si="9"/>
        <v>1</v>
      </c>
      <c r="J132" s="232">
        <f t="shared" si="9"/>
        <v>1</v>
      </c>
      <c r="K132" s="232">
        <f t="shared" si="9"/>
        <v>1</v>
      </c>
      <c r="L132" s="232">
        <f t="shared" si="9"/>
        <v>0.99999999999999989</v>
      </c>
      <c r="M132" s="232">
        <f t="shared" si="9"/>
        <v>1</v>
      </c>
      <c r="N132" s="232">
        <f t="shared" si="9"/>
        <v>1</v>
      </c>
      <c r="O132" s="232">
        <f t="shared" si="9"/>
        <v>0.99999999999999989</v>
      </c>
      <c r="P132" s="232">
        <f t="shared" si="9"/>
        <v>1</v>
      </c>
      <c r="Q132" s="232">
        <f t="shared" si="9"/>
        <v>0.99999999999999978</v>
      </c>
      <c r="R132" s="232">
        <f t="shared" si="9"/>
        <v>1</v>
      </c>
      <c r="S132" s="232">
        <f t="shared" si="9"/>
        <v>1</v>
      </c>
      <c r="T132" s="232">
        <f t="shared" si="9"/>
        <v>0.99999999999999989</v>
      </c>
      <c r="U132" s="232">
        <f t="shared" si="9"/>
        <v>1</v>
      </c>
      <c r="V132" s="232">
        <f t="shared" si="9"/>
        <v>1</v>
      </c>
      <c r="W132" s="232">
        <f t="shared" si="9"/>
        <v>1</v>
      </c>
      <c r="X132" s="232">
        <f t="shared" si="9"/>
        <v>1</v>
      </c>
      <c r="Y132" s="232">
        <f t="shared" si="9"/>
        <v>1</v>
      </c>
      <c r="DA132" s="95"/>
    </row>
    <row r="133" spans="1:105" ht="12" customHeight="1" x14ac:dyDescent="0.25">
      <c r="A133" s="55" t="s">
        <v>91</v>
      </c>
      <c r="B133" s="266">
        <f t="shared" ref="B133:Y133" si="10">IF(B$6=0,0,B$6/B$5)</f>
        <v>0</v>
      </c>
      <c r="C133" s="266">
        <f t="shared" si="10"/>
        <v>0</v>
      </c>
      <c r="D133" s="266">
        <f t="shared" si="10"/>
        <v>0</v>
      </c>
      <c r="E133" s="266">
        <f t="shared" si="10"/>
        <v>0</v>
      </c>
      <c r="F133" s="266">
        <f t="shared" si="10"/>
        <v>0</v>
      </c>
      <c r="G133" s="266">
        <f t="shared" si="10"/>
        <v>0</v>
      </c>
      <c r="H133" s="266">
        <f t="shared" si="10"/>
        <v>0</v>
      </c>
      <c r="I133" s="266">
        <f t="shared" si="10"/>
        <v>0</v>
      </c>
      <c r="J133" s="266">
        <f t="shared" si="10"/>
        <v>0</v>
      </c>
      <c r="K133" s="266">
        <f t="shared" si="10"/>
        <v>0</v>
      </c>
      <c r="L133" s="266">
        <f t="shared" si="10"/>
        <v>0</v>
      </c>
      <c r="M133" s="266">
        <f t="shared" si="10"/>
        <v>0</v>
      </c>
      <c r="N133" s="266">
        <f t="shared" si="10"/>
        <v>0</v>
      </c>
      <c r="O133" s="266">
        <f t="shared" si="10"/>
        <v>0</v>
      </c>
      <c r="P133" s="266">
        <f t="shared" si="10"/>
        <v>0</v>
      </c>
      <c r="Q133" s="266">
        <f t="shared" si="10"/>
        <v>0</v>
      </c>
      <c r="R133" s="266">
        <f t="shared" si="10"/>
        <v>0</v>
      </c>
      <c r="S133" s="266">
        <f t="shared" si="10"/>
        <v>0</v>
      </c>
      <c r="T133" s="266">
        <f t="shared" si="10"/>
        <v>0</v>
      </c>
      <c r="U133" s="266">
        <f t="shared" si="10"/>
        <v>0</v>
      </c>
      <c r="V133" s="266">
        <f t="shared" si="10"/>
        <v>0</v>
      </c>
      <c r="W133" s="266">
        <f t="shared" si="10"/>
        <v>0</v>
      </c>
      <c r="X133" s="266">
        <f t="shared" si="10"/>
        <v>0</v>
      </c>
      <c r="Y133" s="266">
        <f t="shared" si="10"/>
        <v>0</v>
      </c>
      <c r="DA133" s="76"/>
    </row>
    <row r="134" spans="1:105" ht="12" customHeight="1" x14ac:dyDescent="0.25">
      <c r="A134" s="173" t="s">
        <v>92</v>
      </c>
      <c r="B134" s="267">
        <f t="shared" ref="B134:Y134" si="11">IF(B$7=0,0,B$7/B$5)</f>
        <v>0</v>
      </c>
      <c r="C134" s="267">
        <f t="shared" si="11"/>
        <v>0</v>
      </c>
      <c r="D134" s="267">
        <f t="shared" si="11"/>
        <v>0</v>
      </c>
      <c r="E134" s="267">
        <f t="shared" si="11"/>
        <v>0</v>
      </c>
      <c r="F134" s="267">
        <f t="shared" si="11"/>
        <v>0</v>
      </c>
      <c r="G134" s="267">
        <f t="shared" si="11"/>
        <v>0</v>
      </c>
      <c r="H134" s="267">
        <f t="shared" si="11"/>
        <v>0</v>
      </c>
      <c r="I134" s="267">
        <f t="shared" si="11"/>
        <v>0</v>
      </c>
      <c r="J134" s="267">
        <f t="shared" si="11"/>
        <v>0</v>
      </c>
      <c r="K134" s="267">
        <f t="shared" si="11"/>
        <v>0</v>
      </c>
      <c r="L134" s="267">
        <f t="shared" si="11"/>
        <v>0</v>
      </c>
      <c r="M134" s="267">
        <f t="shared" si="11"/>
        <v>0</v>
      </c>
      <c r="N134" s="267">
        <f t="shared" si="11"/>
        <v>0</v>
      </c>
      <c r="O134" s="267">
        <f t="shared" si="11"/>
        <v>0</v>
      </c>
      <c r="P134" s="267">
        <f t="shared" si="11"/>
        <v>0</v>
      </c>
      <c r="Q134" s="267">
        <f t="shared" si="11"/>
        <v>0</v>
      </c>
      <c r="R134" s="267">
        <f t="shared" si="11"/>
        <v>0</v>
      </c>
      <c r="S134" s="267">
        <f t="shared" si="11"/>
        <v>0</v>
      </c>
      <c r="T134" s="267">
        <f t="shared" si="11"/>
        <v>0</v>
      </c>
      <c r="U134" s="267">
        <f t="shared" si="11"/>
        <v>0</v>
      </c>
      <c r="V134" s="267">
        <f t="shared" si="11"/>
        <v>0</v>
      </c>
      <c r="W134" s="267">
        <f t="shared" si="11"/>
        <v>0</v>
      </c>
      <c r="X134" s="267">
        <f t="shared" si="11"/>
        <v>0</v>
      </c>
      <c r="Y134" s="267">
        <f t="shared" si="11"/>
        <v>0</v>
      </c>
      <c r="DA134" s="77"/>
    </row>
    <row r="135" spans="1:105" ht="12" customHeight="1" x14ac:dyDescent="0.25">
      <c r="A135" s="173" t="s">
        <v>93</v>
      </c>
      <c r="B135" s="267">
        <f t="shared" ref="B135:Y135" si="12">IF(B$8=0,0,B$8/B$5)</f>
        <v>0</v>
      </c>
      <c r="C135" s="267">
        <f t="shared" si="12"/>
        <v>0</v>
      </c>
      <c r="D135" s="267">
        <f t="shared" si="12"/>
        <v>0</v>
      </c>
      <c r="E135" s="267">
        <f t="shared" si="12"/>
        <v>0</v>
      </c>
      <c r="F135" s="267">
        <f t="shared" si="12"/>
        <v>0</v>
      </c>
      <c r="G135" s="267">
        <f t="shared" si="12"/>
        <v>0</v>
      </c>
      <c r="H135" s="267">
        <f t="shared" si="12"/>
        <v>0</v>
      </c>
      <c r="I135" s="267">
        <f t="shared" si="12"/>
        <v>0</v>
      </c>
      <c r="J135" s="267">
        <f t="shared" si="12"/>
        <v>0</v>
      </c>
      <c r="K135" s="267">
        <f t="shared" si="12"/>
        <v>0</v>
      </c>
      <c r="L135" s="267">
        <f t="shared" si="12"/>
        <v>0</v>
      </c>
      <c r="M135" s="267">
        <f t="shared" si="12"/>
        <v>0</v>
      </c>
      <c r="N135" s="267">
        <f t="shared" si="12"/>
        <v>0</v>
      </c>
      <c r="O135" s="267">
        <f t="shared" si="12"/>
        <v>0</v>
      </c>
      <c r="P135" s="267">
        <f t="shared" si="12"/>
        <v>0</v>
      </c>
      <c r="Q135" s="267">
        <f t="shared" si="12"/>
        <v>0</v>
      </c>
      <c r="R135" s="267">
        <f t="shared" si="12"/>
        <v>0</v>
      </c>
      <c r="S135" s="267">
        <f t="shared" si="12"/>
        <v>0</v>
      </c>
      <c r="T135" s="267">
        <f t="shared" si="12"/>
        <v>0</v>
      </c>
      <c r="U135" s="267">
        <f t="shared" si="12"/>
        <v>0</v>
      </c>
      <c r="V135" s="267">
        <f t="shared" si="12"/>
        <v>0</v>
      </c>
      <c r="W135" s="267">
        <f t="shared" si="12"/>
        <v>0</v>
      </c>
      <c r="X135" s="267">
        <f t="shared" si="12"/>
        <v>0</v>
      </c>
      <c r="Y135" s="267">
        <f t="shared" si="12"/>
        <v>0</v>
      </c>
      <c r="DA135" s="77"/>
    </row>
    <row r="136" spans="1:105" ht="12" customHeight="1" x14ac:dyDescent="0.25">
      <c r="A136" s="173" t="s">
        <v>94</v>
      </c>
      <c r="B136" s="267">
        <f t="shared" ref="B136:Y136" si="13">IF(B$9=0,0,B$9/B$5)</f>
        <v>0</v>
      </c>
      <c r="C136" s="267">
        <f t="shared" si="13"/>
        <v>0</v>
      </c>
      <c r="D136" s="267">
        <f t="shared" si="13"/>
        <v>0</v>
      </c>
      <c r="E136" s="267">
        <f t="shared" si="13"/>
        <v>0</v>
      </c>
      <c r="F136" s="267">
        <f t="shared" si="13"/>
        <v>0</v>
      </c>
      <c r="G136" s="267">
        <f t="shared" si="13"/>
        <v>0</v>
      </c>
      <c r="H136" s="267">
        <f t="shared" si="13"/>
        <v>0</v>
      </c>
      <c r="I136" s="267">
        <f t="shared" si="13"/>
        <v>0</v>
      </c>
      <c r="J136" s="267">
        <f t="shared" si="13"/>
        <v>0</v>
      </c>
      <c r="K136" s="267">
        <f t="shared" si="13"/>
        <v>0</v>
      </c>
      <c r="L136" s="267">
        <f t="shared" si="13"/>
        <v>0</v>
      </c>
      <c r="M136" s="267">
        <f t="shared" si="13"/>
        <v>0</v>
      </c>
      <c r="N136" s="267">
        <f t="shared" si="13"/>
        <v>0</v>
      </c>
      <c r="O136" s="267">
        <f t="shared" si="13"/>
        <v>0</v>
      </c>
      <c r="P136" s="267">
        <f t="shared" si="13"/>
        <v>0</v>
      </c>
      <c r="Q136" s="267">
        <f t="shared" si="13"/>
        <v>0</v>
      </c>
      <c r="R136" s="267">
        <f t="shared" si="13"/>
        <v>0</v>
      </c>
      <c r="S136" s="267">
        <f t="shared" si="13"/>
        <v>0</v>
      </c>
      <c r="T136" s="267">
        <f t="shared" si="13"/>
        <v>0</v>
      </c>
      <c r="U136" s="267">
        <f t="shared" si="13"/>
        <v>0</v>
      </c>
      <c r="V136" s="267">
        <f t="shared" si="13"/>
        <v>0</v>
      </c>
      <c r="W136" s="267">
        <f t="shared" si="13"/>
        <v>0</v>
      </c>
      <c r="X136" s="267">
        <f t="shared" si="13"/>
        <v>0</v>
      </c>
      <c r="Y136" s="267">
        <f t="shared" si="13"/>
        <v>0</v>
      </c>
      <c r="DA136" s="77"/>
    </row>
    <row r="137" spans="1:105" ht="12" customHeight="1" x14ac:dyDescent="0.25">
      <c r="A137" s="56" t="s">
        <v>95</v>
      </c>
      <c r="B137" s="268">
        <f t="shared" ref="B137:Y137" si="14">IF(B$10=0,0,B$10/B$5)</f>
        <v>6.7760936633010592E-4</v>
      </c>
      <c r="C137" s="268">
        <f t="shared" si="14"/>
        <v>7.3185356253282845E-4</v>
      </c>
      <c r="D137" s="268">
        <f t="shared" si="14"/>
        <v>5.6249484509474481E-4</v>
      </c>
      <c r="E137" s="268">
        <f t="shared" si="14"/>
        <v>6.2168759236211086E-4</v>
      </c>
      <c r="F137" s="268">
        <f t="shared" si="14"/>
        <v>7.6270436291655988E-4</v>
      </c>
      <c r="G137" s="268">
        <f t="shared" si="14"/>
        <v>7.7082216255489684E-4</v>
      </c>
      <c r="H137" s="268">
        <f t="shared" si="14"/>
        <v>8.8542992169460581E-4</v>
      </c>
      <c r="I137" s="268">
        <f t="shared" si="14"/>
        <v>9.8776955145657972E-4</v>
      </c>
      <c r="J137" s="268">
        <f t="shared" si="14"/>
        <v>1.0281391405871834E-3</v>
      </c>
      <c r="K137" s="268">
        <f t="shared" si="14"/>
        <v>1.0756847005941818E-3</v>
      </c>
      <c r="L137" s="268">
        <f t="shared" si="14"/>
        <v>1.0560771794493238E-3</v>
      </c>
      <c r="M137" s="268">
        <f t="shared" si="14"/>
        <v>9.5224947728092687E-4</v>
      </c>
      <c r="N137" s="268">
        <f t="shared" si="14"/>
        <v>8.8829649671969164E-4</v>
      </c>
      <c r="O137" s="268">
        <f t="shared" si="14"/>
        <v>9.06090981289835E-4</v>
      </c>
      <c r="P137" s="268">
        <f t="shared" si="14"/>
        <v>8.8509858708328765E-4</v>
      </c>
      <c r="Q137" s="268">
        <f t="shared" si="14"/>
        <v>9.8754812757805986E-4</v>
      </c>
      <c r="R137" s="268">
        <f t="shared" si="14"/>
        <v>9.9057970701780119E-4</v>
      </c>
      <c r="S137" s="268">
        <f t="shared" si="14"/>
        <v>9.8963798221075199E-4</v>
      </c>
      <c r="T137" s="268">
        <f t="shared" si="14"/>
        <v>1.0341485419869203E-3</v>
      </c>
      <c r="U137" s="268">
        <f t="shared" si="14"/>
        <v>1.0516661567960119E-3</v>
      </c>
      <c r="V137" s="268">
        <f t="shared" si="14"/>
        <v>9.4916560805026289E-4</v>
      </c>
      <c r="W137" s="268">
        <f t="shared" si="14"/>
        <v>1.0718538137481058E-3</v>
      </c>
      <c r="X137" s="268">
        <f t="shared" si="14"/>
        <v>7.1782347988979481E-4</v>
      </c>
      <c r="Y137" s="268">
        <f t="shared" si="14"/>
        <v>5.4433014945554775E-4</v>
      </c>
      <c r="DA137" s="78"/>
    </row>
    <row r="138" spans="1:105" ht="12" customHeight="1" x14ac:dyDescent="0.25">
      <c r="A138" s="174" t="s">
        <v>1450</v>
      </c>
      <c r="B138" s="269">
        <f t="shared" ref="B138:Y138" si="15">IF(B$16=0,0,B$16/B$5)</f>
        <v>0</v>
      </c>
      <c r="C138" s="269">
        <f t="shared" si="15"/>
        <v>0</v>
      </c>
      <c r="D138" s="269">
        <f t="shared" si="15"/>
        <v>0</v>
      </c>
      <c r="E138" s="269">
        <f t="shared" si="15"/>
        <v>0</v>
      </c>
      <c r="F138" s="269">
        <f t="shared" si="15"/>
        <v>0</v>
      </c>
      <c r="G138" s="269">
        <f t="shared" si="15"/>
        <v>0</v>
      </c>
      <c r="H138" s="269">
        <f t="shared" si="15"/>
        <v>0</v>
      </c>
      <c r="I138" s="269">
        <f t="shared" si="15"/>
        <v>0</v>
      </c>
      <c r="J138" s="269">
        <f t="shared" si="15"/>
        <v>0</v>
      </c>
      <c r="K138" s="269">
        <f t="shared" si="15"/>
        <v>0</v>
      </c>
      <c r="L138" s="269">
        <f t="shared" si="15"/>
        <v>0</v>
      </c>
      <c r="M138" s="269">
        <f t="shared" si="15"/>
        <v>0</v>
      </c>
      <c r="N138" s="269">
        <f t="shared" si="15"/>
        <v>0</v>
      </c>
      <c r="O138" s="269">
        <f t="shared" si="15"/>
        <v>0</v>
      </c>
      <c r="P138" s="269">
        <f t="shared" si="15"/>
        <v>0</v>
      </c>
      <c r="Q138" s="269">
        <f t="shared" si="15"/>
        <v>0</v>
      </c>
      <c r="R138" s="269">
        <f t="shared" si="15"/>
        <v>0</v>
      </c>
      <c r="S138" s="269">
        <f t="shared" si="15"/>
        <v>0</v>
      </c>
      <c r="T138" s="269">
        <f t="shared" si="15"/>
        <v>0</v>
      </c>
      <c r="U138" s="269">
        <f t="shared" si="15"/>
        <v>0</v>
      </c>
      <c r="V138" s="269">
        <f t="shared" si="15"/>
        <v>0</v>
      </c>
      <c r="W138" s="269">
        <f t="shared" si="15"/>
        <v>0</v>
      </c>
      <c r="X138" s="269">
        <f t="shared" si="15"/>
        <v>0</v>
      </c>
      <c r="Y138" s="269">
        <f t="shared" si="15"/>
        <v>0</v>
      </c>
      <c r="DA138" s="79"/>
    </row>
    <row r="139" spans="1:105" ht="12" customHeight="1" x14ac:dyDescent="0.25">
      <c r="A139" s="174" t="s">
        <v>1452</v>
      </c>
      <c r="B139" s="269">
        <f t="shared" ref="B139:Y139" si="16">IF(B$17=0,0,B$17/B$5)</f>
        <v>0.16433928190683503</v>
      </c>
      <c r="C139" s="269">
        <f t="shared" si="16"/>
        <v>0.18980751611006721</v>
      </c>
      <c r="D139" s="269">
        <f t="shared" si="16"/>
        <v>0.17334002106033539</v>
      </c>
      <c r="E139" s="269">
        <f t="shared" si="16"/>
        <v>0.17107767812574146</v>
      </c>
      <c r="F139" s="269">
        <f t="shared" si="16"/>
        <v>0.1847775888782196</v>
      </c>
      <c r="G139" s="269">
        <f t="shared" si="16"/>
        <v>0.18789049204849648</v>
      </c>
      <c r="H139" s="269">
        <f t="shared" si="16"/>
        <v>0.20751450212475497</v>
      </c>
      <c r="I139" s="269">
        <f t="shared" si="16"/>
        <v>0.20442544196935064</v>
      </c>
      <c r="J139" s="269">
        <f t="shared" si="16"/>
        <v>0.22069961574652369</v>
      </c>
      <c r="K139" s="269">
        <f t="shared" si="16"/>
        <v>0.2134425914287067</v>
      </c>
      <c r="L139" s="269">
        <f t="shared" si="16"/>
        <v>0.22122537541320109</v>
      </c>
      <c r="M139" s="269">
        <f t="shared" si="16"/>
        <v>0.22582259169577573</v>
      </c>
      <c r="N139" s="269">
        <f t="shared" si="16"/>
        <v>0.20942379410107978</v>
      </c>
      <c r="O139" s="269">
        <f t="shared" si="16"/>
        <v>0.23034352116296719</v>
      </c>
      <c r="P139" s="269">
        <f t="shared" si="16"/>
        <v>0.22463931137449303</v>
      </c>
      <c r="Q139" s="269">
        <f t="shared" si="16"/>
        <v>0.23421407790563595</v>
      </c>
      <c r="R139" s="269">
        <f t="shared" si="16"/>
        <v>0.22835994098156287</v>
      </c>
      <c r="S139" s="269">
        <f t="shared" si="16"/>
        <v>0.2255075537313028</v>
      </c>
      <c r="T139" s="269">
        <f t="shared" si="16"/>
        <v>0.219121325134638</v>
      </c>
      <c r="U139" s="269">
        <f t="shared" si="16"/>
        <v>0.21769585381081319</v>
      </c>
      <c r="V139" s="269">
        <f t="shared" si="16"/>
        <v>0.22438227723275578</v>
      </c>
      <c r="W139" s="269">
        <f t="shared" si="16"/>
        <v>0.24556652393548195</v>
      </c>
      <c r="X139" s="269">
        <f t="shared" si="16"/>
        <v>0.24630075661209311</v>
      </c>
      <c r="Y139" s="269">
        <f t="shared" si="16"/>
        <v>0.23760374460610659</v>
      </c>
      <c r="DA139" s="79"/>
    </row>
    <row r="140" spans="1:105" ht="12" customHeight="1" x14ac:dyDescent="0.25">
      <c r="A140" s="174" t="s">
        <v>1461</v>
      </c>
      <c r="B140" s="269">
        <f t="shared" ref="B140:Y140" si="17">IF(B$25=0,0,B$25/B$5)</f>
        <v>0.11144244495532669</v>
      </c>
      <c r="C140" s="269">
        <f t="shared" si="17"/>
        <v>0.12871307103675297</v>
      </c>
      <c r="D140" s="269">
        <f t="shared" si="17"/>
        <v>0.11754606404160128</v>
      </c>
      <c r="E140" s="269">
        <f t="shared" si="17"/>
        <v>0.11601191453678911</v>
      </c>
      <c r="F140" s="269">
        <f t="shared" si="17"/>
        <v>0.12530215562955146</v>
      </c>
      <c r="G140" s="269">
        <f t="shared" si="17"/>
        <v>0.12741309061831152</v>
      </c>
      <c r="H140" s="269">
        <f t="shared" si="17"/>
        <v>0.14072060685758778</v>
      </c>
      <c r="I140" s="269">
        <f t="shared" si="17"/>
        <v>0.13862584039434198</v>
      </c>
      <c r="J140" s="269">
        <f t="shared" si="17"/>
        <v>0.1496617515551574</v>
      </c>
      <c r="K140" s="269">
        <f t="shared" si="17"/>
        <v>0.14474058770623494</v>
      </c>
      <c r="L140" s="269">
        <f t="shared" si="17"/>
        <v>0.15001828191134242</v>
      </c>
      <c r="M140" s="269">
        <f t="shared" si="17"/>
        <v>0.15313576554991032</v>
      </c>
      <c r="N140" s="269">
        <f t="shared" si="17"/>
        <v>0.14201534396186608</v>
      </c>
      <c r="O140" s="269">
        <f t="shared" si="17"/>
        <v>0.15620151725241571</v>
      </c>
      <c r="P140" s="269">
        <f t="shared" si="17"/>
        <v>0.15233335452230193</v>
      </c>
      <c r="Q140" s="269">
        <f t="shared" si="17"/>
        <v>0.15882623546790511</v>
      </c>
      <c r="R140" s="269">
        <f t="shared" si="17"/>
        <v>0.15485640351809898</v>
      </c>
      <c r="S140" s="269">
        <f t="shared" si="17"/>
        <v>0.15292213068058838</v>
      </c>
      <c r="T140" s="269">
        <f t="shared" si="17"/>
        <v>0.1485914744881181</v>
      </c>
      <c r="U140" s="269">
        <f t="shared" si="17"/>
        <v>0.14762482787936149</v>
      </c>
      <c r="V140" s="269">
        <f t="shared" si="17"/>
        <v>0.15215905344918157</v>
      </c>
      <c r="W140" s="269">
        <f t="shared" si="17"/>
        <v>0.16652460391098159</v>
      </c>
      <c r="X140" s="269">
        <f t="shared" si="17"/>
        <v>0.16702250486137052</v>
      </c>
      <c r="Y140" s="269">
        <f t="shared" si="17"/>
        <v>0.16112485050565528</v>
      </c>
      <c r="DA140" s="79"/>
    </row>
    <row r="141" spans="1:105" ht="12" customHeight="1" x14ac:dyDescent="0.25">
      <c r="A141" s="174" t="s">
        <v>1470</v>
      </c>
      <c r="B141" s="269">
        <f t="shared" ref="B141:Y141" si="18">IF(B$33=0,0,B$33/B$5)</f>
        <v>3.3493861691284753E-3</v>
      </c>
      <c r="C141" s="269">
        <f t="shared" si="18"/>
        <v>3.8684522767727155E-3</v>
      </c>
      <c r="D141" s="269">
        <f t="shared" si="18"/>
        <v>3.5328295363068565E-3</v>
      </c>
      <c r="E141" s="269">
        <f t="shared" si="18"/>
        <v>3.4867209002763674E-3</v>
      </c>
      <c r="F141" s="269">
        <f t="shared" si="18"/>
        <v>3.7659377196528694E-3</v>
      </c>
      <c r="G141" s="269">
        <f t="shared" si="18"/>
        <v>3.8293815579329487E-3</v>
      </c>
      <c r="H141" s="269">
        <f t="shared" si="18"/>
        <v>4.2293369865414286E-3</v>
      </c>
      <c r="I141" s="269">
        <f t="shared" si="18"/>
        <v>4.1663790908997604E-3</v>
      </c>
      <c r="J141" s="269">
        <f t="shared" si="18"/>
        <v>4.4980617654909643E-3</v>
      </c>
      <c r="K141" s="269">
        <f t="shared" si="18"/>
        <v>4.3501569152500788E-3</v>
      </c>
      <c r="L141" s="269">
        <f t="shared" si="18"/>
        <v>4.5087772325139554E-3</v>
      </c>
      <c r="M141" s="269">
        <f t="shared" si="18"/>
        <v>4.6024727413094563E-3</v>
      </c>
      <c r="N141" s="269">
        <f t="shared" si="18"/>
        <v>4.268250118350996E-3</v>
      </c>
      <c r="O141" s="269">
        <f t="shared" si="18"/>
        <v>4.6946134544324511E-3</v>
      </c>
      <c r="P141" s="269">
        <f t="shared" si="18"/>
        <v>4.5783563967792826E-3</v>
      </c>
      <c r="Q141" s="269">
        <f t="shared" si="18"/>
        <v>4.7734989714573487E-3</v>
      </c>
      <c r="R141" s="269">
        <f t="shared" si="18"/>
        <v>4.6541862604720947E-3</v>
      </c>
      <c r="S141" s="269">
        <f t="shared" si="18"/>
        <v>4.5960519769692879E-3</v>
      </c>
      <c r="T141" s="269">
        <f t="shared" si="18"/>
        <v>4.4658947468391962E-3</v>
      </c>
      <c r="U141" s="269">
        <f t="shared" si="18"/>
        <v>4.4368423262547219E-3</v>
      </c>
      <c r="V141" s="269">
        <f t="shared" si="18"/>
        <v>4.5731178038553042E-3</v>
      </c>
      <c r="W141" s="269">
        <f t="shared" si="18"/>
        <v>5.0048722942378368E-3</v>
      </c>
      <c r="X141" s="269">
        <f t="shared" si="18"/>
        <v>5.0198366335207469E-3</v>
      </c>
      <c r="Y141" s="269">
        <f t="shared" si="18"/>
        <v>4.8425835057986149E-3</v>
      </c>
      <c r="DA141" s="79"/>
    </row>
    <row r="142" spans="1:105" ht="12" customHeight="1" x14ac:dyDescent="0.25">
      <c r="A142" s="62" t="s">
        <v>1577</v>
      </c>
      <c r="B142" s="318">
        <f t="shared" ref="B142:Y142" si="19">IF(B$34=0,0,B$34/B$5)</f>
        <v>0</v>
      </c>
      <c r="C142" s="318">
        <f t="shared" si="19"/>
        <v>0</v>
      </c>
      <c r="D142" s="318">
        <f t="shared" si="19"/>
        <v>0</v>
      </c>
      <c r="E142" s="318">
        <f t="shared" si="19"/>
        <v>0</v>
      </c>
      <c r="F142" s="318">
        <f t="shared" si="19"/>
        <v>0</v>
      </c>
      <c r="G142" s="318">
        <f t="shared" si="19"/>
        <v>0</v>
      </c>
      <c r="H142" s="318">
        <f t="shared" si="19"/>
        <v>0</v>
      </c>
      <c r="I142" s="318">
        <f t="shared" si="19"/>
        <v>0</v>
      </c>
      <c r="J142" s="318">
        <f t="shared" si="19"/>
        <v>0</v>
      </c>
      <c r="K142" s="318">
        <f t="shared" si="19"/>
        <v>0</v>
      </c>
      <c r="L142" s="318">
        <f t="shared" si="19"/>
        <v>0</v>
      </c>
      <c r="M142" s="318">
        <f t="shared" si="19"/>
        <v>0</v>
      </c>
      <c r="N142" s="318">
        <f t="shared" si="19"/>
        <v>0</v>
      </c>
      <c r="O142" s="318">
        <f t="shared" si="19"/>
        <v>0</v>
      </c>
      <c r="P142" s="318">
        <f t="shared" si="19"/>
        <v>0</v>
      </c>
      <c r="Q142" s="318">
        <f t="shared" si="19"/>
        <v>0</v>
      </c>
      <c r="R142" s="318">
        <f t="shared" si="19"/>
        <v>0</v>
      </c>
      <c r="S142" s="318">
        <f t="shared" si="19"/>
        <v>0</v>
      </c>
      <c r="T142" s="318">
        <f t="shared" si="19"/>
        <v>0</v>
      </c>
      <c r="U142" s="318">
        <f t="shared" si="19"/>
        <v>0</v>
      </c>
      <c r="V142" s="318">
        <f t="shared" si="19"/>
        <v>0</v>
      </c>
      <c r="W142" s="318">
        <f t="shared" si="19"/>
        <v>0</v>
      </c>
      <c r="X142" s="318">
        <f t="shared" si="19"/>
        <v>0</v>
      </c>
      <c r="Y142" s="318">
        <f t="shared" si="19"/>
        <v>0</v>
      </c>
      <c r="DA142" s="141"/>
    </row>
    <row r="143" spans="1:105" ht="12" customHeight="1" x14ac:dyDescent="0.25">
      <c r="A143" s="62" t="s">
        <v>1578</v>
      </c>
      <c r="B143" s="327">
        <f t="shared" ref="B143:Y143" si="20">IF(B$35=0,0,B$35/B$5)</f>
        <v>3.3493861691284753E-3</v>
      </c>
      <c r="C143" s="327">
        <f t="shared" si="20"/>
        <v>3.8684522767727155E-3</v>
      </c>
      <c r="D143" s="327">
        <f t="shared" si="20"/>
        <v>3.5328295363068565E-3</v>
      </c>
      <c r="E143" s="327">
        <f t="shared" si="20"/>
        <v>3.4867209002763674E-3</v>
      </c>
      <c r="F143" s="327">
        <f t="shared" si="20"/>
        <v>3.7659377196528694E-3</v>
      </c>
      <c r="G143" s="327">
        <f t="shared" si="20"/>
        <v>3.8293815579329487E-3</v>
      </c>
      <c r="H143" s="327">
        <f t="shared" si="20"/>
        <v>4.2293369865414286E-3</v>
      </c>
      <c r="I143" s="327">
        <f t="shared" si="20"/>
        <v>4.1663790908997604E-3</v>
      </c>
      <c r="J143" s="327">
        <f t="shared" si="20"/>
        <v>4.4980617654909643E-3</v>
      </c>
      <c r="K143" s="327">
        <f t="shared" si="20"/>
        <v>4.3501569152500788E-3</v>
      </c>
      <c r="L143" s="327">
        <f t="shared" si="20"/>
        <v>4.5087772325139554E-3</v>
      </c>
      <c r="M143" s="327">
        <f t="shared" si="20"/>
        <v>4.6024727413094563E-3</v>
      </c>
      <c r="N143" s="327">
        <f t="shared" si="20"/>
        <v>4.268250118350996E-3</v>
      </c>
      <c r="O143" s="327">
        <f t="shared" si="20"/>
        <v>4.6946134544324511E-3</v>
      </c>
      <c r="P143" s="327">
        <f t="shared" si="20"/>
        <v>4.5783563967792826E-3</v>
      </c>
      <c r="Q143" s="327">
        <f t="shared" si="20"/>
        <v>4.7734989714573487E-3</v>
      </c>
      <c r="R143" s="327">
        <f t="shared" si="20"/>
        <v>4.6541862604720947E-3</v>
      </c>
      <c r="S143" s="327">
        <f t="shared" si="20"/>
        <v>4.5960519769692879E-3</v>
      </c>
      <c r="T143" s="327">
        <f t="shared" si="20"/>
        <v>4.4658947468391962E-3</v>
      </c>
      <c r="U143" s="327">
        <f t="shared" si="20"/>
        <v>4.4368423262547219E-3</v>
      </c>
      <c r="V143" s="327">
        <f t="shared" si="20"/>
        <v>4.5731178038553042E-3</v>
      </c>
      <c r="W143" s="327">
        <f t="shared" si="20"/>
        <v>5.0048722942378368E-3</v>
      </c>
      <c r="X143" s="327">
        <f t="shared" si="20"/>
        <v>5.0198366335207469E-3</v>
      </c>
      <c r="Y143" s="327">
        <f t="shared" si="20"/>
        <v>4.8425835057986149E-3</v>
      </c>
      <c r="DA143" s="151"/>
    </row>
    <row r="144" spans="1:105" ht="12" customHeight="1" x14ac:dyDescent="0.25">
      <c r="A144" s="100" t="s">
        <v>105</v>
      </c>
      <c r="B144" s="310">
        <f t="shared" ref="B144:Y144" si="21">IF(B$5=0,0,B$46/B$5)</f>
        <v>0.72019127760237966</v>
      </c>
      <c r="C144" s="310">
        <f t="shared" si="21"/>
        <v>0.67687910701387421</v>
      </c>
      <c r="D144" s="310">
        <f t="shared" si="21"/>
        <v>0.70501859051666182</v>
      </c>
      <c r="E144" s="310">
        <f t="shared" si="21"/>
        <v>0.70880199884483108</v>
      </c>
      <c r="F144" s="310">
        <f t="shared" si="21"/>
        <v>0.68539161340965937</v>
      </c>
      <c r="G144" s="310">
        <f t="shared" si="21"/>
        <v>0.68009621361270411</v>
      </c>
      <c r="H144" s="310">
        <f t="shared" si="21"/>
        <v>0.64665012410942124</v>
      </c>
      <c r="I144" s="310">
        <f t="shared" si="21"/>
        <v>0.65179456899395116</v>
      </c>
      <c r="J144" s="310">
        <f t="shared" si="21"/>
        <v>0.62411243179224074</v>
      </c>
      <c r="K144" s="310">
        <f t="shared" si="21"/>
        <v>0.63639097924921417</v>
      </c>
      <c r="L144" s="310">
        <f t="shared" si="21"/>
        <v>0.62319148826349313</v>
      </c>
      <c r="M144" s="310">
        <f t="shared" si="21"/>
        <v>0.61548692053572363</v>
      </c>
      <c r="N144" s="310">
        <f t="shared" si="21"/>
        <v>0.6434043153219835</v>
      </c>
      <c r="O144" s="310">
        <f t="shared" si="21"/>
        <v>0.60785425714889474</v>
      </c>
      <c r="P144" s="310">
        <f t="shared" si="21"/>
        <v>0.61756387911934252</v>
      </c>
      <c r="Q144" s="310">
        <f t="shared" si="21"/>
        <v>0.60119863952742336</v>
      </c>
      <c r="R144" s="310">
        <f t="shared" si="21"/>
        <v>0.61113888953284834</v>
      </c>
      <c r="S144" s="310">
        <f t="shared" si="21"/>
        <v>0.61598462562892875</v>
      </c>
      <c r="T144" s="310">
        <f t="shared" si="21"/>
        <v>0.6267871570884177</v>
      </c>
      <c r="U144" s="310">
        <f t="shared" si="21"/>
        <v>0.62919080982677456</v>
      </c>
      <c r="V144" s="310">
        <f t="shared" si="21"/>
        <v>0.61793638590615707</v>
      </c>
      <c r="W144" s="310">
        <f t="shared" si="21"/>
        <v>0.58183214604555056</v>
      </c>
      <c r="X144" s="310">
        <f t="shared" si="21"/>
        <v>0.58093907841312586</v>
      </c>
      <c r="Y144" s="310">
        <f t="shared" si="21"/>
        <v>0.59588449123298393</v>
      </c>
      <c r="DA144" s="127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22">SUM(B147:B152,B154:B156,B158:B159,B161:B162,B163)</f>
        <v>1</v>
      </c>
      <c r="C146" s="232">
        <f t="shared" si="22"/>
        <v>0.99999999999999989</v>
      </c>
      <c r="D146" s="232">
        <f t="shared" si="22"/>
        <v>1</v>
      </c>
      <c r="E146" s="232">
        <f t="shared" si="22"/>
        <v>1</v>
      </c>
      <c r="F146" s="232">
        <f t="shared" si="22"/>
        <v>1</v>
      </c>
      <c r="G146" s="232">
        <f t="shared" si="22"/>
        <v>1</v>
      </c>
      <c r="H146" s="232">
        <f t="shared" si="22"/>
        <v>0.99999999999999989</v>
      </c>
      <c r="I146" s="232">
        <f t="shared" si="22"/>
        <v>1</v>
      </c>
      <c r="J146" s="232">
        <f t="shared" si="22"/>
        <v>1</v>
      </c>
      <c r="K146" s="232">
        <f t="shared" si="22"/>
        <v>1</v>
      </c>
      <c r="L146" s="232">
        <f t="shared" si="22"/>
        <v>1</v>
      </c>
      <c r="M146" s="232">
        <f t="shared" si="22"/>
        <v>1</v>
      </c>
      <c r="N146" s="232">
        <f t="shared" si="22"/>
        <v>0.99999999999999989</v>
      </c>
      <c r="O146" s="232">
        <f t="shared" si="22"/>
        <v>1</v>
      </c>
      <c r="P146" s="232">
        <f t="shared" si="22"/>
        <v>1</v>
      </c>
      <c r="Q146" s="232">
        <f t="shared" si="22"/>
        <v>1</v>
      </c>
      <c r="R146" s="232">
        <f t="shared" si="22"/>
        <v>0.99999999999999989</v>
      </c>
      <c r="S146" s="232">
        <f t="shared" si="22"/>
        <v>0.99999999999999989</v>
      </c>
      <c r="T146" s="232">
        <f t="shared" si="22"/>
        <v>0.99999999999999978</v>
      </c>
      <c r="U146" s="232">
        <f t="shared" si="22"/>
        <v>0.99999999999999989</v>
      </c>
      <c r="V146" s="232">
        <f t="shared" si="22"/>
        <v>0.99999999999999989</v>
      </c>
      <c r="W146" s="232">
        <f t="shared" si="22"/>
        <v>1</v>
      </c>
      <c r="X146" s="232">
        <f t="shared" si="22"/>
        <v>0.99999999999999978</v>
      </c>
      <c r="Y146" s="232">
        <f t="shared" si="22"/>
        <v>1</v>
      </c>
      <c r="DA146" s="95"/>
    </row>
    <row r="147" spans="1:105" ht="12" customHeight="1" x14ac:dyDescent="0.25">
      <c r="A147" s="55" t="s">
        <v>91</v>
      </c>
      <c r="B147" s="266">
        <f t="shared" ref="B147:Y147" si="23">IF(B$49=0,0,B$49/B$48)</f>
        <v>0</v>
      </c>
      <c r="C147" s="266">
        <f t="shared" si="23"/>
        <v>0</v>
      </c>
      <c r="D147" s="266">
        <f t="shared" si="23"/>
        <v>0</v>
      </c>
      <c r="E147" s="266">
        <f t="shared" si="23"/>
        <v>0</v>
      </c>
      <c r="F147" s="266">
        <f t="shared" si="23"/>
        <v>0</v>
      </c>
      <c r="G147" s="266">
        <f t="shared" si="23"/>
        <v>0</v>
      </c>
      <c r="H147" s="266">
        <f t="shared" si="23"/>
        <v>0</v>
      </c>
      <c r="I147" s="266">
        <f t="shared" si="23"/>
        <v>0</v>
      </c>
      <c r="J147" s="266">
        <f t="shared" si="23"/>
        <v>0</v>
      </c>
      <c r="K147" s="266">
        <f t="shared" si="23"/>
        <v>0</v>
      </c>
      <c r="L147" s="266">
        <f t="shared" si="23"/>
        <v>0</v>
      </c>
      <c r="M147" s="266">
        <f t="shared" si="23"/>
        <v>0</v>
      </c>
      <c r="N147" s="266">
        <f t="shared" si="23"/>
        <v>0</v>
      </c>
      <c r="O147" s="266">
        <f t="shared" si="23"/>
        <v>0</v>
      </c>
      <c r="P147" s="266">
        <f t="shared" si="23"/>
        <v>0</v>
      </c>
      <c r="Q147" s="266">
        <f t="shared" si="23"/>
        <v>0</v>
      </c>
      <c r="R147" s="266">
        <f t="shared" si="23"/>
        <v>0</v>
      </c>
      <c r="S147" s="266">
        <f t="shared" si="23"/>
        <v>0</v>
      </c>
      <c r="T147" s="266">
        <f t="shared" si="23"/>
        <v>0</v>
      </c>
      <c r="U147" s="266">
        <f t="shared" si="23"/>
        <v>0</v>
      </c>
      <c r="V147" s="266">
        <f t="shared" si="23"/>
        <v>0</v>
      </c>
      <c r="W147" s="266">
        <f t="shared" si="23"/>
        <v>0</v>
      </c>
      <c r="X147" s="266">
        <f t="shared" si="23"/>
        <v>0</v>
      </c>
      <c r="Y147" s="266">
        <f t="shared" si="23"/>
        <v>0</v>
      </c>
      <c r="DA147" s="76"/>
    </row>
    <row r="148" spans="1:105" ht="12" customHeight="1" x14ac:dyDescent="0.25">
      <c r="A148" s="173" t="s">
        <v>92</v>
      </c>
      <c r="B148" s="267">
        <f t="shared" ref="B148:Y148" si="24">IF(B$50=0,0,B$50/B$48)</f>
        <v>0</v>
      </c>
      <c r="C148" s="267">
        <f t="shared" si="24"/>
        <v>0</v>
      </c>
      <c r="D148" s="267">
        <f t="shared" si="24"/>
        <v>0</v>
      </c>
      <c r="E148" s="267">
        <f t="shared" si="24"/>
        <v>0</v>
      </c>
      <c r="F148" s="267">
        <f t="shared" si="24"/>
        <v>0</v>
      </c>
      <c r="G148" s="267">
        <f t="shared" si="24"/>
        <v>0</v>
      </c>
      <c r="H148" s="267">
        <f t="shared" si="24"/>
        <v>0</v>
      </c>
      <c r="I148" s="267">
        <f t="shared" si="24"/>
        <v>0</v>
      </c>
      <c r="J148" s="267">
        <f t="shared" si="24"/>
        <v>0</v>
      </c>
      <c r="K148" s="267">
        <f t="shared" si="24"/>
        <v>0</v>
      </c>
      <c r="L148" s="267">
        <f t="shared" si="24"/>
        <v>0</v>
      </c>
      <c r="M148" s="267">
        <f t="shared" si="24"/>
        <v>0</v>
      </c>
      <c r="N148" s="267">
        <f t="shared" si="24"/>
        <v>0</v>
      </c>
      <c r="O148" s="267">
        <f t="shared" si="24"/>
        <v>0</v>
      </c>
      <c r="P148" s="267">
        <f t="shared" si="24"/>
        <v>0</v>
      </c>
      <c r="Q148" s="267">
        <f t="shared" si="24"/>
        <v>0</v>
      </c>
      <c r="R148" s="267">
        <f t="shared" si="24"/>
        <v>0</v>
      </c>
      <c r="S148" s="267">
        <f t="shared" si="24"/>
        <v>0</v>
      </c>
      <c r="T148" s="267">
        <f t="shared" si="24"/>
        <v>0</v>
      </c>
      <c r="U148" s="267">
        <f t="shared" si="24"/>
        <v>0</v>
      </c>
      <c r="V148" s="267">
        <f t="shared" si="24"/>
        <v>0</v>
      </c>
      <c r="W148" s="267">
        <f t="shared" si="24"/>
        <v>0</v>
      </c>
      <c r="X148" s="267">
        <f t="shared" si="24"/>
        <v>0</v>
      </c>
      <c r="Y148" s="267">
        <f t="shared" si="24"/>
        <v>0</v>
      </c>
      <c r="DA148" s="77"/>
    </row>
    <row r="149" spans="1:105" ht="12" customHeight="1" x14ac:dyDescent="0.25">
      <c r="A149" s="173" t="s">
        <v>93</v>
      </c>
      <c r="B149" s="267">
        <f t="shared" ref="B149:Y149" si="25">IF(B$51=0,0,B$51/B$48)</f>
        <v>0</v>
      </c>
      <c r="C149" s="267">
        <f t="shared" si="25"/>
        <v>0</v>
      </c>
      <c r="D149" s="267">
        <f t="shared" si="25"/>
        <v>0</v>
      </c>
      <c r="E149" s="267">
        <f t="shared" si="25"/>
        <v>0</v>
      </c>
      <c r="F149" s="267">
        <f t="shared" si="25"/>
        <v>0</v>
      </c>
      <c r="G149" s="267">
        <f t="shared" si="25"/>
        <v>0</v>
      </c>
      <c r="H149" s="267">
        <f t="shared" si="25"/>
        <v>0</v>
      </c>
      <c r="I149" s="267">
        <f t="shared" si="25"/>
        <v>0</v>
      </c>
      <c r="J149" s="267">
        <f t="shared" si="25"/>
        <v>0</v>
      </c>
      <c r="K149" s="267">
        <f t="shared" si="25"/>
        <v>0</v>
      </c>
      <c r="L149" s="267">
        <f t="shared" si="25"/>
        <v>0</v>
      </c>
      <c r="M149" s="267">
        <f t="shared" si="25"/>
        <v>0</v>
      </c>
      <c r="N149" s="267">
        <f t="shared" si="25"/>
        <v>0</v>
      </c>
      <c r="O149" s="267">
        <f t="shared" si="25"/>
        <v>0</v>
      </c>
      <c r="P149" s="267">
        <f t="shared" si="25"/>
        <v>0</v>
      </c>
      <c r="Q149" s="267">
        <f t="shared" si="25"/>
        <v>0</v>
      </c>
      <c r="R149" s="267">
        <f t="shared" si="25"/>
        <v>0</v>
      </c>
      <c r="S149" s="267">
        <f t="shared" si="25"/>
        <v>0</v>
      </c>
      <c r="T149" s="267">
        <f t="shared" si="25"/>
        <v>0</v>
      </c>
      <c r="U149" s="267">
        <f t="shared" si="25"/>
        <v>0</v>
      </c>
      <c r="V149" s="267">
        <f t="shared" si="25"/>
        <v>0</v>
      </c>
      <c r="W149" s="267">
        <f t="shared" si="25"/>
        <v>0</v>
      </c>
      <c r="X149" s="267">
        <f t="shared" si="25"/>
        <v>0</v>
      </c>
      <c r="Y149" s="267">
        <f t="shared" si="25"/>
        <v>0</v>
      </c>
      <c r="DA149" s="77"/>
    </row>
    <row r="150" spans="1:105" ht="12" customHeight="1" x14ac:dyDescent="0.25">
      <c r="A150" s="173" t="s">
        <v>94</v>
      </c>
      <c r="B150" s="267">
        <f t="shared" ref="B150:Y150" si="26">IF(B$52=0,0,B$52/B$48)</f>
        <v>0</v>
      </c>
      <c r="C150" s="267">
        <f t="shared" si="26"/>
        <v>0</v>
      </c>
      <c r="D150" s="267">
        <f t="shared" si="26"/>
        <v>0</v>
      </c>
      <c r="E150" s="267">
        <f t="shared" si="26"/>
        <v>0</v>
      </c>
      <c r="F150" s="267">
        <f t="shared" si="26"/>
        <v>0</v>
      </c>
      <c r="G150" s="267">
        <f t="shared" si="26"/>
        <v>0</v>
      </c>
      <c r="H150" s="267">
        <f t="shared" si="26"/>
        <v>0</v>
      </c>
      <c r="I150" s="267">
        <f t="shared" si="26"/>
        <v>0</v>
      </c>
      <c r="J150" s="267">
        <f t="shared" si="26"/>
        <v>0</v>
      </c>
      <c r="K150" s="267">
        <f t="shared" si="26"/>
        <v>0</v>
      </c>
      <c r="L150" s="267">
        <f t="shared" si="26"/>
        <v>0</v>
      </c>
      <c r="M150" s="267">
        <f t="shared" si="26"/>
        <v>0</v>
      </c>
      <c r="N150" s="267">
        <f t="shared" si="26"/>
        <v>0</v>
      </c>
      <c r="O150" s="267">
        <f t="shared" si="26"/>
        <v>0</v>
      </c>
      <c r="P150" s="267">
        <f t="shared" si="26"/>
        <v>0</v>
      </c>
      <c r="Q150" s="267">
        <f t="shared" si="26"/>
        <v>0</v>
      </c>
      <c r="R150" s="267">
        <f t="shared" si="26"/>
        <v>0</v>
      </c>
      <c r="S150" s="267">
        <f t="shared" si="26"/>
        <v>0</v>
      </c>
      <c r="T150" s="267">
        <f t="shared" si="26"/>
        <v>0</v>
      </c>
      <c r="U150" s="267">
        <f t="shared" si="26"/>
        <v>0</v>
      </c>
      <c r="V150" s="267">
        <f t="shared" si="26"/>
        <v>0</v>
      </c>
      <c r="W150" s="267">
        <f t="shared" si="26"/>
        <v>0</v>
      </c>
      <c r="X150" s="267">
        <f t="shared" si="26"/>
        <v>0</v>
      </c>
      <c r="Y150" s="267">
        <f t="shared" si="26"/>
        <v>0</v>
      </c>
      <c r="DA150" s="77"/>
    </row>
    <row r="151" spans="1:105" ht="12" customHeight="1" x14ac:dyDescent="0.25">
      <c r="A151" s="56" t="s">
        <v>95</v>
      </c>
      <c r="B151" s="268">
        <f t="shared" ref="B151:Y151" si="27">IF(B$53=0,0,B$53/B$48)</f>
        <v>5.3554220115907729E-3</v>
      </c>
      <c r="C151" s="268">
        <f t="shared" si="27"/>
        <v>5.1086222765482012E-3</v>
      </c>
      <c r="D151" s="268">
        <f t="shared" si="27"/>
        <v>4.4090535339687742E-3</v>
      </c>
      <c r="E151" s="268">
        <f t="shared" si="27"/>
        <v>4.9754428947419065E-3</v>
      </c>
      <c r="F151" s="268">
        <f t="shared" si="27"/>
        <v>5.5484189682494531E-3</v>
      </c>
      <c r="G151" s="268">
        <f t="shared" si="27"/>
        <v>5.5344092363157436E-3</v>
      </c>
      <c r="H151" s="268">
        <f t="shared" si="27"/>
        <v>5.7196481413436121E-3</v>
      </c>
      <c r="I151" s="268">
        <f t="shared" si="27"/>
        <v>6.4025698990210368E-3</v>
      </c>
      <c r="J151" s="268">
        <f t="shared" si="27"/>
        <v>6.2125003893441569E-3</v>
      </c>
      <c r="K151" s="268">
        <f t="shared" si="27"/>
        <v>6.6003878903448821E-3</v>
      </c>
      <c r="L151" s="268">
        <f t="shared" si="27"/>
        <v>6.3322695794273895E-3</v>
      </c>
      <c r="M151" s="268">
        <f t="shared" si="27"/>
        <v>5.560206649126204E-3</v>
      </c>
      <c r="N151" s="268">
        <f t="shared" si="27"/>
        <v>5.6228103006913327E-3</v>
      </c>
      <c r="O151" s="268">
        <f t="shared" si="27"/>
        <v>5.2049758446932959E-3</v>
      </c>
      <c r="P151" s="268">
        <f t="shared" si="27"/>
        <v>5.2610746199608016E-3</v>
      </c>
      <c r="Q151" s="268">
        <f t="shared" si="27"/>
        <v>5.600205753246424E-3</v>
      </c>
      <c r="R151" s="268">
        <f t="shared" si="27"/>
        <v>5.7496410083600269E-3</v>
      </c>
      <c r="S151" s="268">
        <f t="shared" si="27"/>
        <v>5.8181169343644685E-3</v>
      </c>
      <c r="T151" s="268">
        <f t="shared" si="27"/>
        <v>6.3064028515490518E-3</v>
      </c>
      <c r="U151" s="268">
        <f t="shared" si="27"/>
        <v>6.4147237023726477E-3</v>
      </c>
      <c r="V151" s="268">
        <f t="shared" si="27"/>
        <v>5.7316233405574468E-3</v>
      </c>
      <c r="W151" s="268">
        <f t="shared" si="27"/>
        <v>5.8599018912624864E-3</v>
      </c>
      <c r="X151" s="268">
        <f t="shared" si="27"/>
        <v>3.8366084859846401E-3</v>
      </c>
      <c r="Y151" s="268">
        <f t="shared" si="27"/>
        <v>3.0641025203889958E-3</v>
      </c>
      <c r="DA151" s="78"/>
    </row>
    <row r="152" spans="1:105" ht="12" customHeight="1" x14ac:dyDescent="0.25">
      <c r="A152" s="174" t="s">
        <v>1496</v>
      </c>
      <c r="B152" s="269">
        <f t="shared" ref="B152:Y152" si="28">IF(B$59=0,0,B$59/B$48)</f>
        <v>0</v>
      </c>
      <c r="C152" s="269">
        <f t="shared" si="28"/>
        <v>0</v>
      </c>
      <c r="D152" s="269">
        <f t="shared" si="28"/>
        <v>0</v>
      </c>
      <c r="E152" s="269">
        <f t="shared" si="28"/>
        <v>0</v>
      </c>
      <c r="F152" s="269">
        <f t="shared" si="28"/>
        <v>0</v>
      </c>
      <c r="G152" s="269">
        <f t="shared" si="28"/>
        <v>0</v>
      </c>
      <c r="H152" s="269">
        <f t="shared" si="28"/>
        <v>0</v>
      </c>
      <c r="I152" s="269">
        <f t="shared" si="28"/>
        <v>0</v>
      </c>
      <c r="J152" s="269">
        <f t="shared" si="28"/>
        <v>0</v>
      </c>
      <c r="K152" s="269">
        <f t="shared" si="28"/>
        <v>0</v>
      </c>
      <c r="L152" s="269">
        <f t="shared" si="28"/>
        <v>0</v>
      </c>
      <c r="M152" s="269">
        <f t="shared" si="28"/>
        <v>0</v>
      </c>
      <c r="N152" s="269">
        <f t="shared" si="28"/>
        <v>0</v>
      </c>
      <c r="O152" s="269">
        <f t="shared" si="28"/>
        <v>0</v>
      </c>
      <c r="P152" s="269">
        <f t="shared" si="28"/>
        <v>0</v>
      </c>
      <c r="Q152" s="269">
        <f t="shared" si="28"/>
        <v>0</v>
      </c>
      <c r="R152" s="269">
        <f t="shared" si="28"/>
        <v>0</v>
      </c>
      <c r="S152" s="269">
        <f t="shared" si="28"/>
        <v>0</v>
      </c>
      <c r="T152" s="269">
        <f t="shared" si="28"/>
        <v>0</v>
      </c>
      <c r="U152" s="269">
        <f t="shared" si="28"/>
        <v>0</v>
      </c>
      <c r="V152" s="269">
        <f t="shared" si="28"/>
        <v>0</v>
      </c>
      <c r="W152" s="269">
        <f t="shared" si="28"/>
        <v>0</v>
      </c>
      <c r="X152" s="269">
        <f t="shared" si="28"/>
        <v>0</v>
      </c>
      <c r="Y152" s="269">
        <f t="shared" si="28"/>
        <v>0</v>
      </c>
      <c r="DA152" s="79"/>
    </row>
    <row r="153" spans="1:105" ht="12" customHeight="1" x14ac:dyDescent="0.25">
      <c r="A153" s="174" t="s">
        <v>1498</v>
      </c>
      <c r="B153" s="269">
        <f t="shared" ref="B153:Y153" si="29">IF(B$60=0,0,B$60/B$48)</f>
        <v>0.17367871931346832</v>
      </c>
      <c r="C153" s="269">
        <f t="shared" si="29"/>
        <v>0.16429349412428834</v>
      </c>
      <c r="D153" s="269">
        <f t="shared" si="29"/>
        <v>0.15239132518008422</v>
      </c>
      <c r="E153" s="269">
        <f t="shared" si="29"/>
        <v>0.14819845730103789</v>
      </c>
      <c r="F153" s="269">
        <f t="shared" si="29"/>
        <v>0.15695764694964948</v>
      </c>
      <c r="G153" s="269">
        <f t="shared" si="29"/>
        <v>0.15519741917921007</v>
      </c>
      <c r="H153" s="269">
        <f t="shared" si="29"/>
        <v>0.1582016246884736</v>
      </c>
      <c r="I153" s="269">
        <f t="shared" si="29"/>
        <v>0.16340395056170443</v>
      </c>
      <c r="J153" s="269">
        <f t="shared" si="29"/>
        <v>0.16041173204183287</v>
      </c>
      <c r="K153" s="269">
        <f t="shared" si="29"/>
        <v>0.16889983039686904</v>
      </c>
      <c r="L153" s="269">
        <f t="shared" si="29"/>
        <v>0.16293038516107625</v>
      </c>
      <c r="M153" s="269">
        <f t="shared" si="29"/>
        <v>0.16632117392239726</v>
      </c>
      <c r="N153" s="269">
        <f t="shared" si="29"/>
        <v>0.16370290183547156</v>
      </c>
      <c r="O153" s="269">
        <f t="shared" si="29"/>
        <v>0.16486658811258392</v>
      </c>
      <c r="P153" s="269">
        <f t="shared" si="29"/>
        <v>0.16041134801161291</v>
      </c>
      <c r="Q153" s="269">
        <f t="shared" si="29"/>
        <v>0.16278172053818316</v>
      </c>
      <c r="R153" s="269">
        <f t="shared" si="29"/>
        <v>0.16367630906134981</v>
      </c>
      <c r="S153" s="269">
        <f t="shared" si="29"/>
        <v>0.16352446309279148</v>
      </c>
      <c r="T153" s="269">
        <f t="shared" si="29"/>
        <v>0.1593750301820295</v>
      </c>
      <c r="U153" s="269">
        <f t="shared" si="29"/>
        <v>0.16237171054148239</v>
      </c>
      <c r="V153" s="269">
        <f t="shared" si="29"/>
        <v>0.15290190572107998</v>
      </c>
      <c r="W153" s="269">
        <f t="shared" si="29"/>
        <v>0.15736374413091031</v>
      </c>
      <c r="X153" s="269">
        <f t="shared" si="29"/>
        <v>0.16823599819484722</v>
      </c>
      <c r="Y153" s="269">
        <f t="shared" si="29"/>
        <v>0.16102770697796973</v>
      </c>
      <c r="DA153" s="79"/>
    </row>
    <row r="154" spans="1:105" ht="12" customHeight="1" x14ac:dyDescent="0.25">
      <c r="A154" s="62" t="s">
        <v>1499</v>
      </c>
      <c r="B154" s="318">
        <f t="shared" ref="B154:Y154" si="30">IF(B$61=0,0,B$61/B$48)</f>
        <v>0.14306516329184757</v>
      </c>
      <c r="C154" s="318">
        <f t="shared" si="30"/>
        <v>0.13306499564062191</v>
      </c>
      <c r="D154" s="318">
        <f t="shared" si="30"/>
        <v>0.12036672134823799</v>
      </c>
      <c r="E154" s="318">
        <f t="shared" si="30"/>
        <v>0.11592756386230889</v>
      </c>
      <c r="F154" s="318">
        <f t="shared" si="30"/>
        <v>0.12527507654949263</v>
      </c>
      <c r="G154" s="318">
        <f t="shared" si="30"/>
        <v>0.12340087097974302</v>
      </c>
      <c r="H154" s="318">
        <f t="shared" si="30"/>
        <v>0.1266063840717811</v>
      </c>
      <c r="I154" s="318">
        <f t="shared" si="30"/>
        <v>0.13217253026332812</v>
      </c>
      <c r="J154" s="318">
        <f t="shared" si="30"/>
        <v>0.12897957331593171</v>
      </c>
      <c r="K154" s="318">
        <f t="shared" si="30"/>
        <v>0.13803075312553978</v>
      </c>
      <c r="L154" s="318">
        <f t="shared" si="30"/>
        <v>0.13166550460702717</v>
      </c>
      <c r="M154" s="318">
        <f t="shared" si="30"/>
        <v>0.13524227150387949</v>
      </c>
      <c r="N154" s="318">
        <f t="shared" si="30"/>
        <v>0.13245796856361433</v>
      </c>
      <c r="O154" s="318">
        <f t="shared" si="30"/>
        <v>0.13367905616937492</v>
      </c>
      <c r="P154" s="318">
        <f t="shared" si="30"/>
        <v>0.12893917942392374</v>
      </c>
      <c r="Q154" s="318">
        <f t="shared" si="30"/>
        <v>0.13147649731675332</v>
      </c>
      <c r="R154" s="318">
        <f t="shared" si="30"/>
        <v>0.13243499301085518</v>
      </c>
      <c r="S154" s="318">
        <f t="shared" si="30"/>
        <v>0.1322762433492965</v>
      </c>
      <c r="T154" s="318">
        <f t="shared" si="30"/>
        <v>0.12788003637581696</v>
      </c>
      <c r="U154" s="318">
        <f t="shared" si="30"/>
        <v>0.13107430696973432</v>
      </c>
      <c r="V154" s="318">
        <f t="shared" si="30"/>
        <v>0.12096577509931222</v>
      </c>
      <c r="W154" s="318">
        <f t="shared" si="30"/>
        <v>0.12572042393770114</v>
      </c>
      <c r="X154" s="318">
        <f t="shared" si="30"/>
        <v>0.13720800662568208</v>
      </c>
      <c r="Y154" s="318">
        <f t="shared" si="30"/>
        <v>0.12950291142138812</v>
      </c>
      <c r="DA154" s="141"/>
    </row>
    <row r="155" spans="1:105" ht="12" customHeight="1" x14ac:dyDescent="0.25">
      <c r="A155" s="62" t="s">
        <v>1506</v>
      </c>
      <c r="B155" s="318">
        <f t="shared" ref="B155:Y155" si="31">IF(B$67=0,0,B$67/B$48)</f>
        <v>3.0613556021620757E-2</v>
      </c>
      <c r="C155" s="318">
        <f t="shared" si="31"/>
        <v>3.1228498483666437E-2</v>
      </c>
      <c r="D155" s="318">
        <f t="shared" si="31"/>
        <v>3.2024603831846243E-2</v>
      </c>
      <c r="E155" s="318">
        <f t="shared" si="31"/>
        <v>3.2270893438729006E-2</v>
      </c>
      <c r="F155" s="318">
        <f t="shared" si="31"/>
        <v>3.1682570400156859E-2</v>
      </c>
      <c r="G155" s="318">
        <f t="shared" si="31"/>
        <v>3.1796548199467048E-2</v>
      </c>
      <c r="H155" s="318">
        <f t="shared" si="31"/>
        <v>3.1595240616692485E-2</v>
      </c>
      <c r="I155" s="318">
        <f t="shared" si="31"/>
        <v>3.1231420298376271E-2</v>
      </c>
      <c r="J155" s="318">
        <f t="shared" si="31"/>
        <v>3.1432158725901153E-2</v>
      </c>
      <c r="K155" s="318">
        <f t="shared" si="31"/>
        <v>3.0869077271329273E-2</v>
      </c>
      <c r="L155" s="318">
        <f t="shared" si="31"/>
        <v>3.1264880554049093E-2</v>
      </c>
      <c r="M155" s="318">
        <f t="shared" si="31"/>
        <v>3.1078902418517778E-2</v>
      </c>
      <c r="N155" s="318">
        <f t="shared" si="31"/>
        <v>3.1244933271857258E-2</v>
      </c>
      <c r="O155" s="318">
        <f t="shared" si="31"/>
        <v>3.1187531943209019E-2</v>
      </c>
      <c r="P155" s="318">
        <f t="shared" si="31"/>
        <v>3.147216858768917E-2</v>
      </c>
      <c r="Q155" s="318">
        <f t="shared" si="31"/>
        <v>3.1305223221429833E-2</v>
      </c>
      <c r="R155" s="318">
        <f t="shared" si="31"/>
        <v>3.1241316050494617E-2</v>
      </c>
      <c r="S155" s="318">
        <f t="shared" si="31"/>
        <v>3.1248219743494999E-2</v>
      </c>
      <c r="T155" s="318">
        <f t="shared" si="31"/>
        <v>3.1494993806212547E-2</v>
      </c>
      <c r="U155" s="318">
        <f t="shared" si="31"/>
        <v>3.1297403571748095E-2</v>
      </c>
      <c r="V155" s="318">
        <f t="shared" si="31"/>
        <v>3.1936130621767742E-2</v>
      </c>
      <c r="W155" s="318">
        <f t="shared" si="31"/>
        <v>3.1643320193209167E-2</v>
      </c>
      <c r="X155" s="318">
        <f t="shared" si="31"/>
        <v>3.102799156916513E-2</v>
      </c>
      <c r="Y155" s="318">
        <f t="shared" si="31"/>
        <v>3.1524795556581615E-2</v>
      </c>
      <c r="DA155" s="141"/>
    </row>
    <row r="156" spans="1:105" ht="12" customHeight="1" x14ac:dyDescent="0.25">
      <c r="A156" s="62" t="s">
        <v>1518</v>
      </c>
      <c r="B156" s="318">
        <f t="shared" ref="B156:Y156" si="32">IF(B$78=0,0,B$78/B$48)</f>
        <v>0</v>
      </c>
      <c r="C156" s="318">
        <f t="shared" si="32"/>
        <v>0</v>
      </c>
      <c r="D156" s="318">
        <f t="shared" si="32"/>
        <v>0</v>
      </c>
      <c r="E156" s="318">
        <f t="shared" si="32"/>
        <v>0</v>
      </c>
      <c r="F156" s="318">
        <f t="shared" si="32"/>
        <v>0</v>
      </c>
      <c r="G156" s="318">
        <f t="shared" si="32"/>
        <v>0</v>
      </c>
      <c r="H156" s="318">
        <f t="shared" si="32"/>
        <v>0</v>
      </c>
      <c r="I156" s="318">
        <f t="shared" si="32"/>
        <v>0</v>
      </c>
      <c r="J156" s="318">
        <f t="shared" si="32"/>
        <v>0</v>
      </c>
      <c r="K156" s="318">
        <f t="shared" si="32"/>
        <v>0</v>
      </c>
      <c r="L156" s="318">
        <f t="shared" si="32"/>
        <v>0</v>
      </c>
      <c r="M156" s="318">
        <f t="shared" si="32"/>
        <v>0</v>
      </c>
      <c r="N156" s="318">
        <f t="shared" si="32"/>
        <v>0</v>
      </c>
      <c r="O156" s="318">
        <f t="shared" si="32"/>
        <v>0</v>
      </c>
      <c r="P156" s="318">
        <f t="shared" si="32"/>
        <v>0</v>
      </c>
      <c r="Q156" s="318">
        <f t="shared" si="32"/>
        <v>0</v>
      </c>
      <c r="R156" s="318">
        <f t="shared" si="32"/>
        <v>0</v>
      </c>
      <c r="S156" s="318">
        <f t="shared" si="32"/>
        <v>0</v>
      </c>
      <c r="T156" s="318">
        <f t="shared" si="32"/>
        <v>0</v>
      </c>
      <c r="U156" s="318">
        <f t="shared" si="32"/>
        <v>0</v>
      </c>
      <c r="V156" s="318">
        <f t="shared" si="32"/>
        <v>0</v>
      </c>
      <c r="W156" s="318">
        <f t="shared" si="32"/>
        <v>0</v>
      </c>
      <c r="X156" s="318">
        <f t="shared" si="32"/>
        <v>0</v>
      </c>
      <c r="Y156" s="318">
        <f t="shared" si="32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33">IF(B$79=0,0,B$79/B$48)</f>
        <v>0.74474422143780883</v>
      </c>
      <c r="C157" s="269">
        <f t="shared" si="33"/>
        <v>0.75970409231337088</v>
      </c>
      <c r="D157" s="269">
        <f t="shared" si="33"/>
        <v>0.77907116150631073</v>
      </c>
      <c r="E157" s="269">
        <f t="shared" si="33"/>
        <v>0.78506271509768655</v>
      </c>
      <c r="F157" s="269">
        <f t="shared" si="33"/>
        <v>0.77075042210546119</v>
      </c>
      <c r="G157" s="269">
        <f t="shared" si="33"/>
        <v>0.77352319072301468</v>
      </c>
      <c r="H157" s="269">
        <f t="shared" si="33"/>
        <v>0.76862592694558562</v>
      </c>
      <c r="I157" s="269">
        <f t="shared" si="33"/>
        <v>0.75977517208664958</v>
      </c>
      <c r="J157" s="269">
        <f t="shared" si="33"/>
        <v>0.76465858987104829</v>
      </c>
      <c r="K157" s="269">
        <f t="shared" si="33"/>
        <v>0.75096035569024888</v>
      </c>
      <c r="L157" s="269">
        <f t="shared" si="33"/>
        <v>0.76058916873710669</v>
      </c>
      <c r="M157" s="269">
        <f t="shared" si="33"/>
        <v>0.75606482855091894</v>
      </c>
      <c r="N157" s="269">
        <f t="shared" si="33"/>
        <v>0.76010390583150778</v>
      </c>
      <c r="O157" s="269">
        <f t="shared" si="33"/>
        <v>0.75870748825154954</v>
      </c>
      <c r="P157" s="269">
        <f t="shared" si="33"/>
        <v>0.7656319205532508</v>
      </c>
      <c r="Q157" s="269">
        <f t="shared" si="33"/>
        <v>0.76157059567058538</v>
      </c>
      <c r="R157" s="269">
        <f t="shared" si="33"/>
        <v>0.76001590871331681</v>
      </c>
      <c r="S157" s="269">
        <f t="shared" si="33"/>
        <v>0.760183856712072</v>
      </c>
      <c r="T157" s="269">
        <f t="shared" si="33"/>
        <v>0.76618719579100247</v>
      </c>
      <c r="U157" s="269">
        <f t="shared" si="33"/>
        <v>0.7613803649469798</v>
      </c>
      <c r="V157" s="269">
        <f t="shared" si="33"/>
        <v>0.77691884989927351</v>
      </c>
      <c r="W157" s="269">
        <f t="shared" si="33"/>
        <v>0.76979557175113145</v>
      </c>
      <c r="X157" s="269">
        <f t="shared" si="33"/>
        <v>0.75482630660864314</v>
      </c>
      <c r="Y157" s="269">
        <f t="shared" si="33"/>
        <v>0.76691219099771457</v>
      </c>
      <c r="DA157" s="79"/>
    </row>
    <row r="158" spans="1:105" ht="12" customHeight="1" x14ac:dyDescent="0.25">
      <c r="A158" s="62" t="s">
        <v>1521</v>
      </c>
      <c r="B158" s="318">
        <f t="shared" ref="B158:Y158" si="34">IF(B$80=0,0,B$80/B$48)</f>
        <v>0.74474422143780883</v>
      </c>
      <c r="C158" s="318">
        <f t="shared" si="34"/>
        <v>0.75970409231337088</v>
      </c>
      <c r="D158" s="318">
        <f t="shared" si="34"/>
        <v>0.77907116150631073</v>
      </c>
      <c r="E158" s="318">
        <f t="shared" si="34"/>
        <v>0.78506271509768655</v>
      </c>
      <c r="F158" s="318">
        <f t="shared" si="34"/>
        <v>0.77075042210546119</v>
      </c>
      <c r="G158" s="318">
        <f t="shared" si="34"/>
        <v>0.77352319072301468</v>
      </c>
      <c r="H158" s="318">
        <f t="shared" si="34"/>
        <v>0.76862592694558562</v>
      </c>
      <c r="I158" s="318">
        <f t="shared" si="34"/>
        <v>0.75977517208664958</v>
      </c>
      <c r="J158" s="318">
        <f t="shared" si="34"/>
        <v>0.76465858987104829</v>
      </c>
      <c r="K158" s="318">
        <f t="shared" si="34"/>
        <v>0.75096035569024888</v>
      </c>
      <c r="L158" s="318">
        <f t="shared" si="34"/>
        <v>0.76058916873710669</v>
      </c>
      <c r="M158" s="318">
        <f t="shared" si="34"/>
        <v>0.75606482855091894</v>
      </c>
      <c r="N158" s="318">
        <f t="shared" si="34"/>
        <v>0.76010390583150778</v>
      </c>
      <c r="O158" s="318">
        <f t="shared" si="34"/>
        <v>0.75870748825154954</v>
      </c>
      <c r="P158" s="318">
        <f t="shared" si="34"/>
        <v>0.7656319205532508</v>
      </c>
      <c r="Q158" s="318">
        <f t="shared" si="34"/>
        <v>0.76157059567058538</v>
      </c>
      <c r="R158" s="318">
        <f t="shared" si="34"/>
        <v>0.76001590871331681</v>
      </c>
      <c r="S158" s="318">
        <f t="shared" si="34"/>
        <v>0.760183856712072</v>
      </c>
      <c r="T158" s="318">
        <f t="shared" si="34"/>
        <v>0.76618719579100247</v>
      </c>
      <c r="U158" s="318">
        <f t="shared" si="34"/>
        <v>0.7613803649469798</v>
      </c>
      <c r="V158" s="318">
        <f t="shared" si="34"/>
        <v>0.77691884989927351</v>
      </c>
      <c r="W158" s="318">
        <f t="shared" si="34"/>
        <v>0.76979557175113145</v>
      </c>
      <c r="X158" s="318">
        <f t="shared" si="34"/>
        <v>0.75482630660864314</v>
      </c>
      <c r="Y158" s="318">
        <f t="shared" si="34"/>
        <v>0.76691219099771457</v>
      </c>
      <c r="DA158" s="141"/>
    </row>
    <row r="159" spans="1:105" ht="12" customHeight="1" x14ac:dyDescent="0.25">
      <c r="A159" s="62" t="s">
        <v>1530</v>
      </c>
      <c r="B159" s="318">
        <f t="shared" ref="B159:Y159" si="35">IF(B$88=0,0,B$88/B$48)</f>
        <v>0</v>
      </c>
      <c r="C159" s="318">
        <f t="shared" si="35"/>
        <v>0</v>
      </c>
      <c r="D159" s="318">
        <f t="shared" si="35"/>
        <v>0</v>
      </c>
      <c r="E159" s="318">
        <f t="shared" si="35"/>
        <v>0</v>
      </c>
      <c r="F159" s="318">
        <f t="shared" si="35"/>
        <v>0</v>
      </c>
      <c r="G159" s="318">
        <f t="shared" si="35"/>
        <v>0</v>
      </c>
      <c r="H159" s="318">
        <f t="shared" si="35"/>
        <v>0</v>
      </c>
      <c r="I159" s="318">
        <f t="shared" si="35"/>
        <v>0</v>
      </c>
      <c r="J159" s="318">
        <f t="shared" si="35"/>
        <v>0</v>
      </c>
      <c r="K159" s="318">
        <f t="shared" si="35"/>
        <v>0</v>
      </c>
      <c r="L159" s="318">
        <f t="shared" si="35"/>
        <v>0</v>
      </c>
      <c r="M159" s="318">
        <f t="shared" si="35"/>
        <v>0</v>
      </c>
      <c r="N159" s="318">
        <f t="shared" si="35"/>
        <v>0</v>
      </c>
      <c r="O159" s="318">
        <f t="shared" si="35"/>
        <v>0</v>
      </c>
      <c r="P159" s="318">
        <f t="shared" si="35"/>
        <v>0</v>
      </c>
      <c r="Q159" s="318">
        <f t="shared" si="35"/>
        <v>0</v>
      </c>
      <c r="R159" s="318">
        <f t="shared" si="35"/>
        <v>0</v>
      </c>
      <c r="S159" s="318">
        <f t="shared" si="35"/>
        <v>0</v>
      </c>
      <c r="T159" s="318">
        <f t="shared" si="35"/>
        <v>0</v>
      </c>
      <c r="U159" s="318">
        <f t="shared" si="35"/>
        <v>0</v>
      </c>
      <c r="V159" s="318">
        <f t="shared" si="35"/>
        <v>0</v>
      </c>
      <c r="W159" s="318">
        <f t="shared" si="35"/>
        <v>0</v>
      </c>
      <c r="X159" s="318">
        <f t="shared" si="35"/>
        <v>0</v>
      </c>
      <c r="Y159" s="318">
        <f t="shared" si="35"/>
        <v>0</v>
      </c>
      <c r="DA159" s="141"/>
    </row>
    <row r="160" spans="1:105" ht="12" customHeight="1" x14ac:dyDescent="0.25">
      <c r="A160" s="174" t="s">
        <v>1532</v>
      </c>
      <c r="B160" s="269">
        <f t="shared" ref="B160:Y160" si="36">IF(B$89=0,0,B$89/B$48)</f>
        <v>7.6221637237132031E-2</v>
      </c>
      <c r="C160" s="269">
        <f t="shared" si="36"/>
        <v>7.0893791285792346E-2</v>
      </c>
      <c r="D160" s="269">
        <f t="shared" si="36"/>
        <v>6.4128459779636382E-2</v>
      </c>
      <c r="E160" s="269">
        <f t="shared" si="36"/>
        <v>6.1763384706533198E-2</v>
      </c>
      <c r="F160" s="269">
        <f t="shared" si="36"/>
        <v>6.6743511976639913E-2</v>
      </c>
      <c r="G160" s="269">
        <f t="shared" si="36"/>
        <v>6.5744980861459579E-2</v>
      </c>
      <c r="H160" s="269">
        <f t="shared" si="36"/>
        <v>6.7452800224596807E-2</v>
      </c>
      <c r="I160" s="269">
        <f t="shared" si="36"/>
        <v>7.0418307452624521E-2</v>
      </c>
      <c r="J160" s="269">
        <f t="shared" si="36"/>
        <v>6.8717177697774592E-2</v>
      </c>
      <c r="K160" s="269">
        <f t="shared" si="36"/>
        <v>7.3539426022537185E-2</v>
      </c>
      <c r="L160" s="269">
        <f t="shared" si="36"/>
        <v>7.0148176522387848E-2</v>
      </c>
      <c r="M160" s="269">
        <f t="shared" si="36"/>
        <v>7.2053790877557686E-2</v>
      </c>
      <c r="N160" s="269">
        <f t="shared" si="36"/>
        <v>7.0570382032329279E-2</v>
      </c>
      <c r="O160" s="269">
        <f t="shared" si="36"/>
        <v>7.1220947791172856E-2</v>
      </c>
      <c r="P160" s="269">
        <f t="shared" si="36"/>
        <v>6.8695656815175477E-2</v>
      </c>
      <c r="Q160" s="269">
        <f t="shared" si="36"/>
        <v>7.0047478037984348E-2</v>
      </c>
      <c r="R160" s="269">
        <f t="shared" si="36"/>
        <v>7.0558141216973277E-2</v>
      </c>
      <c r="S160" s="269">
        <f t="shared" si="36"/>
        <v>7.0473563260771907E-2</v>
      </c>
      <c r="T160" s="269">
        <f t="shared" si="36"/>
        <v>6.8131371175418801E-2</v>
      </c>
      <c r="U160" s="269">
        <f t="shared" si="36"/>
        <v>6.9833200809165025E-2</v>
      </c>
      <c r="V160" s="269">
        <f t="shared" si="36"/>
        <v>6.444762103908834E-2</v>
      </c>
      <c r="W160" s="269">
        <f t="shared" si="36"/>
        <v>6.6980782226695734E-2</v>
      </c>
      <c r="X160" s="269">
        <f t="shared" si="36"/>
        <v>7.3101086710524871E-2</v>
      </c>
      <c r="Y160" s="269">
        <f t="shared" si="36"/>
        <v>6.8995999503926625E-2</v>
      </c>
      <c r="DA160" s="79"/>
    </row>
    <row r="161" spans="1:105" ht="12" customHeight="1" x14ac:dyDescent="0.25">
      <c r="A161" s="62" t="s">
        <v>1533</v>
      </c>
      <c r="B161" s="318">
        <f t="shared" ref="B161:Y161" si="37">IF(B$90=0,0,B$90/B$48)</f>
        <v>7.6221637237132031E-2</v>
      </c>
      <c r="C161" s="318">
        <f t="shared" si="37"/>
        <v>7.0893791285792346E-2</v>
      </c>
      <c r="D161" s="318">
        <f t="shared" si="37"/>
        <v>6.4128459779636382E-2</v>
      </c>
      <c r="E161" s="318">
        <f t="shared" si="37"/>
        <v>6.1763384706533198E-2</v>
      </c>
      <c r="F161" s="318">
        <f t="shared" si="37"/>
        <v>6.6743511976639913E-2</v>
      </c>
      <c r="G161" s="318">
        <f t="shared" si="37"/>
        <v>6.5744980861459579E-2</v>
      </c>
      <c r="H161" s="318">
        <f t="shared" si="37"/>
        <v>6.7452800224596807E-2</v>
      </c>
      <c r="I161" s="318">
        <f t="shared" si="37"/>
        <v>7.0418307452624521E-2</v>
      </c>
      <c r="J161" s="318">
        <f t="shared" si="37"/>
        <v>6.8717177697774592E-2</v>
      </c>
      <c r="K161" s="318">
        <f t="shared" si="37"/>
        <v>7.3539426022537185E-2</v>
      </c>
      <c r="L161" s="318">
        <f t="shared" si="37"/>
        <v>7.0148176522387848E-2</v>
      </c>
      <c r="M161" s="318">
        <f t="shared" si="37"/>
        <v>7.2053790877557686E-2</v>
      </c>
      <c r="N161" s="318">
        <f t="shared" si="37"/>
        <v>7.0570382032329279E-2</v>
      </c>
      <c r="O161" s="318">
        <f t="shared" si="37"/>
        <v>7.1220947791172856E-2</v>
      </c>
      <c r="P161" s="318">
        <f t="shared" si="37"/>
        <v>6.8695656815175477E-2</v>
      </c>
      <c r="Q161" s="318">
        <f t="shared" si="37"/>
        <v>7.0047478037984348E-2</v>
      </c>
      <c r="R161" s="318">
        <f t="shared" si="37"/>
        <v>7.0558141216973277E-2</v>
      </c>
      <c r="S161" s="318">
        <f t="shared" si="37"/>
        <v>7.0473563260771907E-2</v>
      </c>
      <c r="T161" s="318">
        <f t="shared" si="37"/>
        <v>6.8131371175418801E-2</v>
      </c>
      <c r="U161" s="318">
        <f t="shared" si="37"/>
        <v>6.9833200809165025E-2</v>
      </c>
      <c r="V161" s="318">
        <f t="shared" si="37"/>
        <v>6.444762103908834E-2</v>
      </c>
      <c r="W161" s="318">
        <f t="shared" si="37"/>
        <v>6.6980782226695734E-2</v>
      </c>
      <c r="X161" s="318">
        <f t="shared" si="37"/>
        <v>7.3101086710524871E-2</v>
      </c>
      <c r="Y161" s="318">
        <f t="shared" si="37"/>
        <v>6.8995999503926625E-2</v>
      </c>
      <c r="DA161" s="141"/>
    </row>
    <row r="162" spans="1:105" ht="12" customHeight="1" x14ac:dyDescent="0.25">
      <c r="A162" s="62" t="s">
        <v>1540</v>
      </c>
      <c r="B162" s="327">
        <f t="shared" ref="B162:Y162" si="38">IF(B$96=0,0,B$96/B$48)</f>
        <v>0</v>
      </c>
      <c r="C162" s="327">
        <f t="shared" si="38"/>
        <v>0</v>
      </c>
      <c r="D162" s="327">
        <f t="shared" si="38"/>
        <v>0</v>
      </c>
      <c r="E162" s="327">
        <f t="shared" si="38"/>
        <v>0</v>
      </c>
      <c r="F162" s="327">
        <f t="shared" si="38"/>
        <v>0</v>
      </c>
      <c r="G162" s="327">
        <f t="shared" si="38"/>
        <v>0</v>
      </c>
      <c r="H162" s="327">
        <f t="shared" si="38"/>
        <v>0</v>
      </c>
      <c r="I162" s="327">
        <f t="shared" si="38"/>
        <v>0</v>
      </c>
      <c r="J162" s="327">
        <f t="shared" si="38"/>
        <v>0</v>
      </c>
      <c r="K162" s="327">
        <f t="shared" si="38"/>
        <v>0</v>
      </c>
      <c r="L162" s="327">
        <f t="shared" si="38"/>
        <v>0</v>
      </c>
      <c r="M162" s="327">
        <f t="shared" si="38"/>
        <v>0</v>
      </c>
      <c r="N162" s="327">
        <f t="shared" si="38"/>
        <v>0</v>
      </c>
      <c r="O162" s="327">
        <f t="shared" si="38"/>
        <v>0</v>
      </c>
      <c r="P162" s="327">
        <f t="shared" si="38"/>
        <v>0</v>
      </c>
      <c r="Q162" s="327">
        <f t="shared" si="38"/>
        <v>0</v>
      </c>
      <c r="R162" s="327">
        <f t="shared" si="38"/>
        <v>0</v>
      </c>
      <c r="S162" s="327">
        <f t="shared" si="38"/>
        <v>0</v>
      </c>
      <c r="T162" s="327">
        <f t="shared" si="38"/>
        <v>0</v>
      </c>
      <c r="U162" s="327">
        <f t="shared" si="38"/>
        <v>0</v>
      </c>
      <c r="V162" s="327">
        <f t="shared" si="38"/>
        <v>0</v>
      </c>
      <c r="W162" s="327">
        <f t="shared" si="38"/>
        <v>0</v>
      </c>
      <c r="X162" s="327">
        <f t="shared" si="38"/>
        <v>0</v>
      </c>
      <c r="Y162" s="327">
        <f t="shared" si="38"/>
        <v>0</v>
      </c>
      <c r="DA162" s="151"/>
    </row>
    <row r="163" spans="1:105" ht="12" customHeight="1" x14ac:dyDescent="0.25">
      <c r="A163" s="100" t="s">
        <v>105</v>
      </c>
      <c r="B163" s="310">
        <f t="shared" ref="B163:Y163" si="39">IF(B$48=0,0,B$97/B$48)</f>
        <v>0</v>
      </c>
      <c r="C163" s="310">
        <f t="shared" si="39"/>
        <v>1.5176814811575843E-16</v>
      </c>
      <c r="D163" s="310">
        <f t="shared" si="39"/>
        <v>0</v>
      </c>
      <c r="E163" s="310">
        <f t="shared" si="39"/>
        <v>4.3826643722692872E-16</v>
      </c>
      <c r="F163" s="310">
        <f t="shared" si="39"/>
        <v>0</v>
      </c>
      <c r="G163" s="310">
        <f t="shared" si="39"/>
        <v>0</v>
      </c>
      <c r="H163" s="310">
        <f t="shared" si="39"/>
        <v>2.3323686784314541E-16</v>
      </c>
      <c r="I163" s="310">
        <f t="shared" si="39"/>
        <v>5.1685170131874094E-16</v>
      </c>
      <c r="J163" s="310">
        <f t="shared" si="39"/>
        <v>0</v>
      </c>
      <c r="K163" s="310">
        <f t="shared" si="39"/>
        <v>0</v>
      </c>
      <c r="L163" s="310">
        <f t="shared" si="39"/>
        <v>1.8981973956798826E-15</v>
      </c>
      <c r="M163" s="310">
        <f t="shared" si="39"/>
        <v>0</v>
      </c>
      <c r="N163" s="310">
        <f t="shared" si="39"/>
        <v>0</v>
      </c>
      <c r="O163" s="310">
        <f t="shared" si="39"/>
        <v>3.2048108798673757E-16</v>
      </c>
      <c r="P163" s="310">
        <f t="shared" si="39"/>
        <v>0</v>
      </c>
      <c r="Q163" s="310">
        <f t="shared" si="39"/>
        <v>6.9195877493209488E-16</v>
      </c>
      <c r="R163" s="310">
        <f t="shared" si="39"/>
        <v>0</v>
      </c>
      <c r="S163" s="310">
        <f t="shared" si="39"/>
        <v>0</v>
      </c>
      <c r="T163" s="310">
        <f t="shared" si="39"/>
        <v>0</v>
      </c>
      <c r="U163" s="310">
        <f t="shared" si="39"/>
        <v>0</v>
      </c>
      <c r="V163" s="310">
        <f t="shared" si="39"/>
        <v>6.2548203015793842E-16</v>
      </c>
      <c r="W163" s="310">
        <f t="shared" si="39"/>
        <v>0</v>
      </c>
      <c r="X163" s="310">
        <f t="shared" si="39"/>
        <v>0</v>
      </c>
      <c r="Y163" s="310">
        <f t="shared" si="39"/>
        <v>0</v>
      </c>
      <c r="DA163" s="127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40">SUM(B166:B170,B172:B174,B176:B178,B179)</f>
        <v>1</v>
      </c>
      <c r="C165" s="232">
        <f t="shared" si="40"/>
        <v>0.99999999999999989</v>
      </c>
      <c r="D165" s="232">
        <f t="shared" si="40"/>
        <v>1</v>
      </c>
      <c r="E165" s="232">
        <f t="shared" si="40"/>
        <v>1</v>
      </c>
      <c r="F165" s="232">
        <f t="shared" si="40"/>
        <v>1</v>
      </c>
      <c r="G165" s="232">
        <f t="shared" si="40"/>
        <v>0.99999999999999978</v>
      </c>
      <c r="H165" s="232">
        <f t="shared" si="40"/>
        <v>1</v>
      </c>
      <c r="I165" s="232">
        <f t="shared" si="40"/>
        <v>0.99999999999999989</v>
      </c>
      <c r="J165" s="232">
        <f t="shared" si="40"/>
        <v>1.0000000000000002</v>
      </c>
      <c r="K165" s="232">
        <f t="shared" si="40"/>
        <v>1</v>
      </c>
      <c r="L165" s="232">
        <f t="shared" si="40"/>
        <v>0.99999999999999978</v>
      </c>
      <c r="M165" s="232">
        <f t="shared" si="40"/>
        <v>0.99999999999999989</v>
      </c>
      <c r="N165" s="232">
        <f t="shared" si="40"/>
        <v>1</v>
      </c>
      <c r="O165" s="232">
        <f t="shared" si="40"/>
        <v>1</v>
      </c>
      <c r="P165" s="232">
        <f t="shared" si="40"/>
        <v>0.99999999999999989</v>
      </c>
      <c r="Q165" s="232">
        <f t="shared" si="40"/>
        <v>1</v>
      </c>
      <c r="R165" s="232">
        <f t="shared" si="40"/>
        <v>1</v>
      </c>
      <c r="S165" s="232">
        <f t="shared" si="40"/>
        <v>1</v>
      </c>
      <c r="T165" s="232">
        <f t="shared" si="40"/>
        <v>0.99999999999999989</v>
      </c>
      <c r="U165" s="232">
        <f t="shared" si="40"/>
        <v>1</v>
      </c>
      <c r="V165" s="232">
        <f t="shared" si="40"/>
        <v>1</v>
      </c>
      <c r="W165" s="232">
        <f t="shared" si="40"/>
        <v>1</v>
      </c>
      <c r="X165" s="232">
        <f t="shared" si="40"/>
        <v>0.99999999999999989</v>
      </c>
      <c r="Y165" s="232">
        <f t="shared" si="40"/>
        <v>1</v>
      </c>
      <c r="DA165" s="95"/>
    </row>
    <row r="166" spans="1:105" ht="12" customHeight="1" x14ac:dyDescent="0.25">
      <c r="A166" s="55" t="s">
        <v>91</v>
      </c>
      <c r="B166" s="266">
        <f t="shared" ref="B166:Y166" si="41">IF(B$100=0,0,B$100/B$99)</f>
        <v>0</v>
      </c>
      <c r="C166" s="266">
        <f t="shared" si="41"/>
        <v>0</v>
      </c>
      <c r="D166" s="266">
        <f t="shared" si="41"/>
        <v>0</v>
      </c>
      <c r="E166" s="266">
        <f t="shared" si="41"/>
        <v>0</v>
      </c>
      <c r="F166" s="266">
        <f t="shared" si="41"/>
        <v>0</v>
      </c>
      <c r="G166" s="266">
        <f t="shared" si="41"/>
        <v>0</v>
      </c>
      <c r="H166" s="266">
        <f t="shared" si="41"/>
        <v>0</v>
      </c>
      <c r="I166" s="266">
        <f t="shared" si="41"/>
        <v>0</v>
      </c>
      <c r="J166" s="266">
        <f t="shared" si="41"/>
        <v>0</v>
      </c>
      <c r="K166" s="266">
        <f t="shared" si="41"/>
        <v>0</v>
      </c>
      <c r="L166" s="266">
        <f t="shared" si="41"/>
        <v>0</v>
      </c>
      <c r="M166" s="266">
        <f t="shared" si="41"/>
        <v>0</v>
      </c>
      <c r="N166" s="266">
        <f t="shared" si="41"/>
        <v>0</v>
      </c>
      <c r="O166" s="266">
        <f t="shared" si="41"/>
        <v>0</v>
      </c>
      <c r="P166" s="266">
        <f t="shared" si="41"/>
        <v>0</v>
      </c>
      <c r="Q166" s="266">
        <f t="shared" si="41"/>
        <v>0</v>
      </c>
      <c r="R166" s="266">
        <f t="shared" si="41"/>
        <v>0</v>
      </c>
      <c r="S166" s="266">
        <f t="shared" si="41"/>
        <v>0</v>
      </c>
      <c r="T166" s="266">
        <f t="shared" si="41"/>
        <v>0</v>
      </c>
      <c r="U166" s="266">
        <f t="shared" si="41"/>
        <v>0</v>
      </c>
      <c r="V166" s="266">
        <f t="shared" si="41"/>
        <v>0</v>
      </c>
      <c r="W166" s="266">
        <f t="shared" si="41"/>
        <v>0</v>
      </c>
      <c r="X166" s="266">
        <f t="shared" si="41"/>
        <v>0</v>
      </c>
      <c r="Y166" s="266">
        <f t="shared" si="41"/>
        <v>0</v>
      </c>
      <c r="DA166" s="76"/>
    </row>
    <row r="167" spans="1:105" ht="12" customHeight="1" x14ac:dyDescent="0.25">
      <c r="A167" s="173" t="s">
        <v>92</v>
      </c>
      <c r="B167" s="267">
        <f t="shared" ref="B167:Y167" si="42">IF(B$101=0,0,B$101/B$99)</f>
        <v>0</v>
      </c>
      <c r="C167" s="267">
        <f t="shared" si="42"/>
        <v>0</v>
      </c>
      <c r="D167" s="267">
        <f t="shared" si="42"/>
        <v>0</v>
      </c>
      <c r="E167" s="267">
        <f t="shared" si="42"/>
        <v>0</v>
      </c>
      <c r="F167" s="267">
        <f t="shared" si="42"/>
        <v>0</v>
      </c>
      <c r="G167" s="267">
        <f t="shared" si="42"/>
        <v>0</v>
      </c>
      <c r="H167" s="267">
        <f t="shared" si="42"/>
        <v>0</v>
      </c>
      <c r="I167" s="267">
        <f t="shared" si="42"/>
        <v>0</v>
      </c>
      <c r="J167" s="267">
        <f t="shared" si="42"/>
        <v>0</v>
      </c>
      <c r="K167" s="267">
        <f t="shared" si="42"/>
        <v>0</v>
      </c>
      <c r="L167" s="267">
        <f t="shared" si="42"/>
        <v>0</v>
      </c>
      <c r="M167" s="267">
        <f t="shared" si="42"/>
        <v>0</v>
      </c>
      <c r="N167" s="267">
        <f t="shared" si="42"/>
        <v>0</v>
      </c>
      <c r="O167" s="267">
        <f t="shared" si="42"/>
        <v>0</v>
      </c>
      <c r="P167" s="267">
        <f t="shared" si="42"/>
        <v>0</v>
      </c>
      <c r="Q167" s="267">
        <f t="shared" si="42"/>
        <v>0</v>
      </c>
      <c r="R167" s="267">
        <f t="shared" si="42"/>
        <v>0</v>
      </c>
      <c r="S167" s="267">
        <f t="shared" si="42"/>
        <v>0</v>
      </c>
      <c r="T167" s="267">
        <f t="shared" si="42"/>
        <v>0</v>
      </c>
      <c r="U167" s="267">
        <f t="shared" si="42"/>
        <v>0</v>
      </c>
      <c r="V167" s="267">
        <f t="shared" si="42"/>
        <v>0</v>
      </c>
      <c r="W167" s="267">
        <f t="shared" si="42"/>
        <v>0</v>
      </c>
      <c r="X167" s="267">
        <f t="shared" si="42"/>
        <v>0</v>
      </c>
      <c r="Y167" s="267">
        <f t="shared" si="42"/>
        <v>0</v>
      </c>
      <c r="DA167" s="77"/>
    </row>
    <row r="168" spans="1:105" ht="12" customHeight="1" x14ac:dyDescent="0.25">
      <c r="A168" s="173" t="s">
        <v>93</v>
      </c>
      <c r="B168" s="267">
        <f t="shared" ref="B168:Y168" si="43">IF(B$102=0,0,B$102/B$99)</f>
        <v>0</v>
      </c>
      <c r="C168" s="267">
        <f t="shared" si="43"/>
        <v>0</v>
      </c>
      <c r="D168" s="267">
        <f t="shared" si="43"/>
        <v>0</v>
      </c>
      <c r="E168" s="267">
        <f t="shared" si="43"/>
        <v>0</v>
      </c>
      <c r="F168" s="267">
        <f t="shared" si="43"/>
        <v>0</v>
      </c>
      <c r="G168" s="267">
        <f t="shared" si="43"/>
        <v>0</v>
      </c>
      <c r="H168" s="267">
        <f t="shared" si="43"/>
        <v>0</v>
      </c>
      <c r="I168" s="267">
        <f t="shared" si="43"/>
        <v>0</v>
      </c>
      <c r="J168" s="267">
        <f t="shared" si="43"/>
        <v>0</v>
      </c>
      <c r="K168" s="267">
        <f t="shared" si="43"/>
        <v>0</v>
      </c>
      <c r="L168" s="267">
        <f t="shared" si="43"/>
        <v>0</v>
      </c>
      <c r="M168" s="267">
        <f t="shared" si="43"/>
        <v>0</v>
      </c>
      <c r="N168" s="267">
        <f t="shared" si="43"/>
        <v>0</v>
      </c>
      <c r="O168" s="267">
        <f t="shared" si="43"/>
        <v>0</v>
      </c>
      <c r="P168" s="267">
        <f t="shared" si="43"/>
        <v>0</v>
      </c>
      <c r="Q168" s="267">
        <f t="shared" si="43"/>
        <v>0</v>
      </c>
      <c r="R168" s="267">
        <f t="shared" si="43"/>
        <v>0</v>
      </c>
      <c r="S168" s="267">
        <f t="shared" si="43"/>
        <v>0</v>
      </c>
      <c r="T168" s="267">
        <f t="shared" si="43"/>
        <v>0</v>
      </c>
      <c r="U168" s="267">
        <f t="shared" si="43"/>
        <v>0</v>
      </c>
      <c r="V168" s="267">
        <f t="shared" si="43"/>
        <v>0</v>
      </c>
      <c r="W168" s="267">
        <f t="shared" si="43"/>
        <v>0</v>
      </c>
      <c r="X168" s="267">
        <f t="shared" si="43"/>
        <v>0</v>
      </c>
      <c r="Y168" s="267">
        <f t="shared" si="43"/>
        <v>0</v>
      </c>
      <c r="DA168" s="77"/>
    </row>
    <row r="169" spans="1:105" ht="12" customHeight="1" x14ac:dyDescent="0.25">
      <c r="A169" s="173" t="s">
        <v>94</v>
      </c>
      <c r="B169" s="267">
        <f t="shared" ref="B169:Y169" si="44">IF(B$103=0,0,B$103/B$99)</f>
        <v>0</v>
      </c>
      <c r="C169" s="267">
        <f t="shared" si="44"/>
        <v>0</v>
      </c>
      <c r="D169" s="267">
        <f t="shared" si="44"/>
        <v>0</v>
      </c>
      <c r="E169" s="267">
        <f t="shared" si="44"/>
        <v>0</v>
      </c>
      <c r="F169" s="267">
        <f t="shared" si="44"/>
        <v>0</v>
      </c>
      <c r="G169" s="267">
        <f t="shared" si="44"/>
        <v>0</v>
      </c>
      <c r="H169" s="267">
        <f t="shared" si="44"/>
        <v>0</v>
      </c>
      <c r="I169" s="267">
        <f t="shared" si="44"/>
        <v>0</v>
      </c>
      <c r="J169" s="267">
        <f t="shared" si="44"/>
        <v>0</v>
      </c>
      <c r="K169" s="267">
        <f t="shared" si="44"/>
        <v>0</v>
      </c>
      <c r="L169" s="267">
        <f t="shared" si="44"/>
        <v>0</v>
      </c>
      <c r="M169" s="267">
        <f t="shared" si="44"/>
        <v>0</v>
      </c>
      <c r="N169" s="267">
        <f t="shared" si="44"/>
        <v>0</v>
      </c>
      <c r="O169" s="267">
        <f t="shared" si="44"/>
        <v>0</v>
      </c>
      <c r="P169" s="267">
        <f t="shared" si="44"/>
        <v>0</v>
      </c>
      <c r="Q169" s="267">
        <f t="shared" si="44"/>
        <v>0</v>
      </c>
      <c r="R169" s="267">
        <f t="shared" si="44"/>
        <v>0</v>
      </c>
      <c r="S169" s="267">
        <f t="shared" si="44"/>
        <v>0</v>
      </c>
      <c r="T169" s="267">
        <f t="shared" si="44"/>
        <v>0</v>
      </c>
      <c r="U169" s="267">
        <f t="shared" si="44"/>
        <v>0</v>
      </c>
      <c r="V169" s="267">
        <f t="shared" si="44"/>
        <v>0</v>
      </c>
      <c r="W169" s="267">
        <f t="shared" si="44"/>
        <v>0</v>
      </c>
      <c r="X169" s="267">
        <f t="shared" si="44"/>
        <v>0</v>
      </c>
      <c r="Y169" s="267">
        <f t="shared" si="44"/>
        <v>0</v>
      </c>
      <c r="DA169" s="77"/>
    </row>
    <row r="170" spans="1:105" ht="12" customHeight="1" x14ac:dyDescent="0.25">
      <c r="A170" s="56" t="s">
        <v>95</v>
      </c>
      <c r="B170" s="268">
        <f t="shared" ref="B170:Y170" si="45">IF(B$104=0,0,B$104/B$99)</f>
        <v>5.1090409277765713E-3</v>
      </c>
      <c r="C170" s="268">
        <f t="shared" si="45"/>
        <v>5.2731507365126086E-3</v>
      </c>
      <c r="D170" s="268">
        <f t="shared" si="45"/>
        <v>4.7374460101431391E-3</v>
      </c>
      <c r="E170" s="268">
        <f t="shared" si="45"/>
        <v>5.3674754145345603E-3</v>
      </c>
      <c r="F170" s="268">
        <f t="shared" si="45"/>
        <v>5.858822528507366E-3</v>
      </c>
      <c r="G170" s="268">
        <f t="shared" si="45"/>
        <v>6.0043946533376987E-3</v>
      </c>
      <c r="H170" s="268">
        <f t="shared" si="45"/>
        <v>6.1014151654476675E-3</v>
      </c>
      <c r="I170" s="268">
        <f t="shared" si="45"/>
        <v>6.3283190148048967E-3</v>
      </c>
      <c r="J170" s="268">
        <f t="shared" si="45"/>
        <v>6.3137182977323018E-3</v>
      </c>
      <c r="K170" s="268">
        <f t="shared" si="45"/>
        <v>6.372634872306172E-3</v>
      </c>
      <c r="L170" s="268">
        <f t="shared" si="45"/>
        <v>6.3006231017997951E-3</v>
      </c>
      <c r="M170" s="268">
        <f t="shared" si="45"/>
        <v>5.2415230817018984E-3</v>
      </c>
      <c r="N170" s="268">
        <f t="shared" si="45"/>
        <v>5.4564237819510848E-3</v>
      </c>
      <c r="O170" s="268">
        <f t="shared" si="45"/>
        <v>4.9408399335998734E-3</v>
      </c>
      <c r="P170" s="268">
        <f t="shared" si="45"/>
        <v>5.1266276463477469E-3</v>
      </c>
      <c r="Q170" s="268">
        <f t="shared" si="45"/>
        <v>5.2234537472419544E-3</v>
      </c>
      <c r="R170" s="268">
        <f t="shared" si="45"/>
        <v>5.3269694106274149E-3</v>
      </c>
      <c r="S170" s="268">
        <f t="shared" si="45"/>
        <v>5.4190705278454971E-3</v>
      </c>
      <c r="T170" s="268">
        <f t="shared" si="45"/>
        <v>6.2164530520484639E-3</v>
      </c>
      <c r="U170" s="268">
        <f t="shared" si="45"/>
        <v>6.1145735409216069E-3</v>
      </c>
      <c r="V170" s="268">
        <f t="shared" si="45"/>
        <v>5.7327684558840675E-3</v>
      </c>
      <c r="W170" s="268">
        <f t="shared" si="45"/>
        <v>6.0319002674674976E-3</v>
      </c>
      <c r="X170" s="268">
        <f t="shared" si="45"/>
        <v>4.4488297543544622E-3</v>
      </c>
      <c r="Y170" s="268">
        <f t="shared" si="45"/>
        <v>3.5407033982284542E-3</v>
      </c>
      <c r="DA170" s="78"/>
    </row>
    <row r="171" spans="1:105" ht="12" customHeight="1" x14ac:dyDescent="0.25">
      <c r="A171" s="174" t="s">
        <v>1553</v>
      </c>
      <c r="B171" s="269">
        <f t="shared" ref="B171:Y171" si="46">IF(B$110=0,0,B$110/B$99)</f>
        <v>0.72527546584089575</v>
      </c>
      <c r="C171" s="269">
        <f t="shared" si="46"/>
        <v>0.72988363561562497</v>
      </c>
      <c r="D171" s="269">
        <f t="shared" si="46"/>
        <v>0.68727214422918292</v>
      </c>
      <c r="E171" s="269">
        <f t="shared" si="46"/>
        <v>0.66458178929174372</v>
      </c>
      <c r="F171" s="269">
        <f t="shared" si="46"/>
        <v>0.70295768174811668</v>
      </c>
      <c r="G171" s="269">
        <f t="shared" si="46"/>
        <v>0.71144215433337665</v>
      </c>
      <c r="H171" s="269">
        <f t="shared" si="46"/>
        <v>0.71769559211802003</v>
      </c>
      <c r="I171" s="269">
        <f t="shared" si="46"/>
        <v>0.69422244205505668</v>
      </c>
      <c r="J171" s="269">
        <f t="shared" si="46"/>
        <v>0.69656735487335819</v>
      </c>
      <c r="K171" s="269">
        <f t="shared" si="46"/>
        <v>0.70818845709718603</v>
      </c>
      <c r="L171" s="269">
        <f t="shared" si="46"/>
        <v>0.69617676240641335</v>
      </c>
      <c r="M171" s="269">
        <f t="shared" si="46"/>
        <v>0.67748929235823097</v>
      </c>
      <c r="N171" s="269">
        <f t="shared" si="46"/>
        <v>0.68305576459736606</v>
      </c>
      <c r="O171" s="269">
        <f t="shared" si="46"/>
        <v>0.67432435548623171</v>
      </c>
      <c r="P171" s="269">
        <f t="shared" si="46"/>
        <v>0.66767578375889625</v>
      </c>
      <c r="Q171" s="269">
        <f t="shared" si="46"/>
        <v>0.65166636324533367</v>
      </c>
      <c r="R171" s="269">
        <f t="shared" si="46"/>
        <v>0.65202708380475927</v>
      </c>
      <c r="S171" s="269">
        <f t="shared" si="46"/>
        <v>0.65470795739524412</v>
      </c>
      <c r="T171" s="269">
        <f t="shared" si="46"/>
        <v>0.66986472517614204</v>
      </c>
      <c r="U171" s="269">
        <f t="shared" si="46"/>
        <v>0.6639405549492845</v>
      </c>
      <c r="V171" s="269">
        <f t="shared" si="46"/>
        <v>0.64294330810558398</v>
      </c>
      <c r="W171" s="269">
        <f t="shared" si="46"/>
        <v>0.68769054510310912</v>
      </c>
      <c r="X171" s="269">
        <f t="shared" si="46"/>
        <v>0.84547577372029736</v>
      </c>
      <c r="Y171" s="269">
        <f t="shared" si="46"/>
        <v>0.79522348450580338</v>
      </c>
      <c r="DA171" s="79"/>
    </row>
    <row r="172" spans="1:105" ht="12" customHeight="1" x14ac:dyDescent="0.25">
      <c r="A172" s="62" t="s">
        <v>1554</v>
      </c>
      <c r="B172" s="318">
        <f t="shared" ref="B172:Y172" si="47">IF(B$111=0,0,B$111/B$99)</f>
        <v>0.72527546584089575</v>
      </c>
      <c r="C172" s="318">
        <f t="shared" si="47"/>
        <v>0.72988363561562497</v>
      </c>
      <c r="D172" s="318">
        <f t="shared" si="47"/>
        <v>0.68727214422918292</v>
      </c>
      <c r="E172" s="318">
        <f t="shared" si="47"/>
        <v>0.66458178929174372</v>
      </c>
      <c r="F172" s="318">
        <f t="shared" si="47"/>
        <v>0.70295768174811668</v>
      </c>
      <c r="G172" s="318">
        <f t="shared" si="47"/>
        <v>0.71144215433337665</v>
      </c>
      <c r="H172" s="318">
        <f t="shared" si="47"/>
        <v>0.71769559211802003</v>
      </c>
      <c r="I172" s="318">
        <f t="shared" si="47"/>
        <v>0.69422244205505668</v>
      </c>
      <c r="J172" s="318">
        <f t="shared" si="47"/>
        <v>0.69656735487335819</v>
      </c>
      <c r="K172" s="318">
        <f t="shared" si="47"/>
        <v>0.70818845709718603</v>
      </c>
      <c r="L172" s="318">
        <f t="shared" si="47"/>
        <v>0.69617676240641335</v>
      </c>
      <c r="M172" s="318">
        <f t="shared" si="47"/>
        <v>0.67748929235823097</v>
      </c>
      <c r="N172" s="318">
        <f t="shared" si="47"/>
        <v>0.68305576459736606</v>
      </c>
      <c r="O172" s="318">
        <f t="shared" si="47"/>
        <v>0.67432435548623171</v>
      </c>
      <c r="P172" s="318">
        <f t="shared" si="47"/>
        <v>0.66767578375889625</v>
      </c>
      <c r="Q172" s="318">
        <f t="shared" si="47"/>
        <v>0.65166636324533367</v>
      </c>
      <c r="R172" s="318">
        <f t="shared" si="47"/>
        <v>0.65202708380475927</v>
      </c>
      <c r="S172" s="318">
        <f t="shared" si="47"/>
        <v>0.65470795739524412</v>
      </c>
      <c r="T172" s="318">
        <f t="shared" si="47"/>
        <v>0.66986472517614204</v>
      </c>
      <c r="U172" s="318">
        <f t="shared" si="47"/>
        <v>0.6639405549492845</v>
      </c>
      <c r="V172" s="318">
        <f t="shared" si="47"/>
        <v>0.64294330810558398</v>
      </c>
      <c r="W172" s="318">
        <f t="shared" si="47"/>
        <v>0.68769054510310912</v>
      </c>
      <c r="X172" s="318">
        <f t="shared" si="47"/>
        <v>0.84547577372029736</v>
      </c>
      <c r="Y172" s="318">
        <f t="shared" si="47"/>
        <v>0.79522348450580338</v>
      </c>
      <c r="DA172" s="141"/>
    </row>
    <row r="173" spans="1:105" ht="12" customHeight="1" x14ac:dyDescent="0.25">
      <c r="A173" s="62" t="s">
        <v>1561</v>
      </c>
      <c r="B173" s="318">
        <f t="shared" ref="B173:Y173" si="48">IF(B$117=0,0,B$117/B$99)</f>
        <v>0</v>
      </c>
      <c r="C173" s="318">
        <f t="shared" si="48"/>
        <v>0</v>
      </c>
      <c r="D173" s="318">
        <f t="shared" si="48"/>
        <v>0</v>
      </c>
      <c r="E173" s="318">
        <f t="shared" si="48"/>
        <v>0</v>
      </c>
      <c r="F173" s="318">
        <f t="shared" si="48"/>
        <v>0</v>
      </c>
      <c r="G173" s="318">
        <f t="shared" si="48"/>
        <v>0</v>
      </c>
      <c r="H173" s="318">
        <f t="shared" si="48"/>
        <v>0</v>
      </c>
      <c r="I173" s="318">
        <f t="shared" si="48"/>
        <v>0</v>
      </c>
      <c r="J173" s="318">
        <f t="shared" si="48"/>
        <v>0</v>
      </c>
      <c r="K173" s="318">
        <f t="shared" si="48"/>
        <v>0</v>
      </c>
      <c r="L173" s="318">
        <f t="shared" si="48"/>
        <v>0</v>
      </c>
      <c r="M173" s="318">
        <f t="shared" si="48"/>
        <v>0</v>
      </c>
      <c r="N173" s="318">
        <f t="shared" si="48"/>
        <v>0</v>
      </c>
      <c r="O173" s="318">
        <f t="shared" si="48"/>
        <v>0</v>
      </c>
      <c r="P173" s="318">
        <f t="shared" si="48"/>
        <v>0</v>
      </c>
      <c r="Q173" s="318">
        <f t="shared" si="48"/>
        <v>0</v>
      </c>
      <c r="R173" s="318">
        <f t="shared" si="48"/>
        <v>0</v>
      </c>
      <c r="S173" s="318">
        <f t="shared" si="48"/>
        <v>0</v>
      </c>
      <c r="T173" s="318">
        <f t="shared" si="48"/>
        <v>0</v>
      </c>
      <c r="U173" s="318">
        <f t="shared" si="48"/>
        <v>0</v>
      </c>
      <c r="V173" s="318">
        <f t="shared" si="48"/>
        <v>0</v>
      </c>
      <c r="W173" s="318">
        <f t="shared" si="48"/>
        <v>0</v>
      </c>
      <c r="X173" s="318">
        <f t="shared" si="48"/>
        <v>0</v>
      </c>
      <c r="Y173" s="318">
        <f t="shared" si="48"/>
        <v>0</v>
      </c>
      <c r="DA173" s="141"/>
    </row>
    <row r="174" spans="1:105" ht="12" customHeight="1" x14ac:dyDescent="0.25">
      <c r="A174" s="174" t="s">
        <v>1563</v>
      </c>
      <c r="B174" s="269">
        <f t="shared" ref="B174:Y174" si="49">IF(B$118=0,0,B$118/B$99)</f>
        <v>0</v>
      </c>
      <c r="C174" s="269">
        <f t="shared" si="49"/>
        <v>0</v>
      </c>
      <c r="D174" s="269">
        <f t="shared" si="49"/>
        <v>0</v>
      </c>
      <c r="E174" s="269">
        <f t="shared" si="49"/>
        <v>0</v>
      </c>
      <c r="F174" s="269">
        <f t="shared" si="49"/>
        <v>0</v>
      </c>
      <c r="G174" s="269">
        <f t="shared" si="49"/>
        <v>0</v>
      </c>
      <c r="H174" s="269">
        <f t="shared" si="49"/>
        <v>0</v>
      </c>
      <c r="I174" s="269">
        <f t="shared" si="49"/>
        <v>0</v>
      </c>
      <c r="J174" s="269">
        <f t="shared" si="49"/>
        <v>0</v>
      </c>
      <c r="K174" s="269">
        <f t="shared" si="49"/>
        <v>0</v>
      </c>
      <c r="L174" s="269">
        <f t="shared" si="49"/>
        <v>0</v>
      </c>
      <c r="M174" s="269">
        <f t="shared" si="49"/>
        <v>0</v>
      </c>
      <c r="N174" s="269">
        <f t="shared" si="49"/>
        <v>0</v>
      </c>
      <c r="O174" s="269">
        <f t="shared" si="49"/>
        <v>0</v>
      </c>
      <c r="P174" s="269">
        <f t="shared" si="49"/>
        <v>0</v>
      </c>
      <c r="Q174" s="269">
        <f t="shared" si="49"/>
        <v>0</v>
      </c>
      <c r="R174" s="269">
        <f t="shared" si="49"/>
        <v>0</v>
      </c>
      <c r="S174" s="269">
        <f t="shared" si="49"/>
        <v>0</v>
      </c>
      <c r="T174" s="269">
        <f t="shared" si="49"/>
        <v>0</v>
      </c>
      <c r="U174" s="269">
        <f t="shared" si="49"/>
        <v>0</v>
      </c>
      <c r="V174" s="269">
        <f t="shared" si="49"/>
        <v>0</v>
      </c>
      <c r="W174" s="269">
        <f t="shared" si="49"/>
        <v>0</v>
      </c>
      <c r="X174" s="269">
        <f t="shared" si="49"/>
        <v>0</v>
      </c>
      <c r="Y174" s="269">
        <f t="shared" si="49"/>
        <v>0</v>
      </c>
      <c r="DA174" s="79"/>
    </row>
    <row r="175" spans="1:105" ht="12" customHeight="1" x14ac:dyDescent="0.25">
      <c r="A175" s="174" t="s">
        <v>1565</v>
      </c>
      <c r="B175" s="269">
        <f t="shared" ref="B175:Y175" si="50">IF(B$119=0,0,B$119/B$99)</f>
        <v>6.0651491437165542E-2</v>
      </c>
      <c r="C175" s="269">
        <f t="shared" si="50"/>
        <v>6.1036851735144115E-2</v>
      </c>
      <c r="D175" s="269">
        <f t="shared" si="50"/>
        <v>5.7473446344127328E-2</v>
      </c>
      <c r="E175" s="269">
        <f t="shared" si="50"/>
        <v>5.557595506941735E-2</v>
      </c>
      <c r="F175" s="269">
        <f t="shared" si="50"/>
        <v>5.878515656917125E-2</v>
      </c>
      <c r="G175" s="269">
        <f t="shared" si="50"/>
        <v>5.9494674456636414E-2</v>
      </c>
      <c r="H175" s="269">
        <f t="shared" si="50"/>
        <v>6.0017621041915416E-2</v>
      </c>
      <c r="I175" s="269">
        <f t="shared" si="50"/>
        <v>5.8054668168007743E-2</v>
      </c>
      <c r="J175" s="269">
        <f t="shared" si="50"/>
        <v>5.8250762571332416E-2</v>
      </c>
      <c r="K175" s="269">
        <f t="shared" si="50"/>
        <v>5.9222582542109596E-2</v>
      </c>
      <c r="L175" s="269">
        <f t="shared" si="50"/>
        <v>5.8218099098238281E-2</v>
      </c>
      <c r="M175" s="269">
        <f t="shared" si="50"/>
        <v>5.6655350897048956E-2</v>
      </c>
      <c r="N175" s="269">
        <f t="shared" si="50"/>
        <v>5.7120849675441634E-2</v>
      </c>
      <c r="O175" s="269">
        <f t="shared" si="50"/>
        <v>5.6390681608437805E-2</v>
      </c>
      <c r="P175" s="269">
        <f t="shared" si="50"/>
        <v>5.5834691767085137E-2</v>
      </c>
      <c r="Q175" s="269">
        <f t="shared" si="50"/>
        <v>5.4495896678978077E-2</v>
      </c>
      <c r="R175" s="269">
        <f t="shared" si="50"/>
        <v>5.4526062100189281E-2</v>
      </c>
      <c r="S175" s="269">
        <f t="shared" si="50"/>
        <v>5.4750251376230574E-2</v>
      </c>
      <c r="T175" s="269">
        <f t="shared" si="50"/>
        <v>5.6017742990899282E-2</v>
      </c>
      <c r="U175" s="269">
        <f t="shared" si="50"/>
        <v>5.552233155523191E-2</v>
      </c>
      <c r="V175" s="269">
        <f t="shared" si="50"/>
        <v>5.3766427216639372E-2</v>
      </c>
      <c r="W175" s="269">
        <f t="shared" si="50"/>
        <v>5.7508435307931365E-2</v>
      </c>
      <c r="X175" s="269">
        <f t="shared" si="50"/>
        <v>7.0703296975134E-2</v>
      </c>
      <c r="Y175" s="269">
        <f t="shared" si="50"/>
        <v>6.6500926382800432E-2</v>
      </c>
      <c r="DA175" s="79"/>
    </row>
    <row r="176" spans="1:105" ht="12" customHeight="1" x14ac:dyDescent="0.25">
      <c r="A176" s="62" t="s">
        <v>1566</v>
      </c>
      <c r="B176" s="318">
        <f t="shared" ref="B176:Y176" si="51">IF(B$120=0,0,B$120/B$99)</f>
        <v>6.0651491437165542E-2</v>
      </c>
      <c r="C176" s="318">
        <f t="shared" si="51"/>
        <v>6.1036851735144115E-2</v>
      </c>
      <c r="D176" s="318">
        <f t="shared" si="51"/>
        <v>5.7473446344127328E-2</v>
      </c>
      <c r="E176" s="318">
        <f t="shared" si="51"/>
        <v>5.557595506941735E-2</v>
      </c>
      <c r="F176" s="318">
        <f t="shared" si="51"/>
        <v>5.878515656917125E-2</v>
      </c>
      <c r="G176" s="318">
        <f t="shared" si="51"/>
        <v>5.9494674456636414E-2</v>
      </c>
      <c r="H176" s="318">
        <f t="shared" si="51"/>
        <v>6.0017621041915416E-2</v>
      </c>
      <c r="I176" s="318">
        <f t="shared" si="51"/>
        <v>5.8054668168007743E-2</v>
      </c>
      <c r="J176" s="318">
        <f t="shared" si="51"/>
        <v>5.8250762571332416E-2</v>
      </c>
      <c r="K176" s="318">
        <f t="shared" si="51"/>
        <v>5.9222582542109596E-2</v>
      </c>
      <c r="L176" s="318">
        <f t="shared" si="51"/>
        <v>5.8218099098238281E-2</v>
      </c>
      <c r="M176" s="318">
        <f t="shared" si="51"/>
        <v>5.6655350897048956E-2</v>
      </c>
      <c r="N176" s="318">
        <f t="shared" si="51"/>
        <v>5.7120849675441634E-2</v>
      </c>
      <c r="O176" s="318">
        <f t="shared" si="51"/>
        <v>5.6390681608437805E-2</v>
      </c>
      <c r="P176" s="318">
        <f t="shared" si="51"/>
        <v>5.5834691767085137E-2</v>
      </c>
      <c r="Q176" s="318">
        <f t="shared" si="51"/>
        <v>5.4495896678978077E-2</v>
      </c>
      <c r="R176" s="318">
        <f t="shared" si="51"/>
        <v>5.4526062100189281E-2</v>
      </c>
      <c r="S176" s="318">
        <f t="shared" si="51"/>
        <v>5.4750251376230574E-2</v>
      </c>
      <c r="T176" s="318">
        <f t="shared" si="51"/>
        <v>5.6017742990899282E-2</v>
      </c>
      <c r="U176" s="318">
        <f t="shared" si="51"/>
        <v>5.552233155523191E-2</v>
      </c>
      <c r="V176" s="318">
        <f t="shared" si="51"/>
        <v>5.3766427216639372E-2</v>
      </c>
      <c r="W176" s="318">
        <f t="shared" si="51"/>
        <v>5.7508435307931365E-2</v>
      </c>
      <c r="X176" s="318">
        <f t="shared" si="51"/>
        <v>7.0703296975134E-2</v>
      </c>
      <c r="Y176" s="318">
        <f t="shared" si="51"/>
        <v>6.6500926382800432E-2</v>
      </c>
      <c r="DA176" s="141"/>
    </row>
    <row r="177" spans="1:105" ht="12" customHeight="1" x14ac:dyDescent="0.25">
      <c r="A177" s="62" t="s">
        <v>1573</v>
      </c>
      <c r="B177" s="318">
        <f t="shared" ref="B177:Y177" si="52">IF(B$126=0,0,B$126/B$99)</f>
        <v>0</v>
      </c>
      <c r="C177" s="318">
        <f t="shared" si="52"/>
        <v>0</v>
      </c>
      <c r="D177" s="318">
        <f t="shared" si="52"/>
        <v>0</v>
      </c>
      <c r="E177" s="318">
        <f t="shared" si="52"/>
        <v>0</v>
      </c>
      <c r="F177" s="318">
        <f t="shared" si="52"/>
        <v>0</v>
      </c>
      <c r="G177" s="318">
        <f t="shared" si="52"/>
        <v>0</v>
      </c>
      <c r="H177" s="318">
        <f t="shared" si="52"/>
        <v>0</v>
      </c>
      <c r="I177" s="318">
        <f t="shared" si="52"/>
        <v>0</v>
      </c>
      <c r="J177" s="318">
        <f t="shared" si="52"/>
        <v>0</v>
      </c>
      <c r="K177" s="318">
        <f t="shared" si="52"/>
        <v>0</v>
      </c>
      <c r="L177" s="318">
        <f t="shared" si="52"/>
        <v>0</v>
      </c>
      <c r="M177" s="318">
        <f t="shared" si="52"/>
        <v>0</v>
      </c>
      <c r="N177" s="318">
        <f t="shared" si="52"/>
        <v>0</v>
      </c>
      <c r="O177" s="318">
        <f t="shared" si="52"/>
        <v>0</v>
      </c>
      <c r="P177" s="318">
        <f t="shared" si="52"/>
        <v>0</v>
      </c>
      <c r="Q177" s="318">
        <f t="shared" si="52"/>
        <v>0</v>
      </c>
      <c r="R177" s="318">
        <f t="shared" si="52"/>
        <v>0</v>
      </c>
      <c r="S177" s="318">
        <f t="shared" si="52"/>
        <v>0</v>
      </c>
      <c r="T177" s="318">
        <f t="shared" si="52"/>
        <v>0</v>
      </c>
      <c r="U177" s="318">
        <f t="shared" si="52"/>
        <v>0</v>
      </c>
      <c r="V177" s="318">
        <f t="shared" si="52"/>
        <v>0</v>
      </c>
      <c r="W177" s="318">
        <f t="shared" si="52"/>
        <v>0</v>
      </c>
      <c r="X177" s="318">
        <f t="shared" si="52"/>
        <v>0</v>
      </c>
      <c r="Y177" s="318">
        <f t="shared" si="52"/>
        <v>0</v>
      </c>
      <c r="DA177" s="141"/>
    </row>
    <row r="178" spans="1:105" ht="12" customHeight="1" x14ac:dyDescent="0.25">
      <c r="A178" s="174" t="s">
        <v>1575</v>
      </c>
      <c r="B178" s="269">
        <f t="shared" ref="B178:Y178" si="53">IF(B$127=0,0,B$127/B$99)</f>
        <v>0</v>
      </c>
      <c r="C178" s="269">
        <f t="shared" si="53"/>
        <v>0</v>
      </c>
      <c r="D178" s="269">
        <f t="shared" si="53"/>
        <v>0</v>
      </c>
      <c r="E178" s="269">
        <f t="shared" si="53"/>
        <v>0</v>
      </c>
      <c r="F178" s="269">
        <f t="shared" si="53"/>
        <v>0</v>
      </c>
      <c r="G178" s="269">
        <f t="shared" si="53"/>
        <v>0</v>
      </c>
      <c r="H178" s="269">
        <f t="shared" si="53"/>
        <v>0</v>
      </c>
      <c r="I178" s="269">
        <f t="shared" si="53"/>
        <v>0</v>
      </c>
      <c r="J178" s="269">
        <f t="shared" si="53"/>
        <v>0</v>
      </c>
      <c r="K178" s="269">
        <f t="shared" si="53"/>
        <v>0</v>
      </c>
      <c r="L178" s="269">
        <f t="shared" si="53"/>
        <v>0</v>
      </c>
      <c r="M178" s="269">
        <f t="shared" si="53"/>
        <v>0</v>
      </c>
      <c r="N178" s="269">
        <f t="shared" si="53"/>
        <v>0</v>
      </c>
      <c r="O178" s="269">
        <f t="shared" si="53"/>
        <v>0</v>
      </c>
      <c r="P178" s="269">
        <f t="shared" si="53"/>
        <v>0</v>
      </c>
      <c r="Q178" s="269">
        <f t="shared" si="53"/>
        <v>0</v>
      </c>
      <c r="R178" s="269">
        <f t="shared" si="53"/>
        <v>0</v>
      </c>
      <c r="S178" s="269">
        <f t="shared" si="53"/>
        <v>0</v>
      </c>
      <c r="T178" s="269">
        <f t="shared" si="53"/>
        <v>0</v>
      </c>
      <c r="U178" s="269">
        <f t="shared" si="53"/>
        <v>0</v>
      </c>
      <c r="V178" s="269">
        <f t="shared" si="53"/>
        <v>0</v>
      </c>
      <c r="W178" s="269">
        <f t="shared" si="53"/>
        <v>0</v>
      </c>
      <c r="X178" s="269">
        <f t="shared" si="53"/>
        <v>0</v>
      </c>
      <c r="Y178" s="269">
        <f t="shared" si="53"/>
        <v>0</v>
      </c>
      <c r="DA178" s="79"/>
    </row>
    <row r="179" spans="1:105" ht="12" customHeight="1" x14ac:dyDescent="0.25">
      <c r="A179" s="100" t="s">
        <v>105</v>
      </c>
      <c r="B179" s="310">
        <f t="shared" ref="B179:Y179" si="54">IF(B$99=0,0,B$128/B$99)</f>
        <v>0.20896400179416214</v>
      </c>
      <c r="C179" s="310">
        <f t="shared" si="54"/>
        <v>0.20380636191271828</v>
      </c>
      <c r="D179" s="310">
        <f t="shared" si="54"/>
        <v>0.25051696341654667</v>
      </c>
      <c r="E179" s="310">
        <f t="shared" si="54"/>
        <v>0.27447478022430444</v>
      </c>
      <c r="F179" s="310">
        <f t="shared" si="54"/>
        <v>0.23239833915420466</v>
      </c>
      <c r="G179" s="310">
        <f t="shared" si="54"/>
        <v>0.22305877655664907</v>
      </c>
      <c r="H179" s="310">
        <f t="shared" si="54"/>
        <v>0.21618537167461693</v>
      </c>
      <c r="I179" s="310">
        <f t="shared" si="54"/>
        <v>0.24139457076213056</v>
      </c>
      <c r="J179" s="310">
        <f t="shared" si="54"/>
        <v>0.2388681642575772</v>
      </c>
      <c r="K179" s="310">
        <f t="shared" si="54"/>
        <v>0.22621632548839832</v>
      </c>
      <c r="L179" s="310">
        <f t="shared" si="54"/>
        <v>0.23930451539354841</v>
      </c>
      <c r="M179" s="310">
        <f t="shared" si="54"/>
        <v>0.26061383366301805</v>
      </c>
      <c r="N179" s="310">
        <f t="shared" si="54"/>
        <v>0.25436696194524133</v>
      </c>
      <c r="O179" s="310">
        <f t="shared" si="54"/>
        <v>0.26434412297173066</v>
      </c>
      <c r="P179" s="310">
        <f t="shared" si="54"/>
        <v>0.27136289682767079</v>
      </c>
      <c r="Q179" s="310">
        <f t="shared" si="54"/>
        <v>0.28861428632844627</v>
      </c>
      <c r="R179" s="310">
        <f t="shared" si="54"/>
        <v>0.28811988468442412</v>
      </c>
      <c r="S179" s="310">
        <f t="shared" si="54"/>
        <v>0.28512272070067979</v>
      </c>
      <c r="T179" s="310">
        <f t="shared" si="54"/>
        <v>0.26790107878091018</v>
      </c>
      <c r="U179" s="310">
        <f t="shared" si="54"/>
        <v>0.27442253995456201</v>
      </c>
      <c r="V179" s="310">
        <f t="shared" si="54"/>
        <v>0.29755749622189254</v>
      </c>
      <c r="W179" s="310">
        <f t="shared" si="54"/>
        <v>0.24876911932149204</v>
      </c>
      <c r="X179" s="310">
        <f t="shared" si="54"/>
        <v>7.9372099550214112E-2</v>
      </c>
      <c r="Y179" s="310">
        <f t="shared" si="54"/>
        <v>0.13473488571316777</v>
      </c>
      <c r="DA179" s="127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430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1805</v>
      </c>
      <c r="B183" s="320">
        <f t="shared" ref="B183:Y183" si="55">SUM(B184:B190,B191:B192)</f>
        <v>254.9776683849083</v>
      </c>
      <c r="C183" s="320">
        <f t="shared" si="55"/>
        <v>280.63004455446583</v>
      </c>
      <c r="D183" s="320">
        <f t="shared" si="55"/>
        <v>254.75065117954759</v>
      </c>
      <c r="E183" s="320">
        <f t="shared" si="55"/>
        <v>223.9529964949372</v>
      </c>
      <c r="F183" s="320">
        <f t="shared" si="55"/>
        <v>246.19454906322778</v>
      </c>
      <c r="G183" s="320">
        <f t="shared" si="55"/>
        <v>259.71621341402783</v>
      </c>
      <c r="H183" s="320">
        <f t="shared" si="55"/>
        <v>251.92962146459419</v>
      </c>
      <c r="I183" s="320">
        <f t="shared" si="55"/>
        <v>202.76417090085894</v>
      </c>
      <c r="J183" s="320">
        <f t="shared" si="55"/>
        <v>211.09233508640213</v>
      </c>
      <c r="K183" s="320">
        <f t="shared" si="55"/>
        <v>204.49801177385802</v>
      </c>
      <c r="L183" s="320">
        <f t="shared" si="55"/>
        <v>207.89879358800229</v>
      </c>
      <c r="M183" s="320">
        <f t="shared" si="55"/>
        <v>197.84738803126075</v>
      </c>
      <c r="N183" s="320">
        <f t="shared" si="55"/>
        <v>203.10444671794374</v>
      </c>
      <c r="O183" s="320">
        <f t="shared" si="55"/>
        <v>219.31136378995015</v>
      </c>
      <c r="P183" s="320">
        <f t="shared" si="55"/>
        <v>210.61062181730759</v>
      </c>
      <c r="Q183" s="320">
        <f t="shared" si="55"/>
        <v>202.36713792254989</v>
      </c>
      <c r="R183" s="320">
        <f t="shared" si="55"/>
        <v>197.85104774688193</v>
      </c>
      <c r="S183" s="320">
        <f t="shared" si="55"/>
        <v>192.58342570730593</v>
      </c>
      <c r="T183" s="320">
        <f t="shared" si="55"/>
        <v>203.71257845479221</v>
      </c>
      <c r="U183" s="320">
        <f t="shared" si="55"/>
        <v>202.32067813793125</v>
      </c>
      <c r="V183" s="320">
        <f t="shared" si="55"/>
        <v>216.4769334455415</v>
      </c>
      <c r="W183" s="320">
        <f t="shared" si="55"/>
        <v>219.09492490437177</v>
      </c>
      <c r="X183" s="320">
        <f t="shared" si="55"/>
        <v>221.77632568055552</v>
      </c>
      <c r="Y183" s="320">
        <f t="shared" si="55"/>
        <v>204.38407603776574</v>
      </c>
      <c r="DA183" s="95"/>
    </row>
    <row r="184" spans="1:105" ht="12" customHeight="1" x14ac:dyDescent="0.25">
      <c r="A184" s="55" t="s">
        <v>91</v>
      </c>
      <c r="B184" s="273">
        <f>IF(B$6=0,0,B$6/NMM!B$9*1000)</f>
        <v>0</v>
      </c>
      <c r="C184" s="273">
        <f>IF(C$6=0,0,C$6/NMM!C$9*1000)</f>
        <v>0</v>
      </c>
      <c r="D184" s="273">
        <f>IF(D$6=0,0,D$6/NMM!D$9*1000)</f>
        <v>0</v>
      </c>
      <c r="E184" s="273">
        <f>IF(E$6=0,0,E$6/NMM!E$9*1000)</f>
        <v>0</v>
      </c>
      <c r="F184" s="273">
        <f>IF(F$6=0,0,F$6/NMM!F$9*1000)</f>
        <v>0</v>
      </c>
      <c r="G184" s="273">
        <f>IF(G$6=0,0,G$6/NMM!G$9*1000)</f>
        <v>0</v>
      </c>
      <c r="H184" s="273">
        <f>IF(H$6=0,0,H$6/NMM!H$9*1000)</f>
        <v>0</v>
      </c>
      <c r="I184" s="273">
        <f>IF(I$6=0,0,I$6/NMM!I$9*1000)</f>
        <v>0</v>
      </c>
      <c r="J184" s="273">
        <f>IF(J$6=0,0,J$6/NMM!J$9*1000)</f>
        <v>0</v>
      </c>
      <c r="K184" s="273">
        <f>IF(K$6=0,0,K$6/NMM!K$9*1000)</f>
        <v>0</v>
      </c>
      <c r="L184" s="273">
        <f>IF(L$6=0,0,L$6/NMM!L$9*1000)</f>
        <v>0</v>
      </c>
      <c r="M184" s="273">
        <f>IF(M$6=0,0,M$6/NMM!M$9*1000)</f>
        <v>0</v>
      </c>
      <c r="N184" s="273">
        <f>IF(N$6=0,0,N$6/NMM!N$9*1000)</f>
        <v>0</v>
      </c>
      <c r="O184" s="273">
        <f>IF(O$6=0,0,O$6/NMM!O$9*1000)</f>
        <v>0</v>
      </c>
      <c r="P184" s="273">
        <f>IF(P$6=0,0,P$6/NMM!P$9*1000)</f>
        <v>0</v>
      </c>
      <c r="Q184" s="273">
        <f>IF(Q$6=0,0,Q$6/NMM!Q$9*1000)</f>
        <v>0</v>
      </c>
      <c r="R184" s="273">
        <f>IF(R$6=0,0,R$6/NMM!R$9*1000)</f>
        <v>0</v>
      </c>
      <c r="S184" s="273">
        <f>IF(S$6=0,0,S$6/NMM!S$9*1000)</f>
        <v>0</v>
      </c>
      <c r="T184" s="273">
        <f>IF(T$6=0,0,T$6/NMM!T$9*1000)</f>
        <v>0</v>
      </c>
      <c r="U184" s="273">
        <f>IF(U$6=0,0,U$6/NMM!U$9*1000)</f>
        <v>0</v>
      </c>
      <c r="V184" s="273">
        <f>IF(V$6=0,0,V$6/NMM!V$9*1000)</f>
        <v>0</v>
      </c>
      <c r="W184" s="273">
        <f>IF(W$6=0,0,W$6/NMM!W$9*1000)</f>
        <v>0</v>
      </c>
      <c r="X184" s="273">
        <f>IF(X$6=0,0,X$6/NMM!X$9*1000)</f>
        <v>0</v>
      </c>
      <c r="Y184" s="273">
        <f>IF(Y$6=0,0,Y$6/NMM!Y$9*1000)</f>
        <v>0</v>
      </c>
      <c r="DA184" s="76"/>
    </row>
    <row r="185" spans="1:105" ht="12" customHeight="1" x14ac:dyDescent="0.25">
      <c r="A185" s="173" t="s">
        <v>92</v>
      </c>
      <c r="B185" s="274">
        <f>IF(B$7=0,0,B$7/NMM!B$9*1000)</f>
        <v>0</v>
      </c>
      <c r="C185" s="274">
        <f>IF(C$7=0,0,C$7/NMM!C$9*1000)</f>
        <v>0</v>
      </c>
      <c r="D185" s="274">
        <f>IF(D$7=0,0,D$7/NMM!D$9*1000)</f>
        <v>0</v>
      </c>
      <c r="E185" s="274">
        <f>IF(E$7=0,0,E$7/NMM!E$9*1000)</f>
        <v>0</v>
      </c>
      <c r="F185" s="274">
        <f>IF(F$7=0,0,F$7/NMM!F$9*1000)</f>
        <v>0</v>
      </c>
      <c r="G185" s="274">
        <f>IF(G$7=0,0,G$7/NMM!G$9*1000)</f>
        <v>0</v>
      </c>
      <c r="H185" s="274">
        <f>IF(H$7=0,0,H$7/NMM!H$9*1000)</f>
        <v>0</v>
      </c>
      <c r="I185" s="274">
        <f>IF(I$7=0,0,I$7/NMM!I$9*1000)</f>
        <v>0</v>
      </c>
      <c r="J185" s="274">
        <f>IF(J$7=0,0,J$7/NMM!J$9*1000)</f>
        <v>0</v>
      </c>
      <c r="K185" s="274">
        <f>IF(K$7=0,0,K$7/NMM!K$9*1000)</f>
        <v>0</v>
      </c>
      <c r="L185" s="274">
        <f>IF(L$7=0,0,L$7/NMM!L$9*1000)</f>
        <v>0</v>
      </c>
      <c r="M185" s="274">
        <f>IF(M$7=0,0,M$7/NMM!M$9*1000)</f>
        <v>0</v>
      </c>
      <c r="N185" s="274">
        <f>IF(N$7=0,0,N$7/NMM!N$9*1000)</f>
        <v>0</v>
      </c>
      <c r="O185" s="274">
        <f>IF(O$7=0,0,O$7/NMM!O$9*1000)</f>
        <v>0</v>
      </c>
      <c r="P185" s="274">
        <f>IF(P$7=0,0,P$7/NMM!P$9*1000)</f>
        <v>0</v>
      </c>
      <c r="Q185" s="274">
        <f>IF(Q$7=0,0,Q$7/NMM!Q$9*1000)</f>
        <v>0</v>
      </c>
      <c r="R185" s="274">
        <f>IF(R$7=0,0,R$7/NMM!R$9*1000)</f>
        <v>0</v>
      </c>
      <c r="S185" s="274">
        <f>IF(S$7=0,0,S$7/NMM!S$9*1000)</f>
        <v>0</v>
      </c>
      <c r="T185" s="274">
        <f>IF(T$7=0,0,T$7/NMM!T$9*1000)</f>
        <v>0</v>
      </c>
      <c r="U185" s="274">
        <f>IF(U$7=0,0,U$7/NMM!U$9*1000)</f>
        <v>0</v>
      </c>
      <c r="V185" s="274">
        <f>IF(V$7=0,0,V$7/NMM!V$9*1000)</f>
        <v>0</v>
      </c>
      <c r="W185" s="274">
        <f>IF(W$7=0,0,W$7/NMM!W$9*1000)</f>
        <v>0</v>
      </c>
      <c r="X185" s="274">
        <f>IF(X$7=0,0,X$7/NMM!X$9*1000)</f>
        <v>0</v>
      </c>
      <c r="Y185" s="274">
        <f>IF(Y$7=0,0,Y$7/NMM!Y$9*1000)</f>
        <v>0</v>
      </c>
      <c r="DA185" s="77"/>
    </row>
    <row r="186" spans="1:105" ht="12" customHeight="1" x14ac:dyDescent="0.25">
      <c r="A186" s="173" t="s">
        <v>93</v>
      </c>
      <c r="B186" s="274">
        <f>IF(B$8=0,0,B$8/NMM!B$9*1000)</f>
        <v>0</v>
      </c>
      <c r="C186" s="274">
        <f>IF(C$8=0,0,C$8/NMM!C$9*1000)</f>
        <v>0</v>
      </c>
      <c r="D186" s="274">
        <f>IF(D$8=0,0,D$8/NMM!D$9*1000)</f>
        <v>0</v>
      </c>
      <c r="E186" s="274">
        <f>IF(E$8=0,0,E$8/NMM!E$9*1000)</f>
        <v>0</v>
      </c>
      <c r="F186" s="274">
        <f>IF(F$8=0,0,F$8/NMM!F$9*1000)</f>
        <v>0</v>
      </c>
      <c r="G186" s="274">
        <f>IF(G$8=0,0,G$8/NMM!G$9*1000)</f>
        <v>0</v>
      </c>
      <c r="H186" s="274">
        <f>IF(H$8=0,0,H$8/NMM!H$9*1000)</f>
        <v>0</v>
      </c>
      <c r="I186" s="274">
        <f>IF(I$8=0,0,I$8/NMM!I$9*1000)</f>
        <v>0</v>
      </c>
      <c r="J186" s="274">
        <f>IF(J$8=0,0,J$8/NMM!J$9*1000)</f>
        <v>0</v>
      </c>
      <c r="K186" s="274">
        <f>IF(K$8=0,0,K$8/NMM!K$9*1000)</f>
        <v>0</v>
      </c>
      <c r="L186" s="274">
        <f>IF(L$8=0,0,L$8/NMM!L$9*1000)</f>
        <v>0</v>
      </c>
      <c r="M186" s="274">
        <f>IF(M$8=0,0,M$8/NMM!M$9*1000)</f>
        <v>0</v>
      </c>
      <c r="N186" s="274">
        <f>IF(N$8=0,0,N$8/NMM!N$9*1000)</f>
        <v>0</v>
      </c>
      <c r="O186" s="274">
        <f>IF(O$8=0,0,O$8/NMM!O$9*1000)</f>
        <v>0</v>
      </c>
      <c r="P186" s="274">
        <f>IF(P$8=0,0,P$8/NMM!P$9*1000)</f>
        <v>0</v>
      </c>
      <c r="Q186" s="274">
        <f>IF(Q$8=0,0,Q$8/NMM!Q$9*1000)</f>
        <v>0</v>
      </c>
      <c r="R186" s="274">
        <f>IF(R$8=0,0,R$8/NMM!R$9*1000)</f>
        <v>0</v>
      </c>
      <c r="S186" s="274">
        <f>IF(S$8=0,0,S$8/NMM!S$9*1000)</f>
        <v>0</v>
      </c>
      <c r="T186" s="274">
        <f>IF(T$8=0,0,T$8/NMM!T$9*1000)</f>
        <v>0</v>
      </c>
      <c r="U186" s="274">
        <f>IF(U$8=0,0,U$8/NMM!U$9*1000)</f>
        <v>0</v>
      </c>
      <c r="V186" s="274">
        <f>IF(V$8=0,0,V$8/NMM!V$9*1000)</f>
        <v>0</v>
      </c>
      <c r="W186" s="274">
        <f>IF(W$8=0,0,W$8/NMM!W$9*1000)</f>
        <v>0</v>
      </c>
      <c r="X186" s="274">
        <f>IF(X$8=0,0,X$8/NMM!X$9*1000)</f>
        <v>0</v>
      </c>
      <c r="Y186" s="274">
        <f>IF(Y$8=0,0,Y$8/NMM!Y$9*1000)</f>
        <v>0</v>
      </c>
      <c r="DA186" s="77"/>
    </row>
    <row r="187" spans="1:105" ht="12" customHeight="1" x14ac:dyDescent="0.25">
      <c r="A187" s="173" t="s">
        <v>94</v>
      </c>
      <c r="B187" s="274">
        <f>IF(B$9=0,0,B$9/NMM!B$9*1000)</f>
        <v>0</v>
      </c>
      <c r="C187" s="274">
        <f>IF(C$9=0,0,C$9/NMM!C$9*1000)</f>
        <v>0</v>
      </c>
      <c r="D187" s="274">
        <f>IF(D$9=0,0,D$9/NMM!D$9*1000)</f>
        <v>0</v>
      </c>
      <c r="E187" s="274">
        <f>IF(E$9=0,0,E$9/NMM!E$9*1000)</f>
        <v>0</v>
      </c>
      <c r="F187" s="274">
        <f>IF(F$9=0,0,F$9/NMM!F$9*1000)</f>
        <v>0</v>
      </c>
      <c r="G187" s="274">
        <f>IF(G$9=0,0,G$9/NMM!G$9*1000)</f>
        <v>0</v>
      </c>
      <c r="H187" s="274">
        <f>IF(H$9=0,0,H$9/NMM!H$9*1000)</f>
        <v>0</v>
      </c>
      <c r="I187" s="274">
        <f>IF(I$9=0,0,I$9/NMM!I$9*1000)</f>
        <v>0</v>
      </c>
      <c r="J187" s="274">
        <f>IF(J$9=0,0,J$9/NMM!J$9*1000)</f>
        <v>0</v>
      </c>
      <c r="K187" s="274">
        <f>IF(K$9=0,0,K$9/NMM!K$9*1000)</f>
        <v>0</v>
      </c>
      <c r="L187" s="274">
        <f>IF(L$9=0,0,L$9/NMM!L$9*1000)</f>
        <v>0</v>
      </c>
      <c r="M187" s="274">
        <f>IF(M$9=0,0,M$9/NMM!M$9*1000)</f>
        <v>0</v>
      </c>
      <c r="N187" s="274">
        <f>IF(N$9=0,0,N$9/NMM!N$9*1000)</f>
        <v>0</v>
      </c>
      <c r="O187" s="274">
        <f>IF(O$9=0,0,O$9/NMM!O$9*1000)</f>
        <v>0</v>
      </c>
      <c r="P187" s="274">
        <f>IF(P$9=0,0,P$9/NMM!P$9*1000)</f>
        <v>0</v>
      </c>
      <c r="Q187" s="274">
        <f>IF(Q$9=0,0,Q$9/NMM!Q$9*1000)</f>
        <v>0</v>
      </c>
      <c r="R187" s="274">
        <f>IF(R$9=0,0,R$9/NMM!R$9*1000)</f>
        <v>0</v>
      </c>
      <c r="S187" s="274">
        <f>IF(S$9=0,0,S$9/NMM!S$9*1000)</f>
        <v>0</v>
      </c>
      <c r="T187" s="274">
        <f>IF(T$9=0,0,T$9/NMM!T$9*1000)</f>
        <v>0</v>
      </c>
      <c r="U187" s="274">
        <f>IF(U$9=0,0,U$9/NMM!U$9*1000)</f>
        <v>0</v>
      </c>
      <c r="V187" s="274">
        <f>IF(V$9=0,0,V$9/NMM!V$9*1000)</f>
        <v>0</v>
      </c>
      <c r="W187" s="274">
        <f>IF(W$9=0,0,W$9/NMM!W$9*1000)</f>
        <v>0</v>
      </c>
      <c r="X187" s="274">
        <f>IF(X$9=0,0,X$9/NMM!X$9*1000)</f>
        <v>0</v>
      </c>
      <c r="Y187" s="274">
        <f>IF(Y$9=0,0,Y$9/NMM!Y$9*1000)</f>
        <v>0</v>
      </c>
      <c r="DA187" s="77"/>
    </row>
    <row r="188" spans="1:105" ht="12" customHeight="1" x14ac:dyDescent="0.25">
      <c r="A188" s="56" t="s">
        <v>95</v>
      </c>
      <c r="B188" s="275">
        <f>IF(B$10=0,0,B$10/NMM!B$9*1000)</f>
        <v>0.61747630603560844</v>
      </c>
      <c r="C188" s="275">
        <f>IF(C$10=0,0,C$10/NMM!C$9*1000)</f>
        <v>0.63561379755703662</v>
      </c>
      <c r="D188" s="275">
        <f>IF(D$10=0,0,D$10/NMM!D$9*1000)</f>
        <v>0.48577952191634272</v>
      </c>
      <c r="E188" s="275">
        <f>IF(E$10=0,0,E$10/NMM!E$9*1000)</f>
        <v>0.47812415827342059</v>
      </c>
      <c r="F188" s="275">
        <f>IF(F$10=0,0,F$10/NMM!F$9*1000)</f>
        <v>0.59684885940851828</v>
      </c>
      <c r="G188" s="275">
        <f>IF(G$10=0,0,G$10/NMM!G$9*1000)</f>
        <v>0.62579757349918086</v>
      </c>
      <c r="H188" s="275">
        <f>IF(H$10=0,0,H$10/NMM!H$9*1000)</f>
        <v>0.63128938263734879</v>
      </c>
      <c r="I188" s="275">
        <f>IF(I$10=0,0,I$10/NMM!I$9*1000)</f>
        <v>0.57518997783445669</v>
      </c>
      <c r="J188" s="275">
        <f>IF(J$10=0,0,J$10/NMM!J$9*1000)</f>
        <v>0.57738619293819771</v>
      </c>
      <c r="K188" s="275">
        <f>IF(K$10=0,0,K$10/NMM!K$9*1000)</f>
        <v>0.60497779211544078</v>
      </c>
      <c r="L188" s="275">
        <f>IF(L$10=0,0,L$10/NMM!L$9*1000)</f>
        <v>0.58267572176518601</v>
      </c>
      <c r="M188" s="275">
        <f>IF(M$10=0,0,M$10/NMM!M$9*1000)</f>
        <v>0.48997051568870814</v>
      </c>
      <c r="N188" s="275">
        <f>IF(N$10=0,0,N$10/NMM!N$9*1000)</f>
        <v>0.50594265786094927</v>
      </c>
      <c r="O188" s="275">
        <f>IF(O$10=0,0,O$10/NMM!O$9*1000)</f>
        <v>0.50674029349312333</v>
      </c>
      <c r="P188" s="275">
        <f>IF(P$10=0,0,P$10/NMM!P$9*1000)</f>
        <v>0.48743085084633719</v>
      </c>
      <c r="Q188" s="275">
        <f>IF(Q$10=0,0,Q$10/NMM!Q$9*1000)</f>
        <v>0.50111987557396398</v>
      </c>
      <c r="R188" s="275">
        <f>IF(R$10=0,0,R$10/NMM!R$9*1000)</f>
        <v>0.50400317140180295</v>
      </c>
      <c r="S188" s="275">
        <f>IF(S$10=0,0,S$10/NMM!S$9*1000)</f>
        <v>0.49630271479716548</v>
      </c>
      <c r="T188" s="275">
        <f>IF(T$10=0,0,T$10/NMM!T$9*1000)</f>
        <v>0.56447432073855264</v>
      </c>
      <c r="U188" s="275">
        <f>IF(U$10=0,0,U$10/NMM!U$9*1000)</f>
        <v>0.57380942990728667</v>
      </c>
      <c r="V188" s="275">
        <f>IF(V$10=0,0,V$10/NMM!V$9*1000)</f>
        <v>0.53779646263887682</v>
      </c>
      <c r="W188" s="275">
        <f>IF(W$10=0,0,W$10/NMM!W$9*1000)</f>
        <v>0.56158723969534563</v>
      </c>
      <c r="X188" s="275">
        <f>IF(X$10=0,0,X$10/NMM!X$9*1000)</f>
        <v>0.37988809181813998</v>
      </c>
      <c r="Y188" s="275">
        <f>IF(Y$10=0,0,Y$10/NMM!Y$9*1000)</f>
        <v>0.27529855262276315</v>
      </c>
      <c r="DA188" s="78"/>
    </row>
    <row r="189" spans="1:105" ht="12" customHeight="1" x14ac:dyDescent="0.25">
      <c r="A189" s="174" t="s">
        <v>1450</v>
      </c>
      <c r="B189" s="276">
        <f>IF(B$16=0,0,B$16/NMM!B$9*1000)</f>
        <v>0</v>
      </c>
      <c r="C189" s="276">
        <f>IF(C$16=0,0,C$16/NMM!C$9*1000)</f>
        <v>0</v>
      </c>
      <c r="D189" s="276">
        <f>IF(D$16=0,0,D$16/NMM!D$9*1000)</f>
        <v>0</v>
      </c>
      <c r="E189" s="276">
        <f>IF(E$16=0,0,E$16/NMM!E$9*1000)</f>
        <v>0</v>
      </c>
      <c r="F189" s="276">
        <f>IF(F$16=0,0,F$16/NMM!F$9*1000)</f>
        <v>0</v>
      </c>
      <c r="G189" s="276">
        <f>IF(G$16=0,0,G$16/NMM!G$9*1000)</f>
        <v>0</v>
      </c>
      <c r="H189" s="276">
        <f>IF(H$16=0,0,H$16/NMM!H$9*1000)</f>
        <v>0</v>
      </c>
      <c r="I189" s="276">
        <f>IF(I$16=0,0,I$16/NMM!I$9*1000)</f>
        <v>0</v>
      </c>
      <c r="J189" s="276">
        <f>IF(J$16=0,0,J$16/NMM!J$9*1000)</f>
        <v>0</v>
      </c>
      <c r="K189" s="276">
        <f>IF(K$16=0,0,K$16/NMM!K$9*1000)</f>
        <v>0</v>
      </c>
      <c r="L189" s="276">
        <f>IF(L$16=0,0,L$16/NMM!L$9*1000)</f>
        <v>0</v>
      </c>
      <c r="M189" s="276">
        <f>IF(M$16=0,0,M$16/NMM!M$9*1000)</f>
        <v>0</v>
      </c>
      <c r="N189" s="276">
        <f>IF(N$16=0,0,N$16/NMM!N$9*1000)</f>
        <v>0</v>
      </c>
      <c r="O189" s="276">
        <f>IF(O$16=0,0,O$16/NMM!O$9*1000)</f>
        <v>0</v>
      </c>
      <c r="P189" s="276">
        <f>IF(P$16=0,0,P$16/NMM!P$9*1000)</f>
        <v>0</v>
      </c>
      <c r="Q189" s="276">
        <f>IF(Q$16=0,0,Q$16/NMM!Q$9*1000)</f>
        <v>0</v>
      </c>
      <c r="R189" s="276">
        <f>IF(R$16=0,0,R$16/NMM!R$9*1000)</f>
        <v>0</v>
      </c>
      <c r="S189" s="276">
        <f>IF(S$16=0,0,S$16/NMM!S$9*1000)</f>
        <v>0</v>
      </c>
      <c r="T189" s="276">
        <f>IF(T$16=0,0,T$16/NMM!T$9*1000)</f>
        <v>0</v>
      </c>
      <c r="U189" s="276">
        <f>IF(U$16=0,0,U$16/NMM!U$9*1000)</f>
        <v>0</v>
      </c>
      <c r="V189" s="276">
        <f>IF(V$16=0,0,V$16/NMM!V$9*1000)</f>
        <v>0</v>
      </c>
      <c r="W189" s="276">
        <f>IF(W$16=0,0,W$16/NMM!W$9*1000)</f>
        <v>0</v>
      </c>
      <c r="X189" s="276">
        <f>IF(X$16=0,0,X$16/NMM!X$9*1000)</f>
        <v>0</v>
      </c>
      <c r="Y189" s="276">
        <f>IF(Y$16=0,0,Y$16/NMM!Y$9*1000)</f>
        <v>0</v>
      </c>
      <c r="DA189" s="79"/>
    </row>
    <row r="190" spans="1:105" ht="12" customHeight="1" x14ac:dyDescent="0.25">
      <c r="A190" s="174" t="s">
        <v>1452</v>
      </c>
      <c r="B190" s="276">
        <f>IF(B$17=0,0,B$17/NMM!B$9*1000)</f>
        <v>149.75532773102469</v>
      </c>
      <c r="C190" s="276">
        <f>IF(C$17=0,0,C$17/NMM!C$9*1000)</f>
        <v>164.84756281305459</v>
      </c>
      <c r="D190" s="276">
        <f>IF(D$17=0,0,D$17/NMM!D$9*1000)</f>
        <v>149.69920754647143</v>
      </c>
      <c r="E190" s="276">
        <f>IF(E$17=0,0,E$17/NMM!E$9*1000)</f>
        <v>131.57150288693205</v>
      </c>
      <c r="F190" s="276">
        <f>IF(F$17=0,0,F$17/NMM!F$9*1000)</f>
        <v>144.59638429823249</v>
      </c>
      <c r="G190" s="276">
        <f>IF(G$17=0,0,G$17/NMM!G$9*1000)</f>
        <v>152.54026119045619</v>
      </c>
      <c r="H190" s="276">
        <f>IF(H$17=0,0,H$17/NMM!H$9*1000)</f>
        <v>147.95264845343374</v>
      </c>
      <c r="I190" s="276">
        <f>IF(I$17=0,0,I$17/NMM!I$9*1000)</f>
        <v>119.03937032859483</v>
      </c>
      <c r="J190" s="276">
        <f>IF(J$17=0,0,J$17/NMM!J$9*1000)</f>
        <v>123.94130900028972</v>
      </c>
      <c r="K190" s="276">
        <f>IF(K$17=0,0,K$17/NMM!K$9*1000)</f>
        <v>120.0426366895522</v>
      </c>
      <c r="L190" s="276">
        <f>IF(L$17=0,0,L$17/NMM!L$9*1000)</f>
        <v>122.05798761684785</v>
      </c>
      <c r="M190" s="276">
        <f>IF(M$17=0,0,M$17/NMM!M$9*1000)</f>
        <v>116.19477284805858</v>
      </c>
      <c r="N190" s="276">
        <f>IF(N$17=0,0,N$17/NMM!N$9*1000)</f>
        <v>119.28047830662538</v>
      </c>
      <c r="O190" s="276">
        <f>IF(O$17=0,0,O$17/NMM!O$9*1000)</f>
        <v>128.82187984279736</v>
      </c>
      <c r="P190" s="276">
        <f>IF(P$17=0,0,P$17/NMM!P$9*1000)</f>
        <v>123.7106603430843</v>
      </c>
      <c r="Q190" s="276">
        <f>IF(Q$17=0,0,Q$17/NMM!Q$9*1000)</f>
        <v>118.84922496444678</v>
      </c>
      <c r="R190" s="276">
        <f>IF(R$17=0,0,R$17/NMM!R$9*1000)</f>
        <v>116.1886657483969</v>
      </c>
      <c r="S190" s="276">
        <f>IF(S$17=0,0,S$17/NMM!S$9*1000)</f>
        <v>113.0918711043155</v>
      </c>
      <c r="T190" s="276">
        <f>IF(T$17=0,0,T$17/NMM!T$9*1000)</f>
        <v>119.60405700235536</v>
      </c>
      <c r="U190" s="276">
        <f>IF(U$17=0,0,U$17/NMM!U$9*1000)</f>
        <v>118.77907543295818</v>
      </c>
      <c r="V190" s="276">
        <f>IF(V$17=0,0,V$17/NMM!V$9*1000)</f>
        <v>127.13481604386334</v>
      </c>
      <c r="W190" s="276">
        <f>IF(W$17=0,0,W$17/NMM!W$9*1000)</f>
        <v>128.66215949381095</v>
      </c>
      <c r="X190" s="276">
        <f>IF(X$17=0,0,X$17/NMM!X$9*1000)</f>
        <v>130.34781818100626</v>
      </c>
      <c r="Y190" s="276">
        <f>IF(Y$17=0,0,Y$17/NMM!Y$9*1000)</f>
        <v>120.16965632573623</v>
      </c>
      <c r="DA190" s="79"/>
    </row>
    <row r="191" spans="1:105" ht="12" customHeight="1" x14ac:dyDescent="0.25">
      <c r="A191" s="174" t="s">
        <v>1461</v>
      </c>
      <c r="B191" s="276">
        <f>IF(B$25=0,0,B$25/NMM!B$9*1000)</f>
        <v>101.55271261859831</v>
      </c>
      <c r="C191" s="276">
        <f>IF(C$25=0,0,C$25/NMM!C$9*1000)</f>
        <v>111.78712254096513</v>
      </c>
      <c r="D191" s="276">
        <f>IF(D$25=0,0,D$25/NMM!D$9*1000)</f>
        <v>101.51465616304249</v>
      </c>
      <c r="E191" s="276">
        <f>IF(E$25=0,0,E$25/NMM!E$9*1000)</f>
        <v>89.221820845480394</v>
      </c>
      <c r="F191" s="276">
        <f>IF(F$25=0,0,F$25/NMM!F$9*1000)</f>
        <v>98.054308202650347</v>
      </c>
      <c r="G191" s="276">
        <f>IF(G$25=0,0,G$25/NMM!G$9*1000)</f>
        <v>103.44124340780355</v>
      </c>
      <c r="H191" s="276">
        <f>IF(H$25=0,0,H$25/NMM!H$9*1000)</f>
        <v>100.330272165932</v>
      </c>
      <c r="I191" s="276">
        <f>IF(I$25=0,0,I$25/NMM!I$9*1000)</f>
        <v>80.723478412676613</v>
      </c>
      <c r="J191" s="276">
        <f>IF(J$25=0,0,J$25/NMM!J$9*1000)</f>
        <v>84.047601679227355</v>
      </c>
      <c r="K191" s="276">
        <f>IF(K$25=0,0,K$25/NMM!K$9*1000)</f>
        <v>81.40381761648247</v>
      </c>
      <c r="L191" s="276">
        <f>IF(L$25=0,0,L$25/NMM!L$9*1000)</f>
        <v>82.770475862611022</v>
      </c>
      <c r="M191" s="276">
        <f>IF(M$25=0,0,M$25/NMM!M$9*1000)</f>
        <v>78.794488006570134</v>
      </c>
      <c r="N191" s="276">
        <f>IF(N$25=0,0,N$25/NMM!N$9*1000)</f>
        <v>80.886979568688687</v>
      </c>
      <c r="O191" s="276">
        <f>IF(O$25=0,0,O$25/NMM!O$9*1000)</f>
        <v>87.357234903589799</v>
      </c>
      <c r="P191" s="276">
        <f>IF(P$25=0,0,P$25/NMM!P$9*1000)</f>
        <v>83.891193241838565</v>
      </c>
      <c r="Q191" s="276">
        <f>IF(Q$25=0,0,Q$25/NMM!Q$9*1000)</f>
        <v>80.594536238707548</v>
      </c>
      <c r="R191" s="276">
        <f>IF(R$25=0,0,R$25/NMM!R$9*1000)</f>
        <v>78.790346634464854</v>
      </c>
      <c r="S191" s="276">
        <f>IF(S$25=0,0,S$25/NMM!S$9*1000)</f>
        <v>76.690335227230889</v>
      </c>
      <c r="T191" s="276">
        <f>IF(T$25=0,0,T$25/NMM!T$9*1000)</f>
        <v>81.106406114607537</v>
      </c>
      <c r="U191" s="276">
        <f>IF(U$25=0,0,U$25/NMM!U$9*1000)</f>
        <v>80.546966143409264</v>
      </c>
      <c r="V191" s="276">
        <f>IF(V$25=0,0,V$25/NMM!V$9*1000)</f>
        <v>86.213196105517056</v>
      </c>
      <c r="W191" s="276">
        <f>IF(W$25=0,0,W$25/NMM!W$9*1000)</f>
        <v>87.24892466885079</v>
      </c>
      <c r="X191" s="276">
        <f>IF(X$25=0,0,X$25/NMM!X$9*1000)</f>
        <v>88.392010626642247</v>
      </c>
      <c r="Y191" s="276">
        <f>IF(Y$25=0,0,Y$25/NMM!Y$9*1000)</f>
        <v>81.489952706337093</v>
      </c>
      <c r="DA191" s="79"/>
    </row>
    <row r="192" spans="1:105" ht="12" customHeight="1" x14ac:dyDescent="0.25">
      <c r="A192" s="41" t="s">
        <v>1806</v>
      </c>
      <c r="B192" s="277">
        <f>IF(B$33=0,0,B$33/NMM!B$9*1000)</f>
        <v>3.0521517292496738</v>
      </c>
      <c r="C192" s="277">
        <f>IF(C$33=0,0,C$33/NMM!C$9*1000)</f>
        <v>3.3597454028890854</v>
      </c>
      <c r="D192" s="277">
        <f>IF(D$33=0,0,D$33/NMM!D$9*1000)</f>
        <v>3.0510079481173062</v>
      </c>
      <c r="E192" s="277">
        <f>IF(E$33=0,0,E$33/NMM!E$9*1000)</f>
        <v>2.6815486042513195</v>
      </c>
      <c r="F192" s="277">
        <f>IF(F$33=0,0,F$33/NMM!F$9*1000)</f>
        <v>2.9470077029364394</v>
      </c>
      <c r="G192" s="277">
        <f>IF(G$33=0,0,G$33/NMM!G$9*1000)</f>
        <v>3.1089112422689102</v>
      </c>
      <c r="H192" s="277">
        <f>IF(H$33=0,0,H$33/NMM!H$9*1000)</f>
        <v>3.0154114625910879</v>
      </c>
      <c r="I192" s="277">
        <f>IF(I$33=0,0,I$33/NMM!I$9*1000)</f>
        <v>2.4261321817530437</v>
      </c>
      <c r="J192" s="277">
        <f>IF(J$33=0,0,J$33/NMM!J$9*1000)</f>
        <v>2.526038213946848</v>
      </c>
      <c r="K192" s="277">
        <f>IF(K$33=0,0,K$33/NMM!K$9*1000)</f>
        <v>2.4465796757079432</v>
      </c>
      <c r="L192" s="277">
        <f>IF(L$33=0,0,L$33/NMM!L$9*1000)</f>
        <v>2.4876543867782459</v>
      </c>
      <c r="M192" s="277">
        <f>IF(M$33=0,0,M$33/NMM!M$9*1000)</f>
        <v>2.3681566609433151</v>
      </c>
      <c r="N192" s="277">
        <f>IF(N$33=0,0,N$33/NMM!N$9*1000)</f>
        <v>2.4310461847687064</v>
      </c>
      <c r="O192" s="277">
        <f>IF(O$33=0,0,O$33/NMM!O$9*1000)</f>
        <v>2.6255087500698804</v>
      </c>
      <c r="P192" s="277">
        <f>IF(P$33=0,0,P$33/NMM!P$9*1000)</f>
        <v>2.5213373815383799</v>
      </c>
      <c r="Q192" s="277">
        <f>IF(Q$33=0,0,Q$33/NMM!Q$9*1000)</f>
        <v>2.4222568438215899</v>
      </c>
      <c r="R192" s="277">
        <f>IF(R$33=0,0,R$33/NMM!R$9*1000)</f>
        <v>2.3680321926183772</v>
      </c>
      <c r="S192" s="277">
        <f>IF(S$33=0,0,S$33/NMM!S$9*1000)</f>
        <v>2.304916660962363</v>
      </c>
      <c r="T192" s="277">
        <f>IF(T$33=0,0,T$33/NMM!T$9*1000)</f>
        <v>2.4376410170907619</v>
      </c>
      <c r="U192" s="277">
        <f>IF(U$33=0,0,U$33/NMM!U$9*1000)</f>
        <v>2.4208271316565346</v>
      </c>
      <c r="V192" s="277">
        <f>IF(V$33=0,0,V$33/NMM!V$9*1000)</f>
        <v>2.5911248335222177</v>
      </c>
      <c r="W192" s="277">
        <f>IF(W$33=0,0,W$33/NMM!W$9*1000)</f>
        <v>2.6222535020146593</v>
      </c>
      <c r="X192" s="277">
        <f>IF(X$33=0,0,X$33/NMM!X$9*1000)</f>
        <v>2.656608781088861</v>
      </c>
      <c r="Y192" s="277">
        <f>IF(Y$33=0,0,Y$33/NMM!Y$9*1000)</f>
        <v>2.4491684530696674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1807</v>
      </c>
      <c r="B194" s="320">
        <f t="shared" ref="B194:Y194" si="56">SUM(B195:B201,B202,B203)</f>
        <v>150.31551006536878</v>
      </c>
      <c r="C194" s="320">
        <f t="shared" si="56"/>
        <v>156.05881835366984</v>
      </c>
      <c r="D194" s="320">
        <f t="shared" si="56"/>
        <v>136.48248787481455</v>
      </c>
      <c r="E194" s="320">
        <f t="shared" si="56"/>
        <v>121.59431034508867</v>
      </c>
      <c r="F194" s="320">
        <f t="shared" si="56"/>
        <v>137.61235254949</v>
      </c>
      <c r="G194" s="320">
        <f t="shared" si="56"/>
        <v>145.31268355455225</v>
      </c>
      <c r="H194" s="320">
        <f t="shared" si="56"/>
        <v>145.53069861398225</v>
      </c>
      <c r="I194" s="320">
        <f t="shared" si="56"/>
        <v>122.20014779604347</v>
      </c>
      <c r="J194" s="320">
        <f t="shared" si="56"/>
        <v>126.56859045367588</v>
      </c>
      <c r="K194" s="320">
        <f t="shared" si="56"/>
        <v>124.19071075163728</v>
      </c>
      <c r="L194" s="320">
        <f t="shared" si="56"/>
        <v>126.88982972668502</v>
      </c>
      <c r="M194" s="320">
        <f t="shared" si="56"/>
        <v>118.30191169468026</v>
      </c>
      <c r="N194" s="320">
        <f t="shared" si="56"/>
        <v>121.63829777621473</v>
      </c>
      <c r="O194" s="320">
        <f t="shared" si="56"/>
        <v>130.41840246445261</v>
      </c>
      <c r="P194" s="320">
        <f t="shared" si="56"/>
        <v>125.11181527358045</v>
      </c>
      <c r="Q194" s="320">
        <f t="shared" si="56"/>
        <v>120.80670996448212</v>
      </c>
      <c r="R194" s="320">
        <f t="shared" si="56"/>
        <v>118.39666196756039</v>
      </c>
      <c r="S194" s="320">
        <f t="shared" si="56"/>
        <v>116.9665429482426</v>
      </c>
      <c r="T194" s="320">
        <f t="shared" si="56"/>
        <v>125.36408693728551</v>
      </c>
      <c r="U194" s="320">
        <f t="shared" si="56"/>
        <v>126.75272618153943</v>
      </c>
      <c r="V194" s="320">
        <f t="shared" si="56"/>
        <v>133.64614649199774</v>
      </c>
      <c r="W194" s="320">
        <f t="shared" si="56"/>
        <v>136.10650921302707</v>
      </c>
      <c r="X194" s="320">
        <f t="shared" si="56"/>
        <v>135.25636600590994</v>
      </c>
      <c r="Y194" s="320">
        <f t="shared" si="56"/>
        <v>121.50559143887124</v>
      </c>
      <c r="DA194" s="95"/>
    </row>
    <row r="195" spans="1:105" ht="12" customHeight="1" x14ac:dyDescent="0.25">
      <c r="A195" s="55" t="s">
        <v>91</v>
      </c>
      <c r="B195" s="273">
        <f>IF(B$49=0,0,B$49/NMM!B$10*1000)</f>
        <v>0</v>
      </c>
      <c r="C195" s="273">
        <f>IF(C$49=0,0,C$49/NMM!C$10*1000)</f>
        <v>0</v>
      </c>
      <c r="D195" s="273">
        <f>IF(D$49=0,0,D$49/NMM!D$10*1000)</f>
        <v>0</v>
      </c>
      <c r="E195" s="273">
        <f>IF(E$49=0,0,E$49/NMM!E$10*1000)</f>
        <v>0</v>
      </c>
      <c r="F195" s="273">
        <f>IF(F$49=0,0,F$49/NMM!F$10*1000)</f>
        <v>0</v>
      </c>
      <c r="G195" s="273">
        <f>IF(G$49=0,0,G$49/NMM!G$10*1000)</f>
        <v>0</v>
      </c>
      <c r="H195" s="273">
        <f>IF(H$49=0,0,H$49/NMM!H$10*1000)</f>
        <v>0</v>
      </c>
      <c r="I195" s="273">
        <f>IF(I$49=0,0,I$49/NMM!I$10*1000)</f>
        <v>0</v>
      </c>
      <c r="J195" s="273">
        <f>IF(J$49=0,0,J$49/NMM!J$10*1000)</f>
        <v>0</v>
      </c>
      <c r="K195" s="273">
        <f>IF(K$49=0,0,K$49/NMM!K$10*1000)</f>
        <v>0</v>
      </c>
      <c r="L195" s="273">
        <f>IF(L$49=0,0,L$49/NMM!L$10*1000)</f>
        <v>0</v>
      </c>
      <c r="M195" s="273">
        <f>IF(M$49=0,0,M$49/NMM!M$10*1000)</f>
        <v>0</v>
      </c>
      <c r="N195" s="273">
        <f>IF(N$49=0,0,N$49/NMM!N$10*1000)</f>
        <v>0</v>
      </c>
      <c r="O195" s="273">
        <f>IF(O$49=0,0,O$49/NMM!O$10*1000)</f>
        <v>0</v>
      </c>
      <c r="P195" s="273">
        <f>IF(P$49=0,0,P$49/NMM!P$10*1000)</f>
        <v>0</v>
      </c>
      <c r="Q195" s="273">
        <f>IF(Q$49=0,0,Q$49/NMM!Q$10*1000)</f>
        <v>0</v>
      </c>
      <c r="R195" s="273">
        <f>IF(R$49=0,0,R$49/NMM!R$10*1000)</f>
        <v>0</v>
      </c>
      <c r="S195" s="273">
        <f>IF(S$49=0,0,S$49/NMM!S$10*1000)</f>
        <v>0</v>
      </c>
      <c r="T195" s="273">
        <f>IF(T$49=0,0,T$49/NMM!T$10*1000)</f>
        <v>0</v>
      </c>
      <c r="U195" s="273">
        <f>IF(U$49=0,0,U$49/NMM!U$10*1000)</f>
        <v>0</v>
      </c>
      <c r="V195" s="273">
        <f>IF(V$49=0,0,V$49/NMM!V$10*1000)</f>
        <v>0</v>
      </c>
      <c r="W195" s="273">
        <f>IF(W$49=0,0,W$49/NMM!W$10*1000)</f>
        <v>0</v>
      </c>
      <c r="X195" s="273">
        <f>IF(X$49=0,0,X$49/NMM!X$10*1000)</f>
        <v>0</v>
      </c>
      <c r="Y195" s="273">
        <f>IF(Y$49=0,0,Y$49/NMM!Y$10*1000)</f>
        <v>0</v>
      </c>
      <c r="DA195" s="76"/>
    </row>
    <row r="196" spans="1:105" ht="12" customHeight="1" x14ac:dyDescent="0.25">
      <c r="A196" s="173" t="s">
        <v>92</v>
      </c>
      <c r="B196" s="274">
        <f>IF(B$50=0,0,B$50/NMM!B$10*1000)</f>
        <v>0</v>
      </c>
      <c r="C196" s="274">
        <f>IF(C$50=0,0,C$50/NMM!C$10*1000)</f>
        <v>0</v>
      </c>
      <c r="D196" s="274">
        <f>IF(D$50=0,0,D$50/NMM!D$10*1000)</f>
        <v>0</v>
      </c>
      <c r="E196" s="274">
        <f>IF(E$50=0,0,E$50/NMM!E$10*1000)</f>
        <v>0</v>
      </c>
      <c r="F196" s="274">
        <f>IF(F$50=0,0,F$50/NMM!F$10*1000)</f>
        <v>0</v>
      </c>
      <c r="G196" s="274">
        <f>IF(G$50=0,0,G$50/NMM!G$10*1000)</f>
        <v>0</v>
      </c>
      <c r="H196" s="274">
        <f>IF(H$50=0,0,H$50/NMM!H$10*1000)</f>
        <v>0</v>
      </c>
      <c r="I196" s="274">
        <f>IF(I$50=0,0,I$50/NMM!I$10*1000)</f>
        <v>0</v>
      </c>
      <c r="J196" s="274">
        <f>IF(J$50=0,0,J$50/NMM!J$10*1000)</f>
        <v>0</v>
      </c>
      <c r="K196" s="274">
        <f>IF(K$50=0,0,K$50/NMM!K$10*1000)</f>
        <v>0</v>
      </c>
      <c r="L196" s="274">
        <f>IF(L$50=0,0,L$50/NMM!L$10*1000)</f>
        <v>0</v>
      </c>
      <c r="M196" s="274">
        <f>IF(M$50=0,0,M$50/NMM!M$10*1000)</f>
        <v>0</v>
      </c>
      <c r="N196" s="274">
        <f>IF(N$50=0,0,N$50/NMM!N$10*1000)</f>
        <v>0</v>
      </c>
      <c r="O196" s="274">
        <f>IF(O$50=0,0,O$50/NMM!O$10*1000)</f>
        <v>0</v>
      </c>
      <c r="P196" s="274">
        <f>IF(P$50=0,0,P$50/NMM!P$10*1000)</f>
        <v>0</v>
      </c>
      <c r="Q196" s="274">
        <f>IF(Q$50=0,0,Q$50/NMM!Q$10*1000)</f>
        <v>0</v>
      </c>
      <c r="R196" s="274">
        <f>IF(R$50=0,0,R$50/NMM!R$10*1000)</f>
        <v>0</v>
      </c>
      <c r="S196" s="274">
        <f>IF(S$50=0,0,S$50/NMM!S$10*1000)</f>
        <v>0</v>
      </c>
      <c r="T196" s="274">
        <f>IF(T$50=0,0,T$50/NMM!T$10*1000)</f>
        <v>0</v>
      </c>
      <c r="U196" s="274">
        <f>IF(U$50=0,0,U$50/NMM!U$10*1000)</f>
        <v>0</v>
      </c>
      <c r="V196" s="274">
        <f>IF(V$50=0,0,V$50/NMM!V$10*1000)</f>
        <v>0</v>
      </c>
      <c r="W196" s="274">
        <f>IF(W$50=0,0,W$50/NMM!W$10*1000)</f>
        <v>0</v>
      </c>
      <c r="X196" s="274">
        <f>IF(X$50=0,0,X$50/NMM!X$10*1000)</f>
        <v>0</v>
      </c>
      <c r="Y196" s="274">
        <f>IF(Y$50=0,0,Y$50/NMM!Y$10*1000)</f>
        <v>0</v>
      </c>
      <c r="DA196" s="77"/>
    </row>
    <row r="197" spans="1:105" ht="12" customHeight="1" x14ac:dyDescent="0.25">
      <c r="A197" s="173" t="s">
        <v>93</v>
      </c>
      <c r="B197" s="274">
        <f>IF(B$51=0,0,B$51/NMM!B$10*1000)</f>
        <v>0</v>
      </c>
      <c r="C197" s="274">
        <f>IF(C$51=0,0,C$51/NMM!C$10*1000)</f>
        <v>0</v>
      </c>
      <c r="D197" s="274">
        <f>IF(D$51=0,0,D$51/NMM!D$10*1000)</f>
        <v>0</v>
      </c>
      <c r="E197" s="274">
        <f>IF(E$51=0,0,E$51/NMM!E$10*1000)</f>
        <v>0</v>
      </c>
      <c r="F197" s="274">
        <f>IF(F$51=0,0,F$51/NMM!F$10*1000)</f>
        <v>0</v>
      </c>
      <c r="G197" s="274">
        <f>IF(G$51=0,0,G$51/NMM!G$10*1000)</f>
        <v>0</v>
      </c>
      <c r="H197" s="274">
        <f>IF(H$51=0,0,H$51/NMM!H$10*1000)</f>
        <v>0</v>
      </c>
      <c r="I197" s="274">
        <f>IF(I$51=0,0,I$51/NMM!I$10*1000)</f>
        <v>0</v>
      </c>
      <c r="J197" s="274">
        <f>IF(J$51=0,0,J$51/NMM!J$10*1000)</f>
        <v>0</v>
      </c>
      <c r="K197" s="274">
        <f>IF(K$51=0,0,K$51/NMM!K$10*1000)</f>
        <v>0</v>
      </c>
      <c r="L197" s="274">
        <f>IF(L$51=0,0,L$51/NMM!L$10*1000)</f>
        <v>0</v>
      </c>
      <c r="M197" s="274">
        <f>IF(M$51=0,0,M$51/NMM!M$10*1000)</f>
        <v>0</v>
      </c>
      <c r="N197" s="274">
        <f>IF(N$51=0,0,N$51/NMM!N$10*1000)</f>
        <v>0</v>
      </c>
      <c r="O197" s="274">
        <f>IF(O$51=0,0,O$51/NMM!O$10*1000)</f>
        <v>0</v>
      </c>
      <c r="P197" s="274">
        <f>IF(P$51=0,0,P$51/NMM!P$10*1000)</f>
        <v>0</v>
      </c>
      <c r="Q197" s="274">
        <f>IF(Q$51=0,0,Q$51/NMM!Q$10*1000)</f>
        <v>0</v>
      </c>
      <c r="R197" s="274">
        <f>IF(R$51=0,0,R$51/NMM!R$10*1000)</f>
        <v>0</v>
      </c>
      <c r="S197" s="274">
        <f>IF(S$51=0,0,S$51/NMM!S$10*1000)</f>
        <v>0</v>
      </c>
      <c r="T197" s="274">
        <f>IF(T$51=0,0,T$51/NMM!T$10*1000)</f>
        <v>0</v>
      </c>
      <c r="U197" s="274">
        <f>IF(U$51=0,0,U$51/NMM!U$10*1000)</f>
        <v>0</v>
      </c>
      <c r="V197" s="274">
        <f>IF(V$51=0,0,V$51/NMM!V$10*1000)</f>
        <v>0</v>
      </c>
      <c r="W197" s="274">
        <f>IF(W$51=0,0,W$51/NMM!W$10*1000)</f>
        <v>0</v>
      </c>
      <c r="X197" s="274">
        <f>IF(X$51=0,0,X$51/NMM!X$10*1000)</f>
        <v>0</v>
      </c>
      <c r="Y197" s="274">
        <f>IF(Y$51=0,0,Y$51/NMM!Y$10*1000)</f>
        <v>0</v>
      </c>
      <c r="DA197" s="77"/>
    </row>
    <row r="198" spans="1:105" ht="12" customHeight="1" x14ac:dyDescent="0.25">
      <c r="A198" s="173" t="s">
        <v>94</v>
      </c>
      <c r="B198" s="274">
        <f>IF(B$52=0,0,B$52/NMM!B$10*1000)</f>
        <v>0</v>
      </c>
      <c r="C198" s="274">
        <f>IF(C$52=0,0,C$52/NMM!C$10*1000)</f>
        <v>0</v>
      </c>
      <c r="D198" s="274">
        <f>IF(D$52=0,0,D$52/NMM!D$10*1000)</f>
        <v>0</v>
      </c>
      <c r="E198" s="274">
        <f>IF(E$52=0,0,E$52/NMM!E$10*1000)</f>
        <v>0</v>
      </c>
      <c r="F198" s="274">
        <f>IF(F$52=0,0,F$52/NMM!F$10*1000)</f>
        <v>0</v>
      </c>
      <c r="G198" s="274">
        <f>IF(G$52=0,0,G$52/NMM!G$10*1000)</f>
        <v>0</v>
      </c>
      <c r="H198" s="274">
        <f>IF(H$52=0,0,H$52/NMM!H$10*1000)</f>
        <v>0</v>
      </c>
      <c r="I198" s="274">
        <f>IF(I$52=0,0,I$52/NMM!I$10*1000)</f>
        <v>0</v>
      </c>
      <c r="J198" s="274">
        <f>IF(J$52=0,0,J$52/NMM!J$10*1000)</f>
        <v>0</v>
      </c>
      <c r="K198" s="274">
        <f>IF(K$52=0,0,K$52/NMM!K$10*1000)</f>
        <v>0</v>
      </c>
      <c r="L198" s="274">
        <f>IF(L$52=0,0,L$52/NMM!L$10*1000)</f>
        <v>0</v>
      </c>
      <c r="M198" s="274">
        <f>IF(M$52=0,0,M$52/NMM!M$10*1000)</f>
        <v>0</v>
      </c>
      <c r="N198" s="274">
        <f>IF(N$52=0,0,N$52/NMM!N$10*1000)</f>
        <v>0</v>
      </c>
      <c r="O198" s="274">
        <f>IF(O$52=0,0,O$52/NMM!O$10*1000)</f>
        <v>0</v>
      </c>
      <c r="P198" s="274">
        <f>IF(P$52=0,0,P$52/NMM!P$10*1000)</f>
        <v>0</v>
      </c>
      <c r="Q198" s="274">
        <f>IF(Q$52=0,0,Q$52/NMM!Q$10*1000)</f>
        <v>0</v>
      </c>
      <c r="R198" s="274">
        <f>IF(R$52=0,0,R$52/NMM!R$10*1000)</f>
        <v>0</v>
      </c>
      <c r="S198" s="274">
        <f>IF(S$52=0,0,S$52/NMM!S$10*1000)</f>
        <v>0</v>
      </c>
      <c r="T198" s="274">
        <f>IF(T$52=0,0,T$52/NMM!T$10*1000)</f>
        <v>0</v>
      </c>
      <c r="U198" s="274">
        <f>IF(U$52=0,0,U$52/NMM!U$10*1000)</f>
        <v>0</v>
      </c>
      <c r="V198" s="274">
        <f>IF(V$52=0,0,V$52/NMM!V$10*1000)</f>
        <v>0</v>
      </c>
      <c r="W198" s="274">
        <f>IF(W$52=0,0,W$52/NMM!W$10*1000)</f>
        <v>0</v>
      </c>
      <c r="X198" s="274">
        <f>IF(X$52=0,0,X$52/NMM!X$10*1000)</f>
        <v>0</v>
      </c>
      <c r="Y198" s="274">
        <f>IF(Y$52=0,0,Y$52/NMM!Y$10*1000)</f>
        <v>0</v>
      </c>
      <c r="DA198" s="77"/>
    </row>
    <row r="199" spans="1:105" ht="12" customHeight="1" x14ac:dyDescent="0.25">
      <c r="A199" s="56" t="s">
        <v>95</v>
      </c>
      <c r="B199" s="275">
        <f>IF(B$53=0,0,B$53/NMM!B$10*1000)</f>
        <v>0.80500299128757047</v>
      </c>
      <c r="C199" s="275">
        <f>IF(C$53=0,0,C$53/NMM!C$10*1000)</f>
        <v>0.79724555589334734</v>
      </c>
      <c r="D199" s="275">
        <f>IF(D$53=0,0,D$53/NMM!D$10*1000)</f>
        <v>0.60175859548930144</v>
      </c>
      <c r="E199" s="275">
        <f>IF(E$53=0,0,E$53/NMM!E$10*1000)</f>
        <v>0.60498554744751398</v>
      </c>
      <c r="F199" s="275">
        <f>IF(F$53=0,0,F$53/NMM!F$10*1000)</f>
        <v>0.7635309871510213</v>
      </c>
      <c r="G199" s="275">
        <f>IF(G$53=0,0,G$53/NMM!G$10*1000)</f>
        <v>0.80421985801814089</v>
      </c>
      <c r="H199" s="275">
        <f>IF(H$53=0,0,H$53/NMM!H$10*1000)</f>
        <v>0.83238438983590124</v>
      </c>
      <c r="I199" s="275">
        <f>IF(I$53=0,0,I$53/NMM!I$10*1000)</f>
        <v>0.78239498793487017</v>
      </c>
      <c r="J199" s="275">
        <f>IF(J$53=0,0,J$53/NMM!J$10*1000)</f>
        <v>0.78630741747220267</v>
      </c>
      <c r="K199" s="275">
        <f>IF(K$53=0,0,K$53/NMM!K$10*1000)</f>
        <v>0.81970686333843068</v>
      </c>
      <c r="L199" s="275">
        <f>IF(L$53=0,0,L$53/NMM!L$10*1000)</f>
        <v>0.80350060871701035</v>
      </c>
      <c r="M199" s="275">
        <f>IF(M$53=0,0,M$53/NMM!M$10*1000)</f>
        <v>0.65778307600910224</v>
      </c>
      <c r="N199" s="275">
        <f>IF(N$53=0,0,N$53/NMM!N$10*1000)</f>
        <v>0.68394907369465974</v>
      </c>
      <c r="O199" s="275">
        <f>IF(O$53=0,0,O$53/NMM!O$10*1000)</f>
        <v>0.67882463453096475</v>
      </c>
      <c r="P199" s="275">
        <f>IF(P$53=0,0,P$53/NMM!P$10*1000)</f>
        <v>0.65822259599305821</v>
      </c>
      <c r="Q199" s="275">
        <f>IF(Q$53=0,0,Q$53/NMM!Q$10*1000)</f>
        <v>0.67654243217386534</v>
      </c>
      <c r="R199" s="275">
        <f>IF(R$53=0,0,R$53/NMM!R$10*1000)</f>
        <v>0.68073830290162529</v>
      </c>
      <c r="S199" s="275">
        <f>IF(S$53=0,0,S$53/NMM!S$10*1000)</f>
        <v>0.6805250242812394</v>
      </c>
      <c r="T199" s="275">
        <f>IF(T$53=0,0,T$53/NMM!T$10*1000)</f>
        <v>0.7905964353431405</v>
      </c>
      <c r="U199" s="275">
        <f>IF(U$53=0,0,U$53/NMM!U$10*1000)</f>
        <v>0.81308371697707105</v>
      </c>
      <c r="V199" s="275">
        <f>IF(V$53=0,0,V$53/NMM!V$10*1000)</f>
        <v>0.76600937260909452</v>
      </c>
      <c r="W199" s="275">
        <f>IF(W$53=0,0,W$53/NMM!W$10*1000)</f>
        <v>0.79757079075055237</v>
      </c>
      <c r="X199" s="275">
        <f>IF(X$53=0,0,X$53/NMM!X$10*1000)</f>
        <v>0.51892572160171846</v>
      </c>
      <c r="Y199" s="275">
        <f>IF(Y$53=0,0,Y$53/NMM!Y$10*1000)</f>
        <v>0.37230558896920096</v>
      </c>
      <c r="DA199" s="78"/>
    </row>
    <row r="200" spans="1:105" ht="12" customHeight="1" x14ac:dyDescent="0.25">
      <c r="A200" s="174" t="s">
        <v>1496</v>
      </c>
      <c r="B200" s="276">
        <f>IF(B$59=0,0,B$59/NMM!B$10*1000)</f>
        <v>0</v>
      </c>
      <c r="C200" s="276">
        <f>IF(C$59=0,0,C$59/NMM!C$10*1000)</f>
        <v>0</v>
      </c>
      <c r="D200" s="276">
        <f>IF(D$59=0,0,D$59/NMM!D$10*1000)</f>
        <v>0</v>
      </c>
      <c r="E200" s="276">
        <f>IF(E$59=0,0,E$59/NMM!E$10*1000)</f>
        <v>0</v>
      </c>
      <c r="F200" s="276">
        <f>IF(F$59=0,0,F$59/NMM!F$10*1000)</f>
        <v>0</v>
      </c>
      <c r="G200" s="276">
        <f>IF(G$59=0,0,G$59/NMM!G$10*1000)</f>
        <v>0</v>
      </c>
      <c r="H200" s="276">
        <f>IF(H$59=0,0,H$59/NMM!H$10*1000)</f>
        <v>0</v>
      </c>
      <c r="I200" s="276">
        <f>IF(I$59=0,0,I$59/NMM!I$10*1000)</f>
        <v>0</v>
      </c>
      <c r="J200" s="276">
        <f>IF(J$59=0,0,J$59/NMM!J$10*1000)</f>
        <v>0</v>
      </c>
      <c r="K200" s="276">
        <f>IF(K$59=0,0,K$59/NMM!K$10*1000)</f>
        <v>0</v>
      </c>
      <c r="L200" s="276">
        <f>IF(L$59=0,0,L$59/NMM!L$10*1000)</f>
        <v>0</v>
      </c>
      <c r="M200" s="276">
        <f>IF(M$59=0,0,M$59/NMM!M$10*1000)</f>
        <v>0</v>
      </c>
      <c r="N200" s="276">
        <f>IF(N$59=0,0,N$59/NMM!N$10*1000)</f>
        <v>0</v>
      </c>
      <c r="O200" s="276">
        <f>IF(O$59=0,0,O$59/NMM!O$10*1000)</f>
        <v>0</v>
      </c>
      <c r="P200" s="276">
        <f>IF(P$59=0,0,P$59/NMM!P$10*1000)</f>
        <v>0</v>
      </c>
      <c r="Q200" s="276">
        <f>IF(Q$59=0,0,Q$59/NMM!Q$10*1000)</f>
        <v>0</v>
      </c>
      <c r="R200" s="276">
        <f>IF(R$59=0,0,R$59/NMM!R$10*1000)</f>
        <v>0</v>
      </c>
      <c r="S200" s="276">
        <f>IF(S$59=0,0,S$59/NMM!S$10*1000)</f>
        <v>0</v>
      </c>
      <c r="T200" s="276">
        <f>IF(T$59=0,0,T$59/NMM!T$10*1000)</f>
        <v>0</v>
      </c>
      <c r="U200" s="276">
        <f>IF(U$59=0,0,U$59/NMM!U$10*1000)</f>
        <v>0</v>
      </c>
      <c r="V200" s="276">
        <f>IF(V$59=0,0,V$59/NMM!V$10*1000)</f>
        <v>0</v>
      </c>
      <c r="W200" s="276">
        <f>IF(W$59=0,0,W$59/NMM!W$10*1000)</f>
        <v>0</v>
      </c>
      <c r="X200" s="276">
        <f>IF(X$59=0,0,X$59/NMM!X$10*1000)</f>
        <v>0</v>
      </c>
      <c r="Y200" s="276">
        <f>IF(Y$59=0,0,Y$59/NMM!Y$10*1000)</f>
        <v>0</v>
      </c>
      <c r="DA200" s="79"/>
    </row>
    <row r="201" spans="1:105" ht="12" customHeight="1" x14ac:dyDescent="0.25">
      <c r="A201" s="174" t="s">
        <v>1498</v>
      </c>
      <c r="B201" s="276">
        <f>IF(B$60=0,0,B$60/NMM!B$10*1000)</f>
        <v>26.106605281104009</v>
      </c>
      <c r="C201" s="276">
        <f>IF(C$60=0,0,C$60/NMM!C$10*1000)</f>
        <v>25.639448556232047</v>
      </c>
      <c r="D201" s="276">
        <f>IF(D$60=0,0,D$60/NMM!D$10*1000)</f>
        <v>20.798747191117762</v>
      </c>
      <c r="E201" s="276">
        <f>IF(E$60=0,0,E$60/NMM!E$10*1000)</f>
        <v>18.020089209725786</v>
      </c>
      <c r="F201" s="276">
        <f>IF(F$60=0,0,F$60/NMM!F$10*1000)</f>
        <v>21.599311047373551</v>
      </c>
      <c r="G201" s="276">
        <f>IF(G$60=0,0,G$60/NMM!G$10*1000)</f>
        <v>22.552153461671754</v>
      </c>
      <c r="H201" s="276">
        <f>IF(H$60=0,0,H$60/NMM!H$10*1000)</f>
        <v>23.023192962780591</v>
      </c>
      <c r="I201" s="276">
        <f>IF(I$60=0,0,I$60/NMM!I$10*1000)</f>
        <v>19.967986909097668</v>
      </c>
      <c r="J201" s="276">
        <f>IF(J$60=0,0,J$60/NMM!J$10*1000)</f>
        <v>20.303086816767543</v>
      </c>
      <c r="K201" s="276">
        <f>IF(K$60=0,0,K$60/NMM!K$10*1000)</f>
        <v>20.97578998281816</v>
      </c>
      <c r="L201" s="276">
        <f>IF(L$60=0,0,L$60/NMM!L$10*1000)</f>
        <v>20.674208830392214</v>
      </c>
      <c r="M201" s="276">
        <f>IF(M$60=0,0,M$60/NMM!M$10*1000)</f>
        <v>19.676112830322996</v>
      </c>
      <c r="N201" s="276">
        <f>IF(N$60=0,0,N$60/NMM!N$10*1000)</f>
        <v>19.912542320293539</v>
      </c>
      <c r="O201" s="276">
        <f>IF(O$60=0,0,O$60/NMM!O$10*1000)</f>
        <v>21.50163704140812</v>
      </c>
      <c r="P201" s="276">
        <f>IF(P$60=0,0,P$60/NMM!P$10*1000)</f>
        <v>20.069354940214943</v>
      </c>
      <c r="Q201" s="276">
        <f>IF(Q$60=0,0,Q$60/NMM!Q$10*1000)</f>
        <v>19.665124100575685</v>
      </c>
      <c r="R201" s="276">
        <f>IF(R$60=0,0,R$60/NMM!R$10*1000)</f>
        <v>19.378728636034577</v>
      </c>
      <c r="S201" s="276">
        <f>IF(S$60=0,0,S$60/NMM!S$10*1000)</f>
        <v>19.126891135431311</v>
      </c>
      <c r="T201" s="276">
        <f>IF(T$60=0,0,T$60/NMM!T$10*1000)</f>
        <v>19.979905139372452</v>
      </c>
      <c r="U201" s="276">
        <f>IF(U$60=0,0,U$60/NMM!U$10*1000)</f>
        <v>20.581056965892699</v>
      </c>
      <c r="V201" s="276">
        <f>IF(V$60=0,0,V$60/NMM!V$10*1000)</f>
        <v>20.434750490905092</v>
      </c>
      <c r="W201" s="276">
        <f>IF(W$60=0,0,W$60/NMM!W$10*1000)</f>
        <v>21.41822989035018</v>
      </c>
      <c r="X201" s="276">
        <f>IF(X$60=0,0,X$60/NMM!X$10*1000)</f>
        <v>22.754989747211859</v>
      </c>
      <c r="Y201" s="276">
        <f>IF(Y$60=0,0,Y$60/NMM!Y$10*1000)</f>
        <v>19.565766774403468</v>
      </c>
      <c r="DA201" s="79"/>
    </row>
    <row r="202" spans="1:105" ht="12" customHeight="1" x14ac:dyDescent="0.25">
      <c r="A202" s="174" t="s">
        <v>1520</v>
      </c>
      <c r="B202" s="276">
        <f>IF(B$79=0,0,B$79/NMM!B$10*1000)</f>
        <v>111.9466075136602</v>
      </c>
      <c r="C202" s="276">
        <f>IF(C$79=0,0,C$79/NMM!C$10*1000)</f>
        <v>118.558522944872</v>
      </c>
      <c r="D202" s="276">
        <f>IF(D$79=0,0,D$79/NMM!D$10*1000)</f>
        <v>106.32957035390272</v>
      </c>
      <c r="E202" s="276">
        <f>IF(E$79=0,0,E$79/NMM!E$10*1000)</f>
        <v>95.459159419946076</v>
      </c>
      <c r="F202" s="276">
        <f>IF(F$79=0,0,F$79/NMM!F$10*1000)</f>
        <v>106.06477881444495</v>
      </c>
      <c r="G202" s="276">
        <f>IF(G$79=0,0,G$79/NMM!G$10*1000)</f>
        <v>112.40273063564101</v>
      </c>
      <c r="H202" s="276">
        <f>IF(H$79=0,0,H$79/NMM!H$10*1000)</f>
        <v>111.8586681212108</v>
      </c>
      <c r="I202" s="276">
        <f>IF(I$79=0,0,I$79/NMM!I$10*1000)</f>
        <v>92.844638320752978</v>
      </c>
      <c r="J202" s="276">
        <f>IF(J$79=0,0,J$79/NMM!J$10*1000)</f>
        <v>96.781759898274032</v>
      </c>
      <c r="K202" s="276">
        <f>IF(K$79=0,0,K$79/NMM!K$10*1000)</f>
        <v>93.262300319474349</v>
      </c>
      <c r="L202" s="276">
        <f>IF(L$79=0,0,L$79/NMM!L$10*1000)</f>
        <v>96.511030113012552</v>
      </c>
      <c r="M202" s="276">
        <f>IF(M$79=0,0,M$79/NMM!M$10*1000)</f>
        <v>89.443914582684371</v>
      </c>
      <c r="N202" s="276">
        <f>IF(N$79=0,0,N$79/NMM!N$10*1000)</f>
        <v>92.457745238396825</v>
      </c>
      <c r="O202" s="276">
        <f>IF(O$79=0,0,O$79/NMM!O$10*1000)</f>
        <v>98.949418555584586</v>
      </c>
      <c r="P202" s="276">
        <f>IF(P$79=0,0,P$79/NMM!P$10*1000)</f>
        <v>95.789599411814933</v>
      </c>
      <c r="Q202" s="276">
        <f>IF(Q$79=0,0,Q$79/NMM!Q$10*1000)</f>
        <v>92.002838068654356</v>
      </c>
      <c r="R202" s="276">
        <f>IF(R$79=0,0,R$79/NMM!R$10*1000)</f>
        <v>89.983346633898819</v>
      </c>
      <c r="S202" s="276">
        <f>IF(S$79=0,0,S$79/NMM!S$10*1000)</f>
        <v>88.916077724673286</v>
      </c>
      <c r="T202" s="276">
        <f>IF(T$79=0,0,T$79/NMM!T$10*1000)</f>
        <v>96.052358223378235</v>
      </c>
      <c r="U202" s="276">
        <f>IF(U$79=0,0,U$79/NMM!U$10*1000)</f>
        <v>96.507036918125095</v>
      </c>
      <c r="V202" s="276">
        <f>IF(V$79=0,0,V$79/NMM!V$10*1000)</f>
        <v>103.83221042603279</v>
      </c>
      <c r="W202" s="276">
        <f>IF(W$79=0,0,W$79/NMM!W$10*1000)</f>
        <v>104.77418807869282</v>
      </c>
      <c r="X202" s="276">
        <f>IF(X$79=0,0,X$79/NMM!X$10*1000)</f>
        <v>102.09506319754783</v>
      </c>
      <c r="Y202" s="276">
        <f>IF(Y$79=0,0,Y$79/NMM!Y$10*1000)</f>
        <v>93.184119348857891</v>
      </c>
      <c r="DA202" s="79"/>
    </row>
    <row r="203" spans="1:105" ht="12" customHeight="1" x14ac:dyDescent="0.25">
      <c r="A203" s="41" t="s">
        <v>1532</v>
      </c>
      <c r="B203" s="277">
        <f>IF(B$89=0,0,B$89/NMM!B$10*1000)</f>
        <v>11.45729427931701</v>
      </c>
      <c r="C203" s="277">
        <f>IF(C$89=0,0,C$89/NMM!C$10*1000)</f>
        <v>11.063601296672454</v>
      </c>
      <c r="D203" s="277">
        <f>IF(D$89=0,0,D$89/NMM!D$10*1000)</f>
        <v>8.7524117343047543</v>
      </c>
      <c r="E203" s="277">
        <f>IF(E$89=0,0,E$89/NMM!E$10*1000)</f>
        <v>7.5100761679693049</v>
      </c>
      <c r="F203" s="277">
        <f>IF(F$89=0,0,F$89/NMM!F$10*1000)</f>
        <v>9.1847317005204818</v>
      </c>
      <c r="G203" s="277">
        <f>IF(G$89=0,0,G$89/NMM!G$10*1000)</f>
        <v>9.5535795992213721</v>
      </c>
      <c r="H203" s="277">
        <f>IF(H$89=0,0,H$89/NMM!H$10*1000)</f>
        <v>9.8164531401549553</v>
      </c>
      <c r="I203" s="277">
        <f>IF(I$89=0,0,I$89/NMM!I$10*1000)</f>
        <v>8.6051275782579495</v>
      </c>
      <c r="J203" s="277">
        <f>IF(J$89=0,0,J$89/NMM!J$10*1000)</f>
        <v>8.6974363211621029</v>
      </c>
      <c r="K203" s="277">
        <f>IF(K$89=0,0,K$89/NMM!K$10*1000)</f>
        <v>9.1329135860063442</v>
      </c>
      <c r="L203" s="277">
        <f>IF(L$89=0,0,L$89/NMM!L$10*1000)</f>
        <v>8.9010901745632545</v>
      </c>
      <c r="M203" s="277">
        <f>IF(M$89=0,0,M$89/NMM!M$10*1000)</f>
        <v>8.5241012056637881</v>
      </c>
      <c r="N203" s="277">
        <f>IF(N$89=0,0,N$89/NMM!N$10*1000)</f>
        <v>8.5840611438297021</v>
      </c>
      <c r="O203" s="277">
        <f>IF(O$89=0,0,O$89/NMM!O$10*1000)</f>
        <v>9.288522232928953</v>
      </c>
      <c r="P203" s="277">
        <f>IF(P$89=0,0,P$89/NMM!P$10*1000)</f>
        <v>8.5946383255575114</v>
      </c>
      <c r="Q203" s="277">
        <f>IF(Q$89=0,0,Q$89/NMM!Q$10*1000)</f>
        <v>8.4622053630782119</v>
      </c>
      <c r="R203" s="277">
        <f>IF(R$89=0,0,R$89/NMM!R$10*1000)</f>
        <v>8.353848394725377</v>
      </c>
      <c r="S203" s="277">
        <f>IF(S$89=0,0,S$89/NMM!S$10*1000)</f>
        <v>8.2430490638567715</v>
      </c>
      <c r="T203" s="277">
        <f>IF(T$89=0,0,T$89/NMM!T$10*1000)</f>
        <v>8.5412271391916708</v>
      </c>
      <c r="U203" s="277">
        <f>IF(U$89=0,0,U$89/NMM!U$10*1000)</f>
        <v>8.851548580544554</v>
      </c>
      <c r="V203" s="277">
        <f>IF(V$89=0,0,V$89/NMM!V$10*1000)</f>
        <v>8.6131762024507612</v>
      </c>
      <c r="W203" s="277">
        <f>IF(W$89=0,0,W$89/NMM!W$10*1000)</f>
        <v>9.1165204532335231</v>
      </c>
      <c r="X203" s="277">
        <f>IF(X$89=0,0,X$89/NMM!X$10*1000)</f>
        <v>9.8873873395485123</v>
      </c>
      <c r="Y203" s="277">
        <f>IF(Y$89=0,0,Y$89/NMM!Y$10*1000)</f>
        <v>8.3833997266406701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1808</v>
      </c>
      <c r="B205" s="320">
        <f t="shared" ref="B205:Y205" si="57">SUM(B206:B211,B212:B213,B214)</f>
        <v>537.54286415283923</v>
      </c>
      <c r="C205" s="320">
        <f t="shared" si="57"/>
        <v>554.73976280221768</v>
      </c>
      <c r="D205" s="320">
        <f t="shared" si="57"/>
        <v>424.82788288428088</v>
      </c>
      <c r="E205" s="320">
        <f t="shared" si="57"/>
        <v>375.3517336922115</v>
      </c>
      <c r="F205" s="320">
        <f t="shared" si="57"/>
        <v>469.01985718485656</v>
      </c>
      <c r="G205" s="320">
        <f t="shared" si="57"/>
        <v>485.11366318847649</v>
      </c>
      <c r="H205" s="320">
        <f t="shared" si="57"/>
        <v>501.97809513478757</v>
      </c>
      <c r="I205" s="320">
        <f t="shared" si="57"/>
        <v>444.17507830640108</v>
      </c>
      <c r="J205" s="320">
        <f t="shared" si="57"/>
        <v>449.55964872010293</v>
      </c>
      <c r="K205" s="320">
        <f t="shared" si="57"/>
        <v>461.6169642732433</v>
      </c>
      <c r="L205" s="320">
        <f t="shared" si="57"/>
        <v>458.8880472437574</v>
      </c>
      <c r="M205" s="320">
        <f t="shared" si="57"/>
        <v>397.85637349994386</v>
      </c>
      <c r="N205" s="320">
        <f t="shared" si="57"/>
        <v>405.11097734807055</v>
      </c>
      <c r="O205" s="320">
        <f t="shared" si="57"/>
        <v>400.07598726968274</v>
      </c>
      <c r="P205" s="320">
        <f t="shared" si="57"/>
        <v>395.84870490625781</v>
      </c>
      <c r="Q205" s="320">
        <f t="shared" si="57"/>
        <v>380.07589942316258</v>
      </c>
      <c r="R205" s="320">
        <f t="shared" si="57"/>
        <v>375.32461991609352</v>
      </c>
      <c r="S205" s="320">
        <f t="shared" si="57"/>
        <v>369.86998192104033</v>
      </c>
      <c r="T205" s="320">
        <f t="shared" si="57"/>
        <v>405.6814747145466</v>
      </c>
      <c r="U205" s="320">
        <f t="shared" si="57"/>
        <v>419.2936435741525</v>
      </c>
      <c r="V205" s="320">
        <f t="shared" si="57"/>
        <v>415.37087869546758</v>
      </c>
      <c r="W205" s="320">
        <f t="shared" si="57"/>
        <v>434.45295890137442</v>
      </c>
      <c r="X205" s="320">
        <f t="shared" si="57"/>
        <v>424.22642404758278</v>
      </c>
      <c r="Y205" s="320">
        <f t="shared" si="57"/>
        <v>352.9435712652205</v>
      </c>
      <c r="DA205" s="95"/>
    </row>
    <row r="206" spans="1:105" ht="12" customHeight="1" x14ac:dyDescent="0.25">
      <c r="A206" s="55" t="s">
        <v>91</v>
      </c>
      <c r="B206" s="273">
        <f>IF(B$100=0,0,B$100/NMM!B$11*1000)</f>
        <v>0</v>
      </c>
      <c r="C206" s="273">
        <f>IF(C$100=0,0,C$100/NMM!C$11*1000)</f>
        <v>0</v>
      </c>
      <c r="D206" s="273">
        <f>IF(D$100=0,0,D$100/NMM!D$11*1000)</f>
        <v>0</v>
      </c>
      <c r="E206" s="273">
        <f>IF(E$100=0,0,E$100/NMM!E$11*1000)</f>
        <v>0</v>
      </c>
      <c r="F206" s="273">
        <f>IF(F$100=0,0,F$100/NMM!F$11*1000)</f>
        <v>0</v>
      </c>
      <c r="G206" s="273">
        <f>IF(G$100=0,0,G$100/NMM!G$11*1000)</f>
        <v>0</v>
      </c>
      <c r="H206" s="273">
        <f>IF(H$100=0,0,H$100/NMM!H$11*1000)</f>
        <v>0</v>
      </c>
      <c r="I206" s="273">
        <f>IF(I$100=0,0,I$100/NMM!I$11*1000)</f>
        <v>0</v>
      </c>
      <c r="J206" s="273">
        <f>IF(J$100=0,0,J$100/NMM!J$11*1000)</f>
        <v>0</v>
      </c>
      <c r="K206" s="273">
        <f>IF(K$100=0,0,K$100/NMM!K$11*1000)</f>
        <v>0</v>
      </c>
      <c r="L206" s="273">
        <f>IF(L$100=0,0,L$100/NMM!L$11*1000)</f>
        <v>0</v>
      </c>
      <c r="M206" s="273">
        <f>IF(M$100=0,0,M$100/NMM!M$11*1000)</f>
        <v>0</v>
      </c>
      <c r="N206" s="273">
        <f>IF(N$100=0,0,N$100/NMM!N$11*1000)</f>
        <v>0</v>
      </c>
      <c r="O206" s="273">
        <f>IF(O$100=0,0,O$100/NMM!O$11*1000)</f>
        <v>0</v>
      </c>
      <c r="P206" s="273">
        <f>IF(P$100=0,0,P$100/NMM!P$11*1000)</f>
        <v>0</v>
      </c>
      <c r="Q206" s="273">
        <f>IF(Q$100=0,0,Q$100/NMM!Q$11*1000)</f>
        <v>0</v>
      </c>
      <c r="R206" s="273">
        <f>IF(R$100=0,0,R$100/NMM!R$11*1000)</f>
        <v>0</v>
      </c>
      <c r="S206" s="273">
        <f>IF(S$100=0,0,S$100/NMM!S$11*1000)</f>
        <v>0</v>
      </c>
      <c r="T206" s="273">
        <f>IF(T$100=0,0,T$100/NMM!T$11*1000)</f>
        <v>0</v>
      </c>
      <c r="U206" s="273">
        <f>IF(U$100=0,0,U$100/NMM!U$11*1000)</f>
        <v>0</v>
      </c>
      <c r="V206" s="273">
        <f>IF(V$100=0,0,V$100/NMM!V$11*1000)</f>
        <v>0</v>
      </c>
      <c r="W206" s="273">
        <f>IF(W$100=0,0,W$100/NMM!W$11*1000)</f>
        <v>0</v>
      </c>
      <c r="X206" s="273">
        <f>IF(X$100=0,0,X$100/NMM!X$11*1000)</f>
        <v>0</v>
      </c>
      <c r="Y206" s="273">
        <f>IF(Y$100=0,0,Y$100/NMM!Y$11*1000)</f>
        <v>0</v>
      </c>
      <c r="DA206" s="76"/>
    </row>
    <row r="207" spans="1:105" ht="12" customHeight="1" x14ac:dyDescent="0.25">
      <c r="A207" s="173" t="s">
        <v>92</v>
      </c>
      <c r="B207" s="274">
        <f>IF(B$101=0,0,B$101/NMM!B$11*1000)</f>
        <v>0</v>
      </c>
      <c r="C207" s="274">
        <f>IF(C$101=0,0,C$101/NMM!C$11*1000)</f>
        <v>0</v>
      </c>
      <c r="D207" s="274">
        <f>IF(D$101=0,0,D$101/NMM!D$11*1000)</f>
        <v>0</v>
      </c>
      <c r="E207" s="274">
        <f>IF(E$101=0,0,E$101/NMM!E$11*1000)</f>
        <v>0</v>
      </c>
      <c r="F207" s="274">
        <f>IF(F$101=0,0,F$101/NMM!F$11*1000)</f>
        <v>0</v>
      </c>
      <c r="G207" s="274">
        <f>IF(G$101=0,0,G$101/NMM!G$11*1000)</f>
        <v>0</v>
      </c>
      <c r="H207" s="274">
        <f>IF(H$101=0,0,H$101/NMM!H$11*1000)</f>
        <v>0</v>
      </c>
      <c r="I207" s="274">
        <f>IF(I$101=0,0,I$101/NMM!I$11*1000)</f>
        <v>0</v>
      </c>
      <c r="J207" s="274">
        <f>IF(J$101=0,0,J$101/NMM!J$11*1000)</f>
        <v>0</v>
      </c>
      <c r="K207" s="274">
        <f>IF(K$101=0,0,K$101/NMM!K$11*1000)</f>
        <v>0</v>
      </c>
      <c r="L207" s="274">
        <f>IF(L$101=0,0,L$101/NMM!L$11*1000)</f>
        <v>0</v>
      </c>
      <c r="M207" s="274">
        <f>IF(M$101=0,0,M$101/NMM!M$11*1000)</f>
        <v>0</v>
      </c>
      <c r="N207" s="274">
        <f>IF(N$101=0,0,N$101/NMM!N$11*1000)</f>
        <v>0</v>
      </c>
      <c r="O207" s="274">
        <f>IF(O$101=0,0,O$101/NMM!O$11*1000)</f>
        <v>0</v>
      </c>
      <c r="P207" s="274">
        <f>IF(P$101=0,0,P$101/NMM!P$11*1000)</f>
        <v>0</v>
      </c>
      <c r="Q207" s="274">
        <f>IF(Q$101=0,0,Q$101/NMM!Q$11*1000)</f>
        <v>0</v>
      </c>
      <c r="R207" s="274">
        <f>IF(R$101=0,0,R$101/NMM!R$11*1000)</f>
        <v>0</v>
      </c>
      <c r="S207" s="274">
        <f>IF(S$101=0,0,S$101/NMM!S$11*1000)</f>
        <v>0</v>
      </c>
      <c r="T207" s="274">
        <f>IF(T$101=0,0,T$101/NMM!T$11*1000)</f>
        <v>0</v>
      </c>
      <c r="U207" s="274">
        <f>IF(U$101=0,0,U$101/NMM!U$11*1000)</f>
        <v>0</v>
      </c>
      <c r="V207" s="274">
        <f>IF(V$101=0,0,V$101/NMM!V$11*1000)</f>
        <v>0</v>
      </c>
      <c r="W207" s="274">
        <f>IF(W$101=0,0,W$101/NMM!W$11*1000)</f>
        <v>0</v>
      </c>
      <c r="X207" s="274">
        <f>IF(X$101=0,0,X$101/NMM!X$11*1000)</f>
        <v>0</v>
      </c>
      <c r="Y207" s="274">
        <f>IF(Y$101=0,0,Y$101/NMM!Y$11*1000)</f>
        <v>0</v>
      </c>
      <c r="DA207" s="77"/>
    </row>
    <row r="208" spans="1:105" ht="12" customHeight="1" x14ac:dyDescent="0.25">
      <c r="A208" s="173" t="s">
        <v>93</v>
      </c>
      <c r="B208" s="274">
        <f>IF(B$102=0,0,B$102/NMM!B$11*1000)</f>
        <v>0</v>
      </c>
      <c r="C208" s="274">
        <f>IF(C$102=0,0,C$102/NMM!C$11*1000)</f>
        <v>0</v>
      </c>
      <c r="D208" s="274">
        <f>IF(D$102=0,0,D$102/NMM!D$11*1000)</f>
        <v>0</v>
      </c>
      <c r="E208" s="274">
        <f>IF(E$102=0,0,E$102/NMM!E$11*1000)</f>
        <v>0</v>
      </c>
      <c r="F208" s="274">
        <f>IF(F$102=0,0,F$102/NMM!F$11*1000)</f>
        <v>0</v>
      </c>
      <c r="G208" s="274">
        <f>IF(G$102=0,0,G$102/NMM!G$11*1000)</f>
        <v>0</v>
      </c>
      <c r="H208" s="274">
        <f>IF(H$102=0,0,H$102/NMM!H$11*1000)</f>
        <v>0</v>
      </c>
      <c r="I208" s="274">
        <f>IF(I$102=0,0,I$102/NMM!I$11*1000)</f>
        <v>0</v>
      </c>
      <c r="J208" s="274">
        <f>IF(J$102=0,0,J$102/NMM!J$11*1000)</f>
        <v>0</v>
      </c>
      <c r="K208" s="274">
        <f>IF(K$102=0,0,K$102/NMM!K$11*1000)</f>
        <v>0</v>
      </c>
      <c r="L208" s="274">
        <f>IF(L$102=0,0,L$102/NMM!L$11*1000)</f>
        <v>0</v>
      </c>
      <c r="M208" s="274">
        <f>IF(M$102=0,0,M$102/NMM!M$11*1000)</f>
        <v>0</v>
      </c>
      <c r="N208" s="274">
        <f>IF(N$102=0,0,N$102/NMM!N$11*1000)</f>
        <v>0</v>
      </c>
      <c r="O208" s="274">
        <f>IF(O$102=0,0,O$102/NMM!O$11*1000)</f>
        <v>0</v>
      </c>
      <c r="P208" s="274">
        <f>IF(P$102=0,0,P$102/NMM!P$11*1000)</f>
        <v>0</v>
      </c>
      <c r="Q208" s="274">
        <f>IF(Q$102=0,0,Q$102/NMM!Q$11*1000)</f>
        <v>0</v>
      </c>
      <c r="R208" s="274">
        <f>IF(R$102=0,0,R$102/NMM!R$11*1000)</f>
        <v>0</v>
      </c>
      <c r="S208" s="274">
        <f>IF(S$102=0,0,S$102/NMM!S$11*1000)</f>
        <v>0</v>
      </c>
      <c r="T208" s="274">
        <f>IF(T$102=0,0,T$102/NMM!T$11*1000)</f>
        <v>0</v>
      </c>
      <c r="U208" s="274">
        <f>IF(U$102=0,0,U$102/NMM!U$11*1000)</f>
        <v>0</v>
      </c>
      <c r="V208" s="274">
        <f>IF(V$102=0,0,V$102/NMM!V$11*1000)</f>
        <v>0</v>
      </c>
      <c r="W208" s="274">
        <f>IF(W$102=0,0,W$102/NMM!W$11*1000)</f>
        <v>0</v>
      </c>
      <c r="X208" s="274">
        <f>IF(X$102=0,0,X$102/NMM!X$11*1000)</f>
        <v>0</v>
      </c>
      <c r="Y208" s="274">
        <f>IF(Y$102=0,0,Y$102/NMM!Y$11*1000)</f>
        <v>0</v>
      </c>
      <c r="DA208" s="77"/>
    </row>
    <row r="209" spans="1:105" ht="12" customHeight="1" x14ac:dyDescent="0.25">
      <c r="A209" s="173" t="s">
        <v>94</v>
      </c>
      <c r="B209" s="274">
        <f>IF(B$103=0,0,B$103/NMM!B$11*1000)</f>
        <v>0</v>
      </c>
      <c r="C209" s="274">
        <f>IF(C$103=0,0,C$103/NMM!C$11*1000)</f>
        <v>0</v>
      </c>
      <c r="D209" s="274">
        <f>IF(D$103=0,0,D$103/NMM!D$11*1000)</f>
        <v>0</v>
      </c>
      <c r="E209" s="274">
        <f>IF(E$103=0,0,E$103/NMM!E$11*1000)</f>
        <v>0</v>
      </c>
      <c r="F209" s="274">
        <f>IF(F$103=0,0,F$103/NMM!F$11*1000)</f>
        <v>0</v>
      </c>
      <c r="G209" s="274">
        <f>IF(G$103=0,0,G$103/NMM!G$11*1000)</f>
        <v>0</v>
      </c>
      <c r="H209" s="274">
        <f>IF(H$103=0,0,H$103/NMM!H$11*1000)</f>
        <v>0</v>
      </c>
      <c r="I209" s="274">
        <f>IF(I$103=0,0,I$103/NMM!I$11*1000)</f>
        <v>0</v>
      </c>
      <c r="J209" s="274">
        <f>IF(J$103=0,0,J$103/NMM!J$11*1000)</f>
        <v>0</v>
      </c>
      <c r="K209" s="274">
        <f>IF(K$103=0,0,K$103/NMM!K$11*1000)</f>
        <v>0</v>
      </c>
      <c r="L209" s="274">
        <f>IF(L$103=0,0,L$103/NMM!L$11*1000)</f>
        <v>0</v>
      </c>
      <c r="M209" s="274">
        <f>IF(M$103=0,0,M$103/NMM!M$11*1000)</f>
        <v>0</v>
      </c>
      <c r="N209" s="274">
        <f>IF(N$103=0,0,N$103/NMM!N$11*1000)</f>
        <v>0</v>
      </c>
      <c r="O209" s="274">
        <f>IF(O$103=0,0,O$103/NMM!O$11*1000)</f>
        <v>0</v>
      </c>
      <c r="P209" s="274">
        <f>IF(P$103=0,0,P$103/NMM!P$11*1000)</f>
        <v>0</v>
      </c>
      <c r="Q209" s="274">
        <f>IF(Q$103=0,0,Q$103/NMM!Q$11*1000)</f>
        <v>0</v>
      </c>
      <c r="R209" s="274">
        <f>IF(R$103=0,0,R$103/NMM!R$11*1000)</f>
        <v>0</v>
      </c>
      <c r="S209" s="274">
        <f>IF(S$103=0,0,S$103/NMM!S$11*1000)</f>
        <v>0</v>
      </c>
      <c r="T209" s="274">
        <f>IF(T$103=0,0,T$103/NMM!T$11*1000)</f>
        <v>0</v>
      </c>
      <c r="U209" s="274">
        <f>IF(U$103=0,0,U$103/NMM!U$11*1000)</f>
        <v>0</v>
      </c>
      <c r="V209" s="274">
        <f>IF(V$103=0,0,V$103/NMM!V$11*1000)</f>
        <v>0</v>
      </c>
      <c r="W209" s="274">
        <f>IF(W$103=0,0,W$103/NMM!W$11*1000)</f>
        <v>0</v>
      </c>
      <c r="X209" s="274">
        <f>IF(X$103=0,0,X$103/NMM!X$11*1000)</f>
        <v>0</v>
      </c>
      <c r="Y209" s="274">
        <f>IF(Y$103=0,0,Y$103/NMM!Y$11*1000)</f>
        <v>0</v>
      </c>
      <c r="DA209" s="77"/>
    </row>
    <row r="210" spans="1:105" ht="12" customHeight="1" x14ac:dyDescent="0.25">
      <c r="A210" s="56" t="s">
        <v>95</v>
      </c>
      <c r="B210" s="275">
        <f>IF(B$104=0,0,B$104/NMM!B$11*1000)</f>
        <v>3.4718122811352345</v>
      </c>
      <c r="C210" s="275">
        <f>IF(C$104=0,0,C$104/NMM!C$11*1000)</f>
        <v>3.6740137685861169</v>
      </c>
      <c r="D210" s="275">
        <f>IF(D$104=0,0,D$104/NMM!D$11*1000)</f>
        <v>2.6853164922080186</v>
      </c>
      <c r="E210" s="275">
        <f>IF(E$104=0,0,E$104/NMM!E$11*1000)</f>
        <v>2.7768727364415162</v>
      </c>
      <c r="F210" s="275">
        <f>IF(F$104=0,0,F$104/NMM!F$11*1000)</f>
        <v>3.5798569046399908</v>
      </c>
      <c r="G210" s="275">
        <f>IF(G$104=0,0,G$104/NMM!G$11*1000)</f>
        <v>3.7490788204036338</v>
      </c>
      <c r="H210" s="275">
        <f>IF(H$104=0,0,H$104/NMM!H$11*1000)</f>
        <v>3.9075269224325848</v>
      </c>
      <c r="I210" s="275">
        <f>IF(I$104=0,0,I$104/NMM!I$11*1000)</f>
        <v>3.7053275465913758</v>
      </c>
      <c r="J210" s="275">
        <f>IF(J$104=0,0,J$104/NMM!J$11*1000)</f>
        <v>3.7291739049091226</v>
      </c>
      <c r="K210" s="275">
        <f>IF(K$104=0,0,K$104/NMM!K$11*1000)</f>
        <v>3.8017296837291652</v>
      </c>
      <c r="L210" s="275">
        <f>IF(L$104=0,0,L$104/NMM!L$11*1000)</f>
        <v>3.8008384302420679</v>
      </c>
      <c r="M210" s="275">
        <f>IF(M$104=0,0,M$104/NMM!M$11*1000)</f>
        <v>2.8204116601658731</v>
      </c>
      <c r="N210" s="275">
        <f>IF(N$104=0,0,N$104/NMM!N$11*1000)</f>
        <v>2.9645375919744659</v>
      </c>
      <c r="O210" s="275">
        <f>IF(O$104=0,0,O$104/NMM!O$11*1000)</f>
        <v>2.6870055362862044</v>
      </c>
      <c r="P210" s="275">
        <f>IF(P$104=0,0,P$104/NMM!P$11*1000)</f>
        <v>2.7851572552481016</v>
      </c>
      <c r="Q210" s="275">
        <f>IF(Q$104=0,0,Q$104/NMM!Q$11*1000)</f>
        <v>2.7907629334188324</v>
      </c>
      <c r="R210" s="275">
        <f>IF(R$104=0,0,R$104/NMM!R$11*1000)</f>
        <v>2.8085385816150854</v>
      </c>
      <c r="S210" s="275">
        <f>IF(S$104=0,0,S$104/NMM!S$11*1000)</f>
        <v>2.803770068238288</v>
      </c>
      <c r="T210" s="275">
        <f>IF(T$104=0,0,T$104/NMM!T$11*1000)</f>
        <v>3.4447528449424598</v>
      </c>
      <c r="U210" s="275">
        <f>IF(U$104=0,0,U$104/NMM!U$11*1000)</f>
        <v>3.5334639787660631</v>
      </c>
      <c r="V210" s="275">
        <f>IF(V$104=0,0,V$104/NMM!V$11*1000)</f>
        <v>3.389921677675733</v>
      </c>
      <c r="W210" s="275">
        <f>IF(W$104=0,0,W$104/NMM!W$11*1000)</f>
        <v>3.4883775233418977</v>
      </c>
      <c r="X210" s="275">
        <f>IF(X$104=0,0,X$104/NMM!X$11*1000)</f>
        <v>2.0500260061249578</v>
      </c>
      <c r="Y210" s="275">
        <f>IF(Y$104=0,0,Y$104/NMM!Y$11*1000)</f>
        <v>1.4442608184794936</v>
      </c>
      <c r="DA210" s="78"/>
    </row>
    <row r="211" spans="1:105" ht="12" customHeight="1" x14ac:dyDescent="0.25">
      <c r="A211" s="174" t="s">
        <v>1553</v>
      </c>
      <c r="B211" s="276">
        <f>IF(B$110=0,0,B$110/NMM!B$11*1000)</f>
        <v>492.85576395026646</v>
      </c>
      <c r="C211" s="276">
        <f>IF(C$110=0,0,C$110/NMM!C$11*1000)</f>
        <v>508.53894772046135</v>
      </c>
      <c r="D211" s="276">
        <f>IF(D$110=0,0,D$110/NMM!D$11*1000)</f>
        <v>389.56501447876786</v>
      </c>
      <c r="E211" s="276">
        <f>IF(E$110=0,0,E$110/NMM!E$11*1000)</f>
        <v>343.8225439882695</v>
      </c>
      <c r="F211" s="276">
        <f>IF(F$110=0,0,F$110/NMM!F$11*1000)</f>
        <v>429.52110230873211</v>
      </c>
      <c r="G211" s="276">
        <f>IF(G$110=0,0,G$110/NMM!G$11*1000)</f>
        <v>444.21675568426105</v>
      </c>
      <c r="H211" s="276">
        <f>IF(H$110=0,0,H$110/NMM!H$11*1000)</f>
        <v>459.63350669755579</v>
      </c>
      <c r="I211" s="276">
        <f>IF(I$110=0,0,I$110/NMM!I$11*1000)</f>
        <v>406.47785486014124</v>
      </c>
      <c r="J211" s="276">
        <f>IF(J$110=0,0,J$110/NMM!J$11*1000)</f>
        <v>411.42488155328164</v>
      </c>
      <c r="K211" s="276">
        <f>IF(K$110=0,0,K$110/NMM!K$11*1000)</f>
        <v>422.48475441782335</v>
      </c>
      <c r="L211" s="276">
        <f>IF(L$110=0,0,L$110/NMM!L$11*1000)</f>
        <v>419.96725562586687</v>
      </c>
      <c r="M211" s="276">
        <f>IF(M$110=0,0,M$110/NMM!M$11*1000)</f>
        <v>364.55027861562962</v>
      </c>
      <c r="N211" s="276">
        <f>IF(N$110=0,0,N$110/NMM!N$11*1000)</f>
        <v>371.11202730658903</v>
      </c>
      <c r="O211" s="276">
        <f>IF(O$110=0,0,O$110/NMM!O$11*1000)</f>
        <v>366.7217114487616</v>
      </c>
      <c r="P211" s="276">
        <f>IF(P$110=0,0,P$110/NMM!P$11*1000)</f>
        <v>362.7300794147464</v>
      </c>
      <c r="Q211" s="276">
        <f>IF(Q$110=0,0,Q$110/NMM!Q$11*1000)</f>
        <v>348.16931852056632</v>
      </c>
      <c r="R211" s="276">
        <f>IF(R$110=0,0,R$110/NMM!R$11*1000)</f>
        <v>343.76830050314737</v>
      </c>
      <c r="S211" s="276">
        <f>IF(S$110=0,0,S$110/NMM!S$11*1000)</f>
        <v>338.73900790732608</v>
      </c>
      <c r="T211" s="276">
        <f>IF(T$110=0,0,T$110/NMM!T$11*1000)</f>
        <v>371.195342176152</v>
      </c>
      <c r="U211" s="276">
        <f>IF(U$110=0,0,U$110/NMM!U$11*1000)</f>
        <v>383.67516871857742</v>
      </c>
      <c r="V211" s="276">
        <f>IF(V$110=0,0,V$110/NMM!V$11*1000)</f>
        <v>380.18759599938443</v>
      </c>
      <c r="W211" s="276">
        <f>IF(W$110=0,0,W$110/NMM!W$11*1000)</f>
        <v>397.70621763937339</v>
      </c>
      <c r="X211" s="276">
        <f>IF(X$110=0,0,X$110/NMM!X$11*1000)</f>
        <v>389.59623527484899</v>
      </c>
      <c r="Y211" s="276">
        <f>IF(Y$110=0,0,Y$110/NMM!Y$11*1000)</f>
        <v>324.3734341546679</v>
      </c>
      <c r="DA211" s="79"/>
    </row>
    <row r="212" spans="1:105" ht="12" customHeight="1" x14ac:dyDescent="0.25">
      <c r="A212" s="174" t="s">
        <v>1563</v>
      </c>
      <c r="B212" s="276">
        <f>IF(B$118=0,0,B$118/NMM!B$11*1000)</f>
        <v>0</v>
      </c>
      <c r="C212" s="276">
        <f>IF(C$118=0,0,C$118/NMM!C$11*1000)</f>
        <v>0</v>
      </c>
      <c r="D212" s="276">
        <f>IF(D$118=0,0,D$118/NMM!D$11*1000)</f>
        <v>0</v>
      </c>
      <c r="E212" s="276">
        <f>IF(E$118=0,0,E$118/NMM!E$11*1000)</f>
        <v>0</v>
      </c>
      <c r="F212" s="276">
        <f>IF(F$118=0,0,F$118/NMM!F$11*1000)</f>
        <v>0</v>
      </c>
      <c r="G212" s="276">
        <f>IF(G$118=0,0,G$118/NMM!G$11*1000)</f>
        <v>0</v>
      </c>
      <c r="H212" s="276">
        <f>IF(H$118=0,0,H$118/NMM!H$11*1000)</f>
        <v>0</v>
      </c>
      <c r="I212" s="276">
        <f>IF(I$118=0,0,I$118/NMM!I$11*1000)</f>
        <v>0</v>
      </c>
      <c r="J212" s="276">
        <f>IF(J$118=0,0,J$118/NMM!J$11*1000)</f>
        <v>0</v>
      </c>
      <c r="K212" s="276">
        <f>IF(K$118=0,0,K$118/NMM!K$11*1000)</f>
        <v>0</v>
      </c>
      <c r="L212" s="276">
        <f>IF(L$118=0,0,L$118/NMM!L$11*1000)</f>
        <v>0</v>
      </c>
      <c r="M212" s="276">
        <f>IF(M$118=0,0,M$118/NMM!M$11*1000)</f>
        <v>0</v>
      </c>
      <c r="N212" s="276">
        <f>IF(N$118=0,0,N$118/NMM!N$11*1000)</f>
        <v>0</v>
      </c>
      <c r="O212" s="276">
        <f>IF(O$118=0,0,O$118/NMM!O$11*1000)</f>
        <v>0</v>
      </c>
      <c r="P212" s="276">
        <f>IF(P$118=0,0,P$118/NMM!P$11*1000)</f>
        <v>0</v>
      </c>
      <c r="Q212" s="276">
        <f>IF(Q$118=0,0,Q$118/NMM!Q$11*1000)</f>
        <v>0</v>
      </c>
      <c r="R212" s="276">
        <f>IF(R$118=0,0,R$118/NMM!R$11*1000)</f>
        <v>0</v>
      </c>
      <c r="S212" s="276">
        <f>IF(S$118=0,0,S$118/NMM!S$11*1000)</f>
        <v>0</v>
      </c>
      <c r="T212" s="276">
        <f>IF(T$118=0,0,T$118/NMM!T$11*1000)</f>
        <v>0</v>
      </c>
      <c r="U212" s="276">
        <f>IF(U$118=0,0,U$118/NMM!U$11*1000)</f>
        <v>0</v>
      </c>
      <c r="V212" s="276">
        <f>IF(V$118=0,0,V$118/NMM!V$11*1000)</f>
        <v>0</v>
      </c>
      <c r="W212" s="276">
        <f>IF(W$118=0,0,W$118/NMM!W$11*1000)</f>
        <v>0</v>
      </c>
      <c r="X212" s="276">
        <f>IF(X$118=0,0,X$118/NMM!X$11*1000)</f>
        <v>0</v>
      </c>
      <c r="Y212" s="276">
        <f>IF(Y$118=0,0,Y$118/NMM!Y$11*1000)</f>
        <v>0</v>
      </c>
      <c r="DA212" s="79"/>
    </row>
    <row r="213" spans="1:105" ht="12" customHeight="1" x14ac:dyDescent="0.25">
      <c r="A213" s="174" t="s">
        <v>1565</v>
      </c>
      <c r="B213" s="276">
        <f>IF(B$119=0,0,B$119/NMM!B$11*1000)</f>
        <v>41.215287921437557</v>
      </c>
      <c r="C213" s="276">
        <f>IF(C$119=0,0,C$119/NMM!C$11*1000)</f>
        <v>42.526801313170218</v>
      </c>
      <c r="D213" s="276">
        <f>IF(D$119=0,0,D$119/NMM!D$11*1000)</f>
        <v>32.577551913305001</v>
      </c>
      <c r="E213" s="276">
        <f>IF(E$119=0,0,E$119/NMM!E$11*1000)</f>
        <v>28.752316967500487</v>
      </c>
      <c r="F213" s="276">
        <f>IF(F$119=0,0,F$119/NMM!F$11*1000)</f>
        <v>35.918897971484455</v>
      </c>
      <c r="G213" s="276">
        <f>IF(G$119=0,0,G$119/NMM!G$11*1000)</f>
        <v>37.147828683811845</v>
      </c>
      <c r="H213" s="276">
        <f>IF(H$119=0,0,H$119/NMM!H$11*1000)</f>
        <v>38.437061514799225</v>
      </c>
      <c r="I213" s="276">
        <f>IF(I$119=0,0,I$119/NMM!I$11*1000)</f>
        <v>33.991895899668464</v>
      </c>
      <c r="J213" s="276">
        <f>IF(J$119=0,0,J$119/NMM!J$11*1000)</f>
        <v>34.405593261912138</v>
      </c>
      <c r="K213" s="276">
        <f>IF(K$119=0,0,K$119/NMM!K$11*1000)</f>
        <v>35.330480171690816</v>
      </c>
      <c r="L213" s="276">
        <f>IF(L$119=0,0,L$119/NMM!L$11*1000)</f>
        <v>35.119953187648441</v>
      </c>
      <c r="M213" s="276">
        <f>IF(M$119=0,0,M$119/NMM!M$11*1000)</f>
        <v>30.48568322414835</v>
      </c>
      <c r="N213" s="276">
        <f>IF(N$119=0,0,N$119/NMM!N$11*1000)</f>
        <v>31.034412449507066</v>
      </c>
      <c r="O213" s="276">
        <f>IF(O$119=0,0,O$119/NMM!O$11*1000)</f>
        <v>30.667270284634935</v>
      </c>
      <c r="P213" s="276">
        <f>IF(P$119=0,0,P$119/NMM!P$11*1000)</f>
        <v>30.333468236263293</v>
      </c>
      <c r="Q213" s="276">
        <f>IF(Q$119=0,0,Q$119/NMM!Q$11*1000)</f>
        <v>29.115817969177428</v>
      </c>
      <c r="R213" s="276">
        <f>IF(R$119=0,0,R$119/NMM!R$11*1000)</f>
        <v>28.747780831331049</v>
      </c>
      <c r="S213" s="276">
        <f>IF(S$119=0,0,S$119/NMM!S$11*1000)</f>
        <v>28.327203945475951</v>
      </c>
      <c r="T213" s="276">
        <f>IF(T$119=0,0,T$119/NMM!T$11*1000)</f>
        <v>31.04137969345215</v>
      </c>
      <c r="U213" s="276">
        <f>IF(U$119=0,0,U$119/NMM!U$11*1000)</f>
        <v>32.085010876809001</v>
      </c>
      <c r="V213" s="276">
        <f>IF(V$119=0,0,V$119/NMM!V$11*1000)</f>
        <v>31.793361018407442</v>
      </c>
      <c r="W213" s="276">
        <f>IF(W$119=0,0,W$119/NMM!W$11*1000)</f>
        <v>33.258363738659135</v>
      </c>
      <c r="X213" s="276">
        <f>IF(X$119=0,0,X$119/NMM!X$11*1000)</f>
        <v>32.580162766608829</v>
      </c>
      <c r="Y213" s="276">
        <f>IF(Y$119=0,0,Y$119/NMM!Y$11*1000)</f>
        <v>27.125876292073102</v>
      </c>
      <c r="DA213" s="79"/>
    </row>
    <row r="214" spans="1:105" ht="12" customHeight="1" x14ac:dyDescent="0.25">
      <c r="A214" s="41" t="s">
        <v>1575</v>
      </c>
      <c r="B214" s="277">
        <f>IF(B$127=0,0,B$127/NMM!B$11*1000)</f>
        <v>0</v>
      </c>
      <c r="C214" s="277">
        <f>IF(C$127=0,0,C$127/NMM!C$11*1000)</f>
        <v>0</v>
      </c>
      <c r="D214" s="277">
        <f>IF(D$127=0,0,D$127/NMM!D$11*1000)</f>
        <v>0</v>
      </c>
      <c r="E214" s="277">
        <f>IF(E$127=0,0,E$127/NMM!E$11*1000)</f>
        <v>0</v>
      </c>
      <c r="F214" s="277">
        <f>IF(F$127=0,0,F$127/NMM!F$11*1000)</f>
        <v>0</v>
      </c>
      <c r="G214" s="277">
        <f>IF(G$127=0,0,G$127/NMM!G$11*1000)</f>
        <v>0</v>
      </c>
      <c r="H214" s="277">
        <f>IF(H$127=0,0,H$127/NMM!H$11*1000)</f>
        <v>0</v>
      </c>
      <c r="I214" s="277">
        <f>IF(I$127=0,0,I$127/NMM!I$11*1000)</f>
        <v>0</v>
      </c>
      <c r="J214" s="277">
        <f>IF(J$127=0,0,J$127/NMM!J$11*1000)</f>
        <v>0</v>
      </c>
      <c r="K214" s="277">
        <f>IF(K$127=0,0,K$127/NMM!K$11*1000)</f>
        <v>0</v>
      </c>
      <c r="L214" s="277">
        <f>IF(L$127=0,0,L$127/NMM!L$11*1000)</f>
        <v>0</v>
      </c>
      <c r="M214" s="277">
        <f>IF(M$127=0,0,M$127/NMM!M$11*1000)</f>
        <v>0</v>
      </c>
      <c r="N214" s="277">
        <f>IF(N$127=0,0,N$127/NMM!N$11*1000)</f>
        <v>0</v>
      </c>
      <c r="O214" s="277">
        <f>IF(O$127=0,0,O$127/NMM!O$11*1000)</f>
        <v>0</v>
      </c>
      <c r="P214" s="277">
        <f>IF(P$127=0,0,P$127/NMM!P$11*1000)</f>
        <v>0</v>
      </c>
      <c r="Q214" s="277">
        <f>IF(Q$127=0,0,Q$127/NMM!Q$11*1000)</f>
        <v>0</v>
      </c>
      <c r="R214" s="277">
        <f>IF(R$127=0,0,R$127/NMM!R$11*1000)</f>
        <v>0</v>
      </c>
      <c r="S214" s="277">
        <f>IF(S$127=0,0,S$127/NMM!S$11*1000)</f>
        <v>0</v>
      </c>
      <c r="T214" s="277">
        <f>IF(T$127=0,0,T$127/NMM!T$11*1000)</f>
        <v>0</v>
      </c>
      <c r="U214" s="277">
        <f>IF(U$127=0,0,U$127/NMM!U$11*1000)</f>
        <v>0</v>
      </c>
      <c r="V214" s="277">
        <f>IF(V$127=0,0,V$127/NMM!V$11*1000)</f>
        <v>0</v>
      </c>
      <c r="W214" s="277">
        <f>IF(W$127=0,0,W$127/NMM!W$11*1000)</f>
        <v>0</v>
      </c>
      <c r="X214" s="277">
        <f>IF(X$127=0,0,X$127/NMM!X$11*1000)</f>
        <v>0</v>
      </c>
      <c r="Y214" s="277">
        <f>IF(Y$127=0,0,Y$127/NMM!Y$11*1000)</f>
        <v>0</v>
      </c>
      <c r="DA214" s="82"/>
    </row>
  </sheetData>
  <conditionalFormatting sqref="B156:B163">
    <cfRule type="cellIs" dxfId="46" priority="315" operator="lessThan">
      <formula>0</formula>
    </cfRule>
  </conditionalFormatting>
  <conditionalFormatting sqref="B16:V16">
    <cfRule type="cellIs" dxfId="45" priority="434" operator="lessThan">
      <formula>0</formula>
    </cfRule>
  </conditionalFormatting>
  <conditionalFormatting sqref="B49:V59 B100:V110 B147:V152 B166:V171 B195:V200 B206:V211 B214:Y214">
    <cfRule type="cellIs" dxfId="44" priority="349" operator="lessThan">
      <formula>0</formula>
    </cfRule>
  </conditionalFormatting>
  <conditionalFormatting sqref="B133:V139">
    <cfRule type="cellIs" dxfId="43" priority="319" operator="lessThan">
      <formula>0</formula>
    </cfRule>
  </conditionalFormatting>
  <conditionalFormatting sqref="B157:V163">
    <cfRule type="cellIs" dxfId="42" priority="403" operator="lessThan">
      <formula>0</formula>
    </cfRule>
  </conditionalFormatting>
  <conditionalFormatting sqref="B177:V179">
    <cfRule type="cellIs" dxfId="41" priority="314" operator="lessThan">
      <formula>0</formula>
    </cfRule>
  </conditionalFormatting>
  <conditionalFormatting sqref="B184:V190">
    <cfRule type="cellIs" dxfId="40" priority="312" operator="lessThan">
      <formula>0</formula>
    </cfRule>
  </conditionalFormatting>
  <conditionalFormatting sqref="B6:Y16">
    <cfRule type="cellIs" dxfId="39" priority="345" operator="lessThan">
      <formula>0</formula>
    </cfRule>
  </conditionalFormatting>
  <conditionalFormatting sqref="B20:Y25">
    <cfRule type="cellIs" dxfId="38" priority="347" operator="lessThan">
      <formula>0</formula>
    </cfRule>
  </conditionalFormatting>
  <conditionalFormatting sqref="B27:Y46">
    <cfRule type="cellIs" dxfId="37" priority="311" operator="lessThan">
      <formula>0</formula>
    </cfRule>
  </conditionalFormatting>
  <conditionalFormatting sqref="B49:Y58 B100:Y109 B133:Y138 B147:Y151 B156:Y156 B158:Y159 B161:Y162 B166:Y170 B177:Y178 B184:Y189 B195:Y199 B206:Y210">
    <cfRule type="cellIs" dxfId="36" priority="438" operator="lessThan">
      <formula>0</formula>
    </cfRule>
  </conditionalFormatting>
  <conditionalFormatting sqref="B63:Y97">
    <cfRule type="cellIs" dxfId="35" priority="308" operator="lessThan">
      <formula>0</formula>
    </cfRule>
  </conditionalFormatting>
  <conditionalFormatting sqref="B113:Y117">
    <cfRule type="cellIs" dxfId="34" priority="322" operator="lessThan">
      <formula>0</formula>
    </cfRule>
  </conditionalFormatting>
  <conditionalFormatting sqref="B122:Y126">
    <cfRule type="cellIs" dxfId="33" priority="321" operator="lessThan">
      <formula>0</formula>
    </cfRule>
  </conditionalFormatting>
  <conditionalFormatting sqref="B128:Y128">
    <cfRule type="cellIs" dxfId="32" priority="323" operator="lessThan">
      <formula>0</formula>
    </cfRule>
  </conditionalFormatting>
  <conditionalFormatting sqref="B142:Y144">
    <cfRule type="cellIs" dxfId="31" priority="306" operator="lessThan">
      <formula>0</formula>
    </cfRule>
  </conditionalFormatting>
  <conditionalFormatting sqref="B192:Y193">
    <cfRule type="cellIs" dxfId="30" priority="313" operator="lessThan">
      <formula>0</formula>
    </cfRule>
  </conditionalFormatting>
  <conditionalFormatting sqref="W50:Y59 W101:Y110">
    <cfRule type="cellIs" dxfId="29" priority="399" operator="lessThan">
      <formula>0</formula>
    </cfRule>
  </conditionalFormatting>
  <conditionalFormatting sqref="W134:Y139">
    <cfRule type="cellIs" dxfId="28" priority="378" operator="lessThan">
      <formula>0</formula>
    </cfRule>
  </conditionalFormatting>
  <conditionalFormatting sqref="W148:Y152">
    <cfRule type="cellIs" dxfId="27" priority="369" operator="lessThan">
      <formula>0</formula>
    </cfRule>
  </conditionalFormatting>
  <conditionalFormatting sqref="W157:Y157">
    <cfRule type="cellIs" dxfId="26" priority="373" operator="lessThan">
      <formula>0</formula>
    </cfRule>
  </conditionalFormatting>
  <conditionalFormatting sqref="W159:Y160">
    <cfRule type="cellIs" dxfId="25" priority="372" operator="lessThan">
      <formula>0</formula>
    </cfRule>
  </conditionalFormatting>
  <conditionalFormatting sqref="W162:Y163">
    <cfRule type="cellIs" dxfId="24" priority="370" operator="lessThan">
      <formula>0</formula>
    </cfRule>
  </conditionalFormatting>
  <conditionalFormatting sqref="W167:Y171">
    <cfRule type="cellIs" dxfId="23" priority="366" operator="lessThan">
      <formula>0</formula>
    </cfRule>
  </conditionalFormatting>
  <conditionalFormatting sqref="W178:Y179">
    <cfRule type="cellIs" dxfId="22" priority="367" operator="lessThan">
      <formula>0</formula>
    </cfRule>
  </conditionalFormatting>
  <conditionalFormatting sqref="W185:Y190">
    <cfRule type="cellIs" dxfId="21" priority="361" operator="lessThan">
      <formula>0</formula>
    </cfRule>
  </conditionalFormatting>
  <conditionalFormatting sqref="W196:Y200">
    <cfRule type="cellIs" dxfId="20" priority="360" operator="lessThan">
      <formula>0</formula>
    </cfRule>
  </conditionalFormatting>
  <conditionalFormatting sqref="W207:Y211">
    <cfRule type="cellIs" dxfId="19" priority="359" operator="lessThan">
      <formula>0</formula>
    </cfRule>
  </conditionalFormatting>
  <conditionalFormatting sqref="DA6:DA16">
    <cfRule type="cellIs" dxfId="18" priority="45" operator="lessThan">
      <formula>0</formula>
    </cfRule>
  </conditionalFormatting>
  <conditionalFormatting sqref="DA20:DA25">
    <cfRule type="cellIs" dxfId="17" priority="47" operator="lessThan">
      <formula>0</formula>
    </cfRule>
  </conditionalFormatting>
  <conditionalFormatting sqref="DA27:DA46">
    <cfRule type="cellIs" dxfId="16" priority="7" operator="lessThan">
      <formula>0</formula>
    </cfRule>
  </conditionalFormatting>
  <conditionalFormatting sqref="DA49:DA59 DA100:DA110">
    <cfRule type="cellIs" dxfId="15" priority="48" operator="lessThan">
      <formula>0</formula>
    </cfRule>
  </conditionalFormatting>
  <conditionalFormatting sqref="DA63:DA97">
    <cfRule type="cellIs" dxfId="14" priority="4" operator="lessThan">
      <formula>0</formula>
    </cfRule>
  </conditionalFormatting>
  <conditionalFormatting sqref="DA113:DA117">
    <cfRule type="cellIs" dxfId="13" priority="33" operator="lessThan">
      <formula>0</formula>
    </cfRule>
  </conditionalFormatting>
  <conditionalFormatting sqref="DA122:DA126">
    <cfRule type="cellIs" dxfId="12" priority="32" operator="lessThan">
      <formula>0</formula>
    </cfRule>
  </conditionalFormatting>
  <conditionalFormatting sqref="DA128">
    <cfRule type="cellIs" dxfId="11" priority="34" operator="lessThan">
      <formula>0</formula>
    </cfRule>
  </conditionalFormatting>
  <conditionalFormatting sqref="DA133:DA139">
    <cfRule type="cellIs" dxfId="10" priority="27" operator="lessThan">
      <formula>0</formula>
    </cfRule>
  </conditionalFormatting>
  <conditionalFormatting sqref="DA142:DA144">
    <cfRule type="cellIs" dxfId="9" priority="1" operator="lessThan">
      <formula>0</formula>
    </cfRule>
  </conditionalFormatting>
  <conditionalFormatting sqref="DA147:DA152">
    <cfRule type="cellIs" dxfId="8" priority="18" operator="lessThan">
      <formula>0</formula>
    </cfRule>
  </conditionalFormatting>
  <conditionalFormatting sqref="DA156:DA163">
    <cfRule type="cellIs" dxfId="7" priority="19" operator="lessThan">
      <formula>0</formula>
    </cfRule>
  </conditionalFormatting>
  <conditionalFormatting sqref="DA166:DA171">
    <cfRule type="cellIs" dxfId="6" priority="15" operator="lessThan">
      <formula>0</formula>
    </cfRule>
  </conditionalFormatting>
  <conditionalFormatting sqref="DA177:DA179">
    <cfRule type="cellIs" dxfId="5" priority="16" operator="lessThan">
      <formula>0</formula>
    </cfRule>
  </conditionalFormatting>
  <conditionalFormatting sqref="DA184:DA190">
    <cfRule type="cellIs" dxfId="4" priority="10" operator="lessThan">
      <formula>0</formula>
    </cfRule>
  </conditionalFormatting>
  <conditionalFormatting sqref="DA192:DA193">
    <cfRule type="cellIs" dxfId="3" priority="12" operator="lessThan">
      <formula>0</formula>
    </cfRule>
  </conditionalFormatting>
  <conditionalFormatting sqref="DA195:DA200">
    <cfRule type="cellIs" dxfId="2" priority="9" operator="lessThan">
      <formula>0</formula>
    </cfRule>
  </conditionalFormatting>
  <conditionalFormatting sqref="DA206:DA211">
    <cfRule type="cellIs" dxfId="1" priority="8" operator="lessThan">
      <formula>0</formula>
    </cfRule>
  </conditionalFormatting>
  <conditionalFormatting sqref="DA214">
    <cfRule type="cellIs" dxfId="0" priority="6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4" orientation="portrait"/>
  <ignoredErrors>
    <ignoredError sqref="B99:Y99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4" tint="0.39997558519241921"/>
    <pageSetUpPr fitToPage="1"/>
  </sheetPr>
  <dimension ref="A1:DA7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printing"</f>
        <v>LU: Pulp, paper and printing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SUM(B4,B7)</f>
        <v>211.74322893976799</v>
      </c>
      <c r="C3" s="203">
        <f t="shared" si="0"/>
        <v>212.9352797158036</v>
      </c>
      <c r="D3" s="203">
        <f t="shared" si="0"/>
        <v>241.1418639472937</v>
      </c>
      <c r="E3" s="203">
        <f t="shared" si="0"/>
        <v>260.83006220191697</v>
      </c>
      <c r="F3" s="203">
        <f t="shared" si="0"/>
        <v>238.63707979728309</v>
      </c>
      <c r="G3" s="203">
        <f t="shared" si="0"/>
        <v>214.57006463948861</v>
      </c>
      <c r="H3" s="203">
        <f t="shared" si="0"/>
        <v>186.70915017835429</v>
      </c>
      <c r="I3" s="203">
        <f t="shared" si="0"/>
        <v>167.48274045489859</v>
      </c>
      <c r="J3" s="203">
        <f t="shared" si="0"/>
        <v>144.15356713819901</v>
      </c>
      <c r="K3" s="203">
        <f t="shared" si="0"/>
        <v>141.13667800729041</v>
      </c>
      <c r="L3" s="203">
        <f t="shared" si="0"/>
        <v>123.13655207514</v>
      </c>
      <c r="M3" s="203">
        <f t="shared" si="0"/>
        <v>110.2536935208629</v>
      </c>
      <c r="N3" s="203">
        <f t="shared" si="0"/>
        <v>102.6205990002267</v>
      </c>
      <c r="O3" s="203">
        <f t="shared" si="0"/>
        <v>90.790931801412441</v>
      </c>
      <c r="P3" s="203">
        <f t="shared" si="0"/>
        <v>102.1290854557366</v>
      </c>
      <c r="Q3" s="203">
        <f t="shared" si="0"/>
        <v>99.505659000000009</v>
      </c>
      <c r="R3" s="203">
        <f t="shared" si="0"/>
        <v>99.678994349277389</v>
      </c>
      <c r="S3" s="203">
        <f t="shared" si="0"/>
        <v>103.2355597746584</v>
      </c>
      <c r="T3" s="203">
        <f t="shared" si="0"/>
        <v>98.822295213102663</v>
      </c>
      <c r="U3" s="203">
        <f t="shared" si="0"/>
        <v>103.42403950838739</v>
      </c>
      <c r="V3" s="203">
        <f t="shared" si="0"/>
        <v>99.772818011143812</v>
      </c>
      <c r="W3" s="203">
        <f t="shared" si="0"/>
        <v>101.02312353717291</v>
      </c>
      <c r="X3" s="203">
        <f t="shared" si="0"/>
        <v>84.055952550626017</v>
      </c>
      <c r="Y3" s="203">
        <f t="shared" si="0"/>
        <v>86.150269440715306</v>
      </c>
      <c r="DA3" s="112"/>
    </row>
    <row r="4" spans="1:105" ht="12" customHeight="1" x14ac:dyDescent="0.25">
      <c r="A4" s="50" t="s">
        <v>1809</v>
      </c>
      <c r="B4" s="241">
        <f t="shared" ref="B4:Y4" si="1">SUM(B5:B6)</f>
        <v>0</v>
      </c>
      <c r="C4" s="241">
        <f t="shared" si="1"/>
        <v>0</v>
      </c>
      <c r="D4" s="241">
        <f t="shared" si="1"/>
        <v>0</v>
      </c>
      <c r="E4" s="241">
        <f t="shared" si="1"/>
        <v>0</v>
      </c>
      <c r="F4" s="241">
        <f t="shared" si="1"/>
        <v>0</v>
      </c>
      <c r="G4" s="241">
        <f t="shared" si="1"/>
        <v>0</v>
      </c>
      <c r="H4" s="241">
        <f t="shared" si="1"/>
        <v>0</v>
      </c>
      <c r="I4" s="241">
        <f t="shared" si="1"/>
        <v>0</v>
      </c>
      <c r="J4" s="241">
        <f t="shared" si="1"/>
        <v>0</v>
      </c>
      <c r="K4" s="241">
        <f t="shared" si="1"/>
        <v>0</v>
      </c>
      <c r="L4" s="241">
        <f t="shared" si="1"/>
        <v>0</v>
      </c>
      <c r="M4" s="241">
        <f t="shared" si="1"/>
        <v>0</v>
      </c>
      <c r="N4" s="241">
        <f t="shared" si="1"/>
        <v>0</v>
      </c>
      <c r="O4" s="241">
        <f t="shared" si="1"/>
        <v>0</v>
      </c>
      <c r="P4" s="241">
        <f t="shared" si="1"/>
        <v>0</v>
      </c>
      <c r="Q4" s="241">
        <f t="shared" si="1"/>
        <v>0</v>
      </c>
      <c r="R4" s="241">
        <f t="shared" si="1"/>
        <v>0</v>
      </c>
      <c r="S4" s="241">
        <f t="shared" si="1"/>
        <v>0</v>
      </c>
      <c r="T4" s="241">
        <f t="shared" si="1"/>
        <v>0</v>
      </c>
      <c r="U4" s="241">
        <f t="shared" si="1"/>
        <v>0</v>
      </c>
      <c r="V4" s="241">
        <f t="shared" si="1"/>
        <v>0</v>
      </c>
      <c r="W4" s="241">
        <f t="shared" si="1"/>
        <v>0</v>
      </c>
      <c r="X4" s="241">
        <f t="shared" si="1"/>
        <v>0</v>
      </c>
      <c r="Y4" s="241">
        <f t="shared" si="1"/>
        <v>0</v>
      </c>
      <c r="DA4" s="83"/>
    </row>
    <row r="5" spans="1:105" ht="12" customHeight="1" x14ac:dyDescent="0.25">
      <c r="A5" s="99" t="s">
        <v>54</v>
      </c>
      <c r="B5" s="282">
        <v>0</v>
      </c>
      <c r="C5" s="282">
        <v>0</v>
      </c>
      <c r="D5" s="282">
        <v>0</v>
      </c>
      <c r="E5" s="282">
        <v>0</v>
      </c>
      <c r="F5" s="282">
        <v>0</v>
      </c>
      <c r="G5" s="282">
        <v>0</v>
      </c>
      <c r="H5" s="282">
        <v>0</v>
      </c>
      <c r="I5" s="282">
        <v>0</v>
      </c>
      <c r="J5" s="282">
        <v>0</v>
      </c>
      <c r="K5" s="282">
        <v>0</v>
      </c>
      <c r="L5" s="282">
        <v>0</v>
      </c>
      <c r="M5" s="282">
        <v>0</v>
      </c>
      <c r="N5" s="282">
        <v>0</v>
      </c>
      <c r="O5" s="282">
        <v>0</v>
      </c>
      <c r="P5" s="282">
        <v>0</v>
      </c>
      <c r="Q5" s="282">
        <v>0</v>
      </c>
      <c r="R5" s="282">
        <v>0</v>
      </c>
      <c r="S5" s="282">
        <v>0</v>
      </c>
      <c r="T5" s="282">
        <v>0</v>
      </c>
      <c r="U5" s="282">
        <v>0</v>
      </c>
      <c r="V5" s="282">
        <v>0</v>
      </c>
      <c r="W5" s="282">
        <v>0</v>
      </c>
      <c r="X5" s="282">
        <v>0</v>
      </c>
      <c r="Y5" s="282">
        <v>0</v>
      </c>
      <c r="DA5" s="94" t="s">
        <v>1810</v>
      </c>
    </row>
    <row r="6" spans="1:105" ht="12" customHeight="1" x14ac:dyDescent="0.25">
      <c r="A6" s="99" t="s">
        <v>61</v>
      </c>
      <c r="B6" s="282">
        <v>0</v>
      </c>
      <c r="C6" s="282">
        <v>0</v>
      </c>
      <c r="D6" s="282">
        <v>0</v>
      </c>
      <c r="E6" s="282">
        <v>0</v>
      </c>
      <c r="F6" s="282">
        <v>0</v>
      </c>
      <c r="G6" s="282">
        <v>0</v>
      </c>
      <c r="H6" s="282">
        <v>0</v>
      </c>
      <c r="I6" s="282">
        <v>0</v>
      </c>
      <c r="J6" s="282">
        <v>0</v>
      </c>
      <c r="K6" s="282">
        <v>0</v>
      </c>
      <c r="L6" s="282">
        <v>0</v>
      </c>
      <c r="M6" s="282">
        <v>0</v>
      </c>
      <c r="N6" s="282">
        <v>0</v>
      </c>
      <c r="O6" s="282">
        <v>0</v>
      </c>
      <c r="P6" s="282">
        <v>0</v>
      </c>
      <c r="Q6" s="282">
        <v>0</v>
      </c>
      <c r="R6" s="282">
        <v>0</v>
      </c>
      <c r="S6" s="282">
        <v>0</v>
      </c>
      <c r="T6" s="282">
        <v>0</v>
      </c>
      <c r="U6" s="282">
        <v>0</v>
      </c>
      <c r="V6" s="282">
        <v>0</v>
      </c>
      <c r="W6" s="282">
        <v>0</v>
      </c>
      <c r="X6" s="282">
        <v>0</v>
      </c>
      <c r="Y6" s="282">
        <v>0</v>
      </c>
      <c r="DA6" s="94" t="s">
        <v>1811</v>
      </c>
    </row>
    <row r="7" spans="1:105" ht="12" customHeight="1" x14ac:dyDescent="0.25">
      <c r="A7" s="49" t="s">
        <v>62</v>
      </c>
      <c r="B7" s="242">
        <v>211.74322893976799</v>
      </c>
      <c r="C7" s="242">
        <v>212.9352797158036</v>
      </c>
      <c r="D7" s="242">
        <v>241.1418639472937</v>
      </c>
      <c r="E7" s="242">
        <v>260.83006220191697</v>
      </c>
      <c r="F7" s="242">
        <v>238.63707979728309</v>
      </c>
      <c r="G7" s="242">
        <v>214.57006463948861</v>
      </c>
      <c r="H7" s="242">
        <v>186.70915017835429</v>
      </c>
      <c r="I7" s="242">
        <v>167.48274045489859</v>
      </c>
      <c r="J7" s="242">
        <v>144.15356713819901</v>
      </c>
      <c r="K7" s="242">
        <v>141.13667800729041</v>
      </c>
      <c r="L7" s="242">
        <v>123.13655207514</v>
      </c>
      <c r="M7" s="242">
        <v>110.2536935208629</v>
      </c>
      <c r="N7" s="242">
        <v>102.6205990002267</v>
      </c>
      <c r="O7" s="242">
        <v>90.790931801412441</v>
      </c>
      <c r="P7" s="242">
        <v>102.1290854557366</v>
      </c>
      <c r="Q7" s="242">
        <v>99.505659000000009</v>
      </c>
      <c r="R7" s="242">
        <v>99.678994349277389</v>
      </c>
      <c r="S7" s="242">
        <v>103.2355597746584</v>
      </c>
      <c r="T7" s="242">
        <v>98.822295213102663</v>
      </c>
      <c r="U7" s="242">
        <v>103.42403950838739</v>
      </c>
      <c r="V7" s="242">
        <v>99.772818011143812</v>
      </c>
      <c r="W7" s="242">
        <v>101.02312353717291</v>
      </c>
      <c r="X7" s="242">
        <v>84.055952550626017</v>
      </c>
      <c r="Y7" s="242">
        <v>86.150269440715306</v>
      </c>
      <c r="DA7" s="84" t="s">
        <v>1812</v>
      </c>
    </row>
    <row r="8" spans="1:105" ht="12" customHeight="1" x14ac:dyDescent="0.25">
      <c r="A8" s="152"/>
      <c r="B8" s="328"/>
      <c r="C8" s="328"/>
      <c r="D8" s="328"/>
      <c r="E8" s="328"/>
      <c r="F8" s="328"/>
      <c r="G8" s="328"/>
      <c r="H8" s="328"/>
      <c r="I8" s="328"/>
      <c r="J8" s="328"/>
      <c r="K8" s="328"/>
      <c r="L8" s="328"/>
      <c r="M8" s="328"/>
      <c r="N8" s="328"/>
      <c r="O8" s="328"/>
      <c r="P8" s="328"/>
      <c r="Q8" s="328"/>
      <c r="R8" s="328"/>
      <c r="S8" s="328"/>
      <c r="T8" s="328"/>
      <c r="U8" s="328"/>
      <c r="V8" s="328"/>
      <c r="W8" s="328"/>
      <c r="X8" s="328"/>
      <c r="Y8" s="328"/>
      <c r="DA8" s="153"/>
    </row>
    <row r="9" spans="1:105" ht="12" customHeight="1" x14ac:dyDescent="0.25">
      <c r="A9" s="30" t="s">
        <v>437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DA9" s="112"/>
    </row>
    <row r="10" spans="1:105" ht="12" customHeight="1" x14ac:dyDescent="0.25">
      <c r="A10" s="50" t="s">
        <v>1813</v>
      </c>
      <c r="B10" s="241">
        <v>0</v>
      </c>
      <c r="C10" s="241">
        <v>0</v>
      </c>
      <c r="D10" s="241">
        <v>0</v>
      </c>
      <c r="E10" s="241">
        <v>0</v>
      </c>
      <c r="F10" s="241">
        <v>0</v>
      </c>
      <c r="G10" s="241">
        <v>0</v>
      </c>
      <c r="H10" s="241">
        <v>0</v>
      </c>
      <c r="I10" s="241">
        <v>0</v>
      </c>
      <c r="J10" s="241">
        <v>0</v>
      </c>
      <c r="K10" s="241">
        <v>0</v>
      </c>
      <c r="L10" s="241">
        <v>0</v>
      </c>
      <c r="M10" s="241">
        <v>0</v>
      </c>
      <c r="N10" s="241">
        <v>0</v>
      </c>
      <c r="O10" s="241">
        <v>0</v>
      </c>
      <c r="P10" s="241">
        <v>0</v>
      </c>
      <c r="Q10" s="241">
        <v>0</v>
      </c>
      <c r="R10" s="241">
        <v>0</v>
      </c>
      <c r="S10" s="241">
        <v>0</v>
      </c>
      <c r="T10" s="241">
        <v>0</v>
      </c>
      <c r="U10" s="241">
        <v>0</v>
      </c>
      <c r="V10" s="241">
        <v>0</v>
      </c>
      <c r="W10" s="241">
        <v>0</v>
      </c>
      <c r="X10" s="241">
        <v>0</v>
      </c>
      <c r="Y10" s="241">
        <v>0</v>
      </c>
      <c r="DA10" s="83" t="s">
        <v>1814</v>
      </c>
    </row>
    <row r="11" spans="1:105" ht="12" customHeight="1" x14ac:dyDescent="0.25">
      <c r="A11" s="107" t="s">
        <v>1815</v>
      </c>
      <c r="B11" s="282">
        <v>0</v>
      </c>
      <c r="C11" s="282">
        <v>0</v>
      </c>
      <c r="D11" s="282">
        <v>0</v>
      </c>
      <c r="E11" s="282">
        <v>0</v>
      </c>
      <c r="F11" s="282">
        <v>0</v>
      </c>
      <c r="G11" s="282">
        <v>0</v>
      </c>
      <c r="H11" s="282">
        <v>0</v>
      </c>
      <c r="I11" s="282">
        <v>0</v>
      </c>
      <c r="J11" s="282">
        <v>0</v>
      </c>
      <c r="K11" s="282">
        <v>0</v>
      </c>
      <c r="L11" s="282">
        <v>0</v>
      </c>
      <c r="M11" s="282">
        <v>0</v>
      </c>
      <c r="N11" s="282">
        <v>0</v>
      </c>
      <c r="O11" s="282">
        <v>0</v>
      </c>
      <c r="P11" s="282">
        <v>0</v>
      </c>
      <c r="Q11" s="282">
        <v>0</v>
      </c>
      <c r="R11" s="282">
        <v>0</v>
      </c>
      <c r="S11" s="282">
        <v>0</v>
      </c>
      <c r="T11" s="282">
        <v>0</v>
      </c>
      <c r="U11" s="282">
        <v>0</v>
      </c>
      <c r="V11" s="282">
        <v>0</v>
      </c>
      <c r="W11" s="282">
        <v>0</v>
      </c>
      <c r="X11" s="282">
        <v>0</v>
      </c>
      <c r="Y11" s="282">
        <v>0</v>
      </c>
      <c r="DA11" s="94" t="s">
        <v>1816</v>
      </c>
    </row>
    <row r="12" spans="1:105" ht="12" customHeight="1" x14ac:dyDescent="0.25">
      <c r="A12" s="49" t="s">
        <v>1817</v>
      </c>
      <c r="B12" s="242">
        <v>98.314864128989115</v>
      </c>
      <c r="C12" s="242">
        <v>110.4999175509906</v>
      </c>
      <c r="D12" s="242">
        <v>131.7235236420031</v>
      </c>
      <c r="E12" s="242">
        <v>142.47818401415711</v>
      </c>
      <c r="F12" s="242">
        <v>123.8375232014306</v>
      </c>
      <c r="G12" s="242">
        <v>123.0691375845574</v>
      </c>
      <c r="H12" s="242">
        <v>101.98970330208719</v>
      </c>
      <c r="I12" s="242">
        <v>89.657548604770923</v>
      </c>
      <c r="J12" s="242">
        <v>86.618130290614843</v>
      </c>
      <c r="K12" s="242">
        <v>88.6601491487895</v>
      </c>
      <c r="L12" s="242">
        <v>67.263229465662761</v>
      </c>
      <c r="M12" s="242">
        <v>54.203381738224643</v>
      </c>
      <c r="N12" s="242">
        <v>61.662049654178503</v>
      </c>
      <c r="O12" s="242">
        <v>64.472802990806372</v>
      </c>
      <c r="P12" s="242">
        <v>50.209127955296601</v>
      </c>
      <c r="Q12" s="242">
        <v>51.63713185542607</v>
      </c>
      <c r="R12" s="242">
        <v>54.449559914026253</v>
      </c>
      <c r="S12" s="242">
        <v>50.753097485720637</v>
      </c>
      <c r="T12" s="242">
        <v>23.392021809365161</v>
      </c>
      <c r="U12" s="242">
        <v>31.072408082454331</v>
      </c>
      <c r="V12" s="242">
        <v>27.25040550195115</v>
      </c>
      <c r="W12" s="242">
        <v>65.873163867278933</v>
      </c>
      <c r="X12" s="242">
        <v>55.60451363890818</v>
      </c>
      <c r="Y12" s="242">
        <v>52.056704385726327</v>
      </c>
      <c r="DA12" s="84" t="s">
        <v>1818</v>
      </c>
    </row>
    <row r="13" spans="1:105" ht="12" customHeight="1" x14ac:dyDescent="0.25">
      <c r="A13" s="142"/>
      <c r="B13" s="244"/>
      <c r="C13" s="244"/>
      <c r="D13" s="244"/>
      <c r="E13" s="244"/>
      <c r="F13" s="244"/>
      <c r="G13" s="244"/>
      <c r="H13" s="244"/>
      <c r="I13" s="244"/>
      <c r="J13" s="244"/>
      <c r="K13" s="244"/>
      <c r="L13" s="244"/>
      <c r="M13" s="244"/>
      <c r="N13" s="244"/>
      <c r="O13" s="244"/>
      <c r="P13" s="244"/>
      <c r="Q13" s="244"/>
      <c r="R13" s="244"/>
      <c r="S13" s="244"/>
      <c r="T13" s="244"/>
      <c r="U13" s="244"/>
      <c r="V13" s="244"/>
      <c r="W13" s="244"/>
      <c r="X13" s="244"/>
      <c r="Y13" s="244"/>
      <c r="DA13" s="176"/>
    </row>
    <row r="14" spans="1:105" ht="12" customHeight="1" x14ac:dyDescent="0.25">
      <c r="A14" s="30" t="s">
        <v>445</v>
      </c>
      <c r="B14" s="203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DA14" s="112"/>
    </row>
    <row r="15" spans="1:105" ht="12" customHeight="1" x14ac:dyDescent="0.25">
      <c r="A15" s="50" t="s">
        <v>1813</v>
      </c>
      <c r="B15" s="241">
        <v>0</v>
      </c>
      <c r="C15" s="241">
        <v>0</v>
      </c>
      <c r="D15" s="241">
        <v>0</v>
      </c>
      <c r="E15" s="241">
        <v>0</v>
      </c>
      <c r="F15" s="241">
        <v>0</v>
      </c>
      <c r="G15" s="241">
        <v>0</v>
      </c>
      <c r="H15" s="241">
        <v>0</v>
      </c>
      <c r="I15" s="241">
        <v>0</v>
      </c>
      <c r="J15" s="241">
        <v>0</v>
      </c>
      <c r="K15" s="241">
        <v>0</v>
      </c>
      <c r="L15" s="241">
        <v>0</v>
      </c>
      <c r="M15" s="241">
        <v>0</v>
      </c>
      <c r="N15" s="241">
        <v>0</v>
      </c>
      <c r="O15" s="241">
        <v>0</v>
      </c>
      <c r="P15" s="241">
        <v>0</v>
      </c>
      <c r="Q15" s="241">
        <v>0</v>
      </c>
      <c r="R15" s="241">
        <v>0</v>
      </c>
      <c r="S15" s="241">
        <v>0</v>
      </c>
      <c r="T15" s="241">
        <v>0</v>
      </c>
      <c r="U15" s="241">
        <v>0</v>
      </c>
      <c r="V15" s="241">
        <v>0</v>
      </c>
      <c r="W15" s="241">
        <v>0</v>
      </c>
      <c r="X15" s="241">
        <v>0</v>
      </c>
      <c r="Y15" s="241">
        <v>0</v>
      </c>
      <c r="DA15" s="83" t="s">
        <v>1819</v>
      </c>
    </row>
    <row r="16" spans="1:105" ht="12" customHeight="1" x14ac:dyDescent="0.25">
      <c r="A16" s="107" t="s">
        <v>1815</v>
      </c>
      <c r="B16" s="282">
        <v>0</v>
      </c>
      <c r="C16" s="282">
        <v>0</v>
      </c>
      <c r="D16" s="282">
        <v>0</v>
      </c>
      <c r="E16" s="282">
        <v>0</v>
      </c>
      <c r="F16" s="282">
        <v>0</v>
      </c>
      <c r="G16" s="282">
        <v>0</v>
      </c>
      <c r="H16" s="282">
        <v>0</v>
      </c>
      <c r="I16" s="282">
        <v>0</v>
      </c>
      <c r="J16" s="282">
        <v>0</v>
      </c>
      <c r="K16" s="282">
        <v>0</v>
      </c>
      <c r="L16" s="282">
        <v>0</v>
      </c>
      <c r="M16" s="282">
        <v>0</v>
      </c>
      <c r="N16" s="282">
        <v>0</v>
      </c>
      <c r="O16" s="282">
        <v>0</v>
      </c>
      <c r="P16" s="282">
        <v>0</v>
      </c>
      <c r="Q16" s="282">
        <v>0</v>
      </c>
      <c r="R16" s="282">
        <v>0</v>
      </c>
      <c r="S16" s="282">
        <v>0</v>
      </c>
      <c r="T16" s="282">
        <v>0</v>
      </c>
      <c r="U16" s="282">
        <v>0</v>
      </c>
      <c r="V16" s="282">
        <v>0</v>
      </c>
      <c r="W16" s="282">
        <v>0</v>
      </c>
      <c r="X16" s="282">
        <v>0</v>
      </c>
      <c r="Y16" s="282">
        <v>0</v>
      </c>
      <c r="DA16" s="94" t="s">
        <v>1820</v>
      </c>
    </row>
    <row r="17" spans="1:105" ht="12" customHeight="1" x14ac:dyDescent="0.25">
      <c r="A17" s="49" t="s">
        <v>1817</v>
      </c>
      <c r="B17" s="242">
        <v>109.238737921099</v>
      </c>
      <c r="C17" s="242">
        <v>118.4051694772747</v>
      </c>
      <c r="D17" s="242">
        <v>145.90446414580191</v>
      </c>
      <c r="E17" s="242">
        <v>155.07089570197749</v>
      </c>
      <c r="F17" s="242">
        <v>155.07089570197749</v>
      </c>
      <c r="G17" s="242">
        <v>145.90446414580191</v>
      </c>
      <c r="H17" s="242">
        <v>145.90446414580191</v>
      </c>
      <c r="I17" s="242">
        <v>136.73803258962619</v>
      </c>
      <c r="J17" s="242">
        <v>127.57160103345041</v>
      </c>
      <c r="K17" s="242">
        <v>127.57160103345041</v>
      </c>
      <c r="L17" s="242">
        <v>118.4051694772747</v>
      </c>
      <c r="M17" s="242">
        <v>118.4051694772747</v>
      </c>
      <c r="N17" s="242">
        <v>109.238737921099</v>
      </c>
      <c r="O17" s="242">
        <v>100.07230636492331</v>
      </c>
      <c r="P17" s="242">
        <v>100.07230636492331</v>
      </c>
      <c r="Q17" s="242">
        <v>90.905874808747612</v>
      </c>
      <c r="R17" s="242">
        <v>90.905874808747612</v>
      </c>
      <c r="S17" s="242">
        <v>81.739443252571903</v>
      </c>
      <c r="T17" s="242">
        <v>72.573011696396193</v>
      </c>
      <c r="U17" s="242">
        <v>72.573011696396193</v>
      </c>
      <c r="V17" s="242">
        <v>63.406580140220491</v>
      </c>
      <c r="W17" s="242">
        <v>72.573011696396193</v>
      </c>
      <c r="X17" s="242">
        <v>63.406580140220491</v>
      </c>
      <c r="Y17" s="242">
        <v>63.406580140220491</v>
      </c>
      <c r="DA17" s="84" t="s">
        <v>1821</v>
      </c>
    </row>
    <row r="18" spans="1:105" ht="12" customHeight="1" x14ac:dyDescent="0.25">
      <c r="A18" s="108" t="s">
        <v>450</v>
      </c>
      <c r="B18" s="210"/>
      <c r="C18" s="210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  <c r="DA18" s="109"/>
    </row>
    <row r="19" spans="1:105" ht="12" customHeight="1" x14ac:dyDescent="0.25">
      <c r="A19" s="51" t="s">
        <v>1813</v>
      </c>
      <c r="B19" s="246">
        <v>0</v>
      </c>
      <c r="C19" s="241">
        <v>0</v>
      </c>
      <c r="D19" s="241">
        <v>0</v>
      </c>
      <c r="E19" s="241">
        <v>0</v>
      </c>
      <c r="F19" s="241">
        <v>0</v>
      </c>
      <c r="G19" s="241">
        <v>0</v>
      </c>
      <c r="H19" s="241">
        <v>0</v>
      </c>
      <c r="I19" s="241">
        <v>0</v>
      </c>
      <c r="J19" s="241">
        <v>0</v>
      </c>
      <c r="K19" s="241">
        <v>0</v>
      </c>
      <c r="L19" s="241">
        <v>0</v>
      </c>
      <c r="M19" s="241">
        <v>0</v>
      </c>
      <c r="N19" s="241">
        <v>0</v>
      </c>
      <c r="O19" s="241">
        <v>0</v>
      </c>
      <c r="P19" s="241">
        <v>0</v>
      </c>
      <c r="Q19" s="241">
        <v>0</v>
      </c>
      <c r="R19" s="241">
        <v>0</v>
      </c>
      <c r="S19" s="241">
        <v>0</v>
      </c>
      <c r="T19" s="241">
        <v>0</v>
      </c>
      <c r="U19" s="241">
        <v>0</v>
      </c>
      <c r="V19" s="241">
        <v>0</v>
      </c>
      <c r="W19" s="241">
        <v>0</v>
      </c>
      <c r="X19" s="241">
        <v>0</v>
      </c>
      <c r="Y19" s="241">
        <v>0</v>
      </c>
      <c r="DA19" s="83" t="s">
        <v>1822</v>
      </c>
    </row>
    <row r="20" spans="1:105" ht="12" customHeight="1" x14ac:dyDescent="0.25">
      <c r="A20" s="99" t="s">
        <v>1815</v>
      </c>
      <c r="B20" s="283">
        <v>0</v>
      </c>
      <c r="C20" s="282">
        <v>0</v>
      </c>
      <c r="D20" s="282">
        <v>0</v>
      </c>
      <c r="E20" s="282">
        <v>0</v>
      </c>
      <c r="F20" s="282">
        <v>0</v>
      </c>
      <c r="G20" s="282">
        <v>0</v>
      </c>
      <c r="H20" s="282">
        <v>0</v>
      </c>
      <c r="I20" s="282">
        <v>0</v>
      </c>
      <c r="J20" s="282">
        <v>0</v>
      </c>
      <c r="K20" s="282">
        <v>0</v>
      </c>
      <c r="L20" s="282">
        <v>0</v>
      </c>
      <c r="M20" s="282">
        <v>0</v>
      </c>
      <c r="N20" s="282">
        <v>0</v>
      </c>
      <c r="O20" s="282">
        <v>0</v>
      </c>
      <c r="P20" s="282">
        <v>0</v>
      </c>
      <c r="Q20" s="282">
        <v>0</v>
      </c>
      <c r="R20" s="282">
        <v>0</v>
      </c>
      <c r="S20" s="282">
        <v>0</v>
      </c>
      <c r="T20" s="282">
        <v>0</v>
      </c>
      <c r="U20" s="282">
        <v>0</v>
      </c>
      <c r="V20" s="282">
        <v>0</v>
      </c>
      <c r="W20" s="282">
        <v>0</v>
      </c>
      <c r="X20" s="282">
        <v>0</v>
      </c>
      <c r="Y20" s="282">
        <v>0</v>
      </c>
      <c r="DA20" s="94" t="s">
        <v>1823</v>
      </c>
    </row>
    <row r="21" spans="1:105" ht="12" customHeight="1" x14ac:dyDescent="0.25">
      <c r="A21" s="52" t="s">
        <v>1817</v>
      </c>
      <c r="B21" s="247">
        <v>0</v>
      </c>
      <c r="C21" s="242">
        <v>9.1664315561757039</v>
      </c>
      <c r="D21" s="242">
        <v>36.665726224702823</v>
      </c>
      <c r="E21" s="242">
        <v>18.332863112351411</v>
      </c>
      <c r="F21" s="242">
        <v>0</v>
      </c>
      <c r="G21" s="242">
        <v>0</v>
      </c>
      <c r="H21" s="242">
        <v>0</v>
      </c>
      <c r="I21" s="242">
        <v>0</v>
      </c>
      <c r="J21" s="242">
        <v>0</v>
      </c>
      <c r="K21" s="242">
        <v>0</v>
      </c>
      <c r="L21" s="242">
        <v>0</v>
      </c>
      <c r="M21" s="242">
        <v>0</v>
      </c>
      <c r="N21" s="242">
        <v>0</v>
      </c>
      <c r="O21" s="242">
        <v>0</v>
      </c>
      <c r="P21" s="242">
        <v>0</v>
      </c>
      <c r="Q21" s="242">
        <v>0</v>
      </c>
      <c r="R21" s="242">
        <v>0</v>
      </c>
      <c r="S21" s="242">
        <v>0</v>
      </c>
      <c r="T21" s="242">
        <v>0</v>
      </c>
      <c r="U21" s="242">
        <v>0</v>
      </c>
      <c r="V21" s="242">
        <v>0</v>
      </c>
      <c r="W21" s="242">
        <v>9.1664315561757039</v>
      </c>
      <c r="X21" s="242">
        <v>0</v>
      </c>
      <c r="Y21" s="242">
        <v>9.1664315561757039</v>
      </c>
      <c r="DA21" s="84" t="s">
        <v>1824</v>
      </c>
    </row>
    <row r="22" spans="1:105" ht="12" customHeight="1" x14ac:dyDescent="0.25">
      <c r="A22" s="108" t="s">
        <v>455</v>
      </c>
      <c r="B22" s="245"/>
      <c r="C22" s="210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DA22" s="109"/>
    </row>
    <row r="23" spans="1:105" ht="12" customHeight="1" x14ac:dyDescent="0.25">
      <c r="A23" s="51" t="s">
        <v>1813</v>
      </c>
      <c r="B23" s="246"/>
      <c r="C23" s="241">
        <f t="shared" ref="C23:Y23" si="2">B15+C19-C15</f>
        <v>0</v>
      </c>
      <c r="D23" s="241">
        <f t="shared" si="2"/>
        <v>0</v>
      </c>
      <c r="E23" s="241">
        <f t="shared" si="2"/>
        <v>0</v>
      </c>
      <c r="F23" s="241">
        <f t="shared" si="2"/>
        <v>0</v>
      </c>
      <c r="G23" s="241">
        <f t="shared" si="2"/>
        <v>0</v>
      </c>
      <c r="H23" s="241">
        <f t="shared" si="2"/>
        <v>0</v>
      </c>
      <c r="I23" s="241">
        <f t="shared" si="2"/>
        <v>0</v>
      </c>
      <c r="J23" s="241">
        <f t="shared" si="2"/>
        <v>0</v>
      </c>
      <c r="K23" s="241">
        <f t="shared" si="2"/>
        <v>0</v>
      </c>
      <c r="L23" s="241">
        <f t="shared" si="2"/>
        <v>0</v>
      </c>
      <c r="M23" s="241">
        <f t="shared" si="2"/>
        <v>0</v>
      </c>
      <c r="N23" s="241">
        <f t="shared" si="2"/>
        <v>0</v>
      </c>
      <c r="O23" s="241">
        <f t="shared" si="2"/>
        <v>0</v>
      </c>
      <c r="P23" s="241">
        <f t="shared" si="2"/>
        <v>0</v>
      </c>
      <c r="Q23" s="241">
        <f t="shared" si="2"/>
        <v>0</v>
      </c>
      <c r="R23" s="241">
        <f t="shared" si="2"/>
        <v>0</v>
      </c>
      <c r="S23" s="241">
        <f t="shared" si="2"/>
        <v>0</v>
      </c>
      <c r="T23" s="241">
        <f t="shared" si="2"/>
        <v>0</v>
      </c>
      <c r="U23" s="241">
        <f t="shared" si="2"/>
        <v>0</v>
      </c>
      <c r="V23" s="241">
        <f t="shared" si="2"/>
        <v>0</v>
      </c>
      <c r="W23" s="241">
        <f t="shared" si="2"/>
        <v>0</v>
      </c>
      <c r="X23" s="241">
        <f t="shared" si="2"/>
        <v>0</v>
      </c>
      <c r="Y23" s="241">
        <f t="shared" si="2"/>
        <v>0</v>
      </c>
      <c r="DA23" s="83"/>
    </row>
    <row r="24" spans="1:105" ht="12" customHeight="1" x14ac:dyDescent="0.25">
      <c r="A24" s="99" t="s">
        <v>1815</v>
      </c>
      <c r="B24" s="283"/>
      <c r="C24" s="282">
        <f t="shared" ref="C24:Y24" si="3">B16+C20-C16</f>
        <v>0</v>
      </c>
      <c r="D24" s="282">
        <f t="shared" si="3"/>
        <v>0</v>
      </c>
      <c r="E24" s="282">
        <f t="shared" si="3"/>
        <v>0</v>
      </c>
      <c r="F24" s="282">
        <f t="shared" si="3"/>
        <v>0</v>
      </c>
      <c r="G24" s="282">
        <f t="shared" si="3"/>
        <v>0</v>
      </c>
      <c r="H24" s="282">
        <f t="shared" si="3"/>
        <v>0</v>
      </c>
      <c r="I24" s="282">
        <f t="shared" si="3"/>
        <v>0</v>
      </c>
      <c r="J24" s="282">
        <f t="shared" si="3"/>
        <v>0</v>
      </c>
      <c r="K24" s="282">
        <f t="shared" si="3"/>
        <v>0</v>
      </c>
      <c r="L24" s="282">
        <f t="shared" si="3"/>
        <v>0</v>
      </c>
      <c r="M24" s="282">
        <f t="shared" si="3"/>
        <v>0</v>
      </c>
      <c r="N24" s="282">
        <f t="shared" si="3"/>
        <v>0</v>
      </c>
      <c r="O24" s="282">
        <f t="shared" si="3"/>
        <v>0</v>
      </c>
      <c r="P24" s="282">
        <f t="shared" si="3"/>
        <v>0</v>
      </c>
      <c r="Q24" s="282">
        <f t="shared" si="3"/>
        <v>0</v>
      </c>
      <c r="R24" s="282">
        <f t="shared" si="3"/>
        <v>0</v>
      </c>
      <c r="S24" s="282">
        <f t="shared" si="3"/>
        <v>0</v>
      </c>
      <c r="T24" s="282">
        <f t="shared" si="3"/>
        <v>0</v>
      </c>
      <c r="U24" s="282">
        <f t="shared" si="3"/>
        <v>0</v>
      </c>
      <c r="V24" s="282">
        <f t="shared" si="3"/>
        <v>0</v>
      </c>
      <c r="W24" s="282">
        <f t="shared" si="3"/>
        <v>0</v>
      </c>
      <c r="X24" s="282">
        <f t="shared" si="3"/>
        <v>0</v>
      </c>
      <c r="Y24" s="282">
        <f t="shared" si="3"/>
        <v>0</v>
      </c>
      <c r="DA24" s="94"/>
    </row>
    <row r="25" spans="1:105" ht="12" customHeight="1" x14ac:dyDescent="0.25">
      <c r="A25" s="52" t="s">
        <v>1817</v>
      </c>
      <c r="B25" s="247"/>
      <c r="C25" s="242">
        <f t="shared" ref="C25:Y25" si="4">B17+C21-C17</f>
        <v>0</v>
      </c>
      <c r="D25" s="242">
        <f t="shared" si="4"/>
        <v>9.1664315561756098</v>
      </c>
      <c r="E25" s="242">
        <f t="shared" si="4"/>
        <v>9.1664315561758372</v>
      </c>
      <c r="F25" s="242">
        <f t="shared" si="4"/>
        <v>0</v>
      </c>
      <c r="G25" s="242">
        <f t="shared" si="4"/>
        <v>9.1664315561755814</v>
      </c>
      <c r="H25" s="242">
        <f t="shared" si="4"/>
        <v>0</v>
      </c>
      <c r="I25" s="242">
        <f t="shared" si="4"/>
        <v>9.1664315561757235</v>
      </c>
      <c r="J25" s="242">
        <f t="shared" si="4"/>
        <v>9.1664315561757803</v>
      </c>
      <c r="K25" s="242">
        <f t="shared" si="4"/>
        <v>0</v>
      </c>
      <c r="L25" s="242">
        <f t="shared" si="4"/>
        <v>9.1664315561757093</v>
      </c>
      <c r="M25" s="242">
        <f t="shared" si="4"/>
        <v>0</v>
      </c>
      <c r="N25" s="242">
        <f t="shared" si="4"/>
        <v>9.1664315561756951</v>
      </c>
      <c r="O25" s="242">
        <f t="shared" si="4"/>
        <v>9.1664315561756951</v>
      </c>
      <c r="P25" s="242">
        <f t="shared" si="4"/>
        <v>0</v>
      </c>
      <c r="Q25" s="242">
        <f t="shared" si="4"/>
        <v>9.1664315561756951</v>
      </c>
      <c r="R25" s="242">
        <f t="shared" si="4"/>
        <v>0</v>
      </c>
      <c r="S25" s="242">
        <f t="shared" si="4"/>
        <v>9.1664315561757093</v>
      </c>
      <c r="T25" s="242">
        <f t="shared" si="4"/>
        <v>9.1664315561757093</v>
      </c>
      <c r="U25" s="242">
        <f t="shared" si="4"/>
        <v>0</v>
      </c>
      <c r="V25" s="242">
        <f t="shared" si="4"/>
        <v>9.1664315561757022</v>
      </c>
      <c r="W25" s="242">
        <f t="shared" si="4"/>
        <v>0</v>
      </c>
      <c r="X25" s="242">
        <f t="shared" si="4"/>
        <v>9.1664315561757022</v>
      </c>
      <c r="Y25" s="242">
        <f t="shared" si="4"/>
        <v>9.1664315561757022</v>
      </c>
      <c r="DA25" s="84"/>
    </row>
    <row r="26" spans="1:105" ht="12" customHeight="1" x14ac:dyDescent="0.25">
      <c r="A26" s="30" t="s">
        <v>456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DA26" s="112"/>
    </row>
    <row r="27" spans="1:105" ht="12" customHeight="1" x14ac:dyDescent="0.25">
      <c r="A27" s="50" t="s">
        <v>1813</v>
      </c>
      <c r="B27" s="241">
        <f t="shared" ref="B27:Y27" si="5">B15-B10</f>
        <v>0</v>
      </c>
      <c r="C27" s="241">
        <f t="shared" si="5"/>
        <v>0</v>
      </c>
      <c r="D27" s="241">
        <f t="shared" si="5"/>
        <v>0</v>
      </c>
      <c r="E27" s="241">
        <f t="shared" si="5"/>
        <v>0</v>
      </c>
      <c r="F27" s="241">
        <f t="shared" si="5"/>
        <v>0</v>
      </c>
      <c r="G27" s="241">
        <f t="shared" si="5"/>
        <v>0</v>
      </c>
      <c r="H27" s="241">
        <f t="shared" si="5"/>
        <v>0</v>
      </c>
      <c r="I27" s="241">
        <f t="shared" si="5"/>
        <v>0</v>
      </c>
      <c r="J27" s="241">
        <f t="shared" si="5"/>
        <v>0</v>
      </c>
      <c r="K27" s="241">
        <f t="shared" si="5"/>
        <v>0</v>
      </c>
      <c r="L27" s="241">
        <f t="shared" si="5"/>
        <v>0</v>
      </c>
      <c r="M27" s="241">
        <f t="shared" si="5"/>
        <v>0</v>
      </c>
      <c r="N27" s="241">
        <f t="shared" si="5"/>
        <v>0</v>
      </c>
      <c r="O27" s="241">
        <f t="shared" si="5"/>
        <v>0</v>
      </c>
      <c r="P27" s="241">
        <f t="shared" si="5"/>
        <v>0</v>
      </c>
      <c r="Q27" s="241">
        <f t="shared" si="5"/>
        <v>0</v>
      </c>
      <c r="R27" s="241">
        <f t="shared" si="5"/>
        <v>0</v>
      </c>
      <c r="S27" s="241">
        <f t="shared" si="5"/>
        <v>0</v>
      </c>
      <c r="T27" s="241">
        <f t="shared" si="5"/>
        <v>0</v>
      </c>
      <c r="U27" s="241">
        <f t="shared" si="5"/>
        <v>0</v>
      </c>
      <c r="V27" s="241">
        <f t="shared" si="5"/>
        <v>0</v>
      </c>
      <c r="W27" s="241">
        <f t="shared" si="5"/>
        <v>0</v>
      </c>
      <c r="X27" s="241">
        <f t="shared" si="5"/>
        <v>0</v>
      </c>
      <c r="Y27" s="241">
        <f t="shared" si="5"/>
        <v>0</v>
      </c>
      <c r="DA27" s="83"/>
    </row>
    <row r="28" spans="1:105" ht="12" customHeight="1" x14ac:dyDescent="0.25">
      <c r="A28" s="107" t="s">
        <v>1815</v>
      </c>
      <c r="B28" s="282">
        <f t="shared" ref="B28:Y28" si="6">B16-B11</f>
        <v>0</v>
      </c>
      <c r="C28" s="282">
        <f t="shared" si="6"/>
        <v>0</v>
      </c>
      <c r="D28" s="282">
        <f t="shared" si="6"/>
        <v>0</v>
      </c>
      <c r="E28" s="282">
        <f t="shared" si="6"/>
        <v>0</v>
      </c>
      <c r="F28" s="282">
        <f t="shared" si="6"/>
        <v>0</v>
      </c>
      <c r="G28" s="282">
        <f t="shared" si="6"/>
        <v>0</v>
      </c>
      <c r="H28" s="282">
        <f t="shared" si="6"/>
        <v>0</v>
      </c>
      <c r="I28" s="282">
        <f t="shared" si="6"/>
        <v>0</v>
      </c>
      <c r="J28" s="282">
        <f t="shared" si="6"/>
        <v>0</v>
      </c>
      <c r="K28" s="282">
        <f t="shared" si="6"/>
        <v>0</v>
      </c>
      <c r="L28" s="282">
        <f t="shared" si="6"/>
        <v>0</v>
      </c>
      <c r="M28" s="282">
        <f t="shared" si="6"/>
        <v>0</v>
      </c>
      <c r="N28" s="282">
        <f t="shared" si="6"/>
        <v>0</v>
      </c>
      <c r="O28" s="282">
        <f t="shared" si="6"/>
        <v>0</v>
      </c>
      <c r="P28" s="282">
        <f t="shared" si="6"/>
        <v>0</v>
      </c>
      <c r="Q28" s="282">
        <f t="shared" si="6"/>
        <v>0</v>
      </c>
      <c r="R28" s="282">
        <f t="shared" si="6"/>
        <v>0</v>
      </c>
      <c r="S28" s="282">
        <f t="shared" si="6"/>
        <v>0</v>
      </c>
      <c r="T28" s="282">
        <f t="shared" si="6"/>
        <v>0</v>
      </c>
      <c r="U28" s="282">
        <f t="shared" si="6"/>
        <v>0</v>
      </c>
      <c r="V28" s="282">
        <f t="shared" si="6"/>
        <v>0</v>
      </c>
      <c r="W28" s="282">
        <f t="shared" si="6"/>
        <v>0</v>
      </c>
      <c r="X28" s="282">
        <f t="shared" si="6"/>
        <v>0</v>
      </c>
      <c r="Y28" s="282">
        <f t="shared" si="6"/>
        <v>0</v>
      </c>
      <c r="DA28" s="94"/>
    </row>
    <row r="29" spans="1:105" ht="12" customHeight="1" x14ac:dyDescent="0.25">
      <c r="A29" s="49" t="s">
        <v>1817</v>
      </c>
      <c r="B29" s="242">
        <f t="shared" ref="B29:Y29" si="7">B17-B12</f>
        <v>10.923873792109887</v>
      </c>
      <c r="C29" s="242">
        <f t="shared" si="7"/>
        <v>7.9052519262840946</v>
      </c>
      <c r="D29" s="242">
        <f t="shared" si="7"/>
        <v>14.180940503798809</v>
      </c>
      <c r="E29" s="242">
        <f t="shared" si="7"/>
        <v>12.592711687820383</v>
      </c>
      <c r="F29" s="242">
        <f t="shared" si="7"/>
        <v>31.233372500546892</v>
      </c>
      <c r="G29" s="242">
        <f t="shared" si="7"/>
        <v>22.835326561244514</v>
      </c>
      <c r="H29" s="242">
        <f t="shared" si="7"/>
        <v>43.914760843714717</v>
      </c>
      <c r="I29" s="242">
        <f t="shared" si="7"/>
        <v>47.080483984855263</v>
      </c>
      <c r="J29" s="242">
        <f t="shared" si="7"/>
        <v>40.953470742835563</v>
      </c>
      <c r="K29" s="242">
        <f t="shared" si="7"/>
        <v>38.911451884660906</v>
      </c>
      <c r="L29" s="242">
        <f t="shared" si="7"/>
        <v>51.141940011611936</v>
      </c>
      <c r="M29" s="242">
        <f t="shared" si="7"/>
        <v>64.201787739050047</v>
      </c>
      <c r="N29" s="242">
        <f t="shared" si="7"/>
        <v>47.576688266920499</v>
      </c>
      <c r="O29" s="242">
        <f t="shared" si="7"/>
        <v>35.599503374116935</v>
      </c>
      <c r="P29" s="242">
        <f t="shared" si="7"/>
        <v>49.863178409626705</v>
      </c>
      <c r="Q29" s="242">
        <f t="shared" si="7"/>
        <v>39.268742953321542</v>
      </c>
      <c r="R29" s="242">
        <f t="shared" si="7"/>
        <v>36.456314894721359</v>
      </c>
      <c r="S29" s="242">
        <f t="shared" si="7"/>
        <v>30.986345766851265</v>
      </c>
      <c r="T29" s="242">
        <f t="shared" si="7"/>
        <v>49.180989887031032</v>
      </c>
      <c r="U29" s="242">
        <f t="shared" si="7"/>
        <v>41.500603613941863</v>
      </c>
      <c r="V29" s="242">
        <f t="shared" si="7"/>
        <v>36.156174638269341</v>
      </c>
      <c r="W29" s="242">
        <f t="shared" si="7"/>
        <v>6.6998478291172603</v>
      </c>
      <c r="X29" s="242">
        <f t="shared" si="7"/>
        <v>7.8020665013123107</v>
      </c>
      <c r="Y29" s="242">
        <f t="shared" si="7"/>
        <v>11.349875754494164</v>
      </c>
      <c r="DA29" s="84"/>
    </row>
    <row r="30" spans="1:105" ht="12" customHeight="1" x14ac:dyDescent="0.25">
      <c r="A30" s="142"/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  <c r="V30" s="244"/>
      <c r="W30" s="244"/>
      <c r="X30" s="244"/>
      <c r="Y30" s="244"/>
      <c r="DA30" s="176"/>
    </row>
    <row r="31" spans="1:105" ht="12" customHeight="1" x14ac:dyDescent="0.25">
      <c r="A31" s="30" t="s">
        <v>69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DA31" s="112"/>
    </row>
    <row r="32" spans="1:105" ht="12" customHeight="1" x14ac:dyDescent="0.25">
      <c r="A32" s="31" t="s">
        <v>70</v>
      </c>
      <c r="B32" s="210">
        <v>14.005674978503871</v>
      </c>
      <c r="C32" s="210">
        <v>16.652278589853829</v>
      </c>
      <c r="D32" s="210">
        <v>21.006792777300081</v>
      </c>
      <c r="E32" s="210">
        <v>24.432760103181419</v>
      </c>
      <c r="F32" s="210">
        <v>21.35795356835769</v>
      </c>
      <c r="G32" s="210">
        <v>20.292433361994849</v>
      </c>
      <c r="H32" s="210">
        <v>14.459415305245059</v>
      </c>
      <c r="I32" s="210">
        <v>10.804643164230439</v>
      </c>
      <c r="J32" s="210">
        <v>12.80085984522786</v>
      </c>
      <c r="K32" s="210">
        <v>10.92347377472055</v>
      </c>
      <c r="L32" s="210">
        <v>7.9472055030094584</v>
      </c>
      <c r="M32" s="210">
        <v>6.3719690455717979</v>
      </c>
      <c r="N32" s="210">
        <v>7.4336199484092864</v>
      </c>
      <c r="O32" s="210">
        <v>8.3339638865004293</v>
      </c>
      <c r="P32" s="210">
        <v>5.7364574376612207</v>
      </c>
      <c r="Q32" s="210">
        <v>5.6960447119518474</v>
      </c>
      <c r="R32" s="210">
        <v>5.6173688736027501</v>
      </c>
      <c r="S32" s="210">
        <v>5.2033533963886498</v>
      </c>
      <c r="T32" s="210">
        <v>2.396560619088564</v>
      </c>
      <c r="U32" s="210">
        <v>3.2881341358555449</v>
      </c>
      <c r="V32" s="210">
        <v>2.9857265692175412</v>
      </c>
      <c r="W32" s="210">
        <v>9.2944110060189153</v>
      </c>
      <c r="X32" s="210">
        <v>7.6154772141014613</v>
      </c>
      <c r="Y32" s="210">
        <v>7.3449699054170248</v>
      </c>
      <c r="DA32" s="109" t="s">
        <v>1825</v>
      </c>
    </row>
    <row r="33" spans="1:105" ht="12" customHeight="1" x14ac:dyDescent="0.25">
      <c r="A33" s="24" t="s">
        <v>28</v>
      </c>
      <c r="B33" s="213">
        <v>0</v>
      </c>
      <c r="C33" s="213">
        <v>0</v>
      </c>
      <c r="D33" s="213">
        <v>0</v>
      </c>
      <c r="E33" s="213">
        <v>0</v>
      </c>
      <c r="F33" s="213">
        <v>0</v>
      </c>
      <c r="G33" s="213">
        <v>0</v>
      </c>
      <c r="H33" s="213">
        <v>0</v>
      </c>
      <c r="I33" s="213">
        <v>0</v>
      </c>
      <c r="J33" s="213">
        <v>0</v>
      </c>
      <c r="K33" s="213">
        <v>0</v>
      </c>
      <c r="L33" s="213">
        <v>0</v>
      </c>
      <c r="M33" s="213">
        <v>0</v>
      </c>
      <c r="N33" s="213">
        <v>0</v>
      </c>
      <c r="O33" s="213">
        <v>0</v>
      </c>
      <c r="P33" s="213">
        <v>0</v>
      </c>
      <c r="Q33" s="213">
        <v>0</v>
      </c>
      <c r="R33" s="213">
        <v>0</v>
      </c>
      <c r="S33" s="213">
        <v>0</v>
      </c>
      <c r="T33" s="213">
        <v>0</v>
      </c>
      <c r="U33" s="213">
        <v>0</v>
      </c>
      <c r="V33" s="213">
        <v>0</v>
      </c>
      <c r="W33" s="213">
        <v>0</v>
      </c>
      <c r="X33" s="213">
        <v>0</v>
      </c>
      <c r="Y33" s="213">
        <v>0</v>
      </c>
      <c r="DA33" s="85" t="s">
        <v>1826</v>
      </c>
    </row>
    <row r="34" spans="1:105" ht="12" customHeight="1" x14ac:dyDescent="0.25">
      <c r="A34" s="14" t="s">
        <v>29</v>
      </c>
      <c r="B34" s="204">
        <f t="shared" ref="B34:Y34" si="8">B35+B36+B37+B38+B39</f>
        <v>0.47695614789337909</v>
      </c>
      <c r="C34" s="204">
        <f t="shared" si="8"/>
        <v>0.71134995700773851</v>
      </c>
      <c r="D34" s="204">
        <f t="shared" si="8"/>
        <v>0.72760103181427338</v>
      </c>
      <c r="E34" s="204">
        <f t="shared" si="8"/>
        <v>0.4292347377472055</v>
      </c>
      <c r="F34" s="204">
        <f t="shared" si="8"/>
        <v>0.48907996560619083</v>
      </c>
      <c r="G34" s="204">
        <f t="shared" si="8"/>
        <v>0.3531384350816853</v>
      </c>
      <c r="H34" s="204">
        <f t="shared" si="8"/>
        <v>0.15726569217540839</v>
      </c>
      <c r="I34" s="204">
        <f t="shared" si="8"/>
        <v>0.1045571797076526</v>
      </c>
      <c r="J34" s="204">
        <f t="shared" si="8"/>
        <v>7.7128116938950983E-2</v>
      </c>
      <c r="K34" s="204">
        <f t="shared" si="8"/>
        <v>5.580395528804815E-2</v>
      </c>
      <c r="L34" s="204">
        <f t="shared" si="8"/>
        <v>9.4411006018916596E-2</v>
      </c>
      <c r="M34" s="204">
        <f t="shared" si="8"/>
        <v>5.2794496990541701E-2</v>
      </c>
      <c r="N34" s="204">
        <f t="shared" si="8"/>
        <v>2.94067067927773E-2</v>
      </c>
      <c r="O34" s="204">
        <f t="shared" si="8"/>
        <v>3.8521066208082537E-2</v>
      </c>
      <c r="P34" s="204">
        <f t="shared" si="8"/>
        <v>1.6251074806534819E-2</v>
      </c>
      <c r="Q34" s="204">
        <f t="shared" si="8"/>
        <v>2.132416165090284E-2</v>
      </c>
      <c r="R34" s="204">
        <f t="shared" si="8"/>
        <v>2.94067067927773E-2</v>
      </c>
      <c r="S34" s="204">
        <f t="shared" si="8"/>
        <v>6.0877042132416161E-2</v>
      </c>
      <c r="T34" s="204">
        <f t="shared" si="8"/>
        <v>4.8667239896818558E-2</v>
      </c>
      <c r="U34" s="204">
        <f t="shared" si="8"/>
        <v>7.2055030094582972E-2</v>
      </c>
      <c r="V34" s="204">
        <f t="shared" si="8"/>
        <v>6.6981943250214962E-2</v>
      </c>
      <c r="W34" s="204">
        <f t="shared" si="8"/>
        <v>6.1908856405846938E-2</v>
      </c>
      <c r="X34" s="204">
        <f t="shared" si="8"/>
        <v>4.8667239896818558E-2</v>
      </c>
      <c r="Y34" s="204">
        <f t="shared" si="8"/>
        <v>4.6689595872742913E-2</v>
      </c>
      <c r="DA34" s="71"/>
    </row>
    <row r="35" spans="1:105" ht="12" customHeight="1" x14ac:dyDescent="0.25">
      <c r="A35" s="18" t="s">
        <v>30</v>
      </c>
      <c r="B35" s="204">
        <v>0</v>
      </c>
      <c r="C35" s="204">
        <v>0</v>
      </c>
      <c r="D35" s="204">
        <v>0</v>
      </c>
      <c r="E35" s="204">
        <v>0</v>
      </c>
      <c r="F35" s="204">
        <v>0</v>
      </c>
      <c r="G35" s="204">
        <v>0</v>
      </c>
      <c r="H35" s="204">
        <v>0</v>
      </c>
      <c r="I35" s="204">
        <v>0</v>
      </c>
      <c r="J35" s="204">
        <v>0</v>
      </c>
      <c r="K35" s="204">
        <v>0</v>
      </c>
      <c r="L35" s="204">
        <v>0</v>
      </c>
      <c r="M35" s="204">
        <v>0</v>
      </c>
      <c r="N35" s="204">
        <v>0</v>
      </c>
      <c r="O35" s="204">
        <v>0</v>
      </c>
      <c r="P35" s="204">
        <v>0</v>
      </c>
      <c r="Q35" s="204">
        <v>0</v>
      </c>
      <c r="R35" s="204">
        <v>0</v>
      </c>
      <c r="S35" s="204">
        <v>0</v>
      </c>
      <c r="T35" s="204">
        <v>0</v>
      </c>
      <c r="U35" s="204">
        <v>0</v>
      </c>
      <c r="V35" s="204">
        <v>0</v>
      </c>
      <c r="W35" s="204">
        <v>0</v>
      </c>
      <c r="X35" s="204">
        <v>0</v>
      </c>
      <c r="Y35" s="204">
        <v>0</v>
      </c>
      <c r="DA35" s="71" t="s">
        <v>1827</v>
      </c>
    </row>
    <row r="36" spans="1:105" ht="12" customHeight="1" x14ac:dyDescent="0.25">
      <c r="A36" s="18" t="s">
        <v>31</v>
      </c>
      <c r="B36" s="204">
        <v>0</v>
      </c>
      <c r="C36" s="204">
        <v>0</v>
      </c>
      <c r="D36" s="204">
        <v>0</v>
      </c>
      <c r="E36" s="204">
        <v>0</v>
      </c>
      <c r="F36" s="204">
        <v>0</v>
      </c>
      <c r="G36" s="204">
        <v>0</v>
      </c>
      <c r="H36" s="204">
        <v>0</v>
      </c>
      <c r="I36" s="204">
        <v>0</v>
      </c>
      <c r="J36" s="204">
        <v>0</v>
      </c>
      <c r="K36" s="204">
        <v>0</v>
      </c>
      <c r="L36" s="204">
        <v>0</v>
      </c>
      <c r="M36" s="204">
        <v>0</v>
      </c>
      <c r="N36" s="204">
        <v>0</v>
      </c>
      <c r="O36" s="204">
        <v>0</v>
      </c>
      <c r="P36" s="204">
        <v>0</v>
      </c>
      <c r="Q36" s="204">
        <v>0</v>
      </c>
      <c r="R36" s="204">
        <v>0</v>
      </c>
      <c r="S36" s="204">
        <v>0</v>
      </c>
      <c r="T36" s="204">
        <v>0</v>
      </c>
      <c r="U36" s="204">
        <v>0</v>
      </c>
      <c r="V36" s="204">
        <v>0</v>
      </c>
      <c r="W36" s="204">
        <v>0</v>
      </c>
      <c r="X36" s="204">
        <v>0</v>
      </c>
      <c r="Y36" s="204">
        <v>0</v>
      </c>
      <c r="DA36" s="71" t="s">
        <v>1828</v>
      </c>
    </row>
    <row r="37" spans="1:105" ht="12" customHeight="1" x14ac:dyDescent="0.25">
      <c r="A37" s="18" t="s">
        <v>71</v>
      </c>
      <c r="B37" s="204">
        <v>0.47695614789337909</v>
      </c>
      <c r="C37" s="204">
        <v>0.71134995700773851</v>
      </c>
      <c r="D37" s="204">
        <v>0.72760103181427338</v>
      </c>
      <c r="E37" s="204">
        <v>0.4292347377472055</v>
      </c>
      <c r="F37" s="204">
        <v>0.48907996560619083</v>
      </c>
      <c r="G37" s="204">
        <v>0.3531384350816853</v>
      </c>
      <c r="H37" s="204">
        <v>0.15726569217540839</v>
      </c>
      <c r="I37" s="204">
        <v>0.1045571797076526</v>
      </c>
      <c r="J37" s="204">
        <v>7.7128116938950983E-2</v>
      </c>
      <c r="K37" s="204">
        <v>5.580395528804815E-2</v>
      </c>
      <c r="L37" s="204">
        <v>9.4411006018916596E-2</v>
      </c>
      <c r="M37" s="204">
        <v>5.2794496990541701E-2</v>
      </c>
      <c r="N37" s="204">
        <v>2.94067067927773E-2</v>
      </c>
      <c r="O37" s="204">
        <v>3.8521066208082537E-2</v>
      </c>
      <c r="P37" s="204">
        <v>1.6251074806534819E-2</v>
      </c>
      <c r="Q37" s="204">
        <v>2.132416165090284E-2</v>
      </c>
      <c r="R37" s="204">
        <v>2.94067067927773E-2</v>
      </c>
      <c r="S37" s="204">
        <v>6.0877042132416161E-2</v>
      </c>
      <c r="T37" s="204">
        <v>4.8667239896818558E-2</v>
      </c>
      <c r="U37" s="204">
        <v>7.2055030094582972E-2</v>
      </c>
      <c r="V37" s="204">
        <v>6.6981943250214962E-2</v>
      </c>
      <c r="W37" s="204">
        <v>6.1908856405846938E-2</v>
      </c>
      <c r="X37" s="204">
        <v>4.8667239896818558E-2</v>
      </c>
      <c r="Y37" s="204">
        <v>4.6689595872742913E-2</v>
      </c>
      <c r="DA37" s="71" t="s">
        <v>1829</v>
      </c>
    </row>
    <row r="38" spans="1:105" ht="12" customHeight="1" x14ac:dyDescent="0.25">
      <c r="A38" s="18" t="s">
        <v>32</v>
      </c>
      <c r="B38" s="204">
        <v>0</v>
      </c>
      <c r="C38" s="204">
        <v>0</v>
      </c>
      <c r="D38" s="204">
        <v>0</v>
      </c>
      <c r="E38" s="204">
        <v>0</v>
      </c>
      <c r="F38" s="204">
        <v>0</v>
      </c>
      <c r="G38" s="204">
        <v>0</v>
      </c>
      <c r="H38" s="204">
        <v>0</v>
      </c>
      <c r="I38" s="204">
        <v>0</v>
      </c>
      <c r="J38" s="204">
        <v>0</v>
      </c>
      <c r="K38" s="204">
        <v>0</v>
      </c>
      <c r="L38" s="204">
        <v>0</v>
      </c>
      <c r="M38" s="204">
        <v>0</v>
      </c>
      <c r="N38" s="204">
        <v>0</v>
      </c>
      <c r="O38" s="204">
        <v>0</v>
      </c>
      <c r="P38" s="204">
        <v>0</v>
      </c>
      <c r="Q38" s="204">
        <v>0</v>
      </c>
      <c r="R38" s="204">
        <v>0</v>
      </c>
      <c r="S38" s="204">
        <v>0</v>
      </c>
      <c r="T38" s="204">
        <v>0</v>
      </c>
      <c r="U38" s="204">
        <v>0</v>
      </c>
      <c r="V38" s="204">
        <v>0</v>
      </c>
      <c r="W38" s="204">
        <v>0</v>
      </c>
      <c r="X38" s="204">
        <v>0</v>
      </c>
      <c r="Y38" s="204">
        <v>0</v>
      </c>
      <c r="DA38" s="71" t="s">
        <v>1830</v>
      </c>
    </row>
    <row r="39" spans="1:105" ht="12" customHeight="1" x14ac:dyDescent="0.25">
      <c r="A39" s="18" t="s">
        <v>33</v>
      </c>
      <c r="B39" s="204">
        <v>0</v>
      </c>
      <c r="C39" s="204">
        <v>0</v>
      </c>
      <c r="D39" s="204">
        <v>0</v>
      </c>
      <c r="E39" s="204">
        <v>0</v>
      </c>
      <c r="F39" s="204">
        <v>0</v>
      </c>
      <c r="G39" s="204">
        <v>0</v>
      </c>
      <c r="H39" s="204">
        <v>0</v>
      </c>
      <c r="I39" s="204">
        <v>0</v>
      </c>
      <c r="J39" s="204">
        <v>0</v>
      </c>
      <c r="K39" s="204">
        <v>0</v>
      </c>
      <c r="L39" s="204">
        <v>0</v>
      </c>
      <c r="M39" s="204">
        <v>0</v>
      </c>
      <c r="N39" s="204">
        <v>0</v>
      </c>
      <c r="O39" s="204">
        <v>0</v>
      </c>
      <c r="P39" s="204">
        <v>0</v>
      </c>
      <c r="Q39" s="204">
        <v>0</v>
      </c>
      <c r="R39" s="204">
        <v>0</v>
      </c>
      <c r="S39" s="204">
        <v>0</v>
      </c>
      <c r="T39" s="204">
        <v>0</v>
      </c>
      <c r="U39" s="204">
        <v>0</v>
      </c>
      <c r="V39" s="204">
        <v>0</v>
      </c>
      <c r="W39" s="204">
        <v>0</v>
      </c>
      <c r="X39" s="204">
        <v>0</v>
      </c>
      <c r="Y39" s="204">
        <v>0</v>
      </c>
      <c r="DA39" s="71" t="s">
        <v>1831</v>
      </c>
    </row>
    <row r="40" spans="1:105" ht="12" customHeight="1" x14ac:dyDescent="0.25">
      <c r="A40" s="14" t="s">
        <v>34</v>
      </c>
      <c r="B40" s="204">
        <f t="shared" ref="B40:Y40" si="9">B41+B42</f>
        <v>4.8458297506448833</v>
      </c>
      <c r="C40" s="204">
        <f t="shared" si="9"/>
        <v>5.6694754944110066</v>
      </c>
      <c r="D40" s="204">
        <f t="shared" si="9"/>
        <v>7.201891659501289</v>
      </c>
      <c r="E40" s="204">
        <f t="shared" si="9"/>
        <v>8.6257953568357681</v>
      </c>
      <c r="F40" s="204">
        <f t="shared" si="9"/>
        <v>7.3953568357695607</v>
      </c>
      <c r="G40" s="204">
        <f t="shared" si="9"/>
        <v>7.3616509028374884</v>
      </c>
      <c r="H40" s="204">
        <f t="shared" si="9"/>
        <v>4.6137575236457433</v>
      </c>
      <c r="I40" s="204">
        <f t="shared" si="9"/>
        <v>2.9712811693895089</v>
      </c>
      <c r="J40" s="204">
        <f t="shared" si="9"/>
        <v>4.14359415305245</v>
      </c>
      <c r="K40" s="204">
        <f t="shared" si="9"/>
        <v>3.2539122957867579</v>
      </c>
      <c r="L40" s="204">
        <f t="shared" si="9"/>
        <v>2.096904557179708</v>
      </c>
      <c r="M40" s="204">
        <f t="shared" si="9"/>
        <v>3.0198097359400728</v>
      </c>
      <c r="N40" s="204">
        <f t="shared" si="9"/>
        <v>3.955070838140609</v>
      </c>
      <c r="O40" s="204">
        <f t="shared" si="9"/>
        <v>5.0318025501105446</v>
      </c>
      <c r="P40" s="204">
        <f t="shared" si="9"/>
        <v>2.4350448243839682</v>
      </c>
      <c r="Q40" s="204">
        <f t="shared" si="9"/>
        <v>2.272132098419207</v>
      </c>
      <c r="R40" s="204">
        <f t="shared" si="9"/>
        <v>2.215619833462092</v>
      </c>
      <c r="S40" s="204">
        <f t="shared" si="9"/>
        <v>2.065899958174779</v>
      </c>
      <c r="T40" s="204">
        <f t="shared" si="9"/>
        <v>0.54095581616627597</v>
      </c>
      <c r="U40" s="204">
        <f t="shared" si="9"/>
        <v>0.77585380408881632</v>
      </c>
      <c r="V40" s="204">
        <f t="shared" si="9"/>
        <v>0.1701316131075355</v>
      </c>
      <c r="W40" s="204">
        <f t="shared" si="9"/>
        <v>5.83268615149463</v>
      </c>
      <c r="X40" s="204">
        <f t="shared" si="9"/>
        <v>3.5383633083025221</v>
      </c>
      <c r="Y40" s="204">
        <f t="shared" si="9"/>
        <v>3.3846024048221608</v>
      </c>
      <c r="DA40" s="71"/>
    </row>
    <row r="41" spans="1:105" ht="12" customHeight="1" x14ac:dyDescent="0.25">
      <c r="A41" s="18" t="s">
        <v>73</v>
      </c>
      <c r="B41" s="204">
        <v>4.8458297506448833</v>
      </c>
      <c r="C41" s="204">
        <v>5.6694754944110066</v>
      </c>
      <c r="D41" s="204">
        <v>7.201891659501289</v>
      </c>
      <c r="E41" s="204">
        <v>8.6257953568357681</v>
      </c>
      <c r="F41" s="204">
        <v>7.3953568357695607</v>
      </c>
      <c r="G41" s="204">
        <v>7.3616509028374884</v>
      </c>
      <c r="H41" s="204">
        <v>4.6137575236457433</v>
      </c>
      <c r="I41" s="204">
        <v>2.9712811693895089</v>
      </c>
      <c r="J41" s="204">
        <v>4.14359415305245</v>
      </c>
      <c r="K41" s="204">
        <v>3.2539122957867579</v>
      </c>
      <c r="L41" s="204">
        <v>2.096904557179708</v>
      </c>
      <c r="M41" s="204">
        <v>3.0198097359400728</v>
      </c>
      <c r="N41" s="204">
        <v>3.955070838140609</v>
      </c>
      <c r="O41" s="204">
        <v>5.0318025501105446</v>
      </c>
      <c r="P41" s="204">
        <v>2.4350448243839682</v>
      </c>
      <c r="Q41" s="204">
        <v>2.272132098419207</v>
      </c>
      <c r="R41" s="204">
        <v>2.215619833462092</v>
      </c>
      <c r="S41" s="204">
        <v>2.065899958174779</v>
      </c>
      <c r="T41" s="204">
        <v>0.54095581616627597</v>
      </c>
      <c r="U41" s="204">
        <v>0.77585380408881632</v>
      </c>
      <c r="V41" s="204">
        <v>0.1701316131075355</v>
      </c>
      <c r="W41" s="204">
        <v>5.83268615149463</v>
      </c>
      <c r="X41" s="204">
        <v>3.5383633083025221</v>
      </c>
      <c r="Y41" s="204">
        <v>3.3846024048221608</v>
      </c>
      <c r="DA41" s="71" t="s">
        <v>1832</v>
      </c>
    </row>
    <row r="42" spans="1:105" ht="12" customHeight="1" x14ac:dyDescent="0.25">
      <c r="A42" s="18" t="s">
        <v>36</v>
      </c>
      <c r="B42" s="204">
        <v>0</v>
      </c>
      <c r="C42" s="204">
        <v>0</v>
      </c>
      <c r="D42" s="204">
        <v>0</v>
      </c>
      <c r="E42" s="204">
        <v>0</v>
      </c>
      <c r="F42" s="204">
        <v>0</v>
      </c>
      <c r="G42" s="204">
        <v>0</v>
      </c>
      <c r="H42" s="204">
        <v>0</v>
      </c>
      <c r="I42" s="204">
        <v>0</v>
      </c>
      <c r="J42" s="204">
        <v>0</v>
      </c>
      <c r="K42" s="204">
        <v>0</v>
      </c>
      <c r="L42" s="204">
        <v>0</v>
      </c>
      <c r="M42" s="204">
        <v>0</v>
      </c>
      <c r="N42" s="204">
        <v>0</v>
      </c>
      <c r="O42" s="204">
        <v>0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0</v>
      </c>
      <c r="V42" s="204">
        <v>0</v>
      </c>
      <c r="W42" s="204">
        <v>0</v>
      </c>
      <c r="X42" s="204">
        <v>0</v>
      </c>
      <c r="Y42" s="204">
        <v>0</v>
      </c>
      <c r="DA42" s="71" t="s">
        <v>1833</v>
      </c>
    </row>
    <row r="43" spans="1:105" ht="12" customHeight="1" x14ac:dyDescent="0.25">
      <c r="A43" s="14" t="s">
        <v>37</v>
      </c>
      <c r="B43" s="204">
        <f t="shared" ref="B43:Y43" si="10">B44+B45+B46+B47+B48+B49</f>
        <v>0</v>
      </c>
      <c r="C43" s="204">
        <f t="shared" si="10"/>
        <v>0</v>
      </c>
      <c r="D43" s="204">
        <f t="shared" si="10"/>
        <v>0</v>
      </c>
      <c r="E43" s="204">
        <f t="shared" si="10"/>
        <v>0</v>
      </c>
      <c r="F43" s="204">
        <f t="shared" si="10"/>
        <v>0</v>
      </c>
      <c r="G43" s="204">
        <f t="shared" si="10"/>
        <v>0</v>
      </c>
      <c r="H43" s="204">
        <f t="shared" si="10"/>
        <v>0</v>
      </c>
      <c r="I43" s="204">
        <f t="shared" si="10"/>
        <v>0</v>
      </c>
      <c r="J43" s="204">
        <f t="shared" si="10"/>
        <v>0</v>
      </c>
      <c r="K43" s="204">
        <f t="shared" si="10"/>
        <v>0</v>
      </c>
      <c r="L43" s="204">
        <f t="shared" si="10"/>
        <v>0</v>
      </c>
      <c r="M43" s="204">
        <f t="shared" si="10"/>
        <v>1.858363801974138E-3</v>
      </c>
      <c r="N43" s="204">
        <f t="shared" si="10"/>
        <v>1.3630795565323071E-2</v>
      </c>
      <c r="O43" s="204">
        <f t="shared" si="10"/>
        <v>2.1421869493926191E-2</v>
      </c>
      <c r="P43" s="204">
        <f t="shared" si="10"/>
        <v>1.181674053434657E-2</v>
      </c>
      <c r="Q43" s="204">
        <f t="shared" si="10"/>
        <v>1.4110377935048969E-2</v>
      </c>
      <c r="R43" s="204">
        <f t="shared" si="10"/>
        <v>1.4646718558544001E-2</v>
      </c>
      <c r="S43" s="204">
        <f t="shared" si="10"/>
        <v>1.5871322994610582E-2</v>
      </c>
      <c r="T43" s="204">
        <f t="shared" si="10"/>
        <v>3.9281047279630067E-3</v>
      </c>
      <c r="U43" s="204">
        <f t="shared" si="10"/>
        <v>3.5099104425680041E-3</v>
      </c>
      <c r="V43" s="204">
        <f t="shared" si="10"/>
        <v>1.3215253275461779E-3</v>
      </c>
      <c r="W43" s="204">
        <f t="shared" si="10"/>
        <v>3.6015482211302623E-2</v>
      </c>
      <c r="X43" s="204">
        <f t="shared" si="10"/>
        <v>2.474933142232702E-2</v>
      </c>
      <c r="Y43" s="204">
        <f t="shared" si="10"/>
        <v>2.494187720707413E-2</v>
      </c>
      <c r="DA43" s="71"/>
    </row>
    <row r="44" spans="1:105" ht="12" customHeight="1" x14ac:dyDescent="0.25">
      <c r="A44" s="18" t="s">
        <v>38</v>
      </c>
      <c r="B44" s="204">
        <v>0</v>
      </c>
      <c r="C44" s="204">
        <v>0</v>
      </c>
      <c r="D44" s="204">
        <v>0</v>
      </c>
      <c r="E44" s="204">
        <v>0</v>
      </c>
      <c r="F44" s="204">
        <v>0</v>
      </c>
      <c r="G44" s="204">
        <v>0</v>
      </c>
      <c r="H44" s="204">
        <v>0</v>
      </c>
      <c r="I44" s="204">
        <v>0</v>
      </c>
      <c r="J44" s="204">
        <v>0</v>
      </c>
      <c r="K44" s="204">
        <v>0</v>
      </c>
      <c r="L44" s="204">
        <v>0</v>
      </c>
      <c r="M44" s="204">
        <v>0</v>
      </c>
      <c r="N44" s="204">
        <v>0</v>
      </c>
      <c r="O44" s="204">
        <v>0</v>
      </c>
      <c r="P44" s="204">
        <v>0</v>
      </c>
      <c r="Q44" s="204">
        <v>0</v>
      </c>
      <c r="R44" s="204">
        <v>0</v>
      </c>
      <c r="S44" s="204">
        <v>0</v>
      </c>
      <c r="T44" s="204">
        <v>0</v>
      </c>
      <c r="U44" s="204">
        <v>0</v>
      </c>
      <c r="V44" s="204">
        <v>0</v>
      </c>
      <c r="W44" s="204">
        <v>0</v>
      </c>
      <c r="X44" s="204">
        <v>0</v>
      </c>
      <c r="Y44" s="204">
        <v>0</v>
      </c>
      <c r="DA44" s="71" t="s">
        <v>1834</v>
      </c>
    </row>
    <row r="45" spans="1:105" ht="12" customHeight="1" x14ac:dyDescent="0.25">
      <c r="A45" s="18" t="s">
        <v>74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0</v>
      </c>
      <c r="H45" s="204">
        <v>0</v>
      </c>
      <c r="I45" s="204">
        <v>0</v>
      </c>
      <c r="J45" s="204">
        <v>0</v>
      </c>
      <c r="K45" s="204">
        <v>0</v>
      </c>
      <c r="L45" s="204">
        <v>0</v>
      </c>
      <c r="M45" s="204">
        <v>1.858363801974138E-3</v>
      </c>
      <c r="N45" s="204">
        <v>1.3630795565323071E-2</v>
      </c>
      <c r="O45" s="204">
        <v>2.1421869493926191E-2</v>
      </c>
      <c r="P45" s="204">
        <v>1.181674053434657E-2</v>
      </c>
      <c r="Q45" s="204">
        <v>1.4110377935048969E-2</v>
      </c>
      <c r="R45" s="204">
        <v>1.4646718558544001E-2</v>
      </c>
      <c r="S45" s="204">
        <v>1.5871322994610582E-2</v>
      </c>
      <c r="T45" s="204">
        <v>3.9281047279630067E-3</v>
      </c>
      <c r="U45" s="204">
        <v>3.5099104425680041E-3</v>
      </c>
      <c r="V45" s="204">
        <v>1.3215253275461779E-3</v>
      </c>
      <c r="W45" s="204">
        <v>3.6015482211302623E-2</v>
      </c>
      <c r="X45" s="204">
        <v>2.474933142232702E-2</v>
      </c>
      <c r="Y45" s="204">
        <v>2.494187720707413E-2</v>
      </c>
      <c r="DA45" s="71" t="s">
        <v>1835</v>
      </c>
    </row>
    <row r="46" spans="1:105" ht="12" customHeight="1" x14ac:dyDescent="0.25">
      <c r="A46" s="18" t="s">
        <v>75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1836</v>
      </c>
    </row>
    <row r="47" spans="1:105" ht="12" customHeight="1" x14ac:dyDescent="0.25">
      <c r="A47" s="18" t="s">
        <v>76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1837</v>
      </c>
    </row>
    <row r="48" spans="1:105" ht="12" customHeight="1" x14ac:dyDescent="0.25">
      <c r="A48" s="18" t="s">
        <v>77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1838</v>
      </c>
    </row>
    <row r="49" spans="1:105" ht="12" customHeight="1" x14ac:dyDescent="0.25">
      <c r="A49" s="18" t="s">
        <v>78</v>
      </c>
      <c r="B49" s="204">
        <v>0</v>
      </c>
      <c r="C49" s="204">
        <v>0</v>
      </c>
      <c r="D49" s="204">
        <v>0</v>
      </c>
      <c r="E49" s="204">
        <v>0</v>
      </c>
      <c r="F49" s="204">
        <v>0</v>
      </c>
      <c r="G49" s="204">
        <v>0</v>
      </c>
      <c r="H49" s="204">
        <v>0</v>
      </c>
      <c r="I49" s="204">
        <v>0</v>
      </c>
      <c r="J49" s="204">
        <v>0</v>
      </c>
      <c r="K49" s="204">
        <v>0</v>
      </c>
      <c r="L49" s="204">
        <v>0</v>
      </c>
      <c r="M49" s="204">
        <v>0</v>
      </c>
      <c r="N49" s="204">
        <v>0</v>
      </c>
      <c r="O49" s="204">
        <v>0</v>
      </c>
      <c r="P49" s="204">
        <v>0</v>
      </c>
      <c r="Q49" s="204">
        <v>0</v>
      </c>
      <c r="R49" s="204">
        <v>0</v>
      </c>
      <c r="S49" s="204">
        <v>0</v>
      </c>
      <c r="T49" s="204">
        <v>0</v>
      </c>
      <c r="U49" s="204">
        <v>0</v>
      </c>
      <c r="V49" s="204">
        <v>0</v>
      </c>
      <c r="W49" s="204">
        <v>0</v>
      </c>
      <c r="X49" s="204">
        <v>0</v>
      </c>
      <c r="Y49" s="204">
        <v>0</v>
      </c>
      <c r="DA49" s="71" t="s">
        <v>1839</v>
      </c>
    </row>
    <row r="50" spans="1:105" ht="12" customHeight="1" x14ac:dyDescent="0.25">
      <c r="A50" s="14" t="s">
        <v>39</v>
      </c>
      <c r="B50" s="204">
        <v>0</v>
      </c>
      <c r="C50" s="204">
        <v>0</v>
      </c>
      <c r="D50" s="204">
        <v>0</v>
      </c>
      <c r="E50" s="204">
        <v>0</v>
      </c>
      <c r="F50" s="204">
        <v>0</v>
      </c>
      <c r="G50" s="204">
        <v>0</v>
      </c>
      <c r="H50" s="204">
        <v>0</v>
      </c>
      <c r="I50" s="204">
        <v>0</v>
      </c>
      <c r="J50" s="204">
        <v>0</v>
      </c>
      <c r="K50" s="204">
        <v>0</v>
      </c>
      <c r="L50" s="204">
        <v>0</v>
      </c>
      <c r="M50" s="204">
        <v>0</v>
      </c>
      <c r="N50" s="204">
        <v>0</v>
      </c>
      <c r="O50" s="204">
        <v>0</v>
      </c>
      <c r="P50" s="204">
        <v>0</v>
      </c>
      <c r="Q50" s="204">
        <v>0</v>
      </c>
      <c r="R50" s="204">
        <v>0</v>
      </c>
      <c r="S50" s="204">
        <v>0</v>
      </c>
      <c r="T50" s="204">
        <v>0</v>
      </c>
      <c r="U50" s="204">
        <v>0</v>
      </c>
      <c r="V50" s="204">
        <v>0</v>
      </c>
      <c r="W50" s="204">
        <v>0</v>
      </c>
      <c r="X50" s="204">
        <v>0</v>
      </c>
      <c r="Y50" s="204">
        <v>0</v>
      </c>
      <c r="DA50" s="71" t="s">
        <v>1840</v>
      </c>
    </row>
    <row r="51" spans="1:105" ht="12" customHeight="1" x14ac:dyDescent="0.25">
      <c r="A51" s="21" t="s">
        <v>40</v>
      </c>
      <c r="B51" s="207">
        <v>8.6828890799656051</v>
      </c>
      <c r="C51" s="207">
        <v>10.27145313843508</v>
      </c>
      <c r="D51" s="207">
        <v>13.07730008598452</v>
      </c>
      <c r="E51" s="207">
        <v>15.37773000859845</v>
      </c>
      <c r="F51" s="207">
        <v>13.473516766981939</v>
      </c>
      <c r="G51" s="207">
        <v>12.577644024075671</v>
      </c>
      <c r="H51" s="207">
        <v>9.6883920894239033</v>
      </c>
      <c r="I51" s="207">
        <v>7.7288048151332749</v>
      </c>
      <c r="J51" s="207">
        <v>8.5801375752364581</v>
      </c>
      <c r="K51" s="207">
        <v>7.6137575236457433</v>
      </c>
      <c r="L51" s="207">
        <v>5.7558899398108343</v>
      </c>
      <c r="M51" s="207">
        <v>3.2975064488392092</v>
      </c>
      <c r="N51" s="207">
        <v>3.4355116079105761</v>
      </c>
      <c r="O51" s="207">
        <v>3.242218400687876</v>
      </c>
      <c r="P51" s="207">
        <v>3.273344797936371</v>
      </c>
      <c r="Q51" s="207">
        <v>3.3884780739466889</v>
      </c>
      <c r="R51" s="207">
        <v>3.3576956147893369</v>
      </c>
      <c r="S51" s="207">
        <v>3.0607050730868441</v>
      </c>
      <c r="T51" s="207">
        <v>1.803009458297506</v>
      </c>
      <c r="U51" s="207">
        <v>2.436715391229578</v>
      </c>
      <c r="V51" s="207">
        <v>2.7472914875322441</v>
      </c>
      <c r="W51" s="207">
        <v>3.363800515907136</v>
      </c>
      <c r="X51" s="207">
        <v>4.0036973344797939</v>
      </c>
      <c r="Y51" s="207">
        <v>3.8887360275150469</v>
      </c>
      <c r="DA51" s="86" t="s">
        <v>1841</v>
      </c>
    </row>
    <row r="52" spans="1:105" ht="12" customHeight="1" x14ac:dyDescent="0.25">
      <c r="A52" s="114" t="s">
        <v>144</v>
      </c>
      <c r="B52" s="284">
        <f t="shared" ref="B52:Y52" si="11">SUM(B53:B55)</f>
        <v>14.005674978503871</v>
      </c>
      <c r="C52" s="284">
        <f t="shared" si="11"/>
        <v>16.652278589853829</v>
      </c>
      <c r="D52" s="284">
        <f t="shared" si="11"/>
        <v>21.006792777300081</v>
      </c>
      <c r="E52" s="284">
        <f t="shared" si="11"/>
        <v>24.432760103181419</v>
      </c>
      <c r="F52" s="284">
        <f t="shared" si="11"/>
        <v>21.357953568357701</v>
      </c>
      <c r="G52" s="284">
        <f t="shared" si="11"/>
        <v>20.292433361994849</v>
      </c>
      <c r="H52" s="284">
        <f t="shared" si="11"/>
        <v>14.45941530524505</v>
      </c>
      <c r="I52" s="284">
        <f t="shared" si="11"/>
        <v>10.804643164230439</v>
      </c>
      <c r="J52" s="284">
        <f t="shared" si="11"/>
        <v>12.80085984522786</v>
      </c>
      <c r="K52" s="284">
        <f t="shared" si="11"/>
        <v>10.92347377472055</v>
      </c>
      <c r="L52" s="284">
        <f t="shared" si="11"/>
        <v>7.9472055030094584</v>
      </c>
      <c r="M52" s="284">
        <f t="shared" si="11"/>
        <v>6.3719690455717979</v>
      </c>
      <c r="N52" s="284">
        <f t="shared" si="11"/>
        <v>7.4336199484092873</v>
      </c>
      <c r="O52" s="284">
        <f t="shared" si="11"/>
        <v>8.3339638865004293</v>
      </c>
      <c r="P52" s="284">
        <f t="shared" si="11"/>
        <v>5.7364574376612207</v>
      </c>
      <c r="Q52" s="284">
        <f t="shared" si="11"/>
        <v>5.6960447119518474</v>
      </c>
      <c r="R52" s="284">
        <f t="shared" si="11"/>
        <v>5.6173688736027501</v>
      </c>
      <c r="S52" s="284">
        <f t="shared" si="11"/>
        <v>5.2033533963886507</v>
      </c>
      <c r="T52" s="284">
        <f t="shared" si="11"/>
        <v>2.3965606190885631</v>
      </c>
      <c r="U52" s="284">
        <f t="shared" si="11"/>
        <v>3.2881341358555458</v>
      </c>
      <c r="V52" s="284">
        <f t="shared" si="11"/>
        <v>2.9857265692175399</v>
      </c>
      <c r="W52" s="284">
        <f t="shared" si="11"/>
        <v>9.2944110060189118</v>
      </c>
      <c r="X52" s="284">
        <f t="shared" si="11"/>
        <v>7.6154772141014622</v>
      </c>
      <c r="Y52" s="284">
        <f t="shared" si="11"/>
        <v>7.3449699054170248</v>
      </c>
      <c r="DA52" s="118"/>
    </row>
    <row r="53" spans="1:105" ht="12" customHeight="1" x14ac:dyDescent="0.25">
      <c r="A53" s="51" t="s">
        <v>54</v>
      </c>
      <c r="B53" s="241">
        <f>PPA_fec!B5</f>
        <v>0</v>
      </c>
      <c r="C53" s="241">
        <f>PPA_fec!C5</f>
        <v>0</v>
      </c>
      <c r="D53" s="241">
        <f>PPA_fec!D5</f>
        <v>0</v>
      </c>
      <c r="E53" s="241">
        <f>PPA_fec!E5</f>
        <v>0</v>
      </c>
      <c r="F53" s="241">
        <f>PPA_fec!F5</f>
        <v>0</v>
      </c>
      <c r="G53" s="241">
        <f>PPA_fec!G5</f>
        <v>0</v>
      </c>
      <c r="H53" s="241">
        <f>PPA_fec!H5</f>
        <v>0</v>
      </c>
      <c r="I53" s="241">
        <f>PPA_fec!I5</f>
        <v>0</v>
      </c>
      <c r="J53" s="241">
        <f>PPA_fec!J5</f>
        <v>0</v>
      </c>
      <c r="K53" s="241">
        <f>PPA_fec!K5</f>
        <v>0</v>
      </c>
      <c r="L53" s="241">
        <f>PPA_fec!L5</f>
        <v>0</v>
      </c>
      <c r="M53" s="241">
        <f>PPA_fec!M5</f>
        <v>0</v>
      </c>
      <c r="N53" s="241">
        <f>PPA_fec!N5</f>
        <v>0</v>
      </c>
      <c r="O53" s="241">
        <f>PPA_fec!O5</f>
        <v>0</v>
      </c>
      <c r="P53" s="241">
        <f>PPA_fec!P5</f>
        <v>0</v>
      </c>
      <c r="Q53" s="241">
        <f>PPA_fec!Q5</f>
        <v>0</v>
      </c>
      <c r="R53" s="241">
        <f>PPA_fec!R5</f>
        <v>0</v>
      </c>
      <c r="S53" s="241">
        <f>PPA_fec!S5</f>
        <v>0</v>
      </c>
      <c r="T53" s="241">
        <f>PPA_fec!T5</f>
        <v>0</v>
      </c>
      <c r="U53" s="241">
        <f>PPA_fec!U5</f>
        <v>0</v>
      </c>
      <c r="V53" s="241">
        <f>PPA_fec!V5</f>
        <v>0</v>
      </c>
      <c r="W53" s="241">
        <f>PPA_fec!W5</f>
        <v>0</v>
      </c>
      <c r="X53" s="241">
        <f>PPA_fec!X5</f>
        <v>0</v>
      </c>
      <c r="Y53" s="241">
        <f>PPA_fec!Y5</f>
        <v>0</v>
      </c>
      <c r="DA53" s="83"/>
    </row>
    <row r="54" spans="1:105" ht="12" customHeight="1" x14ac:dyDescent="0.25">
      <c r="A54" s="99" t="s">
        <v>61</v>
      </c>
      <c r="B54" s="282">
        <f>PPA_fec!B32</f>
        <v>0</v>
      </c>
      <c r="C54" s="282">
        <f>PPA_fec!C32</f>
        <v>0</v>
      </c>
      <c r="D54" s="282">
        <f>PPA_fec!D32</f>
        <v>0</v>
      </c>
      <c r="E54" s="282">
        <f>PPA_fec!E32</f>
        <v>0</v>
      </c>
      <c r="F54" s="282">
        <f>PPA_fec!F32</f>
        <v>0</v>
      </c>
      <c r="G54" s="282">
        <f>PPA_fec!G32</f>
        <v>0</v>
      </c>
      <c r="H54" s="282">
        <f>PPA_fec!H32</f>
        <v>0</v>
      </c>
      <c r="I54" s="282">
        <f>PPA_fec!I32</f>
        <v>0</v>
      </c>
      <c r="J54" s="282">
        <f>PPA_fec!J32</f>
        <v>0</v>
      </c>
      <c r="K54" s="282">
        <f>PPA_fec!K32</f>
        <v>0</v>
      </c>
      <c r="L54" s="282">
        <f>PPA_fec!L32</f>
        <v>0</v>
      </c>
      <c r="M54" s="282">
        <f>PPA_fec!M32</f>
        <v>0</v>
      </c>
      <c r="N54" s="282">
        <f>PPA_fec!N32</f>
        <v>0</v>
      </c>
      <c r="O54" s="282">
        <f>PPA_fec!O32</f>
        <v>0</v>
      </c>
      <c r="P54" s="282">
        <f>PPA_fec!P32</f>
        <v>0</v>
      </c>
      <c r="Q54" s="282">
        <f>PPA_fec!Q32</f>
        <v>0</v>
      </c>
      <c r="R54" s="282">
        <f>PPA_fec!R32</f>
        <v>0</v>
      </c>
      <c r="S54" s="282">
        <f>PPA_fec!S32</f>
        <v>0</v>
      </c>
      <c r="T54" s="282">
        <f>PPA_fec!T32</f>
        <v>0</v>
      </c>
      <c r="U54" s="282">
        <f>PPA_fec!U32</f>
        <v>0</v>
      </c>
      <c r="V54" s="282">
        <f>PPA_fec!V32</f>
        <v>0</v>
      </c>
      <c r="W54" s="282">
        <f>PPA_fec!W32</f>
        <v>0</v>
      </c>
      <c r="X54" s="282">
        <f>PPA_fec!X32</f>
        <v>0</v>
      </c>
      <c r="Y54" s="282">
        <f>PPA_fec!Y32</f>
        <v>0</v>
      </c>
      <c r="DA54" s="94"/>
    </row>
    <row r="55" spans="1:105" ht="12" customHeight="1" x14ac:dyDescent="0.25">
      <c r="A55" s="52" t="s">
        <v>62</v>
      </c>
      <c r="B55" s="242">
        <f>PPA_fec!B83</f>
        <v>14.005674978503871</v>
      </c>
      <c r="C55" s="242">
        <f>PPA_fec!C83</f>
        <v>16.652278589853829</v>
      </c>
      <c r="D55" s="242">
        <f>PPA_fec!D83</f>
        <v>21.006792777300081</v>
      </c>
      <c r="E55" s="242">
        <f>PPA_fec!E83</f>
        <v>24.432760103181419</v>
      </c>
      <c r="F55" s="242">
        <f>PPA_fec!F83</f>
        <v>21.357953568357701</v>
      </c>
      <c r="G55" s="242">
        <f>PPA_fec!G83</f>
        <v>20.292433361994849</v>
      </c>
      <c r="H55" s="242">
        <f>PPA_fec!H83</f>
        <v>14.45941530524505</v>
      </c>
      <c r="I55" s="242">
        <f>PPA_fec!I83</f>
        <v>10.804643164230439</v>
      </c>
      <c r="J55" s="242">
        <f>PPA_fec!J83</f>
        <v>12.80085984522786</v>
      </c>
      <c r="K55" s="242">
        <f>PPA_fec!K83</f>
        <v>10.92347377472055</v>
      </c>
      <c r="L55" s="242">
        <f>PPA_fec!L83</f>
        <v>7.9472055030094584</v>
      </c>
      <c r="M55" s="242">
        <f>PPA_fec!M83</f>
        <v>6.3719690455717979</v>
      </c>
      <c r="N55" s="242">
        <f>PPA_fec!N83</f>
        <v>7.4336199484092873</v>
      </c>
      <c r="O55" s="242">
        <f>PPA_fec!O83</f>
        <v>8.3339638865004293</v>
      </c>
      <c r="P55" s="242">
        <f>PPA_fec!P83</f>
        <v>5.7364574376612207</v>
      </c>
      <c r="Q55" s="242">
        <f>PPA_fec!Q83</f>
        <v>5.6960447119518474</v>
      </c>
      <c r="R55" s="242">
        <f>PPA_fec!R83</f>
        <v>5.6173688736027501</v>
      </c>
      <c r="S55" s="242">
        <f>PPA_fec!S83</f>
        <v>5.2033533963886507</v>
      </c>
      <c r="T55" s="242">
        <f>PPA_fec!T83</f>
        <v>2.3965606190885631</v>
      </c>
      <c r="U55" s="242">
        <f>PPA_fec!U83</f>
        <v>3.2881341358555458</v>
      </c>
      <c r="V55" s="242">
        <f>PPA_fec!V83</f>
        <v>2.9857265692175399</v>
      </c>
      <c r="W55" s="242">
        <f>PPA_fec!W83</f>
        <v>9.2944110060189118</v>
      </c>
      <c r="X55" s="242">
        <f>PPA_fec!X83</f>
        <v>7.6154772141014622</v>
      </c>
      <c r="Y55" s="242">
        <f>PPA_fec!Y83</f>
        <v>7.3449699054170248</v>
      </c>
      <c r="DA55" s="84"/>
    </row>
    <row r="56" spans="1:105" ht="12" customHeight="1" x14ac:dyDescent="0.25">
      <c r="A56" s="172"/>
      <c r="B56" s="172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DA56" s="176"/>
    </row>
    <row r="57" spans="1:105" ht="12" customHeight="1" x14ac:dyDescent="0.25">
      <c r="A57" s="30" t="s">
        <v>84</v>
      </c>
      <c r="B57" s="203">
        <f t="shared" ref="B57:Y57" si="12">SUM(B58:B60)</f>
        <v>12.86157743855631</v>
      </c>
      <c r="C57" s="203">
        <f t="shared" si="12"/>
        <v>15.52334003793708</v>
      </c>
      <c r="D57" s="203">
        <f t="shared" si="12"/>
        <v>19.173088798128649</v>
      </c>
      <c r="E57" s="203">
        <f t="shared" si="12"/>
        <v>21.591889198557439</v>
      </c>
      <c r="F57" s="203">
        <f t="shared" si="12"/>
        <v>18.887506557925839</v>
      </c>
      <c r="G57" s="203">
        <f t="shared" si="12"/>
        <v>18.386590677920928</v>
      </c>
      <c r="H57" s="203">
        <f t="shared" si="12"/>
        <v>11.32467371840908</v>
      </c>
      <c r="I57" s="203">
        <f t="shared" si="12"/>
        <v>7.3033099178290524</v>
      </c>
      <c r="J57" s="203">
        <f t="shared" si="12"/>
        <v>9.9717361186180753</v>
      </c>
      <c r="K57" s="203">
        <f t="shared" si="12"/>
        <v>7.8158995183155158</v>
      </c>
      <c r="L57" s="203">
        <f t="shared" si="12"/>
        <v>5.2181009981203328</v>
      </c>
      <c r="M57" s="203">
        <f t="shared" si="12"/>
        <v>7.2567040425552154</v>
      </c>
      <c r="N57" s="203">
        <f t="shared" si="12"/>
        <v>9.3808817361560521</v>
      </c>
      <c r="O57" s="203">
        <f t="shared" si="12"/>
        <v>11.9381801422197</v>
      </c>
      <c r="P57" s="203">
        <f t="shared" si="12"/>
        <v>5.7698382595283304</v>
      </c>
      <c r="Q57" s="203">
        <f t="shared" si="12"/>
        <v>5.4029285354430199</v>
      </c>
      <c r="R57" s="203">
        <f t="shared" si="12"/>
        <v>5.2952682617135292</v>
      </c>
      <c r="S57" s="203">
        <f t="shared" si="12"/>
        <v>5.0412411573517577</v>
      </c>
      <c r="T57" s="203">
        <f t="shared" si="12"/>
        <v>1.421580365970313</v>
      </c>
      <c r="U57" s="203">
        <f t="shared" si="12"/>
        <v>2.0458662593962389</v>
      </c>
      <c r="V57" s="203">
        <f t="shared" si="12"/>
        <v>0.60741028649105078</v>
      </c>
      <c r="W57" s="203">
        <f t="shared" si="12"/>
        <v>13.891850100430441</v>
      </c>
      <c r="X57" s="203">
        <f t="shared" si="12"/>
        <v>8.4618754974086929</v>
      </c>
      <c r="Y57" s="203">
        <f t="shared" si="12"/>
        <v>8.094587206509722</v>
      </c>
      <c r="DA57" s="112"/>
    </row>
    <row r="58" spans="1:105" ht="12" customHeight="1" x14ac:dyDescent="0.25">
      <c r="A58" s="51" t="s">
        <v>54</v>
      </c>
      <c r="B58" s="241">
        <f>PPA_emi!B5</f>
        <v>0</v>
      </c>
      <c r="C58" s="241">
        <f>PPA_emi!C5</f>
        <v>0</v>
      </c>
      <c r="D58" s="241">
        <f>PPA_emi!D5</f>
        <v>0</v>
      </c>
      <c r="E58" s="241">
        <f>PPA_emi!E5</f>
        <v>0</v>
      </c>
      <c r="F58" s="241">
        <f>PPA_emi!F5</f>
        <v>0</v>
      </c>
      <c r="G58" s="241">
        <f>PPA_emi!G5</f>
        <v>0</v>
      </c>
      <c r="H58" s="241">
        <f>PPA_emi!H5</f>
        <v>0</v>
      </c>
      <c r="I58" s="241">
        <f>PPA_emi!I5</f>
        <v>0</v>
      </c>
      <c r="J58" s="241">
        <f>PPA_emi!J5</f>
        <v>0</v>
      </c>
      <c r="K58" s="241">
        <f>PPA_emi!K5</f>
        <v>0</v>
      </c>
      <c r="L58" s="241">
        <f>PPA_emi!L5</f>
        <v>0</v>
      </c>
      <c r="M58" s="241">
        <f>PPA_emi!M5</f>
        <v>0</v>
      </c>
      <c r="N58" s="241">
        <f>PPA_emi!N5</f>
        <v>0</v>
      </c>
      <c r="O58" s="241">
        <f>PPA_emi!O5</f>
        <v>0</v>
      </c>
      <c r="P58" s="241">
        <f>PPA_emi!P5</f>
        <v>0</v>
      </c>
      <c r="Q58" s="241">
        <f>PPA_emi!Q5</f>
        <v>0</v>
      </c>
      <c r="R58" s="241">
        <f>PPA_emi!R5</f>
        <v>0</v>
      </c>
      <c r="S58" s="241">
        <f>PPA_emi!S5</f>
        <v>0</v>
      </c>
      <c r="T58" s="241">
        <f>PPA_emi!T5</f>
        <v>0</v>
      </c>
      <c r="U58" s="241">
        <f>PPA_emi!U5</f>
        <v>0</v>
      </c>
      <c r="V58" s="241">
        <f>PPA_emi!V5</f>
        <v>0</v>
      </c>
      <c r="W58" s="241">
        <f>PPA_emi!W5</f>
        <v>0</v>
      </c>
      <c r="X58" s="241">
        <f>PPA_emi!X5</f>
        <v>0</v>
      </c>
      <c r="Y58" s="241">
        <f>PPA_emi!Y5</f>
        <v>0</v>
      </c>
      <c r="DA58" s="83"/>
    </row>
    <row r="59" spans="1:105" ht="12" customHeight="1" x14ac:dyDescent="0.25">
      <c r="A59" s="99" t="s">
        <v>61</v>
      </c>
      <c r="B59" s="282">
        <f>PPA_emi!B32</f>
        <v>0</v>
      </c>
      <c r="C59" s="282">
        <f>PPA_emi!C32</f>
        <v>0</v>
      </c>
      <c r="D59" s="282">
        <f>PPA_emi!D32</f>
        <v>0</v>
      </c>
      <c r="E59" s="282">
        <f>PPA_emi!E32</f>
        <v>0</v>
      </c>
      <c r="F59" s="282">
        <f>PPA_emi!F32</f>
        <v>0</v>
      </c>
      <c r="G59" s="282">
        <f>PPA_emi!G32</f>
        <v>0</v>
      </c>
      <c r="H59" s="282">
        <f>PPA_emi!H32</f>
        <v>0</v>
      </c>
      <c r="I59" s="282">
        <f>PPA_emi!I32</f>
        <v>0</v>
      </c>
      <c r="J59" s="282">
        <f>PPA_emi!J32</f>
        <v>0</v>
      </c>
      <c r="K59" s="282">
        <f>PPA_emi!K32</f>
        <v>0</v>
      </c>
      <c r="L59" s="282">
        <f>PPA_emi!L32</f>
        <v>0</v>
      </c>
      <c r="M59" s="282">
        <f>PPA_emi!M32</f>
        <v>0</v>
      </c>
      <c r="N59" s="282">
        <f>PPA_emi!N32</f>
        <v>0</v>
      </c>
      <c r="O59" s="282">
        <f>PPA_emi!O32</f>
        <v>0</v>
      </c>
      <c r="P59" s="282">
        <f>PPA_emi!P32</f>
        <v>0</v>
      </c>
      <c r="Q59" s="282">
        <f>PPA_emi!Q32</f>
        <v>0</v>
      </c>
      <c r="R59" s="282">
        <f>PPA_emi!R32</f>
        <v>0</v>
      </c>
      <c r="S59" s="282">
        <f>PPA_emi!S32</f>
        <v>0</v>
      </c>
      <c r="T59" s="282">
        <f>PPA_emi!T32</f>
        <v>0</v>
      </c>
      <c r="U59" s="282">
        <f>PPA_emi!U32</f>
        <v>0</v>
      </c>
      <c r="V59" s="282">
        <f>PPA_emi!V32</f>
        <v>0</v>
      </c>
      <c r="W59" s="282">
        <f>PPA_emi!W32</f>
        <v>0</v>
      </c>
      <c r="X59" s="282">
        <f>PPA_emi!X32</f>
        <v>0</v>
      </c>
      <c r="Y59" s="282">
        <f>PPA_emi!Y32</f>
        <v>0</v>
      </c>
      <c r="DA59" s="94"/>
    </row>
    <row r="60" spans="1:105" ht="12" customHeight="1" x14ac:dyDescent="0.25">
      <c r="A60" s="52" t="s">
        <v>62</v>
      </c>
      <c r="B60" s="242">
        <f>PPA_emi!B83</f>
        <v>12.86157743855631</v>
      </c>
      <c r="C60" s="242">
        <f>PPA_emi!C83</f>
        <v>15.52334003793708</v>
      </c>
      <c r="D60" s="242">
        <f>PPA_emi!D83</f>
        <v>19.173088798128649</v>
      </c>
      <c r="E60" s="242">
        <f>PPA_emi!E83</f>
        <v>21.591889198557439</v>
      </c>
      <c r="F60" s="242">
        <f>PPA_emi!F83</f>
        <v>18.887506557925839</v>
      </c>
      <c r="G60" s="242">
        <f>PPA_emi!G83</f>
        <v>18.386590677920928</v>
      </c>
      <c r="H60" s="242">
        <f>PPA_emi!H83</f>
        <v>11.32467371840908</v>
      </c>
      <c r="I60" s="242">
        <f>PPA_emi!I83</f>
        <v>7.3033099178290524</v>
      </c>
      <c r="J60" s="242">
        <f>PPA_emi!J83</f>
        <v>9.9717361186180753</v>
      </c>
      <c r="K60" s="242">
        <f>PPA_emi!K83</f>
        <v>7.8158995183155158</v>
      </c>
      <c r="L60" s="242">
        <f>PPA_emi!L83</f>
        <v>5.2181009981203328</v>
      </c>
      <c r="M60" s="242">
        <f>PPA_emi!M83</f>
        <v>7.2567040425552154</v>
      </c>
      <c r="N60" s="242">
        <f>PPA_emi!N83</f>
        <v>9.3808817361560521</v>
      </c>
      <c r="O60" s="242">
        <f>PPA_emi!O83</f>
        <v>11.9381801422197</v>
      </c>
      <c r="P60" s="242">
        <f>PPA_emi!P83</f>
        <v>5.7698382595283304</v>
      </c>
      <c r="Q60" s="242">
        <f>PPA_emi!Q83</f>
        <v>5.4029285354430199</v>
      </c>
      <c r="R60" s="242">
        <f>PPA_emi!R83</f>
        <v>5.2952682617135292</v>
      </c>
      <c r="S60" s="242">
        <f>PPA_emi!S83</f>
        <v>5.0412411573517577</v>
      </c>
      <c r="T60" s="242">
        <f>PPA_emi!T83</f>
        <v>1.421580365970313</v>
      </c>
      <c r="U60" s="242">
        <f>PPA_emi!U83</f>
        <v>2.0458662593962389</v>
      </c>
      <c r="V60" s="242">
        <f>PPA_emi!V83</f>
        <v>0.60741028649105078</v>
      </c>
      <c r="W60" s="242">
        <f>PPA_emi!W83</f>
        <v>13.891850100430441</v>
      </c>
      <c r="X60" s="242">
        <f>PPA_emi!X83</f>
        <v>8.4618754974086929</v>
      </c>
      <c r="Y60" s="242">
        <f>PPA_emi!Y83</f>
        <v>8.094587206509722</v>
      </c>
      <c r="DA60" s="84"/>
    </row>
    <row r="61" spans="1:105" ht="12" customHeight="1" x14ac:dyDescent="0.25">
      <c r="A61" s="143"/>
      <c r="B61" s="249"/>
      <c r="C61" s="249"/>
      <c r="D61" s="249"/>
      <c r="E61" s="249"/>
      <c r="F61" s="249"/>
      <c r="G61" s="249"/>
      <c r="H61" s="249"/>
      <c r="I61" s="249"/>
      <c r="J61" s="249"/>
      <c r="K61" s="249"/>
      <c r="L61" s="249"/>
      <c r="M61" s="249"/>
      <c r="N61" s="249"/>
      <c r="O61" s="249"/>
      <c r="P61" s="249"/>
      <c r="Q61" s="249"/>
      <c r="R61" s="249"/>
      <c r="S61" s="249"/>
      <c r="T61" s="249"/>
      <c r="U61" s="249"/>
      <c r="V61" s="249"/>
      <c r="W61" s="249"/>
      <c r="X61" s="249"/>
      <c r="Y61" s="249"/>
      <c r="DA61" s="145"/>
    </row>
    <row r="62" spans="1:105" ht="12" customHeight="1" x14ac:dyDescent="0.25">
      <c r="A62" s="115" t="s">
        <v>147</v>
      </c>
      <c r="B62" s="312"/>
      <c r="C62" s="312"/>
      <c r="D62" s="312"/>
      <c r="E62" s="312"/>
      <c r="F62" s="312"/>
      <c r="G62" s="312"/>
      <c r="H62" s="312"/>
      <c r="I62" s="312"/>
      <c r="J62" s="312"/>
      <c r="K62" s="312"/>
      <c r="L62" s="312"/>
      <c r="M62" s="312"/>
      <c r="N62" s="312"/>
      <c r="O62" s="312"/>
      <c r="P62" s="312"/>
      <c r="Q62" s="312"/>
      <c r="R62" s="312"/>
      <c r="S62" s="312"/>
      <c r="T62" s="312"/>
      <c r="U62" s="312"/>
      <c r="V62" s="312"/>
      <c r="W62" s="312"/>
      <c r="X62" s="312"/>
      <c r="Y62" s="312"/>
      <c r="DA62" s="118"/>
    </row>
    <row r="63" spans="1:105" ht="12" customHeight="1" x14ac:dyDescent="0.25">
      <c r="A63" s="50" t="s">
        <v>54</v>
      </c>
      <c r="B63" s="287" t="str">
        <f t="shared" ref="B63:Y63" si="13">IF(B$10=0,"",B$5/B$10*1000)</f>
        <v/>
      </c>
      <c r="C63" s="287" t="str">
        <f t="shared" si="13"/>
        <v/>
      </c>
      <c r="D63" s="287" t="str">
        <f t="shared" si="13"/>
        <v/>
      </c>
      <c r="E63" s="287" t="str">
        <f t="shared" si="13"/>
        <v/>
      </c>
      <c r="F63" s="287" t="str">
        <f t="shared" si="13"/>
        <v/>
      </c>
      <c r="G63" s="287" t="str">
        <f t="shared" si="13"/>
        <v/>
      </c>
      <c r="H63" s="287" t="str">
        <f t="shared" si="13"/>
        <v/>
      </c>
      <c r="I63" s="287" t="str">
        <f t="shared" si="13"/>
        <v/>
      </c>
      <c r="J63" s="287" t="str">
        <f t="shared" si="13"/>
        <v/>
      </c>
      <c r="K63" s="287" t="str">
        <f t="shared" si="13"/>
        <v/>
      </c>
      <c r="L63" s="287" t="str">
        <f t="shared" si="13"/>
        <v/>
      </c>
      <c r="M63" s="287" t="str">
        <f t="shared" si="13"/>
        <v/>
      </c>
      <c r="N63" s="287" t="str">
        <f t="shared" si="13"/>
        <v/>
      </c>
      <c r="O63" s="287" t="str">
        <f t="shared" si="13"/>
        <v/>
      </c>
      <c r="P63" s="287" t="str">
        <f t="shared" si="13"/>
        <v/>
      </c>
      <c r="Q63" s="287" t="str">
        <f t="shared" si="13"/>
        <v/>
      </c>
      <c r="R63" s="287" t="str">
        <f t="shared" si="13"/>
        <v/>
      </c>
      <c r="S63" s="287" t="str">
        <f t="shared" si="13"/>
        <v/>
      </c>
      <c r="T63" s="287" t="str">
        <f t="shared" si="13"/>
        <v/>
      </c>
      <c r="U63" s="287" t="str">
        <f t="shared" si="13"/>
        <v/>
      </c>
      <c r="V63" s="287" t="str">
        <f t="shared" si="13"/>
        <v/>
      </c>
      <c r="W63" s="287" t="str">
        <f t="shared" si="13"/>
        <v/>
      </c>
      <c r="X63" s="287" t="str">
        <f t="shared" si="13"/>
        <v/>
      </c>
      <c r="Y63" s="287" t="str">
        <f t="shared" si="13"/>
        <v/>
      </c>
      <c r="DA63" s="83"/>
    </row>
    <row r="64" spans="1:105" ht="12" customHeight="1" x14ac:dyDescent="0.25">
      <c r="A64" s="107" t="s">
        <v>61</v>
      </c>
      <c r="B64" s="288" t="str">
        <f t="shared" ref="B64:Y64" si="14">IF(B$11=0,"",B$6/B$11*1000)</f>
        <v/>
      </c>
      <c r="C64" s="288" t="str">
        <f t="shared" si="14"/>
        <v/>
      </c>
      <c r="D64" s="288" t="str">
        <f t="shared" si="14"/>
        <v/>
      </c>
      <c r="E64" s="288" t="str">
        <f t="shared" si="14"/>
        <v/>
      </c>
      <c r="F64" s="288" t="str">
        <f t="shared" si="14"/>
        <v/>
      </c>
      <c r="G64" s="288" t="str">
        <f t="shared" si="14"/>
        <v/>
      </c>
      <c r="H64" s="288" t="str">
        <f t="shared" si="14"/>
        <v/>
      </c>
      <c r="I64" s="288" t="str">
        <f t="shared" si="14"/>
        <v/>
      </c>
      <c r="J64" s="288" t="str">
        <f t="shared" si="14"/>
        <v/>
      </c>
      <c r="K64" s="288" t="str">
        <f t="shared" si="14"/>
        <v/>
      </c>
      <c r="L64" s="288" t="str">
        <f t="shared" si="14"/>
        <v/>
      </c>
      <c r="M64" s="288" t="str">
        <f t="shared" si="14"/>
        <v/>
      </c>
      <c r="N64" s="288" t="str">
        <f t="shared" si="14"/>
        <v/>
      </c>
      <c r="O64" s="288" t="str">
        <f t="shared" si="14"/>
        <v/>
      </c>
      <c r="P64" s="288" t="str">
        <f t="shared" si="14"/>
        <v/>
      </c>
      <c r="Q64" s="288" t="str">
        <f t="shared" si="14"/>
        <v/>
      </c>
      <c r="R64" s="288" t="str">
        <f t="shared" si="14"/>
        <v/>
      </c>
      <c r="S64" s="288" t="str">
        <f t="shared" si="14"/>
        <v/>
      </c>
      <c r="T64" s="288" t="str">
        <f t="shared" si="14"/>
        <v/>
      </c>
      <c r="U64" s="288" t="str">
        <f t="shared" si="14"/>
        <v/>
      </c>
      <c r="V64" s="288" t="str">
        <f t="shared" si="14"/>
        <v/>
      </c>
      <c r="W64" s="288" t="str">
        <f t="shared" si="14"/>
        <v/>
      </c>
      <c r="X64" s="288" t="str">
        <f t="shared" si="14"/>
        <v/>
      </c>
      <c r="Y64" s="288" t="str">
        <f t="shared" si="14"/>
        <v/>
      </c>
      <c r="DA64" s="94"/>
    </row>
    <row r="65" spans="1:105" ht="12" customHeight="1" x14ac:dyDescent="0.25">
      <c r="A65" s="49" t="s">
        <v>62</v>
      </c>
      <c r="B65" s="289">
        <f t="shared" ref="B65:Y65" si="15">IF(B$12=0,"",B$7/B$12*1000)</f>
        <v>2153.7254901960791</v>
      </c>
      <c r="C65" s="289">
        <f t="shared" si="15"/>
        <v>1927.0175438596486</v>
      </c>
      <c r="D65" s="289">
        <f t="shared" si="15"/>
        <v>1830.666666666667</v>
      </c>
      <c r="E65" s="289">
        <f t="shared" si="15"/>
        <v>1830.666666666667</v>
      </c>
      <c r="F65" s="289">
        <f t="shared" si="15"/>
        <v>1927.0175438596491</v>
      </c>
      <c r="G65" s="289">
        <f t="shared" si="15"/>
        <v>1743.4920634920632</v>
      </c>
      <c r="H65" s="289">
        <f t="shared" si="15"/>
        <v>1830.6666666666667</v>
      </c>
      <c r="I65" s="289">
        <f t="shared" si="15"/>
        <v>1868.0272108843535</v>
      </c>
      <c r="J65" s="289">
        <f t="shared" si="15"/>
        <v>1664.2424242424242</v>
      </c>
      <c r="K65" s="289">
        <f t="shared" si="15"/>
        <v>1591.8840579710145</v>
      </c>
      <c r="L65" s="289">
        <f t="shared" si="15"/>
        <v>1830.6666666666674</v>
      </c>
      <c r="M65" s="289">
        <f t="shared" si="15"/>
        <v>2034.0740740740748</v>
      </c>
      <c r="N65" s="289">
        <f t="shared" si="15"/>
        <v>1664.2424242424231</v>
      </c>
      <c r="O65" s="289">
        <f t="shared" si="15"/>
        <v>1408.2051282051279</v>
      </c>
      <c r="P65" s="289">
        <f t="shared" si="15"/>
        <v>2034.074074074073</v>
      </c>
      <c r="Q65" s="289">
        <f t="shared" si="15"/>
        <v>1927.0175438596495</v>
      </c>
      <c r="R65" s="289">
        <f t="shared" si="15"/>
        <v>1830.6666666666667</v>
      </c>
      <c r="S65" s="289">
        <f t="shared" si="15"/>
        <v>2034.0740740740735</v>
      </c>
      <c r="T65" s="289">
        <f t="shared" si="15"/>
        <v>4224.6153846153848</v>
      </c>
      <c r="U65" s="289">
        <f t="shared" si="15"/>
        <v>3328.4848484848485</v>
      </c>
      <c r="V65" s="289">
        <f t="shared" si="15"/>
        <v>3661.3333333333335</v>
      </c>
      <c r="W65" s="289">
        <f t="shared" si="15"/>
        <v>1533.6005985793247</v>
      </c>
      <c r="X65" s="289">
        <f t="shared" si="15"/>
        <v>1511.6749891291108</v>
      </c>
      <c r="Y65" s="289">
        <f t="shared" si="15"/>
        <v>1654.9312995760304</v>
      </c>
      <c r="DA65" s="84"/>
    </row>
    <row r="66" spans="1:105" ht="12" customHeight="1" x14ac:dyDescent="0.25">
      <c r="A66" s="115" t="s">
        <v>148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6"/>
      <c r="Q66" s="286"/>
      <c r="R66" s="286"/>
      <c r="S66" s="286"/>
      <c r="T66" s="286"/>
      <c r="U66" s="286"/>
      <c r="V66" s="286"/>
      <c r="W66" s="286"/>
      <c r="X66" s="286"/>
      <c r="Y66" s="286"/>
      <c r="DA66" s="118"/>
    </row>
    <row r="67" spans="1:105" ht="12" customHeight="1" x14ac:dyDescent="0.25">
      <c r="A67" s="50" t="s">
        <v>54</v>
      </c>
      <c r="B67" s="252" t="str">
        <f t="shared" ref="B67:Y67" si="16">IF(B$53=0,"",B$53/B$10)</f>
        <v/>
      </c>
      <c r="C67" s="252" t="str">
        <f t="shared" si="16"/>
        <v/>
      </c>
      <c r="D67" s="252" t="str">
        <f t="shared" si="16"/>
        <v/>
      </c>
      <c r="E67" s="252" t="str">
        <f t="shared" si="16"/>
        <v/>
      </c>
      <c r="F67" s="252" t="str">
        <f t="shared" si="16"/>
        <v/>
      </c>
      <c r="G67" s="252" t="str">
        <f t="shared" si="16"/>
        <v/>
      </c>
      <c r="H67" s="252" t="str">
        <f t="shared" si="16"/>
        <v/>
      </c>
      <c r="I67" s="252" t="str">
        <f t="shared" si="16"/>
        <v/>
      </c>
      <c r="J67" s="252" t="str">
        <f t="shared" si="16"/>
        <v/>
      </c>
      <c r="K67" s="252" t="str">
        <f t="shared" si="16"/>
        <v/>
      </c>
      <c r="L67" s="252" t="str">
        <f t="shared" si="16"/>
        <v/>
      </c>
      <c r="M67" s="252" t="str">
        <f t="shared" si="16"/>
        <v/>
      </c>
      <c r="N67" s="252" t="str">
        <f t="shared" si="16"/>
        <v/>
      </c>
      <c r="O67" s="252" t="str">
        <f t="shared" si="16"/>
        <v/>
      </c>
      <c r="P67" s="252" t="str">
        <f t="shared" si="16"/>
        <v/>
      </c>
      <c r="Q67" s="252" t="str">
        <f t="shared" si="16"/>
        <v/>
      </c>
      <c r="R67" s="252" t="str">
        <f t="shared" si="16"/>
        <v/>
      </c>
      <c r="S67" s="252" t="str">
        <f t="shared" si="16"/>
        <v/>
      </c>
      <c r="T67" s="252" t="str">
        <f t="shared" si="16"/>
        <v/>
      </c>
      <c r="U67" s="252" t="str">
        <f t="shared" si="16"/>
        <v/>
      </c>
      <c r="V67" s="252" t="str">
        <f t="shared" si="16"/>
        <v/>
      </c>
      <c r="W67" s="252" t="str">
        <f t="shared" si="16"/>
        <v/>
      </c>
      <c r="X67" s="252" t="str">
        <f t="shared" si="16"/>
        <v/>
      </c>
      <c r="Y67" s="252" t="str">
        <f t="shared" si="16"/>
        <v/>
      </c>
      <c r="DA67" s="83"/>
    </row>
    <row r="68" spans="1:105" ht="12" customHeight="1" x14ac:dyDescent="0.25">
      <c r="A68" s="107" t="s">
        <v>61</v>
      </c>
      <c r="B68" s="291" t="str">
        <f t="shared" ref="B68:Y68" si="17">IF(B$54=0,"",B$54/B$11)</f>
        <v/>
      </c>
      <c r="C68" s="291" t="str">
        <f t="shared" si="17"/>
        <v/>
      </c>
      <c r="D68" s="291" t="str">
        <f t="shared" si="17"/>
        <v/>
      </c>
      <c r="E68" s="291" t="str">
        <f t="shared" si="17"/>
        <v/>
      </c>
      <c r="F68" s="291" t="str">
        <f t="shared" si="17"/>
        <v/>
      </c>
      <c r="G68" s="291" t="str">
        <f t="shared" si="17"/>
        <v/>
      </c>
      <c r="H68" s="291" t="str">
        <f t="shared" si="17"/>
        <v/>
      </c>
      <c r="I68" s="291" t="str">
        <f t="shared" si="17"/>
        <v/>
      </c>
      <c r="J68" s="291" t="str">
        <f t="shared" si="17"/>
        <v/>
      </c>
      <c r="K68" s="291" t="str">
        <f t="shared" si="17"/>
        <v/>
      </c>
      <c r="L68" s="291" t="str">
        <f t="shared" si="17"/>
        <v/>
      </c>
      <c r="M68" s="291" t="str">
        <f t="shared" si="17"/>
        <v/>
      </c>
      <c r="N68" s="291" t="str">
        <f t="shared" si="17"/>
        <v/>
      </c>
      <c r="O68" s="291" t="str">
        <f t="shared" si="17"/>
        <v/>
      </c>
      <c r="P68" s="291" t="str">
        <f t="shared" si="17"/>
        <v/>
      </c>
      <c r="Q68" s="291" t="str">
        <f t="shared" si="17"/>
        <v/>
      </c>
      <c r="R68" s="291" t="str">
        <f t="shared" si="17"/>
        <v/>
      </c>
      <c r="S68" s="291" t="str">
        <f t="shared" si="17"/>
        <v/>
      </c>
      <c r="T68" s="291" t="str">
        <f t="shared" si="17"/>
        <v/>
      </c>
      <c r="U68" s="291" t="str">
        <f t="shared" si="17"/>
        <v/>
      </c>
      <c r="V68" s="291" t="str">
        <f t="shared" si="17"/>
        <v/>
      </c>
      <c r="W68" s="291" t="str">
        <f t="shared" si="17"/>
        <v/>
      </c>
      <c r="X68" s="291" t="str">
        <f t="shared" si="17"/>
        <v/>
      </c>
      <c r="Y68" s="291" t="str">
        <f t="shared" si="17"/>
        <v/>
      </c>
      <c r="DA68" s="94"/>
    </row>
    <row r="69" spans="1:105" ht="12" customHeight="1" x14ac:dyDescent="0.25">
      <c r="A69" s="49" t="s">
        <v>62</v>
      </c>
      <c r="B69" s="253">
        <f t="shared" ref="B69:Y69" si="18">IF(B$55=0,"",B$55/B$12)</f>
        <v>0.14245734968548016</v>
      </c>
      <c r="C69" s="253">
        <f t="shared" si="18"/>
        <v>0.15069946619796862</v>
      </c>
      <c r="D69" s="253">
        <f t="shared" si="18"/>
        <v>0.15947639568458657</v>
      </c>
      <c r="E69" s="253">
        <f t="shared" si="18"/>
        <v>0.17148421895069704</v>
      </c>
      <c r="F69" s="253">
        <f t="shared" si="18"/>
        <v>0.17246754470062728</v>
      </c>
      <c r="G69" s="253">
        <f t="shared" si="18"/>
        <v>0.16488645130914711</v>
      </c>
      <c r="H69" s="253">
        <f t="shared" si="18"/>
        <v>0.1417732853130983</v>
      </c>
      <c r="I69" s="253">
        <f t="shared" si="18"/>
        <v>0.12051013364038703</v>
      </c>
      <c r="J69" s="253">
        <f t="shared" si="18"/>
        <v>0.14778499376838714</v>
      </c>
      <c r="K69" s="253">
        <f t="shared" si="18"/>
        <v>0.12320612901731952</v>
      </c>
      <c r="L69" s="253">
        <f t="shared" si="18"/>
        <v>0.11815081681539587</v>
      </c>
      <c r="M69" s="253">
        <f t="shared" si="18"/>
        <v>0.11755666973594447</v>
      </c>
      <c r="N69" s="253">
        <f t="shared" si="18"/>
        <v>0.12055421430360369</v>
      </c>
      <c r="O69" s="253">
        <f t="shared" si="18"/>
        <v>0.12926324744542017</v>
      </c>
      <c r="P69" s="253">
        <f t="shared" si="18"/>
        <v>0.11425128599661483</v>
      </c>
      <c r="Q69" s="253">
        <f t="shared" si="18"/>
        <v>0.11030908393401216</v>
      </c>
      <c r="R69" s="253">
        <f t="shared" si="18"/>
        <v>0.10316646971017503</v>
      </c>
      <c r="S69" s="253">
        <f t="shared" si="18"/>
        <v>0.10252287356161094</v>
      </c>
      <c r="T69" s="253">
        <f t="shared" si="18"/>
        <v>0.10245205132841843</v>
      </c>
      <c r="U69" s="253">
        <f t="shared" si="18"/>
        <v>0.1058216706967188</v>
      </c>
      <c r="V69" s="253">
        <f t="shared" si="18"/>
        <v>0.10956631705916302</v>
      </c>
      <c r="W69" s="253">
        <f t="shared" si="18"/>
        <v>0.14109556092895834</v>
      </c>
      <c r="X69" s="253">
        <f t="shared" si="18"/>
        <v>0.1369578963239538</v>
      </c>
      <c r="Y69" s="253">
        <f t="shared" si="18"/>
        <v>0.14109556092895839</v>
      </c>
      <c r="DA69" s="84"/>
    </row>
    <row r="70" spans="1:105" ht="12" customHeight="1" x14ac:dyDescent="0.25">
      <c r="A70" s="115" t="s">
        <v>149</v>
      </c>
      <c r="B70" s="286"/>
      <c r="C70" s="286"/>
      <c r="D70" s="286"/>
      <c r="E70" s="286"/>
      <c r="F70" s="286"/>
      <c r="G70" s="286"/>
      <c r="H70" s="286"/>
      <c r="I70" s="286"/>
      <c r="J70" s="286"/>
      <c r="K70" s="286"/>
      <c r="L70" s="286"/>
      <c r="M70" s="286"/>
      <c r="N70" s="286"/>
      <c r="O70" s="286"/>
      <c r="P70" s="286"/>
      <c r="Q70" s="286"/>
      <c r="R70" s="286"/>
      <c r="S70" s="286"/>
      <c r="T70" s="286"/>
      <c r="U70" s="286"/>
      <c r="V70" s="286"/>
      <c r="W70" s="286"/>
      <c r="X70" s="286"/>
      <c r="Y70" s="286"/>
      <c r="DA70" s="118"/>
    </row>
    <row r="71" spans="1:105" ht="12" customHeight="1" x14ac:dyDescent="0.25">
      <c r="A71" s="50" t="s">
        <v>54</v>
      </c>
      <c r="B71" s="252" t="str">
        <f>IF(PPA_ued!B$5=0,"",PPA_ued!B$5/B$10)</f>
        <v/>
      </c>
      <c r="C71" s="252" t="str">
        <f>IF(PPA_ued!C$5=0,"",PPA_ued!C$5/C$10)</f>
        <v/>
      </c>
      <c r="D71" s="252" t="str">
        <f>IF(PPA_ued!D$5=0,"",PPA_ued!D$5/D$10)</f>
        <v/>
      </c>
      <c r="E71" s="252" t="str">
        <f>IF(PPA_ued!E$5=0,"",PPA_ued!E$5/E$10)</f>
        <v/>
      </c>
      <c r="F71" s="252" t="str">
        <f>IF(PPA_ued!F$5=0,"",PPA_ued!F$5/F$10)</f>
        <v/>
      </c>
      <c r="G71" s="252" t="str">
        <f>IF(PPA_ued!G$5=0,"",PPA_ued!G$5/G$10)</f>
        <v/>
      </c>
      <c r="H71" s="252" t="str">
        <f>IF(PPA_ued!H$5=0,"",PPA_ued!H$5/H$10)</f>
        <v/>
      </c>
      <c r="I71" s="252" t="str">
        <f>IF(PPA_ued!I$5=0,"",PPA_ued!I$5/I$10)</f>
        <v/>
      </c>
      <c r="J71" s="252" t="str">
        <f>IF(PPA_ued!J$5=0,"",PPA_ued!J$5/J$10)</f>
        <v/>
      </c>
      <c r="K71" s="252" t="str">
        <f>IF(PPA_ued!K$5=0,"",PPA_ued!K$5/K$10)</f>
        <v/>
      </c>
      <c r="L71" s="252" t="str">
        <f>IF(PPA_ued!L$5=0,"",PPA_ued!L$5/L$10)</f>
        <v/>
      </c>
      <c r="M71" s="252" t="str">
        <f>IF(PPA_ued!M$5=0,"",PPA_ued!M$5/M$10)</f>
        <v/>
      </c>
      <c r="N71" s="252" t="str">
        <f>IF(PPA_ued!N$5=0,"",PPA_ued!N$5/N$10)</f>
        <v/>
      </c>
      <c r="O71" s="252" t="str">
        <f>IF(PPA_ued!O$5=0,"",PPA_ued!O$5/O$10)</f>
        <v/>
      </c>
      <c r="P71" s="252" t="str">
        <f>IF(PPA_ued!P$5=0,"",PPA_ued!P$5/P$10)</f>
        <v/>
      </c>
      <c r="Q71" s="252" t="str">
        <f>IF(PPA_ued!Q$5=0,"",PPA_ued!Q$5/Q$10)</f>
        <v/>
      </c>
      <c r="R71" s="252" t="str">
        <f>IF(PPA_ued!R$5=0,"",PPA_ued!R$5/R$10)</f>
        <v/>
      </c>
      <c r="S71" s="252" t="str">
        <f>IF(PPA_ued!S$5=0,"",PPA_ued!S$5/S$10)</f>
        <v/>
      </c>
      <c r="T71" s="252" t="str">
        <f>IF(PPA_ued!T$5=0,"",PPA_ued!T$5/T$10)</f>
        <v/>
      </c>
      <c r="U71" s="252" t="str">
        <f>IF(PPA_ued!U$5=0,"",PPA_ued!U$5/U$10)</f>
        <v/>
      </c>
      <c r="V71" s="252" t="str">
        <f>IF(PPA_ued!V$5=0,"",PPA_ued!V$5/V$10)</f>
        <v/>
      </c>
      <c r="W71" s="252" t="str">
        <f>IF(PPA_ued!W$5=0,"",PPA_ued!W$5/W$10)</f>
        <v/>
      </c>
      <c r="X71" s="252" t="str">
        <f>IF(PPA_ued!X$5=0,"",PPA_ued!X$5/X$10)</f>
        <v/>
      </c>
      <c r="Y71" s="252" t="str">
        <f>IF(PPA_ued!Y$5=0,"",PPA_ued!Y$5/Y$10)</f>
        <v/>
      </c>
      <c r="DA71" s="83"/>
    </row>
    <row r="72" spans="1:105" ht="12" customHeight="1" x14ac:dyDescent="0.25">
      <c r="A72" s="107" t="s">
        <v>61</v>
      </c>
      <c r="B72" s="291" t="str">
        <f>IF(PPA_ued!B$32=0,"",PPA_ued!B$32/B$11)</f>
        <v/>
      </c>
      <c r="C72" s="291" t="str">
        <f>IF(PPA_ued!C$32=0,"",PPA_ued!C$32/C$11)</f>
        <v/>
      </c>
      <c r="D72" s="291" t="str">
        <f>IF(PPA_ued!D$32=0,"",PPA_ued!D$32/D$11)</f>
        <v/>
      </c>
      <c r="E72" s="291" t="str">
        <f>IF(PPA_ued!E$32=0,"",PPA_ued!E$32/E$11)</f>
        <v/>
      </c>
      <c r="F72" s="291" t="str">
        <f>IF(PPA_ued!F$32=0,"",PPA_ued!F$32/F$11)</f>
        <v/>
      </c>
      <c r="G72" s="291" t="str">
        <f>IF(PPA_ued!G$32=0,"",PPA_ued!G$32/G$11)</f>
        <v/>
      </c>
      <c r="H72" s="291" t="str">
        <f>IF(PPA_ued!H$32=0,"",PPA_ued!H$32/H$11)</f>
        <v/>
      </c>
      <c r="I72" s="291" t="str">
        <f>IF(PPA_ued!I$32=0,"",PPA_ued!I$32/I$11)</f>
        <v/>
      </c>
      <c r="J72" s="291" t="str">
        <f>IF(PPA_ued!J$32=0,"",PPA_ued!J$32/J$11)</f>
        <v/>
      </c>
      <c r="K72" s="291" t="str">
        <f>IF(PPA_ued!K$32=0,"",PPA_ued!K$32/K$11)</f>
        <v/>
      </c>
      <c r="L72" s="291" t="str">
        <f>IF(PPA_ued!L$32=0,"",PPA_ued!L$32/L$11)</f>
        <v/>
      </c>
      <c r="M72" s="291" t="str">
        <f>IF(PPA_ued!M$32=0,"",PPA_ued!M$32/M$11)</f>
        <v/>
      </c>
      <c r="N72" s="291" t="str">
        <f>IF(PPA_ued!N$32=0,"",PPA_ued!N$32/N$11)</f>
        <v/>
      </c>
      <c r="O72" s="291" t="str">
        <f>IF(PPA_ued!O$32=0,"",PPA_ued!O$32/O$11)</f>
        <v/>
      </c>
      <c r="P72" s="291" t="str">
        <f>IF(PPA_ued!P$32=0,"",PPA_ued!P$32/P$11)</f>
        <v/>
      </c>
      <c r="Q72" s="291" t="str">
        <f>IF(PPA_ued!Q$32=0,"",PPA_ued!Q$32/Q$11)</f>
        <v/>
      </c>
      <c r="R72" s="291" t="str">
        <f>IF(PPA_ued!R$32=0,"",PPA_ued!R$32/R$11)</f>
        <v/>
      </c>
      <c r="S72" s="291" t="str">
        <f>IF(PPA_ued!S$32=0,"",PPA_ued!S$32/S$11)</f>
        <v/>
      </c>
      <c r="T72" s="291" t="str">
        <f>IF(PPA_ued!T$32=0,"",PPA_ued!T$32/T$11)</f>
        <v/>
      </c>
      <c r="U72" s="291" t="str">
        <f>IF(PPA_ued!U$32=0,"",PPA_ued!U$32/U$11)</f>
        <v/>
      </c>
      <c r="V72" s="291" t="str">
        <f>IF(PPA_ued!V$32=0,"",PPA_ued!V$32/V$11)</f>
        <v/>
      </c>
      <c r="W72" s="291" t="str">
        <f>IF(PPA_ued!W$32=0,"",PPA_ued!W$32/W$11)</f>
        <v/>
      </c>
      <c r="X72" s="291" t="str">
        <f>IF(PPA_ued!X$32=0,"",PPA_ued!X$32/X$11)</f>
        <v/>
      </c>
      <c r="Y72" s="291" t="str">
        <f>IF(PPA_ued!Y$32=0,"",PPA_ued!Y$32/Y$11)</f>
        <v/>
      </c>
      <c r="DA72" s="94"/>
    </row>
    <row r="73" spans="1:105" ht="12" customHeight="1" x14ac:dyDescent="0.25">
      <c r="A73" s="49" t="s">
        <v>62</v>
      </c>
      <c r="B73" s="253">
        <f>IF(PPA_ued!B$83=0,"",PPA_ued!B$83/B$12)</f>
        <v>0.11835608474729521</v>
      </c>
      <c r="C73" s="253">
        <f>IF(PPA_ued!C$83=0,"",PPA_ued!C$83/C$12)</f>
        <v>0.12524164076630928</v>
      </c>
      <c r="D73" s="253">
        <f>IF(PPA_ued!D$83=0,"",PPA_ued!D$83/D$12)</f>
        <v>0.13297151681813782</v>
      </c>
      <c r="E73" s="253">
        <f>IF(PPA_ued!E$83=0,"",PPA_ued!E$83/E$12)</f>
        <v>0.14335608811339154</v>
      </c>
      <c r="F73" s="253">
        <f>IF(PPA_ued!F$83=0,"",PPA_ued!F$83/F$12)</f>
        <v>0.14403236796346156</v>
      </c>
      <c r="G73" s="253">
        <f>IF(PPA_ued!G$83=0,"",PPA_ued!G$83/G$12)</f>
        <v>0.13817313745891907</v>
      </c>
      <c r="H73" s="253">
        <f>IF(PPA_ued!H$83=0,"",PPA_ued!H$83/H$12)</f>
        <v>0.11751094962525126</v>
      </c>
      <c r="I73" s="253">
        <f>IF(PPA_ued!I$83=0,"",PPA_ued!I$83/I$12)</f>
        <v>9.9031713537705207E-2</v>
      </c>
      <c r="J73" s="253">
        <f>IF(PPA_ued!J$83=0,"",PPA_ued!J$83/J$12)</f>
        <v>0.12256114085676295</v>
      </c>
      <c r="K73" s="253">
        <f>IF(PPA_ued!K$83=0,"",PPA_ued!K$83/K$12)</f>
        <v>0.101640405049801</v>
      </c>
      <c r="L73" s="253">
        <f>IF(PPA_ued!L$83=0,"",PPA_ued!L$83/L$12)</f>
        <v>9.6920929852632537E-2</v>
      </c>
      <c r="M73" s="253">
        <f>IF(PPA_ued!M$83=0,"",PPA_ued!M$83/M$12)</f>
        <v>0.10152065143188069</v>
      </c>
      <c r="N73" s="253">
        <f>IF(PPA_ued!N$83=0,"",PPA_ued!N$83/N$12)</f>
        <v>0.10600714896194922</v>
      </c>
      <c r="O73" s="253">
        <f>IF(PPA_ued!O$83=0,"",PPA_ued!O$83/O$12)</f>
        <v>0.11644947909369659</v>
      </c>
      <c r="P73" s="253">
        <f>IF(PPA_ued!P$83=0,"",PPA_ued!P$83/P$12)</f>
        <v>9.7188216121611229E-2</v>
      </c>
      <c r="Q73" s="253">
        <f>IF(PPA_ued!Q$83=0,"",PPA_ued!Q$83/Q$12)</f>
        <v>9.3197277681768553E-2</v>
      </c>
      <c r="R73" s="253">
        <f>IF(PPA_ued!R$83=0,"",PPA_ued!R$83/R$12)</f>
        <v>8.708021431397614E-2</v>
      </c>
      <c r="S73" s="253">
        <f>IF(PPA_ued!S$83=0,"",PPA_ued!S$83/S$12)</f>
        <v>8.6692022407051053E-2</v>
      </c>
      <c r="T73" s="253">
        <f>IF(PPA_ued!T$83=0,"",PPA_ued!T$83/T$12)</f>
        <v>8.3604017607327344E-2</v>
      </c>
      <c r="U73" s="253">
        <f>IF(PPA_ued!U$83=0,"",PPA_ued!U$83/U$12)</f>
        <v>8.6473091342615813E-2</v>
      </c>
      <c r="V73" s="253">
        <f>IF(PPA_ued!V$83=0,"",PPA_ued!V$83/V$12)</f>
        <v>8.8687719654083522E-2</v>
      </c>
      <c r="W73" s="253">
        <f>IF(PPA_ued!W$83=0,"",PPA_ued!W$83/W$12)</f>
        <v>0.13246189991744298</v>
      </c>
      <c r="X73" s="253">
        <f>IF(PPA_ued!X$83=0,"",PPA_ued!X$83/X$12)</f>
        <v>0.12111340711872289</v>
      </c>
      <c r="Y73" s="253">
        <f>IF(PPA_ued!Y$83=0,"",PPA_ued!Y$83/Y$12)</f>
        <v>0.12822233417105658</v>
      </c>
      <c r="DA73" s="84"/>
    </row>
    <row r="74" spans="1:105" ht="12" customHeight="1" x14ac:dyDescent="0.25">
      <c r="A74" s="110" t="s">
        <v>87</v>
      </c>
      <c r="B74" s="254">
        <f t="shared" ref="B74:Y74" si="19">IF(B$52=0,"",B$57/B$52)</f>
        <v>0.91831185989225517</v>
      </c>
      <c r="C74" s="254">
        <f t="shared" si="19"/>
        <v>0.93220516064362469</v>
      </c>
      <c r="D74" s="254">
        <f t="shared" si="19"/>
        <v>0.91270899853151644</v>
      </c>
      <c r="E74" s="254">
        <f t="shared" si="19"/>
        <v>0.88372697588701543</v>
      </c>
      <c r="F74" s="254">
        <f t="shared" si="19"/>
        <v>0.88433128658487736</v>
      </c>
      <c r="G74" s="254">
        <f t="shared" si="19"/>
        <v>0.90608111653857526</v>
      </c>
      <c r="H74" s="254">
        <f t="shared" si="19"/>
        <v>0.78320412543245332</v>
      </c>
      <c r="I74" s="254">
        <f t="shared" si="19"/>
        <v>0.67594179713469793</v>
      </c>
      <c r="J74" s="254">
        <f t="shared" si="19"/>
        <v>0.77898955532549807</v>
      </c>
      <c r="K74" s="254">
        <f t="shared" si="19"/>
        <v>0.71551410105486024</v>
      </c>
      <c r="L74" s="254">
        <f t="shared" si="19"/>
        <v>0.65659570475991025</v>
      </c>
      <c r="M74" s="254">
        <f t="shared" si="19"/>
        <v>1.1388479747242752</v>
      </c>
      <c r="N74" s="254">
        <f t="shared" si="19"/>
        <v>1.2619533687841356</v>
      </c>
      <c r="O74" s="254">
        <f t="shared" si="19"/>
        <v>1.432473227002756</v>
      </c>
      <c r="P74" s="254">
        <f t="shared" si="19"/>
        <v>1.0058190655521919</v>
      </c>
      <c r="Q74" s="254">
        <f t="shared" si="19"/>
        <v>0.94854040104464243</v>
      </c>
      <c r="R74" s="254">
        <f t="shared" si="19"/>
        <v>0.94265987882639457</v>
      </c>
      <c r="S74" s="254">
        <f t="shared" si="19"/>
        <v>0.96884466099315769</v>
      </c>
      <c r="T74" s="254">
        <f t="shared" si="19"/>
        <v>0.59317521728741196</v>
      </c>
      <c r="U74" s="254">
        <f t="shared" si="19"/>
        <v>0.62219671548281319</v>
      </c>
      <c r="V74" s="254">
        <f t="shared" si="19"/>
        <v>0.20343801497209202</v>
      </c>
      <c r="W74" s="254">
        <f t="shared" si="19"/>
        <v>1.4946455554240394</v>
      </c>
      <c r="X74" s="254">
        <f t="shared" si="19"/>
        <v>1.1111418574977767</v>
      </c>
      <c r="Y74" s="254">
        <f t="shared" si="19"/>
        <v>1.1020585939419361</v>
      </c>
      <c r="DA74" s="109"/>
    </row>
    <row r="75" spans="1:105" ht="12" customHeight="1" x14ac:dyDescent="0.25">
      <c r="A75" s="50" t="s">
        <v>54</v>
      </c>
      <c r="B75" s="255" t="str">
        <f t="shared" ref="B75:Y75" si="20">IF(B$53=0,"",B$58/B$53)</f>
        <v/>
      </c>
      <c r="C75" s="255" t="str">
        <f t="shared" si="20"/>
        <v/>
      </c>
      <c r="D75" s="255" t="str">
        <f t="shared" si="20"/>
        <v/>
      </c>
      <c r="E75" s="255" t="str">
        <f t="shared" si="20"/>
        <v/>
      </c>
      <c r="F75" s="255" t="str">
        <f t="shared" si="20"/>
        <v/>
      </c>
      <c r="G75" s="255" t="str">
        <f t="shared" si="20"/>
        <v/>
      </c>
      <c r="H75" s="255" t="str">
        <f t="shared" si="20"/>
        <v/>
      </c>
      <c r="I75" s="255" t="str">
        <f t="shared" si="20"/>
        <v/>
      </c>
      <c r="J75" s="255" t="str">
        <f t="shared" si="20"/>
        <v/>
      </c>
      <c r="K75" s="255" t="str">
        <f t="shared" si="20"/>
        <v/>
      </c>
      <c r="L75" s="255" t="str">
        <f t="shared" si="20"/>
        <v/>
      </c>
      <c r="M75" s="255" t="str">
        <f t="shared" si="20"/>
        <v/>
      </c>
      <c r="N75" s="255" t="str">
        <f t="shared" si="20"/>
        <v/>
      </c>
      <c r="O75" s="255" t="str">
        <f t="shared" si="20"/>
        <v/>
      </c>
      <c r="P75" s="255" t="str">
        <f t="shared" si="20"/>
        <v/>
      </c>
      <c r="Q75" s="255" t="str">
        <f t="shared" si="20"/>
        <v/>
      </c>
      <c r="R75" s="255" t="str">
        <f t="shared" si="20"/>
        <v/>
      </c>
      <c r="S75" s="255" t="str">
        <f t="shared" si="20"/>
        <v/>
      </c>
      <c r="T75" s="255" t="str">
        <f t="shared" si="20"/>
        <v/>
      </c>
      <c r="U75" s="255" t="str">
        <f t="shared" si="20"/>
        <v/>
      </c>
      <c r="V75" s="255" t="str">
        <f t="shared" si="20"/>
        <v/>
      </c>
      <c r="W75" s="255" t="str">
        <f t="shared" si="20"/>
        <v/>
      </c>
      <c r="X75" s="255" t="str">
        <f t="shared" si="20"/>
        <v/>
      </c>
      <c r="Y75" s="255" t="str">
        <f t="shared" si="20"/>
        <v/>
      </c>
      <c r="DA75" s="83"/>
    </row>
    <row r="76" spans="1:105" ht="12" customHeight="1" x14ac:dyDescent="0.25">
      <c r="A76" s="107" t="s">
        <v>61</v>
      </c>
      <c r="B76" s="293" t="str">
        <f t="shared" ref="B76:Y76" si="21">IF(B$54=0,"",B$59/B$54)</f>
        <v/>
      </c>
      <c r="C76" s="293" t="str">
        <f t="shared" si="21"/>
        <v/>
      </c>
      <c r="D76" s="293" t="str">
        <f t="shared" si="21"/>
        <v/>
      </c>
      <c r="E76" s="293" t="str">
        <f t="shared" si="21"/>
        <v/>
      </c>
      <c r="F76" s="293" t="str">
        <f t="shared" si="21"/>
        <v/>
      </c>
      <c r="G76" s="293" t="str">
        <f t="shared" si="21"/>
        <v/>
      </c>
      <c r="H76" s="293" t="str">
        <f t="shared" si="21"/>
        <v/>
      </c>
      <c r="I76" s="293" t="str">
        <f t="shared" si="21"/>
        <v/>
      </c>
      <c r="J76" s="293" t="str">
        <f t="shared" si="21"/>
        <v/>
      </c>
      <c r="K76" s="293" t="str">
        <f t="shared" si="21"/>
        <v/>
      </c>
      <c r="L76" s="293" t="str">
        <f t="shared" si="21"/>
        <v/>
      </c>
      <c r="M76" s="293" t="str">
        <f t="shared" si="21"/>
        <v/>
      </c>
      <c r="N76" s="293" t="str">
        <f t="shared" si="21"/>
        <v/>
      </c>
      <c r="O76" s="293" t="str">
        <f t="shared" si="21"/>
        <v/>
      </c>
      <c r="P76" s="293" t="str">
        <f t="shared" si="21"/>
        <v/>
      </c>
      <c r="Q76" s="293" t="str">
        <f t="shared" si="21"/>
        <v/>
      </c>
      <c r="R76" s="293" t="str">
        <f t="shared" si="21"/>
        <v/>
      </c>
      <c r="S76" s="293" t="str">
        <f t="shared" si="21"/>
        <v/>
      </c>
      <c r="T76" s="293" t="str">
        <f t="shared" si="21"/>
        <v/>
      </c>
      <c r="U76" s="293" t="str">
        <f t="shared" si="21"/>
        <v/>
      </c>
      <c r="V76" s="293" t="str">
        <f t="shared" si="21"/>
        <v/>
      </c>
      <c r="W76" s="293" t="str">
        <f t="shared" si="21"/>
        <v/>
      </c>
      <c r="X76" s="293" t="str">
        <f t="shared" si="21"/>
        <v/>
      </c>
      <c r="Y76" s="293" t="str">
        <f t="shared" si="21"/>
        <v/>
      </c>
      <c r="DA76" s="94"/>
    </row>
    <row r="77" spans="1:105" ht="12" customHeight="1" x14ac:dyDescent="0.25">
      <c r="A77" s="49" t="s">
        <v>62</v>
      </c>
      <c r="B77" s="256">
        <f t="shared" ref="B77:Y77" si="22">IF(B$55=0,"",B$60/B$55)</f>
        <v>0.91831185989225517</v>
      </c>
      <c r="C77" s="256">
        <f t="shared" si="22"/>
        <v>0.93220516064362469</v>
      </c>
      <c r="D77" s="256">
        <f t="shared" si="22"/>
        <v>0.91270899853151644</v>
      </c>
      <c r="E77" s="256">
        <f t="shared" si="22"/>
        <v>0.88372697588701543</v>
      </c>
      <c r="F77" s="256">
        <f t="shared" si="22"/>
        <v>0.88433128658487736</v>
      </c>
      <c r="G77" s="256">
        <f t="shared" si="22"/>
        <v>0.90608111653857526</v>
      </c>
      <c r="H77" s="256">
        <f t="shared" si="22"/>
        <v>0.78320412543245332</v>
      </c>
      <c r="I77" s="256">
        <f t="shared" si="22"/>
        <v>0.67594179713469793</v>
      </c>
      <c r="J77" s="256">
        <f t="shared" si="22"/>
        <v>0.77898955532549807</v>
      </c>
      <c r="K77" s="256">
        <f t="shared" si="22"/>
        <v>0.71551410105486024</v>
      </c>
      <c r="L77" s="256">
        <f t="shared" si="22"/>
        <v>0.65659570475991025</v>
      </c>
      <c r="M77" s="256">
        <f t="shared" si="22"/>
        <v>1.1388479747242752</v>
      </c>
      <c r="N77" s="256">
        <f t="shared" si="22"/>
        <v>1.2619533687841356</v>
      </c>
      <c r="O77" s="256">
        <f t="shared" si="22"/>
        <v>1.432473227002756</v>
      </c>
      <c r="P77" s="256">
        <f t="shared" si="22"/>
        <v>1.0058190655521919</v>
      </c>
      <c r="Q77" s="256">
        <f t="shared" si="22"/>
        <v>0.94854040104464243</v>
      </c>
      <c r="R77" s="256">
        <f t="shared" si="22"/>
        <v>0.94265987882639457</v>
      </c>
      <c r="S77" s="256">
        <f t="shared" si="22"/>
        <v>0.96884466099315769</v>
      </c>
      <c r="T77" s="256">
        <f t="shared" si="22"/>
        <v>0.59317521728741196</v>
      </c>
      <c r="U77" s="256">
        <f t="shared" si="22"/>
        <v>0.62219671548281319</v>
      </c>
      <c r="V77" s="256">
        <f t="shared" si="22"/>
        <v>0.20343801497209202</v>
      </c>
      <c r="W77" s="256">
        <f t="shared" si="22"/>
        <v>1.4946455554240394</v>
      </c>
      <c r="X77" s="256">
        <f t="shared" si="22"/>
        <v>1.1111418574977767</v>
      </c>
      <c r="Y77" s="256">
        <f t="shared" si="22"/>
        <v>1.1020585939419361</v>
      </c>
      <c r="DA7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Y4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final energy consumption"</f>
        <v>LU: Pulp, paper and printing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1842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1843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1844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1845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1846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1847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1848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1849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1850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1851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1852</v>
      </c>
    </row>
    <row r="16" spans="1:105" ht="12" customHeight="1" x14ac:dyDescent="0.25">
      <c r="A16" s="57" t="s">
        <v>1853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1854</v>
      </c>
    </row>
    <row r="17" spans="1:105" ht="12" customHeight="1" x14ac:dyDescent="0.25">
      <c r="A17" s="57" t="s">
        <v>1855</v>
      </c>
      <c r="B17" s="294">
        <f t="shared" ref="B17:Y17" si="0">B18+B29</f>
        <v>0</v>
      </c>
      <c r="C17" s="294">
        <f t="shared" si="0"/>
        <v>0</v>
      </c>
      <c r="D17" s="294">
        <f t="shared" si="0"/>
        <v>0</v>
      </c>
      <c r="E17" s="294">
        <f t="shared" si="0"/>
        <v>0</v>
      </c>
      <c r="F17" s="294">
        <f t="shared" si="0"/>
        <v>0</v>
      </c>
      <c r="G17" s="294">
        <f t="shared" si="0"/>
        <v>0</v>
      </c>
      <c r="H17" s="294">
        <f t="shared" si="0"/>
        <v>0</v>
      </c>
      <c r="I17" s="294">
        <f t="shared" si="0"/>
        <v>0</v>
      </c>
      <c r="J17" s="294">
        <f t="shared" si="0"/>
        <v>0</v>
      </c>
      <c r="K17" s="294">
        <f t="shared" si="0"/>
        <v>0</v>
      </c>
      <c r="L17" s="294">
        <f t="shared" si="0"/>
        <v>0</v>
      </c>
      <c r="M17" s="294">
        <f t="shared" si="0"/>
        <v>0</v>
      </c>
      <c r="N17" s="294">
        <f t="shared" si="0"/>
        <v>0</v>
      </c>
      <c r="O17" s="294">
        <f t="shared" si="0"/>
        <v>0</v>
      </c>
      <c r="P17" s="294">
        <f t="shared" si="0"/>
        <v>0</v>
      </c>
      <c r="Q17" s="294">
        <f t="shared" si="0"/>
        <v>0</v>
      </c>
      <c r="R17" s="294">
        <f t="shared" si="0"/>
        <v>0</v>
      </c>
      <c r="S17" s="294">
        <f t="shared" si="0"/>
        <v>0</v>
      </c>
      <c r="T17" s="294">
        <f t="shared" si="0"/>
        <v>0</v>
      </c>
      <c r="U17" s="294">
        <f t="shared" si="0"/>
        <v>0</v>
      </c>
      <c r="V17" s="294">
        <f t="shared" si="0"/>
        <v>0</v>
      </c>
      <c r="W17" s="294">
        <f t="shared" si="0"/>
        <v>0</v>
      </c>
      <c r="X17" s="294">
        <f t="shared" si="0"/>
        <v>0</v>
      </c>
      <c r="Y17" s="294">
        <f t="shared" si="0"/>
        <v>0</v>
      </c>
      <c r="DA17" s="70"/>
    </row>
    <row r="18" spans="1:105" ht="12" customHeight="1" x14ac:dyDescent="0.25">
      <c r="A18" s="60" t="s">
        <v>1856</v>
      </c>
      <c r="B18" s="329">
        <v>0</v>
      </c>
      <c r="C18" s="329">
        <v>0</v>
      </c>
      <c r="D18" s="329">
        <v>0</v>
      </c>
      <c r="E18" s="329">
        <v>0</v>
      </c>
      <c r="F18" s="329">
        <v>0</v>
      </c>
      <c r="G18" s="329">
        <v>0</v>
      </c>
      <c r="H18" s="329">
        <v>0</v>
      </c>
      <c r="I18" s="329">
        <v>0</v>
      </c>
      <c r="J18" s="329">
        <v>0</v>
      </c>
      <c r="K18" s="329">
        <v>0</v>
      </c>
      <c r="L18" s="329">
        <v>0</v>
      </c>
      <c r="M18" s="329">
        <v>0</v>
      </c>
      <c r="N18" s="329">
        <v>0</v>
      </c>
      <c r="O18" s="329">
        <v>0</v>
      </c>
      <c r="P18" s="329">
        <v>0</v>
      </c>
      <c r="Q18" s="329">
        <v>0</v>
      </c>
      <c r="R18" s="329">
        <v>0</v>
      </c>
      <c r="S18" s="329">
        <v>0</v>
      </c>
      <c r="T18" s="329">
        <v>0</v>
      </c>
      <c r="U18" s="329">
        <v>0</v>
      </c>
      <c r="V18" s="329">
        <v>0</v>
      </c>
      <c r="W18" s="329">
        <v>0</v>
      </c>
      <c r="X18" s="329">
        <v>0</v>
      </c>
      <c r="Y18" s="329">
        <v>0</v>
      </c>
      <c r="DA18" s="72" t="s">
        <v>1857</v>
      </c>
    </row>
    <row r="19" spans="1:105" ht="12" customHeight="1" x14ac:dyDescent="0.25">
      <c r="A19" s="64" t="s">
        <v>28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1858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1859</v>
      </c>
    </row>
    <row r="21" spans="1:105" ht="12" customHeight="1" x14ac:dyDescent="0.25">
      <c r="A21" s="64" t="s">
        <v>31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1860</v>
      </c>
    </row>
    <row r="22" spans="1:105" ht="12" customHeight="1" x14ac:dyDescent="0.25">
      <c r="A22" s="64" t="s">
        <v>159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1861</v>
      </c>
    </row>
    <row r="23" spans="1:105" ht="12" customHeight="1" x14ac:dyDescent="0.25">
      <c r="A23" s="64" t="s">
        <v>32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1862</v>
      </c>
    </row>
    <row r="24" spans="1:105" ht="12" customHeight="1" x14ac:dyDescent="0.25">
      <c r="A24" s="64" t="s">
        <v>33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1863</v>
      </c>
    </row>
    <row r="25" spans="1:105" ht="12" customHeight="1" x14ac:dyDescent="0.25">
      <c r="A25" s="64" t="s">
        <v>35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1864</v>
      </c>
    </row>
    <row r="26" spans="1:105" ht="12" customHeight="1" x14ac:dyDescent="0.25">
      <c r="A26" s="64" t="s">
        <v>36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1865</v>
      </c>
    </row>
    <row r="27" spans="1:105" ht="12" customHeight="1" x14ac:dyDescent="0.25">
      <c r="A27" s="64" t="s">
        <v>38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1866</v>
      </c>
    </row>
    <row r="28" spans="1:105" ht="12" customHeight="1" x14ac:dyDescent="0.25">
      <c r="A28" s="64" t="s">
        <v>39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1867</v>
      </c>
    </row>
    <row r="29" spans="1:105" ht="12" customHeight="1" x14ac:dyDescent="0.25">
      <c r="A29" s="60" t="s">
        <v>1868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1869</v>
      </c>
    </row>
    <row r="30" spans="1:105" ht="12" customHeight="1" x14ac:dyDescent="0.25">
      <c r="A30" s="132" t="s">
        <v>1870</v>
      </c>
      <c r="B30" s="316">
        <v>0</v>
      </c>
      <c r="C30" s="316">
        <v>0</v>
      </c>
      <c r="D30" s="316">
        <v>0</v>
      </c>
      <c r="E30" s="316">
        <v>0</v>
      </c>
      <c r="F30" s="316">
        <v>0</v>
      </c>
      <c r="G30" s="316">
        <v>0</v>
      </c>
      <c r="H30" s="316">
        <v>0</v>
      </c>
      <c r="I30" s="316">
        <v>0</v>
      </c>
      <c r="J30" s="316">
        <v>0</v>
      </c>
      <c r="K30" s="316">
        <v>0</v>
      </c>
      <c r="L30" s="316">
        <v>0</v>
      </c>
      <c r="M30" s="316">
        <v>0</v>
      </c>
      <c r="N30" s="316">
        <v>0</v>
      </c>
      <c r="O30" s="316">
        <v>0</v>
      </c>
      <c r="P30" s="316">
        <v>0</v>
      </c>
      <c r="Q30" s="316">
        <v>0</v>
      </c>
      <c r="R30" s="316">
        <v>0</v>
      </c>
      <c r="S30" s="316">
        <v>0</v>
      </c>
      <c r="T30" s="316">
        <v>0</v>
      </c>
      <c r="U30" s="316">
        <v>0</v>
      </c>
      <c r="V30" s="316">
        <v>0</v>
      </c>
      <c r="W30" s="316">
        <v>0</v>
      </c>
      <c r="X30" s="316">
        <v>0</v>
      </c>
      <c r="Y30" s="316">
        <v>0</v>
      </c>
      <c r="DA30" s="139" t="s">
        <v>1871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0</v>
      </c>
      <c r="C32" s="223">
        <v>0</v>
      </c>
      <c r="D32" s="223">
        <v>0</v>
      </c>
      <c r="E32" s="223">
        <v>0</v>
      </c>
      <c r="F32" s="223">
        <v>0</v>
      </c>
      <c r="G32" s="223">
        <v>0</v>
      </c>
      <c r="H32" s="223">
        <v>0</v>
      </c>
      <c r="I32" s="223">
        <v>0</v>
      </c>
      <c r="J32" s="223">
        <v>0</v>
      </c>
      <c r="K32" s="223">
        <v>0</v>
      </c>
      <c r="L32" s="223">
        <v>0</v>
      </c>
      <c r="M32" s="223">
        <v>0</v>
      </c>
      <c r="N32" s="223">
        <v>0</v>
      </c>
      <c r="O32" s="223">
        <v>0</v>
      </c>
      <c r="P32" s="223">
        <v>0</v>
      </c>
      <c r="Q32" s="223">
        <v>0</v>
      </c>
      <c r="R32" s="223">
        <v>0</v>
      </c>
      <c r="S32" s="223">
        <v>0</v>
      </c>
      <c r="T32" s="223">
        <v>0</v>
      </c>
      <c r="U32" s="223">
        <v>0</v>
      </c>
      <c r="V32" s="223">
        <v>0</v>
      </c>
      <c r="W32" s="223">
        <v>0</v>
      </c>
      <c r="X32" s="223">
        <v>0</v>
      </c>
      <c r="Y32" s="223">
        <v>0</v>
      </c>
      <c r="DA32" s="89" t="s">
        <v>1872</v>
      </c>
    </row>
    <row r="33" spans="1:105" ht="12" customHeight="1" x14ac:dyDescent="0.25">
      <c r="A33" s="55" t="s">
        <v>91</v>
      </c>
      <c r="B33" s="259">
        <v>0</v>
      </c>
      <c r="C33" s="259">
        <v>0</v>
      </c>
      <c r="D33" s="259">
        <v>0</v>
      </c>
      <c r="E33" s="259">
        <v>0</v>
      </c>
      <c r="F33" s="259">
        <v>0</v>
      </c>
      <c r="G33" s="259">
        <v>0</v>
      </c>
      <c r="H33" s="259">
        <v>0</v>
      </c>
      <c r="I33" s="259">
        <v>0</v>
      </c>
      <c r="J33" s="259">
        <v>0</v>
      </c>
      <c r="K33" s="259">
        <v>0</v>
      </c>
      <c r="L33" s="259">
        <v>0</v>
      </c>
      <c r="M33" s="259">
        <v>0</v>
      </c>
      <c r="N33" s="259">
        <v>0</v>
      </c>
      <c r="O33" s="259">
        <v>0</v>
      </c>
      <c r="P33" s="259">
        <v>0</v>
      </c>
      <c r="Q33" s="259">
        <v>0</v>
      </c>
      <c r="R33" s="259">
        <v>0</v>
      </c>
      <c r="S33" s="259">
        <v>0</v>
      </c>
      <c r="T33" s="259">
        <v>0</v>
      </c>
      <c r="U33" s="259">
        <v>0</v>
      </c>
      <c r="V33" s="259">
        <v>0</v>
      </c>
      <c r="W33" s="259">
        <v>0</v>
      </c>
      <c r="X33" s="259">
        <v>0</v>
      </c>
      <c r="Y33" s="259">
        <v>0</v>
      </c>
      <c r="DA33" s="67" t="s">
        <v>1873</v>
      </c>
    </row>
    <row r="34" spans="1:105" ht="12" customHeight="1" x14ac:dyDescent="0.25">
      <c r="A34" s="173" t="s">
        <v>92</v>
      </c>
      <c r="B34" s="224">
        <v>0</v>
      </c>
      <c r="C34" s="224">
        <v>0</v>
      </c>
      <c r="D34" s="224">
        <v>0</v>
      </c>
      <c r="E34" s="224">
        <v>0</v>
      </c>
      <c r="F34" s="224">
        <v>0</v>
      </c>
      <c r="G34" s="224">
        <v>0</v>
      </c>
      <c r="H34" s="224">
        <v>0</v>
      </c>
      <c r="I34" s="224">
        <v>0</v>
      </c>
      <c r="J34" s="224">
        <v>0</v>
      </c>
      <c r="K34" s="224">
        <v>0</v>
      </c>
      <c r="L34" s="224">
        <v>0</v>
      </c>
      <c r="M34" s="224">
        <v>0</v>
      </c>
      <c r="N34" s="224">
        <v>0</v>
      </c>
      <c r="O34" s="224">
        <v>0</v>
      </c>
      <c r="P34" s="224">
        <v>0</v>
      </c>
      <c r="Q34" s="224">
        <v>0</v>
      </c>
      <c r="R34" s="224">
        <v>0</v>
      </c>
      <c r="S34" s="224">
        <v>0</v>
      </c>
      <c r="T34" s="224">
        <v>0</v>
      </c>
      <c r="U34" s="224">
        <v>0</v>
      </c>
      <c r="V34" s="224">
        <v>0</v>
      </c>
      <c r="W34" s="224">
        <v>0</v>
      </c>
      <c r="X34" s="224">
        <v>0</v>
      </c>
      <c r="Y34" s="224">
        <v>0</v>
      </c>
      <c r="DA34" s="177" t="s">
        <v>1874</v>
      </c>
    </row>
    <row r="35" spans="1:105" ht="12" customHeight="1" x14ac:dyDescent="0.25">
      <c r="A35" s="173" t="s">
        <v>93</v>
      </c>
      <c r="B35" s="224">
        <v>0</v>
      </c>
      <c r="C35" s="224">
        <v>0</v>
      </c>
      <c r="D35" s="224">
        <v>0</v>
      </c>
      <c r="E35" s="224">
        <v>0</v>
      </c>
      <c r="F35" s="224">
        <v>0</v>
      </c>
      <c r="G35" s="224">
        <v>0</v>
      </c>
      <c r="H35" s="224">
        <v>0</v>
      </c>
      <c r="I35" s="224">
        <v>0</v>
      </c>
      <c r="J35" s="224">
        <v>0</v>
      </c>
      <c r="K35" s="224">
        <v>0</v>
      </c>
      <c r="L35" s="224">
        <v>0</v>
      </c>
      <c r="M35" s="224">
        <v>0</v>
      </c>
      <c r="N35" s="224">
        <v>0</v>
      </c>
      <c r="O35" s="224">
        <v>0</v>
      </c>
      <c r="P35" s="224">
        <v>0</v>
      </c>
      <c r="Q35" s="224">
        <v>0</v>
      </c>
      <c r="R35" s="224">
        <v>0</v>
      </c>
      <c r="S35" s="224">
        <v>0</v>
      </c>
      <c r="T35" s="224">
        <v>0</v>
      </c>
      <c r="U35" s="224">
        <v>0</v>
      </c>
      <c r="V35" s="224">
        <v>0</v>
      </c>
      <c r="W35" s="224">
        <v>0</v>
      </c>
      <c r="X35" s="224">
        <v>0</v>
      </c>
      <c r="Y35" s="224">
        <v>0</v>
      </c>
      <c r="DA35" s="177" t="s">
        <v>1875</v>
      </c>
    </row>
    <row r="36" spans="1:105" ht="12" customHeight="1" x14ac:dyDescent="0.25">
      <c r="A36" s="173" t="s">
        <v>94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1876</v>
      </c>
    </row>
    <row r="37" spans="1:105" ht="12" customHeight="1" x14ac:dyDescent="0.25">
      <c r="A37" s="56" t="s">
        <v>95</v>
      </c>
      <c r="B37" s="260">
        <v>0</v>
      </c>
      <c r="C37" s="260">
        <v>0</v>
      </c>
      <c r="D37" s="260">
        <v>0</v>
      </c>
      <c r="E37" s="260">
        <v>0</v>
      </c>
      <c r="F37" s="260">
        <v>0</v>
      </c>
      <c r="G37" s="260">
        <v>0</v>
      </c>
      <c r="H37" s="260">
        <v>0</v>
      </c>
      <c r="I37" s="260">
        <v>0</v>
      </c>
      <c r="J37" s="260">
        <v>0</v>
      </c>
      <c r="K37" s="260">
        <v>0</v>
      </c>
      <c r="L37" s="260">
        <v>0</v>
      </c>
      <c r="M37" s="260">
        <v>0</v>
      </c>
      <c r="N37" s="260">
        <v>0</v>
      </c>
      <c r="O37" s="260">
        <v>0</v>
      </c>
      <c r="P37" s="260">
        <v>0</v>
      </c>
      <c r="Q37" s="260">
        <v>0</v>
      </c>
      <c r="R37" s="260">
        <v>0</v>
      </c>
      <c r="S37" s="260">
        <v>0</v>
      </c>
      <c r="T37" s="260">
        <v>0</v>
      </c>
      <c r="U37" s="260">
        <v>0</v>
      </c>
      <c r="V37" s="260">
        <v>0</v>
      </c>
      <c r="W37" s="260">
        <v>0</v>
      </c>
      <c r="X37" s="260">
        <v>0</v>
      </c>
      <c r="Y37" s="260">
        <v>0</v>
      </c>
      <c r="DA37" s="68" t="s">
        <v>1877</v>
      </c>
    </row>
    <row r="38" spans="1:105" ht="12" customHeight="1" x14ac:dyDescent="0.25">
      <c r="A38" s="37" t="s">
        <v>159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X38" s="226">
        <v>0</v>
      </c>
      <c r="Y38" s="226">
        <v>0</v>
      </c>
      <c r="DA38" s="69" t="s">
        <v>1878</v>
      </c>
    </row>
    <row r="39" spans="1:105" ht="12" customHeight="1" x14ac:dyDescent="0.25">
      <c r="A39" s="37" t="s">
        <v>35</v>
      </c>
      <c r="B39" s="226">
        <v>0</v>
      </c>
      <c r="C39" s="226">
        <v>0</v>
      </c>
      <c r="D39" s="226">
        <v>0</v>
      </c>
      <c r="E39" s="226">
        <v>0</v>
      </c>
      <c r="F39" s="226">
        <v>0</v>
      </c>
      <c r="G39" s="226">
        <v>0</v>
      </c>
      <c r="H39" s="226">
        <v>0</v>
      </c>
      <c r="I39" s="226">
        <v>0</v>
      </c>
      <c r="J39" s="226">
        <v>0</v>
      </c>
      <c r="K39" s="226">
        <v>0</v>
      </c>
      <c r="L39" s="226">
        <v>0</v>
      </c>
      <c r="M39" s="226">
        <v>0</v>
      </c>
      <c r="N39" s="226">
        <v>0</v>
      </c>
      <c r="O39" s="226">
        <v>0</v>
      </c>
      <c r="P39" s="226">
        <v>0</v>
      </c>
      <c r="Q39" s="226">
        <v>0</v>
      </c>
      <c r="R39" s="226">
        <v>0</v>
      </c>
      <c r="S39" s="226">
        <v>0</v>
      </c>
      <c r="T39" s="226">
        <v>0</v>
      </c>
      <c r="U39" s="226">
        <v>0</v>
      </c>
      <c r="V39" s="226">
        <v>0</v>
      </c>
      <c r="W39" s="226">
        <v>0</v>
      </c>
      <c r="X39" s="226">
        <v>0</v>
      </c>
      <c r="Y39" s="226">
        <v>0</v>
      </c>
      <c r="DA39" s="69" t="s">
        <v>1879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1880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1881</v>
      </c>
    </row>
    <row r="42" spans="1:105" ht="12" customHeight="1" x14ac:dyDescent="0.25">
      <c r="A42" s="37" t="s">
        <v>40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1882</v>
      </c>
    </row>
    <row r="43" spans="1:105" ht="12" customHeight="1" x14ac:dyDescent="0.25">
      <c r="A43" s="57" t="s">
        <v>1883</v>
      </c>
      <c r="B43" s="261">
        <f t="shared" ref="B43:Y43" si="1">B44+B55</f>
        <v>0</v>
      </c>
      <c r="C43" s="261">
        <f t="shared" si="1"/>
        <v>0</v>
      </c>
      <c r="D43" s="261">
        <f t="shared" si="1"/>
        <v>0</v>
      </c>
      <c r="E43" s="261">
        <f t="shared" si="1"/>
        <v>0</v>
      </c>
      <c r="F43" s="261">
        <f t="shared" si="1"/>
        <v>0</v>
      </c>
      <c r="G43" s="261">
        <f t="shared" si="1"/>
        <v>0</v>
      </c>
      <c r="H43" s="261">
        <f t="shared" si="1"/>
        <v>0</v>
      </c>
      <c r="I43" s="261">
        <f t="shared" si="1"/>
        <v>0</v>
      </c>
      <c r="J43" s="261">
        <f t="shared" si="1"/>
        <v>0</v>
      </c>
      <c r="K43" s="261">
        <f t="shared" si="1"/>
        <v>0</v>
      </c>
      <c r="L43" s="261">
        <f t="shared" si="1"/>
        <v>0</v>
      </c>
      <c r="M43" s="261">
        <f t="shared" si="1"/>
        <v>0</v>
      </c>
      <c r="N43" s="261">
        <f t="shared" si="1"/>
        <v>0</v>
      </c>
      <c r="O43" s="261">
        <f t="shared" si="1"/>
        <v>0</v>
      </c>
      <c r="P43" s="261">
        <f t="shared" si="1"/>
        <v>0</v>
      </c>
      <c r="Q43" s="261">
        <f t="shared" si="1"/>
        <v>0</v>
      </c>
      <c r="R43" s="261">
        <f t="shared" si="1"/>
        <v>0</v>
      </c>
      <c r="S43" s="261">
        <f t="shared" si="1"/>
        <v>0</v>
      </c>
      <c r="T43" s="261">
        <f t="shared" si="1"/>
        <v>0</v>
      </c>
      <c r="U43" s="261">
        <f t="shared" si="1"/>
        <v>0</v>
      </c>
      <c r="V43" s="261">
        <f t="shared" si="1"/>
        <v>0</v>
      </c>
      <c r="W43" s="261">
        <f t="shared" si="1"/>
        <v>0</v>
      </c>
      <c r="X43" s="261">
        <f t="shared" si="1"/>
        <v>0</v>
      </c>
      <c r="Y43" s="261">
        <f t="shared" si="1"/>
        <v>0</v>
      </c>
      <c r="DA43" s="70"/>
    </row>
    <row r="44" spans="1:105" ht="12" customHeight="1" x14ac:dyDescent="0.25">
      <c r="A44" s="60" t="s">
        <v>1884</v>
      </c>
      <c r="B44" s="262">
        <v>0</v>
      </c>
      <c r="C44" s="262">
        <v>0</v>
      </c>
      <c r="D44" s="262">
        <v>0</v>
      </c>
      <c r="E44" s="262">
        <v>0</v>
      </c>
      <c r="F44" s="262">
        <v>0</v>
      </c>
      <c r="G44" s="262">
        <v>0</v>
      </c>
      <c r="H44" s="262">
        <v>0</v>
      </c>
      <c r="I44" s="262">
        <v>0</v>
      </c>
      <c r="J44" s="262">
        <v>0</v>
      </c>
      <c r="K44" s="262">
        <v>0</v>
      </c>
      <c r="L44" s="262">
        <v>0</v>
      </c>
      <c r="M44" s="262">
        <v>0</v>
      </c>
      <c r="N44" s="262">
        <v>0</v>
      </c>
      <c r="O44" s="262">
        <v>0</v>
      </c>
      <c r="P44" s="262">
        <v>0</v>
      </c>
      <c r="Q44" s="262">
        <v>0</v>
      </c>
      <c r="R44" s="262">
        <v>0</v>
      </c>
      <c r="S44" s="262">
        <v>0</v>
      </c>
      <c r="T44" s="262">
        <v>0</v>
      </c>
      <c r="U44" s="262">
        <v>0</v>
      </c>
      <c r="V44" s="262">
        <v>0</v>
      </c>
      <c r="W44" s="262">
        <v>0</v>
      </c>
      <c r="X44" s="262">
        <v>0</v>
      </c>
      <c r="Y44" s="262">
        <v>0</v>
      </c>
      <c r="DA44" s="72" t="s">
        <v>1885</v>
      </c>
    </row>
    <row r="45" spans="1:105" ht="12" customHeight="1" x14ac:dyDescent="0.25">
      <c r="A45" s="64" t="s">
        <v>28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1886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1887</v>
      </c>
    </row>
    <row r="47" spans="1:105" ht="12" customHeight="1" x14ac:dyDescent="0.25">
      <c r="A47" s="64" t="s">
        <v>31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1888</v>
      </c>
    </row>
    <row r="48" spans="1:105" ht="12" customHeight="1" x14ac:dyDescent="0.25">
      <c r="A48" s="64" t="s">
        <v>159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1889</v>
      </c>
    </row>
    <row r="49" spans="1:105" ht="12" customHeight="1" x14ac:dyDescent="0.25">
      <c r="A49" s="64" t="s">
        <v>32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1890</v>
      </c>
    </row>
    <row r="50" spans="1:105" ht="12" customHeight="1" x14ac:dyDescent="0.25">
      <c r="A50" s="64" t="s">
        <v>33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1891</v>
      </c>
    </row>
    <row r="51" spans="1:105" ht="12" customHeight="1" x14ac:dyDescent="0.25">
      <c r="A51" s="64" t="s">
        <v>35</v>
      </c>
      <c r="B51" s="229">
        <v>0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1892</v>
      </c>
    </row>
    <row r="52" spans="1:105" ht="12" customHeight="1" x14ac:dyDescent="0.25">
      <c r="A52" s="64" t="s">
        <v>36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1893</v>
      </c>
    </row>
    <row r="53" spans="1:105" ht="12" customHeight="1" x14ac:dyDescent="0.25">
      <c r="A53" s="64" t="s">
        <v>38</v>
      </c>
      <c r="B53" s="229">
        <v>0</v>
      </c>
      <c r="C53" s="229">
        <v>0</v>
      </c>
      <c r="D53" s="229">
        <v>0</v>
      </c>
      <c r="E53" s="229">
        <v>0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0</v>
      </c>
      <c r="P53" s="229">
        <v>0</v>
      </c>
      <c r="Q53" s="229">
        <v>0</v>
      </c>
      <c r="R53" s="229">
        <v>0</v>
      </c>
      <c r="S53" s="229">
        <v>0</v>
      </c>
      <c r="T53" s="229">
        <v>0</v>
      </c>
      <c r="U53" s="229">
        <v>0</v>
      </c>
      <c r="V53" s="229">
        <v>0</v>
      </c>
      <c r="W53" s="229">
        <v>0</v>
      </c>
      <c r="X53" s="229">
        <v>0</v>
      </c>
      <c r="Y53" s="229">
        <v>0</v>
      </c>
      <c r="DA53" s="73" t="s">
        <v>1894</v>
      </c>
    </row>
    <row r="54" spans="1:105" ht="12" customHeight="1" x14ac:dyDescent="0.25">
      <c r="A54" s="64" t="s">
        <v>39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1895</v>
      </c>
    </row>
    <row r="55" spans="1:105" ht="12" customHeight="1" x14ac:dyDescent="0.25">
      <c r="A55" s="60" t="s">
        <v>1896</v>
      </c>
      <c r="B55" s="262">
        <v>0</v>
      </c>
      <c r="C55" s="262">
        <v>0</v>
      </c>
      <c r="D55" s="262">
        <v>0</v>
      </c>
      <c r="E55" s="262">
        <v>0</v>
      </c>
      <c r="F55" s="262">
        <v>0</v>
      </c>
      <c r="G55" s="262">
        <v>0</v>
      </c>
      <c r="H55" s="262">
        <v>0</v>
      </c>
      <c r="I55" s="262">
        <v>0</v>
      </c>
      <c r="J55" s="262">
        <v>0</v>
      </c>
      <c r="K55" s="262">
        <v>0</v>
      </c>
      <c r="L55" s="262">
        <v>0</v>
      </c>
      <c r="M55" s="262">
        <v>0</v>
      </c>
      <c r="N55" s="262">
        <v>0</v>
      </c>
      <c r="O55" s="262">
        <v>0</v>
      </c>
      <c r="P55" s="262">
        <v>0</v>
      </c>
      <c r="Q55" s="262">
        <v>0</v>
      </c>
      <c r="R55" s="262">
        <v>0</v>
      </c>
      <c r="S55" s="262">
        <v>0</v>
      </c>
      <c r="T55" s="262">
        <v>0</v>
      </c>
      <c r="U55" s="262">
        <v>0</v>
      </c>
      <c r="V55" s="262">
        <v>0</v>
      </c>
      <c r="W55" s="262">
        <v>0</v>
      </c>
      <c r="X55" s="262">
        <v>0</v>
      </c>
      <c r="Y55" s="262">
        <v>0</v>
      </c>
      <c r="DA55" s="72" t="s">
        <v>1897</v>
      </c>
    </row>
    <row r="56" spans="1:105" ht="12" customHeight="1" x14ac:dyDescent="0.25">
      <c r="A56" s="57" t="s">
        <v>1898</v>
      </c>
      <c r="B56" s="261">
        <f t="shared" ref="B56:Y56" si="2">B57+B68</f>
        <v>0</v>
      </c>
      <c r="C56" s="261">
        <f t="shared" si="2"/>
        <v>0</v>
      </c>
      <c r="D56" s="261">
        <f t="shared" si="2"/>
        <v>0</v>
      </c>
      <c r="E56" s="261">
        <f t="shared" si="2"/>
        <v>0</v>
      </c>
      <c r="F56" s="261">
        <f t="shared" si="2"/>
        <v>0</v>
      </c>
      <c r="G56" s="261">
        <f t="shared" si="2"/>
        <v>0</v>
      </c>
      <c r="H56" s="261">
        <f t="shared" si="2"/>
        <v>0</v>
      </c>
      <c r="I56" s="261">
        <f t="shared" si="2"/>
        <v>0</v>
      </c>
      <c r="J56" s="261">
        <f t="shared" si="2"/>
        <v>0</v>
      </c>
      <c r="K56" s="261">
        <f t="shared" si="2"/>
        <v>0</v>
      </c>
      <c r="L56" s="261">
        <f t="shared" si="2"/>
        <v>0</v>
      </c>
      <c r="M56" s="261">
        <f t="shared" si="2"/>
        <v>0</v>
      </c>
      <c r="N56" s="261">
        <f t="shared" si="2"/>
        <v>0</v>
      </c>
      <c r="O56" s="261">
        <f t="shared" si="2"/>
        <v>0</v>
      </c>
      <c r="P56" s="261">
        <f t="shared" si="2"/>
        <v>0</v>
      </c>
      <c r="Q56" s="261">
        <f t="shared" si="2"/>
        <v>0</v>
      </c>
      <c r="R56" s="261">
        <f t="shared" si="2"/>
        <v>0</v>
      </c>
      <c r="S56" s="261">
        <f t="shared" si="2"/>
        <v>0</v>
      </c>
      <c r="T56" s="261">
        <f t="shared" si="2"/>
        <v>0</v>
      </c>
      <c r="U56" s="261">
        <f t="shared" si="2"/>
        <v>0</v>
      </c>
      <c r="V56" s="261">
        <f t="shared" si="2"/>
        <v>0</v>
      </c>
      <c r="W56" s="261">
        <f t="shared" si="2"/>
        <v>0</v>
      </c>
      <c r="X56" s="261">
        <f t="shared" si="2"/>
        <v>0</v>
      </c>
      <c r="Y56" s="261">
        <f t="shared" si="2"/>
        <v>0</v>
      </c>
      <c r="DA56" s="70"/>
    </row>
    <row r="57" spans="1:105" ht="12" customHeight="1" x14ac:dyDescent="0.25">
      <c r="A57" s="60" t="s">
        <v>1899</v>
      </c>
      <c r="B57" s="262">
        <v>0</v>
      </c>
      <c r="C57" s="262">
        <v>0</v>
      </c>
      <c r="D57" s="262">
        <v>0</v>
      </c>
      <c r="E57" s="262">
        <v>0</v>
      </c>
      <c r="F57" s="262">
        <v>0</v>
      </c>
      <c r="G57" s="262">
        <v>0</v>
      </c>
      <c r="H57" s="262">
        <v>0</v>
      </c>
      <c r="I57" s="262">
        <v>0</v>
      </c>
      <c r="J57" s="262">
        <v>0</v>
      </c>
      <c r="K57" s="262">
        <v>0</v>
      </c>
      <c r="L57" s="262">
        <v>0</v>
      </c>
      <c r="M57" s="262">
        <v>0</v>
      </c>
      <c r="N57" s="262">
        <v>0</v>
      </c>
      <c r="O57" s="262">
        <v>0</v>
      </c>
      <c r="P57" s="262">
        <v>0</v>
      </c>
      <c r="Q57" s="262">
        <v>0</v>
      </c>
      <c r="R57" s="262">
        <v>0</v>
      </c>
      <c r="S57" s="262">
        <v>0</v>
      </c>
      <c r="T57" s="262">
        <v>0</v>
      </c>
      <c r="U57" s="262">
        <v>0</v>
      </c>
      <c r="V57" s="262">
        <v>0</v>
      </c>
      <c r="W57" s="262">
        <v>0</v>
      </c>
      <c r="X57" s="262">
        <v>0</v>
      </c>
      <c r="Y57" s="262">
        <v>0</v>
      </c>
      <c r="DA57" s="72" t="s">
        <v>1900</v>
      </c>
    </row>
    <row r="58" spans="1:105" ht="12" customHeight="1" x14ac:dyDescent="0.25">
      <c r="A58" s="64" t="s">
        <v>28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1901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1902</v>
      </c>
    </row>
    <row r="60" spans="1:105" ht="12" customHeight="1" x14ac:dyDescent="0.25">
      <c r="A60" s="64" t="s">
        <v>31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1903</v>
      </c>
    </row>
    <row r="61" spans="1:105" ht="12" customHeight="1" x14ac:dyDescent="0.25">
      <c r="A61" s="64" t="s">
        <v>159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1904</v>
      </c>
    </row>
    <row r="62" spans="1:105" ht="12" customHeight="1" x14ac:dyDescent="0.25">
      <c r="A62" s="64" t="s">
        <v>32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1905</v>
      </c>
    </row>
    <row r="63" spans="1:105" ht="12" customHeight="1" x14ac:dyDescent="0.25">
      <c r="A63" s="64" t="s">
        <v>33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1906</v>
      </c>
    </row>
    <row r="64" spans="1:105" ht="12" customHeight="1" x14ac:dyDescent="0.25">
      <c r="A64" s="64" t="s">
        <v>35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1907</v>
      </c>
    </row>
    <row r="65" spans="1:105" ht="12" customHeight="1" x14ac:dyDescent="0.25">
      <c r="A65" s="64" t="s">
        <v>36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1908</v>
      </c>
    </row>
    <row r="66" spans="1:105" ht="12" customHeight="1" x14ac:dyDescent="0.25">
      <c r="A66" s="64" t="s">
        <v>38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1909</v>
      </c>
    </row>
    <row r="67" spans="1:105" ht="12" customHeight="1" x14ac:dyDescent="0.25">
      <c r="A67" s="64" t="s">
        <v>39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1910</v>
      </c>
    </row>
    <row r="68" spans="1:105" ht="12" customHeight="1" x14ac:dyDescent="0.25">
      <c r="A68" s="60" t="s">
        <v>1911</v>
      </c>
      <c r="B68" s="262">
        <v>0</v>
      </c>
      <c r="C68" s="262">
        <v>0</v>
      </c>
      <c r="D68" s="262">
        <v>0</v>
      </c>
      <c r="E68" s="262">
        <v>0</v>
      </c>
      <c r="F68" s="262">
        <v>0</v>
      </c>
      <c r="G68" s="262">
        <v>0</v>
      </c>
      <c r="H68" s="262">
        <v>0</v>
      </c>
      <c r="I68" s="262">
        <v>0</v>
      </c>
      <c r="J68" s="262">
        <v>0</v>
      </c>
      <c r="K68" s="262">
        <v>0</v>
      </c>
      <c r="L68" s="262">
        <v>0</v>
      </c>
      <c r="M68" s="262">
        <v>0</v>
      </c>
      <c r="N68" s="262">
        <v>0</v>
      </c>
      <c r="O68" s="262">
        <v>0</v>
      </c>
      <c r="P68" s="262">
        <v>0</v>
      </c>
      <c r="Q68" s="262">
        <v>0</v>
      </c>
      <c r="R68" s="262">
        <v>0</v>
      </c>
      <c r="S68" s="262">
        <v>0</v>
      </c>
      <c r="T68" s="262">
        <v>0</v>
      </c>
      <c r="U68" s="262">
        <v>0</v>
      </c>
      <c r="V68" s="262">
        <v>0</v>
      </c>
      <c r="W68" s="262">
        <v>0</v>
      </c>
      <c r="X68" s="262">
        <v>0</v>
      </c>
      <c r="Y68" s="262">
        <v>0</v>
      </c>
      <c r="DA68" s="72" t="s">
        <v>1912</v>
      </c>
    </row>
    <row r="69" spans="1:105" ht="12" customHeight="1" x14ac:dyDescent="0.25">
      <c r="A69" s="57" t="s">
        <v>1913</v>
      </c>
      <c r="B69" s="261">
        <f t="shared" ref="B69:Y69" si="3">B70+B81</f>
        <v>0</v>
      </c>
      <c r="C69" s="261">
        <f t="shared" si="3"/>
        <v>0</v>
      </c>
      <c r="D69" s="261">
        <f t="shared" si="3"/>
        <v>0</v>
      </c>
      <c r="E69" s="261">
        <f t="shared" si="3"/>
        <v>0</v>
      </c>
      <c r="F69" s="261">
        <f t="shared" si="3"/>
        <v>0</v>
      </c>
      <c r="G69" s="261">
        <f t="shared" si="3"/>
        <v>0</v>
      </c>
      <c r="H69" s="261">
        <f t="shared" si="3"/>
        <v>0</v>
      </c>
      <c r="I69" s="261">
        <f t="shared" si="3"/>
        <v>0</v>
      </c>
      <c r="J69" s="261">
        <f t="shared" si="3"/>
        <v>0</v>
      </c>
      <c r="K69" s="261">
        <f t="shared" si="3"/>
        <v>0</v>
      </c>
      <c r="L69" s="261">
        <f t="shared" si="3"/>
        <v>0</v>
      </c>
      <c r="M69" s="261">
        <f t="shared" si="3"/>
        <v>0</v>
      </c>
      <c r="N69" s="261">
        <f t="shared" si="3"/>
        <v>0</v>
      </c>
      <c r="O69" s="261">
        <f t="shared" si="3"/>
        <v>0</v>
      </c>
      <c r="P69" s="261">
        <f t="shared" si="3"/>
        <v>0</v>
      </c>
      <c r="Q69" s="261">
        <f t="shared" si="3"/>
        <v>0</v>
      </c>
      <c r="R69" s="261">
        <f t="shared" si="3"/>
        <v>0</v>
      </c>
      <c r="S69" s="261">
        <f t="shared" si="3"/>
        <v>0</v>
      </c>
      <c r="T69" s="261">
        <f t="shared" si="3"/>
        <v>0</v>
      </c>
      <c r="U69" s="261">
        <f t="shared" si="3"/>
        <v>0</v>
      </c>
      <c r="V69" s="261">
        <f t="shared" si="3"/>
        <v>0</v>
      </c>
      <c r="W69" s="261">
        <f t="shared" si="3"/>
        <v>0</v>
      </c>
      <c r="X69" s="261">
        <f t="shared" si="3"/>
        <v>0</v>
      </c>
      <c r="Y69" s="261">
        <f t="shared" si="3"/>
        <v>0</v>
      </c>
      <c r="DA69" s="70"/>
    </row>
    <row r="70" spans="1:105" ht="12" customHeight="1" x14ac:dyDescent="0.25">
      <c r="A70" s="60" t="s">
        <v>1914</v>
      </c>
      <c r="B70" s="262">
        <v>0</v>
      </c>
      <c r="C70" s="262">
        <v>0</v>
      </c>
      <c r="D70" s="262">
        <v>0</v>
      </c>
      <c r="E70" s="262">
        <v>0</v>
      </c>
      <c r="F70" s="262">
        <v>0</v>
      </c>
      <c r="G70" s="262">
        <v>0</v>
      </c>
      <c r="H70" s="262">
        <v>0</v>
      </c>
      <c r="I70" s="262">
        <v>0</v>
      </c>
      <c r="J70" s="262">
        <v>0</v>
      </c>
      <c r="K70" s="262">
        <v>0</v>
      </c>
      <c r="L70" s="262">
        <v>0</v>
      </c>
      <c r="M70" s="262">
        <v>0</v>
      </c>
      <c r="N70" s="262">
        <v>0</v>
      </c>
      <c r="O70" s="262">
        <v>0</v>
      </c>
      <c r="P70" s="262">
        <v>0</v>
      </c>
      <c r="Q70" s="262">
        <v>0</v>
      </c>
      <c r="R70" s="262">
        <v>0</v>
      </c>
      <c r="S70" s="262">
        <v>0</v>
      </c>
      <c r="T70" s="262">
        <v>0</v>
      </c>
      <c r="U70" s="262">
        <v>0</v>
      </c>
      <c r="V70" s="262">
        <v>0</v>
      </c>
      <c r="W70" s="262">
        <v>0</v>
      </c>
      <c r="X70" s="262">
        <v>0</v>
      </c>
      <c r="Y70" s="262">
        <v>0</v>
      </c>
      <c r="DA70" s="72" t="s">
        <v>1915</v>
      </c>
    </row>
    <row r="71" spans="1:105" ht="12" customHeight="1" x14ac:dyDescent="0.25">
      <c r="A71" s="64" t="s">
        <v>28</v>
      </c>
      <c r="B71" s="229">
        <v>0</v>
      </c>
      <c r="C71" s="229">
        <v>0</v>
      </c>
      <c r="D71" s="229">
        <v>0</v>
      </c>
      <c r="E71" s="229">
        <v>0</v>
      </c>
      <c r="F71" s="229">
        <v>0</v>
      </c>
      <c r="G71" s="229">
        <v>0</v>
      </c>
      <c r="H71" s="229">
        <v>0</v>
      </c>
      <c r="I71" s="229">
        <v>0</v>
      </c>
      <c r="J71" s="229">
        <v>0</v>
      </c>
      <c r="K71" s="229">
        <v>0</v>
      </c>
      <c r="L71" s="229">
        <v>0</v>
      </c>
      <c r="M71" s="229">
        <v>0</v>
      </c>
      <c r="N71" s="229">
        <v>0</v>
      </c>
      <c r="O71" s="229">
        <v>0</v>
      </c>
      <c r="P71" s="229">
        <v>0</v>
      </c>
      <c r="Q71" s="229">
        <v>0</v>
      </c>
      <c r="R71" s="229">
        <v>0</v>
      </c>
      <c r="S71" s="229">
        <v>0</v>
      </c>
      <c r="T71" s="229">
        <v>0</v>
      </c>
      <c r="U71" s="229">
        <v>0</v>
      </c>
      <c r="V71" s="229">
        <v>0</v>
      </c>
      <c r="W71" s="229">
        <v>0</v>
      </c>
      <c r="X71" s="229">
        <v>0</v>
      </c>
      <c r="Y71" s="229">
        <v>0</v>
      </c>
      <c r="DA71" s="73" t="s">
        <v>1916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1917</v>
      </c>
    </row>
    <row r="73" spans="1:105" ht="12" customHeight="1" x14ac:dyDescent="0.25">
      <c r="A73" s="64" t="s">
        <v>31</v>
      </c>
      <c r="B73" s="229">
        <v>0</v>
      </c>
      <c r="C73" s="229">
        <v>0</v>
      </c>
      <c r="D73" s="229">
        <v>0</v>
      </c>
      <c r="E73" s="229">
        <v>0</v>
      </c>
      <c r="F73" s="229">
        <v>0</v>
      </c>
      <c r="G73" s="229">
        <v>0</v>
      </c>
      <c r="H73" s="229">
        <v>0</v>
      </c>
      <c r="I73" s="229">
        <v>0</v>
      </c>
      <c r="J73" s="229">
        <v>0</v>
      </c>
      <c r="K73" s="229">
        <v>0</v>
      </c>
      <c r="L73" s="229">
        <v>0</v>
      </c>
      <c r="M73" s="229">
        <v>0</v>
      </c>
      <c r="N73" s="229">
        <v>0</v>
      </c>
      <c r="O73" s="229">
        <v>0</v>
      </c>
      <c r="P73" s="229">
        <v>0</v>
      </c>
      <c r="Q73" s="229">
        <v>0</v>
      </c>
      <c r="R73" s="229">
        <v>0</v>
      </c>
      <c r="S73" s="229">
        <v>0</v>
      </c>
      <c r="T73" s="229">
        <v>0</v>
      </c>
      <c r="U73" s="229">
        <v>0</v>
      </c>
      <c r="V73" s="229">
        <v>0</v>
      </c>
      <c r="W73" s="229">
        <v>0</v>
      </c>
      <c r="X73" s="229">
        <v>0</v>
      </c>
      <c r="Y73" s="229">
        <v>0</v>
      </c>
      <c r="DA73" s="73" t="s">
        <v>1918</v>
      </c>
    </row>
    <row r="74" spans="1:105" ht="12" customHeight="1" x14ac:dyDescent="0.25">
      <c r="A74" s="64" t="s">
        <v>159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1919</v>
      </c>
    </row>
    <row r="75" spans="1:105" ht="12" customHeight="1" x14ac:dyDescent="0.25">
      <c r="A75" s="64" t="s">
        <v>32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1920</v>
      </c>
    </row>
    <row r="76" spans="1:105" ht="12" customHeight="1" x14ac:dyDescent="0.25">
      <c r="A76" s="64" t="s">
        <v>33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1921</v>
      </c>
    </row>
    <row r="77" spans="1:105" ht="12" customHeight="1" x14ac:dyDescent="0.25">
      <c r="A77" s="64" t="s">
        <v>35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1922</v>
      </c>
    </row>
    <row r="78" spans="1:105" ht="12" customHeight="1" x14ac:dyDescent="0.25">
      <c r="A78" s="64" t="s">
        <v>36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1923</v>
      </c>
    </row>
    <row r="79" spans="1:105" ht="12" customHeight="1" x14ac:dyDescent="0.25">
      <c r="A79" s="64" t="s">
        <v>38</v>
      </c>
      <c r="B79" s="229">
        <v>0</v>
      </c>
      <c r="C79" s="229">
        <v>0</v>
      </c>
      <c r="D79" s="229">
        <v>0</v>
      </c>
      <c r="E79" s="229">
        <v>0</v>
      </c>
      <c r="F79" s="229">
        <v>0</v>
      </c>
      <c r="G79" s="229">
        <v>0</v>
      </c>
      <c r="H79" s="229">
        <v>0</v>
      </c>
      <c r="I79" s="229">
        <v>0</v>
      </c>
      <c r="J79" s="229">
        <v>0</v>
      </c>
      <c r="K79" s="229">
        <v>0</v>
      </c>
      <c r="L79" s="229">
        <v>0</v>
      </c>
      <c r="M79" s="229">
        <v>0</v>
      </c>
      <c r="N79" s="229">
        <v>0</v>
      </c>
      <c r="O79" s="229">
        <v>0</v>
      </c>
      <c r="P79" s="229">
        <v>0</v>
      </c>
      <c r="Q79" s="229">
        <v>0</v>
      </c>
      <c r="R79" s="229">
        <v>0</v>
      </c>
      <c r="S79" s="229">
        <v>0</v>
      </c>
      <c r="T79" s="229">
        <v>0</v>
      </c>
      <c r="U79" s="229">
        <v>0</v>
      </c>
      <c r="V79" s="229">
        <v>0</v>
      </c>
      <c r="W79" s="229">
        <v>0</v>
      </c>
      <c r="X79" s="229">
        <v>0</v>
      </c>
      <c r="Y79" s="229">
        <v>0</v>
      </c>
      <c r="DA79" s="73" t="s">
        <v>1924</v>
      </c>
    </row>
    <row r="80" spans="1:105" ht="12" customHeight="1" x14ac:dyDescent="0.25">
      <c r="A80" s="64" t="s">
        <v>39</v>
      </c>
      <c r="B80" s="229">
        <v>0</v>
      </c>
      <c r="C80" s="229">
        <v>0</v>
      </c>
      <c r="D80" s="229">
        <v>0</v>
      </c>
      <c r="E80" s="229">
        <v>0</v>
      </c>
      <c r="F80" s="229">
        <v>0</v>
      </c>
      <c r="G80" s="229">
        <v>0</v>
      </c>
      <c r="H80" s="229">
        <v>0</v>
      </c>
      <c r="I80" s="229">
        <v>0</v>
      </c>
      <c r="J80" s="229">
        <v>0</v>
      </c>
      <c r="K80" s="229">
        <v>0</v>
      </c>
      <c r="L80" s="229">
        <v>0</v>
      </c>
      <c r="M80" s="229">
        <v>0</v>
      </c>
      <c r="N80" s="229">
        <v>0</v>
      </c>
      <c r="O80" s="229">
        <v>0</v>
      </c>
      <c r="P80" s="229">
        <v>0</v>
      </c>
      <c r="Q80" s="229">
        <v>0</v>
      </c>
      <c r="R80" s="229">
        <v>0</v>
      </c>
      <c r="S80" s="229">
        <v>0</v>
      </c>
      <c r="T80" s="229">
        <v>0</v>
      </c>
      <c r="U80" s="229">
        <v>0</v>
      </c>
      <c r="V80" s="229">
        <v>0</v>
      </c>
      <c r="W80" s="229">
        <v>0</v>
      </c>
      <c r="X80" s="229">
        <v>0</v>
      </c>
      <c r="Y80" s="229">
        <v>0</v>
      </c>
      <c r="DA80" s="73" t="s">
        <v>1925</v>
      </c>
    </row>
    <row r="81" spans="1:105" ht="12" customHeight="1" x14ac:dyDescent="0.25">
      <c r="A81" s="61" t="s">
        <v>1926</v>
      </c>
      <c r="B81" s="263">
        <v>0</v>
      </c>
      <c r="C81" s="263">
        <v>0</v>
      </c>
      <c r="D81" s="263">
        <v>0</v>
      </c>
      <c r="E81" s="263">
        <v>0</v>
      </c>
      <c r="F81" s="263">
        <v>0</v>
      </c>
      <c r="G81" s="263">
        <v>0</v>
      </c>
      <c r="H81" s="263">
        <v>0</v>
      </c>
      <c r="I81" s="263">
        <v>0</v>
      </c>
      <c r="J81" s="263">
        <v>0</v>
      </c>
      <c r="K81" s="263">
        <v>0</v>
      </c>
      <c r="L81" s="263">
        <v>0</v>
      </c>
      <c r="M81" s="263">
        <v>0</v>
      </c>
      <c r="N81" s="263">
        <v>0</v>
      </c>
      <c r="O81" s="263">
        <v>0</v>
      </c>
      <c r="P81" s="263">
        <v>0</v>
      </c>
      <c r="Q81" s="263">
        <v>0</v>
      </c>
      <c r="R81" s="263">
        <v>0</v>
      </c>
      <c r="S81" s="263">
        <v>0</v>
      </c>
      <c r="T81" s="263">
        <v>0</v>
      </c>
      <c r="U81" s="263">
        <v>0</v>
      </c>
      <c r="V81" s="263">
        <v>0</v>
      </c>
      <c r="W81" s="263">
        <v>0</v>
      </c>
      <c r="X81" s="263">
        <v>0</v>
      </c>
      <c r="Y81" s="263">
        <v>0</v>
      </c>
      <c r="DA81" s="74" t="s">
        <v>1927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14.005674978503871</v>
      </c>
      <c r="C83" s="223">
        <v>16.652278589853829</v>
      </c>
      <c r="D83" s="223">
        <v>21.006792777300081</v>
      </c>
      <c r="E83" s="223">
        <v>24.432760103181419</v>
      </c>
      <c r="F83" s="223">
        <v>21.357953568357701</v>
      </c>
      <c r="G83" s="223">
        <v>20.292433361994849</v>
      </c>
      <c r="H83" s="223">
        <v>14.45941530524505</v>
      </c>
      <c r="I83" s="223">
        <v>10.804643164230439</v>
      </c>
      <c r="J83" s="223">
        <v>12.80085984522786</v>
      </c>
      <c r="K83" s="223">
        <v>10.92347377472055</v>
      </c>
      <c r="L83" s="223">
        <v>7.9472055030094584</v>
      </c>
      <c r="M83" s="223">
        <v>6.3719690455717979</v>
      </c>
      <c r="N83" s="223">
        <v>7.4336199484092873</v>
      </c>
      <c r="O83" s="223">
        <v>8.3339638865004293</v>
      </c>
      <c r="P83" s="223">
        <v>5.7364574376612207</v>
      </c>
      <c r="Q83" s="223">
        <v>5.6960447119518474</v>
      </c>
      <c r="R83" s="223">
        <v>5.6173688736027501</v>
      </c>
      <c r="S83" s="223">
        <v>5.2033533963886507</v>
      </c>
      <c r="T83" s="223">
        <v>2.3965606190885631</v>
      </c>
      <c r="U83" s="223">
        <v>3.2881341358555458</v>
      </c>
      <c r="V83" s="223">
        <v>2.9857265692175399</v>
      </c>
      <c r="W83" s="223">
        <v>9.2944110060189118</v>
      </c>
      <c r="X83" s="223">
        <v>7.6154772141014622</v>
      </c>
      <c r="Y83" s="223">
        <v>7.3449699054170248</v>
      </c>
      <c r="DA83" s="89" t="s">
        <v>1928</v>
      </c>
    </row>
    <row r="84" spans="1:105" ht="12" customHeight="1" x14ac:dyDescent="0.25">
      <c r="A84" s="55" t="s">
        <v>91</v>
      </c>
      <c r="B84" s="259">
        <v>0.51859874382932536</v>
      </c>
      <c r="C84" s="259">
        <v>0.61659654188881641</v>
      </c>
      <c r="D84" s="259">
        <v>0.77783443946384712</v>
      </c>
      <c r="E84" s="259">
        <v>0.90469032855151488</v>
      </c>
      <c r="F84" s="259">
        <v>0.7908371362554627</v>
      </c>
      <c r="G84" s="259">
        <v>0.75138331190186858</v>
      </c>
      <c r="H84" s="259">
        <v>0.53539973084487502</v>
      </c>
      <c r="I84" s="259">
        <v>0.40007171242948297</v>
      </c>
      <c r="J84" s="259">
        <v>0.4739871406303543</v>
      </c>
      <c r="K84" s="259">
        <v>0.40447174352224607</v>
      </c>
      <c r="L84" s="259">
        <v>0.29426720218959268</v>
      </c>
      <c r="M84" s="259">
        <v>0.2359397278371434</v>
      </c>
      <c r="N84" s="259">
        <v>0.27525028055624701</v>
      </c>
      <c r="O84" s="259">
        <v>0.3085879980186052</v>
      </c>
      <c r="P84" s="259">
        <v>0.21240815781155911</v>
      </c>
      <c r="Q84" s="259">
        <v>0.21091176518035931</v>
      </c>
      <c r="R84" s="259">
        <v>0.2079985752791742</v>
      </c>
      <c r="S84" s="259">
        <v>0.1926685103786141</v>
      </c>
      <c r="T84" s="259">
        <v>8.8739266638980935E-2</v>
      </c>
      <c r="U84" s="259">
        <v>0.1217522350705776</v>
      </c>
      <c r="V84" s="259">
        <v>0.110554760842729</v>
      </c>
      <c r="W84" s="259">
        <v>0.34415120153792911</v>
      </c>
      <c r="X84" s="259">
        <v>0.28198404738584848</v>
      </c>
      <c r="Y84" s="259">
        <v>0.27196776821814123</v>
      </c>
      <c r="DA84" s="67" t="s">
        <v>1929</v>
      </c>
    </row>
    <row r="85" spans="1:105" ht="12" customHeight="1" x14ac:dyDescent="0.25">
      <c r="A85" s="173" t="s">
        <v>92</v>
      </c>
      <c r="B85" s="224">
        <v>0.22866940626184579</v>
      </c>
      <c r="C85" s="224">
        <v>0.27188026738303489</v>
      </c>
      <c r="D85" s="224">
        <v>0.34297603216090861</v>
      </c>
      <c r="E85" s="224">
        <v>0.398911495143909</v>
      </c>
      <c r="F85" s="224">
        <v>0.34870940307728732</v>
      </c>
      <c r="G85" s="224">
        <v>0.33131274969730018</v>
      </c>
      <c r="H85" s="224">
        <v>0.23607758410873059</v>
      </c>
      <c r="I85" s="224">
        <v>0.17640644531433319</v>
      </c>
      <c r="J85" s="224">
        <v>0.20899849703331311</v>
      </c>
      <c r="K85" s="224">
        <v>0.1783465820953952</v>
      </c>
      <c r="L85" s="224">
        <v>0.12975331546343721</v>
      </c>
      <c r="M85" s="224">
        <v>0.1040345703109863</v>
      </c>
      <c r="N85" s="224">
        <v>0.12136804991744821</v>
      </c>
      <c r="O85" s="224">
        <v>0.13606788509628451</v>
      </c>
      <c r="P85" s="224">
        <v>9.3658628968694174E-2</v>
      </c>
      <c r="Q85" s="224">
        <v>9.2998813998869195E-2</v>
      </c>
      <c r="R85" s="224">
        <v>9.1714280603911208E-2</v>
      </c>
      <c r="S85" s="224">
        <v>8.4954686832275805E-2</v>
      </c>
      <c r="T85" s="224">
        <v>3.912843148175002E-2</v>
      </c>
      <c r="U85" s="224">
        <v>5.368507277719968E-2</v>
      </c>
      <c r="V85" s="224">
        <v>4.8747691393651343E-2</v>
      </c>
      <c r="W85" s="224">
        <v>0.15174901955774661</v>
      </c>
      <c r="X85" s="224">
        <v>0.12433721727689991</v>
      </c>
      <c r="Y85" s="224">
        <v>0.11992066857236559</v>
      </c>
      <c r="DA85" s="177" t="s">
        <v>1930</v>
      </c>
    </row>
    <row r="86" spans="1:105" ht="12" customHeight="1" x14ac:dyDescent="0.25">
      <c r="A86" s="173" t="s">
        <v>93</v>
      </c>
      <c r="B86" s="224">
        <v>1.7737062510954029</v>
      </c>
      <c r="C86" s="224">
        <v>2.1088773425797842</v>
      </c>
      <c r="D86" s="224">
        <v>2.6603415916648778</v>
      </c>
      <c r="E86" s="224">
        <v>3.094212838250685</v>
      </c>
      <c r="F86" s="224">
        <v>2.7048132855415168</v>
      </c>
      <c r="G86" s="224">
        <v>2.5698737090032822</v>
      </c>
      <c r="H86" s="224">
        <v>1.8311688193114579</v>
      </c>
      <c r="I86" s="224">
        <v>1.368321280500737</v>
      </c>
      <c r="J86" s="224">
        <v>1.621126090794351</v>
      </c>
      <c r="K86" s="224">
        <v>1.383370222957907</v>
      </c>
      <c r="L86" s="224">
        <v>1.006449749881791</v>
      </c>
      <c r="M86" s="224">
        <v>0.8069587038649223</v>
      </c>
      <c r="N86" s="224">
        <v>0.94140826418787737</v>
      </c>
      <c r="O86" s="224">
        <v>1.0554295929392981</v>
      </c>
      <c r="P86" s="224">
        <v>0.7264762627693756</v>
      </c>
      <c r="Q86" s="224">
        <v>0.7213583156172988</v>
      </c>
      <c r="R86" s="224">
        <v>0.71139465257367884</v>
      </c>
      <c r="S86" s="224">
        <v>0.65896291750420344</v>
      </c>
      <c r="T86" s="224">
        <v>0.30350515466536282</v>
      </c>
      <c r="U86" s="224">
        <v>0.41641578002084811</v>
      </c>
      <c r="V86" s="224">
        <v>0.37811829035135658</v>
      </c>
      <c r="W86" s="224">
        <v>1.1770625069055569</v>
      </c>
      <c r="X86" s="224">
        <v>0.96443902633529555</v>
      </c>
      <c r="Y86" s="224">
        <v>0.93018144822915516</v>
      </c>
      <c r="DA86" s="177" t="s">
        <v>1931</v>
      </c>
    </row>
    <row r="87" spans="1:105" ht="12" customHeight="1" x14ac:dyDescent="0.25">
      <c r="A87" s="173" t="s">
        <v>94</v>
      </c>
      <c r="B87" s="224">
        <v>0.78319058954193588</v>
      </c>
      <c r="C87" s="224">
        <v>0.93118738696820091</v>
      </c>
      <c r="D87" s="224">
        <v>1.1746897200549351</v>
      </c>
      <c r="E87" s="224">
        <v>1.3662681605035589</v>
      </c>
      <c r="F87" s="224">
        <v>1.1943264621161771</v>
      </c>
      <c r="G87" s="224">
        <v>1.1347430860998551</v>
      </c>
      <c r="H87" s="224">
        <v>0.80856352976241053</v>
      </c>
      <c r="I87" s="224">
        <v>0.60419043440610121</v>
      </c>
      <c r="J87" s="224">
        <v>0.71581790839770254</v>
      </c>
      <c r="K87" s="224">
        <v>0.61083538483559585</v>
      </c>
      <c r="L87" s="224">
        <v>0.44440389859789481</v>
      </c>
      <c r="M87" s="224">
        <v>0.35631743566650548</v>
      </c>
      <c r="N87" s="224">
        <v>0.41568444209609812</v>
      </c>
      <c r="O87" s="224">
        <v>0.46603124085718362</v>
      </c>
      <c r="P87" s="224">
        <v>0.32077993307808789</v>
      </c>
      <c r="Q87" s="224">
        <v>0.3185200729435228</v>
      </c>
      <c r="R87" s="224">
        <v>0.31412055801352201</v>
      </c>
      <c r="S87" s="224">
        <v>0.29096901221815208</v>
      </c>
      <c r="T87" s="224">
        <v>0.13401451388277061</v>
      </c>
      <c r="U87" s="224">
        <v>0.1838708749251351</v>
      </c>
      <c r="V87" s="224">
        <v>0.1669603896101618</v>
      </c>
      <c r="W87" s="224">
        <v>0.51973898053398004</v>
      </c>
      <c r="X87" s="224">
        <v>0.42585381268533551</v>
      </c>
      <c r="Y87" s="224">
        <v>0.41072717445160489</v>
      </c>
      <c r="DA87" s="177" t="s">
        <v>1932</v>
      </c>
    </row>
    <row r="88" spans="1:105" ht="12" customHeight="1" x14ac:dyDescent="0.25">
      <c r="A88" s="56" t="s">
        <v>95</v>
      </c>
      <c r="B88" s="260">
        <v>5.6464143290899873</v>
      </c>
      <c r="C88" s="260">
        <v>6.755893982941112</v>
      </c>
      <c r="D88" s="260">
        <v>8.4251217394102937</v>
      </c>
      <c r="E88" s="260">
        <v>9.6641213573879234</v>
      </c>
      <c r="F88" s="260">
        <v>8.4230640349912527</v>
      </c>
      <c r="G88" s="260">
        <v>8.1831687832835982</v>
      </c>
      <c r="H88" s="260">
        <v>5.2626065847990748</v>
      </c>
      <c r="I88" s="260">
        <v>3.5797724986927291</v>
      </c>
      <c r="J88" s="260">
        <v>4.6566763706577143</v>
      </c>
      <c r="K88" s="260">
        <v>3.7596203236271881</v>
      </c>
      <c r="L88" s="260">
        <v>2.5845240386046879</v>
      </c>
      <c r="M88" s="260">
        <v>3.1319510793616741</v>
      </c>
      <c r="N88" s="260">
        <v>4.0339116627511551</v>
      </c>
      <c r="O88" s="260">
        <v>5.1057452519300286</v>
      </c>
      <c r="P88" s="260">
        <v>2.5498654491242472</v>
      </c>
      <c r="Q88" s="260">
        <v>2.4143059651013239</v>
      </c>
      <c r="R88" s="260">
        <v>2.3675411297266371</v>
      </c>
      <c r="S88" s="260">
        <v>2.2346878475413869</v>
      </c>
      <c r="T88" s="260">
        <v>0.73528799372764686</v>
      </c>
      <c r="U88" s="260">
        <v>1.0326653196927691</v>
      </c>
      <c r="V88" s="260">
        <v>0.66053882426301147</v>
      </c>
      <c r="W88" s="260">
        <v>5.9400933776378624</v>
      </c>
      <c r="X88" s="260">
        <v>3.6865686809006561</v>
      </c>
      <c r="Y88" s="260">
        <v>3.531131244445477</v>
      </c>
      <c r="DA88" s="68" t="s">
        <v>1933</v>
      </c>
    </row>
    <row r="89" spans="1:105" ht="12" customHeight="1" x14ac:dyDescent="0.25">
      <c r="A89" s="37" t="s">
        <v>159</v>
      </c>
      <c r="B89" s="226">
        <v>0.47695614783984153</v>
      </c>
      <c r="C89" s="226">
        <v>0.71134995691320624</v>
      </c>
      <c r="D89" s="226">
        <v>0.72760103174325697</v>
      </c>
      <c r="E89" s="226">
        <v>0.42923473771852821</v>
      </c>
      <c r="F89" s="226">
        <v>0.48907996555248162</v>
      </c>
      <c r="G89" s="226">
        <v>0.35313843504175402</v>
      </c>
      <c r="H89" s="226">
        <v>0.1572656921533154</v>
      </c>
      <c r="I89" s="226">
        <v>0.10455717967657251</v>
      </c>
      <c r="J89" s="226">
        <v>7.7128116928262241E-2</v>
      </c>
      <c r="K89" s="226">
        <v>5.5803955276021271E-2</v>
      </c>
      <c r="L89" s="226">
        <v>9.4411005984907773E-2</v>
      </c>
      <c r="M89" s="226">
        <v>5.2794496974461903E-2</v>
      </c>
      <c r="N89" s="226">
        <v>2.9406706786193532E-2</v>
      </c>
      <c r="O89" s="226">
        <v>3.852106620128485E-2</v>
      </c>
      <c r="P89" s="226">
        <v>1.6251074801601199E-2</v>
      </c>
      <c r="Q89" s="226">
        <v>2.1324161642073489E-2</v>
      </c>
      <c r="R89" s="226">
        <v>2.9406706782230861E-2</v>
      </c>
      <c r="S89" s="226">
        <v>6.0877042111532498E-2</v>
      </c>
      <c r="T89" s="226">
        <v>4.8667239825925822E-2</v>
      </c>
      <c r="U89" s="226">
        <v>7.2055030052044791E-2</v>
      </c>
      <c r="V89" s="226">
        <v>6.6981943063680979E-2</v>
      </c>
      <c r="W89" s="226">
        <v>6.1908856395899332E-2</v>
      </c>
      <c r="X89" s="226">
        <v>4.8667239887368693E-2</v>
      </c>
      <c r="Y89" s="226">
        <v>4.6689595861183451E-2</v>
      </c>
      <c r="DA89" s="69" t="s">
        <v>1934</v>
      </c>
    </row>
    <row r="90" spans="1:105" ht="12" customHeight="1" x14ac:dyDescent="0.25">
      <c r="A90" s="37" t="s">
        <v>35</v>
      </c>
      <c r="B90" s="226">
        <v>4.845829750100946</v>
      </c>
      <c r="C90" s="226">
        <v>5.6694754936575809</v>
      </c>
      <c r="D90" s="226">
        <v>7.2018916587983606</v>
      </c>
      <c r="E90" s="226">
        <v>8.6257953562594771</v>
      </c>
      <c r="F90" s="226">
        <v>7.3953568349574272</v>
      </c>
      <c r="G90" s="226">
        <v>7.3616509020050662</v>
      </c>
      <c r="H90" s="226">
        <v>4.6137575229975916</v>
      </c>
      <c r="I90" s="226">
        <v>2.9712811685062799</v>
      </c>
      <c r="J90" s="226">
        <v>4.1435941524782134</v>
      </c>
      <c r="K90" s="226">
        <v>3.253912295085474</v>
      </c>
      <c r="L90" s="226">
        <v>2.0969045564243589</v>
      </c>
      <c r="M90" s="226">
        <v>3.0216680988217259</v>
      </c>
      <c r="N90" s="226">
        <v>3.968701632817393</v>
      </c>
      <c r="O90" s="226">
        <v>5.0532244187127437</v>
      </c>
      <c r="P90" s="226">
        <v>2.446861564175479</v>
      </c>
      <c r="Q90" s="226">
        <v>2.2862424754076289</v>
      </c>
      <c r="R90" s="226">
        <v>2.230266551220772</v>
      </c>
      <c r="S90" s="226">
        <v>2.0817712804552442</v>
      </c>
      <c r="T90" s="226">
        <v>0.54488392010051601</v>
      </c>
      <c r="U90" s="226">
        <v>0.77936371407128147</v>
      </c>
      <c r="V90" s="226">
        <v>0.17145313795761211</v>
      </c>
      <c r="W90" s="226">
        <v>5.8687016327629404</v>
      </c>
      <c r="X90" s="226">
        <v>3.5631126390329881</v>
      </c>
      <c r="Y90" s="226">
        <v>3.409544281185096</v>
      </c>
      <c r="DA90" s="69" t="s">
        <v>1935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1936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</v>
      </c>
      <c r="H92" s="226">
        <v>0</v>
      </c>
      <c r="I92" s="226">
        <v>0</v>
      </c>
      <c r="J92" s="226">
        <v>0</v>
      </c>
      <c r="K92" s="226">
        <v>0</v>
      </c>
      <c r="L92" s="226">
        <v>0</v>
      </c>
      <c r="M92" s="226">
        <v>0</v>
      </c>
      <c r="N92" s="226">
        <v>0</v>
      </c>
      <c r="O92" s="226">
        <v>0</v>
      </c>
      <c r="P92" s="226">
        <v>0</v>
      </c>
      <c r="Q92" s="226">
        <v>0</v>
      </c>
      <c r="R92" s="226">
        <v>0</v>
      </c>
      <c r="S92" s="226">
        <v>0</v>
      </c>
      <c r="T92" s="226">
        <v>0</v>
      </c>
      <c r="U92" s="226">
        <v>0</v>
      </c>
      <c r="V92" s="226">
        <v>0</v>
      </c>
      <c r="W92" s="226">
        <v>0</v>
      </c>
      <c r="X92" s="226">
        <v>0</v>
      </c>
      <c r="Y92" s="226">
        <v>0</v>
      </c>
      <c r="DA92" s="69" t="s">
        <v>1937</v>
      </c>
    </row>
    <row r="93" spans="1:105" ht="12" customHeight="1" x14ac:dyDescent="0.25">
      <c r="A93" s="37" t="s">
        <v>40</v>
      </c>
      <c r="B93" s="226">
        <v>0.32362843114919992</v>
      </c>
      <c r="C93" s="226">
        <v>0.37506853237032439</v>
      </c>
      <c r="D93" s="226">
        <v>0.49562904886867581</v>
      </c>
      <c r="E93" s="226">
        <v>0.60909126340991648</v>
      </c>
      <c r="F93" s="226">
        <v>0.53862723448134431</v>
      </c>
      <c r="G93" s="226">
        <v>0.46837944623677819</v>
      </c>
      <c r="H93" s="226">
        <v>0.49158336964816679</v>
      </c>
      <c r="I93" s="226">
        <v>0.50393415050987644</v>
      </c>
      <c r="J93" s="226">
        <v>0.43595410125123951</v>
      </c>
      <c r="K93" s="226">
        <v>0.44990407326569248</v>
      </c>
      <c r="L93" s="226">
        <v>0.39320847619542082</v>
      </c>
      <c r="M93" s="226">
        <v>5.7488483565485082E-2</v>
      </c>
      <c r="N93" s="226">
        <v>3.58033231475696E-2</v>
      </c>
      <c r="O93" s="226">
        <v>1.399976701600061E-2</v>
      </c>
      <c r="P93" s="226">
        <v>8.6752810147166168E-2</v>
      </c>
      <c r="Q93" s="226">
        <v>0.1067393280516216</v>
      </c>
      <c r="R93" s="226">
        <v>0.10786787172363441</v>
      </c>
      <c r="S93" s="226">
        <v>9.2039524974610279E-2</v>
      </c>
      <c r="T93" s="226">
        <v>0.14173683380120511</v>
      </c>
      <c r="U93" s="226">
        <v>0.1812465755694429</v>
      </c>
      <c r="V93" s="226">
        <v>0.4221037432417184</v>
      </c>
      <c r="W93" s="226">
        <v>9.4828884790227729E-3</v>
      </c>
      <c r="X93" s="226">
        <v>7.4788801980298816E-2</v>
      </c>
      <c r="Y93" s="226">
        <v>7.4897367399197293E-2</v>
      </c>
      <c r="DA93" s="69" t="s">
        <v>1938</v>
      </c>
    </row>
    <row r="94" spans="1:105" ht="12" customHeight="1" x14ac:dyDescent="0.25">
      <c r="A94" s="132" t="s">
        <v>1939</v>
      </c>
      <c r="B94" s="316">
        <v>5.055095658685369</v>
      </c>
      <c r="C94" s="316">
        <v>5.9678430680928756</v>
      </c>
      <c r="D94" s="316">
        <v>7.62582925454522</v>
      </c>
      <c r="E94" s="316">
        <v>9.0045559233438315</v>
      </c>
      <c r="F94" s="316">
        <v>7.8962032463759986</v>
      </c>
      <c r="G94" s="316">
        <v>7.321951722008941</v>
      </c>
      <c r="H94" s="316">
        <v>5.7855990564185049</v>
      </c>
      <c r="I94" s="316">
        <v>4.6758807928870523</v>
      </c>
      <c r="J94" s="316">
        <v>5.1242538377144244</v>
      </c>
      <c r="K94" s="316">
        <v>4.5868295176822187</v>
      </c>
      <c r="L94" s="316">
        <v>3.487807298272056</v>
      </c>
      <c r="M94" s="316">
        <v>1.736767528530567</v>
      </c>
      <c r="N94" s="316">
        <v>1.6459972489004611</v>
      </c>
      <c r="O94" s="316">
        <v>1.26210191765903</v>
      </c>
      <c r="P94" s="316">
        <v>1.8332690059092569</v>
      </c>
      <c r="Q94" s="316">
        <v>1.9379497791104741</v>
      </c>
      <c r="R94" s="316">
        <v>1.9245996774058269</v>
      </c>
      <c r="S94" s="316">
        <v>1.7411104219140181</v>
      </c>
      <c r="T94" s="316">
        <v>1.095885258692052</v>
      </c>
      <c r="U94" s="316">
        <v>1.479744853369017</v>
      </c>
      <c r="V94" s="316">
        <v>1.6208066127566301</v>
      </c>
      <c r="W94" s="316">
        <v>1.161615919845838</v>
      </c>
      <c r="X94" s="316">
        <v>2.132294429517426</v>
      </c>
      <c r="Y94" s="316">
        <v>2.0810416015002811</v>
      </c>
      <c r="DA94" s="139" t="s">
        <v>1940</v>
      </c>
    </row>
    <row r="95" spans="1:105" ht="12" customHeight="1" x14ac:dyDescent="0.25">
      <c r="J95" s="131"/>
    </row>
    <row r="96" spans="1:105" ht="15" customHeight="1" x14ac:dyDescent="0.25">
      <c r="A96" s="32" t="s">
        <v>251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0</v>
      </c>
      <c r="C98" s="232">
        <f t="shared" si="4"/>
        <v>0</v>
      </c>
      <c r="D98" s="232">
        <f t="shared" si="4"/>
        <v>0</v>
      </c>
      <c r="E98" s="232">
        <f t="shared" si="4"/>
        <v>0</v>
      </c>
      <c r="F98" s="232">
        <f t="shared" si="4"/>
        <v>0</v>
      </c>
      <c r="G98" s="232">
        <f t="shared" si="4"/>
        <v>0</v>
      </c>
      <c r="H98" s="232">
        <f t="shared" si="4"/>
        <v>0</v>
      </c>
      <c r="I98" s="232">
        <f t="shared" si="4"/>
        <v>0</v>
      </c>
      <c r="J98" s="232">
        <f t="shared" si="4"/>
        <v>0</v>
      </c>
      <c r="K98" s="232">
        <f t="shared" si="4"/>
        <v>0</v>
      </c>
      <c r="L98" s="232">
        <f t="shared" si="4"/>
        <v>0</v>
      </c>
      <c r="M98" s="232">
        <f t="shared" si="4"/>
        <v>0</v>
      </c>
      <c r="N98" s="232">
        <f t="shared" si="4"/>
        <v>0</v>
      </c>
      <c r="O98" s="232">
        <f t="shared" si="4"/>
        <v>0</v>
      </c>
      <c r="P98" s="232">
        <f t="shared" si="4"/>
        <v>0</v>
      </c>
      <c r="Q98" s="232">
        <f t="shared" si="4"/>
        <v>0</v>
      </c>
      <c r="R98" s="232">
        <f t="shared" si="4"/>
        <v>0</v>
      </c>
      <c r="S98" s="232">
        <f t="shared" si="4"/>
        <v>0</v>
      </c>
      <c r="T98" s="232">
        <f t="shared" si="4"/>
        <v>0</v>
      </c>
      <c r="U98" s="232">
        <f t="shared" si="4"/>
        <v>0</v>
      </c>
      <c r="V98" s="232">
        <f t="shared" si="4"/>
        <v>0</v>
      </c>
      <c r="W98" s="232">
        <f t="shared" si="4"/>
        <v>0</v>
      </c>
      <c r="X98" s="232">
        <f t="shared" si="4"/>
        <v>0</v>
      </c>
      <c r="Y98" s="232">
        <f t="shared" si="4"/>
        <v>0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0</v>
      </c>
      <c r="C99" s="266">
        <f t="shared" si="5"/>
        <v>0</v>
      </c>
      <c r="D99" s="266">
        <f t="shared" si="5"/>
        <v>0</v>
      </c>
      <c r="E99" s="266">
        <f t="shared" si="5"/>
        <v>0</v>
      </c>
      <c r="F99" s="266">
        <f t="shared" si="5"/>
        <v>0</v>
      </c>
      <c r="G99" s="266">
        <f t="shared" si="5"/>
        <v>0</v>
      </c>
      <c r="H99" s="266">
        <f t="shared" si="5"/>
        <v>0</v>
      </c>
      <c r="I99" s="266">
        <f t="shared" si="5"/>
        <v>0</v>
      </c>
      <c r="J99" s="266">
        <f t="shared" si="5"/>
        <v>0</v>
      </c>
      <c r="K99" s="266">
        <f t="shared" si="5"/>
        <v>0</v>
      </c>
      <c r="L99" s="266">
        <f t="shared" si="5"/>
        <v>0</v>
      </c>
      <c r="M99" s="266">
        <f t="shared" si="5"/>
        <v>0</v>
      </c>
      <c r="N99" s="266">
        <f t="shared" si="5"/>
        <v>0</v>
      </c>
      <c r="O99" s="266">
        <f t="shared" si="5"/>
        <v>0</v>
      </c>
      <c r="P99" s="266">
        <f t="shared" si="5"/>
        <v>0</v>
      </c>
      <c r="Q99" s="266">
        <f t="shared" si="5"/>
        <v>0</v>
      </c>
      <c r="R99" s="266">
        <f t="shared" si="5"/>
        <v>0</v>
      </c>
      <c r="S99" s="266">
        <f t="shared" si="5"/>
        <v>0</v>
      </c>
      <c r="T99" s="266">
        <f t="shared" si="5"/>
        <v>0</v>
      </c>
      <c r="U99" s="266">
        <f t="shared" si="5"/>
        <v>0</v>
      </c>
      <c r="V99" s="266">
        <f t="shared" si="5"/>
        <v>0</v>
      </c>
      <c r="W99" s="266">
        <f t="shared" si="5"/>
        <v>0</v>
      </c>
      <c r="X99" s="266">
        <f t="shared" si="5"/>
        <v>0</v>
      </c>
      <c r="Y99" s="266">
        <f t="shared" si="5"/>
        <v>0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0</v>
      </c>
      <c r="C100" s="267">
        <f t="shared" si="6"/>
        <v>0</v>
      </c>
      <c r="D100" s="267">
        <f t="shared" si="6"/>
        <v>0</v>
      </c>
      <c r="E100" s="267">
        <f t="shared" si="6"/>
        <v>0</v>
      </c>
      <c r="F100" s="267">
        <f t="shared" si="6"/>
        <v>0</v>
      </c>
      <c r="G100" s="267">
        <f t="shared" si="6"/>
        <v>0</v>
      </c>
      <c r="H100" s="267">
        <f t="shared" si="6"/>
        <v>0</v>
      </c>
      <c r="I100" s="267">
        <f t="shared" si="6"/>
        <v>0</v>
      </c>
      <c r="J100" s="267">
        <f t="shared" si="6"/>
        <v>0</v>
      </c>
      <c r="K100" s="267">
        <f t="shared" si="6"/>
        <v>0</v>
      </c>
      <c r="L100" s="267">
        <f t="shared" si="6"/>
        <v>0</v>
      </c>
      <c r="M100" s="267">
        <f t="shared" si="6"/>
        <v>0</v>
      </c>
      <c r="N100" s="267">
        <f t="shared" si="6"/>
        <v>0</v>
      </c>
      <c r="O100" s="267">
        <f t="shared" si="6"/>
        <v>0</v>
      </c>
      <c r="P100" s="267">
        <f t="shared" si="6"/>
        <v>0</v>
      </c>
      <c r="Q100" s="267">
        <f t="shared" si="6"/>
        <v>0</v>
      </c>
      <c r="R100" s="267">
        <f t="shared" si="6"/>
        <v>0</v>
      </c>
      <c r="S100" s="267">
        <f t="shared" si="6"/>
        <v>0</v>
      </c>
      <c r="T100" s="267">
        <f t="shared" si="6"/>
        <v>0</v>
      </c>
      <c r="U100" s="267">
        <f t="shared" si="6"/>
        <v>0</v>
      </c>
      <c r="V100" s="267">
        <f t="shared" si="6"/>
        <v>0</v>
      </c>
      <c r="W100" s="267">
        <f t="shared" si="6"/>
        <v>0</v>
      </c>
      <c r="X100" s="267">
        <f t="shared" si="6"/>
        <v>0</v>
      </c>
      <c r="Y100" s="267">
        <f t="shared" si="6"/>
        <v>0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0</v>
      </c>
      <c r="C101" s="267">
        <f t="shared" si="7"/>
        <v>0</v>
      </c>
      <c r="D101" s="267">
        <f t="shared" si="7"/>
        <v>0</v>
      </c>
      <c r="E101" s="267">
        <f t="shared" si="7"/>
        <v>0</v>
      </c>
      <c r="F101" s="267">
        <f t="shared" si="7"/>
        <v>0</v>
      </c>
      <c r="G101" s="267">
        <f t="shared" si="7"/>
        <v>0</v>
      </c>
      <c r="H101" s="267">
        <f t="shared" si="7"/>
        <v>0</v>
      </c>
      <c r="I101" s="267">
        <f t="shared" si="7"/>
        <v>0</v>
      </c>
      <c r="J101" s="267">
        <f t="shared" si="7"/>
        <v>0</v>
      </c>
      <c r="K101" s="267">
        <f t="shared" si="7"/>
        <v>0</v>
      </c>
      <c r="L101" s="267">
        <f t="shared" si="7"/>
        <v>0</v>
      </c>
      <c r="M101" s="267">
        <f t="shared" si="7"/>
        <v>0</v>
      </c>
      <c r="N101" s="267">
        <f t="shared" si="7"/>
        <v>0</v>
      </c>
      <c r="O101" s="267">
        <f t="shared" si="7"/>
        <v>0</v>
      </c>
      <c r="P101" s="267">
        <f t="shared" si="7"/>
        <v>0</v>
      </c>
      <c r="Q101" s="267">
        <f t="shared" si="7"/>
        <v>0</v>
      </c>
      <c r="R101" s="267">
        <f t="shared" si="7"/>
        <v>0</v>
      </c>
      <c r="S101" s="267">
        <f t="shared" si="7"/>
        <v>0</v>
      </c>
      <c r="T101" s="267">
        <f t="shared" si="7"/>
        <v>0</v>
      </c>
      <c r="U101" s="267">
        <f t="shared" si="7"/>
        <v>0</v>
      </c>
      <c r="V101" s="267">
        <f t="shared" si="7"/>
        <v>0</v>
      </c>
      <c r="W101" s="267">
        <f t="shared" si="7"/>
        <v>0</v>
      </c>
      <c r="X101" s="267">
        <f t="shared" si="7"/>
        <v>0</v>
      </c>
      <c r="Y101" s="267">
        <f t="shared" si="7"/>
        <v>0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0</v>
      </c>
      <c r="C102" s="267">
        <f t="shared" si="8"/>
        <v>0</v>
      </c>
      <c r="D102" s="267">
        <f t="shared" si="8"/>
        <v>0</v>
      </c>
      <c r="E102" s="267">
        <f t="shared" si="8"/>
        <v>0</v>
      </c>
      <c r="F102" s="267">
        <f t="shared" si="8"/>
        <v>0</v>
      </c>
      <c r="G102" s="267">
        <f t="shared" si="8"/>
        <v>0</v>
      </c>
      <c r="H102" s="267">
        <f t="shared" si="8"/>
        <v>0</v>
      </c>
      <c r="I102" s="267">
        <f t="shared" si="8"/>
        <v>0</v>
      </c>
      <c r="J102" s="267">
        <f t="shared" si="8"/>
        <v>0</v>
      </c>
      <c r="K102" s="267">
        <f t="shared" si="8"/>
        <v>0</v>
      </c>
      <c r="L102" s="267">
        <f t="shared" si="8"/>
        <v>0</v>
      </c>
      <c r="M102" s="267">
        <f t="shared" si="8"/>
        <v>0</v>
      </c>
      <c r="N102" s="267">
        <f t="shared" si="8"/>
        <v>0</v>
      </c>
      <c r="O102" s="267">
        <f t="shared" si="8"/>
        <v>0</v>
      </c>
      <c r="P102" s="267">
        <f t="shared" si="8"/>
        <v>0</v>
      </c>
      <c r="Q102" s="267">
        <f t="shared" si="8"/>
        <v>0</v>
      </c>
      <c r="R102" s="267">
        <f t="shared" si="8"/>
        <v>0</v>
      </c>
      <c r="S102" s="267">
        <f t="shared" si="8"/>
        <v>0</v>
      </c>
      <c r="T102" s="267">
        <f t="shared" si="8"/>
        <v>0</v>
      </c>
      <c r="U102" s="267">
        <f t="shared" si="8"/>
        <v>0</v>
      </c>
      <c r="V102" s="267">
        <f t="shared" si="8"/>
        <v>0</v>
      </c>
      <c r="W102" s="267">
        <f t="shared" si="8"/>
        <v>0</v>
      </c>
      <c r="X102" s="267">
        <f t="shared" si="8"/>
        <v>0</v>
      </c>
      <c r="Y102" s="267">
        <f t="shared" si="8"/>
        <v>0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0</v>
      </c>
      <c r="C103" s="268">
        <f t="shared" si="9"/>
        <v>0</v>
      </c>
      <c r="D103" s="268">
        <f t="shared" si="9"/>
        <v>0</v>
      </c>
      <c r="E103" s="268">
        <f t="shared" si="9"/>
        <v>0</v>
      </c>
      <c r="F103" s="268">
        <f t="shared" si="9"/>
        <v>0</v>
      </c>
      <c r="G103" s="268">
        <f t="shared" si="9"/>
        <v>0</v>
      </c>
      <c r="H103" s="268">
        <f t="shared" si="9"/>
        <v>0</v>
      </c>
      <c r="I103" s="268">
        <f t="shared" si="9"/>
        <v>0</v>
      </c>
      <c r="J103" s="268">
        <f t="shared" si="9"/>
        <v>0</v>
      </c>
      <c r="K103" s="268">
        <f t="shared" si="9"/>
        <v>0</v>
      </c>
      <c r="L103" s="268">
        <f t="shared" si="9"/>
        <v>0</v>
      </c>
      <c r="M103" s="268">
        <f t="shared" si="9"/>
        <v>0</v>
      </c>
      <c r="N103" s="268">
        <f t="shared" si="9"/>
        <v>0</v>
      </c>
      <c r="O103" s="268">
        <f t="shared" si="9"/>
        <v>0</v>
      </c>
      <c r="P103" s="268">
        <f t="shared" si="9"/>
        <v>0</v>
      </c>
      <c r="Q103" s="268">
        <f t="shared" si="9"/>
        <v>0</v>
      </c>
      <c r="R103" s="268">
        <f t="shared" si="9"/>
        <v>0</v>
      </c>
      <c r="S103" s="268">
        <f t="shared" si="9"/>
        <v>0</v>
      </c>
      <c r="T103" s="268">
        <f t="shared" si="9"/>
        <v>0</v>
      </c>
      <c r="U103" s="268">
        <f t="shared" si="9"/>
        <v>0</v>
      </c>
      <c r="V103" s="268">
        <f t="shared" si="9"/>
        <v>0</v>
      </c>
      <c r="W103" s="268">
        <f t="shared" si="9"/>
        <v>0</v>
      </c>
      <c r="X103" s="268">
        <f t="shared" si="9"/>
        <v>0</v>
      </c>
      <c r="Y103" s="268">
        <f t="shared" si="9"/>
        <v>0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0</v>
      </c>
      <c r="C104" s="269">
        <f t="shared" si="10"/>
        <v>0</v>
      </c>
      <c r="D104" s="269">
        <f t="shared" si="10"/>
        <v>0</v>
      </c>
      <c r="E104" s="269">
        <f t="shared" si="10"/>
        <v>0</v>
      </c>
      <c r="F104" s="269">
        <f t="shared" si="10"/>
        <v>0</v>
      </c>
      <c r="G104" s="269">
        <f t="shared" si="10"/>
        <v>0</v>
      </c>
      <c r="H104" s="269">
        <f t="shared" si="10"/>
        <v>0</v>
      </c>
      <c r="I104" s="269">
        <f t="shared" si="10"/>
        <v>0</v>
      </c>
      <c r="J104" s="269">
        <f t="shared" si="10"/>
        <v>0</v>
      </c>
      <c r="K104" s="269">
        <f t="shared" si="10"/>
        <v>0</v>
      </c>
      <c r="L104" s="269">
        <f t="shared" si="10"/>
        <v>0</v>
      </c>
      <c r="M104" s="269">
        <f t="shared" si="10"/>
        <v>0</v>
      </c>
      <c r="N104" s="269">
        <f t="shared" si="10"/>
        <v>0</v>
      </c>
      <c r="O104" s="269">
        <f t="shared" si="10"/>
        <v>0</v>
      </c>
      <c r="P104" s="269">
        <f t="shared" si="10"/>
        <v>0</v>
      </c>
      <c r="Q104" s="269">
        <f t="shared" si="10"/>
        <v>0</v>
      </c>
      <c r="R104" s="269">
        <f t="shared" si="10"/>
        <v>0</v>
      </c>
      <c r="S104" s="269">
        <f t="shared" si="10"/>
        <v>0</v>
      </c>
      <c r="T104" s="269">
        <f t="shared" si="10"/>
        <v>0</v>
      </c>
      <c r="U104" s="269">
        <f t="shared" si="10"/>
        <v>0</v>
      </c>
      <c r="V104" s="269">
        <f t="shared" si="10"/>
        <v>0</v>
      </c>
      <c r="W104" s="269">
        <f t="shared" si="10"/>
        <v>0</v>
      </c>
      <c r="X104" s="269">
        <f t="shared" si="10"/>
        <v>0</v>
      </c>
      <c r="Y104" s="269">
        <f t="shared" si="10"/>
        <v>0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</v>
      </c>
      <c r="C105" s="269">
        <f t="shared" si="11"/>
        <v>0</v>
      </c>
      <c r="D105" s="269">
        <f t="shared" si="11"/>
        <v>0</v>
      </c>
      <c r="E105" s="269">
        <f t="shared" si="11"/>
        <v>0</v>
      </c>
      <c r="F105" s="269">
        <f t="shared" si="11"/>
        <v>0</v>
      </c>
      <c r="G105" s="269">
        <f t="shared" si="11"/>
        <v>0</v>
      </c>
      <c r="H105" s="269">
        <f t="shared" si="11"/>
        <v>0</v>
      </c>
      <c r="I105" s="269">
        <f t="shared" si="11"/>
        <v>0</v>
      </c>
      <c r="J105" s="269">
        <f t="shared" si="11"/>
        <v>0</v>
      </c>
      <c r="K105" s="269">
        <f t="shared" si="11"/>
        <v>0</v>
      </c>
      <c r="L105" s="269">
        <f t="shared" si="11"/>
        <v>0</v>
      </c>
      <c r="M105" s="269">
        <f t="shared" si="11"/>
        <v>0</v>
      </c>
      <c r="N105" s="269">
        <f t="shared" si="11"/>
        <v>0</v>
      </c>
      <c r="O105" s="269">
        <f t="shared" si="11"/>
        <v>0</v>
      </c>
      <c r="P105" s="269">
        <f t="shared" si="11"/>
        <v>0</v>
      </c>
      <c r="Q105" s="269">
        <f t="shared" si="11"/>
        <v>0</v>
      </c>
      <c r="R105" s="269">
        <f t="shared" si="11"/>
        <v>0</v>
      </c>
      <c r="S105" s="269">
        <f t="shared" si="11"/>
        <v>0</v>
      </c>
      <c r="T105" s="269">
        <f t="shared" si="11"/>
        <v>0</v>
      </c>
      <c r="U105" s="269">
        <f t="shared" si="11"/>
        <v>0</v>
      </c>
      <c r="V105" s="269">
        <f t="shared" si="11"/>
        <v>0</v>
      </c>
      <c r="W105" s="269">
        <f t="shared" si="11"/>
        <v>0</v>
      </c>
      <c r="X105" s="269">
        <f t="shared" si="11"/>
        <v>0</v>
      </c>
      <c r="Y105" s="269">
        <f t="shared" si="11"/>
        <v>0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</v>
      </c>
      <c r="C106" s="318">
        <f t="shared" si="12"/>
        <v>0</v>
      </c>
      <c r="D106" s="318">
        <f t="shared" si="12"/>
        <v>0</v>
      </c>
      <c r="E106" s="318">
        <f t="shared" si="12"/>
        <v>0</v>
      </c>
      <c r="F106" s="318">
        <f t="shared" si="12"/>
        <v>0</v>
      </c>
      <c r="G106" s="318">
        <f t="shared" si="12"/>
        <v>0</v>
      </c>
      <c r="H106" s="318">
        <f t="shared" si="12"/>
        <v>0</v>
      </c>
      <c r="I106" s="318">
        <f t="shared" si="12"/>
        <v>0</v>
      </c>
      <c r="J106" s="318">
        <f t="shared" si="12"/>
        <v>0</v>
      </c>
      <c r="K106" s="318">
        <f t="shared" si="12"/>
        <v>0</v>
      </c>
      <c r="L106" s="318">
        <f t="shared" si="12"/>
        <v>0</v>
      </c>
      <c r="M106" s="318">
        <f t="shared" si="12"/>
        <v>0</v>
      </c>
      <c r="N106" s="318">
        <f t="shared" si="12"/>
        <v>0</v>
      </c>
      <c r="O106" s="318">
        <f t="shared" si="12"/>
        <v>0</v>
      </c>
      <c r="P106" s="318">
        <f t="shared" si="12"/>
        <v>0</v>
      </c>
      <c r="Q106" s="318">
        <f t="shared" si="12"/>
        <v>0</v>
      </c>
      <c r="R106" s="318">
        <f t="shared" si="12"/>
        <v>0</v>
      </c>
      <c r="S106" s="318">
        <f t="shared" si="12"/>
        <v>0</v>
      </c>
      <c r="T106" s="318">
        <f t="shared" si="12"/>
        <v>0</v>
      </c>
      <c r="U106" s="318">
        <f t="shared" si="12"/>
        <v>0</v>
      </c>
      <c r="V106" s="318">
        <f t="shared" si="12"/>
        <v>0</v>
      </c>
      <c r="W106" s="318">
        <f t="shared" si="12"/>
        <v>0</v>
      </c>
      <c r="X106" s="318">
        <f t="shared" si="12"/>
        <v>0</v>
      </c>
      <c r="Y106" s="318">
        <f t="shared" si="12"/>
        <v>0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0</v>
      </c>
      <c r="C107" s="318">
        <f t="shared" si="13"/>
        <v>0</v>
      </c>
      <c r="D107" s="318">
        <f t="shared" si="13"/>
        <v>0</v>
      </c>
      <c r="E107" s="318">
        <f t="shared" si="13"/>
        <v>0</v>
      </c>
      <c r="F107" s="318">
        <f t="shared" si="13"/>
        <v>0</v>
      </c>
      <c r="G107" s="318">
        <f t="shared" si="13"/>
        <v>0</v>
      </c>
      <c r="H107" s="318">
        <f t="shared" si="13"/>
        <v>0</v>
      </c>
      <c r="I107" s="318">
        <f t="shared" si="13"/>
        <v>0</v>
      </c>
      <c r="J107" s="318">
        <f t="shared" si="13"/>
        <v>0</v>
      </c>
      <c r="K107" s="318">
        <f t="shared" si="13"/>
        <v>0</v>
      </c>
      <c r="L107" s="318">
        <f t="shared" si="13"/>
        <v>0</v>
      </c>
      <c r="M107" s="318">
        <f t="shared" si="13"/>
        <v>0</v>
      </c>
      <c r="N107" s="318">
        <f t="shared" si="13"/>
        <v>0</v>
      </c>
      <c r="O107" s="318">
        <f t="shared" si="13"/>
        <v>0</v>
      </c>
      <c r="P107" s="318">
        <f t="shared" si="13"/>
        <v>0</v>
      </c>
      <c r="Q107" s="318">
        <f t="shared" si="13"/>
        <v>0</v>
      </c>
      <c r="R107" s="318">
        <f t="shared" si="13"/>
        <v>0</v>
      </c>
      <c r="S107" s="318">
        <f t="shared" si="13"/>
        <v>0</v>
      </c>
      <c r="T107" s="318">
        <f t="shared" si="13"/>
        <v>0</v>
      </c>
      <c r="U107" s="318">
        <f t="shared" si="13"/>
        <v>0</v>
      </c>
      <c r="V107" s="318">
        <f t="shared" si="13"/>
        <v>0</v>
      </c>
      <c r="W107" s="318">
        <f t="shared" si="13"/>
        <v>0</v>
      </c>
      <c r="X107" s="318">
        <f t="shared" si="13"/>
        <v>0</v>
      </c>
      <c r="Y107" s="318">
        <f t="shared" si="13"/>
        <v>0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0</v>
      </c>
      <c r="C108" s="319">
        <f t="shared" si="14"/>
        <v>0</v>
      </c>
      <c r="D108" s="319">
        <f t="shared" si="14"/>
        <v>0</v>
      </c>
      <c r="E108" s="319">
        <f t="shared" si="14"/>
        <v>0</v>
      </c>
      <c r="F108" s="319">
        <f t="shared" si="14"/>
        <v>0</v>
      </c>
      <c r="G108" s="319">
        <f t="shared" si="14"/>
        <v>0</v>
      </c>
      <c r="H108" s="319">
        <f t="shared" si="14"/>
        <v>0</v>
      </c>
      <c r="I108" s="319">
        <f t="shared" si="14"/>
        <v>0</v>
      </c>
      <c r="J108" s="319">
        <f t="shared" si="14"/>
        <v>0</v>
      </c>
      <c r="K108" s="319">
        <f t="shared" si="14"/>
        <v>0</v>
      </c>
      <c r="L108" s="319">
        <f t="shared" si="14"/>
        <v>0</v>
      </c>
      <c r="M108" s="319">
        <f t="shared" si="14"/>
        <v>0</v>
      </c>
      <c r="N108" s="319">
        <f t="shared" si="14"/>
        <v>0</v>
      </c>
      <c r="O108" s="319">
        <f t="shared" si="14"/>
        <v>0</v>
      </c>
      <c r="P108" s="319">
        <f t="shared" si="14"/>
        <v>0</v>
      </c>
      <c r="Q108" s="319">
        <f t="shared" si="14"/>
        <v>0</v>
      </c>
      <c r="R108" s="319">
        <f t="shared" si="14"/>
        <v>0</v>
      </c>
      <c r="S108" s="319">
        <f t="shared" si="14"/>
        <v>0</v>
      </c>
      <c r="T108" s="319">
        <f t="shared" si="14"/>
        <v>0</v>
      </c>
      <c r="U108" s="319">
        <f t="shared" si="14"/>
        <v>0</v>
      </c>
      <c r="V108" s="319">
        <f t="shared" si="14"/>
        <v>0</v>
      </c>
      <c r="W108" s="319">
        <f t="shared" si="14"/>
        <v>0</v>
      </c>
      <c r="X108" s="319">
        <f t="shared" si="14"/>
        <v>0</v>
      </c>
      <c r="Y108" s="319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0</v>
      </c>
      <c r="C110" s="232">
        <f t="shared" si="15"/>
        <v>0</v>
      </c>
      <c r="D110" s="232">
        <f t="shared" si="15"/>
        <v>0</v>
      </c>
      <c r="E110" s="232">
        <f t="shared" si="15"/>
        <v>0</v>
      </c>
      <c r="F110" s="232">
        <f t="shared" si="15"/>
        <v>0</v>
      </c>
      <c r="G110" s="232">
        <f t="shared" si="15"/>
        <v>0</v>
      </c>
      <c r="H110" s="232">
        <f t="shared" si="15"/>
        <v>0</v>
      </c>
      <c r="I110" s="232">
        <f t="shared" si="15"/>
        <v>0</v>
      </c>
      <c r="J110" s="232">
        <f t="shared" si="15"/>
        <v>0</v>
      </c>
      <c r="K110" s="232">
        <f t="shared" si="15"/>
        <v>0</v>
      </c>
      <c r="L110" s="232">
        <f t="shared" si="15"/>
        <v>0</v>
      </c>
      <c r="M110" s="232">
        <f t="shared" si="15"/>
        <v>0</v>
      </c>
      <c r="N110" s="232">
        <f t="shared" si="15"/>
        <v>0</v>
      </c>
      <c r="O110" s="232">
        <f t="shared" si="15"/>
        <v>0</v>
      </c>
      <c r="P110" s="232">
        <f t="shared" si="15"/>
        <v>0</v>
      </c>
      <c r="Q110" s="232">
        <f t="shared" si="15"/>
        <v>0</v>
      </c>
      <c r="R110" s="232">
        <f t="shared" si="15"/>
        <v>0</v>
      </c>
      <c r="S110" s="232">
        <f t="shared" si="15"/>
        <v>0</v>
      </c>
      <c r="T110" s="232">
        <f t="shared" si="15"/>
        <v>0</v>
      </c>
      <c r="U110" s="232">
        <f t="shared" si="15"/>
        <v>0</v>
      </c>
      <c r="V110" s="232">
        <f t="shared" si="15"/>
        <v>0</v>
      </c>
      <c r="W110" s="232">
        <f t="shared" si="15"/>
        <v>0</v>
      </c>
      <c r="X110" s="232">
        <f t="shared" si="15"/>
        <v>0</v>
      </c>
      <c r="Y110" s="232">
        <f t="shared" si="15"/>
        <v>0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0</v>
      </c>
      <c r="C111" s="299">
        <f t="shared" si="16"/>
        <v>0</v>
      </c>
      <c r="D111" s="299">
        <f t="shared" si="16"/>
        <v>0</v>
      </c>
      <c r="E111" s="299">
        <f t="shared" si="16"/>
        <v>0</v>
      </c>
      <c r="F111" s="299">
        <f t="shared" si="16"/>
        <v>0</v>
      </c>
      <c r="G111" s="299">
        <f t="shared" si="16"/>
        <v>0</v>
      </c>
      <c r="H111" s="299">
        <f t="shared" si="16"/>
        <v>0</v>
      </c>
      <c r="I111" s="299">
        <f t="shared" si="16"/>
        <v>0</v>
      </c>
      <c r="J111" s="299">
        <f t="shared" si="16"/>
        <v>0</v>
      </c>
      <c r="K111" s="299">
        <f t="shared" si="16"/>
        <v>0</v>
      </c>
      <c r="L111" s="299">
        <f t="shared" si="16"/>
        <v>0</v>
      </c>
      <c r="M111" s="299">
        <f t="shared" si="16"/>
        <v>0</v>
      </c>
      <c r="N111" s="299">
        <f t="shared" si="16"/>
        <v>0</v>
      </c>
      <c r="O111" s="299">
        <f t="shared" si="16"/>
        <v>0</v>
      </c>
      <c r="P111" s="299">
        <f t="shared" si="16"/>
        <v>0</v>
      </c>
      <c r="Q111" s="299">
        <f t="shared" si="16"/>
        <v>0</v>
      </c>
      <c r="R111" s="299">
        <f t="shared" si="16"/>
        <v>0</v>
      </c>
      <c r="S111" s="299">
        <f t="shared" si="16"/>
        <v>0</v>
      </c>
      <c r="T111" s="299">
        <f t="shared" si="16"/>
        <v>0</v>
      </c>
      <c r="U111" s="299">
        <f t="shared" si="16"/>
        <v>0</v>
      </c>
      <c r="V111" s="299">
        <f t="shared" si="16"/>
        <v>0</v>
      </c>
      <c r="W111" s="299">
        <f t="shared" si="16"/>
        <v>0</v>
      </c>
      <c r="X111" s="299">
        <f t="shared" si="16"/>
        <v>0</v>
      </c>
      <c r="Y111" s="299">
        <f t="shared" si="16"/>
        <v>0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0</v>
      </c>
      <c r="C112" s="233">
        <f t="shared" si="17"/>
        <v>0</v>
      </c>
      <c r="D112" s="233">
        <f t="shared" si="17"/>
        <v>0</v>
      </c>
      <c r="E112" s="233">
        <f t="shared" si="17"/>
        <v>0</v>
      </c>
      <c r="F112" s="233">
        <f t="shared" si="17"/>
        <v>0</v>
      </c>
      <c r="G112" s="233">
        <f t="shared" si="17"/>
        <v>0</v>
      </c>
      <c r="H112" s="233">
        <f t="shared" si="17"/>
        <v>0</v>
      </c>
      <c r="I112" s="233">
        <f t="shared" si="17"/>
        <v>0</v>
      </c>
      <c r="J112" s="233">
        <f t="shared" si="17"/>
        <v>0</v>
      </c>
      <c r="K112" s="233">
        <f t="shared" si="17"/>
        <v>0</v>
      </c>
      <c r="L112" s="233">
        <f t="shared" si="17"/>
        <v>0</v>
      </c>
      <c r="M112" s="233">
        <f t="shared" si="17"/>
        <v>0</v>
      </c>
      <c r="N112" s="233">
        <f t="shared" si="17"/>
        <v>0</v>
      </c>
      <c r="O112" s="233">
        <f t="shared" si="17"/>
        <v>0</v>
      </c>
      <c r="P112" s="233">
        <f t="shared" si="17"/>
        <v>0</v>
      </c>
      <c r="Q112" s="233">
        <f t="shared" si="17"/>
        <v>0</v>
      </c>
      <c r="R112" s="233">
        <f t="shared" si="17"/>
        <v>0</v>
      </c>
      <c r="S112" s="233">
        <f t="shared" si="17"/>
        <v>0</v>
      </c>
      <c r="T112" s="233">
        <f t="shared" si="17"/>
        <v>0</v>
      </c>
      <c r="U112" s="233">
        <f t="shared" si="17"/>
        <v>0</v>
      </c>
      <c r="V112" s="233">
        <f t="shared" si="17"/>
        <v>0</v>
      </c>
      <c r="W112" s="233">
        <f t="shared" si="17"/>
        <v>0</v>
      </c>
      <c r="X112" s="233">
        <f t="shared" si="17"/>
        <v>0</v>
      </c>
      <c r="Y112" s="233">
        <f t="shared" si="17"/>
        <v>0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0</v>
      </c>
      <c r="C113" s="233">
        <f t="shared" si="18"/>
        <v>0</v>
      </c>
      <c r="D113" s="233">
        <f t="shared" si="18"/>
        <v>0</v>
      </c>
      <c r="E113" s="233">
        <f t="shared" si="18"/>
        <v>0</v>
      </c>
      <c r="F113" s="233">
        <f t="shared" si="18"/>
        <v>0</v>
      </c>
      <c r="G113" s="233">
        <f t="shared" si="18"/>
        <v>0</v>
      </c>
      <c r="H113" s="233">
        <f t="shared" si="18"/>
        <v>0</v>
      </c>
      <c r="I113" s="233">
        <f t="shared" si="18"/>
        <v>0</v>
      </c>
      <c r="J113" s="233">
        <f t="shared" si="18"/>
        <v>0</v>
      </c>
      <c r="K113" s="233">
        <f t="shared" si="18"/>
        <v>0</v>
      </c>
      <c r="L113" s="233">
        <f t="shared" si="18"/>
        <v>0</v>
      </c>
      <c r="M113" s="233">
        <f t="shared" si="18"/>
        <v>0</v>
      </c>
      <c r="N113" s="233">
        <f t="shared" si="18"/>
        <v>0</v>
      </c>
      <c r="O113" s="233">
        <f t="shared" si="18"/>
        <v>0</v>
      </c>
      <c r="P113" s="233">
        <f t="shared" si="18"/>
        <v>0</v>
      </c>
      <c r="Q113" s="233">
        <f t="shared" si="18"/>
        <v>0</v>
      </c>
      <c r="R113" s="233">
        <f t="shared" si="18"/>
        <v>0</v>
      </c>
      <c r="S113" s="233">
        <f t="shared" si="18"/>
        <v>0</v>
      </c>
      <c r="T113" s="233">
        <f t="shared" si="18"/>
        <v>0</v>
      </c>
      <c r="U113" s="233">
        <f t="shared" si="18"/>
        <v>0</v>
      </c>
      <c r="V113" s="233">
        <f t="shared" si="18"/>
        <v>0</v>
      </c>
      <c r="W113" s="233">
        <f t="shared" si="18"/>
        <v>0</v>
      </c>
      <c r="X113" s="233">
        <f t="shared" si="18"/>
        <v>0</v>
      </c>
      <c r="Y113" s="233">
        <f t="shared" si="18"/>
        <v>0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0</v>
      </c>
      <c r="C114" s="233">
        <f t="shared" si="19"/>
        <v>0</v>
      </c>
      <c r="D114" s="233">
        <f t="shared" si="19"/>
        <v>0</v>
      </c>
      <c r="E114" s="233">
        <f t="shared" si="19"/>
        <v>0</v>
      </c>
      <c r="F114" s="233">
        <f t="shared" si="19"/>
        <v>0</v>
      </c>
      <c r="G114" s="233">
        <f t="shared" si="19"/>
        <v>0</v>
      </c>
      <c r="H114" s="233">
        <f t="shared" si="19"/>
        <v>0</v>
      </c>
      <c r="I114" s="233">
        <f t="shared" si="19"/>
        <v>0</v>
      </c>
      <c r="J114" s="233">
        <f t="shared" si="19"/>
        <v>0</v>
      </c>
      <c r="K114" s="233">
        <f t="shared" si="19"/>
        <v>0</v>
      </c>
      <c r="L114" s="233">
        <f t="shared" si="19"/>
        <v>0</v>
      </c>
      <c r="M114" s="233">
        <f t="shared" si="19"/>
        <v>0</v>
      </c>
      <c r="N114" s="233">
        <f t="shared" si="19"/>
        <v>0</v>
      </c>
      <c r="O114" s="233">
        <f t="shared" si="19"/>
        <v>0</v>
      </c>
      <c r="P114" s="233">
        <f t="shared" si="19"/>
        <v>0</v>
      </c>
      <c r="Q114" s="233">
        <f t="shared" si="19"/>
        <v>0</v>
      </c>
      <c r="R114" s="233">
        <f t="shared" si="19"/>
        <v>0</v>
      </c>
      <c r="S114" s="233">
        <f t="shared" si="19"/>
        <v>0</v>
      </c>
      <c r="T114" s="233">
        <f t="shared" si="19"/>
        <v>0</v>
      </c>
      <c r="U114" s="233">
        <f t="shared" si="19"/>
        <v>0</v>
      </c>
      <c r="V114" s="233">
        <f t="shared" si="19"/>
        <v>0</v>
      </c>
      <c r="W114" s="233">
        <f t="shared" si="19"/>
        <v>0</v>
      </c>
      <c r="X114" s="233">
        <f t="shared" si="19"/>
        <v>0</v>
      </c>
      <c r="Y114" s="233">
        <f t="shared" si="19"/>
        <v>0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0</v>
      </c>
      <c r="C115" s="300">
        <f t="shared" si="20"/>
        <v>0</v>
      </c>
      <c r="D115" s="300">
        <f t="shared" si="20"/>
        <v>0</v>
      </c>
      <c r="E115" s="300">
        <f t="shared" si="20"/>
        <v>0</v>
      </c>
      <c r="F115" s="300">
        <f t="shared" si="20"/>
        <v>0</v>
      </c>
      <c r="G115" s="300">
        <f t="shared" si="20"/>
        <v>0</v>
      </c>
      <c r="H115" s="300">
        <f t="shared" si="20"/>
        <v>0</v>
      </c>
      <c r="I115" s="300">
        <f t="shared" si="20"/>
        <v>0</v>
      </c>
      <c r="J115" s="300">
        <f t="shared" si="20"/>
        <v>0</v>
      </c>
      <c r="K115" s="300">
        <f t="shared" si="20"/>
        <v>0</v>
      </c>
      <c r="L115" s="300">
        <f t="shared" si="20"/>
        <v>0</v>
      </c>
      <c r="M115" s="300">
        <f t="shared" si="20"/>
        <v>0</v>
      </c>
      <c r="N115" s="300">
        <f t="shared" si="20"/>
        <v>0</v>
      </c>
      <c r="O115" s="300">
        <f t="shared" si="20"/>
        <v>0</v>
      </c>
      <c r="P115" s="300">
        <f t="shared" si="20"/>
        <v>0</v>
      </c>
      <c r="Q115" s="300">
        <f t="shared" si="20"/>
        <v>0</v>
      </c>
      <c r="R115" s="300">
        <f t="shared" si="20"/>
        <v>0</v>
      </c>
      <c r="S115" s="300">
        <f t="shared" si="20"/>
        <v>0</v>
      </c>
      <c r="T115" s="300">
        <f t="shared" si="20"/>
        <v>0</v>
      </c>
      <c r="U115" s="300">
        <f t="shared" si="20"/>
        <v>0</v>
      </c>
      <c r="V115" s="300">
        <f t="shared" si="20"/>
        <v>0</v>
      </c>
      <c r="W115" s="300">
        <f t="shared" si="20"/>
        <v>0</v>
      </c>
      <c r="X115" s="300">
        <f t="shared" si="20"/>
        <v>0</v>
      </c>
      <c r="Y115" s="300">
        <f t="shared" si="20"/>
        <v>0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0</v>
      </c>
      <c r="C116" s="301">
        <f t="shared" si="21"/>
        <v>0</v>
      </c>
      <c r="D116" s="301">
        <f t="shared" si="21"/>
        <v>0</v>
      </c>
      <c r="E116" s="301">
        <f t="shared" si="21"/>
        <v>0</v>
      </c>
      <c r="F116" s="301">
        <f t="shared" si="21"/>
        <v>0</v>
      </c>
      <c r="G116" s="301">
        <f t="shared" si="21"/>
        <v>0</v>
      </c>
      <c r="H116" s="301">
        <f t="shared" si="21"/>
        <v>0</v>
      </c>
      <c r="I116" s="301">
        <f t="shared" si="21"/>
        <v>0</v>
      </c>
      <c r="J116" s="301">
        <f t="shared" si="21"/>
        <v>0</v>
      </c>
      <c r="K116" s="301">
        <f t="shared" si="21"/>
        <v>0</v>
      </c>
      <c r="L116" s="301">
        <f t="shared" si="21"/>
        <v>0</v>
      </c>
      <c r="M116" s="301">
        <f t="shared" si="21"/>
        <v>0</v>
      </c>
      <c r="N116" s="301">
        <f t="shared" si="21"/>
        <v>0</v>
      </c>
      <c r="O116" s="301">
        <f t="shared" si="21"/>
        <v>0</v>
      </c>
      <c r="P116" s="301">
        <f t="shared" si="21"/>
        <v>0</v>
      </c>
      <c r="Q116" s="301">
        <f t="shared" si="21"/>
        <v>0</v>
      </c>
      <c r="R116" s="301">
        <f t="shared" si="21"/>
        <v>0</v>
      </c>
      <c r="S116" s="301">
        <f t="shared" si="21"/>
        <v>0</v>
      </c>
      <c r="T116" s="301">
        <f t="shared" si="21"/>
        <v>0</v>
      </c>
      <c r="U116" s="301">
        <f t="shared" si="21"/>
        <v>0</v>
      </c>
      <c r="V116" s="301">
        <f t="shared" si="21"/>
        <v>0</v>
      </c>
      <c r="W116" s="301">
        <f t="shared" si="21"/>
        <v>0</v>
      </c>
      <c r="X116" s="301">
        <f t="shared" si="21"/>
        <v>0</v>
      </c>
      <c r="Y116" s="301">
        <f t="shared" si="21"/>
        <v>0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0</v>
      </c>
      <c r="C117" s="302">
        <f t="shared" si="22"/>
        <v>0</v>
      </c>
      <c r="D117" s="302">
        <f t="shared" si="22"/>
        <v>0</v>
      </c>
      <c r="E117" s="302">
        <f t="shared" si="22"/>
        <v>0</v>
      </c>
      <c r="F117" s="302">
        <f t="shared" si="22"/>
        <v>0</v>
      </c>
      <c r="G117" s="302">
        <f t="shared" si="22"/>
        <v>0</v>
      </c>
      <c r="H117" s="302">
        <f t="shared" si="22"/>
        <v>0</v>
      </c>
      <c r="I117" s="302">
        <f t="shared" si="22"/>
        <v>0</v>
      </c>
      <c r="J117" s="302">
        <f t="shared" si="22"/>
        <v>0</v>
      </c>
      <c r="K117" s="302">
        <f t="shared" si="22"/>
        <v>0</v>
      </c>
      <c r="L117" s="302">
        <f t="shared" si="22"/>
        <v>0</v>
      </c>
      <c r="M117" s="302">
        <f t="shared" si="22"/>
        <v>0</v>
      </c>
      <c r="N117" s="302">
        <f t="shared" si="22"/>
        <v>0</v>
      </c>
      <c r="O117" s="302">
        <f t="shared" si="22"/>
        <v>0</v>
      </c>
      <c r="P117" s="302">
        <f t="shared" si="22"/>
        <v>0</v>
      </c>
      <c r="Q117" s="302">
        <f t="shared" si="22"/>
        <v>0</v>
      </c>
      <c r="R117" s="302">
        <f t="shared" si="22"/>
        <v>0</v>
      </c>
      <c r="S117" s="302">
        <f t="shared" si="22"/>
        <v>0</v>
      </c>
      <c r="T117" s="302">
        <f t="shared" si="22"/>
        <v>0</v>
      </c>
      <c r="U117" s="302">
        <f t="shared" si="22"/>
        <v>0</v>
      </c>
      <c r="V117" s="302">
        <f t="shared" si="22"/>
        <v>0</v>
      </c>
      <c r="W117" s="302">
        <f t="shared" si="22"/>
        <v>0</v>
      </c>
      <c r="X117" s="302">
        <f t="shared" si="22"/>
        <v>0</v>
      </c>
      <c r="Y117" s="302">
        <f t="shared" si="22"/>
        <v>0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0</v>
      </c>
      <c r="C118" s="302">
        <f t="shared" si="23"/>
        <v>0</v>
      </c>
      <c r="D118" s="302">
        <f t="shared" si="23"/>
        <v>0</v>
      </c>
      <c r="E118" s="302">
        <f t="shared" si="23"/>
        <v>0</v>
      </c>
      <c r="F118" s="302">
        <f t="shared" si="23"/>
        <v>0</v>
      </c>
      <c r="G118" s="302">
        <f t="shared" si="23"/>
        <v>0</v>
      </c>
      <c r="H118" s="302">
        <f t="shared" si="23"/>
        <v>0</v>
      </c>
      <c r="I118" s="302">
        <f t="shared" si="23"/>
        <v>0</v>
      </c>
      <c r="J118" s="302">
        <f t="shared" si="23"/>
        <v>0</v>
      </c>
      <c r="K118" s="302">
        <f t="shared" si="23"/>
        <v>0</v>
      </c>
      <c r="L118" s="302">
        <f t="shared" si="23"/>
        <v>0</v>
      </c>
      <c r="M118" s="302">
        <f t="shared" si="23"/>
        <v>0</v>
      </c>
      <c r="N118" s="302">
        <f t="shared" si="23"/>
        <v>0</v>
      </c>
      <c r="O118" s="302">
        <f t="shared" si="23"/>
        <v>0</v>
      </c>
      <c r="P118" s="302">
        <f t="shared" si="23"/>
        <v>0</v>
      </c>
      <c r="Q118" s="302">
        <f t="shared" si="23"/>
        <v>0</v>
      </c>
      <c r="R118" s="302">
        <f t="shared" si="23"/>
        <v>0</v>
      </c>
      <c r="S118" s="302">
        <f t="shared" si="23"/>
        <v>0</v>
      </c>
      <c r="T118" s="302">
        <f t="shared" si="23"/>
        <v>0</v>
      </c>
      <c r="U118" s="302">
        <f t="shared" si="23"/>
        <v>0</v>
      </c>
      <c r="V118" s="302">
        <f t="shared" si="23"/>
        <v>0</v>
      </c>
      <c r="W118" s="302">
        <f t="shared" si="23"/>
        <v>0</v>
      </c>
      <c r="X118" s="302">
        <f t="shared" si="23"/>
        <v>0</v>
      </c>
      <c r="Y118" s="302">
        <f t="shared" si="23"/>
        <v>0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</v>
      </c>
      <c r="C119" s="301">
        <f t="shared" si="24"/>
        <v>0</v>
      </c>
      <c r="D119" s="301">
        <f t="shared" si="24"/>
        <v>0</v>
      </c>
      <c r="E119" s="301">
        <f t="shared" si="24"/>
        <v>0</v>
      </c>
      <c r="F119" s="301">
        <f t="shared" si="24"/>
        <v>0</v>
      </c>
      <c r="G119" s="301">
        <f t="shared" si="24"/>
        <v>0</v>
      </c>
      <c r="H119" s="301">
        <f t="shared" si="24"/>
        <v>0</v>
      </c>
      <c r="I119" s="301">
        <f t="shared" si="24"/>
        <v>0</v>
      </c>
      <c r="J119" s="301">
        <f t="shared" si="24"/>
        <v>0</v>
      </c>
      <c r="K119" s="301">
        <f t="shared" si="24"/>
        <v>0</v>
      </c>
      <c r="L119" s="301">
        <f t="shared" si="24"/>
        <v>0</v>
      </c>
      <c r="M119" s="301">
        <f t="shared" si="24"/>
        <v>0</v>
      </c>
      <c r="N119" s="301">
        <f t="shared" si="24"/>
        <v>0</v>
      </c>
      <c r="O119" s="301">
        <f t="shared" si="24"/>
        <v>0</v>
      </c>
      <c r="P119" s="301">
        <f t="shared" si="24"/>
        <v>0</v>
      </c>
      <c r="Q119" s="301">
        <f t="shared" si="24"/>
        <v>0</v>
      </c>
      <c r="R119" s="301">
        <f t="shared" si="24"/>
        <v>0</v>
      </c>
      <c r="S119" s="301">
        <f t="shared" si="24"/>
        <v>0</v>
      </c>
      <c r="T119" s="301">
        <f t="shared" si="24"/>
        <v>0</v>
      </c>
      <c r="U119" s="301">
        <f t="shared" si="24"/>
        <v>0</v>
      </c>
      <c r="V119" s="301">
        <f t="shared" si="24"/>
        <v>0</v>
      </c>
      <c r="W119" s="301">
        <f t="shared" si="24"/>
        <v>0</v>
      </c>
      <c r="X119" s="301">
        <f t="shared" si="24"/>
        <v>0</v>
      </c>
      <c r="Y119" s="301">
        <f t="shared" si="24"/>
        <v>0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</v>
      </c>
      <c r="C120" s="302">
        <f t="shared" si="25"/>
        <v>0</v>
      </c>
      <c r="D120" s="302">
        <f t="shared" si="25"/>
        <v>0</v>
      </c>
      <c r="E120" s="302">
        <f t="shared" si="25"/>
        <v>0</v>
      </c>
      <c r="F120" s="302">
        <f t="shared" si="25"/>
        <v>0</v>
      </c>
      <c r="G120" s="302">
        <f t="shared" si="25"/>
        <v>0</v>
      </c>
      <c r="H120" s="302">
        <f t="shared" si="25"/>
        <v>0</v>
      </c>
      <c r="I120" s="302">
        <f t="shared" si="25"/>
        <v>0</v>
      </c>
      <c r="J120" s="302">
        <f t="shared" si="25"/>
        <v>0</v>
      </c>
      <c r="K120" s="302">
        <f t="shared" si="25"/>
        <v>0</v>
      </c>
      <c r="L120" s="302">
        <f t="shared" si="25"/>
        <v>0</v>
      </c>
      <c r="M120" s="302">
        <f t="shared" si="25"/>
        <v>0</v>
      </c>
      <c r="N120" s="302">
        <f t="shared" si="25"/>
        <v>0</v>
      </c>
      <c r="O120" s="302">
        <f t="shared" si="25"/>
        <v>0</v>
      </c>
      <c r="P120" s="302">
        <f t="shared" si="25"/>
        <v>0</v>
      </c>
      <c r="Q120" s="302">
        <f t="shared" si="25"/>
        <v>0</v>
      </c>
      <c r="R120" s="302">
        <f t="shared" si="25"/>
        <v>0</v>
      </c>
      <c r="S120" s="302">
        <f t="shared" si="25"/>
        <v>0</v>
      </c>
      <c r="T120" s="302">
        <f t="shared" si="25"/>
        <v>0</v>
      </c>
      <c r="U120" s="302">
        <f t="shared" si="25"/>
        <v>0</v>
      </c>
      <c r="V120" s="302">
        <f t="shared" si="25"/>
        <v>0</v>
      </c>
      <c r="W120" s="302">
        <f t="shared" si="25"/>
        <v>0</v>
      </c>
      <c r="X120" s="302">
        <f t="shared" si="25"/>
        <v>0</v>
      </c>
      <c r="Y120" s="302">
        <f t="shared" si="25"/>
        <v>0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0</v>
      </c>
      <c r="C121" s="302">
        <f t="shared" si="26"/>
        <v>0</v>
      </c>
      <c r="D121" s="302">
        <f t="shared" si="26"/>
        <v>0</v>
      </c>
      <c r="E121" s="302">
        <f t="shared" si="26"/>
        <v>0</v>
      </c>
      <c r="F121" s="302">
        <f t="shared" si="26"/>
        <v>0</v>
      </c>
      <c r="G121" s="302">
        <f t="shared" si="26"/>
        <v>0</v>
      </c>
      <c r="H121" s="302">
        <f t="shared" si="26"/>
        <v>0</v>
      </c>
      <c r="I121" s="302">
        <f t="shared" si="26"/>
        <v>0</v>
      </c>
      <c r="J121" s="302">
        <f t="shared" si="26"/>
        <v>0</v>
      </c>
      <c r="K121" s="302">
        <f t="shared" si="26"/>
        <v>0</v>
      </c>
      <c r="L121" s="302">
        <f t="shared" si="26"/>
        <v>0</v>
      </c>
      <c r="M121" s="302">
        <f t="shared" si="26"/>
        <v>0</v>
      </c>
      <c r="N121" s="302">
        <f t="shared" si="26"/>
        <v>0</v>
      </c>
      <c r="O121" s="302">
        <f t="shared" si="26"/>
        <v>0</v>
      </c>
      <c r="P121" s="302">
        <f t="shared" si="26"/>
        <v>0</v>
      </c>
      <c r="Q121" s="302">
        <f t="shared" si="26"/>
        <v>0</v>
      </c>
      <c r="R121" s="302">
        <f t="shared" si="26"/>
        <v>0</v>
      </c>
      <c r="S121" s="302">
        <f t="shared" si="26"/>
        <v>0</v>
      </c>
      <c r="T121" s="302">
        <f t="shared" si="26"/>
        <v>0</v>
      </c>
      <c r="U121" s="302">
        <f t="shared" si="26"/>
        <v>0</v>
      </c>
      <c r="V121" s="302">
        <f t="shared" si="26"/>
        <v>0</v>
      </c>
      <c r="W121" s="302">
        <f t="shared" si="26"/>
        <v>0</v>
      </c>
      <c r="X121" s="302">
        <f t="shared" si="26"/>
        <v>0</v>
      </c>
      <c r="Y121" s="302">
        <f t="shared" si="26"/>
        <v>0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0</v>
      </c>
      <c r="C122" s="301">
        <f t="shared" si="27"/>
        <v>0</v>
      </c>
      <c r="D122" s="301">
        <f t="shared" si="27"/>
        <v>0</v>
      </c>
      <c r="E122" s="301">
        <f t="shared" si="27"/>
        <v>0</v>
      </c>
      <c r="F122" s="301">
        <f t="shared" si="27"/>
        <v>0</v>
      </c>
      <c r="G122" s="301">
        <f t="shared" si="27"/>
        <v>0</v>
      </c>
      <c r="H122" s="301">
        <f t="shared" si="27"/>
        <v>0</v>
      </c>
      <c r="I122" s="301">
        <f t="shared" si="27"/>
        <v>0</v>
      </c>
      <c r="J122" s="301">
        <f t="shared" si="27"/>
        <v>0</v>
      </c>
      <c r="K122" s="301">
        <f t="shared" si="27"/>
        <v>0</v>
      </c>
      <c r="L122" s="301">
        <f t="shared" si="27"/>
        <v>0</v>
      </c>
      <c r="M122" s="301">
        <f t="shared" si="27"/>
        <v>0</v>
      </c>
      <c r="N122" s="301">
        <f t="shared" si="27"/>
        <v>0</v>
      </c>
      <c r="O122" s="301">
        <f t="shared" si="27"/>
        <v>0</v>
      </c>
      <c r="P122" s="301">
        <f t="shared" si="27"/>
        <v>0</v>
      </c>
      <c r="Q122" s="301">
        <f t="shared" si="27"/>
        <v>0</v>
      </c>
      <c r="R122" s="301">
        <f t="shared" si="27"/>
        <v>0</v>
      </c>
      <c r="S122" s="301">
        <f t="shared" si="27"/>
        <v>0</v>
      </c>
      <c r="T122" s="301">
        <f t="shared" si="27"/>
        <v>0</v>
      </c>
      <c r="U122" s="301">
        <f t="shared" si="27"/>
        <v>0</v>
      </c>
      <c r="V122" s="301">
        <f t="shared" si="27"/>
        <v>0</v>
      </c>
      <c r="W122" s="301">
        <f t="shared" si="27"/>
        <v>0</v>
      </c>
      <c r="X122" s="301">
        <f t="shared" si="27"/>
        <v>0</v>
      </c>
      <c r="Y122" s="301">
        <f t="shared" si="27"/>
        <v>0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0</v>
      </c>
      <c r="C123" s="302">
        <f t="shared" si="28"/>
        <v>0</v>
      </c>
      <c r="D123" s="302">
        <f t="shared" si="28"/>
        <v>0</v>
      </c>
      <c r="E123" s="302">
        <f t="shared" si="28"/>
        <v>0</v>
      </c>
      <c r="F123" s="302">
        <f t="shared" si="28"/>
        <v>0</v>
      </c>
      <c r="G123" s="302">
        <f t="shared" si="28"/>
        <v>0</v>
      </c>
      <c r="H123" s="302">
        <f t="shared" si="28"/>
        <v>0</v>
      </c>
      <c r="I123" s="302">
        <f t="shared" si="28"/>
        <v>0</v>
      </c>
      <c r="J123" s="302">
        <f t="shared" si="28"/>
        <v>0</v>
      </c>
      <c r="K123" s="302">
        <f t="shared" si="28"/>
        <v>0</v>
      </c>
      <c r="L123" s="302">
        <f t="shared" si="28"/>
        <v>0</v>
      </c>
      <c r="M123" s="302">
        <f t="shared" si="28"/>
        <v>0</v>
      </c>
      <c r="N123" s="302">
        <f t="shared" si="28"/>
        <v>0</v>
      </c>
      <c r="O123" s="302">
        <f t="shared" si="28"/>
        <v>0</v>
      </c>
      <c r="P123" s="302">
        <f t="shared" si="28"/>
        <v>0</v>
      </c>
      <c r="Q123" s="302">
        <f t="shared" si="28"/>
        <v>0</v>
      </c>
      <c r="R123" s="302">
        <f t="shared" si="28"/>
        <v>0</v>
      </c>
      <c r="S123" s="302">
        <f t="shared" si="28"/>
        <v>0</v>
      </c>
      <c r="T123" s="302">
        <f t="shared" si="28"/>
        <v>0</v>
      </c>
      <c r="U123" s="302">
        <f t="shared" si="28"/>
        <v>0</v>
      </c>
      <c r="V123" s="302">
        <f t="shared" si="28"/>
        <v>0</v>
      </c>
      <c r="W123" s="302">
        <f t="shared" si="28"/>
        <v>0</v>
      </c>
      <c r="X123" s="302">
        <f t="shared" si="28"/>
        <v>0</v>
      </c>
      <c r="Y123" s="302">
        <f t="shared" si="28"/>
        <v>0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0</v>
      </c>
      <c r="C124" s="303">
        <f t="shared" si="29"/>
        <v>0</v>
      </c>
      <c r="D124" s="303">
        <f t="shared" si="29"/>
        <v>0</v>
      </c>
      <c r="E124" s="303">
        <f t="shared" si="29"/>
        <v>0</v>
      </c>
      <c r="F124" s="303">
        <f t="shared" si="29"/>
        <v>0</v>
      </c>
      <c r="G124" s="303">
        <f t="shared" si="29"/>
        <v>0</v>
      </c>
      <c r="H124" s="303">
        <f t="shared" si="29"/>
        <v>0</v>
      </c>
      <c r="I124" s="303">
        <f t="shared" si="29"/>
        <v>0</v>
      </c>
      <c r="J124" s="303">
        <f t="shared" si="29"/>
        <v>0</v>
      </c>
      <c r="K124" s="303">
        <f t="shared" si="29"/>
        <v>0</v>
      </c>
      <c r="L124" s="303">
        <f t="shared" si="29"/>
        <v>0</v>
      </c>
      <c r="M124" s="303">
        <f t="shared" si="29"/>
        <v>0</v>
      </c>
      <c r="N124" s="303">
        <f t="shared" si="29"/>
        <v>0</v>
      </c>
      <c r="O124" s="303">
        <f t="shared" si="29"/>
        <v>0</v>
      </c>
      <c r="P124" s="303">
        <f t="shared" si="29"/>
        <v>0</v>
      </c>
      <c r="Q124" s="303">
        <f t="shared" si="29"/>
        <v>0</v>
      </c>
      <c r="R124" s="303">
        <f t="shared" si="29"/>
        <v>0</v>
      </c>
      <c r="S124" s="303">
        <f t="shared" si="29"/>
        <v>0</v>
      </c>
      <c r="T124" s="303">
        <f t="shared" si="29"/>
        <v>0</v>
      </c>
      <c r="U124" s="303">
        <f t="shared" si="29"/>
        <v>0</v>
      </c>
      <c r="V124" s="303">
        <f t="shared" si="29"/>
        <v>0</v>
      </c>
      <c r="W124" s="303">
        <f t="shared" si="29"/>
        <v>0</v>
      </c>
      <c r="X124" s="303">
        <f t="shared" si="29"/>
        <v>0</v>
      </c>
      <c r="Y124" s="303">
        <f t="shared" si="29"/>
        <v>0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0.99999999999999978</v>
      </c>
      <c r="C126" s="232">
        <f t="shared" si="30"/>
        <v>0.99999999999999978</v>
      </c>
      <c r="D126" s="232">
        <f t="shared" si="30"/>
        <v>1</v>
      </c>
      <c r="E126" s="232">
        <f t="shared" si="30"/>
        <v>1</v>
      </c>
      <c r="F126" s="232">
        <f t="shared" si="30"/>
        <v>0.99999999999999978</v>
      </c>
      <c r="G126" s="232">
        <f t="shared" si="30"/>
        <v>0.99999999999999989</v>
      </c>
      <c r="H126" s="232">
        <f t="shared" si="30"/>
        <v>1.0000000000000002</v>
      </c>
      <c r="I126" s="232">
        <f t="shared" si="30"/>
        <v>0.99999999999999956</v>
      </c>
      <c r="J126" s="232">
        <f t="shared" si="30"/>
        <v>1</v>
      </c>
      <c r="K126" s="232">
        <f t="shared" si="30"/>
        <v>1</v>
      </c>
      <c r="L126" s="232">
        <f t="shared" si="30"/>
        <v>1</v>
      </c>
      <c r="M126" s="232">
        <f t="shared" si="30"/>
        <v>1</v>
      </c>
      <c r="N126" s="232">
        <f t="shared" si="30"/>
        <v>1</v>
      </c>
      <c r="O126" s="232">
        <f t="shared" si="30"/>
        <v>1</v>
      </c>
      <c r="P126" s="232">
        <f t="shared" si="30"/>
        <v>1</v>
      </c>
      <c r="Q126" s="232">
        <f t="shared" si="30"/>
        <v>1</v>
      </c>
      <c r="R126" s="232">
        <f t="shared" si="30"/>
        <v>1</v>
      </c>
      <c r="S126" s="232">
        <f t="shared" si="30"/>
        <v>0.99999999999999989</v>
      </c>
      <c r="T126" s="232">
        <f t="shared" si="30"/>
        <v>1</v>
      </c>
      <c r="U126" s="232">
        <f t="shared" si="30"/>
        <v>1.0000000000000002</v>
      </c>
      <c r="V126" s="232">
        <f t="shared" si="30"/>
        <v>1</v>
      </c>
      <c r="W126" s="232">
        <f t="shared" si="30"/>
        <v>1.0000000000000002</v>
      </c>
      <c r="X126" s="232">
        <f t="shared" si="30"/>
        <v>1</v>
      </c>
      <c r="Y126" s="232">
        <f t="shared" si="30"/>
        <v>1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3.7027758007042062E-2</v>
      </c>
      <c r="C127" s="299">
        <f t="shared" si="31"/>
        <v>3.7027758006913623E-2</v>
      </c>
      <c r="D127" s="299">
        <f t="shared" si="31"/>
        <v>3.7027758007132539E-2</v>
      </c>
      <c r="E127" s="299">
        <f t="shared" si="31"/>
        <v>3.702775800732043E-2</v>
      </c>
      <c r="F127" s="299">
        <f t="shared" si="31"/>
        <v>3.7027758007073586E-2</v>
      </c>
      <c r="G127" s="299">
        <f t="shared" si="31"/>
        <v>3.7027758007036955E-2</v>
      </c>
      <c r="H127" s="299">
        <f t="shared" si="31"/>
        <v>3.7027758006968829E-2</v>
      </c>
      <c r="I127" s="299">
        <f t="shared" si="31"/>
        <v>3.7027758006293959E-2</v>
      </c>
      <c r="J127" s="299">
        <f t="shared" si="31"/>
        <v>3.7027758006979189E-2</v>
      </c>
      <c r="K127" s="299">
        <f t="shared" si="31"/>
        <v>3.702775800664139E-2</v>
      </c>
      <c r="L127" s="299">
        <f t="shared" si="31"/>
        <v>3.7027758006026042E-2</v>
      </c>
      <c r="M127" s="299">
        <f t="shared" si="31"/>
        <v>3.7027758005370379E-2</v>
      </c>
      <c r="N127" s="299">
        <f t="shared" si="31"/>
        <v>3.7027758005727412E-2</v>
      </c>
      <c r="O127" s="299">
        <f t="shared" si="31"/>
        <v>3.7027758005822899E-2</v>
      </c>
      <c r="P127" s="299">
        <f t="shared" si="31"/>
        <v>3.7027758005672373E-2</v>
      </c>
      <c r="Q127" s="299">
        <f t="shared" si="31"/>
        <v>3.7027758005095925E-2</v>
      </c>
      <c r="R127" s="299">
        <f t="shared" si="31"/>
        <v>3.7027758005461452E-2</v>
      </c>
      <c r="S127" s="299">
        <f t="shared" si="31"/>
        <v>3.7027758005507422E-2</v>
      </c>
      <c r="T127" s="299">
        <f t="shared" si="31"/>
        <v>3.702775800126825E-2</v>
      </c>
      <c r="U127" s="299">
        <f t="shared" si="31"/>
        <v>3.7027758005042169E-2</v>
      </c>
      <c r="V127" s="299">
        <f t="shared" si="31"/>
        <v>3.7027757994497715E-2</v>
      </c>
      <c r="W127" s="299">
        <f t="shared" si="31"/>
        <v>3.702775800586635E-2</v>
      </c>
      <c r="X127" s="299">
        <f t="shared" si="31"/>
        <v>3.7027758006248503E-2</v>
      </c>
      <c r="Y127" s="299">
        <f t="shared" si="31"/>
        <v>3.7027758005864796E-2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1.6326910813853041E-2</v>
      </c>
      <c r="C128" s="233">
        <f t="shared" si="32"/>
        <v>1.6326910813796409E-2</v>
      </c>
      <c r="D128" s="233">
        <f t="shared" si="32"/>
        <v>1.6326910813892932E-2</v>
      </c>
      <c r="E128" s="233">
        <f t="shared" si="32"/>
        <v>1.6326910813975793E-2</v>
      </c>
      <c r="F128" s="233">
        <f t="shared" si="32"/>
        <v>1.6326910813866939E-2</v>
      </c>
      <c r="G128" s="233">
        <f t="shared" si="32"/>
        <v>1.6326910813850785E-2</v>
      </c>
      <c r="H128" s="233">
        <f t="shared" si="32"/>
        <v>1.6326910813820743E-2</v>
      </c>
      <c r="I128" s="233">
        <f t="shared" si="32"/>
        <v>1.6326910813523172E-2</v>
      </c>
      <c r="J128" s="233">
        <f t="shared" si="32"/>
        <v>1.6326910813825323E-2</v>
      </c>
      <c r="K128" s="233">
        <f t="shared" si="32"/>
        <v>1.6326910813676369E-2</v>
      </c>
      <c r="L128" s="233">
        <f t="shared" si="32"/>
        <v>1.6326910813405045E-2</v>
      </c>
      <c r="M128" s="233">
        <f t="shared" si="32"/>
        <v>1.632691081311595E-2</v>
      </c>
      <c r="N128" s="233">
        <f t="shared" si="32"/>
        <v>1.6326910813273369E-2</v>
      </c>
      <c r="O128" s="233">
        <f t="shared" si="32"/>
        <v>1.6326910813315474E-2</v>
      </c>
      <c r="P128" s="233">
        <f t="shared" si="32"/>
        <v>1.6326910813249093E-2</v>
      </c>
      <c r="Q128" s="233">
        <f t="shared" si="32"/>
        <v>1.6326910812994928E-2</v>
      </c>
      <c r="R128" s="233">
        <f t="shared" si="32"/>
        <v>1.6326910813156095E-2</v>
      </c>
      <c r="S128" s="233">
        <f t="shared" si="32"/>
        <v>1.632691081317636E-2</v>
      </c>
      <c r="T128" s="233">
        <f t="shared" si="32"/>
        <v>1.632691081130715E-2</v>
      </c>
      <c r="U128" s="233">
        <f t="shared" si="32"/>
        <v>1.6326910812971218E-2</v>
      </c>
      <c r="V128" s="233">
        <f t="shared" si="32"/>
        <v>1.6326910808321774E-2</v>
      </c>
      <c r="W128" s="233">
        <f t="shared" si="32"/>
        <v>1.6326910813334636E-2</v>
      </c>
      <c r="X128" s="233">
        <f t="shared" si="32"/>
        <v>1.6326910813503136E-2</v>
      </c>
      <c r="Y128" s="233">
        <f t="shared" si="32"/>
        <v>1.6326910813333942E-2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0.12664196861755789</v>
      </c>
      <c r="C129" s="233">
        <f t="shared" si="33"/>
        <v>0.12664196861711857</v>
      </c>
      <c r="D129" s="233">
        <f t="shared" si="33"/>
        <v>0.12664196861786728</v>
      </c>
      <c r="E129" s="233">
        <f t="shared" si="33"/>
        <v>0.12664196861851001</v>
      </c>
      <c r="F129" s="233">
        <f t="shared" si="33"/>
        <v>0.12664196861766569</v>
      </c>
      <c r="G129" s="233">
        <f t="shared" si="33"/>
        <v>0.12664196861754043</v>
      </c>
      <c r="H129" s="233">
        <f t="shared" si="33"/>
        <v>0.12664196861730739</v>
      </c>
      <c r="I129" s="233">
        <f t="shared" si="33"/>
        <v>0.12664196861499921</v>
      </c>
      <c r="J129" s="233">
        <f t="shared" si="33"/>
        <v>0.12664196861734286</v>
      </c>
      <c r="K129" s="233">
        <f t="shared" si="33"/>
        <v>0.12664196861618748</v>
      </c>
      <c r="L129" s="233">
        <f t="shared" si="33"/>
        <v>0.12664196861408294</v>
      </c>
      <c r="M129" s="233">
        <f t="shared" si="33"/>
        <v>0.12664196861184041</v>
      </c>
      <c r="N129" s="233">
        <f t="shared" si="33"/>
        <v>0.12664196861306157</v>
      </c>
      <c r="O129" s="233">
        <f t="shared" si="33"/>
        <v>0.12664196861338819</v>
      </c>
      <c r="P129" s="233">
        <f t="shared" si="33"/>
        <v>0.12664196861287325</v>
      </c>
      <c r="Q129" s="233">
        <f t="shared" si="33"/>
        <v>0.12664196861090177</v>
      </c>
      <c r="R129" s="233">
        <f t="shared" si="33"/>
        <v>0.12664196861215196</v>
      </c>
      <c r="S129" s="233">
        <f t="shared" si="33"/>
        <v>0.12664196861230909</v>
      </c>
      <c r="T129" s="233">
        <f t="shared" si="33"/>
        <v>0.12664196859781038</v>
      </c>
      <c r="U129" s="233">
        <f t="shared" si="33"/>
        <v>0.12664196861071791</v>
      </c>
      <c r="V129" s="233">
        <f t="shared" si="33"/>
        <v>0.12664196857465379</v>
      </c>
      <c r="W129" s="233">
        <f t="shared" si="33"/>
        <v>0.12664196861353669</v>
      </c>
      <c r="X129" s="233">
        <f t="shared" si="33"/>
        <v>0.12664196861484381</v>
      </c>
      <c r="Y129" s="233">
        <f t="shared" si="33"/>
        <v>0.12664196861353136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5.5919517677226485E-2</v>
      </c>
      <c r="C130" s="233">
        <f t="shared" si="34"/>
        <v>5.5919517677032494E-2</v>
      </c>
      <c r="D130" s="233">
        <f t="shared" si="34"/>
        <v>5.5919517677363084E-2</v>
      </c>
      <c r="E130" s="233">
        <f t="shared" si="34"/>
        <v>5.5919517677646885E-2</v>
      </c>
      <c r="F130" s="233">
        <f t="shared" si="34"/>
        <v>5.5919517677274065E-2</v>
      </c>
      <c r="G130" s="233">
        <f t="shared" si="34"/>
        <v>5.5919517677218783E-2</v>
      </c>
      <c r="H130" s="233">
        <f t="shared" si="34"/>
        <v>5.5919517677115879E-2</v>
      </c>
      <c r="I130" s="233">
        <f t="shared" si="34"/>
        <v>5.5919517676096681E-2</v>
      </c>
      <c r="J130" s="233">
        <f t="shared" si="34"/>
        <v>5.5919517677131533E-2</v>
      </c>
      <c r="K130" s="233">
        <f t="shared" si="34"/>
        <v>5.5919517676621379E-2</v>
      </c>
      <c r="L130" s="233">
        <f t="shared" si="34"/>
        <v>5.5919517675692088E-2</v>
      </c>
      <c r="M130" s="233">
        <f t="shared" si="34"/>
        <v>5.5919517674701887E-2</v>
      </c>
      <c r="N130" s="233">
        <f t="shared" si="34"/>
        <v>5.5919517675241122E-2</v>
      </c>
      <c r="O130" s="233">
        <f t="shared" si="34"/>
        <v>5.5919517675385312E-2</v>
      </c>
      <c r="P130" s="233">
        <f t="shared" si="34"/>
        <v>5.5919517675157945E-2</v>
      </c>
      <c r="Q130" s="233">
        <f t="shared" si="34"/>
        <v>5.5919517674287433E-2</v>
      </c>
      <c r="R130" s="233">
        <f t="shared" si="34"/>
        <v>5.5919517674839457E-2</v>
      </c>
      <c r="S130" s="233">
        <f t="shared" si="34"/>
        <v>5.5919517674908839E-2</v>
      </c>
      <c r="T130" s="233">
        <f t="shared" si="34"/>
        <v>5.5919517668506842E-2</v>
      </c>
      <c r="U130" s="233">
        <f t="shared" si="34"/>
        <v>5.5919517674206255E-2</v>
      </c>
      <c r="V130" s="233">
        <f t="shared" si="34"/>
        <v>5.5919517658281945E-2</v>
      </c>
      <c r="W130" s="233">
        <f t="shared" si="34"/>
        <v>5.5919517675450912E-2</v>
      </c>
      <c r="X130" s="233">
        <f t="shared" si="34"/>
        <v>5.5919517676028041E-2</v>
      </c>
      <c r="Y130" s="233">
        <f t="shared" si="34"/>
        <v>5.5919517675448539E-2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0.40315188934172702</v>
      </c>
      <c r="C131" s="300">
        <f t="shared" si="35"/>
        <v>0.40570387688910353</v>
      </c>
      <c r="D131" s="300">
        <f t="shared" si="35"/>
        <v>0.40106654208130582</v>
      </c>
      <c r="E131" s="300">
        <f t="shared" si="35"/>
        <v>0.39553948537028144</v>
      </c>
      <c r="F131" s="300">
        <f t="shared" si="35"/>
        <v>0.39437598775709559</v>
      </c>
      <c r="G131" s="300">
        <f t="shared" si="35"/>
        <v>0.4032620749470901</v>
      </c>
      <c r="H131" s="300">
        <f t="shared" si="35"/>
        <v>0.36395708081571609</v>
      </c>
      <c r="I131" s="300">
        <f t="shared" si="35"/>
        <v>0.33131797545557334</v>
      </c>
      <c r="J131" s="300">
        <f t="shared" si="35"/>
        <v>0.36377840449473525</v>
      </c>
      <c r="K131" s="300">
        <f t="shared" si="35"/>
        <v>0.34417808850585796</v>
      </c>
      <c r="L131" s="300">
        <f t="shared" si="35"/>
        <v>0.32521167819631402</v>
      </c>
      <c r="M131" s="300">
        <f t="shared" si="35"/>
        <v>0.49152013403740946</v>
      </c>
      <c r="N131" s="300">
        <f t="shared" si="35"/>
        <v>0.54265777518184366</v>
      </c>
      <c r="O131" s="300">
        <f t="shared" si="35"/>
        <v>0.61264307374794924</v>
      </c>
      <c r="P131" s="300">
        <f t="shared" si="35"/>
        <v>0.44450176382095474</v>
      </c>
      <c r="Q131" s="300">
        <f t="shared" si="35"/>
        <v>0.42385656840710095</v>
      </c>
      <c r="R131" s="300">
        <f t="shared" si="35"/>
        <v>0.42146798314282558</v>
      </c>
      <c r="S131" s="300">
        <f t="shared" si="35"/>
        <v>0.42947070423707057</v>
      </c>
      <c r="T131" s="300">
        <f t="shared" si="35"/>
        <v>0.30680967878345783</v>
      </c>
      <c r="U131" s="300">
        <f t="shared" si="35"/>
        <v>0.31405814879388366</v>
      </c>
      <c r="V131" s="300">
        <f t="shared" si="35"/>
        <v>0.22123218886588025</v>
      </c>
      <c r="W131" s="300">
        <f t="shared" si="35"/>
        <v>0.63910379837852582</v>
      </c>
      <c r="X131" s="300">
        <f t="shared" si="35"/>
        <v>0.48408899104501207</v>
      </c>
      <c r="Y131" s="300">
        <f t="shared" si="35"/>
        <v>0.4807550323441373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0.36093195554259322</v>
      </c>
      <c r="C132" s="235">
        <f t="shared" si="36"/>
        <v>0.35837996799603511</v>
      </c>
      <c r="D132" s="235">
        <f t="shared" si="36"/>
        <v>0.36301730280243844</v>
      </c>
      <c r="E132" s="235">
        <f t="shared" si="36"/>
        <v>0.36854435951226555</v>
      </c>
      <c r="F132" s="235">
        <f t="shared" si="36"/>
        <v>0.36970785712702386</v>
      </c>
      <c r="G132" s="235">
        <f t="shared" si="36"/>
        <v>0.36082176993726278</v>
      </c>
      <c r="H132" s="235">
        <f t="shared" si="36"/>
        <v>0.40012676406907133</v>
      </c>
      <c r="I132" s="235">
        <f t="shared" si="36"/>
        <v>0.43276586943351331</v>
      </c>
      <c r="J132" s="235">
        <f t="shared" si="36"/>
        <v>0.40030544038998583</v>
      </c>
      <c r="K132" s="235">
        <f t="shared" si="36"/>
        <v>0.41990575638101546</v>
      </c>
      <c r="L132" s="235">
        <f t="shared" si="36"/>
        <v>0.43887216669448004</v>
      </c>
      <c r="M132" s="235">
        <f t="shared" si="36"/>
        <v>0.27256371085756204</v>
      </c>
      <c r="N132" s="235">
        <f t="shared" si="36"/>
        <v>0.22142606971085282</v>
      </c>
      <c r="O132" s="235">
        <f t="shared" si="36"/>
        <v>0.15144077114413892</v>
      </c>
      <c r="P132" s="235">
        <f t="shared" si="36"/>
        <v>0.31958208107209263</v>
      </c>
      <c r="Q132" s="235">
        <f t="shared" si="36"/>
        <v>0.34022727648961909</v>
      </c>
      <c r="R132" s="235">
        <f t="shared" si="36"/>
        <v>0.3426158617515655</v>
      </c>
      <c r="S132" s="235">
        <f t="shared" si="36"/>
        <v>0.33461314065702763</v>
      </c>
      <c r="T132" s="235">
        <f t="shared" si="36"/>
        <v>0.4572741661376496</v>
      </c>
      <c r="U132" s="235">
        <f t="shared" si="36"/>
        <v>0.450025696103179</v>
      </c>
      <c r="V132" s="235">
        <f t="shared" si="36"/>
        <v>0.54285165609836461</v>
      </c>
      <c r="W132" s="235">
        <f t="shared" si="36"/>
        <v>0.12498004651328569</v>
      </c>
      <c r="X132" s="235">
        <f t="shared" si="36"/>
        <v>0.27999485384436434</v>
      </c>
      <c r="Y132" s="235">
        <f t="shared" si="36"/>
        <v>0.28332881254768405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252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0">
        <f t="shared" ref="B136:Y136" si="37">SUM(B$137:B$144)</f>
        <v>0</v>
      </c>
      <c r="C136" s="320">
        <f t="shared" si="37"/>
        <v>0</v>
      </c>
      <c r="D136" s="320">
        <f t="shared" si="37"/>
        <v>0</v>
      </c>
      <c r="E136" s="320">
        <f t="shared" si="37"/>
        <v>0</v>
      </c>
      <c r="F136" s="320">
        <f t="shared" si="37"/>
        <v>0</v>
      </c>
      <c r="G136" s="320">
        <f t="shared" si="37"/>
        <v>0</v>
      </c>
      <c r="H136" s="320">
        <f t="shared" si="37"/>
        <v>0</v>
      </c>
      <c r="I136" s="320">
        <f t="shared" si="37"/>
        <v>0</v>
      </c>
      <c r="J136" s="320">
        <f t="shared" si="37"/>
        <v>0</v>
      </c>
      <c r="K136" s="320">
        <f t="shared" si="37"/>
        <v>0</v>
      </c>
      <c r="L136" s="320">
        <f t="shared" si="37"/>
        <v>0</v>
      </c>
      <c r="M136" s="320">
        <f t="shared" si="37"/>
        <v>0</v>
      </c>
      <c r="N136" s="320">
        <f t="shared" si="37"/>
        <v>0</v>
      </c>
      <c r="O136" s="320">
        <f t="shared" si="37"/>
        <v>0</v>
      </c>
      <c r="P136" s="320">
        <f t="shared" si="37"/>
        <v>0</v>
      </c>
      <c r="Q136" s="320">
        <f t="shared" si="37"/>
        <v>0</v>
      </c>
      <c r="R136" s="320">
        <f t="shared" si="37"/>
        <v>0</v>
      </c>
      <c r="S136" s="320">
        <f t="shared" si="37"/>
        <v>0</v>
      </c>
      <c r="T136" s="320">
        <f t="shared" si="37"/>
        <v>0</v>
      </c>
      <c r="U136" s="320">
        <f t="shared" si="37"/>
        <v>0</v>
      </c>
      <c r="V136" s="320">
        <f t="shared" si="37"/>
        <v>0</v>
      </c>
      <c r="W136" s="320">
        <f t="shared" si="37"/>
        <v>0</v>
      </c>
      <c r="X136" s="320">
        <f t="shared" si="37"/>
        <v>0</v>
      </c>
      <c r="Y136" s="320">
        <f t="shared" si="37"/>
        <v>0</v>
      </c>
      <c r="DA136" s="95"/>
    </row>
    <row r="137" spans="1:105" ht="12" customHeight="1" x14ac:dyDescent="0.25">
      <c r="A137" s="55" t="s">
        <v>91</v>
      </c>
      <c r="B137" s="273">
        <f>IF(B$6=0,0,B$6/PPA!B$10*1000)</f>
        <v>0</v>
      </c>
      <c r="C137" s="273">
        <f>IF(C$6=0,0,C$6/PPA!C$10*1000)</f>
        <v>0</v>
      </c>
      <c r="D137" s="273">
        <f>IF(D$6=0,0,D$6/PPA!D$10*1000)</f>
        <v>0</v>
      </c>
      <c r="E137" s="273">
        <f>IF(E$6=0,0,E$6/PPA!E$10*1000)</f>
        <v>0</v>
      </c>
      <c r="F137" s="273">
        <f>IF(F$6=0,0,F$6/PPA!F$10*1000)</f>
        <v>0</v>
      </c>
      <c r="G137" s="273">
        <f>IF(G$6=0,0,G$6/PPA!G$10*1000)</f>
        <v>0</v>
      </c>
      <c r="H137" s="273">
        <f>IF(H$6=0,0,H$6/PPA!H$10*1000)</f>
        <v>0</v>
      </c>
      <c r="I137" s="273">
        <f>IF(I$6=0,0,I$6/PPA!I$10*1000)</f>
        <v>0</v>
      </c>
      <c r="J137" s="273">
        <f>IF(J$6=0,0,J$6/PPA!J$10*1000)</f>
        <v>0</v>
      </c>
      <c r="K137" s="273">
        <f>IF(K$6=0,0,K$6/PPA!K$10*1000)</f>
        <v>0</v>
      </c>
      <c r="L137" s="273">
        <f>IF(L$6=0,0,L$6/PPA!L$10*1000)</f>
        <v>0</v>
      </c>
      <c r="M137" s="273">
        <f>IF(M$6=0,0,M$6/PPA!M$10*1000)</f>
        <v>0</v>
      </c>
      <c r="N137" s="273">
        <f>IF(N$6=0,0,N$6/PPA!N$10*1000)</f>
        <v>0</v>
      </c>
      <c r="O137" s="273">
        <f>IF(O$6=0,0,O$6/PPA!O$10*1000)</f>
        <v>0</v>
      </c>
      <c r="P137" s="273">
        <f>IF(P$6=0,0,P$6/PPA!P$10*1000)</f>
        <v>0</v>
      </c>
      <c r="Q137" s="273">
        <f>IF(Q$6=0,0,Q$6/PPA!Q$10*1000)</f>
        <v>0</v>
      </c>
      <c r="R137" s="273">
        <f>IF(R$6=0,0,R$6/PPA!R$10*1000)</f>
        <v>0</v>
      </c>
      <c r="S137" s="273">
        <f>IF(S$6=0,0,S$6/PPA!S$10*1000)</f>
        <v>0</v>
      </c>
      <c r="T137" s="273">
        <f>IF(T$6=0,0,T$6/PPA!T$10*1000)</f>
        <v>0</v>
      </c>
      <c r="U137" s="273">
        <f>IF(U$6=0,0,U$6/PPA!U$10*1000)</f>
        <v>0</v>
      </c>
      <c r="V137" s="273">
        <f>IF(V$6=0,0,V$6/PPA!V$10*1000)</f>
        <v>0</v>
      </c>
      <c r="W137" s="273">
        <f>IF(W$6=0,0,W$6/PPA!W$10*1000)</f>
        <v>0</v>
      </c>
      <c r="X137" s="273">
        <f>IF(X$6=0,0,X$6/PPA!X$10*1000)</f>
        <v>0</v>
      </c>
      <c r="Y137" s="273">
        <f>IF(Y$6=0,0,Y$6/PPA!Y$10*1000)</f>
        <v>0</v>
      </c>
      <c r="DA137" s="76"/>
    </row>
    <row r="138" spans="1:105" ht="12" customHeight="1" x14ac:dyDescent="0.25">
      <c r="A138" s="173" t="s">
        <v>92</v>
      </c>
      <c r="B138" s="274">
        <f>IF(B$7=0,0,B$7/PPA!B$10*1000)</f>
        <v>0</v>
      </c>
      <c r="C138" s="274">
        <f>IF(C$7=0,0,C$7/PPA!C$10*1000)</f>
        <v>0</v>
      </c>
      <c r="D138" s="274">
        <f>IF(D$7=0,0,D$7/PPA!D$10*1000)</f>
        <v>0</v>
      </c>
      <c r="E138" s="274">
        <f>IF(E$7=0,0,E$7/PPA!E$10*1000)</f>
        <v>0</v>
      </c>
      <c r="F138" s="274">
        <f>IF(F$7=0,0,F$7/PPA!F$10*1000)</f>
        <v>0</v>
      </c>
      <c r="G138" s="274">
        <f>IF(G$7=0,0,G$7/PPA!G$10*1000)</f>
        <v>0</v>
      </c>
      <c r="H138" s="274">
        <f>IF(H$7=0,0,H$7/PPA!H$10*1000)</f>
        <v>0</v>
      </c>
      <c r="I138" s="274">
        <f>IF(I$7=0,0,I$7/PPA!I$10*1000)</f>
        <v>0</v>
      </c>
      <c r="J138" s="274">
        <f>IF(J$7=0,0,J$7/PPA!J$10*1000)</f>
        <v>0</v>
      </c>
      <c r="K138" s="274">
        <f>IF(K$7=0,0,K$7/PPA!K$10*1000)</f>
        <v>0</v>
      </c>
      <c r="L138" s="274">
        <f>IF(L$7=0,0,L$7/PPA!L$10*1000)</f>
        <v>0</v>
      </c>
      <c r="M138" s="274">
        <f>IF(M$7=0,0,M$7/PPA!M$10*1000)</f>
        <v>0</v>
      </c>
      <c r="N138" s="274">
        <f>IF(N$7=0,0,N$7/PPA!N$10*1000)</f>
        <v>0</v>
      </c>
      <c r="O138" s="274">
        <f>IF(O$7=0,0,O$7/PPA!O$10*1000)</f>
        <v>0</v>
      </c>
      <c r="P138" s="274">
        <f>IF(P$7=0,0,P$7/PPA!P$10*1000)</f>
        <v>0</v>
      </c>
      <c r="Q138" s="274">
        <f>IF(Q$7=0,0,Q$7/PPA!Q$10*1000)</f>
        <v>0</v>
      </c>
      <c r="R138" s="274">
        <f>IF(R$7=0,0,R$7/PPA!R$10*1000)</f>
        <v>0</v>
      </c>
      <c r="S138" s="274">
        <f>IF(S$7=0,0,S$7/PPA!S$10*1000)</f>
        <v>0</v>
      </c>
      <c r="T138" s="274">
        <f>IF(T$7=0,0,T$7/PPA!T$10*1000)</f>
        <v>0</v>
      </c>
      <c r="U138" s="274">
        <f>IF(U$7=0,0,U$7/PPA!U$10*1000)</f>
        <v>0</v>
      </c>
      <c r="V138" s="274">
        <f>IF(V$7=0,0,V$7/PPA!V$10*1000)</f>
        <v>0</v>
      </c>
      <c r="W138" s="274">
        <f>IF(W$7=0,0,W$7/PPA!W$10*1000)</f>
        <v>0</v>
      </c>
      <c r="X138" s="274">
        <f>IF(X$7=0,0,X$7/PPA!X$10*1000)</f>
        <v>0</v>
      </c>
      <c r="Y138" s="274">
        <f>IF(Y$7=0,0,Y$7/PPA!Y$10*1000)</f>
        <v>0</v>
      </c>
      <c r="DA138" s="77"/>
    </row>
    <row r="139" spans="1:105" ht="12" customHeight="1" x14ac:dyDescent="0.25">
      <c r="A139" s="173" t="s">
        <v>93</v>
      </c>
      <c r="B139" s="274">
        <f>IF(B$8=0,0,B$8/PPA!B$10*1000)</f>
        <v>0</v>
      </c>
      <c r="C139" s="274">
        <f>IF(C$8=0,0,C$8/PPA!C$10*1000)</f>
        <v>0</v>
      </c>
      <c r="D139" s="274">
        <f>IF(D$8=0,0,D$8/PPA!D$10*1000)</f>
        <v>0</v>
      </c>
      <c r="E139" s="274">
        <f>IF(E$8=0,0,E$8/PPA!E$10*1000)</f>
        <v>0</v>
      </c>
      <c r="F139" s="274">
        <f>IF(F$8=0,0,F$8/PPA!F$10*1000)</f>
        <v>0</v>
      </c>
      <c r="G139" s="274">
        <f>IF(G$8=0,0,G$8/PPA!G$10*1000)</f>
        <v>0</v>
      </c>
      <c r="H139" s="274">
        <f>IF(H$8=0,0,H$8/PPA!H$10*1000)</f>
        <v>0</v>
      </c>
      <c r="I139" s="274">
        <f>IF(I$8=0,0,I$8/PPA!I$10*1000)</f>
        <v>0</v>
      </c>
      <c r="J139" s="274">
        <f>IF(J$8=0,0,J$8/PPA!J$10*1000)</f>
        <v>0</v>
      </c>
      <c r="K139" s="274">
        <f>IF(K$8=0,0,K$8/PPA!K$10*1000)</f>
        <v>0</v>
      </c>
      <c r="L139" s="274">
        <f>IF(L$8=0,0,L$8/PPA!L$10*1000)</f>
        <v>0</v>
      </c>
      <c r="M139" s="274">
        <f>IF(M$8=0,0,M$8/PPA!M$10*1000)</f>
        <v>0</v>
      </c>
      <c r="N139" s="274">
        <f>IF(N$8=0,0,N$8/PPA!N$10*1000)</f>
        <v>0</v>
      </c>
      <c r="O139" s="274">
        <f>IF(O$8=0,0,O$8/PPA!O$10*1000)</f>
        <v>0</v>
      </c>
      <c r="P139" s="274">
        <f>IF(P$8=0,0,P$8/PPA!P$10*1000)</f>
        <v>0</v>
      </c>
      <c r="Q139" s="274">
        <f>IF(Q$8=0,0,Q$8/PPA!Q$10*1000)</f>
        <v>0</v>
      </c>
      <c r="R139" s="274">
        <f>IF(R$8=0,0,R$8/PPA!R$10*1000)</f>
        <v>0</v>
      </c>
      <c r="S139" s="274">
        <f>IF(S$8=0,0,S$8/PPA!S$10*1000)</f>
        <v>0</v>
      </c>
      <c r="T139" s="274">
        <f>IF(T$8=0,0,T$8/PPA!T$10*1000)</f>
        <v>0</v>
      </c>
      <c r="U139" s="274">
        <f>IF(U$8=0,0,U$8/PPA!U$10*1000)</f>
        <v>0</v>
      </c>
      <c r="V139" s="274">
        <f>IF(V$8=0,0,V$8/PPA!V$10*1000)</f>
        <v>0</v>
      </c>
      <c r="W139" s="274">
        <f>IF(W$8=0,0,W$8/PPA!W$10*1000)</f>
        <v>0</v>
      </c>
      <c r="X139" s="274">
        <f>IF(X$8=0,0,X$8/PPA!X$10*1000)</f>
        <v>0</v>
      </c>
      <c r="Y139" s="274">
        <f>IF(Y$8=0,0,Y$8/PPA!Y$10*1000)</f>
        <v>0</v>
      </c>
      <c r="DA139" s="77"/>
    </row>
    <row r="140" spans="1:105" ht="12" customHeight="1" x14ac:dyDescent="0.25">
      <c r="A140" s="173" t="s">
        <v>94</v>
      </c>
      <c r="B140" s="274">
        <f>IF(B$9=0,0,B$9/PPA!B$10*1000)</f>
        <v>0</v>
      </c>
      <c r="C140" s="274">
        <f>IF(C$9=0,0,C$9/PPA!C$10*1000)</f>
        <v>0</v>
      </c>
      <c r="D140" s="274">
        <f>IF(D$9=0,0,D$9/PPA!D$10*1000)</f>
        <v>0</v>
      </c>
      <c r="E140" s="274">
        <f>IF(E$9=0,0,E$9/PPA!E$10*1000)</f>
        <v>0</v>
      </c>
      <c r="F140" s="274">
        <f>IF(F$9=0,0,F$9/PPA!F$10*1000)</f>
        <v>0</v>
      </c>
      <c r="G140" s="274">
        <f>IF(G$9=0,0,G$9/PPA!G$10*1000)</f>
        <v>0</v>
      </c>
      <c r="H140" s="274">
        <f>IF(H$9=0,0,H$9/PPA!H$10*1000)</f>
        <v>0</v>
      </c>
      <c r="I140" s="274">
        <f>IF(I$9=0,0,I$9/PPA!I$10*1000)</f>
        <v>0</v>
      </c>
      <c r="J140" s="274">
        <f>IF(J$9=0,0,J$9/PPA!J$10*1000)</f>
        <v>0</v>
      </c>
      <c r="K140" s="274">
        <f>IF(K$9=0,0,K$9/PPA!K$10*1000)</f>
        <v>0</v>
      </c>
      <c r="L140" s="274">
        <f>IF(L$9=0,0,L$9/PPA!L$10*1000)</f>
        <v>0</v>
      </c>
      <c r="M140" s="274">
        <f>IF(M$9=0,0,M$9/PPA!M$10*1000)</f>
        <v>0</v>
      </c>
      <c r="N140" s="274">
        <f>IF(N$9=0,0,N$9/PPA!N$10*1000)</f>
        <v>0</v>
      </c>
      <c r="O140" s="274">
        <f>IF(O$9=0,0,O$9/PPA!O$10*1000)</f>
        <v>0</v>
      </c>
      <c r="P140" s="274">
        <f>IF(P$9=0,0,P$9/PPA!P$10*1000)</f>
        <v>0</v>
      </c>
      <c r="Q140" s="274">
        <f>IF(Q$9=0,0,Q$9/PPA!Q$10*1000)</f>
        <v>0</v>
      </c>
      <c r="R140" s="274">
        <f>IF(R$9=0,0,R$9/PPA!R$10*1000)</f>
        <v>0</v>
      </c>
      <c r="S140" s="274">
        <f>IF(S$9=0,0,S$9/PPA!S$10*1000)</f>
        <v>0</v>
      </c>
      <c r="T140" s="274">
        <f>IF(T$9=0,0,T$9/PPA!T$10*1000)</f>
        <v>0</v>
      </c>
      <c r="U140" s="274">
        <f>IF(U$9=0,0,U$9/PPA!U$10*1000)</f>
        <v>0</v>
      </c>
      <c r="V140" s="274">
        <f>IF(V$9=0,0,V$9/PPA!V$10*1000)</f>
        <v>0</v>
      </c>
      <c r="W140" s="274">
        <f>IF(W$9=0,0,W$9/PPA!W$10*1000)</f>
        <v>0</v>
      </c>
      <c r="X140" s="274">
        <f>IF(X$9=0,0,X$9/PPA!X$10*1000)</f>
        <v>0</v>
      </c>
      <c r="Y140" s="274">
        <f>IF(Y$9=0,0,Y$9/PPA!Y$10*1000)</f>
        <v>0</v>
      </c>
      <c r="DA140" s="77"/>
    </row>
    <row r="141" spans="1:105" ht="12" customHeight="1" x14ac:dyDescent="0.25">
      <c r="A141" s="56" t="s">
        <v>95</v>
      </c>
      <c r="B141" s="275">
        <f>IF(B$10=0,0,B$10/PPA!B$10*1000)</f>
        <v>0</v>
      </c>
      <c r="C141" s="275">
        <f>IF(C$10=0,0,C$10/PPA!C$10*1000)</f>
        <v>0</v>
      </c>
      <c r="D141" s="275">
        <f>IF(D$10=0,0,D$10/PPA!D$10*1000)</f>
        <v>0</v>
      </c>
      <c r="E141" s="275">
        <f>IF(E$10=0,0,E$10/PPA!E$10*1000)</f>
        <v>0</v>
      </c>
      <c r="F141" s="275">
        <f>IF(F$10=0,0,F$10/PPA!F$10*1000)</f>
        <v>0</v>
      </c>
      <c r="G141" s="275">
        <f>IF(G$10=0,0,G$10/PPA!G$10*1000)</f>
        <v>0</v>
      </c>
      <c r="H141" s="275">
        <f>IF(H$10=0,0,H$10/PPA!H$10*1000)</f>
        <v>0</v>
      </c>
      <c r="I141" s="275">
        <f>IF(I$10=0,0,I$10/PPA!I$10*1000)</f>
        <v>0</v>
      </c>
      <c r="J141" s="275">
        <f>IF(J$10=0,0,J$10/PPA!J$10*1000)</f>
        <v>0</v>
      </c>
      <c r="K141" s="275">
        <f>IF(K$10=0,0,K$10/PPA!K$10*1000)</f>
        <v>0</v>
      </c>
      <c r="L141" s="275">
        <f>IF(L$10=0,0,L$10/PPA!L$10*1000)</f>
        <v>0</v>
      </c>
      <c r="M141" s="275">
        <f>IF(M$10=0,0,M$10/PPA!M$10*1000)</f>
        <v>0</v>
      </c>
      <c r="N141" s="275">
        <f>IF(N$10=0,0,N$10/PPA!N$10*1000)</f>
        <v>0</v>
      </c>
      <c r="O141" s="275">
        <f>IF(O$10=0,0,O$10/PPA!O$10*1000)</f>
        <v>0</v>
      </c>
      <c r="P141" s="275">
        <f>IF(P$10=0,0,P$10/PPA!P$10*1000)</f>
        <v>0</v>
      </c>
      <c r="Q141" s="275">
        <f>IF(Q$10=0,0,Q$10/PPA!Q$10*1000)</f>
        <v>0</v>
      </c>
      <c r="R141" s="275">
        <f>IF(R$10=0,0,R$10/PPA!R$10*1000)</f>
        <v>0</v>
      </c>
      <c r="S141" s="275">
        <f>IF(S$10=0,0,S$10/PPA!S$10*1000)</f>
        <v>0</v>
      </c>
      <c r="T141" s="275">
        <f>IF(T$10=0,0,T$10/PPA!T$10*1000)</f>
        <v>0</v>
      </c>
      <c r="U141" s="275">
        <f>IF(U$10=0,0,U$10/PPA!U$10*1000)</f>
        <v>0</v>
      </c>
      <c r="V141" s="275">
        <f>IF(V$10=0,0,V$10/PPA!V$10*1000)</f>
        <v>0</v>
      </c>
      <c r="W141" s="275">
        <f>IF(W$10=0,0,W$10/PPA!W$10*1000)</f>
        <v>0</v>
      </c>
      <c r="X141" s="275">
        <f>IF(X$10=0,0,X$10/PPA!X$10*1000)</f>
        <v>0</v>
      </c>
      <c r="Y141" s="275">
        <f>IF(Y$10=0,0,Y$10/PPA!Y$10*1000)</f>
        <v>0</v>
      </c>
      <c r="DA141" s="78"/>
    </row>
    <row r="142" spans="1:105" ht="12" customHeight="1" x14ac:dyDescent="0.25">
      <c r="A142" s="174" t="s">
        <v>1853</v>
      </c>
      <c r="B142" s="276">
        <f>IF(B$16=0,0,B$16/PPA!B$10*1000)</f>
        <v>0</v>
      </c>
      <c r="C142" s="276">
        <f>IF(C$16=0,0,C$16/PPA!C$10*1000)</f>
        <v>0</v>
      </c>
      <c r="D142" s="276">
        <f>IF(D$16=0,0,D$16/PPA!D$10*1000)</f>
        <v>0</v>
      </c>
      <c r="E142" s="276">
        <f>IF(E$16=0,0,E$16/PPA!E$10*1000)</f>
        <v>0</v>
      </c>
      <c r="F142" s="276">
        <f>IF(F$16=0,0,F$16/PPA!F$10*1000)</f>
        <v>0</v>
      </c>
      <c r="G142" s="276">
        <f>IF(G$16=0,0,G$16/PPA!G$10*1000)</f>
        <v>0</v>
      </c>
      <c r="H142" s="276">
        <f>IF(H$16=0,0,H$16/PPA!H$10*1000)</f>
        <v>0</v>
      </c>
      <c r="I142" s="276">
        <f>IF(I$16=0,0,I$16/PPA!I$10*1000)</f>
        <v>0</v>
      </c>
      <c r="J142" s="276">
        <f>IF(J$16=0,0,J$16/PPA!J$10*1000)</f>
        <v>0</v>
      </c>
      <c r="K142" s="276">
        <f>IF(K$16=0,0,K$16/PPA!K$10*1000)</f>
        <v>0</v>
      </c>
      <c r="L142" s="276">
        <f>IF(L$16=0,0,L$16/PPA!L$10*1000)</f>
        <v>0</v>
      </c>
      <c r="M142" s="276">
        <f>IF(M$16=0,0,M$16/PPA!M$10*1000)</f>
        <v>0</v>
      </c>
      <c r="N142" s="276">
        <f>IF(N$16=0,0,N$16/PPA!N$10*1000)</f>
        <v>0</v>
      </c>
      <c r="O142" s="276">
        <f>IF(O$16=0,0,O$16/PPA!O$10*1000)</f>
        <v>0</v>
      </c>
      <c r="P142" s="276">
        <f>IF(P$16=0,0,P$16/PPA!P$10*1000)</f>
        <v>0</v>
      </c>
      <c r="Q142" s="276">
        <f>IF(Q$16=0,0,Q$16/PPA!Q$10*1000)</f>
        <v>0</v>
      </c>
      <c r="R142" s="276">
        <f>IF(R$16=0,0,R$16/PPA!R$10*1000)</f>
        <v>0</v>
      </c>
      <c r="S142" s="276">
        <f>IF(S$16=0,0,S$16/PPA!S$10*1000)</f>
        <v>0</v>
      </c>
      <c r="T142" s="276">
        <f>IF(T$16=0,0,T$16/PPA!T$10*1000)</f>
        <v>0</v>
      </c>
      <c r="U142" s="276">
        <f>IF(U$16=0,0,U$16/PPA!U$10*1000)</f>
        <v>0</v>
      </c>
      <c r="V142" s="276">
        <f>IF(V$16=0,0,V$16/PPA!V$10*1000)</f>
        <v>0</v>
      </c>
      <c r="W142" s="276">
        <f>IF(W$16=0,0,W$16/PPA!W$10*1000)</f>
        <v>0</v>
      </c>
      <c r="X142" s="276">
        <f>IF(X$16=0,0,X$16/PPA!X$10*1000)</f>
        <v>0</v>
      </c>
      <c r="Y142" s="276">
        <f>IF(Y$16=0,0,Y$16/PPA!Y$10*1000)</f>
        <v>0</v>
      </c>
      <c r="DA142" s="79"/>
    </row>
    <row r="143" spans="1:105" ht="12" customHeight="1" x14ac:dyDescent="0.25">
      <c r="A143" s="174" t="s">
        <v>1855</v>
      </c>
      <c r="B143" s="276">
        <f>IF(B$17=0,0,B$17/PPA!B$10*1000)</f>
        <v>0</v>
      </c>
      <c r="C143" s="276">
        <f>IF(C$17=0,0,C$17/PPA!C$10*1000)</f>
        <v>0</v>
      </c>
      <c r="D143" s="276">
        <f>IF(D$17=0,0,D$17/PPA!D$10*1000)</f>
        <v>0</v>
      </c>
      <c r="E143" s="276">
        <f>IF(E$17=0,0,E$17/PPA!E$10*1000)</f>
        <v>0</v>
      </c>
      <c r="F143" s="276">
        <f>IF(F$17=0,0,F$17/PPA!F$10*1000)</f>
        <v>0</v>
      </c>
      <c r="G143" s="276">
        <f>IF(G$17=0,0,G$17/PPA!G$10*1000)</f>
        <v>0</v>
      </c>
      <c r="H143" s="276">
        <f>IF(H$17=0,0,H$17/PPA!H$10*1000)</f>
        <v>0</v>
      </c>
      <c r="I143" s="276">
        <f>IF(I$17=0,0,I$17/PPA!I$10*1000)</f>
        <v>0</v>
      </c>
      <c r="J143" s="276">
        <f>IF(J$17=0,0,J$17/PPA!J$10*1000)</f>
        <v>0</v>
      </c>
      <c r="K143" s="276">
        <f>IF(K$17=0,0,K$17/PPA!K$10*1000)</f>
        <v>0</v>
      </c>
      <c r="L143" s="276">
        <f>IF(L$17=0,0,L$17/PPA!L$10*1000)</f>
        <v>0</v>
      </c>
      <c r="M143" s="276">
        <f>IF(M$17=0,0,M$17/PPA!M$10*1000)</f>
        <v>0</v>
      </c>
      <c r="N143" s="276">
        <f>IF(N$17=0,0,N$17/PPA!N$10*1000)</f>
        <v>0</v>
      </c>
      <c r="O143" s="276">
        <f>IF(O$17=0,0,O$17/PPA!O$10*1000)</f>
        <v>0</v>
      </c>
      <c r="P143" s="276">
        <f>IF(P$17=0,0,P$17/PPA!P$10*1000)</f>
        <v>0</v>
      </c>
      <c r="Q143" s="276">
        <f>IF(Q$17=0,0,Q$17/PPA!Q$10*1000)</f>
        <v>0</v>
      </c>
      <c r="R143" s="276">
        <f>IF(R$17=0,0,R$17/PPA!R$10*1000)</f>
        <v>0</v>
      </c>
      <c r="S143" s="276">
        <f>IF(S$17=0,0,S$17/PPA!S$10*1000)</f>
        <v>0</v>
      </c>
      <c r="T143" s="276">
        <f>IF(T$17=0,0,T$17/PPA!T$10*1000)</f>
        <v>0</v>
      </c>
      <c r="U143" s="276">
        <f>IF(U$17=0,0,U$17/PPA!U$10*1000)</f>
        <v>0</v>
      </c>
      <c r="V143" s="276">
        <f>IF(V$17=0,0,V$17/PPA!V$10*1000)</f>
        <v>0</v>
      </c>
      <c r="W143" s="276">
        <f>IF(W$17=0,0,W$17/PPA!W$10*1000)</f>
        <v>0</v>
      </c>
      <c r="X143" s="276">
        <f>IF(X$17=0,0,X$17/PPA!X$10*1000)</f>
        <v>0</v>
      </c>
      <c r="Y143" s="276">
        <f>IF(Y$17=0,0,Y$17/PPA!Y$10*1000)</f>
        <v>0</v>
      </c>
      <c r="DA143" s="79"/>
    </row>
    <row r="144" spans="1:105" ht="12" customHeight="1" x14ac:dyDescent="0.25">
      <c r="A144" s="41" t="s">
        <v>1870</v>
      </c>
      <c r="B144" s="277">
        <f>IF(B$30=0,0,B$30/PPA!B$10*1000)</f>
        <v>0</v>
      </c>
      <c r="C144" s="277">
        <f>IF(C$30=0,0,C$30/PPA!C$10*1000)</f>
        <v>0</v>
      </c>
      <c r="D144" s="277">
        <f>IF(D$30=0,0,D$30/PPA!D$10*1000)</f>
        <v>0</v>
      </c>
      <c r="E144" s="277">
        <f>IF(E$30=0,0,E$30/PPA!E$10*1000)</f>
        <v>0</v>
      </c>
      <c r="F144" s="277">
        <f>IF(F$30=0,0,F$30/PPA!F$10*1000)</f>
        <v>0</v>
      </c>
      <c r="G144" s="277">
        <f>IF(G$30=0,0,G$30/PPA!G$10*1000)</f>
        <v>0</v>
      </c>
      <c r="H144" s="277">
        <f>IF(H$30=0,0,H$30/PPA!H$10*1000)</f>
        <v>0</v>
      </c>
      <c r="I144" s="277">
        <f>IF(I$30=0,0,I$30/PPA!I$10*1000)</f>
        <v>0</v>
      </c>
      <c r="J144" s="277">
        <f>IF(J$30=0,0,J$30/PPA!J$10*1000)</f>
        <v>0</v>
      </c>
      <c r="K144" s="277">
        <f>IF(K$30=0,0,K$30/PPA!K$10*1000)</f>
        <v>0</v>
      </c>
      <c r="L144" s="277">
        <f>IF(L$30=0,0,L$30/PPA!L$10*1000)</f>
        <v>0</v>
      </c>
      <c r="M144" s="277">
        <f>IF(M$30=0,0,M$30/PPA!M$10*1000)</f>
        <v>0</v>
      </c>
      <c r="N144" s="277">
        <f>IF(N$30=0,0,N$30/PPA!N$10*1000)</f>
        <v>0</v>
      </c>
      <c r="O144" s="277">
        <f>IF(O$30=0,0,O$30/PPA!O$10*1000)</f>
        <v>0</v>
      </c>
      <c r="P144" s="277">
        <f>IF(P$30=0,0,P$30/PPA!P$10*1000)</f>
        <v>0</v>
      </c>
      <c r="Q144" s="277">
        <f>IF(Q$30=0,0,Q$30/PPA!Q$10*1000)</f>
        <v>0</v>
      </c>
      <c r="R144" s="277">
        <f>IF(R$30=0,0,R$30/PPA!R$10*1000)</f>
        <v>0</v>
      </c>
      <c r="S144" s="277">
        <f>IF(S$30=0,0,S$30/PPA!S$10*1000)</f>
        <v>0</v>
      </c>
      <c r="T144" s="277">
        <f>IF(T$30=0,0,T$30/PPA!T$10*1000)</f>
        <v>0</v>
      </c>
      <c r="U144" s="277">
        <f>IF(U$30=0,0,U$30/PPA!U$10*1000)</f>
        <v>0</v>
      </c>
      <c r="V144" s="277">
        <f>IF(V$30=0,0,V$30/PPA!V$10*1000)</f>
        <v>0</v>
      </c>
      <c r="W144" s="277">
        <f>IF(W$30=0,0,W$30/PPA!W$10*1000)</f>
        <v>0</v>
      </c>
      <c r="X144" s="277">
        <f>IF(X$30=0,0,X$30/PPA!X$10*1000)</f>
        <v>0</v>
      </c>
      <c r="Y144" s="277">
        <f>IF(Y$30=0,0,Y$30/PPA!Y$10*1000)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0">
        <f t="shared" ref="B146:Y146" si="38">SUM(B$147:B$154)</f>
        <v>0</v>
      </c>
      <c r="C146" s="320">
        <f t="shared" si="38"/>
        <v>0</v>
      </c>
      <c r="D146" s="320">
        <f t="shared" si="38"/>
        <v>0</v>
      </c>
      <c r="E146" s="320">
        <f t="shared" si="38"/>
        <v>0</v>
      </c>
      <c r="F146" s="320">
        <f t="shared" si="38"/>
        <v>0</v>
      </c>
      <c r="G146" s="320">
        <f t="shared" si="38"/>
        <v>0</v>
      </c>
      <c r="H146" s="320">
        <f t="shared" si="38"/>
        <v>0</v>
      </c>
      <c r="I146" s="320">
        <f t="shared" si="38"/>
        <v>0</v>
      </c>
      <c r="J146" s="320">
        <f t="shared" si="38"/>
        <v>0</v>
      </c>
      <c r="K146" s="320">
        <f t="shared" si="38"/>
        <v>0</v>
      </c>
      <c r="L146" s="320">
        <f t="shared" si="38"/>
        <v>0</v>
      </c>
      <c r="M146" s="320">
        <f t="shared" si="38"/>
        <v>0</v>
      </c>
      <c r="N146" s="320">
        <f t="shared" si="38"/>
        <v>0</v>
      </c>
      <c r="O146" s="320">
        <f t="shared" si="38"/>
        <v>0</v>
      </c>
      <c r="P146" s="320">
        <f t="shared" si="38"/>
        <v>0</v>
      </c>
      <c r="Q146" s="320">
        <f t="shared" si="38"/>
        <v>0</v>
      </c>
      <c r="R146" s="320">
        <f t="shared" si="38"/>
        <v>0</v>
      </c>
      <c r="S146" s="320">
        <f t="shared" si="38"/>
        <v>0</v>
      </c>
      <c r="T146" s="320">
        <f t="shared" si="38"/>
        <v>0</v>
      </c>
      <c r="U146" s="320">
        <f t="shared" si="38"/>
        <v>0</v>
      </c>
      <c r="V146" s="320">
        <f t="shared" si="38"/>
        <v>0</v>
      </c>
      <c r="W146" s="320">
        <f t="shared" si="38"/>
        <v>0</v>
      </c>
      <c r="X146" s="320">
        <f t="shared" si="38"/>
        <v>0</v>
      </c>
      <c r="Y146" s="320">
        <f t="shared" si="38"/>
        <v>0</v>
      </c>
      <c r="DA146" s="95"/>
    </row>
    <row r="147" spans="1:105" ht="12" customHeight="1" x14ac:dyDescent="0.25">
      <c r="A147" s="55" t="s">
        <v>91</v>
      </c>
      <c r="B147" s="273">
        <f>IF(B$33=0,0,B$33/PPA!B$11*1000)</f>
        <v>0</v>
      </c>
      <c r="C147" s="273">
        <f>IF(C$33=0,0,C$33/PPA!C$11*1000)</f>
        <v>0</v>
      </c>
      <c r="D147" s="273">
        <f>IF(D$33=0,0,D$33/PPA!D$11*1000)</f>
        <v>0</v>
      </c>
      <c r="E147" s="273">
        <f>IF(E$33=0,0,E$33/PPA!E$11*1000)</f>
        <v>0</v>
      </c>
      <c r="F147" s="273">
        <f>IF(F$33=0,0,F$33/PPA!F$11*1000)</f>
        <v>0</v>
      </c>
      <c r="G147" s="273">
        <f>IF(G$33=0,0,G$33/PPA!G$11*1000)</f>
        <v>0</v>
      </c>
      <c r="H147" s="273">
        <f>IF(H$33=0,0,H$33/PPA!H$11*1000)</f>
        <v>0</v>
      </c>
      <c r="I147" s="273">
        <f>IF(I$33=0,0,I$33/PPA!I$11*1000)</f>
        <v>0</v>
      </c>
      <c r="J147" s="273">
        <f>IF(J$33=0,0,J$33/PPA!J$11*1000)</f>
        <v>0</v>
      </c>
      <c r="K147" s="273">
        <f>IF(K$33=0,0,K$33/PPA!K$11*1000)</f>
        <v>0</v>
      </c>
      <c r="L147" s="273">
        <f>IF(L$33=0,0,L$33/PPA!L$11*1000)</f>
        <v>0</v>
      </c>
      <c r="M147" s="273">
        <f>IF(M$33=0,0,M$33/PPA!M$11*1000)</f>
        <v>0</v>
      </c>
      <c r="N147" s="273">
        <f>IF(N$33=0,0,N$33/PPA!N$11*1000)</f>
        <v>0</v>
      </c>
      <c r="O147" s="273">
        <f>IF(O$33=0,0,O$33/PPA!O$11*1000)</f>
        <v>0</v>
      </c>
      <c r="P147" s="273">
        <f>IF(P$33=0,0,P$33/PPA!P$11*1000)</f>
        <v>0</v>
      </c>
      <c r="Q147" s="273">
        <f>IF(Q$33=0,0,Q$33/PPA!Q$11*1000)</f>
        <v>0</v>
      </c>
      <c r="R147" s="273">
        <f>IF(R$33=0,0,R$33/PPA!R$11*1000)</f>
        <v>0</v>
      </c>
      <c r="S147" s="273">
        <f>IF(S$33=0,0,S$33/PPA!S$11*1000)</f>
        <v>0</v>
      </c>
      <c r="T147" s="273">
        <f>IF(T$33=0,0,T$33/PPA!T$11*1000)</f>
        <v>0</v>
      </c>
      <c r="U147" s="273">
        <f>IF(U$33=0,0,U$33/PPA!U$11*1000)</f>
        <v>0</v>
      </c>
      <c r="V147" s="273">
        <f>IF(V$33=0,0,V$33/PPA!V$11*1000)</f>
        <v>0</v>
      </c>
      <c r="W147" s="273">
        <f>IF(W$33=0,0,W$33/PPA!W$11*1000)</f>
        <v>0</v>
      </c>
      <c r="X147" s="273">
        <f>IF(X$33=0,0,X$33/PPA!X$11*1000)</f>
        <v>0</v>
      </c>
      <c r="Y147" s="273">
        <f>IF(Y$33=0,0,Y$33/PPA!Y$11*1000)</f>
        <v>0</v>
      </c>
      <c r="DA147" s="76"/>
    </row>
    <row r="148" spans="1:105" ht="12" customHeight="1" x14ac:dyDescent="0.25">
      <c r="A148" s="173" t="s">
        <v>92</v>
      </c>
      <c r="B148" s="274">
        <f>IF(B$34=0,0,B$34/PPA!B$11*1000)</f>
        <v>0</v>
      </c>
      <c r="C148" s="274">
        <f>IF(C$34=0,0,C$34/PPA!C$11*1000)</f>
        <v>0</v>
      </c>
      <c r="D148" s="274">
        <f>IF(D$34=0,0,D$34/PPA!D$11*1000)</f>
        <v>0</v>
      </c>
      <c r="E148" s="274">
        <f>IF(E$34=0,0,E$34/PPA!E$11*1000)</f>
        <v>0</v>
      </c>
      <c r="F148" s="274">
        <f>IF(F$34=0,0,F$34/PPA!F$11*1000)</f>
        <v>0</v>
      </c>
      <c r="G148" s="274">
        <f>IF(G$34=0,0,G$34/PPA!G$11*1000)</f>
        <v>0</v>
      </c>
      <c r="H148" s="274">
        <f>IF(H$34=0,0,H$34/PPA!H$11*1000)</f>
        <v>0</v>
      </c>
      <c r="I148" s="274">
        <f>IF(I$34=0,0,I$34/PPA!I$11*1000)</f>
        <v>0</v>
      </c>
      <c r="J148" s="274">
        <f>IF(J$34=0,0,J$34/PPA!J$11*1000)</f>
        <v>0</v>
      </c>
      <c r="K148" s="274">
        <f>IF(K$34=0,0,K$34/PPA!K$11*1000)</f>
        <v>0</v>
      </c>
      <c r="L148" s="274">
        <f>IF(L$34=0,0,L$34/PPA!L$11*1000)</f>
        <v>0</v>
      </c>
      <c r="M148" s="274">
        <f>IF(M$34=0,0,M$34/PPA!M$11*1000)</f>
        <v>0</v>
      </c>
      <c r="N148" s="274">
        <f>IF(N$34=0,0,N$34/PPA!N$11*1000)</f>
        <v>0</v>
      </c>
      <c r="O148" s="274">
        <f>IF(O$34=0,0,O$34/PPA!O$11*1000)</f>
        <v>0</v>
      </c>
      <c r="P148" s="274">
        <f>IF(P$34=0,0,P$34/PPA!P$11*1000)</f>
        <v>0</v>
      </c>
      <c r="Q148" s="274">
        <f>IF(Q$34=0,0,Q$34/PPA!Q$11*1000)</f>
        <v>0</v>
      </c>
      <c r="R148" s="274">
        <f>IF(R$34=0,0,R$34/PPA!R$11*1000)</f>
        <v>0</v>
      </c>
      <c r="S148" s="274">
        <f>IF(S$34=0,0,S$34/PPA!S$11*1000)</f>
        <v>0</v>
      </c>
      <c r="T148" s="274">
        <f>IF(T$34=0,0,T$34/PPA!T$11*1000)</f>
        <v>0</v>
      </c>
      <c r="U148" s="274">
        <f>IF(U$34=0,0,U$34/PPA!U$11*1000)</f>
        <v>0</v>
      </c>
      <c r="V148" s="274">
        <f>IF(V$34=0,0,V$34/PPA!V$11*1000)</f>
        <v>0</v>
      </c>
      <c r="W148" s="274">
        <f>IF(W$34=0,0,W$34/PPA!W$11*1000)</f>
        <v>0</v>
      </c>
      <c r="X148" s="274">
        <f>IF(X$34=0,0,X$34/PPA!X$11*1000)</f>
        <v>0</v>
      </c>
      <c r="Y148" s="274">
        <f>IF(Y$34=0,0,Y$34/PPA!Y$11*1000)</f>
        <v>0</v>
      </c>
      <c r="DA148" s="77"/>
    </row>
    <row r="149" spans="1:105" ht="12" customHeight="1" x14ac:dyDescent="0.25">
      <c r="A149" s="173" t="s">
        <v>93</v>
      </c>
      <c r="B149" s="274">
        <f>IF(B$35=0,0,B$35/PPA!B$11*1000)</f>
        <v>0</v>
      </c>
      <c r="C149" s="274">
        <f>IF(C$35=0,0,C$35/PPA!C$11*1000)</f>
        <v>0</v>
      </c>
      <c r="D149" s="274">
        <f>IF(D$35=0,0,D$35/PPA!D$11*1000)</f>
        <v>0</v>
      </c>
      <c r="E149" s="274">
        <f>IF(E$35=0,0,E$35/PPA!E$11*1000)</f>
        <v>0</v>
      </c>
      <c r="F149" s="274">
        <f>IF(F$35=0,0,F$35/PPA!F$11*1000)</f>
        <v>0</v>
      </c>
      <c r="G149" s="274">
        <f>IF(G$35=0,0,G$35/PPA!G$11*1000)</f>
        <v>0</v>
      </c>
      <c r="H149" s="274">
        <f>IF(H$35=0,0,H$35/PPA!H$11*1000)</f>
        <v>0</v>
      </c>
      <c r="I149" s="274">
        <f>IF(I$35=0,0,I$35/PPA!I$11*1000)</f>
        <v>0</v>
      </c>
      <c r="J149" s="274">
        <f>IF(J$35=0,0,J$35/PPA!J$11*1000)</f>
        <v>0</v>
      </c>
      <c r="K149" s="274">
        <f>IF(K$35=0,0,K$35/PPA!K$11*1000)</f>
        <v>0</v>
      </c>
      <c r="L149" s="274">
        <f>IF(L$35=0,0,L$35/PPA!L$11*1000)</f>
        <v>0</v>
      </c>
      <c r="M149" s="274">
        <f>IF(M$35=0,0,M$35/PPA!M$11*1000)</f>
        <v>0</v>
      </c>
      <c r="N149" s="274">
        <f>IF(N$35=0,0,N$35/PPA!N$11*1000)</f>
        <v>0</v>
      </c>
      <c r="O149" s="274">
        <f>IF(O$35=0,0,O$35/PPA!O$11*1000)</f>
        <v>0</v>
      </c>
      <c r="P149" s="274">
        <f>IF(P$35=0,0,P$35/PPA!P$11*1000)</f>
        <v>0</v>
      </c>
      <c r="Q149" s="274">
        <f>IF(Q$35=0,0,Q$35/PPA!Q$11*1000)</f>
        <v>0</v>
      </c>
      <c r="R149" s="274">
        <f>IF(R$35=0,0,R$35/PPA!R$11*1000)</f>
        <v>0</v>
      </c>
      <c r="S149" s="274">
        <f>IF(S$35=0,0,S$35/PPA!S$11*1000)</f>
        <v>0</v>
      </c>
      <c r="T149" s="274">
        <f>IF(T$35=0,0,T$35/PPA!T$11*1000)</f>
        <v>0</v>
      </c>
      <c r="U149" s="274">
        <f>IF(U$35=0,0,U$35/PPA!U$11*1000)</f>
        <v>0</v>
      </c>
      <c r="V149" s="274">
        <f>IF(V$35=0,0,V$35/PPA!V$11*1000)</f>
        <v>0</v>
      </c>
      <c r="W149" s="274">
        <f>IF(W$35=0,0,W$35/PPA!W$11*1000)</f>
        <v>0</v>
      </c>
      <c r="X149" s="274">
        <f>IF(X$35=0,0,X$35/PPA!X$11*1000)</f>
        <v>0</v>
      </c>
      <c r="Y149" s="274">
        <f>IF(Y$35=0,0,Y$35/PPA!Y$11*1000)</f>
        <v>0</v>
      </c>
      <c r="DA149" s="77"/>
    </row>
    <row r="150" spans="1:105" ht="12" customHeight="1" x14ac:dyDescent="0.25">
      <c r="A150" s="173" t="s">
        <v>94</v>
      </c>
      <c r="B150" s="274">
        <f>IF(B$36=0,0,B$36/PPA!B$11*1000)</f>
        <v>0</v>
      </c>
      <c r="C150" s="274">
        <f>IF(C$36=0,0,C$36/PPA!C$11*1000)</f>
        <v>0</v>
      </c>
      <c r="D150" s="274">
        <f>IF(D$36=0,0,D$36/PPA!D$11*1000)</f>
        <v>0</v>
      </c>
      <c r="E150" s="274">
        <f>IF(E$36=0,0,E$36/PPA!E$11*1000)</f>
        <v>0</v>
      </c>
      <c r="F150" s="274">
        <f>IF(F$36=0,0,F$36/PPA!F$11*1000)</f>
        <v>0</v>
      </c>
      <c r="G150" s="274">
        <f>IF(G$36=0,0,G$36/PPA!G$11*1000)</f>
        <v>0</v>
      </c>
      <c r="H150" s="274">
        <f>IF(H$36=0,0,H$36/PPA!H$11*1000)</f>
        <v>0</v>
      </c>
      <c r="I150" s="274">
        <f>IF(I$36=0,0,I$36/PPA!I$11*1000)</f>
        <v>0</v>
      </c>
      <c r="J150" s="274">
        <f>IF(J$36=0,0,J$36/PPA!J$11*1000)</f>
        <v>0</v>
      </c>
      <c r="K150" s="274">
        <f>IF(K$36=0,0,K$36/PPA!K$11*1000)</f>
        <v>0</v>
      </c>
      <c r="L150" s="274">
        <f>IF(L$36=0,0,L$36/PPA!L$11*1000)</f>
        <v>0</v>
      </c>
      <c r="M150" s="274">
        <f>IF(M$36=0,0,M$36/PPA!M$11*1000)</f>
        <v>0</v>
      </c>
      <c r="N150" s="274">
        <f>IF(N$36=0,0,N$36/PPA!N$11*1000)</f>
        <v>0</v>
      </c>
      <c r="O150" s="274">
        <f>IF(O$36=0,0,O$36/PPA!O$11*1000)</f>
        <v>0</v>
      </c>
      <c r="P150" s="274">
        <f>IF(P$36=0,0,P$36/PPA!P$11*1000)</f>
        <v>0</v>
      </c>
      <c r="Q150" s="274">
        <f>IF(Q$36=0,0,Q$36/PPA!Q$11*1000)</f>
        <v>0</v>
      </c>
      <c r="R150" s="274">
        <f>IF(R$36=0,0,R$36/PPA!R$11*1000)</f>
        <v>0</v>
      </c>
      <c r="S150" s="274">
        <f>IF(S$36=0,0,S$36/PPA!S$11*1000)</f>
        <v>0</v>
      </c>
      <c r="T150" s="274">
        <f>IF(T$36=0,0,T$36/PPA!T$11*1000)</f>
        <v>0</v>
      </c>
      <c r="U150" s="274">
        <f>IF(U$36=0,0,U$36/PPA!U$11*1000)</f>
        <v>0</v>
      </c>
      <c r="V150" s="274">
        <f>IF(V$36=0,0,V$36/PPA!V$11*1000)</f>
        <v>0</v>
      </c>
      <c r="W150" s="274">
        <f>IF(W$36=0,0,W$36/PPA!W$11*1000)</f>
        <v>0</v>
      </c>
      <c r="X150" s="274">
        <f>IF(X$36=0,0,X$36/PPA!X$11*1000)</f>
        <v>0</v>
      </c>
      <c r="Y150" s="274">
        <f>IF(Y$36=0,0,Y$36/PPA!Y$11*1000)</f>
        <v>0</v>
      </c>
      <c r="DA150" s="77"/>
    </row>
    <row r="151" spans="1:105" ht="12" customHeight="1" x14ac:dyDescent="0.25">
      <c r="A151" s="56" t="s">
        <v>95</v>
      </c>
      <c r="B151" s="275">
        <f>IF(B$37=0,0,B$37/PPA!B$11*1000)</f>
        <v>0</v>
      </c>
      <c r="C151" s="275">
        <f>IF(C$37=0,0,C$37/PPA!C$11*1000)</f>
        <v>0</v>
      </c>
      <c r="D151" s="275">
        <f>IF(D$37=0,0,D$37/PPA!D$11*1000)</f>
        <v>0</v>
      </c>
      <c r="E151" s="275">
        <f>IF(E$37=0,0,E$37/PPA!E$11*1000)</f>
        <v>0</v>
      </c>
      <c r="F151" s="275">
        <f>IF(F$37=0,0,F$37/PPA!F$11*1000)</f>
        <v>0</v>
      </c>
      <c r="G151" s="275">
        <f>IF(G$37=0,0,G$37/PPA!G$11*1000)</f>
        <v>0</v>
      </c>
      <c r="H151" s="275">
        <f>IF(H$37=0,0,H$37/PPA!H$11*1000)</f>
        <v>0</v>
      </c>
      <c r="I151" s="275">
        <f>IF(I$37=0,0,I$37/PPA!I$11*1000)</f>
        <v>0</v>
      </c>
      <c r="J151" s="275">
        <f>IF(J$37=0,0,J$37/PPA!J$11*1000)</f>
        <v>0</v>
      </c>
      <c r="K151" s="275">
        <f>IF(K$37=0,0,K$37/PPA!K$11*1000)</f>
        <v>0</v>
      </c>
      <c r="L151" s="275">
        <f>IF(L$37=0,0,L$37/PPA!L$11*1000)</f>
        <v>0</v>
      </c>
      <c r="M151" s="275">
        <f>IF(M$37=0,0,M$37/PPA!M$11*1000)</f>
        <v>0</v>
      </c>
      <c r="N151" s="275">
        <f>IF(N$37=0,0,N$37/PPA!N$11*1000)</f>
        <v>0</v>
      </c>
      <c r="O151" s="275">
        <f>IF(O$37=0,0,O$37/PPA!O$11*1000)</f>
        <v>0</v>
      </c>
      <c r="P151" s="275">
        <f>IF(P$37=0,0,P$37/PPA!P$11*1000)</f>
        <v>0</v>
      </c>
      <c r="Q151" s="275">
        <f>IF(Q$37=0,0,Q$37/PPA!Q$11*1000)</f>
        <v>0</v>
      </c>
      <c r="R151" s="275">
        <f>IF(R$37=0,0,R$37/PPA!R$11*1000)</f>
        <v>0</v>
      </c>
      <c r="S151" s="275">
        <f>IF(S$37=0,0,S$37/PPA!S$11*1000)</f>
        <v>0</v>
      </c>
      <c r="T151" s="275">
        <f>IF(T$37=0,0,T$37/PPA!T$11*1000)</f>
        <v>0</v>
      </c>
      <c r="U151" s="275">
        <f>IF(U$37=0,0,U$37/PPA!U$11*1000)</f>
        <v>0</v>
      </c>
      <c r="V151" s="275">
        <f>IF(V$37=0,0,V$37/PPA!V$11*1000)</f>
        <v>0</v>
      </c>
      <c r="W151" s="275">
        <f>IF(W$37=0,0,W$37/PPA!W$11*1000)</f>
        <v>0</v>
      </c>
      <c r="X151" s="275">
        <f>IF(X$37=0,0,X$37/PPA!X$11*1000)</f>
        <v>0</v>
      </c>
      <c r="Y151" s="275">
        <f>IF(Y$37=0,0,Y$37/PPA!Y$11*1000)</f>
        <v>0</v>
      </c>
      <c r="DA151" s="78"/>
    </row>
    <row r="152" spans="1:105" ht="12" customHeight="1" x14ac:dyDescent="0.25">
      <c r="A152" s="174" t="s">
        <v>1883</v>
      </c>
      <c r="B152" s="276">
        <f>IF(B$43=0,0,B$43/PPA!B$11*1000)</f>
        <v>0</v>
      </c>
      <c r="C152" s="276">
        <f>IF(C$43=0,0,C$43/PPA!C$11*1000)</f>
        <v>0</v>
      </c>
      <c r="D152" s="276">
        <f>IF(D$43=0,0,D$43/PPA!D$11*1000)</f>
        <v>0</v>
      </c>
      <c r="E152" s="276">
        <f>IF(E$43=0,0,E$43/PPA!E$11*1000)</f>
        <v>0</v>
      </c>
      <c r="F152" s="276">
        <f>IF(F$43=0,0,F$43/PPA!F$11*1000)</f>
        <v>0</v>
      </c>
      <c r="G152" s="276">
        <f>IF(G$43=0,0,G$43/PPA!G$11*1000)</f>
        <v>0</v>
      </c>
      <c r="H152" s="276">
        <f>IF(H$43=0,0,H$43/PPA!H$11*1000)</f>
        <v>0</v>
      </c>
      <c r="I152" s="276">
        <f>IF(I$43=0,0,I$43/PPA!I$11*1000)</f>
        <v>0</v>
      </c>
      <c r="J152" s="276">
        <f>IF(J$43=0,0,J$43/PPA!J$11*1000)</f>
        <v>0</v>
      </c>
      <c r="K152" s="276">
        <f>IF(K$43=0,0,K$43/PPA!K$11*1000)</f>
        <v>0</v>
      </c>
      <c r="L152" s="276">
        <f>IF(L$43=0,0,L$43/PPA!L$11*1000)</f>
        <v>0</v>
      </c>
      <c r="M152" s="276">
        <f>IF(M$43=0,0,M$43/PPA!M$11*1000)</f>
        <v>0</v>
      </c>
      <c r="N152" s="276">
        <f>IF(N$43=0,0,N$43/PPA!N$11*1000)</f>
        <v>0</v>
      </c>
      <c r="O152" s="276">
        <f>IF(O$43=0,0,O$43/PPA!O$11*1000)</f>
        <v>0</v>
      </c>
      <c r="P152" s="276">
        <f>IF(P$43=0,0,P$43/PPA!P$11*1000)</f>
        <v>0</v>
      </c>
      <c r="Q152" s="276">
        <f>IF(Q$43=0,0,Q$43/PPA!Q$11*1000)</f>
        <v>0</v>
      </c>
      <c r="R152" s="276">
        <f>IF(R$43=0,0,R$43/PPA!R$11*1000)</f>
        <v>0</v>
      </c>
      <c r="S152" s="276">
        <f>IF(S$43=0,0,S$43/PPA!S$11*1000)</f>
        <v>0</v>
      </c>
      <c r="T152" s="276">
        <f>IF(T$43=0,0,T$43/PPA!T$11*1000)</f>
        <v>0</v>
      </c>
      <c r="U152" s="276">
        <f>IF(U$43=0,0,U$43/PPA!U$11*1000)</f>
        <v>0</v>
      </c>
      <c r="V152" s="276">
        <f>IF(V$43=0,0,V$43/PPA!V$11*1000)</f>
        <v>0</v>
      </c>
      <c r="W152" s="276">
        <f>IF(W$43=0,0,W$43/PPA!W$11*1000)</f>
        <v>0</v>
      </c>
      <c r="X152" s="276">
        <f>IF(X$43=0,0,X$43/PPA!X$11*1000)</f>
        <v>0</v>
      </c>
      <c r="Y152" s="276">
        <f>IF(Y$43=0,0,Y$43/PPA!Y$11*1000)</f>
        <v>0</v>
      </c>
      <c r="DA152" s="79"/>
    </row>
    <row r="153" spans="1:105" ht="12" customHeight="1" x14ac:dyDescent="0.25">
      <c r="A153" s="174" t="s">
        <v>1898</v>
      </c>
      <c r="B153" s="276">
        <f>IF(B$56=0,0,B$56/PPA!B$11*1000)</f>
        <v>0</v>
      </c>
      <c r="C153" s="276">
        <f>IF(C$56=0,0,C$56/PPA!C$11*1000)</f>
        <v>0</v>
      </c>
      <c r="D153" s="276">
        <f>IF(D$56=0,0,D$56/PPA!D$11*1000)</f>
        <v>0</v>
      </c>
      <c r="E153" s="276">
        <f>IF(E$56=0,0,E$56/PPA!E$11*1000)</f>
        <v>0</v>
      </c>
      <c r="F153" s="276">
        <f>IF(F$56=0,0,F$56/PPA!F$11*1000)</f>
        <v>0</v>
      </c>
      <c r="G153" s="276">
        <f>IF(G$56=0,0,G$56/PPA!G$11*1000)</f>
        <v>0</v>
      </c>
      <c r="H153" s="276">
        <f>IF(H$56=0,0,H$56/PPA!H$11*1000)</f>
        <v>0</v>
      </c>
      <c r="I153" s="276">
        <f>IF(I$56=0,0,I$56/PPA!I$11*1000)</f>
        <v>0</v>
      </c>
      <c r="J153" s="276">
        <f>IF(J$56=0,0,J$56/PPA!J$11*1000)</f>
        <v>0</v>
      </c>
      <c r="K153" s="276">
        <f>IF(K$56=0,0,K$56/PPA!K$11*1000)</f>
        <v>0</v>
      </c>
      <c r="L153" s="276">
        <f>IF(L$56=0,0,L$56/PPA!L$11*1000)</f>
        <v>0</v>
      </c>
      <c r="M153" s="276">
        <f>IF(M$56=0,0,M$56/PPA!M$11*1000)</f>
        <v>0</v>
      </c>
      <c r="N153" s="276">
        <f>IF(N$56=0,0,N$56/PPA!N$11*1000)</f>
        <v>0</v>
      </c>
      <c r="O153" s="276">
        <f>IF(O$56=0,0,O$56/PPA!O$11*1000)</f>
        <v>0</v>
      </c>
      <c r="P153" s="276">
        <f>IF(P$56=0,0,P$56/PPA!P$11*1000)</f>
        <v>0</v>
      </c>
      <c r="Q153" s="276">
        <f>IF(Q$56=0,0,Q$56/PPA!Q$11*1000)</f>
        <v>0</v>
      </c>
      <c r="R153" s="276">
        <f>IF(R$56=0,0,R$56/PPA!R$11*1000)</f>
        <v>0</v>
      </c>
      <c r="S153" s="276">
        <f>IF(S$56=0,0,S$56/PPA!S$11*1000)</f>
        <v>0</v>
      </c>
      <c r="T153" s="276">
        <f>IF(T$56=0,0,T$56/PPA!T$11*1000)</f>
        <v>0</v>
      </c>
      <c r="U153" s="276">
        <f>IF(U$56=0,0,U$56/PPA!U$11*1000)</f>
        <v>0</v>
      </c>
      <c r="V153" s="276">
        <f>IF(V$56=0,0,V$56/PPA!V$11*1000)</f>
        <v>0</v>
      </c>
      <c r="W153" s="276">
        <f>IF(W$56=0,0,W$56/PPA!W$11*1000)</f>
        <v>0</v>
      </c>
      <c r="X153" s="276">
        <f>IF(X$56=0,0,X$56/PPA!X$11*1000)</f>
        <v>0</v>
      </c>
      <c r="Y153" s="276">
        <f>IF(Y$56=0,0,Y$56/PPA!Y$11*1000)</f>
        <v>0</v>
      </c>
      <c r="DA153" s="79"/>
    </row>
    <row r="154" spans="1:105" ht="12" customHeight="1" x14ac:dyDescent="0.25">
      <c r="A154" s="41" t="s">
        <v>1913</v>
      </c>
      <c r="B154" s="277">
        <f>IF(B$69=0,0,B$69/PPA!B$11*1000)</f>
        <v>0</v>
      </c>
      <c r="C154" s="277">
        <f>IF(C$69=0,0,C$69/PPA!C$11*1000)</f>
        <v>0</v>
      </c>
      <c r="D154" s="277">
        <f>IF(D$69=0,0,D$69/PPA!D$11*1000)</f>
        <v>0</v>
      </c>
      <c r="E154" s="277">
        <f>IF(E$69=0,0,E$69/PPA!E$11*1000)</f>
        <v>0</v>
      </c>
      <c r="F154" s="277">
        <f>IF(F$69=0,0,F$69/PPA!F$11*1000)</f>
        <v>0</v>
      </c>
      <c r="G154" s="277">
        <f>IF(G$69=0,0,G$69/PPA!G$11*1000)</f>
        <v>0</v>
      </c>
      <c r="H154" s="277">
        <f>IF(H$69=0,0,H$69/PPA!H$11*1000)</f>
        <v>0</v>
      </c>
      <c r="I154" s="277">
        <f>IF(I$69=0,0,I$69/PPA!I$11*1000)</f>
        <v>0</v>
      </c>
      <c r="J154" s="277">
        <f>IF(J$69=0,0,J$69/PPA!J$11*1000)</f>
        <v>0</v>
      </c>
      <c r="K154" s="277">
        <f>IF(K$69=0,0,K$69/PPA!K$11*1000)</f>
        <v>0</v>
      </c>
      <c r="L154" s="277">
        <f>IF(L$69=0,0,L$69/PPA!L$11*1000)</f>
        <v>0</v>
      </c>
      <c r="M154" s="277">
        <f>IF(M$69=0,0,M$69/PPA!M$11*1000)</f>
        <v>0</v>
      </c>
      <c r="N154" s="277">
        <f>IF(N$69=0,0,N$69/PPA!N$11*1000)</f>
        <v>0</v>
      </c>
      <c r="O154" s="277">
        <f>IF(O$69=0,0,O$69/PPA!O$11*1000)</f>
        <v>0</v>
      </c>
      <c r="P154" s="277">
        <f>IF(P$69=0,0,P$69/PPA!P$11*1000)</f>
        <v>0</v>
      </c>
      <c r="Q154" s="277">
        <f>IF(Q$69=0,0,Q$69/PPA!Q$11*1000)</f>
        <v>0</v>
      </c>
      <c r="R154" s="277">
        <f>IF(R$69=0,0,R$69/PPA!R$11*1000)</f>
        <v>0</v>
      </c>
      <c r="S154" s="277">
        <f>IF(S$69=0,0,S$69/PPA!S$11*1000)</f>
        <v>0</v>
      </c>
      <c r="T154" s="277">
        <f>IF(T$69=0,0,T$69/PPA!T$11*1000)</f>
        <v>0</v>
      </c>
      <c r="U154" s="277">
        <f>IF(U$69=0,0,U$69/PPA!U$11*1000)</f>
        <v>0</v>
      </c>
      <c r="V154" s="277">
        <f>IF(V$69=0,0,V$69/PPA!V$11*1000)</f>
        <v>0</v>
      </c>
      <c r="W154" s="277">
        <f>IF(W$69=0,0,W$69/PPA!W$11*1000)</f>
        <v>0</v>
      </c>
      <c r="X154" s="277">
        <f>IF(X$69=0,0,X$69/PPA!X$11*1000)</f>
        <v>0</v>
      </c>
      <c r="Y154" s="277">
        <f>IF(Y$69=0,0,Y$69/PPA!Y$11*1000)</f>
        <v>0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0">
        <f t="shared" ref="B156:Y156" si="39">SUM(B$157:B$162)</f>
        <v>142.4573496854801</v>
      </c>
      <c r="C156" s="320">
        <f t="shared" si="39"/>
        <v>150.6994661979686</v>
      </c>
      <c r="D156" s="320">
        <f t="shared" si="39"/>
        <v>159.47639568458658</v>
      </c>
      <c r="E156" s="320">
        <f t="shared" si="39"/>
        <v>171.48421895069706</v>
      </c>
      <c r="F156" s="320">
        <f t="shared" si="39"/>
        <v>172.46754470062723</v>
      </c>
      <c r="G156" s="320">
        <f t="shared" si="39"/>
        <v>164.88645130914711</v>
      </c>
      <c r="H156" s="320">
        <f t="shared" si="39"/>
        <v>141.77328531309831</v>
      </c>
      <c r="I156" s="320">
        <f t="shared" si="39"/>
        <v>120.51013364038698</v>
      </c>
      <c r="J156" s="320">
        <f t="shared" si="39"/>
        <v>147.78499376838712</v>
      </c>
      <c r="K156" s="320">
        <f t="shared" si="39"/>
        <v>123.20612901731953</v>
      </c>
      <c r="L156" s="320">
        <f t="shared" si="39"/>
        <v>118.15081681539588</v>
      </c>
      <c r="M156" s="320">
        <f t="shared" si="39"/>
        <v>117.55666973594448</v>
      </c>
      <c r="N156" s="320">
        <f t="shared" si="39"/>
        <v>120.55421430360369</v>
      </c>
      <c r="O156" s="320">
        <f t="shared" si="39"/>
        <v>129.26324744542018</v>
      </c>
      <c r="P156" s="320">
        <f t="shared" si="39"/>
        <v>114.25128599661484</v>
      </c>
      <c r="Q156" s="320">
        <f t="shared" si="39"/>
        <v>110.30908393401218</v>
      </c>
      <c r="R156" s="320">
        <f t="shared" si="39"/>
        <v>103.16646971017505</v>
      </c>
      <c r="S156" s="320">
        <f t="shared" si="39"/>
        <v>102.52287356161092</v>
      </c>
      <c r="T156" s="320">
        <f t="shared" si="39"/>
        <v>102.45205132841845</v>
      </c>
      <c r="U156" s="320">
        <f t="shared" si="39"/>
        <v>105.82167069671883</v>
      </c>
      <c r="V156" s="320">
        <f t="shared" si="39"/>
        <v>109.56631705916303</v>
      </c>
      <c r="W156" s="320">
        <f t="shared" si="39"/>
        <v>141.09556092895835</v>
      </c>
      <c r="X156" s="320">
        <f t="shared" si="39"/>
        <v>136.95789632395378</v>
      </c>
      <c r="Y156" s="320">
        <f t="shared" si="39"/>
        <v>141.09556092895841</v>
      </c>
      <c r="DA156" s="95"/>
    </row>
    <row r="157" spans="1:105" ht="12" customHeight="1" x14ac:dyDescent="0.25">
      <c r="A157" s="55" t="s">
        <v>91</v>
      </c>
      <c r="B157" s="330">
        <f>IF(B$84=0,0,B$84/PPA!B$12*1000)</f>
        <v>5.2748762704785292</v>
      </c>
      <c r="C157" s="330">
        <f>IF(C$84=0,0,C$84/PPA!C$12*1000)</f>
        <v>5.5800633661494423</v>
      </c>
      <c r="D157" s="330">
        <f>IF(D$84=0,0,D$84/PPA!D$12*1000)</f>
        <v>5.9050533872585884</v>
      </c>
      <c r="E157" s="330">
        <f>IF(E$84=0,0,E$84/PPA!E$12*1000)</f>
        <v>6.3496761613807617</v>
      </c>
      <c r="F157" s="330">
        <f>IF(F$84=0,0,F$84/PPA!F$12*1000)</f>
        <v>6.3860865092489734</v>
      </c>
      <c r="G157" s="330">
        <f>IF(G$84=0,0,G$84/PPA!G$12*1000)</f>
        <v>6.1053756177141807</v>
      </c>
      <c r="H157" s="330">
        <f>IF(H$84=0,0,H$84/PPA!H$12*1000)</f>
        <v>5.2495469004263517</v>
      </c>
      <c r="I157" s="330">
        <f>IF(I$84=0,0,I$84/PPA!I$12*1000)</f>
        <v>4.4622200657423958</v>
      </c>
      <c r="J157" s="330">
        <f>IF(J$84=0,0,J$84/PPA!J$12*1000)</f>
        <v>5.4721469863187666</v>
      </c>
      <c r="K157" s="330">
        <f>IF(K$84=0,0,K$84/PPA!K$12*1000)</f>
        <v>4.5620467301883449</v>
      </c>
      <c r="L157" s="330">
        <f>IF(L$84=0,0,L$84/PPA!L$12*1000)</f>
        <v>4.3748598532547902</v>
      </c>
      <c r="M157" s="330">
        <f>IF(M$84=0,0,M$84/PPA!M$12*1000)</f>
        <v>4.3528599188997994</v>
      </c>
      <c r="N157" s="330">
        <f>IF(N$84=0,0,N$84/PPA!N$12*1000)</f>
        <v>4.4638522738044397</v>
      </c>
      <c r="O157" s="330">
        <f>IF(O$84=0,0,O$84/PPA!O$12*1000)</f>
        <v>4.7863282454558238</v>
      </c>
      <c r="P157" s="330">
        <f>IF(P$84=0,0,P$84/PPA!P$12*1000)</f>
        <v>4.230468969719519</v>
      </c>
      <c r="Q157" s="330">
        <f>IF(Q$84=0,0,Q$84/PPA!Q$12*1000)</f>
        <v>4.0844980656724168</v>
      </c>
      <c r="R157" s="330">
        <f>IF(R$84=0,0,R$84/PPA!R$12*1000)</f>
        <v>3.8200230747061297</v>
      </c>
      <c r="S157" s="330">
        <f>IF(S$84=0,0,S$84/PPA!S$12*1000)</f>
        <v>3.7961921522685644</v>
      </c>
      <c r="T157" s="330">
        <f>IF(T$84=0,0,T$84/PPA!T$12*1000)</f>
        <v>3.7935697633221914</v>
      </c>
      <c r="U157" s="330">
        <f>IF(U$84=0,0,U$84/PPA!U$12*1000)</f>
        <v>3.9183392142473652</v>
      </c>
      <c r="V157" s="330">
        <f>IF(V$84=0,0,V$84/PPA!V$12*1000)</f>
        <v>4.0569950724150949</v>
      </c>
      <c r="W157" s="330">
        <f>IF(W$84=0,0,W$84/PPA!W$12*1000)</f>
        <v>5.2244522857794413</v>
      </c>
      <c r="X157" s="330">
        <f>IF(X$84=0,0,X$84/PPA!X$12*1000)</f>
        <v>5.0712438421282329</v>
      </c>
      <c r="Y157" s="330">
        <f>IF(Y$84=0,0,Y$84/PPA!Y$12*1000)</f>
        <v>5.2244522857792237</v>
      </c>
      <c r="DA157" s="67"/>
    </row>
    <row r="158" spans="1:105" ht="12" customHeight="1" x14ac:dyDescent="0.25">
      <c r="A158" s="173" t="s">
        <v>92</v>
      </c>
      <c r="B158" s="331">
        <f>IF(B$85=0,0,B$85/PPA!B$12*1000)</f>
        <v>2.3258884430927096</v>
      </c>
      <c r="C158" s="331">
        <f>IF(C$85=0,0,C$85/PPA!C$12*1000)</f>
        <v>2.4604567443009606</v>
      </c>
      <c r="D158" s="331">
        <f>IF(D$85=0,0,D$85/PPA!D$12*1000)</f>
        <v>2.6037568892633445</v>
      </c>
      <c r="E158" s="331">
        <f>IF(E$85=0,0,E$85/PPA!E$12*1000)</f>
        <v>2.7998075488123275</v>
      </c>
      <c r="F158" s="331">
        <f>IF(F$85=0,0,F$85/PPA!F$12*1000)</f>
        <v>2.8158622206137514</v>
      </c>
      <c r="G158" s="331">
        <f>IF(G$85=0,0,G$85/PPA!G$12*1000)</f>
        <v>2.6920863849367951</v>
      </c>
      <c r="H158" s="331">
        <f>IF(H$85=0,0,H$85/PPA!H$12*1000)</f>
        <v>2.3147197850893182</v>
      </c>
      <c r="I158" s="331">
        <f>IF(I$85=0,0,I$85/PPA!I$12*1000)</f>
        <v>1.9675582040723578</v>
      </c>
      <c r="J158" s="331">
        <f>IF(J$85=0,0,J$85/PPA!J$12*1000)</f>
        <v>2.4128724128781882</v>
      </c>
      <c r="K158" s="331">
        <f>IF(K$85=0,0,K$85/PPA!K$12*1000)</f>
        <v>2.0115754801640802</v>
      </c>
      <c r="L158" s="331">
        <f>IF(L$85=0,0,L$85/PPA!L$12*1000)</f>
        <v>1.9290378486759254</v>
      </c>
      <c r="M158" s="331">
        <f>IF(M$85=0,0,M$85/PPA!M$12*1000)</f>
        <v>1.9193372622656921</v>
      </c>
      <c r="N158" s="331">
        <f>IF(N$85=0,0,N$85/PPA!N$12*1000)</f>
        <v>1.9682779050991819</v>
      </c>
      <c r="O158" s="331">
        <f>IF(O$85=0,0,O$85/PPA!O$12*1000)</f>
        <v>2.1104695124809041</v>
      </c>
      <c r="P158" s="331">
        <f>IF(P$85=0,0,P$85/PPA!P$12*1000)</f>
        <v>1.8653705567657453</v>
      </c>
      <c r="Q158" s="331">
        <f>IF(Q$85=0,0,Q$85/PPA!Q$12*1000)</f>
        <v>1.801006575253788</v>
      </c>
      <c r="R158" s="331">
        <f>IF(R$85=0,0,R$85/PPA!R$12*1000)</f>
        <v>1.6843897498661975</v>
      </c>
      <c r="S158" s="331">
        <f>IF(S$85=0,0,S$85/PPA!S$12*1000)</f>
        <v>1.6738818129509783</v>
      </c>
      <c r="T158" s="331">
        <f>IF(T$85=0,0,T$85/PPA!T$12*1000)</f>
        <v>1.6727255044745502</v>
      </c>
      <c r="U158" s="331">
        <f>IF(U$85=0,0,U$85/PPA!U$12*1000)</f>
        <v>1.7277409795449374</v>
      </c>
      <c r="V158" s="331">
        <f>IF(V$85=0,0,V$85/PPA!V$12*1000)</f>
        <v>1.7888794862212589</v>
      </c>
      <c r="W158" s="331">
        <f>IF(W$85=0,0,W$85/PPA!W$12*1000)</f>
        <v>2.3036546394445256</v>
      </c>
      <c r="X158" s="331">
        <f>IF(X$85=0,0,X$85/PPA!X$12*1000)</f>
        <v>2.2360993584862032</v>
      </c>
      <c r="Y158" s="331">
        <f>IF(Y$85=0,0,Y$85/PPA!Y$12*1000)</f>
        <v>2.3036546394444288</v>
      </c>
      <c r="DA158" s="177"/>
    </row>
    <row r="159" spans="1:105" ht="12" customHeight="1" x14ac:dyDescent="0.25">
      <c r="A159" s="173" t="s">
        <v>93</v>
      </c>
      <c r="B159" s="331">
        <f>IF(B$86=0,0,B$86/PPA!B$12*1000)</f>
        <v>18.041079208209045</v>
      </c>
      <c r="C159" s="331">
        <f>IF(C$86=0,0,C$86/PPA!C$12*1000)</f>
        <v>19.084877068859665</v>
      </c>
      <c r="D159" s="331">
        <f>IF(D$86=0,0,D$86/PPA!D$12*1000)</f>
        <v>20.196404697577997</v>
      </c>
      <c r="E159" s="331">
        <f>IF(E$86=0,0,E$86/PPA!E$12*1000)</f>
        <v>21.717099074923876</v>
      </c>
      <c r="F159" s="331">
        <f>IF(F$86=0,0,F$86/PPA!F$12*1000)</f>
        <v>21.841629383542696</v>
      </c>
      <c r="G159" s="331">
        <f>IF(G$86=0,0,G$86/PPA!G$12*1000)</f>
        <v>20.881544792150617</v>
      </c>
      <c r="H159" s="331">
        <f>IF(H$86=0,0,H$86/PPA!H$12*1000)</f>
        <v>17.954447949393963</v>
      </c>
      <c r="I159" s="331">
        <f>IF(I$86=0,0,I$86/PPA!I$12*1000)</f>
        <v>15.261640562275254</v>
      </c>
      <c r="J159" s="331">
        <f>IF(J$86=0,0,J$86/PPA!J$12*1000)</f>
        <v>18.715782542930295</v>
      </c>
      <c r="K159" s="331">
        <f>IF(K$86=0,0,K$86/PPA!K$12*1000)</f>
        <v>15.603066724333324</v>
      </c>
      <c r="L159" s="331">
        <f>IF(L$86=0,0,L$86/PPA!L$12*1000)</f>
        <v>14.962852034863626</v>
      </c>
      <c r="M159" s="331">
        <f>IF(M$86=0,0,M$86/PPA!M$12*1000)</f>
        <v>14.887608078811969</v>
      </c>
      <c r="N159" s="331">
        <f>IF(N$86=0,0,N$86/PPA!N$12*1000)</f>
        <v>15.267223024009278</v>
      </c>
      <c r="O159" s="331">
        <f>IF(O$86=0,0,O$86/PPA!O$12*1000)</f>
        <v>16.370152125847532</v>
      </c>
      <c r="P159" s="331">
        <f>IF(P$86=0,0,P$86/PPA!P$12*1000)</f>
        <v>14.4690077751637</v>
      </c>
      <c r="Q159" s="331">
        <f>IF(Q$86=0,0,Q$86/PPA!Q$12*1000)</f>
        <v>13.969759545068495</v>
      </c>
      <c r="R159" s="331">
        <f>IF(R$86=0,0,R$86/PPA!R$12*1000)</f>
        <v>13.065204818862512</v>
      </c>
      <c r="S159" s="331">
        <f>IF(S$86=0,0,S$86/PPA!S$12*1000)</f>
        <v>12.983698535633266</v>
      </c>
      <c r="T159" s="331">
        <f>IF(T$86=0,0,T$86/PPA!T$12*1000)</f>
        <v>12.974729467114825</v>
      </c>
      <c r="U159" s="331">
        <f>IF(U$86=0,0,U$86/PPA!U$12*1000)</f>
        <v>13.40146469870759</v>
      </c>
      <c r="V159" s="331">
        <f>IF(V$86=0,0,V$86/PPA!V$12*1000)</f>
        <v>13.875694081847078</v>
      </c>
      <c r="W159" s="331">
        <f>IF(W$86=0,0,W$86/PPA!W$12*1000)</f>
        <v>17.868619598674496</v>
      </c>
      <c r="X159" s="331">
        <f>IF(X$86=0,0,X$86/PPA!X$12*1000)</f>
        <v>17.344617607813191</v>
      </c>
      <c r="Y159" s="331">
        <f>IF(Y$86=0,0,Y$86/PPA!Y$12*1000)</f>
        <v>17.868619598673749</v>
      </c>
      <c r="DA159" s="177"/>
    </row>
    <row r="160" spans="1:105" ht="12" customHeight="1" x14ac:dyDescent="0.25">
      <c r="A160" s="173" t="s">
        <v>94</v>
      </c>
      <c r="B160" s="331">
        <f>IF(B$87=0,0,B$87/PPA!B$12*1000)</f>
        <v>7.9661462839880421</v>
      </c>
      <c r="C160" s="331">
        <f>IF(C$87=0,0,C$87/PPA!C$12*1000)</f>
        <v>8.4270414639766678</v>
      </c>
      <c r="D160" s="331">
        <f>IF(D$87=0,0,D$87/PPA!D$12*1000)</f>
        <v>8.917843127606389</v>
      </c>
      <c r="E160" s="331">
        <f>IF(E$87=0,0,E$87/PPA!E$12*1000)</f>
        <v>9.5893148130509722</v>
      </c>
      <c r="F160" s="331">
        <f>IF(F$87=0,0,F$87/PPA!F$12*1000)</f>
        <v>9.6443019146427833</v>
      </c>
      <c r="G160" s="331">
        <f>IF(G$87=0,0,G$87/PPA!G$12*1000)</f>
        <v>9.2203708287157244</v>
      </c>
      <c r="H160" s="331">
        <f>IF(H$87=0,0,H$87/PPA!H$12*1000)</f>
        <v>7.9278937342085936</v>
      </c>
      <c r="I160" s="331">
        <f>IF(I$87=0,0,I$87/PPA!I$12*1000)</f>
        <v>6.7388685482523956</v>
      </c>
      <c r="J160" s="331">
        <f>IF(J$87=0,0,J$87/PPA!J$12*1000)</f>
        <v>8.264065571446098</v>
      </c>
      <c r="K160" s="331">
        <f>IF(K$87=0,0,K$87/PPA!K$12*1000)</f>
        <v>6.8896273094520932</v>
      </c>
      <c r="L160" s="331">
        <f>IF(L$87=0,0,L$87/PPA!L$12*1000)</f>
        <v>6.6069366893059867</v>
      </c>
      <c r="M160" s="331">
        <f>IF(M$87=0,0,M$87/PPA!M$12*1000)</f>
        <v>6.5737122710782394</v>
      </c>
      <c r="N160" s="331">
        <f>IF(N$87=0,0,N$87/PPA!N$12*1000)</f>
        <v>6.7413335175751721</v>
      </c>
      <c r="O160" s="331">
        <f>IF(O$87=0,0,O$87/PPA!O$12*1000)</f>
        <v>7.2283384503018784</v>
      </c>
      <c r="P160" s="331">
        <f>IF(P$87=0,0,P$87/PPA!P$12*1000)</f>
        <v>6.3888768066972279</v>
      </c>
      <c r="Q160" s="331">
        <f>IF(Q$87=0,0,Q$87/PPA!Q$12*1000)</f>
        <v>6.1684307686824491</v>
      </c>
      <c r="R160" s="331">
        <f>IF(R$87=0,0,R$87/PPA!R$12*1000)</f>
        <v>5.769019226408922</v>
      </c>
      <c r="S160" s="331">
        <f>IF(S$87=0,0,S$87/PPA!S$12*1000)</f>
        <v>5.7330296402109466</v>
      </c>
      <c r="T160" s="331">
        <f>IF(T$87=0,0,T$87/PPA!T$12*1000)</f>
        <v>5.7290692944342654</v>
      </c>
      <c r="U160" s="331">
        <f>IF(U$87=0,0,U$87/PPA!U$12*1000)</f>
        <v>5.9174967848392006</v>
      </c>
      <c r="V160" s="331">
        <f>IF(V$87=0,0,V$87/PPA!V$12*1000)</f>
        <v>6.1268956015427847</v>
      </c>
      <c r="W160" s="331">
        <f>IF(W$87=0,0,W$87/PPA!W$12*1000)</f>
        <v>7.8899957132945469</v>
      </c>
      <c r="X160" s="331">
        <f>IF(X$87=0,0,X$87/PPA!X$12*1000)</f>
        <v>7.6586195043589518</v>
      </c>
      <c r="Y160" s="331">
        <f>IF(Y$87=0,0,Y$87/PPA!Y$12*1000)</f>
        <v>7.8899957132942156</v>
      </c>
      <c r="DA160" s="177"/>
    </row>
    <row r="161" spans="1:105" ht="12" customHeight="1" x14ac:dyDescent="0.25">
      <c r="A161" s="56" t="s">
        <v>95</v>
      </c>
      <c r="B161" s="332">
        <f>IF(B$88=0,0,B$88/PPA!B$12*1000)</f>
        <v>57.4319496763164</v>
      </c>
      <c r="C161" s="332">
        <f>IF(C$88=0,0,C$88/PPA!C$12*1000)</f>
        <v>61.13935768163428</v>
      </c>
      <c r="D161" s="332">
        <f>IF(D$88=0,0,D$88/PPA!D$12*1000)</f>
        <v>63.960646560807213</v>
      </c>
      <c r="E161" s="332">
        <f>IF(E$88=0,0,E$88/PPA!E$12*1000)</f>
        <v>67.828779712883374</v>
      </c>
      <c r="F161" s="332">
        <f>IF(F$88=0,0,F$88/PPA!F$12*1000)</f>
        <v>68.017058297350928</v>
      </c>
      <c r="G161" s="332">
        <f>IF(G$88=0,0,G$88/PPA!G$12*1000)</f>
        <v>66.492452485589013</v>
      </c>
      <c r="H161" s="332">
        <f>IF(H$88=0,0,H$88/PPA!H$12*1000)</f>
        <v>51.599391060208887</v>
      </c>
      <c r="I161" s="332">
        <f>IF(I$88=0,0,I$88/PPA!I$12*1000)</f>
        <v>39.927173499613609</v>
      </c>
      <c r="J161" s="332">
        <f>IF(J$88=0,0,J$88/PPA!J$12*1000)</f>
        <v>53.760989241328268</v>
      </c>
      <c r="K161" s="332">
        <f>IF(K$88=0,0,K$88/PPA!K$12*1000)</f>
        <v>42.404849977387151</v>
      </c>
      <c r="L161" s="332">
        <f>IF(L$88=0,0,L$88/PPA!L$12*1000)</f>
        <v>38.42402541680017</v>
      </c>
      <c r="M161" s="332">
        <f>IF(M$88=0,0,M$88/PPA!M$12*1000)</f>
        <v>57.781470065602896</v>
      </c>
      <c r="N161" s="332">
        <f>IF(N$88=0,0,N$88/PPA!N$12*1000)</f>
        <v>65.419681722788766</v>
      </c>
      <c r="O161" s="332">
        <f>IF(O$88=0,0,O$88/PPA!O$12*1000)</f>
        <v>79.192233237603972</v>
      </c>
      <c r="P161" s="332">
        <f>IF(P$88=0,0,P$88/PPA!P$12*1000)</f>
        <v>50.78489814430764</v>
      </c>
      <c r="Q161" s="332">
        <f>IF(Q$88=0,0,Q$88/PPA!Q$12*1000)</f>
        <v>46.755229780401265</v>
      </c>
      <c r="R161" s="332">
        <f>IF(R$88=0,0,R$88/PPA!R$12*1000)</f>
        <v>43.48136391671288</v>
      </c>
      <c r="S161" s="332">
        <f>IF(S$88=0,0,S$88/PPA!S$12*1000)</f>
        <v>44.030570708913189</v>
      </c>
      <c r="T161" s="332">
        <f>IF(T$88=0,0,T$88/PPA!T$12*1000)</f>
        <v>31.433280958778397</v>
      </c>
      <c r="U161" s="332">
        <f>IF(U$88=0,0,U$88/PPA!U$12*1000)</f>
        <v>33.234158001287469</v>
      </c>
      <c r="V161" s="332">
        <f>IF(V$88=0,0,V$88/PPA!V$12*1000)</f>
        <v>24.239596148971671</v>
      </c>
      <c r="W161" s="332">
        <f>IF(W$88=0,0,W$88/PPA!W$12*1000)</f>
        <v>90.174708924046001</v>
      </c>
      <c r="X161" s="332">
        <f>IF(X$88=0,0,X$88/PPA!X$12*1000)</f>
        <v>66.299809847110154</v>
      </c>
      <c r="Y161" s="332">
        <f>IF(Y$88=0,0,Y$88/PPA!Y$12*1000)</f>
        <v>67.832400958015597</v>
      </c>
      <c r="DA161" s="68"/>
    </row>
    <row r="162" spans="1:105" ht="12" customHeight="1" x14ac:dyDescent="0.25">
      <c r="A162" s="41" t="s">
        <v>1939</v>
      </c>
      <c r="B162" s="333">
        <f>IF(B$94=0,0,B$94/PPA!B$12*1000)</f>
        <v>51.417409803395373</v>
      </c>
      <c r="C162" s="333">
        <f>IF(C$94=0,0,C$94/PPA!C$12*1000)</f>
        <v>54.007669873047575</v>
      </c>
      <c r="D162" s="333">
        <f>IF(D$94=0,0,D$94/PPA!D$12*1000)</f>
        <v>57.892691022073045</v>
      </c>
      <c r="E162" s="333">
        <f>IF(E$94=0,0,E$94/PPA!E$12*1000)</f>
        <v>63.199541639645751</v>
      </c>
      <c r="F162" s="333">
        <f>IF(F$94=0,0,F$94/PPA!F$12*1000)</f>
        <v>63.76260637522811</v>
      </c>
      <c r="G162" s="333">
        <f>IF(G$94=0,0,G$94/PPA!G$12*1000)</f>
        <v>59.494621200040754</v>
      </c>
      <c r="H162" s="333">
        <f>IF(H$94=0,0,H$94/PPA!H$12*1000)</f>
        <v>56.727285883771209</v>
      </c>
      <c r="I162" s="333">
        <f>IF(I$94=0,0,I$94/PPA!I$12*1000)</f>
        <v>52.152672760430974</v>
      </c>
      <c r="J162" s="333">
        <f>IF(J$94=0,0,J$94/PPA!J$12*1000)</f>
        <v>59.159137013485527</v>
      </c>
      <c r="K162" s="333">
        <f>IF(K$94=0,0,K$94/PPA!K$12*1000)</f>
        <v>51.73496279579453</v>
      </c>
      <c r="L162" s="333">
        <f>IF(L$94=0,0,L$94/PPA!L$12*1000)</f>
        <v>51.853104972495387</v>
      </c>
      <c r="M162" s="333">
        <f>IF(M$94=0,0,M$94/PPA!M$12*1000)</f>
        <v>32.041682139285882</v>
      </c>
      <c r="N162" s="333">
        <f>IF(N$94=0,0,N$94/PPA!N$12*1000)</f>
        <v>26.693845860326842</v>
      </c>
      <c r="O162" s="333">
        <f>IF(O$94=0,0,O$94/PPA!O$12*1000)</f>
        <v>19.575725873730072</v>
      </c>
      <c r="P162" s="333">
        <f>IF(P$94=0,0,P$94/PPA!P$12*1000)</f>
        <v>36.512663743960999</v>
      </c>
      <c r="Q162" s="333">
        <f>IF(Q$94=0,0,Q$94/PPA!Q$12*1000)</f>
        <v>37.53015919893376</v>
      </c>
      <c r="R162" s="333">
        <f>IF(R$94=0,0,R$94/PPA!R$12*1000)</f>
        <v>35.346468923618396</v>
      </c>
      <c r="S162" s="333">
        <f>IF(S$94=0,0,S$94/PPA!S$12*1000)</f>
        <v>34.305500711633982</v>
      </c>
      <c r="T162" s="333">
        <f>IF(T$94=0,0,T$94/PPA!T$12*1000)</f>
        <v>46.848676340294219</v>
      </c>
      <c r="U162" s="333">
        <f>IF(U$94=0,0,U$94/PPA!U$12*1000)</f>
        <v>47.622471018092256</v>
      </c>
      <c r="V162" s="333">
        <f>IF(V$94=0,0,V$94/PPA!V$12*1000)</f>
        <v>59.478256668165145</v>
      </c>
      <c r="W162" s="333">
        <f>IF(W$94=0,0,W$94/PPA!W$12*1000)</f>
        <v>17.634129767719347</v>
      </c>
      <c r="X162" s="333">
        <f>IF(X$94=0,0,X$94/PPA!X$12*1000)</f>
        <v>38.347506164057059</v>
      </c>
      <c r="Y162" s="333">
        <f>IF(Y$94=0,0,Y$94/PPA!Y$12*1000)</f>
        <v>39.97643773375119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useful energy demand"</f>
        <v>LU: Pulp, paper and printing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1941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1942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1943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1944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1945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1946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1947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1948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1949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1950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1951</v>
      </c>
    </row>
    <row r="16" spans="1:105" ht="12" customHeight="1" x14ac:dyDescent="0.25">
      <c r="A16" s="57" t="s">
        <v>1853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1952</v>
      </c>
    </row>
    <row r="17" spans="1:105" ht="12" customHeight="1" x14ac:dyDescent="0.25">
      <c r="A17" s="57" t="s">
        <v>1855</v>
      </c>
      <c r="B17" s="294">
        <f t="shared" ref="B17:Y17" si="0">B18+B29</f>
        <v>0</v>
      </c>
      <c r="C17" s="294">
        <f t="shared" si="0"/>
        <v>0</v>
      </c>
      <c r="D17" s="294">
        <f t="shared" si="0"/>
        <v>0</v>
      </c>
      <c r="E17" s="294">
        <f t="shared" si="0"/>
        <v>0</v>
      </c>
      <c r="F17" s="294">
        <f t="shared" si="0"/>
        <v>0</v>
      </c>
      <c r="G17" s="294">
        <f t="shared" si="0"/>
        <v>0</v>
      </c>
      <c r="H17" s="294">
        <f t="shared" si="0"/>
        <v>0</v>
      </c>
      <c r="I17" s="294">
        <f t="shared" si="0"/>
        <v>0</v>
      </c>
      <c r="J17" s="294">
        <f t="shared" si="0"/>
        <v>0</v>
      </c>
      <c r="K17" s="294">
        <f t="shared" si="0"/>
        <v>0</v>
      </c>
      <c r="L17" s="294">
        <f t="shared" si="0"/>
        <v>0</v>
      </c>
      <c r="M17" s="294">
        <f t="shared" si="0"/>
        <v>0</v>
      </c>
      <c r="N17" s="294">
        <f t="shared" si="0"/>
        <v>0</v>
      </c>
      <c r="O17" s="294">
        <f t="shared" si="0"/>
        <v>0</v>
      </c>
      <c r="P17" s="294">
        <f t="shared" si="0"/>
        <v>0</v>
      </c>
      <c r="Q17" s="294">
        <f t="shared" si="0"/>
        <v>0</v>
      </c>
      <c r="R17" s="294">
        <f t="shared" si="0"/>
        <v>0</v>
      </c>
      <c r="S17" s="294">
        <f t="shared" si="0"/>
        <v>0</v>
      </c>
      <c r="T17" s="294">
        <f t="shared" si="0"/>
        <v>0</v>
      </c>
      <c r="U17" s="294">
        <f t="shared" si="0"/>
        <v>0</v>
      </c>
      <c r="V17" s="294">
        <f t="shared" si="0"/>
        <v>0</v>
      </c>
      <c r="W17" s="294">
        <f t="shared" si="0"/>
        <v>0</v>
      </c>
      <c r="X17" s="294">
        <f t="shared" si="0"/>
        <v>0</v>
      </c>
      <c r="Y17" s="294">
        <f t="shared" si="0"/>
        <v>0</v>
      </c>
      <c r="DA17" s="70"/>
    </row>
    <row r="18" spans="1:105" ht="12" customHeight="1" x14ac:dyDescent="0.25">
      <c r="A18" s="60" t="s">
        <v>1856</v>
      </c>
      <c r="B18" s="329">
        <v>0</v>
      </c>
      <c r="C18" s="329">
        <v>0</v>
      </c>
      <c r="D18" s="329">
        <v>0</v>
      </c>
      <c r="E18" s="329">
        <v>0</v>
      </c>
      <c r="F18" s="329">
        <v>0</v>
      </c>
      <c r="G18" s="329">
        <v>0</v>
      </c>
      <c r="H18" s="329">
        <v>0</v>
      </c>
      <c r="I18" s="329">
        <v>0</v>
      </c>
      <c r="J18" s="329">
        <v>0</v>
      </c>
      <c r="K18" s="329">
        <v>0</v>
      </c>
      <c r="L18" s="329">
        <v>0</v>
      </c>
      <c r="M18" s="329">
        <v>0</v>
      </c>
      <c r="N18" s="329">
        <v>0</v>
      </c>
      <c r="O18" s="329">
        <v>0</v>
      </c>
      <c r="P18" s="329">
        <v>0</v>
      </c>
      <c r="Q18" s="329">
        <v>0</v>
      </c>
      <c r="R18" s="329">
        <v>0</v>
      </c>
      <c r="S18" s="329">
        <v>0</v>
      </c>
      <c r="T18" s="329">
        <v>0</v>
      </c>
      <c r="U18" s="329">
        <v>0</v>
      </c>
      <c r="V18" s="329">
        <v>0</v>
      </c>
      <c r="W18" s="329">
        <v>0</v>
      </c>
      <c r="X18" s="329">
        <v>0</v>
      </c>
      <c r="Y18" s="329">
        <v>0</v>
      </c>
      <c r="DA18" s="72" t="s">
        <v>1953</v>
      </c>
    </row>
    <row r="19" spans="1:105" ht="12" customHeight="1" x14ac:dyDescent="0.25">
      <c r="A19" s="64" t="s">
        <v>28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1954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1955</v>
      </c>
    </row>
    <row r="21" spans="1:105" ht="12" customHeight="1" x14ac:dyDescent="0.25">
      <c r="A21" s="64" t="s">
        <v>31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1956</v>
      </c>
    </row>
    <row r="22" spans="1:105" ht="12" customHeight="1" x14ac:dyDescent="0.25">
      <c r="A22" s="64" t="s">
        <v>159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1957</v>
      </c>
    </row>
    <row r="23" spans="1:105" ht="12" customHeight="1" x14ac:dyDescent="0.25">
      <c r="A23" s="64" t="s">
        <v>32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1958</v>
      </c>
    </row>
    <row r="24" spans="1:105" ht="12" customHeight="1" x14ac:dyDescent="0.25">
      <c r="A24" s="64" t="s">
        <v>33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1959</v>
      </c>
    </row>
    <row r="25" spans="1:105" ht="12" customHeight="1" x14ac:dyDescent="0.25">
      <c r="A25" s="64" t="s">
        <v>35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1960</v>
      </c>
    </row>
    <row r="26" spans="1:105" ht="12" customHeight="1" x14ac:dyDescent="0.25">
      <c r="A26" s="64" t="s">
        <v>36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1961</v>
      </c>
    </row>
    <row r="27" spans="1:105" ht="12" customHeight="1" x14ac:dyDescent="0.25">
      <c r="A27" s="64" t="s">
        <v>38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1962</v>
      </c>
    </row>
    <row r="28" spans="1:105" ht="12" customHeight="1" x14ac:dyDescent="0.25">
      <c r="A28" s="64" t="s">
        <v>39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1963</v>
      </c>
    </row>
    <row r="29" spans="1:105" ht="12" customHeight="1" x14ac:dyDescent="0.25">
      <c r="A29" s="60" t="s">
        <v>1868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1964</v>
      </c>
    </row>
    <row r="30" spans="1:105" ht="12" customHeight="1" x14ac:dyDescent="0.25">
      <c r="A30" s="132" t="s">
        <v>1870</v>
      </c>
      <c r="B30" s="316">
        <v>0</v>
      </c>
      <c r="C30" s="316">
        <v>0</v>
      </c>
      <c r="D30" s="316">
        <v>0</v>
      </c>
      <c r="E30" s="316">
        <v>0</v>
      </c>
      <c r="F30" s="316">
        <v>0</v>
      </c>
      <c r="G30" s="316">
        <v>0</v>
      </c>
      <c r="H30" s="316">
        <v>0</v>
      </c>
      <c r="I30" s="316">
        <v>0</v>
      </c>
      <c r="J30" s="316">
        <v>0</v>
      </c>
      <c r="K30" s="316">
        <v>0</v>
      </c>
      <c r="L30" s="316">
        <v>0</v>
      </c>
      <c r="M30" s="316">
        <v>0</v>
      </c>
      <c r="N30" s="316">
        <v>0</v>
      </c>
      <c r="O30" s="316">
        <v>0</v>
      </c>
      <c r="P30" s="316">
        <v>0</v>
      </c>
      <c r="Q30" s="316">
        <v>0</v>
      </c>
      <c r="R30" s="316">
        <v>0</v>
      </c>
      <c r="S30" s="316">
        <v>0</v>
      </c>
      <c r="T30" s="316">
        <v>0</v>
      </c>
      <c r="U30" s="316">
        <v>0</v>
      </c>
      <c r="V30" s="316">
        <v>0</v>
      </c>
      <c r="W30" s="316">
        <v>0</v>
      </c>
      <c r="X30" s="316">
        <v>0</v>
      </c>
      <c r="Y30" s="316">
        <v>0</v>
      </c>
      <c r="DA30" s="139" t="s">
        <v>1965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0</v>
      </c>
      <c r="C32" s="223">
        <v>0</v>
      </c>
      <c r="D32" s="223">
        <v>0</v>
      </c>
      <c r="E32" s="223">
        <v>0</v>
      </c>
      <c r="F32" s="223">
        <v>0</v>
      </c>
      <c r="G32" s="223">
        <v>0</v>
      </c>
      <c r="H32" s="223">
        <v>0</v>
      </c>
      <c r="I32" s="223">
        <v>0</v>
      </c>
      <c r="J32" s="223">
        <v>0</v>
      </c>
      <c r="K32" s="223">
        <v>0</v>
      </c>
      <c r="L32" s="223">
        <v>0</v>
      </c>
      <c r="M32" s="223">
        <v>0</v>
      </c>
      <c r="N32" s="223">
        <v>0</v>
      </c>
      <c r="O32" s="223">
        <v>0</v>
      </c>
      <c r="P32" s="223">
        <v>0</v>
      </c>
      <c r="Q32" s="223">
        <v>0</v>
      </c>
      <c r="R32" s="223">
        <v>0</v>
      </c>
      <c r="S32" s="223">
        <v>0</v>
      </c>
      <c r="T32" s="223">
        <v>0</v>
      </c>
      <c r="U32" s="223">
        <v>0</v>
      </c>
      <c r="V32" s="223">
        <v>0</v>
      </c>
      <c r="W32" s="223">
        <v>0</v>
      </c>
      <c r="X32" s="223">
        <v>0</v>
      </c>
      <c r="Y32" s="223">
        <v>0</v>
      </c>
      <c r="DA32" s="89" t="s">
        <v>1966</v>
      </c>
    </row>
    <row r="33" spans="1:105" ht="12" customHeight="1" x14ac:dyDescent="0.25">
      <c r="A33" s="55" t="s">
        <v>91</v>
      </c>
      <c r="B33" s="259">
        <v>0</v>
      </c>
      <c r="C33" s="259">
        <v>0</v>
      </c>
      <c r="D33" s="259">
        <v>0</v>
      </c>
      <c r="E33" s="259">
        <v>0</v>
      </c>
      <c r="F33" s="259">
        <v>0</v>
      </c>
      <c r="G33" s="259">
        <v>0</v>
      </c>
      <c r="H33" s="259">
        <v>0</v>
      </c>
      <c r="I33" s="259">
        <v>0</v>
      </c>
      <c r="J33" s="259">
        <v>0</v>
      </c>
      <c r="K33" s="259">
        <v>0</v>
      </c>
      <c r="L33" s="259">
        <v>0</v>
      </c>
      <c r="M33" s="259">
        <v>0</v>
      </c>
      <c r="N33" s="259">
        <v>0</v>
      </c>
      <c r="O33" s="259">
        <v>0</v>
      </c>
      <c r="P33" s="259">
        <v>0</v>
      </c>
      <c r="Q33" s="259">
        <v>0</v>
      </c>
      <c r="R33" s="259">
        <v>0</v>
      </c>
      <c r="S33" s="259">
        <v>0</v>
      </c>
      <c r="T33" s="259">
        <v>0</v>
      </c>
      <c r="U33" s="259">
        <v>0</v>
      </c>
      <c r="V33" s="259">
        <v>0</v>
      </c>
      <c r="W33" s="259">
        <v>0</v>
      </c>
      <c r="X33" s="259">
        <v>0</v>
      </c>
      <c r="Y33" s="259">
        <v>0</v>
      </c>
      <c r="DA33" s="67" t="s">
        <v>1967</v>
      </c>
    </row>
    <row r="34" spans="1:105" ht="12" customHeight="1" x14ac:dyDescent="0.25">
      <c r="A34" s="173" t="s">
        <v>92</v>
      </c>
      <c r="B34" s="224">
        <v>0</v>
      </c>
      <c r="C34" s="224">
        <v>0</v>
      </c>
      <c r="D34" s="224">
        <v>0</v>
      </c>
      <c r="E34" s="224">
        <v>0</v>
      </c>
      <c r="F34" s="224">
        <v>0</v>
      </c>
      <c r="G34" s="224">
        <v>0</v>
      </c>
      <c r="H34" s="224">
        <v>0</v>
      </c>
      <c r="I34" s="224">
        <v>0</v>
      </c>
      <c r="J34" s="224">
        <v>0</v>
      </c>
      <c r="K34" s="224">
        <v>0</v>
      </c>
      <c r="L34" s="224">
        <v>0</v>
      </c>
      <c r="M34" s="224">
        <v>0</v>
      </c>
      <c r="N34" s="224">
        <v>0</v>
      </c>
      <c r="O34" s="224">
        <v>0</v>
      </c>
      <c r="P34" s="224">
        <v>0</v>
      </c>
      <c r="Q34" s="224">
        <v>0</v>
      </c>
      <c r="R34" s="224">
        <v>0</v>
      </c>
      <c r="S34" s="224">
        <v>0</v>
      </c>
      <c r="T34" s="224">
        <v>0</v>
      </c>
      <c r="U34" s="224">
        <v>0</v>
      </c>
      <c r="V34" s="224">
        <v>0</v>
      </c>
      <c r="W34" s="224">
        <v>0</v>
      </c>
      <c r="X34" s="224">
        <v>0</v>
      </c>
      <c r="Y34" s="224">
        <v>0</v>
      </c>
      <c r="DA34" s="177" t="s">
        <v>1968</v>
      </c>
    </row>
    <row r="35" spans="1:105" ht="12" customHeight="1" x14ac:dyDescent="0.25">
      <c r="A35" s="173" t="s">
        <v>93</v>
      </c>
      <c r="B35" s="224">
        <v>0</v>
      </c>
      <c r="C35" s="224">
        <v>0</v>
      </c>
      <c r="D35" s="224">
        <v>0</v>
      </c>
      <c r="E35" s="224">
        <v>0</v>
      </c>
      <c r="F35" s="224">
        <v>0</v>
      </c>
      <c r="G35" s="224">
        <v>0</v>
      </c>
      <c r="H35" s="224">
        <v>0</v>
      </c>
      <c r="I35" s="224">
        <v>0</v>
      </c>
      <c r="J35" s="224">
        <v>0</v>
      </c>
      <c r="K35" s="224">
        <v>0</v>
      </c>
      <c r="L35" s="224">
        <v>0</v>
      </c>
      <c r="M35" s="224">
        <v>0</v>
      </c>
      <c r="N35" s="224">
        <v>0</v>
      </c>
      <c r="O35" s="224">
        <v>0</v>
      </c>
      <c r="P35" s="224">
        <v>0</v>
      </c>
      <c r="Q35" s="224">
        <v>0</v>
      </c>
      <c r="R35" s="224">
        <v>0</v>
      </c>
      <c r="S35" s="224">
        <v>0</v>
      </c>
      <c r="T35" s="224">
        <v>0</v>
      </c>
      <c r="U35" s="224">
        <v>0</v>
      </c>
      <c r="V35" s="224">
        <v>0</v>
      </c>
      <c r="W35" s="224">
        <v>0</v>
      </c>
      <c r="X35" s="224">
        <v>0</v>
      </c>
      <c r="Y35" s="224">
        <v>0</v>
      </c>
      <c r="DA35" s="177" t="s">
        <v>1969</v>
      </c>
    </row>
    <row r="36" spans="1:105" ht="12" customHeight="1" x14ac:dyDescent="0.25">
      <c r="A36" s="173" t="s">
        <v>94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1970</v>
      </c>
    </row>
    <row r="37" spans="1:105" ht="12" customHeight="1" x14ac:dyDescent="0.25">
      <c r="A37" s="56" t="s">
        <v>95</v>
      </c>
      <c r="B37" s="260">
        <v>0</v>
      </c>
      <c r="C37" s="260">
        <v>0</v>
      </c>
      <c r="D37" s="260">
        <v>0</v>
      </c>
      <c r="E37" s="260">
        <v>0</v>
      </c>
      <c r="F37" s="260">
        <v>0</v>
      </c>
      <c r="G37" s="260">
        <v>0</v>
      </c>
      <c r="H37" s="260">
        <v>0</v>
      </c>
      <c r="I37" s="260">
        <v>0</v>
      </c>
      <c r="J37" s="260">
        <v>0</v>
      </c>
      <c r="K37" s="260">
        <v>0</v>
      </c>
      <c r="L37" s="260">
        <v>0</v>
      </c>
      <c r="M37" s="260">
        <v>0</v>
      </c>
      <c r="N37" s="260">
        <v>0</v>
      </c>
      <c r="O37" s="260">
        <v>0</v>
      </c>
      <c r="P37" s="260">
        <v>0</v>
      </c>
      <c r="Q37" s="260">
        <v>0</v>
      </c>
      <c r="R37" s="260">
        <v>0</v>
      </c>
      <c r="S37" s="260">
        <v>0</v>
      </c>
      <c r="T37" s="260">
        <v>0</v>
      </c>
      <c r="U37" s="260">
        <v>0</v>
      </c>
      <c r="V37" s="260">
        <v>0</v>
      </c>
      <c r="W37" s="260">
        <v>0</v>
      </c>
      <c r="X37" s="260">
        <v>0</v>
      </c>
      <c r="Y37" s="260">
        <v>0</v>
      </c>
      <c r="DA37" s="68" t="s">
        <v>1971</v>
      </c>
    </row>
    <row r="38" spans="1:105" ht="12" customHeight="1" x14ac:dyDescent="0.25">
      <c r="A38" s="37" t="s">
        <v>159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X38" s="226">
        <v>0</v>
      </c>
      <c r="Y38" s="226">
        <v>0</v>
      </c>
      <c r="DA38" s="69" t="s">
        <v>1972</v>
      </c>
    </row>
    <row r="39" spans="1:105" ht="12" customHeight="1" x14ac:dyDescent="0.25">
      <c r="A39" s="37" t="s">
        <v>35</v>
      </c>
      <c r="B39" s="226">
        <v>0</v>
      </c>
      <c r="C39" s="226">
        <v>0</v>
      </c>
      <c r="D39" s="226">
        <v>0</v>
      </c>
      <c r="E39" s="226">
        <v>0</v>
      </c>
      <c r="F39" s="226">
        <v>0</v>
      </c>
      <c r="G39" s="226">
        <v>0</v>
      </c>
      <c r="H39" s="226">
        <v>0</v>
      </c>
      <c r="I39" s="226">
        <v>0</v>
      </c>
      <c r="J39" s="226">
        <v>0</v>
      </c>
      <c r="K39" s="226">
        <v>0</v>
      </c>
      <c r="L39" s="226">
        <v>0</v>
      </c>
      <c r="M39" s="226">
        <v>0</v>
      </c>
      <c r="N39" s="226">
        <v>0</v>
      </c>
      <c r="O39" s="226">
        <v>0</v>
      </c>
      <c r="P39" s="226">
        <v>0</v>
      </c>
      <c r="Q39" s="226">
        <v>0</v>
      </c>
      <c r="R39" s="226">
        <v>0</v>
      </c>
      <c r="S39" s="226">
        <v>0</v>
      </c>
      <c r="T39" s="226">
        <v>0</v>
      </c>
      <c r="U39" s="226">
        <v>0</v>
      </c>
      <c r="V39" s="226">
        <v>0</v>
      </c>
      <c r="W39" s="226">
        <v>0</v>
      </c>
      <c r="X39" s="226">
        <v>0</v>
      </c>
      <c r="Y39" s="226">
        <v>0</v>
      </c>
      <c r="DA39" s="69" t="s">
        <v>1973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1974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1975</v>
      </c>
    </row>
    <row r="42" spans="1:105" ht="12" customHeight="1" x14ac:dyDescent="0.25">
      <c r="A42" s="37" t="s">
        <v>40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1976</v>
      </c>
    </row>
    <row r="43" spans="1:105" ht="12" customHeight="1" x14ac:dyDescent="0.25">
      <c r="A43" s="57" t="s">
        <v>1883</v>
      </c>
      <c r="B43" s="261">
        <f t="shared" ref="B43:Y43" si="1">B44+B55</f>
        <v>0</v>
      </c>
      <c r="C43" s="261">
        <f t="shared" si="1"/>
        <v>0</v>
      </c>
      <c r="D43" s="261">
        <f t="shared" si="1"/>
        <v>0</v>
      </c>
      <c r="E43" s="261">
        <f t="shared" si="1"/>
        <v>0</v>
      </c>
      <c r="F43" s="261">
        <f t="shared" si="1"/>
        <v>0</v>
      </c>
      <c r="G43" s="261">
        <f t="shared" si="1"/>
        <v>0</v>
      </c>
      <c r="H43" s="261">
        <f t="shared" si="1"/>
        <v>0</v>
      </c>
      <c r="I43" s="261">
        <f t="shared" si="1"/>
        <v>0</v>
      </c>
      <c r="J43" s="261">
        <f t="shared" si="1"/>
        <v>0</v>
      </c>
      <c r="K43" s="261">
        <f t="shared" si="1"/>
        <v>0</v>
      </c>
      <c r="L43" s="261">
        <f t="shared" si="1"/>
        <v>0</v>
      </c>
      <c r="M43" s="261">
        <f t="shared" si="1"/>
        <v>0</v>
      </c>
      <c r="N43" s="261">
        <f t="shared" si="1"/>
        <v>0</v>
      </c>
      <c r="O43" s="261">
        <f t="shared" si="1"/>
        <v>0</v>
      </c>
      <c r="P43" s="261">
        <f t="shared" si="1"/>
        <v>0</v>
      </c>
      <c r="Q43" s="261">
        <f t="shared" si="1"/>
        <v>0</v>
      </c>
      <c r="R43" s="261">
        <f t="shared" si="1"/>
        <v>0</v>
      </c>
      <c r="S43" s="261">
        <f t="shared" si="1"/>
        <v>0</v>
      </c>
      <c r="T43" s="261">
        <f t="shared" si="1"/>
        <v>0</v>
      </c>
      <c r="U43" s="261">
        <f t="shared" si="1"/>
        <v>0</v>
      </c>
      <c r="V43" s="261">
        <f t="shared" si="1"/>
        <v>0</v>
      </c>
      <c r="W43" s="261">
        <f t="shared" si="1"/>
        <v>0</v>
      </c>
      <c r="X43" s="261">
        <f t="shared" si="1"/>
        <v>0</v>
      </c>
      <c r="Y43" s="261">
        <f t="shared" si="1"/>
        <v>0</v>
      </c>
      <c r="DA43" s="70"/>
    </row>
    <row r="44" spans="1:105" ht="12" customHeight="1" x14ac:dyDescent="0.25">
      <c r="A44" s="60" t="s">
        <v>1884</v>
      </c>
      <c r="B44" s="262">
        <v>0</v>
      </c>
      <c r="C44" s="262">
        <v>0</v>
      </c>
      <c r="D44" s="262">
        <v>0</v>
      </c>
      <c r="E44" s="262">
        <v>0</v>
      </c>
      <c r="F44" s="262">
        <v>0</v>
      </c>
      <c r="G44" s="262">
        <v>0</v>
      </c>
      <c r="H44" s="262">
        <v>0</v>
      </c>
      <c r="I44" s="262">
        <v>0</v>
      </c>
      <c r="J44" s="262">
        <v>0</v>
      </c>
      <c r="K44" s="262">
        <v>0</v>
      </c>
      <c r="L44" s="262">
        <v>0</v>
      </c>
      <c r="M44" s="262">
        <v>0</v>
      </c>
      <c r="N44" s="262">
        <v>0</v>
      </c>
      <c r="O44" s="262">
        <v>0</v>
      </c>
      <c r="P44" s="262">
        <v>0</v>
      </c>
      <c r="Q44" s="262">
        <v>0</v>
      </c>
      <c r="R44" s="262">
        <v>0</v>
      </c>
      <c r="S44" s="262">
        <v>0</v>
      </c>
      <c r="T44" s="262">
        <v>0</v>
      </c>
      <c r="U44" s="262">
        <v>0</v>
      </c>
      <c r="V44" s="262">
        <v>0</v>
      </c>
      <c r="W44" s="262">
        <v>0</v>
      </c>
      <c r="X44" s="262">
        <v>0</v>
      </c>
      <c r="Y44" s="262">
        <v>0</v>
      </c>
      <c r="DA44" s="72" t="s">
        <v>1977</v>
      </c>
    </row>
    <row r="45" spans="1:105" ht="12" customHeight="1" x14ac:dyDescent="0.25">
      <c r="A45" s="64" t="s">
        <v>28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1978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1979</v>
      </c>
    </row>
    <row r="47" spans="1:105" ht="12" customHeight="1" x14ac:dyDescent="0.25">
      <c r="A47" s="64" t="s">
        <v>31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1980</v>
      </c>
    </row>
    <row r="48" spans="1:105" ht="12" customHeight="1" x14ac:dyDescent="0.25">
      <c r="A48" s="64" t="s">
        <v>159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1981</v>
      </c>
    </row>
    <row r="49" spans="1:105" ht="12" customHeight="1" x14ac:dyDescent="0.25">
      <c r="A49" s="64" t="s">
        <v>32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1982</v>
      </c>
    </row>
    <row r="50" spans="1:105" ht="12" customHeight="1" x14ac:dyDescent="0.25">
      <c r="A50" s="64" t="s">
        <v>33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1983</v>
      </c>
    </row>
    <row r="51" spans="1:105" ht="12" customHeight="1" x14ac:dyDescent="0.25">
      <c r="A51" s="64" t="s">
        <v>35</v>
      </c>
      <c r="B51" s="229">
        <v>0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1984</v>
      </c>
    </row>
    <row r="52" spans="1:105" ht="12" customHeight="1" x14ac:dyDescent="0.25">
      <c r="A52" s="64" t="s">
        <v>36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1985</v>
      </c>
    </row>
    <row r="53" spans="1:105" ht="12" customHeight="1" x14ac:dyDescent="0.25">
      <c r="A53" s="64" t="s">
        <v>38</v>
      </c>
      <c r="B53" s="229">
        <v>0</v>
      </c>
      <c r="C53" s="229">
        <v>0</v>
      </c>
      <c r="D53" s="229">
        <v>0</v>
      </c>
      <c r="E53" s="229">
        <v>0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0</v>
      </c>
      <c r="P53" s="229">
        <v>0</v>
      </c>
      <c r="Q53" s="229">
        <v>0</v>
      </c>
      <c r="R53" s="229">
        <v>0</v>
      </c>
      <c r="S53" s="229">
        <v>0</v>
      </c>
      <c r="T53" s="229">
        <v>0</v>
      </c>
      <c r="U53" s="229">
        <v>0</v>
      </c>
      <c r="V53" s="229">
        <v>0</v>
      </c>
      <c r="W53" s="229">
        <v>0</v>
      </c>
      <c r="X53" s="229">
        <v>0</v>
      </c>
      <c r="Y53" s="229">
        <v>0</v>
      </c>
      <c r="DA53" s="73" t="s">
        <v>1986</v>
      </c>
    </row>
    <row r="54" spans="1:105" ht="12" customHeight="1" x14ac:dyDescent="0.25">
      <c r="A54" s="64" t="s">
        <v>39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1987</v>
      </c>
    </row>
    <row r="55" spans="1:105" ht="12" customHeight="1" x14ac:dyDescent="0.25">
      <c r="A55" s="60" t="s">
        <v>1896</v>
      </c>
      <c r="B55" s="262">
        <v>0</v>
      </c>
      <c r="C55" s="262">
        <v>0</v>
      </c>
      <c r="D55" s="262">
        <v>0</v>
      </c>
      <c r="E55" s="262">
        <v>0</v>
      </c>
      <c r="F55" s="262">
        <v>0</v>
      </c>
      <c r="G55" s="262">
        <v>0</v>
      </c>
      <c r="H55" s="262">
        <v>0</v>
      </c>
      <c r="I55" s="262">
        <v>0</v>
      </c>
      <c r="J55" s="262">
        <v>0</v>
      </c>
      <c r="K55" s="262">
        <v>0</v>
      </c>
      <c r="L55" s="262">
        <v>0</v>
      </c>
      <c r="M55" s="262">
        <v>0</v>
      </c>
      <c r="N55" s="262">
        <v>0</v>
      </c>
      <c r="O55" s="262">
        <v>0</v>
      </c>
      <c r="P55" s="262">
        <v>0</v>
      </c>
      <c r="Q55" s="262">
        <v>0</v>
      </c>
      <c r="R55" s="262">
        <v>0</v>
      </c>
      <c r="S55" s="262">
        <v>0</v>
      </c>
      <c r="T55" s="262">
        <v>0</v>
      </c>
      <c r="U55" s="262">
        <v>0</v>
      </c>
      <c r="V55" s="262">
        <v>0</v>
      </c>
      <c r="W55" s="262">
        <v>0</v>
      </c>
      <c r="X55" s="262">
        <v>0</v>
      </c>
      <c r="Y55" s="262">
        <v>0</v>
      </c>
      <c r="DA55" s="72" t="s">
        <v>1988</v>
      </c>
    </row>
    <row r="56" spans="1:105" ht="12" customHeight="1" x14ac:dyDescent="0.25">
      <c r="A56" s="57" t="s">
        <v>1898</v>
      </c>
      <c r="B56" s="261">
        <f t="shared" ref="B56:Y56" si="2">B57+B68</f>
        <v>0</v>
      </c>
      <c r="C56" s="261">
        <f t="shared" si="2"/>
        <v>0</v>
      </c>
      <c r="D56" s="261">
        <f t="shared" si="2"/>
        <v>0</v>
      </c>
      <c r="E56" s="261">
        <f t="shared" si="2"/>
        <v>0</v>
      </c>
      <c r="F56" s="261">
        <f t="shared" si="2"/>
        <v>0</v>
      </c>
      <c r="G56" s="261">
        <f t="shared" si="2"/>
        <v>0</v>
      </c>
      <c r="H56" s="261">
        <f t="shared" si="2"/>
        <v>0</v>
      </c>
      <c r="I56" s="261">
        <f t="shared" si="2"/>
        <v>0</v>
      </c>
      <c r="J56" s="261">
        <f t="shared" si="2"/>
        <v>0</v>
      </c>
      <c r="K56" s="261">
        <f t="shared" si="2"/>
        <v>0</v>
      </c>
      <c r="L56" s="261">
        <f t="shared" si="2"/>
        <v>0</v>
      </c>
      <c r="M56" s="261">
        <f t="shared" si="2"/>
        <v>0</v>
      </c>
      <c r="N56" s="261">
        <f t="shared" si="2"/>
        <v>0</v>
      </c>
      <c r="O56" s="261">
        <f t="shared" si="2"/>
        <v>0</v>
      </c>
      <c r="P56" s="261">
        <f t="shared" si="2"/>
        <v>0</v>
      </c>
      <c r="Q56" s="261">
        <f t="shared" si="2"/>
        <v>0</v>
      </c>
      <c r="R56" s="261">
        <f t="shared" si="2"/>
        <v>0</v>
      </c>
      <c r="S56" s="261">
        <f t="shared" si="2"/>
        <v>0</v>
      </c>
      <c r="T56" s="261">
        <f t="shared" si="2"/>
        <v>0</v>
      </c>
      <c r="U56" s="261">
        <f t="shared" si="2"/>
        <v>0</v>
      </c>
      <c r="V56" s="261">
        <f t="shared" si="2"/>
        <v>0</v>
      </c>
      <c r="W56" s="261">
        <f t="shared" si="2"/>
        <v>0</v>
      </c>
      <c r="X56" s="261">
        <f t="shared" si="2"/>
        <v>0</v>
      </c>
      <c r="Y56" s="261">
        <f t="shared" si="2"/>
        <v>0</v>
      </c>
      <c r="DA56" s="70"/>
    </row>
    <row r="57" spans="1:105" ht="12" customHeight="1" x14ac:dyDescent="0.25">
      <c r="A57" s="60" t="s">
        <v>1899</v>
      </c>
      <c r="B57" s="262">
        <v>0</v>
      </c>
      <c r="C57" s="262">
        <v>0</v>
      </c>
      <c r="D57" s="262">
        <v>0</v>
      </c>
      <c r="E57" s="262">
        <v>0</v>
      </c>
      <c r="F57" s="262">
        <v>0</v>
      </c>
      <c r="G57" s="262">
        <v>0</v>
      </c>
      <c r="H57" s="262">
        <v>0</v>
      </c>
      <c r="I57" s="262">
        <v>0</v>
      </c>
      <c r="J57" s="262">
        <v>0</v>
      </c>
      <c r="K57" s="262">
        <v>0</v>
      </c>
      <c r="L57" s="262">
        <v>0</v>
      </c>
      <c r="M57" s="262">
        <v>0</v>
      </c>
      <c r="N57" s="262">
        <v>0</v>
      </c>
      <c r="O57" s="262">
        <v>0</v>
      </c>
      <c r="P57" s="262">
        <v>0</v>
      </c>
      <c r="Q57" s="262">
        <v>0</v>
      </c>
      <c r="R57" s="262">
        <v>0</v>
      </c>
      <c r="S57" s="262">
        <v>0</v>
      </c>
      <c r="T57" s="262">
        <v>0</v>
      </c>
      <c r="U57" s="262">
        <v>0</v>
      </c>
      <c r="V57" s="262">
        <v>0</v>
      </c>
      <c r="W57" s="262">
        <v>0</v>
      </c>
      <c r="X57" s="262">
        <v>0</v>
      </c>
      <c r="Y57" s="262">
        <v>0</v>
      </c>
      <c r="DA57" s="72" t="s">
        <v>1989</v>
      </c>
    </row>
    <row r="58" spans="1:105" ht="12" customHeight="1" x14ac:dyDescent="0.25">
      <c r="A58" s="64" t="s">
        <v>28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1990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1991</v>
      </c>
    </row>
    <row r="60" spans="1:105" ht="12" customHeight="1" x14ac:dyDescent="0.25">
      <c r="A60" s="64" t="s">
        <v>31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1992</v>
      </c>
    </row>
    <row r="61" spans="1:105" ht="12" customHeight="1" x14ac:dyDescent="0.25">
      <c r="A61" s="64" t="s">
        <v>159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1993</v>
      </c>
    </row>
    <row r="62" spans="1:105" ht="12" customHeight="1" x14ac:dyDescent="0.25">
      <c r="A62" s="64" t="s">
        <v>32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1994</v>
      </c>
    </row>
    <row r="63" spans="1:105" ht="12" customHeight="1" x14ac:dyDescent="0.25">
      <c r="A63" s="64" t="s">
        <v>33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1995</v>
      </c>
    </row>
    <row r="64" spans="1:105" ht="12" customHeight="1" x14ac:dyDescent="0.25">
      <c r="A64" s="64" t="s">
        <v>35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1996</v>
      </c>
    </row>
    <row r="65" spans="1:105" ht="12" customHeight="1" x14ac:dyDescent="0.25">
      <c r="A65" s="64" t="s">
        <v>36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1997</v>
      </c>
    </row>
    <row r="66" spans="1:105" ht="12" customHeight="1" x14ac:dyDescent="0.25">
      <c r="A66" s="64" t="s">
        <v>38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1998</v>
      </c>
    </row>
    <row r="67" spans="1:105" ht="12" customHeight="1" x14ac:dyDescent="0.25">
      <c r="A67" s="64" t="s">
        <v>39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1999</v>
      </c>
    </row>
    <row r="68" spans="1:105" ht="12" customHeight="1" x14ac:dyDescent="0.25">
      <c r="A68" s="60" t="s">
        <v>1911</v>
      </c>
      <c r="B68" s="262">
        <v>0</v>
      </c>
      <c r="C68" s="262">
        <v>0</v>
      </c>
      <c r="D68" s="262">
        <v>0</v>
      </c>
      <c r="E68" s="262">
        <v>0</v>
      </c>
      <c r="F68" s="262">
        <v>0</v>
      </c>
      <c r="G68" s="262">
        <v>0</v>
      </c>
      <c r="H68" s="262">
        <v>0</v>
      </c>
      <c r="I68" s="262">
        <v>0</v>
      </c>
      <c r="J68" s="262">
        <v>0</v>
      </c>
      <c r="K68" s="262">
        <v>0</v>
      </c>
      <c r="L68" s="262">
        <v>0</v>
      </c>
      <c r="M68" s="262">
        <v>0</v>
      </c>
      <c r="N68" s="262">
        <v>0</v>
      </c>
      <c r="O68" s="262">
        <v>0</v>
      </c>
      <c r="P68" s="262">
        <v>0</v>
      </c>
      <c r="Q68" s="262">
        <v>0</v>
      </c>
      <c r="R68" s="262">
        <v>0</v>
      </c>
      <c r="S68" s="262">
        <v>0</v>
      </c>
      <c r="T68" s="262">
        <v>0</v>
      </c>
      <c r="U68" s="262">
        <v>0</v>
      </c>
      <c r="V68" s="262">
        <v>0</v>
      </c>
      <c r="W68" s="262">
        <v>0</v>
      </c>
      <c r="X68" s="262">
        <v>0</v>
      </c>
      <c r="Y68" s="262">
        <v>0</v>
      </c>
      <c r="DA68" s="72" t="s">
        <v>2000</v>
      </c>
    </row>
    <row r="69" spans="1:105" ht="12" customHeight="1" x14ac:dyDescent="0.25">
      <c r="A69" s="57" t="s">
        <v>1913</v>
      </c>
      <c r="B69" s="261">
        <f t="shared" ref="B69:Y69" si="3">B70+B81</f>
        <v>0</v>
      </c>
      <c r="C69" s="261">
        <f t="shared" si="3"/>
        <v>0</v>
      </c>
      <c r="D69" s="261">
        <f t="shared" si="3"/>
        <v>0</v>
      </c>
      <c r="E69" s="261">
        <f t="shared" si="3"/>
        <v>0</v>
      </c>
      <c r="F69" s="261">
        <f t="shared" si="3"/>
        <v>0</v>
      </c>
      <c r="G69" s="261">
        <f t="shared" si="3"/>
        <v>0</v>
      </c>
      <c r="H69" s="261">
        <f t="shared" si="3"/>
        <v>0</v>
      </c>
      <c r="I69" s="261">
        <f t="shared" si="3"/>
        <v>0</v>
      </c>
      <c r="J69" s="261">
        <f t="shared" si="3"/>
        <v>0</v>
      </c>
      <c r="K69" s="261">
        <f t="shared" si="3"/>
        <v>0</v>
      </c>
      <c r="L69" s="261">
        <f t="shared" si="3"/>
        <v>0</v>
      </c>
      <c r="M69" s="261">
        <f t="shared" si="3"/>
        <v>0</v>
      </c>
      <c r="N69" s="261">
        <f t="shared" si="3"/>
        <v>0</v>
      </c>
      <c r="O69" s="261">
        <f t="shared" si="3"/>
        <v>0</v>
      </c>
      <c r="P69" s="261">
        <f t="shared" si="3"/>
        <v>0</v>
      </c>
      <c r="Q69" s="261">
        <f t="shared" si="3"/>
        <v>0</v>
      </c>
      <c r="R69" s="261">
        <f t="shared" si="3"/>
        <v>0</v>
      </c>
      <c r="S69" s="261">
        <f t="shared" si="3"/>
        <v>0</v>
      </c>
      <c r="T69" s="261">
        <f t="shared" si="3"/>
        <v>0</v>
      </c>
      <c r="U69" s="261">
        <f t="shared" si="3"/>
        <v>0</v>
      </c>
      <c r="V69" s="261">
        <f t="shared" si="3"/>
        <v>0</v>
      </c>
      <c r="W69" s="261">
        <f t="shared" si="3"/>
        <v>0</v>
      </c>
      <c r="X69" s="261">
        <f t="shared" si="3"/>
        <v>0</v>
      </c>
      <c r="Y69" s="261">
        <f t="shared" si="3"/>
        <v>0</v>
      </c>
      <c r="DA69" s="70"/>
    </row>
    <row r="70" spans="1:105" ht="12" customHeight="1" x14ac:dyDescent="0.25">
      <c r="A70" s="60" t="s">
        <v>1914</v>
      </c>
      <c r="B70" s="262">
        <v>0</v>
      </c>
      <c r="C70" s="262">
        <v>0</v>
      </c>
      <c r="D70" s="262">
        <v>0</v>
      </c>
      <c r="E70" s="262">
        <v>0</v>
      </c>
      <c r="F70" s="262">
        <v>0</v>
      </c>
      <c r="G70" s="262">
        <v>0</v>
      </c>
      <c r="H70" s="262">
        <v>0</v>
      </c>
      <c r="I70" s="262">
        <v>0</v>
      </c>
      <c r="J70" s="262">
        <v>0</v>
      </c>
      <c r="K70" s="262">
        <v>0</v>
      </c>
      <c r="L70" s="262">
        <v>0</v>
      </c>
      <c r="M70" s="262">
        <v>0</v>
      </c>
      <c r="N70" s="262">
        <v>0</v>
      </c>
      <c r="O70" s="262">
        <v>0</v>
      </c>
      <c r="P70" s="262">
        <v>0</v>
      </c>
      <c r="Q70" s="262">
        <v>0</v>
      </c>
      <c r="R70" s="262">
        <v>0</v>
      </c>
      <c r="S70" s="262">
        <v>0</v>
      </c>
      <c r="T70" s="262">
        <v>0</v>
      </c>
      <c r="U70" s="262">
        <v>0</v>
      </c>
      <c r="V70" s="262">
        <v>0</v>
      </c>
      <c r="W70" s="262">
        <v>0</v>
      </c>
      <c r="X70" s="262">
        <v>0</v>
      </c>
      <c r="Y70" s="262">
        <v>0</v>
      </c>
      <c r="DA70" s="72" t="s">
        <v>2001</v>
      </c>
    </row>
    <row r="71" spans="1:105" ht="12" customHeight="1" x14ac:dyDescent="0.25">
      <c r="A71" s="64" t="s">
        <v>28</v>
      </c>
      <c r="B71" s="229">
        <v>0</v>
      </c>
      <c r="C71" s="229">
        <v>0</v>
      </c>
      <c r="D71" s="229">
        <v>0</v>
      </c>
      <c r="E71" s="229">
        <v>0</v>
      </c>
      <c r="F71" s="229">
        <v>0</v>
      </c>
      <c r="G71" s="229">
        <v>0</v>
      </c>
      <c r="H71" s="229">
        <v>0</v>
      </c>
      <c r="I71" s="229">
        <v>0</v>
      </c>
      <c r="J71" s="229">
        <v>0</v>
      </c>
      <c r="K71" s="229">
        <v>0</v>
      </c>
      <c r="L71" s="229">
        <v>0</v>
      </c>
      <c r="M71" s="229">
        <v>0</v>
      </c>
      <c r="N71" s="229">
        <v>0</v>
      </c>
      <c r="O71" s="229">
        <v>0</v>
      </c>
      <c r="P71" s="229">
        <v>0</v>
      </c>
      <c r="Q71" s="229">
        <v>0</v>
      </c>
      <c r="R71" s="229">
        <v>0</v>
      </c>
      <c r="S71" s="229">
        <v>0</v>
      </c>
      <c r="T71" s="229">
        <v>0</v>
      </c>
      <c r="U71" s="229">
        <v>0</v>
      </c>
      <c r="V71" s="229">
        <v>0</v>
      </c>
      <c r="W71" s="229">
        <v>0</v>
      </c>
      <c r="X71" s="229">
        <v>0</v>
      </c>
      <c r="Y71" s="229">
        <v>0</v>
      </c>
      <c r="DA71" s="73" t="s">
        <v>2002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2003</v>
      </c>
    </row>
    <row r="73" spans="1:105" ht="12" customHeight="1" x14ac:dyDescent="0.25">
      <c r="A73" s="64" t="s">
        <v>31</v>
      </c>
      <c r="B73" s="229">
        <v>0</v>
      </c>
      <c r="C73" s="229">
        <v>0</v>
      </c>
      <c r="D73" s="229">
        <v>0</v>
      </c>
      <c r="E73" s="229">
        <v>0</v>
      </c>
      <c r="F73" s="229">
        <v>0</v>
      </c>
      <c r="G73" s="229">
        <v>0</v>
      </c>
      <c r="H73" s="229">
        <v>0</v>
      </c>
      <c r="I73" s="229">
        <v>0</v>
      </c>
      <c r="J73" s="229">
        <v>0</v>
      </c>
      <c r="K73" s="229">
        <v>0</v>
      </c>
      <c r="L73" s="229">
        <v>0</v>
      </c>
      <c r="M73" s="229">
        <v>0</v>
      </c>
      <c r="N73" s="229">
        <v>0</v>
      </c>
      <c r="O73" s="229">
        <v>0</v>
      </c>
      <c r="P73" s="229">
        <v>0</v>
      </c>
      <c r="Q73" s="229">
        <v>0</v>
      </c>
      <c r="R73" s="229">
        <v>0</v>
      </c>
      <c r="S73" s="229">
        <v>0</v>
      </c>
      <c r="T73" s="229">
        <v>0</v>
      </c>
      <c r="U73" s="229">
        <v>0</v>
      </c>
      <c r="V73" s="229">
        <v>0</v>
      </c>
      <c r="W73" s="229">
        <v>0</v>
      </c>
      <c r="X73" s="229">
        <v>0</v>
      </c>
      <c r="Y73" s="229">
        <v>0</v>
      </c>
      <c r="DA73" s="73" t="s">
        <v>2004</v>
      </c>
    </row>
    <row r="74" spans="1:105" ht="12" customHeight="1" x14ac:dyDescent="0.25">
      <c r="A74" s="64" t="s">
        <v>159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2005</v>
      </c>
    </row>
    <row r="75" spans="1:105" ht="12" customHeight="1" x14ac:dyDescent="0.25">
      <c r="A75" s="64" t="s">
        <v>32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2006</v>
      </c>
    </row>
    <row r="76" spans="1:105" ht="12" customHeight="1" x14ac:dyDescent="0.25">
      <c r="A76" s="64" t="s">
        <v>33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2007</v>
      </c>
    </row>
    <row r="77" spans="1:105" ht="12" customHeight="1" x14ac:dyDescent="0.25">
      <c r="A77" s="64" t="s">
        <v>35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2008</v>
      </c>
    </row>
    <row r="78" spans="1:105" ht="12" customHeight="1" x14ac:dyDescent="0.25">
      <c r="A78" s="64" t="s">
        <v>36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2009</v>
      </c>
    </row>
    <row r="79" spans="1:105" ht="12" customHeight="1" x14ac:dyDescent="0.25">
      <c r="A79" s="64" t="s">
        <v>38</v>
      </c>
      <c r="B79" s="229">
        <v>0</v>
      </c>
      <c r="C79" s="229">
        <v>0</v>
      </c>
      <c r="D79" s="229">
        <v>0</v>
      </c>
      <c r="E79" s="229">
        <v>0</v>
      </c>
      <c r="F79" s="229">
        <v>0</v>
      </c>
      <c r="G79" s="229">
        <v>0</v>
      </c>
      <c r="H79" s="229">
        <v>0</v>
      </c>
      <c r="I79" s="229">
        <v>0</v>
      </c>
      <c r="J79" s="229">
        <v>0</v>
      </c>
      <c r="K79" s="229">
        <v>0</v>
      </c>
      <c r="L79" s="229">
        <v>0</v>
      </c>
      <c r="M79" s="229">
        <v>0</v>
      </c>
      <c r="N79" s="229">
        <v>0</v>
      </c>
      <c r="O79" s="229">
        <v>0</v>
      </c>
      <c r="P79" s="229">
        <v>0</v>
      </c>
      <c r="Q79" s="229">
        <v>0</v>
      </c>
      <c r="R79" s="229">
        <v>0</v>
      </c>
      <c r="S79" s="229">
        <v>0</v>
      </c>
      <c r="T79" s="229">
        <v>0</v>
      </c>
      <c r="U79" s="229">
        <v>0</v>
      </c>
      <c r="V79" s="229">
        <v>0</v>
      </c>
      <c r="W79" s="229">
        <v>0</v>
      </c>
      <c r="X79" s="229">
        <v>0</v>
      </c>
      <c r="Y79" s="229">
        <v>0</v>
      </c>
      <c r="DA79" s="73" t="s">
        <v>2010</v>
      </c>
    </row>
    <row r="80" spans="1:105" ht="12" customHeight="1" x14ac:dyDescent="0.25">
      <c r="A80" s="64" t="s">
        <v>39</v>
      </c>
      <c r="B80" s="229">
        <v>0</v>
      </c>
      <c r="C80" s="229">
        <v>0</v>
      </c>
      <c r="D80" s="229">
        <v>0</v>
      </c>
      <c r="E80" s="229">
        <v>0</v>
      </c>
      <c r="F80" s="229">
        <v>0</v>
      </c>
      <c r="G80" s="229">
        <v>0</v>
      </c>
      <c r="H80" s="229">
        <v>0</v>
      </c>
      <c r="I80" s="229">
        <v>0</v>
      </c>
      <c r="J80" s="229">
        <v>0</v>
      </c>
      <c r="K80" s="229">
        <v>0</v>
      </c>
      <c r="L80" s="229">
        <v>0</v>
      </c>
      <c r="M80" s="229">
        <v>0</v>
      </c>
      <c r="N80" s="229">
        <v>0</v>
      </c>
      <c r="O80" s="229">
        <v>0</v>
      </c>
      <c r="P80" s="229">
        <v>0</v>
      </c>
      <c r="Q80" s="229">
        <v>0</v>
      </c>
      <c r="R80" s="229">
        <v>0</v>
      </c>
      <c r="S80" s="229">
        <v>0</v>
      </c>
      <c r="T80" s="229">
        <v>0</v>
      </c>
      <c r="U80" s="229">
        <v>0</v>
      </c>
      <c r="V80" s="229">
        <v>0</v>
      </c>
      <c r="W80" s="229">
        <v>0</v>
      </c>
      <c r="X80" s="229">
        <v>0</v>
      </c>
      <c r="Y80" s="229">
        <v>0</v>
      </c>
      <c r="DA80" s="73" t="s">
        <v>2011</v>
      </c>
    </row>
    <row r="81" spans="1:105" ht="12" customHeight="1" x14ac:dyDescent="0.25">
      <c r="A81" s="61" t="s">
        <v>1926</v>
      </c>
      <c r="B81" s="263">
        <v>0</v>
      </c>
      <c r="C81" s="263">
        <v>0</v>
      </c>
      <c r="D81" s="263">
        <v>0</v>
      </c>
      <c r="E81" s="263">
        <v>0</v>
      </c>
      <c r="F81" s="263">
        <v>0</v>
      </c>
      <c r="G81" s="263">
        <v>0</v>
      </c>
      <c r="H81" s="263">
        <v>0</v>
      </c>
      <c r="I81" s="263">
        <v>0</v>
      </c>
      <c r="J81" s="263">
        <v>0</v>
      </c>
      <c r="K81" s="263">
        <v>0</v>
      </c>
      <c r="L81" s="263">
        <v>0</v>
      </c>
      <c r="M81" s="263">
        <v>0</v>
      </c>
      <c r="N81" s="263">
        <v>0</v>
      </c>
      <c r="O81" s="263">
        <v>0</v>
      </c>
      <c r="P81" s="263">
        <v>0</v>
      </c>
      <c r="Q81" s="263">
        <v>0</v>
      </c>
      <c r="R81" s="263">
        <v>0</v>
      </c>
      <c r="S81" s="263">
        <v>0</v>
      </c>
      <c r="T81" s="263">
        <v>0</v>
      </c>
      <c r="U81" s="263">
        <v>0</v>
      </c>
      <c r="V81" s="263">
        <v>0</v>
      </c>
      <c r="W81" s="263">
        <v>0</v>
      </c>
      <c r="X81" s="263">
        <v>0</v>
      </c>
      <c r="Y81" s="263">
        <v>0</v>
      </c>
      <c r="DA81" s="74" t="s">
        <v>2012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11.636162390769449</v>
      </c>
      <c r="C83" s="223">
        <v>13.839190978627959</v>
      </c>
      <c r="D83" s="223">
        <v>17.51547673930699</v>
      </c>
      <c r="E83" s="223">
        <v>20.425115101769521</v>
      </c>
      <c r="F83" s="223">
        <v>17.836611709432159</v>
      </c>
      <c r="G83" s="223">
        <v>17.004848864421671</v>
      </c>
      <c r="H83" s="223">
        <v>11.98490688702589</v>
      </c>
      <c r="I83" s="223">
        <v>8.8789406699205546</v>
      </c>
      <c r="J83" s="223">
        <v>10.616016867297491</v>
      </c>
      <c r="K83" s="223">
        <v>9.0114534712587346</v>
      </c>
      <c r="L83" s="223">
        <v>6.5192147447030262</v>
      </c>
      <c r="M83" s="223">
        <v>5.502762623875471</v>
      </c>
      <c r="N83" s="223">
        <v>6.5366180829896106</v>
      </c>
      <c r="O83" s="223">
        <v>7.5078243239899249</v>
      </c>
      <c r="P83" s="223">
        <v>4.8797355789969981</v>
      </c>
      <c r="Q83" s="223">
        <v>4.8124401162202401</v>
      </c>
      <c r="R83" s="223">
        <v>4.7414793466150904</v>
      </c>
      <c r="S83" s="223">
        <v>4.3998886644593398</v>
      </c>
      <c r="T83" s="223">
        <v>1.9556670032211501</v>
      </c>
      <c r="U83" s="223">
        <v>2.6869271823491072</v>
      </c>
      <c r="V83" s="223">
        <v>2.4167763236171389</v>
      </c>
      <c r="W83" s="223">
        <v>8.7256844394328237</v>
      </c>
      <c r="X83" s="223">
        <v>6.7344520979876661</v>
      </c>
      <c r="Y83" s="223">
        <v>6.674832145590508</v>
      </c>
      <c r="DA83" s="89" t="s">
        <v>2013</v>
      </c>
    </row>
    <row r="84" spans="1:105" ht="12" customHeight="1" x14ac:dyDescent="0.25">
      <c r="A84" s="55" t="s">
        <v>91</v>
      </c>
      <c r="B84" s="259">
        <v>0.28237701601506771</v>
      </c>
      <c r="C84" s="259">
        <v>0.33573681705846048</v>
      </c>
      <c r="D84" s="259">
        <v>0.42353085228806481</v>
      </c>
      <c r="E84" s="259">
        <v>0.49260388389629978</v>
      </c>
      <c r="F84" s="259">
        <v>0.43061082069109941</v>
      </c>
      <c r="G84" s="259">
        <v>0.40912821333056743</v>
      </c>
      <c r="H84" s="259">
        <v>0.29152515344503438</v>
      </c>
      <c r="I84" s="259">
        <v>0.21783904741785351</v>
      </c>
      <c r="J84" s="259">
        <v>0.25808599807322791</v>
      </c>
      <c r="K84" s="259">
        <v>0.22023486434786299</v>
      </c>
      <c r="L84" s="259">
        <v>0.16022849159223321</v>
      </c>
      <c r="M84" s="259">
        <v>0.12846918180732461</v>
      </c>
      <c r="N84" s="259">
        <v>0.1498737777628765</v>
      </c>
      <c r="O84" s="259">
        <v>0.16802616492113051</v>
      </c>
      <c r="P84" s="259">
        <v>0.1156562419283939</v>
      </c>
      <c r="Q84" s="259">
        <v>0.11484145614070571</v>
      </c>
      <c r="R84" s="259">
        <v>0.1132552242395104</v>
      </c>
      <c r="S84" s="259">
        <v>0.1049080039011554</v>
      </c>
      <c r="T84" s="259">
        <v>4.8318530684925122E-2</v>
      </c>
      <c r="U84" s="259">
        <v>6.6294091995929505E-2</v>
      </c>
      <c r="V84" s="259">
        <v>6.0197067278865923E-2</v>
      </c>
      <c r="W84" s="259">
        <v>0.1873903292374024</v>
      </c>
      <c r="X84" s="259">
        <v>0.1535403138015945</v>
      </c>
      <c r="Y84" s="259">
        <v>0.14808644979477789</v>
      </c>
      <c r="DA84" s="67" t="s">
        <v>2014</v>
      </c>
    </row>
    <row r="85" spans="1:105" ht="12" customHeight="1" x14ac:dyDescent="0.25">
      <c r="A85" s="173" t="s">
        <v>92</v>
      </c>
      <c r="B85" s="224">
        <v>3.7976574160165463E-2</v>
      </c>
      <c r="C85" s="224">
        <v>4.5152875086116012E-2</v>
      </c>
      <c r="D85" s="224">
        <v>5.6960198276822603E-2</v>
      </c>
      <c r="E85" s="224">
        <v>6.6249754290820695E-2</v>
      </c>
      <c r="F85" s="224">
        <v>5.791237543664899E-2</v>
      </c>
      <c r="G85" s="224">
        <v>5.5023203211890352E-2</v>
      </c>
      <c r="H85" s="224">
        <v>3.9206897096639777E-2</v>
      </c>
      <c r="I85" s="224">
        <v>2.9296933780199999E-2</v>
      </c>
      <c r="J85" s="224">
        <v>3.4709701886662281E-2</v>
      </c>
      <c r="K85" s="224">
        <v>2.961914456279369E-2</v>
      </c>
      <c r="L85" s="224">
        <v>2.1548953521058529E-2</v>
      </c>
      <c r="M85" s="224">
        <v>1.7277678895584431E-2</v>
      </c>
      <c r="N85" s="224">
        <v>2.015635945232996E-2</v>
      </c>
      <c r="O85" s="224">
        <v>2.2597654026611749E-2</v>
      </c>
      <c r="P85" s="224">
        <v>1.555448071044606E-2</v>
      </c>
      <c r="Q85" s="224">
        <v>1.5444901066438709E-2</v>
      </c>
      <c r="R85" s="224">
        <v>1.5231570483514241E-2</v>
      </c>
      <c r="S85" s="224">
        <v>1.4108962005372859E-2</v>
      </c>
      <c r="T85" s="224">
        <v>6.4983060227832923E-3</v>
      </c>
      <c r="U85" s="224">
        <v>8.915819483445166E-3</v>
      </c>
      <c r="V85" s="224">
        <v>8.095837338327621E-3</v>
      </c>
      <c r="W85" s="224">
        <v>2.5201919177452809E-2</v>
      </c>
      <c r="X85" s="224">
        <v>2.06494678495724E-2</v>
      </c>
      <c r="Y85" s="224">
        <v>1.991598368065095E-2</v>
      </c>
      <c r="DA85" s="177" t="s">
        <v>2015</v>
      </c>
    </row>
    <row r="86" spans="1:105" ht="12" customHeight="1" x14ac:dyDescent="0.25">
      <c r="A86" s="173" t="s">
        <v>93</v>
      </c>
      <c r="B86" s="224">
        <v>1.3453533871655441</v>
      </c>
      <c r="C86" s="224">
        <v>1.5995801301394741</v>
      </c>
      <c r="D86" s="224">
        <v>2.017864891186655</v>
      </c>
      <c r="E86" s="224">
        <v>2.3469555457566931</v>
      </c>
      <c r="F86" s="224">
        <v>2.0515966006808148</v>
      </c>
      <c r="G86" s="224">
        <v>1.949245145220655</v>
      </c>
      <c r="H86" s="224">
        <v>1.3889386543071329</v>
      </c>
      <c r="I86" s="224">
        <v>1.0378695278970089</v>
      </c>
      <c r="J86" s="224">
        <v>1.2296215768116541</v>
      </c>
      <c r="K86" s="224">
        <v>1.049284126957879</v>
      </c>
      <c r="L86" s="224">
        <v>0.76339054405382001</v>
      </c>
      <c r="M86" s="224">
        <v>0.61207690105220014</v>
      </c>
      <c r="N86" s="224">
        <v>0.71405667998780276</v>
      </c>
      <c r="O86" s="224">
        <v>0.80054167757412986</v>
      </c>
      <c r="P86" s="224">
        <v>0.55103109672672335</v>
      </c>
      <c r="Q86" s="224">
        <v>0.54714914190352271</v>
      </c>
      <c r="R86" s="224">
        <v>0.53959171923782945</v>
      </c>
      <c r="S86" s="224">
        <v>0.49982233108400093</v>
      </c>
      <c r="T86" s="224">
        <v>0.2302081799616352</v>
      </c>
      <c r="U86" s="224">
        <v>0.31585071077820581</v>
      </c>
      <c r="V86" s="224">
        <v>0.28680212541353911</v>
      </c>
      <c r="W86" s="224">
        <v>0.89280005051173583</v>
      </c>
      <c r="X86" s="224">
        <v>0.73152547666419587</v>
      </c>
      <c r="Y86" s="224">
        <v>0.70554115783309246</v>
      </c>
      <c r="DA86" s="177" t="s">
        <v>2016</v>
      </c>
    </row>
    <row r="87" spans="1:105" ht="12" customHeight="1" x14ac:dyDescent="0.25">
      <c r="A87" s="173" t="s">
        <v>94</v>
      </c>
      <c r="B87" s="224">
        <v>0.50516337927156219</v>
      </c>
      <c r="C87" s="224">
        <v>0.60062234329326625</v>
      </c>
      <c r="D87" s="224">
        <v>0.75768304229189432</v>
      </c>
      <c r="E87" s="224">
        <v>0.88125246928054768</v>
      </c>
      <c r="F87" s="224">
        <v>0.77034887754323833</v>
      </c>
      <c r="G87" s="224">
        <v>0.73191718546376916</v>
      </c>
      <c r="H87" s="224">
        <v>0.52152910224497895</v>
      </c>
      <c r="I87" s="224">
        <v>0.38970703382257182</v>
      </c>
      <c r="J87" s="224">
        <v>0.46170753119081342</v>
      </c>
      <c r="K87" s="224">
        <v>0.39399307308157111</v>
      </c>
      <c r="L87" s="224">
        <v>0.28664360651788517</v>
      </c>
      <c r="M87" s="224">
        <v>0.2298272250691176</v>
      </c>
      <c r="N87" s="224">
        <v>0.26811935725976321</v>
      </c>
      <c r="O87" s="224">
        <v>0.30059339274648988</v>
      </c>
      <c r="P87" s="224">
        <v>0.20690528864884389</v>
      </c>
      <c r="Q87" s="224">
        <v>0.20544766313916341</v>
      </c>
      <c r="R87" s="224">
        <v>0.20260994539986479</v>
      </c>
      <c r="S87" s="224">
        <v>0.1876770372859029</v>
      </c>
      <c r="T87" s="224">
        <v>8.6440293854975009E-2</v>
      </c>
      <c r="U87" s="224">
        <v>0.118597993600926</v>
      </c>
      <c r="V87" s="224">
        <v>0.1076906129187471</v>
      </c>
      <c r="W87" s="224">
        <v>0.33523525850746139</v>
      </c>
      <c r="X87" s="224">
        <v>0.2746786720428081</v>
      </c>
      <c r="Y87" s="224">
        <v>0.264921885139075</v>
      </c>
      <c r="DA87" s="177" t="s">
        <v>2017</v>
      </c>
    </row>
    <row r="88" spans="1:105" ht="12" customHeight="1" x14ac:dyDescent="0.25">
      <c r="A88" s="56" t="s">
        <v>95</v>
      </c>
      <c r="B88" s="260">
        <v>5.8282391719070166</v>
      </c>
      <c r="C88" s="260">
        <v>6.9643401628115136</v>
      </c>
      <c r="D88" s="260">
        <v>8.7727870586302235</v>
      </c>
      <c r="E88" s="260">
        <v>10.159433041427929</v>
      </c>
      <c r="F88" s="260">
        <v>8.8449629828696317</v>
      </c>
      <c r="G88" s="260">
        <v>8.5915189873644966</v>
      </c>
      <c r="H88" s="260">
        <v>5.5810698068224767</v>
      </c>
      <c r="I88" s="260">
        <v>3.8400137244345611</v>
      </c>
      <c r="J88" s="260">
        <v>4.9450810975417632</v>
      </c>
      <c r="K88" s="260">
        <v>4.0181786938528301</v>
      </c>
      <c r="L88" s="260">
        <v>2.7779868345390049</v>
      </c>
      <c r="M88" s="260">
        <v>3.265537793705251</v>
      </c>
      <c r="N88" s="260">
        <v>4.2001456928948127</v>
      </c>
      <c r="O88" s="260">
        <v>5.3080051917494506</v>
      </c>
      <c r="P88" s="260">
        <v>2.6715835034384838</v>
      </c>
      <c r="Q88" s="260">
        <v>2.5352360020215579</v>
      </c>
      <c r="R88" s="260">
        <v>2.486075099855233</v>
      </c>
      <c r="S88" s="260">
        <v>2.3406738510481548</v>
      </c>
      <c r="T88" s="260">
        <v>0.79573142705992761</v>
      </c>
      <c r="U88" s="260">
        <v>1.1126180400265271</v>
      </c>
      <c r="V88" s="260">
        <v>0.78784868690498744</v>
      </c>
      <c r="W88" s="260">
        <v>6.4492945559482866</v>
      </c>
      <c r="X88" s="260">
        <v>4.0199096407442232</v>
      </c>
      <c r="Y88" s="260">
        <v>4.0390936550914862</v>
      </c>
      <c r="DA88" s="68" t="s">
        <v>2018</v>
      </c>
    </row>
    <row r="89" spans="1:105" ht="12" customHeight="1" x14ac:dyDescent="0.25">
      <c r="A89" s="37" t="s">
        <v>159</v>
      </c>
      <c r="B89" s="226">
        <v>0.4412142507151593</v>
      </c>
      <c r="C89" s="226">
        <v>0.65881895663627932</v>
      </c>
      <c r="D89" s="226">
        <v>0.67886134582545965</v>
      </c>
      <c r="E89" s="226">
        <v>0.40225561011370448</v>
      </c>
      <c r="F89" s="226">
        <v>0.45833932496561502</v>
      </c>
      <c r="G89" s="226">
        <v>0.33094226575732189</v>
      </c>
      <c r="H89" s="226">
        <v>0.14738091162735639</v>
      </c>
      <c r="I89" s="226">
        <v>9.7985340902552912E-2</v>
      </c>
      <c r="J89" s="226">
        <v>7.2280304937118428E-2</v>
      </c>
      <c r="K89" s="226">
        <v>5.2296452509008703E-2</v>
      </c>
      <c r="L89" s="226">
        <v>8.8476894987030222E-2</v>
      </c>
      <c r="M89" s="226">
        <v>4.9476150751420388E-2</v>
      </c>
      <c r="N89" s="226">
        <v>2.7558377130864928E-2</v>
      </c>
      <c r="O89" s="226">
        <v>3.6099862442143103E-2</v>
      </c>
      <c r="P89" s="226">
        <v>1.5229629465843121E-2</v>
      </c>
      <c r="Q89" s="226">
        <v>1.9983852418581319E-2</v>
      </c>
      <c r="R89" s="226">
        <v>2.7558377127151319E-2</v>
      </c>
      <c r="S89" s="226">
        <v>5.705067545709766E-2</v>
      </c>
      <c r="T89" s="226">
        <v>4.5608308294854787E-2</v>
      </c>
      <c r="U89" s="226">
        <v>6.7526081950881792E-2</v>
      </c>
      <c r="V89" s="226">
        <v>6.2771858859547655E-2</v>
      </c>
      <c r="W89" s="226">
        <v>6.0625105229912768E-2</v>
      </c>
      <c r="X89" s="226">
        <v>4.7658068831918629E-2</v>
      </c>
      <c r="Y89" s="226">
        <v>4.7951093636552131E-2</v>
      </c>
      <c r="DA89" s="69" t="s">
        <v>2019</v>
      </c>
    </row>
    <row r="90" spans="1:105" ht="12" customHeight="1" x14ac:dyDescent="0.25">
      <c r="A90" s="37" t="s">
        <v>35</v>
      </c>
      <c r="B90" s="226">
        <v>4.9731823682819414</v>
      </c>
      <c r="C90" s="226">
        <v>5.8253337588030698</v>
      </c>
      <c r="D90" s="226">
        <v>7.4546886850550296</v>
      </c>
      <c r="E90" s="226">
        <v>8.9681229067518249</v>
      </c>
      <c r="F90" s="226">
        <v>7.6888525980456022</v>
      </c>
      <c r="G90" s="226">
        <v>7.653808994885674</v>
      </c>
      <c r="H90" s="226">
        <v>4.7968613697944296</v>
      </c>
      <c r="I90" s="226">
        <v>3.089200892106108</v>
      </c>
      <c r="J90" s="226">
        <v>4.308038864863251</v>
      </c>
      <c r="K90" s="226">
        <v>3.3830486563701432</v>
      </c>
      <c r="L90" s="226">
        <v>2.1801233404053741</v>
      </c>
      <c r="M90" s="226">
        <v>3.1415875028822309</v>
      </c>
      <c r="N90" s="226">
        <v>4.1262054747803791</v>
      </c>
      <c r="O90" s="226">
        <v>5.2537691645477747</v>
      </c>
      <c r="P90" s="226">
        <v>2.5439689138241381</v>
      </c>
      <c r="Q90" s="226">
        <v>2.376975417022098</v>
      </c>
      <c r="R90" s="226">
        <v>2.318778004819122</v>
      </c>
      <c r="S90" s="226">
        <v>2.1643894778144488</v>
      </c>
      <c r="T90" s="226">
        <v>0.56650845093700508</v>
      </c>
      <c r="U90" s="226">
        <v>0.81029392516039955</v>
      </c>
      <c r="V90" s="226">
        <v>0.1782575113883664</v>
      </c>
      <c r="W90" s="226">
        <v>6.3758326214976586</v>
      </c>
      <c r="X90" s="226">
        <v>3.8710112082017298</v>
      </c>
      <c r="Y90" s="226">
        <v>3.884810960887894</v>
      </c>
      <c r="DA90" s="69" t="s">
        <v>2020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2021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</v>
      </c>
      <c r="H92" s="226">
        <v>0</v>
      </c>
      <c r="I92" s="226">
        <v>0</v>
      </c>
      <c r="J92" s="226">
        <v>0</v>
      </c>
      <c r="K92" s="226">
        <v>0</v>
      </c>
      <c r="L92" s="226">
        <v>0</v>
      </c>
      <c r="M92" s="226">
        <v>0</v>
      </c>
      <c r="N92" s="226">
        <v>0</v>
      </c>
      <c r="O92" s="226">
        <v>0</v>
      </c>
      <c r="P92" s="226">
        <v>0</v>
      </c>
      <c r="Q92" s="226">
        <v>0</v>
      </c>
      <c r="R92" s="226">
        <v>0</v>
      </c>
      <c r="S92" s="226">
        <v>0</v>
      </c>
      <c r="T92" s="226">
        <v>0</v>
      </c>
      <c r="U92" s="226">
        <v>0</v>
      </c>
      <c r="V92" s="226">
        <v>0</v>
      </c>
      <c r="W92" s="226">
        <v>0</v>
      </c>
      <c r="X92" s="226">
        <v>0</v>
      </c>
      <c r="Y92" s="226">
        <v>0</v>
      </c>
      <c r="DA92" s="69" t="s">
        <v>2022</v>
      </c>
    </row>
    <row r="93" spans="1:105" ht="12" customHeight="1" x14ac:dyDescent="0.25">
      <c r="A93" s="37" t="s">
        <v>40</v>
      </c>
      <c r="B93" s="226">
        <v>0.41384255290991723</v>
      </c>
      <c r="C93" s="226">
        <v>0.48018744737216368</v>
      </c>
      <c r="D93" s="226">
        <v>0.63923702774973223</v>
      </c>
      <c r="E93" s="226">
        <v>0.78905452456240133</v>
      </c>
      <c r="F93" s="226">
        <v>0.69777105985841459</v>
      </c>
      <c r="G93" s="226">
        <v>0.60676772672150081</v>
      </c>
      <c r="H93" s="226">
        <v>0.63682752540069076</v>
      </c>
      <c r="I93" s="226">
        <v>0.65282749142590046</v>
      </c>
      <c r="J93" s="226">
        <v>0.56476192774139411</v>
      </c>
      <c r="K93" s="226">
        <v>0.58283358497367854</v>
      </c>
      <c r="L93" s="226">
        <v>0.50938659914660134</v>
      </c>
      <c r="M93" s="226">
        <v>7.4474140071598874E-2</v>
      </c>
      <c r="N93" s="226">
        <v>4.6381840983568449E-2</v>
      </c>
      <c r="O93" s="226">
        <v>1.813616475953363E-2</v>
      </c>
      <c r="P93" s="226">
        <v>0.11238496014850249</v>
      </c>
      <c r="Q93" s="226">
        <v>0.13827673258087861</v>
      </c>
      <c r="R93" s="226">
        <v>0.13973871790896</v>
      </c>
      <c r="S93" s="226">
        <v>0.1192336977766081</v>
      </c>
      <c r="T93" s="226">
        <v>0.18361466782806779</v>
      </c>
      <c r="U93" s="226">
        <v>0.23479803291524559</v>
      </c>
      <c r="V93" s="226">
        <v>0.5468193166570734</v>
      </c>
      <c r="W93" s="226">
        <v>1.283682922071655E-2</v>
      </c>
      <c r="X93" s="226">
        <v>0.1012403637105747</v>
      </c>
      <c r="Y93" s="226">
        <v>0.1063316005670402</v>
      </c>
      <c r="DA93" s="69" t="s">
        <v>2023</v>
      </c>
    </row>
    <row r="94" spans="1:105" ht="12" customHeight="1" x14ac:dyDescent="0.25">
      <c r="A94" s="132" t="s">
        <v>1939</v>
      </c>
      <c r="B94" s="316">
        <v>3.6370528622500959</v>
      </c>
      <c r="C94" s="316">
        <v>4.2937586502391323</v>
      </c>
      <c r="D94" s="316">
        <v>5.4866506966333306</v>
      </c>
      <c r="E94" s="316">
        <v>6.4786204071172282</v>
      </c>
      <c r="F94" s="316">
        <v>5.6811800522107214</v>
      </c>
      <c r="G94" s="316">
        <v>5.2680161298302979</v>
      </c>
      <c r="H94" s="316">
        <v>4.1626372731096284</v>
      </c>
      <c r="I94" s="316">
        <v>3.3642144025683591</v>
      </c>
      <c r="J94" s="316">
        <v>3.686810961793368</v>
      </c>
      <c r="K94" s="316">
        <v>3.3001435684557969</v>
      </c>
      <c r="L94" s="316">
        <v>2.509416314479024</v>
      </c>
      <c r="M94" s="316">
        <v>1.249573843345994</v>
      </c>
      <c r="N94" s="316">
        <v>1.1842662156320261</v>
      </c>
      <c r="O94" s="316">
        <v>0.90806024297211274</v>
      </c>
      <c r="P94" s="316">
        <v>1.3190049675441069</v>
      </c>
      <c r="Q94" s="316">
        <v>1.3943209519488511</v>
      </c>
      <c r="R94" s="316">
        <v>1.384715787399138</v>
      </c>
      <c r="S94" s="316">
        <v>1.2526984791347531</v>
      </c>
      <c r="T94" s="316">
        <v>0.78847026563690403</v>
      </c>
      <c r="U94" s="316">
        <v>1.064650526464074</v>
      </c>
      <c r="V94" s="316">
        <v>1.166141993762672</v>
      </c>
      <c r="W94" s="316">
        <v>0.83576232605048328</v>
      </c>
      <c r="X94" s="316">
        <v>1.5341485268852719</v>
      </c>
      <c r="Y94" s="316">
        <v>1.4972730140514261</v>
      </c>
      <c r="DA94" s="139" t="s">
        <v>2024</v>
      </c>
    </row>
    <row r="95" spans="1:105" ht="12" customHeight="1" x14ac:dyDescent="0.25">
      <c r="J95" s="131"/>
    </row>
    <row r="96" spans="1:105" ht="15" customHeight="1" x14ac:dyDescent="0.25">
      <c r="A96" s="32" t="s">
        <v>340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0</v>
      </c>
      <c r="C98" s="232">
        <f t="shared" si="4"/>
        <v>0</v>
      </c>
      <c r="D98" s="232">
        <f t="shared" si="4"/>
        <v>0</v>
      </c>
      <c r="E98" s="232">
        <f t="shared" si="4"/>
        <v>0</v>
      </c>
      <c r="F98" s="232">
        <f t="shared" si="4"/>
        <v>0</v>
      </c>
      <c r="G98" s="232">
        <f t="shared" si="4"/>
        <v>0</v>
      </c>
      <c r="H98" s="232">
        <f t="shared" si="4"/>
        <v>0</v>
      </c>
      <c r="I98" s="232">
        <f t="shared" si="4"/>
        <v>0</v>
      </c>
      <c r="J98" s="232">
        <f t="shared" si="4"/>
        <v>0</v>
      </c>
      <c r="K98" s="232">
        <f t="shared" si="4"/>
        <v>0</v>
      </c>
      <c r="L98" s="232">
        <f t="shared" si="4"/>
        <v>0</v>
      </c>
      <c r="M98" s="232">
        <f t="shared" si="4"/>
        <v>0</v>
      </c>
      <c r="N98" s="232">
        <f t="shared" si="4"/>
        <v>0</v>
      </c>
      <c r="O98" s="232">
        <f t="shared" si="4"/>
        <v>0</v>
      </c>
      <c r="P98" s="232">
        <f t="shared" si="4"/>
        <v>0</v>
      </c>
      <c r="Q98" s="232">
        <f t="shared" si="4"/>
        <v>0</v>
      </c>
      <c r="R98" s="232">
        <f t="shared" si="4"/>
        <v>0</v>
      </c>
      <c r="S98" s="232">
        <f t="shared" si="4"/>
        <v>0</v>
      </c>
      <c r="T98" s="232">
        <f t="shared" si="4"/>
        <v>0</v>
      </c>
      <c r="U98" s="232">
        <f t="shared" si="4"/>
        <v>0</v>
      </c>
      <c r="V98" s="232">
        <f t="shared" si="4"/>
        <v>0</v>
      </c>
      <c r="W98" s="232">
        <f t="shared" si="4"/>
        <v>0</v>
      </c>
      <c r="X98" s="232">
        <f t="shared" si="4"/>
        <v>0</v>
      </c>
      <c r="Y98" s="232">
        <f t="shared" si="4"/>
        <v>0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0</v>
      </c>
      <c r="C99" s="266">
        <f t="shared" si="5"/>
        <v>0</v>
      </c>
      <c r="D99" s="266">
        <f t="shared" si="5"/>
        <v>0</v>
      </c>
      <c r="E99" s="266">
        <f t="shared" si="5"/>
        <v>0</v>
      </c>
      <c r="F99" s="266">
        <f t="shared" si="5"/>
        <v>0</v>
      </c>
      <c r="G99" s="266">
        <f t="shared" si="5"/>
        <v>0</v>
      </c>
      <c r="H99" s="266">
        <f t="shared" si="5"/>
        <v>0</v>
      </c>
      <c r="I99" s="266">
        <f t="shared" si="5"/>
        <v>0</v>
      </c>
      <c r="J99" s="266">
        <f t="shared" si="5"/>
        <v>0</v>
      </c>
      <c r="K99" s="266">
        <f t="shared" si="5"/>
        <v>0</v>
      </c>
      <c r="L99" s="266">
        <f t="shared" si="5"/>
        <v>0</v>
      </c>
      <c r="M99" s="266">
        <f t="shared" si="5"/>
        <v>0</v>
      </c>
      <c r="N99" s="266">
        <f t="shared" si="5"/>
        <v>0</v>
      </c>
      <c r="O99" s="266">
        <f t="shared" si="5"/>
        <v>0</v>
      </c>
      <c r="P99" s="266">
        <f t="shared" si="5"/>
        <v>0</v>
      </c>
      <c r="Q99" s="266">
        <f t="shared" si="5"/>
        <v>0</v>
      </c>
      <c r="R99" s="266">
        <f t="shared" si="5"/>
        <v>0</v>
      </c>
      <c r="S99" s="266">
        <f t="shared" si="5"/>
        <v>0</v>
      </c>
      <c r="T99" s="266">
        <f t="shared" si="5"/>
        <v>0</v>
      </c>
      <c r="U99" s="266">
        <f t="shared" si="5"/>
        <v>0</v>
      </c>
      <c r="V99" s="266">
        <f t="shared" si="5"/>
        <v>0</v>
      </c>
      <c r="W99" s="266">
        <f t="shared" si="5"/>
        <v>0</v>
      </c>
      <c r="X99" s="266">
        <f t="shared" si="5"/>
        <v>0</v>
      </c>
      <c r="Y99" s="266">
        <f t="shared" si="5"/>
        <v>0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0</v>
      </c>
      <c r="C100" s="267">
        <f t="shared" si="6"/>
        <v>0</v>
      </c>
      <c r="D100" s="267">
        <f t="shared" si="6"/>
        <v>0</v>
      </c>
      <c r="E100" s="267">
        <f t="shared" si="6"/>
        <v>0</v>
      </c>
      <c r="F100" s="267">
        <f t="shared" si="6"/>
        <v>0</v>
      </c>
      <c r="G100" s="267">
        <f t="shared" si="6"/>
        <v>0</v>
      </c>
      <c r="H100" s="267">
        <f t="shared" si="6"/>
        <v>0</v>
      </c>
      <c r="I100" s="267">
        <f t="shared" si="6"/>
        <v>0</v>
      </c>
      <c r="J100" s="267">
        <f t="shared" si="6"/>
        <v>0</v>
      </c>
      <c r="K100" s="267">
        <f t="shared" si="6"/>
        <v>0</v>
      </c>
      <c r="L100" s="267">
        <f t="shared" si="6"/>
        <v>0</v>
      </c>
      <c r="M100" s="267">
        <f t="shared" si="6"/>
        <v>0</v>
      </c>
      <c r="N100" s="267">
        <f t="shared" si="6"/>
        <v>0</v>
      </c>
      <c r="O100" s="267">
        <f t="shared" si="6"/>
        <v>0</v>
      </c>
      <c r="P100" s="267">
        <f t="shared" si="6"/>
        <v>0</v>
      </c>
      <c r="Q100" s="267">
        <f t="shared" si="6"/>
        <v>0</v>
      </c>
      <c r="R100" s="267">
        <f t="shared" si="6"/>
        <v>0</v>
      </c>
      <c r="S100" s="267">
        <f t="shared" si="6"/>
        <v>0</v>
      </c>
      <c r="T100" s="267">
        <f t="shared" si="6"/>
        <v>0</v>
      </c>
      <c r="U100" s="267">
        <f t="shared" si="6"/>
        <v>0</v>
      </c>
      <c r="V100" s="267">
        <f t="shared" si="6"/>
        <v>0</v>
      </c>
      <c r="W100" s="267">
        <f t="shared" si="6"/>
        <v>0</v>
      </c>
      <c r="X100" s="267">
        <f t="shared" si="6"/>
        <v>0</v>
      </c>
      <c r="Y100" s="267">
        <f t="shared" si="6"/>
        <v>0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0</v>
      </c>
      <c r="C101" s="267">
        <f t="shared" si="7"/>
        <v>0</v>
      </c>
      <c r="D101" s="267">
        <f t="shared" si="7"/>
        <v>0</v>
      </c>
      <c r="E101" s="267">
        <f t="shared" si="7"/>
        <v>0</v>
      </c>
      <c r="F101" s="267">
        <f t="shared" si="7"/>
        <v>0</v>
      </c>
      <c r="G101" s="267">
        <f t="shared" si="7"/>
        <v>0</v>
      </c>
      <c r="H101" s="267">
        <f t="shared" si="7"/>
        <v>0</v>
      </c>
      <c r="I101" s="267">
        <f t="shared" si="7"/>
        <v>0</v>
      </c>
      <c r="J101" s="267">
        <f t="shared" si="7"/>
        <v>0</v>
      </c>
      <c r="K101" s="267">
        <f t="shared" si="7"/>
        <v>0</v>
      </c>
      <c r="L101" s="267">
        <f t="shared" si="7"/>
        <v>0</v>
      </c>
      <c r="M101" s="267">
        <f t="shared" si="7"/>
        <v>0</v>
      </c>
      <c r="N101" s="267">
        <f t="shared" si="7"/>
        <v>0</v>
      </c>
      <c r="O101" s="267">
        <f t="shared" si="7"/>
        <v>0</v>
      </c>
      <c r="P101" s="267">
        <f t="shared" si="7"/>
        <v>0</v>
      </c>
      <c r="Q101" s="267">
        <f t="shared" si="7"/>
        <v>0</v>
      </c>
      <c r="R101" s="267">
        <f t="shared" si="7"/>
        <v>0</v>
      </c>
      <c r="S101" s="267">
        <f t="shared" si="7"/>
        <v>0</v>
      </c>
      <c r="T101" s="267">
        <f t="shared" si="7"/>
        <v>0</v>
      </c>
      <c r="U101" s="267">
        <f t="shared" si="7"/>
        <v>0</v>
      </c>
      <c r="V101" s="267">
        <f t="shared" si="7"/>
        <v>0</v>
      </c>
      <c r="W101" s="267">
        <f t="shared" si="7"/>
        <v>0</v>
      </c>
      <c r="X101" s="267">
        <f t="shared" si="7"/>
        <v>0</v>
      </c>
      <c r="Y101" s="267">
        <f t="shared" si="7"/>
        <v>0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0</v>
      </c>
      <c r="C102" s="267">
        <f t="shared" si="8"/>
        <v>0</v>
      </c>
      <c r="D102" s="267">
        <f t="shared" si="8"/>
        <v>0</v>
      </c>
      <c r="E102" s="267">
        <f t="shared" si="8"/>
        <v>0</v>
      </c>
      <c r="F102" s="267">
        <f t="shared" si="8"/>
        <v>0</v>
      </c>
      <c r="G102" s="267">
        <f t="shared" si="8"/>
        <v>0</v>
      </c>
      <c r="H102" s="267">
        <f t="shared" si="8"/>
        <v>0</v>
      </c>
      <c r="I102" s="267">
        <f t="shared" si="8"/>
        <v>0</v>
      </c>
      <c r="J102" s="267">
        <f t="shared" si="8"/>
        <v>0</v>
      </c>
      <c r="K102" s="267">
        <f t="shared" si="8"/>
        <v>0</v>
      </c>
      <c r="L102" s="267">
        <f t="shared" si="8"/>
        <v>0</v>
      </c>
      <c r="M102" s="267">
        <f t="shared" si="8"/>
        <v>0</v>
      </c>
      <c r="N102" s="267">
        <f t="shared" si="8"/>
        <v>0</v>
      </c>
      <c r="O102" s="267">
        <f t="shared" si="8"/>
        <v>0</v>
      </c>
      <c r="P102" s="267">
        <f t="shared" si="8"/>
        <v>0</v>
      </c>
      <c r="Q102" s="267">
        <f t="shared" si="8"/>
        <v>0</v>
      </c>
      <c r="R102" s="267">
        <f t="shared" si="8"/>
        <v>0</v>
      </c>
      <c r="S102" s="267">
        <f t="shared" si="8"/>
        <v>0</v>
      </c>
      <c r="T102" s="267">
        <f t="shared" si="8"/>
        <v>0</v>
      </c>
      <c r="U102" s="267">
        <f t="shared" si="8"/>
        <v>0</v>
      </c>
      <c r="V102" s="267">
        <f t="shared" si="8"/>
        <v>0</v>
      </c>
      <c r="W102" s="267">
        <f t="shared" si="8"/>
        <v>0</v>
      </c>
      <c r="X102" s="267">
        <f t="shared" si="8"/>
        <v>0</v>
      </c>
      <c r="Y102" s="267">
        <f t="shared" si="8"/>
        <v>0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0</v>
      </c>
      <c r="C103" s="268">
        <f t="shared" si="9"/>
        <v>0</v>
      </c>
      <c r="D103" s="268">
        <f t="shared" si="9"/>
        <v>0</v>
      </c>
      <c r="E103" s="268">
        <f t="shared" si="9"/>
        <v>0</v>
      </c>
      <c r="F103" s="268">
        <f t="shared" si="9"/>
        <v>0</v>
      </c>
      <c r="G103" s="268">
        <f t="shared" si="9"/>
        <v>0</v>
      </c>
      <c r="H103" s="268">
        <f t="shared" si="9"/>
        <v>0</v>
      </c>
      <c r="I103" s="268">
        <f t="shared" si="9"/>
        <v>0</v>
      </c>
      <c r="J103" s="268">
        <f t="shared" si="9"/>
        <v>0</v>
      </c>
      <c r="K103" s="268">
        <f t="shared" si="9"/>
        <v>0</v>
      </c>
      <c r="L103" s="268">
        <f t="shared" si="9"/>
        <v>0</v>
      </c>
      <c r="M103" s="268">
        <f t="shared" si="9"/>
        <v>0</v>
      </c>
      <c r="N103" s="268">
        <f t="shared" si="9"/>
        <v>0</v>
      </c>
      <c r="O103" s="268">
        <f t="shared" si="9"/>
        <v>0</v>
      </c>
      <c r="P103" s="268">
        <f t="shared" si="9"/>
        <v>0</v>
      </c>
      <c r="Q103" s="268">
        <f t="shared" si="9"/>
        <v>0</v>
      </c>
      <c r="R103" s="268">
        <f t="shared" si="9"/>
        <v>0</v>
      </c>
      <c r="S103" s="268">
        <f t="shared" si="9"/>
        <v>0</v>
      </c>
      <c r="T103" s="268">
        <f t="shared" si="9"/>
        <v>0</v>
      </c>
      <c r="U103" s="268">
        <f t="shared" si="9"/>
        <v>0</v>
      </c>
      <c r="V103" s="268">
        <f t="shared" si="9"/>
        <v>0</v>
      </c>
      <c r="W103" s="268">
        <f t="shared" si="9"/>
        <v>0</v>
      </c>
      <c r="X103" s="268">
        <f t="shared" si="9"/>
        <v>0</v>
      </c>
      <c r="Y103" s="268">
        <f t="shared" si="9"/>
        <v>0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0</v>
      </c>
      <c r="C104" s="269">
        <f t="shared" si="10"/>
        <v>0</v>
      </c>
      <c r="D104" s="269">
        <f t="shared" si="10"/>
        <v>0</v>
      </c>
      <c r="E104" s="269">
        <f t="shared" si="10"/>
        <v>0</v>
      </c>
      <c r="F104" s="269">
        <f t="shared" si="10"/>
        <v>0</v>
      </c>
      <c r="G104" s="269">
        <f t="shared" si="10"/>
        <v>0</v>
      </c>
      <c r="H104" s="269">
        <f t="shared" si="10"/>
        <v>0</v>
      </c>
      <c r="I104" s="269">
        <f t="shared" si="10"/>
        <v>0</v>
      </c>
      <c r="J104" s="269">
        <f t="shared" si="10"/>
        <v>0</v>
      </c>
      <c r="K104" s="269">
        <f t="shared" si="10"/>
        <v>0</v>
      </c>
      <c r="L104" s="269">
        <f t="shared" si="10"/>
        <v>0</v>
      </c>
      <c r="M104" s="269">
        <f t="shared" si="10"/>
        <v>0</v>
      </c>
      <c r="N104" s="269">
        <f t="shared" si="10"/>
        <v>0</v>
      </c>
      <c r="O104" s="269">
        <f t="shared" si="10"/>
        <v>0</v>
      </c>
      <c r="P104" s="269">
        <f t="shared" si="10"/>
        <v>0</v>
      </c>
      <c r="Q104" s="269">
        <f t="shared" si="10"/>
        <v>0</v>
      </c>
      <c r="R104" s="269">
        <f t="shared" si="10"/>
        <v>0</v>
      </c>
      <c r="S104" s="269">
        <f t="shared" si="10"/>
        <v>0</v>
      </c>
      <c r="T104" s="269">
        <f t="shared" si="10"/>
        <v>0</v>
      </c>
      <c r="U104" s="269">
        <f t="shared" si="10"/>
        <v>0</v>
      </c>
      <c r="V104" s="269">
        <f t="shared" si="10"/>
        <v>0</v>
      </c>
      <c r="W104" s="269">
        <f t="shared" si="10"/>
        <v>0</v>
      </c>
      <c r="X104" s="269">
        <f t="shared" si="10"/>
        <v>0</v>
      </c>
      <c r="Y104" s="269">
        <f t="shared" si="10"/>
        <v>0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</v>
      </c>
      <c r="C105" s="269">
        <f t="shared" si="11"/>
        <v>0</v>
      </c>
      <c r="D105" s="269">
        <f t="shared" si="11"/>
        <v>0</v>
      </c>
      <c r="E105" s="269">
        <f t="shared" si="11"/>
        <v>0</v>
      </c>
      <c r="F105" s="269">
        <f t="shared" si="11"/>
        <v>0</v>
      </c>
      <c r="G105" s="269">
        <f t="shared" si="11"/>
        <v>0</v>
      </c>
      <c r="H105" s="269">
        <f t="shared" si="11"/>
        <v>0</v>
      </c>
      <c r="I105" s="269">
        <f t="shared" si="11"/>
        <v>0</v>
      </c>
      <c r="J105" s="269">
        <f t="shared" si="11"/>
        <v>0</v>
      </c>
      <c r="K105" s="269">
        <f t="shared" si="11"/>
        <v>0</v>
      </c>
      <c r="L105" s="269">
        <f t="shared" si="11"/>
        <v>0</v>
      </c>
      <c r="M105" s="269">
        <f t="shared" si="11"/>
        <v>0</v>
      </c>
      <c r="N105" s="269">
        <f t="shared" si="11"/>
        <v>0</v>
      </c>
      <c r="O105" s="269">
        <f t="shared" si="11"/>
        <v>0</v>
      </c>
      <c r="P105" s="269">
        <f t="shared" si="11"/>
        <v>0</v>
      </c>
      <c r="Q105" s="269">
        <f t="shared" si="11"/>
        <v>0</v>
      </c>
      <c r="R105" s="269">
        <f t="shared" si="11"/>
        <v>0</v>
      </c>
      <c r="S105" s="269">
        <f t="shared" si="11"/>
        <v>0</v>
      </c>
      <c r="T105" s="269">
        <f t="shared" si="11"/>
        <v>0</v>
      </c>
      <c r="U105" s="269">
        <f t="shared" si="11"/>
        <v>0</v>
      </c>
      <c r="V105" s="269">
        <f t="shared" si="11"/>
        <v>0</v>
      </c>
      <c r="W105" s="269">
        <f t="shared" si="11"/>
        <v>0</v>
      </c>
      <c r="X105" s="269">
        <f t="shared" si="11"/>
        <v>0</v>
      </c>
      <c r="Y105" s="269">
        <f t="shared" si="11"/>
        <v>0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</v>
      </c>
      <c r="C106" s="318">
        <f t="shared" si="12"/>
        <v>0</v>
      </c>
      <c r="D106" s="318">
        <f t="shared" si="12"/>
        <v>0</v>
      </c>
      <c r="E106" s="318">
        <f t="shared" si="12"/>
        <v>0</v>
      </c>
      <c r="F106" s="318">
        <f t="shared" si="12"/>
        <v>0</v>
      </c>
      <c r="G106" s="318">
        <f t="shared" si="12"/>
        <v>0</v>
      </c>
      <c r="H106" s="318">
        <f t="shared" si="12"/>
        <v>0</v>
      </c>
      <c r="I106" s="318">
        <f t="shared" si="12"/>
        <v>0</v>
      </c>
      <c r="J106" s="318">
        <f t="shared" si="12"/>
        <v>0</v>
      </c>
      <c r="K106" s="318">
        <f t="shared" si="12"/>
        <v>0</v>
      </c>
      <c r="L106" s="318">
        <f t="shared" si="12"/>
        <v>0</v>
      </c>
      <c r="M106" s="318">
        <f t="shared" si="12"/>
        <v>0</v>
      </c>
      <c r="N106" s="318">
        <f t="shared" si="12"/>
        <v>0</v>
      </c>
      <c r="O106" s="318">
        <f t="shared" si="12"/>
        <v>0</v>
      </c>
      <c r="P106" s="318">
        <f t="shared" si="12"/>
        <v>0</v>
      </c>
      <c r="Q106" s="318">
        <f t="shared" si="12"/>
        <v>0</v>
      </c>
      <c r="R106" s="318">
        <f t="shared" si="12"/>
        <v>0</v>
      </c>
      <c r="S106" s="318">
        <f t="shared" si="12"/>
        <v>0</v>
      </c>
      <c r="T106" s="318">
        <f t="shared" si="12"/>
        <v>0</v>
      </c>
      <c r="U106" s="318">
        <f t="shared" si="12"/>
        <v>0</v>
      </c>
      <c r="V106" s="318">
        <f t="shared" si="12"/>
        <v>0</v>
      </c>
      <c r="W106" s="318">
        <f t="shared" si="12"/>
        <v>0</v>
      </c>
      <c r="X106" s="318">
        <f t="shared" si="12"/>
        <v>0</v>
      </c>
      <c r="Y106" s="318">
        <f t="shared" si="12"/>
        <v>0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0</v>
      </c>
      <c r="C107" s="318">
        <f t="shared" si="13"/>
        <v>0</v>
      </c>
      <c r="D107" s="318">
        <f t="shared" si="13"/>
        <v>0</v>
      </c>
      <c r="E107" s="318">
        <f t="shared" si="13"/>
        <v>0</v>
      </c>
      <c r="F107" s="318">
        <f t="shared" si="13"/>
        <v>0</v>
      </c>
      <c r="G107" s="318">
        <f t="shared" si="13"/>
        <v>0</v>
      </c>
      <c r="H107" s="318">
        <f t="shared" si="13"/>
        <v>0</v>
      </c>
      <c r="I107" s="318">
        <f t="shared" si="13"/>
        <v>0</v>
      </c>
      <c r="J107" s="318">
        <f t="shared" si="13"/>
        <v>0</v>
      </c>
      <c r="K107" s="318">
        <f t="shared" si="13"/>
        <v>0</v>
      </c>
      <c r="L107" s="318">
        <f t="shared" si="13"/>
        <v>0</v>
      </c>
      <c r="M107" s="318">
        <f t="shared" si="13"/>
        <v>0</v>
      </c>
      <c r="N107" s="318">
        <f t="shared" si="13"/>
        <v>0</v>
      </c>
      <c r="O107" s="318">
        <f t="shared" si="13"/>
        <v>0</v>
      </c>
      <c r="P107" s="318">
        <f t="shared" si="13"/>
        <v>0</v>
      </c>
      <c r="Q107" s="318">
        <f t="shared" si="13"/>
        <v>0</v>
      </c>
      <c r="R107" s="318">
        <f t="shared" si="13"/>
        <v>0</v>
      </c>
      <c r="S107" s="318">
        <f t="shared" si="13"/>
        <v>0</v>
      </c>
      <c r="T107" s="318">
        <f t="shared" si="13"/>
        <v>0</v>
      </c>
      <c r="U107" s="318">
        <f t="shared" si="13"/>
        <v>0</v>
      </c>
      <c r="V107" s="318">
        <f t="shared" si="13"/>
        <v>0</v>
      </c>
      <c r="W107" s="318">
        <f t="shared" si="13"/>
        <v>0</v>
      </c>
      <c r="X107" s="318">
        <f t="shared" si="13"/>
        <v>0</v>
      </c>
      <c r="Y107" s="318">
        <f t="shared" si="13"/>
        <v>0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0</v>
      </c>
      <c r="C108" s="319">
        <f t="shared" si="14"/>
        <v>0</v>
      </c>
      <c r="D108" s="319">
        <f t="shared" si="14"/>
        <v>0</v>
      </c>
      <c r="E108" s="319">
        <f t="shared" si="14"/>
        <v>0</v>
      </c>
      <c r="F108" s="319">
        <f t="shared" si="14"/>
        <v>0</v>
      </c>
      <c r="G108" s="319">
        <f t="shared" si="14"/>
        <v>0</v>
      </c>
      <c r="H108" s="319">
        <f t="shared" si="14"/>
        <v>0</v>
      </c>
      <c r="I108" s="319">
        <f t="shared" si="14"/>
        <v>0</v>
      </c>
      <c r="J108" s="319">
        <f t="shared" si="14"/>
        <v>0</v>
      </c>
      <c r="K108" s="319">
        <f t="shared" si="14"/>
        <v>0</v>
      </c>
      <c r="L108" s="319">
        <f t="shared" si="14"/>
        <v>0</v>
      </c>
      <c r="M108" s="319">
        <f t="shared" si="14"/>
        <v>0</v>
      </c>
      <c r="N108" s="319">
        <f t="shared" si="14"/>
        <v>0</v>
      </c>
      <c r="O108" s="319">
        <f t="shared" si="14"/>
        <v>0</v>
      </c>
      <c r="P108" s="319">
        <f t="shared" si="14"/>
        <v>0</v>
      </c>
      <c r="Q108" s="319">
        <f t="shared" si="14"/>
        <v>0</v>
      </c>
      <c r="R108" s="319">
        <f t="shared" si="14"/>
        <v>0</v>
      </c>
      <c r="S108" s="319">
        <f t="shared" si="14"/>
        <v>0</v>
      </c>
      <c r="T108" s="319">
        <f t="shared" si="14"/>
        <v>0</v>
      </c>
      <c r="U108" s="319">
        <f t="shared" si="14"/>
        <v>0</v>
      </c>
      <c r="V108" s="319">
        <f t="shared" si="14"/>
        <v>0</v>
      </c>
      <c r="W108" s="319">
        <f t="shared" si="14"/>
        <v>0</v>
      </c>
      <c r="X108" s="319">
        <f t="shared" si="14"/>
        <v>0</v>
      </c>
      <c r="Y108" s="319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0</v>
      </c>
      <c r="C110" s="232">
        <f t="shared" si="15"/>
        <v>0</v>
      </c>
      <c r="D110" s="232">
        <f t="shared" si="15"/>
        <v>0</v>
      </c>
      <c r="E110" s="232">
        <f t="shared" si="15"/>
        <v>0</v>
      </c>
      <c r="F110" s="232">
        <f t="shared" si="15"/>
        <v>0</v>
      </c>
      <c r="G110" s="232">
        <f t="shared" si="15"/>
        <v>0</v>
      </c>
      <c r="H110" s="232">
        <f t="shared" si="15"/>
        <v>0</v>
      </c>
      <c r="I110" s="232">
        <f t="shared" si="15"/>
        <v>0</v>
      </c>
      <c r="J110" s="232">
        <f t="shared" si="15"/>
        <v>0</v>
      </c>
      <c r="K110" s="232">
        <f t="shared" si="15"/>
        <v>0</v>
      </c>
      <c r="L110" s="232">
        <f t="shared" si="15"/>
        <v>0</v>
      </c>
      <c r="M110" s="232">
        <f t="shared" si="15"/>
        <v>0</v>
      </c>
      <c r="N110" s="232">
        <f t="shared" si="15"/>
        <v>0</v>
      </c>
      <c r="O110" s="232">
        <f t="shared" si="15"/>
        <v>0</v>
      </c>
      <c r="P110" s="232">
        <f t="shared" si="15"/>
        <v>0</v>
      </c>
      <c r="Q110" s="232">
        <f t="shared" si="15"/>
        <v>0</v>
      </c>
      <c r="R110" s="232">
        <f t="shared" si="15"/>
        <v>0</v>
      </c>
      <c r="S110" s="232">
        <f t="shared" si="15"/>
        <v>0</v>
      </c>
      <c r="T110" s="232">
        <f t="shared" si="15"/>
        <v>0</v>
      </c>
      <c r="U110" s="232">
        <f t="shared" si="15"/>
        <v>0</v>
      </c>
      <c r="V110" s="232">
        <f t="shared" si="15"/>
        <v>0</v>
      </c>
      <c r="W110" s="232">
        <f t="shared" si="15"/>
        <v>0</v>
      </c>
      <c r="X110" s="232">
        <f t="shared" si="15"/>
        <v>0</v>
      </c>
      <c r="Y110" s="232">
        <f t="shared" si="15"/>
        <v>0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0</v>
      </c>
      <c r="C111" s="299">
        <f t="shared" si="16"/>
        <v>0</v>
      </c>
      <c r="D111" s="299">
        <f t="shared" si="16"/>
        <v>0</v>
      </c>
      <c r="E111" s="299">
        <f t="shared" si="16"/>
        <v>0</v>
      </c>
      <c r="F111" s="299">
        <f t="shared" si="16"/>
        <v>0</v>
      </c>
      <c r="G111" s="299">
        <f t="shared" si="16"/>
        <v>0</v>
      </c>
      <c r="H111" s="299">
        <f t="shared" si="16"/>
        <v>0</v>
      </c>
      <c r="I111" s="299">
        <f t="shared" si="16"/>
        <v>0</v>
      </c>
      <c r="J111" s="299">
        <f t="shared" si="16"/>
        <v>0</v>
      </c>
      <c r="K111" s="299">
        <f t="shared" si="16"/>
        <v>0</v>
      </c>
      <c r="L111" s="299">
        <f t="shared" si="16"/>
        <v>0</v>
      </c>
      <c r="M111" s="299">
        <f t="shared" si="16"/>
        <v>0</v>
      </c>
      <c r="N111" s="299">
        <f t="shared" si="16"/>
        <v>0</v>
      </c>
      <c r="O111" s="299">
        <f t="shared" si="16"/>
        <v>0</v>
      </c>
      <c r="P111" s="299">
        <f t="shared" si="16"/>
        <v>0</v>
      </c>
      <c r="Q111" s="299">
        <f t="shared" si="16"/>
        <v>0</v>
      </c>
      <c r="R111" s="299">
        <f t="shared" si="16"/>
        <v>0</v>
      </c>
      <c r="S111" s="299">
        <f t="shared" si="16"/>
        <v>0</v>
      </c>
      <c r="T111" s="299">
        <f t="shared" si="16"/>
        <v>0</v>
      </c>
      <c r="U111" s="299">
        <f t="shared" si="16"/>
        <v>0</v>
      </c>
      <c r="V111" s="299">
        <f t="shared" si="16"/>
        <v>0</v>
      </c>
      <c r="W111" s="299">
        <f t="shared" si="16"/>
        <v>0</v>
      </c>
      <c r="X111" s="299">
        <f t="shared" si="16"/>
        <v>0</v>
      </c>
      <c r="Y111" s="299">
        <f t="shared" si="16"/>
        <v>0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0</v>
      </c>
      <c r="C112" s="233">
        <f t="shared" si="17"/>
        <v>0</v>
      </c>
      <c r="D112" s="233">
        <f t="shared" si="17"/>
        <v>0</v>
      </c>
      <c r="E112" s="233">
        <f t="shared" si="17"/>
        <v>0</v>
      </c>
      <c r="F112" s="233">
        <f t="shared" si="17"/>
        <v>0</v>
      </c>
      <c r="G112" s="233">
        <f t="shared" si="17"/>
        <v>0</v>
      </c>
      <c r="H112" s="233">
        <f t="shared" si="17"/>
        <v>0</v>
      </c>
      <c r="I112" s="233">
        <f t="shared" si="17"/>
        <v>0</v>
      </c>
      <c r="J112" s="233">
        <f t="shared" si="17"/>
        <v>0</v>
      </c>
      <c r="K112" s="233">
        <f t="shared" si="17"/>
        <v>0</v>
      </c>
      <c r="L112" s="233">
        <f t="shared" si="17"/>
        <v>0</v>
      </c>
      <c r="M112" s="233">
        <f t="shared" si="17"/>
        <v>0</v>
      </c>
      <c r="N112" s="233">
        <f t="shared" si="17"/>
        <v>0</v>
      </c>
      <c r="O112" s="233">
        <f t="shared" si="17"/>
        <v>0</v>
      </c>
      <c r="P112" s="233">
        <f t="shared" si="17"/>
        <v>0</v>
      </c>
      <c r="Q112" s="233">
        <f t="shared" si="17"/>
        <v>0</v>
      </c>
      <c r="R112" s="233">
        <f t="shared" si="17"/>
        <v>0</v>
      </c>
      <c r="S112" s="233">
        <f t="shared" si="17"/>
        <v>0</v>
      </c>
      <c r="T112" s="233">
        <f t="shared" si="17"/>
        <v>0</v>
      </c>
      <c r="U112" s="233">
        <f t="shared" si="17"/>
        <v>0</v>
      </c>
      <c r="V112" s="233">
        <f t="shared" si="17"/>
        <v>0</v>
      </c>
      <c r="W112" s="233">
        <f t="shared" si="17"/>
        <v>0</v>
      </c>
      <c r="X112" s="233">
        <f t="shared" si="17"/>
        <v>0</v>
      </c>
      <c r="Y112" s="233">
        <f t="shared" si="17"/>
        <v>0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0</v>
      </c>
      <c r="C113" s="233">
        <f t="shared" si="18"/>
        <v>0</v>
      </c>
      <c r="D113" s="233">
        <f t="shared" si="18"/>
        <v>0</v>
      </c>
      <c r="E113" s="233">
        <f t="shared" si="18"/>
        <v>0</v>
      </c>
      <c r="F113" s="233">
        <f t="shared" si="18"/>
        <v>0</v>
      </c>
      <c r="G113" s="233">
        <f t="shared" si="18"/>
        <v>0</v>
      </c>
      <c r="H113" s="233">
        <f t="shared" si="18"/>
        <v>0</v>
      </c>
      <c r="I113" s="233">
        <f t="shared" si="18"/>
        <v>0</v>
      </c>
      <c r="J113" s="233">
        <f t="shared" si="18"/>
        <v>0</v>
      </c>
      <c r="K113" s="233">
        <f t="shared" si="18"/>
        <v>0</v>
      </c>
      <c r="L113" s="233">
        <f t="shared" si="18"/>
        <v>0</v>
      </c>
      <c r="M113" s="233">
        <f t="shared" si="18"/>
        <v>0</v>
      </c>
      <c r="N113" s="233">
        <f t="shared" si="18"/>
        <v>0</v>
      </c>
      <c r="O113" s="233">
        <f t="shared" si="18"/>
        <v>0</v>
      </c>
      <c r="P113" s="233">
        <f t="shared" si="18"/>
        <v>0</v>
      </c>
      <c r="Q113" s="233">
        <f t="shared" si="18"/>
        <v>0</v>
      </c>
      <c r="R113" s="233">
        <f t="shared" si="18"/>
        <v>0</v>
      </c>
      <c r="S113" s="233">
        <f t="shared" si="18"/>
        <v>0</v>
      </c>
      <c r="T113" s="233">
        <f t="shared" si="18"/>
        <v>0</v>
      </c>
      <c r="U113" s="233">
        <f t="shared" si="18"/>
        <v>0</v>
      </c>
      <c r="V113" s="233">
        <f t="shared" si="18"/>
        <v>0</v>
      </c>
      <c r="W113" s="233">
        <f t="shared" si="18"/>
        <v>0</v>
      </c>
      <c r="X113" s="233">
        <f t="shared" si="18"/>
        <v>0</v>
      </c>
      <c r="Y113" s="233">
        <f t="shared" si="18"/>
        <v>0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0</v>
      </c>
      <c r="C114" s="233">
        <f t="shared" si="19"/>
        <v>0</v>
      </c>
      <c r="D114" s="233">
        <f t="shared" si="19"/>
        <v>0</v>
      </c>
      <c r="E114" s="233">
        <f t="shared" si="19"/>
        <v>0</v>
      </c>
      <c r="F114" s="233">
        <f t="shared" si="19"/>
        <v>0</v>
      </c>
      <c r="G114" s="233">
        <f t="shared" si="19"/>
        <v>0</v>
      </c>
      <c r="H114" s="233">
        <f t="shared" si="19"/>
        <v>0</v>
      </c>
      <c r="I114" s="233">
        <f t="shared" si="19"/>
        <v>0</v>
      </c>
      <c r="J114" s="233">
        <f t="shared" si="19"/>
        <v>0</v>
      </c>
      <c r="K114" s="233">
        <f t="shared" si="19"/>
        <v>0</v>
      </c>
      <c r="L114" s="233">
        <f t="shared" si="19"/>
        <v>0</v>
      </c>
      <c r="M114" s="233">
        <f t="shared" si="19"/>
        <v>0</v>
      </c>
      <c r="N114" s="233">
        <f t="shared" si="19"/>
        <v>0</v>
      </c>
      <c r="O114" s="233">
        <f t="shared" si="19"/>
        <v>0</v>
      </c>
      <c r="P114" s="233">
        <f t="shared" si="19"/>
        <v>0</v>
      </c>
      <c r="Q114" s="233">
        <f t="shared" si="19"/>
        <v>0</v>
      </c>
      <c r="R114" s="233">
        <f t="shared" si="19"/>
        <v>0</v>
      </c>
      <c r="S114" s="233">
        <f t="shared" si="19"/>
        <v>0</v>
      </c>
      <c r="T114" s="233">
        <f t="shared" si="19"/>
        <v>0</v>
      </c>
      <c r="U114" s="233">
        <f t="shared" si="19"/>
        <v>0</v>
      </c>
      <c r="V114" s="233">
        <f t="shared" si="19"/>
        <v>0</v>
      </c>
      <c r="W114" s="233">
        <f t="shared" si="19"/>
        <v>0</v>
      </c>
      <c r="X114" s="233">
        <f t="shared" si="19"/>
        <v>0</v>
      </c>
      <c r="Y114" s="233">
        <f t="shared" si="19"/>
        <v>0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0</v>
      </c>
      <c r="C115" s="300">
        <f t="shared" si="20"/>
        <v>0</v>
      </c>
      <c r="D115" s="300">
        <f t="shared" si="20"/>
        <v>0</v>
      </c>
      <c r="E115" s="300">
        <f t="shared" si="20"/>
        <v>0</v>
      </c>
      <c r="F115" s="300">
        <f t="shared" si="20"/>
        <v>0</v>
      </c>
      <c r="G115" s="300">
        <f t="shared" si="20"/>
        <v>0</v>
      </c>
      <c r="H115" s="300">
        <f t="shared" si="20"/>
        <v>0</v>
      </c>
      <c r="I115" s="300">
        <f t="shared" si="20"/>
        <v>0</v>
      </c>
      <c r="J115" s="300">
        <f t="shared" si="20"/>
        <v>0</v>
      </c>
      <c r="K115" s="300">
        <f t="shared" si="20"/>
        <v>0</v>
      </c>
      <c r="L115" s="300">
        <f t="shared" si="20"/>
        <v>0</v>
      </c>
      <c r="M115" s="300">
        <f t="shared" si="20"/>
        <v>0</v>
      </c>
      <c r="N115" s="300">
        <f t="shared" si="20"/>
        <v>0</v>
      </c>
      <c r="O115" s="300">
        <f t="shared" si="20"/>
        <v>0</v>
      </c>
      <c r="P115" s="300">
        <f t="shared" si="20"/>
        <v>0</v>
      </c>
      <c r="Q115" s="300">
        <f t="shared" si="20"/>
        <v>0</v>
      </c>
      <c r="R115" s="300">
        <f t="shared" si="20"/>
        <v>0</v>
      </c>
      <c r="S115" s="300">
        <f t="shared" si="20"/>
        <v>0</v>
      </c>
      <c r="T115" s="300">
        <f t="shared" si="20"/>
        <v>0</v>
      </c>
      <c r="U115" s="300">
        <f t="shared" si="20"/>
        <v>0</v>
      </c>
      <c r="V115" s="300">
        <f t="shared" si="20"/>
        <v>0</v>
      </c>
      <c r="W115" s="300">
        <f t="shared" si="20"/>
        <v>0</v>
      </c>
      <c r="X115" s="300">
        <f t="shared" si="20"/>
        <v>0</v>
      </c>
      <c r="Y115" s="300">
        <f t="shared" si="20"/>
        <v>0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0</v>
      </c>
      <c r="C116" s="301">
        <f t="shared" si="21"/>
        <v>0</v>
      </c>
      <c r="D116" s="301">
        <f t="shared" si="21"/>
        <v>0</v>
      </c>
      <c r="E116" s="301">
        <f t="shared" si="21"/>
        <v>0</v>
      </c>
      <c r="F116" s="301">
        <f t="shared" si="21"/>
        <v>0</v>
      </c>
      <c r="G116" s="301">
        <f t="shared" si="21"/>
        <v>0</v>
      </c>
      <c r="H116" s="301">
        <f t="shared" si="21"/>
        <v>0</v>
      </c>
      <c r="I116" s="301">
        <f t="shared" si="21"/>
        <v>0</v>
      </c>
      <c r="J116" s="301">
        <f t="shared" si="21"/>
        <v>0</v>
      </c>
      <c r="K116" s="301">
        <f t="shared" si="21"/>
        <v>0</v>
      </c>
      <c r="L116" s="301">
        <f t="shared" si="21"/>
        <v>0</v>
      </c>
      <c r="M116" s="301">
        <f t="shared" si="21"/>
        <v>0</v>
      </c>
      <c r="N116" s="301">
        <f t="shared" si="21"/>
        <v>0</v>
      </c>
      <c r="O116" s="301">
        <f t="shared" si="21"/>
        <v>0</v>
      </c>
      <c r="P116" s="301">
        <f t="shared" si="21"/>
        <v>0</v>
      </c>
      <c r="Q116" s="301">
        <f t="shared" si="21"/>
        <v>0</v>
      </c>
      <c r="R116" s="301">
        <f t="shared" si="21"/>
        <v>0</v>
      </c>
      <c r="S116" s="301">
        <f t="shared" si="21"/>
        <v>0</v>
      </c>
      <c r="T116" s="301">
        <f t="shared" si="21"/>
        <v>0</v>
      </c>
      <c r="U116" s="301">
        <f t="shared" si="21"/>
        <v>0</v>
      </c>
      <c r="V116" s="301">
        <f t="shared" si="21"/>
        <v>0</v>
      </c>
      <c r="W116" s="301">
        <f t="shared" si="21"/>
        <v>0</v>
      </c>
      <c r="X116" s="301">
        <f t="shared" si="21"/>
        <v>0</v>
      </c>
      <c r="Y116" s="301">
        <f t="shared" si="21"/>
        <v>0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0</v>
      </c>
      <c r="C117" s="302">
        <f t="shared" si="22"/>
        <v>0</v>
      </c>
      <c r="D117" s="302">
        <f t="shared" si="22"/>
        <v>0</v>
      </c>
      <c r="E117" s="302">
        <f t="shared" si="22"/>
        <v>0</v>
      </c>
      <c r="F117" s="302">
        <f t="shared" si="22"/>
        <v>0</v>
      </c>
      <c r="G117" s="302">
        <f t="shared" si="22"/>
        <v>0</v>
      </c>
      <c r="H117" s="302">
        <f t="shared" si="22"/>
        <v>0</v>
      </c>
      <c r="I117" s="302">
        <f t="shared" si="22"/>
        <v>0</v>
      </c>
      <c r="J117" s="302">
        <f t="shared" si="22"/>
        <v>0</v>
      </c>
      <c r="K117" s="302">
        <f t="shared" si="22"/>
        <v>0</v>
      </c>
      <c r="L117" s="302">
        <f t="shared" si="22"/>
        <v>0</v>
      </c>
      <c r="M117" s="302">
        <f t="shared" si="22"/>
        <v>0</v>
      </c>
      <c r="N117" s="302">
        <f t="shared" si="22"/>
        <v>0</v>
      </c>
      <c r="O117" s="302">
        <f t="shared" si="22"/>
        <v>0</v>
      </c>
      <c r="P117" s="302">
        <f t="shared" si="22"/>
        <v>0</v>
      </c>
      <c r="Q117" s="302">
        <f t="shared" si="22"/>
        <v>0</v>
      </c>
      <c r="R117" s="302">
        <f t="shared" si="22"/>
        <v>0</v>
      </c>
      <c r="S117" s="302">
        <f t="shared" si="22"/>
        <v>0</v>
      </c>
      <c r="T117" s="302">
        <f t="shared" si="22"/>
        <v>0</v>
      </c>
      <c r="U117" s="302">
        <f t="shared" si="22"/>
        <v>0</v>
      </c>
      <c r="V117" s="302">
        <f t="shared" si="22"/>
        <v>0</v>
      </c>
      <c r="W117" s="302">
        <f t="shared" si="22"/>
        <v>0</v>
      </c>
      <c r="X117" s="302">
        <f t="shared" si="22"/>
        <v>0</v>
      </c>
      <c r="Y117" s="302">
        <f t="shared" si="22"/>
        <v>0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0</v>
      </c>
      <c r="C118" s="302">
        <f t="shared" si="23"/>
        <v>0</v>
      </c>
      <c r="D118" s="302">
        <f t="shared" si="23"/>
        <v>0</v>
      </c>
      <c r="E118" s="302">
        <f t="shared" si="23"/>
        <v>0</v>
      </c>
      <c r="F118" s="302">
        <f t="shared" si="23"/>
        <v>0</v>
      </c>
      <c r="G118" s="302">
        <f t="shared" si="23"/>
        <v>0</v>
      </c>
      <c r="H118" s="302">
        <f t="shared" si="23"/>
        <v>0</v>
      </c>
      <c r="I118" s="302">
        <f t="shared" si="23"/>
        <v>0</v>
      </c>
      <c r="J118" s="302">
        <f t="shared" si="23"/>
        <v>0</v>
      </c>
      <c r="K118" s="302">
        <f t="shared" si="23"/>
        <v>0</v>
      </c>
      <c r="L118" s="302">
        <f t="shared" si="23"/>
        <v>0</v>
      </c>
      <c r="M118" s="302">
        <f t="shared" si="23"/>
        <v>0</v>
      </c>
      <c r="N118" s="302">
        <f t="shared" si="23"/>
        <v>0</v>
      </c>
      <c r="O118" s="302">
        <f t="shared" si="23"/>
        <v>0</v>
      </c>
      <c r="P118" s="302">
        <f t="shared" si="23"/>
        <v>0</v>
      </c>
      <c r="Q118" s="302">
        <f t="shared" si="23"/>
        <v>0</v>
      </c>
      <c r="R118" s="302">
        <f t="shared" si="23"/>
        <v>0</v>
      </c>
      <c r="S118" s="302">
        <f t="shared" si="23"/>
        <v>0</v>
      </c>
      <c r="T118" s="302">
        <f t="shared" si="23"/>
        <v>0</v>
      </c>
      <c r="U118" s="302">
        <f t="shared" si="23"/>
        <v>0</v>
      </c>
      <c r="V118" s="302">
        <f t="shared" si="23"/>
        <v>0</v>
      </c>
      <c r="W118" s="302">
        <f t="shared" si="23"/>
        <v>0</v>
      </c>
      <c r="X118" s="302">
        <f t="shared" si="23"/>
        <v>0</v>
      </c>
      <c r="Y118" s="302">
        <f t="shared" si="23"/>
        <v>0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</v>
      </c>
      <c r="C119" s="301">
        <f t="shared" si="24"/>
        <v>0</v>
      </c>
      <c r="D119" s="301">
        <f t="shared" si="24"/>
        <v>0</v>
      </c>
      <c r="E119" s="301">
        <f t="shared" si="24"/>
        <v>0</v>
      </c>
      <c r="F119" s="301">
        <f t="shared" si="24"/>
        <v>0</v>
      </c>
      <c r="G119" s="301">
        <f t="shared" si="24"/>
        <v>0</v>
      </c>
      <c r="H119" s="301">
        <f t="shared" si="24"/>
        <v>0</v>
      </c>
      <c r="I119" s="301">
        <f t="shared" si="24"/>
        <v>0</v>
      </c>
      <c r="J119" s="301">
        <f t="shared" si="24"/>
        <v>0</v>
      </c>
      <c r="K119" s="301">
        <f t="shared" si="24"/>
        <v>0</v>
      </c>
      <c r="L119" s="301">
        <f t="shared" si="24"/>
        <v>0</v>
      </c>
      <c r="M119" s="301">
        <f t="shared" si="24"/>
        <v>0</v>
      </c>
      <c r="N119" s="301">
        <f t="shared" si="24"/>
        <v>0</v>
      </c>
      <c r="O119" s="301">
        <f t="shared" si="24"/>
        <v>0</v>
      </c>
      <c r="P119" s="301">
        <f t="shared" si="24"/>
        <v>0</v>
      </c>
      <c r="Q119" s="301">
        <f t="shared" si="24"/>
        <v>0</v>
      </c>
      <c r="R119" s="301">
        <f t="shared" si="24"/>
        <v>0</v>
      </c>
      <c r="S119" s="301">
        <f t="shared" si="24"/>
        <v>0</v>
      </c>
      <c r="T119" s="301">
        <f t="shared" si="24"/>
        <v>0</v>
      </c>
      <c r="U119" s="301">
        <f t="shared" si="24"/>
        <v>0</v>
      </c>
      <c r="V119" s="301">
        <f t="shared" si="24"/>
        <v>0</v>
      </c>
      <c r="W119" s="301">
        <f t="shared" si="24"/>
        <v>0</v>
      </c>
      <c r="X119" s="301">
        <f t="shared" si="24"/>
        <v>0</v>
      </c>
      <c r="Y119" s="301">
        <f t="shared" si="24"/>
        <v>0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</v>
      </c>
      <c r="C120" s="302">
        <f t="shared" si="25"/>
        <v>0</v>
      </c>
      <c r="D120" s="302">
        <f t="shared" si="25"/>
        <v>0</v>
      </c>
      <c r="E120" s="302">
        <f t="shared" si="25"/>
        <v>0</v>
      </c>
      <c r="F120" s="302">
        <f t="shared" si="25"/>
        <v>0</v>
      </c>
      <c r="G120" s="302">
        <f t="shared" si="25"/>
        <v>0</v>
      </c>
      <c r="H120" s="302">
        <f t="shared" si="25"/>
        <v>0</v>
      </c>
      <c r="I120" s="302">
        <f t="shared" si="25"/>
        <v>0</v>
      </c>
      <c r="J120" s="302">
        <f t="shared" si="25"/>
        <v>0</v>
      </c>
      <c r="K120" s="302">
        <f t="shared" si="25"/>
        <v>0</v>
      </c>
      <c r="L120" s="302">
        <f t="shared" si="25"/>
        <v>0</v>
      </c>
      <c r="M120" s="302">
        <f t="shared" si="25"/>
        <v>0</v>
      </c>
      <c r="N120" s="302">
        <f t="shared" si="25"/>
        <v>0</v>
      </c>
      <c r="O120" s="302">
        <f t="shared" si="25"/>
        <v>0</v>
      </c>
      <c r="P120" s="302">
        <f t="shared" si="25"/>
        <v>0</v>
      </c>
      <c r="Q120" s="302">
        <f t="shared" si="25"/>
        <v>0</v>
      </c>
      <c r="R120" s="302">
        <f t="shared" si="25"/>
        <v>0</v>
      </c>
      <c r="S120" s="302">
        <f t="shared" si="25"/>
        <v>0</v>
      </c>
      <c r="T120" s="302">
        <f t="shared" si="25"/>
        <v>0</v>
      </c>
      <c r="U120" s="302">
        <f t="shared" si="25"/>
        <v>0</v>
      </c>
      <c r="V120" s="302">
        <f t="shared" si="25"/>
        <v>0</v>
      </c>
      <c r="W120" s="302">
        <f t="shared" si="25"/>
        <v>0</v>
      </c>
      <c r="X120" s="302">
        <f t="shared" si="25"/>
        <v>0</v>
      </c>
      <c r="Y120" s="302">
        <f t="shared" si="25"/>
        <v>0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0</v>
      </c>
      <c r="C121" s="302">
        <f t="shared" si="26"/>
        <v>0</v>
      </c>
      <c r="D121" s="302">
        <f t="shared" si="26"/>
        <v>0</v>
      </c>
      <c r="E121" s="302">
        <f t="shared" si="26"/>
        <v>0</v>
      </c>
      <c r="F121" s="302">
        <f t="shared" si="26"/>
        <v>0</v>
      </c>
      <c r="G121" s="302">
        <f t="shared" si="26"/>
        <v>0</v>
      </c>
      <c r="H121" s="302">
        <f t="shared" si="26"/>
        <v>0</v>
      </c>
      <c r="I121" s="302">
        <f t="shared" si="26"/>
        <v>0</v>
      </c>
      <c r="J121" s="302">
        <f t="shared" si="26"/>
        <v>0</v>
      </c>
      <c r="K121" s="302">
        <f t="shared" si="26"/>
        <v>0</v>
      </c>
      <c r="L121" s="302">
        <f t="shared" si="26"/>
        <v>0</v>
      </c>
      <c r="M121" s="302">
        <f t="shared" si="26"/>
        <v>0</v>
      </c>
      <c r="N121" s="302">
        <f t="shared" si="26"/>
        <v>0</v>
      </c>
      <c r="O121" s="302">
        <f t="shared" si="26"/>
        <v>0</v>
      </c>
      <c r="P121" s="302">
        <f t="shared" si="26"/>
        <v>0</v>
      </c>
      <c r="Q121" s="302">
        <f t="shared" si="26"/>
        <v>0</v>
      </c>
      <c r="R121" s="302">
        <f t="shared" si="26"/>
        <v>0</v>
      </c>
      <c r="S121" s="302">
        <f t="shared" si="26"/>
        <v>0</v>
      </c>
      <c r="T121" s="302">
        <f t="shared" si="26"/>
        <v>0</v>
      </c>
      <c r="U121" s="302">
        <f t="shared" si="26"/>
        <v>0</v>
      </c>
      <c r="V121" s="302">
        <f t="shared" si="26"/>
        <v>0</v>
      </c>
      <c r="W121" s="302">
        <f t="shared" si="26"/>
        <v>0</v>
      </c>
      <c r="X121" s="302">
        <f t="shared" si="26"/>
        <v>0</v>
      </c>
      <c r="Y121" s="302">
        <f t="shared" si="26"/>
        <v>0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0</v>
      </c>
      <c r="C122" s="301">
        <f t="shared" si="27"/>
        <v>0</v>
      </c>
      <c r="D122" s="301">
        <f t="shared" si="27"/>
        <v>0</v>
      </c>
      <c r="E122" s="301">
        <f t="shared" si="27"/>
        <v>0</v>
      </c>
      <c r="F122" s="301">
        <f t="shared" si="27"/>
        <v>0</v>
      </c>
      <c r="G122" s="301">
        <f t="shared" si="27"/>
        <v>0</v>
      </c>
      <c r="H122" s="301">
        <f t="shared" si="27"/>
        <v>0</v>
      </c>
      <c r="I122" s="301">
        <f t="shared" si="27"/>
        <v>0</v>
      </c>
      <c r="J122" s="301">
        <f t="shared" si="27"/>
        <v>0</v>
      </c>
      <c r="K122" s="301">
        <f t="shared" si="27"/>
        <v>0</v>
      </c>
      <c r="L122" s="301">
        <f t="shared" si="27"/>
        <v>0</v>
      </c>
      <c r="M122" s="301">
        <f t="shared" si="27"/>
        <v>0</v>
      </c>
      <c r="N122" s="301">
        <f t="shared" si="27"/>
        <v>0</v>
      </c>
      <c r="O122" s="301">
        <f t="shared" si="27"/>
        <v>0</v>
      </c>
      <c r="P122" s="301">
        <f t="shared" si="27"/>
        <v>0</v>
      </c>
      <c r="Q122" s="301">
        <f t="shared" si="27"/>
        <v>0</v>
      </c>
      <c r="R122" s="301">
        <f t="shared" si="27"/>
        <v>0</v>
      </c>
      <c r="S122" s="301">
        <f t="shared" si="27"/>
        <v>0</v>
      </c>
      <c r="T122" s="301">
        <f t="shared" si="27"/>
        <v>0</v>
      </c>
      <c r="U122" s="301">
        <f t="shared" si="27"/>
        <v>0</v>
      </c>
      <c r="V122" s="301">
        <f t="shared" si="27"/>
        <v>0</v>
      </c>
      <c r="W122" s="301">
        <f t="shared" si="27"/>
        <v>0</v>
      </c>
      <c r="X122" s="301">
        <f t="shared" si="27"/>
        <v>0</v>
      </c>
      <c r="Y122" s="301">
        <f t="shared" si="27"/>
        <v>0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0</v>
      </c>
      <c r="C123" s="302">
        <f t="shared" si="28"/>
        <v>0</v>
      </c>
      <c r="D123" s="302">
        <f t="shared" si="28"/>
        <v>0</v>
      </c>
      <c r="E123" s="302">
        <f t="shared" si="28"/>
        <v>0</v>
      </c>
      <c r="F123" s="302">
        <f t="shared" si="28"/>
        <v>0</v>
      </c>
      <c r="G123" s="302">
        <f t="shared" si="28"/>
        <v>0</v>
      </c>
      <c r="H123" s="302">
        <f t="shared" si="28"/>
        <v>0</v>
      </c>
      <c r="I123" s="302">
        <f t="shared" si="28"/>
        <v>0</v>
      </c>
      <c r="J123" s="302">
        <f t="shared" si="28"/>
        <v>0</v>
      </c>
      <c r="K123" s="302">
        <f t="shared" si="28"/>
        <v>0</v>
      </c>
      <c r="L123" s="302">
        <f t="shared" si="28"/>
        <v>0</v>
      </c>
      <c r="M123" s="302">
        <f t="shared" si="28"/>
        <v>0</v>
      </c>
      <c r="N123" s="302">
        <f t="shared" si="28"/>
        <v>0</v>
      </c>
      <c r="O123" s="302">
        <f t="shared" si="28"/>
        <v>0</v>
      </c>
      <c r="P123" s="302">
        <f t="shared" si="28"/>
        <v>0</v>
      </c>
      <c r="Q123" s="302">
        <f t="shared" si="28"/>
        <v>0</v>
      </c>
      <c r="R123" s="302">
        <f t="shared" si="28"/>
        <v>0</v>
      </c>
      <c r="S123" s="302">
        <f t="shared" si="28"/>
        <v>0</v>
      </c>
      <c r="T123" s="302">
        <f t="shared" si="28"/>
        <v>0</v>
      </c>
      <c r="U123" s="302">
        <f t="shared" si="28"/>
        <v>0</v>
      </c>
      <c r="V123" s="302">
        <f t="shared" si="28"/>
        <v>0</v>
      </c>
      <c r="W123" s="302">
        <f t="shared" si="28"/>
        <v>0</v>
      </c>
      <c r="X123" s="302">
        <f t="shared" si="28"/>
        <v>0</v>
      </c>
      <c r="Y123" s="302">
        <f t="shared" si="28"/>
        <v>0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0</v>
      </c>
      <c r="C124" s="303">
        <f t="shared" si="29"/>
        <v>0</v>
      </c>
      <c r="D124" s="303">
        <f t="shared" si="29"/>
        <v>0</v>
      </c>
      <c r="E124" s="303">
        <f t="shared" si="29"/>
        <v>0</v>
      </c>
      <c r="F124" s="303">
        <f t="shared" si="29"/>
        <v>0</v>
      </c>
      <c r="G124" s="303">
        <f t="shared" si="29"/>
        <v>0</v>
      </c>
      <c r="H124" s="303">
        <f t="shared" si="29"/>
        <v>0</v>
      </c>
      <c r="I124" s="303">
        <f t="shared" si="29"/>
        <v>0</v>
      </c>
      <c r="J124" s="303">
        <f t="shared" si="29"/>
        <v>0</v>
      </c>
      <c r="K124" s="303">
        <f t="shared" si="29"/>
        <v>0</v>
      </c>
      <c r="L124" s="303">
        <f t="shared" si="29"/>
        <v>0</v>
      </c>
      <c r="M124" s="303">
        <f t="shared" si="29"/>
        <v>0</v>
      </c>
      <c r="N124" s="303">
        <f t="shared" si="29"/>
        <v>0</v>
      </c>
      <c r="O124" s="303">
        <f t="shared" si="29"/>
        <v>0</v>
      </c>
      <c r="P124" s="303">
        <f t="shared" si="29"/>
        <v>0</v>
      </c>
      <c r="Q124" s="303">
        <f t="shared" si="29"/>
        <v>0</v>
      </c>
      <c r="R124" s="303">
        <f t="shared" si="29"/>
        <v>0</v>
      </c>
      <c r="S124" s="303">
        <f t="shared" si="29"/>
        <v>0</v>
      </c>
      <c r="T124" s="303">
        <f t="shared" si="29"/>
        <v>0</v>
      </c>
      <c r="U124" s="303">
        <f t="shared" si="29"/>
        <v>0</v>
      </c>
      <c r="V124" s="303">
        <f t="shared" si="29"/>
        <v>0</v>
      </c>
      <c r="W124" s="303">
        <f t="shared" si="29"/>
        <v>0</v>
      </c>
      <c r="X124" s="303">
        <f t="shared" si="29"/>
        <v>0</v>
      </c>
      <c r="Y124" s="303">
        <f t="shared" si="29"/>
        <v>0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1.0000000000000004</v>
      </c>
      <c r="C126" s="232">
        <f t="shared" si="30"/>
        <v>1.0000000000000004</v>
      </c>
      <c r="D126" s="232">
        <f t="shared" si="30"/>
        <v>1</v>
      </c>
      <c r="E126" s="232">
        <f t="shared" si="30"/>
        <v>1</v>
      </c>
      <c r="F126" s="232">
        <f t="shared" si="30"/>
        <v>0.99999999999999978</v>
      </c>
      <c r="G126" s="232">
        <f t="shared" si="30"/>
        <v>1.0000000000000004</v>
      </c>
      <c r="H126" s="232">
        <f t="shared" si="30"/>
        <v>1</v>
      </c>
      <c r="I126" s="232">
        <f t="shared" si="30"/>
        <v>1</v>
      </c>
      <c r="J126" s="232">
        <f t="shared" si="30"/>
        <v>0.99999999999999978</v>
      </c>
      <c r="K126" s="232">
        <f t="shared" si="30"/>
        <v>1</v>
      </c>
      <c r="L126" s="232">
        <f t="shared" si="30"/>
        <v>1</v>
      </c>
      <c r="M126" s="232">
        <f t="shared" si="30"/>
        <v>1.0000000000000002</v>
      </c>
      <c r="N126" s="232">
        <f t="shared" si="30"/>
        <v>1</v>
      </c>
      <c r="O126" s="232">
        <f t="shared" si="30"/>
        <v>1</v>
      </c>
      <c r="P126" s="232">
        <f t="shared" si="30"/>
        <v>1</v>
      </c>
      <c r="Q126" s="232">
        <f t="shared" si="30"/>
        <v>0.99999999999999989</v>
      </c>
      <c r="R126" s="232">
        <f t="shared" si="30"/>
        <v>0.99999999999999989</v>
      </c>
      <c r="S126" s="232">
        <f t="shared" si="30"/>
        <v>1</v>
      </c>
      <c r="T126" s="232">
        <f t="shared" si="30"/>
        <v>1.0000000000000002</v>
      </c>
      <c r="U126" s="232">
        <f t="shared" si="30"/>
        <v>1</v>
      </c>
      <c r="V126" s="232">
        <f t="shared" si="30"/>
        <v>1</v>
      </c>
      <c r="W126" s="232">
        <f t="shared" si="30"/>
        <v>0.99999999999999978</v>
      </c>
      <c r="X126" s="232">
        <f t="shared" si="30"/>
        <v>1</v>
      </c>
      <c r="Y126" s="232">
        <f t="shared" si="30"/>
        <v>1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2.4267194503839795E-2</v>
      </c>
      <c r="C127" s="299">
        <f t="shared" si="31"/>
        <v>2.4259858656256943E-2</v>
      </c>
      <c r="D127" s="299">
        <f t="shared" si="31"/>
        <v>2.4180378221599127E-2</v>
      </c>
      <c r="E127" s="299">
        <f t="shared" si="31"/>
        <v>2.4117557303440767E-2</v>
      </c>
      <c r="F127" s="299">
        <f t="shared" si="31"/>
        <v>2.4141963042419574E-2</v>
      </c>
      <c r="G127" s="299">
        <f t="shared" si="31"/>
        <v>2.4059503062480274E-2</v>
      </c>
      <c r="H127" s="299">
        <f t="shared" si="31"/>
        <v>2.432435697607474E-2</v>
      </c>
      <c r="I127" s="299">
        <f t="shared" si="31"/>
        <v>2.4534351057872612E-2</v>
      </c>
      <c r="J127" s="299">
        <f t="shared" si="31"/>
        <v>2.4311001131531604E-2</v>
      </c>
      <c r="K127" s="299">
        <f t="shared" si="31"/>
        <v>2.4439438659954623E-2</v>
      </c>
      <c r="L127" s="299">
        <f t="shared" si="31"/>
        <v>2.4577882132571505E-2</v>
      </c>
      <c r="M127" s="299">
        <f t="shared" si="31"/>
        <v>2.3346306317107074E-2</v>
      </c>
      <c r="N127" s="299">
        <f t="shared" si="31"/>
        <v>2.2928336313987264E-2</v>
      </c>
      <c r="O127" s="299">
        <f t="shared" si="31"/>
        <v>2.238014072655278E-2</v>
      </c>
      <c r="P127" s="299">
        <f t="shared" si="31"/>
        <v>2.3701333823536064E-2</v>
      </c>
      <c r="Q127" s="299">
        <f t="shared" si="31"/>
        <v>2.3863456659675559E-2</v>
      </c>
      <c r="R127" s="299">
        <f t="shared" si="31"/>
        <v>2.3886052423778358E-2</v>
      </c>
      <c r="S127" s="299">
        <f t="shared" si="31"/>
        <v>2.3843331479853829E-2</v>
      </c>
      <c r="T127" s="299">
        <f t="shared" si="31"/>
        <v>2.4706931499759617E-2</v>
      </c>
      <c r="U127" s="299">
        <f t="shared" si="31"/>
        <v>2.4672827917119208E-2</v>
      </c>
      <c r="V127" s="299">
        <f t="shared" si="31"/>
        <v>2.4908001080037982E-2</v>
      </c>
      <c r="W127" s="299">
        <f t="shared" si="31"/>
        <v>2.147571695242086E-2</v>
      </c>
      <c r="X127" s="299">
        <f t="shared" si="31"/>
        <v>2.2799228737178805E-2</v>
      </c>
      <c r="Y127" s="299">
        <f t="shared" si="31"/>
        <v>2.2185793824434367E-2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3.2636682855415387E-3</v>
      </c>
      <c r="C128" s="233">
        <f t="shared" si="32"/>
        <v>3.2626816954723853E-3</v>
      </c>
      <c r="D128" s="233">
        <f t="shared" si="32"/>
        <v>3.2519924592744067E-3</v>
      </c>
      <c r="E128" s="233">
        <f t="shared" si="32"/>
        <v>3.2435437431185482E-3</v>
      </c>
      <c r="F128" s="233">
        <f t="shared" si="32"/>
        <v>3.2468260440980732E-3</v>
      </c>
      <c r="G128" s="233">
        <f t="shared" si="32"/>
        <v>3.2357360921338404E-3</v>
      </c>
      <c r="H128" s="233">
        <f t="shared" si="32"/>
        <v>3.2713560035316346E-3</v>
      </c>
      <c r="I128" s="233">
        <f t="shared" si="32"/>
        <v>3.2995978765180934E-3</v>
      </c>
      <c r="J128" s="233">
        <f t="shared" si="32"/>
        <v>3.2695597906956132E-3</v>
      </c>
      <c r="K128" s="233">
        <f t="shared" si="32"/>
        <v>3.2868332125623725E-3</v>
      </c>
      <c r="L128" s="233">
        <f t="shared" si="32"/>
        <v>3.3054523228533655E-3</v>
      </c>
      <c r="M128" s="233">
        <f t="shared" si="32"/>
        <v>3.139819046640277E-3</v>
      </c>
      <c r="N128" s="233">
        <f t="shared" si="32"/>
        <v>3.0836067208490137E-3</v>
      </c>
      <c r="O128" s="233">
        <f t="shared" si="32"/>
        <v>3.0098804995216714E-3</v>
      </c>
      <c r="P128" s="233">
        <f t="shared" si="32"/>
        <v>3.1875663053126326E-3</v>
      </c>
      <c r="Q128" s="233">
        <f t="shared" si="32"/>
        <v>3.2093700271473417E-3</v>
      </c>
      <c r="R128" s="233">
        <f t="shared" si="32"/>
        <v>3.2124089065974641E-3</v>
      </c>
      <c r="S128" s="233">
        <f t="shared" si="32"/>
        <v>3.2066634138585809E-3</v>
      </c>
      <c r="T128" s="233">
        <f t="shared" si="32"/>
        <v>3.3228080302423824E-3</v>
      </c>
      <c r="U128" s="233">
        <f t="shared" si="32"/>
        <v>3.318221476940178E-3</v>
      </c>
      <c r="V128" s="233">
        <f t="shared" si="32"/>
        <v>3.3498496568398805E-3</v>
      </c>
      <c r="W128" s="233">
        <f t="shared" si="32"/>
        <v>2.888245541353883E-3</v>
      </c>
      <c r="X128" s="233">
        <f t="shared" si="32"/>
        <v>3.0662431849122077E-3</v>
      </c>
      <c r="Y128" s="233">
        <f t="shared" si="32"/>
        <v>2.9837429985123658E-3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0.11561830627533737</v>
      </c>
      <c r="C129" s="233">
        <f t="shared" si="33"/>
        <v>0.11558335545840261</v>
      </c>
      <c r="D129" s="233">
        <f t="shared" si="33"/>
        <v>0.11520467990792999</v>
      </c>
      <c r="E129" s="233">
        <f t="shared" si="33"/>
        <v>0.11490537674146892</v>
      </c>
      <c r="F129" s="233">
        <f t="shared" si="33"/>
        <v>0.11502165512724102</v>
      </c>
      <c r="G129" s="233">
        <f t="shared" si="33"/>
        <v>0.11462878386993228</v>
      </c>
      <c r="H129" s="233">
        <f t="shared" si="33"/>
        <v>0.11589065041554149</v>
      </c>
      <c r="I129" s="233">
        <f t="shared" si="33"/>
        <v>0.11689114349114076</v>
      </c>
      <c r="J129" s="233">
        <f t="shared" si="33"/>
        <v>0.11582701800328597</v>
      </c>
      <c r="K129" s="233">
        <f t="shared" si="33"/>
        <v>0.11643894409536504</v>
      </c>
      <c r="L129" s="233">
        <f t="shared" si="33"/>
        <v>0.11709854237798931</v>
      </c>
      <c r="M129" s="233">
        <f t="shared" si="33"/>
        <v>0.11123083856034631</v>
      </c>
      <c r="N129" s="233">
        <f t="shared" si="33"/>
        <v>0.10923946770670427</v>
      </c>
      <c r="O129" s="233">
        <f t="shared" si="33"/>
        <v>0.10662765177071878</v>
      </c>
      <c r="P129" s="233">
        <f t="shared" si="33"/>
        <v>0.11292232700034634</v>
      </c>
      <c r="Q129" s="233">
        <f t="shared" si="33"/>
        <v>0.11369474293495449</v>
      </c>
      <c r="R129" s="233">
        <f t="shared" si="33"/>
        <v>0.11380239789993819</v>
      </c>
      <c r="S129" s="233">
        <f t="shared" si="33"/>
        <v>0.11359885878962787</v>
      </c>
      <c r="T129" s="233">
        <f t="shared" si="33"/>
        <v>0.11771338350673337</v>
      </c>
      <c r="U129" s="233">
        <f t="shared" si="33"/>
        <v>0.11755090084059001</v>
      </c>
      <c r="V129" s="233">
        <f t="shared" si="33"/>
        <v>0.11867135680321807</v>
      </c>
      <c r="W129" s="233">
        <f t="shared" si="33"/>
        <v>0.10231862688925851</v>
      </c>
      <c r="X129" s="233">
        <f t="shared" si="33"/>
        <v>0.10862434924480112</v>
      </c>
      <c r="Y129" s="233">
        <f t="shared" si="33"/>
        <v>0.1057017079147351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4.3413228718111582E-2</v>
      </c>
      <c r="C130" s="233">
        <f t="shared" si="34"/>
        <v>4.3400105123255761E-2</v>
      </c>
      <c r="D130" s="233">
        <f t="shared" si="34"/>
        <v>4.3257917187692403E-2</v>
      </c>
      <c r="E130" s="233">
        <f t="shared" si="34"/>
        <v>4.3145532590129723E-2</v>
      </c>
      <c r="F130" s="233">
        <f t="shared" si="34"/>
        <v>4.3189193670447566E-2</v>
      </c>
      <c r="G130" s="233">
        <f t="shared" si="34"/>
        <v>4.3041675424420854E-2</v>
      </c>
      <c r="H130" s="233">
        <f t="shared" si="34"/>
        <v>4.3515490538316465E-2</v>
      </c>
      <c r="I130" s="233">
        <f t="shared" si="34"/>
        <v>4.3891163181526111E-2</v>
      </c>
      <c r="J130" s="233">
        <f t="shared" si="34"/>
        <v>4.3491597362952369E-2</v>
      </c>
      <c r="K130" s="233">
        <f t="shared" si="34"/>
        <v>4.3721367961137299E-2</v>
      </c>
      <c r="L130" s="233">
        <f t="shared" si="34"/>
        <v>4.3969038870945006E-2</v>
      </c>
      <c r="M130" s="233">
        <f t="shared" si="34"/>
        <v>4.1765789436734868E-2</v>
      </c>
      <c r="N130" s="233">
        <f t="shared" si="34"/>
        <v>4.1018054574351877E-2</v>
      </c>
      <c r="O130" s="233">
        <f t="shared" si="34"/>
        <v>4.0037350339431475E-2</v>
      </c>
      <c r="P130" s="233">
        <f t="shared" si="34"/>
        <v>4.2400922201479632E-2</v>
      </c>
      <c r="Q130" s="233">
        <f t="shared" si="34"/>
        <v>4.2690954729328656E-2</v>
      </c>
      <c r="R130" s="233">
        <f t="shared" si="34"/>
        <v>4.2731377822937615E-2</v>
      </c>
      <c r="S130" s="233">
        <f t="shared" si="34"/>
        <v>4.2654951431359625E-2</v>
      </c>
      <c r="T130" s="233">
        <f t="shared" si="34"/>
        <v>4.4199904028958147E-2</v>
      </c>
      <c r="U130" s="233">
        <f t="shared" si="34"/>
        <v>4.4138893818938187E-2</v>
      </c>
      <c r="V130" s="233">
        <f t="shared" si="34"/>
        <v>4.4559611026629385E-2</v>
      </c>
      <c r="W130" s="233">
        <f t="shared" si="34"/>
        <v>3.8419365361469796E-2</v>
      </c>
      <c r="X130" s="233">
        <f t="shared" si="34"/>
        <v>4.078708528120429E-2</v>
      </c>
      <c r="Y130" s="233">
        <f t="shared" si="34"/>
        <v>3.968966999628392E-2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0.50087296620493627</v>
      </c>
      <c r="C131" s="300">
        <f t="shared" si="35"/>
        <v>0.50323318563683628</v>
      </c>
      <c r="D131" s="300">
        <f t="shared" si="35"/>
        <v>0.50085916525143492</v>
      </c>
      <c r="E131" s="300">
        <f t="shared" si="35"/>
        <v>0.49739905948181273</v>
      </c>
      <c r="F131" s="300">
        <f t="shared" si="35"/>
        <v>0.49588807151037195</v>
      </c>
      <c r="G131" s="300">
        <f t="shared" si="35"/>
        <v>0.50523936177639717</v>
      </c>
      <c r="H131" s="300">
        <f t="shared" si="35"/>
        <v>0.46567485750466642</v>
      </c>
      <c r="I131" s="300">
        <f t="shared" si="35"/>
        <v>0.43248557087936035</v>
      </c>
      <c r="J131" s="300">
        <f t="shared" si="35"/>
        <v>0.46581322913823026</v>
      </c>
      <c r="K131" s="300">
        <f t="shared" si="35"/>
        <v>0.44589684745845604</v>
      </c>
      <c r="L131" s="300">
        <f t="shared" si="35"/>
        <v>0.42612292175160615</v>
      </c>
      <c r="M131" s="300">
        <f t="shared" si="35"/>
        <v>0.5934360641937716</v>
      </c>
      <c r="N131" s="300">
        <f t="shared" si="35"/>
        <v>0.64255638612648136</v>
      </c>
      <c r="O131" s="300">
        <f t="shared" si="35"/>
        <v>0.7069964563220611</v>
      </c>
      <c r="P131" s="300">
        <f t="shared" si="35"/>
        <v>0.5474853012399522</v>
      </c>
      <c r="Q131" s="300">
        <f t="shared" si="35"/>
        <v>0.52680884141842965</v>
      </c>
      <c r="R131" s="300">
        <f t="shared" si="35"/>
        <v>0.52432477674505218</v>
      </c>
      <c r="S131" s="300">
        <f t="shared" si="35"/>
        <v>0.53198479087783412</v>
      </c>
      <c r="T131" s="300">
        <f t="shared" si="35"/>
        <v>0.40688492762279582</v>
      </c>
      <c r="U131" s="300">
        <f t="shared" si="35"/>
        <v>0.41408566906297606</v>
      </c>
      <c r="V131" s="300">
        <f t="shared" si="35"/>
        <v>0.32599156124048362</v>
      </c>
      <c r="W131" s="300">
        <f t="shared" si="35"/>
        <v>0.73911618059471051</v>
      </c>
      <c r="X131" s="300">
        <f t="shared" si="35"/>
        <v>0.59691710361195083</v>
      </c>
      <c r="Y131" s="300">
        <f t="shared" si="35"/>
        <v>0.60512288054460972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0.31256463601223372</v>
      </c>
      <c r="C132" s="235">
        <f t="shared" si="36"/>
        <v>0.31026081342977629</v>
      </c>
      <c r="D132" s="235">
        <f t="shared" si="36"/>
        <v>0.31324586697206924</v>
      </c>
      <c r="E132" s="235">
        <f t="shared" si="36"/>
        <v>0.31718893014002919</v>
      </c>
      <c r="F132" s="235">
        <f t="shared" si="36"/>
        <v>0.31851229060542158</v>
      </c>
      <c r="G132" s="235">
        <f t="shared" si="36"/>
        <v>0.30979493977463596</v>
      </c>
      <c r="H132" s="235">
        <f t="shared" si="36"/>
        <v>0.34732328856186934</v>
      </c>
      <c r="I132" s="235">
        <f t="shared" si="36"/>
        <v>0.37889817351358207</v>
      </c>
      <c r="J132" s="235">
        <f t="shared" si="36"/>
        <v>0.34728759457330399</v>
      </c>
      <c r="K132" s="235">
        <f t="shared" si="36"/>
        <v>0.36621656861252455</v>
      </c>
      <c r="L132" s="235">
        <f t="shared" si="36"/>
        <v>0.38492616254403461</v>
      </c>
      <c r="M132" s="235">
        <f t="shared" si="36"/>
        <v>0.22708118244540001</v>
      </c>
      <c r="N132" s="235">
        <f t="shared" si="36"/>
        <v>0.18117414855762629</v>
      </c>
      <c r="O132" s="235">
        <f t="shared" si="36"/>
        <v>0.12094852034171429</v>
      </c>
      <c r="P132" s="235">
        <f t="shared" si="36"/>
        <v>0.27030254942937315</v>
      </c>
      <c r="Q132" s="235">
        <f t="shared" si="36"/>
        <v>0.28973263423046414</v>
      </c>
      <c r="R132" s="235">
        <f t="shared" si="36"/>
        <v>0.29204298620169611</v>
      </c>
      <c r="S132" s="235">
        <f t="shared" si="36"/>
        <v>0.28471140400746597</v>
      </c>
      <c r="T132" s="235">
        <f t="shared" si="36"/>
        <v>0.4031720453115108</v>
      </c>
      <c r="U132" s="235">
        <f t="shared" si="36"/>
        <v>0.39623348688343651</v>
      </c>
      <c r="V132" s="235">
        <f t="shared" si="36"/>
        <v>0.48251962019279115</v>
      </c>
      <c r="W132" s="235">
        <f t="shared" si="36"/>
        <v>9.5781864660786253E-2</v>
      </c>
      <c r="X132" s="235">
        <f t="shared" si="36"/>
        <v>0.22780598993995274</v>
      </c>
      <c r="Y132" s="235">
        <f t="shared" si="36"/>
        <v>0.22431620472142458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341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2">
        <f>IF(B$5=0,0,B$5/PPA_fec!B$5)</f>
        <v>0</v>
      </c>
      <c r="C136" s="322">
        <f>IF(C$5=0,0,C$5/PPA_fec!C$5)</f>
        <v>0</v>
      </c>
      <c r="D136" s="322">
        <f>IF(D$5=0,0,D$5/PPA_fec!D$5)</f>
        <v>0</v>
      </c>
      <c r="E136" s="322">
        <f>IF(E$5=0,0,E$5/PPA_fec!E$5)</f>
        <v>0</v>
      </c>
      <c r="F136" s="322">
        <f>IF(F$5=0,0,F$5/PPA_fec!F$5)</f>
        <v>0</v>
      </c>
      <c r="G136" s="322">
        <f>IF(G$5=0,0,G$5/PPA_fec!G$5)</f>
        <v>0</v>
      </c>
      <c r="H136" s="322">
        <f>IF(H$5=0,0,H$5/PPA_fec!H$5)</f>
        <v>0</v>
      </c>
      <c r="I136" s="322">
        <f>IF(I$5=0,0,I$5/PPA_fec!I$5)</f>
        <v>0</v>
      </c>
      <c r="J136" s="322">
        <f>IF(J$5=0,0,J$5/PPA_fec!J$5)</f>
        <v>0</v>
      </c>
      <c r="K136" s="322">
        <f>IF(K$5=0,0,K$5/PPA_fec!K$5)</f>
        <v>0</v>
      </c>
      <c r="L136" s="322">
        <f>IF(L$5=0,0,L$5/PPA_fec!L$5)</f>
        <v>0</v>
      </c>
      <c r="M136" s="322">
        <f>IF(M$5=0,0,M$5/PPA_fec!M$5)</f>
        <v>0</v>
      </c>
      <c r="N136" s="322">
        <f>IF(N$5=0,0,N$5/PPA_fec!N$5)</f>
        <v>0</v>
      </c>
      <c r="O136" s="322">
        <f>IF(O$5=0,0,O$5/PPA_fec!O$5)</f>
        <v>0</v>
      </c>
      <c r="P136" s="322">
        <f>IF(P$5=0,0,P$5/PPA_fec!P$5)</f>
        <v>0</v>
      </c>
      <c r="Q136" s="322">
        <f>IF(Q$5=0,0,Q$5/PPA_fec!Q$5)</f>
        <v>0</v>
      </c>
      <c r="R136" s="322">
        <f>IF(R$5=0,0,R$5/PPA_fec!R$5)</f>
        <v>0</v>
      </c>
      <c r="S136" s="322">
        <f>IF(S$5=0,0,S$5/PPA_fec!S$5)</f>
        <v>0</v>
      </c>
      <c r="T136" s="322">
        <f>IF(T$5=0,0,T$5/PPA_fec!T$5)</f>
        <v>0</v>
      </c>
      <c r="U136" s="322">
        <f>IF(U$5=0,0,U$5/PPA_fec!U$5)</f>
        <v>0</v>
      </c>
      <c r="V136" s="322">
        <f>IF(V$5=0,0,V$5/PPA_fec!V$5)</f>
        <v>0</v>
      </c>
      <c r="W136" s="322">
        <f>IF(W$5=0,0,W$5/PPA_fec!W$5)</f>
        <v>0</v>
      </c>
      <c r="X136" s="322">
        <f>IF(X$5=0,0,X$5/PPA_fec!X$5)</f>
        <v>0</v>
      </c>
      <c r="Y136" s="322">
        <f>IF(Y$5=0,0,Y$5/PPA_fec!Y$5)</f>
        <v>0</v>
      </c>
      <c r="DA136" s="95"/>
    </row>
    <row r="137" spans="1:105" ht="12" customHeight="1" x14ac:dyDescent="0.25">
      <c r="A137" s="55" t="s">
        <v>91</v>
      </c>
      <c r="B137" s="305">
        <f>IF(B$6=0,0,B$6/PPA_fec!B$6)</f>
        <v>0</v>
      </c>
      <c r="C137" s="305">
        <f>IF(C$6=0,0,C$6/PPA_fec!C$6)</f>
        <v>0</v>
      </c>
      <c r="D137" s="305">
        <f>IF(D$6=0,0,D$6/PPA_fec!D$6)</f>
        <v>0</v>
      </c>
      <c r="E137" s="305">
        <f>IF(E$6=0,0,E$6/PPA_fec!E$6)</f>
        <v>0</v>
      </c>
      <c r="F137" s="305">
        <f>IF(F$6=0,0,F$6/PPA_fec!F$6)</f>
        <v>0</v>
      </c>
      <c r="G137" s="305">
        <f>IF(G$6=0,0,G$6/PPA_fec!G$6)</f>
        <v>0</v>
      </c>
      <c r="H137" s="305">
        <f>IF(H$6=0,0,H$6/PPA_fec!H$6)</f>
        <v>0</v>
      </c>
      <c r="I137" s="305">
        <f>IF(I$6=0,0,I$6/PPA_fec!I$6)</f>
        <v>0</v>
      </c>
      <c r="J137" s="305">
        <f>IF(J$6=0,0,J$6/PPA_fec!J$6)</f>
        <v>0</v>
      </c>
      <c r="K137" s="305">
        <f>IF(K$6=0,0,K$6/PPA_fec!K$6)</f>
        <v>0</v>
      </c>
      <c r="L137" s="305">
        <f>IF(L$6=0,0,L$6/PPA_fec!L$6)</f>
        <v>0</v>
      </c>
      <c r="M137" s="305">
        <f>IF(M$6=0,0,M$6/PPA_fec!M$6)</f>
        <v>0</v>
      </c>
      <c r="N137" s="305">
        <f>IF(N$6=0,0,N$6/PPA_fec!N$6)</f>
        <v>0</v>
      </c>
      <c r="O137" s="305">
        <f>IF(O$6=0,0,O$6/PPA_fec!O$6)</f>
        <v>0</v>
      </c>
      <c r="P137" s="305">
        <f>IF(P$6=0,0,P$6/PPA_fec!P$6)</f>
        <v>0</v>
      </c>
      <c r="Q137" s="305">
        <f>IF(Q$6=0,0,Q$6/PPA_fec!Q$6)</f>
        <v>0</v>
      </c>
      <c r="R137" s="305">
        <f>IF(R$6=0,0,R$6/PPA_fec!R$6)</f>
        <v>0</v>
      </c>
      <c r="S137" s="305">
        <f>IF(S$6=0,0,S$6/PPA_fec!S$6)</f>
        <v>0</v>
      </c>
      <c r="T137" s="305">
        <f>IF(T$6=0,0,T$6/PPA_fec!T$6)</f>
        <v>0</v>
      </c>
      <c r="U137" s="305">
        <f>IF(U$6=0,0,U$6/PPA_fec!U$6)</f>
        <v>0</v>
      </c>
      <c r="V137" s="305">
        <f>IF(V$6=0,0,V$6/PPA_fec!V$6)</f>
        <v>0</v>
      </c>
      <c r="W137" s="305">
        <f>IF(W$6=0,0,W$6/PPA_fec!W$6)</f>
        <v>0</v>
      </c>
      <c r="X137" s="305">
        <f>IF(X$6=0,0,X$6/PPA_fec!X$6)</f>
        <v>0</v>
      </c>
      <c r="Y137" s="305">
        <f>IF(Y$6=0,0,Y$6/PPA_fec!Y$6)</f>
        <v>0</v>
      </c>
      <c r="DA137" s="76"/>
    </row>
    <row r="138" spans="1:105" ht="12" customHeight="1" x14ac:dyDescent="0.25">
      <c r="A138" s="173" t="s">
        <v>92</v>
      </c>
      <c r="B138" s="306">
        <f>IF(B$7=0,0,B$7/PPA_fec!B$7)</f>
        <v>0</v>
      </c>
      <c r="C138" s="306">
        <f>IF(C$7=0,0,C$7/PPA_fec!C$7)</f>
        <v>0</v>
      </c>
      <c r="D138" s="306">
        <f>IF(D$7=0,0,D$7/PPA_fec!D$7)</f>
        <v>0</v>
      </c>
      <c r="E138" s="306">
        <f>IF(E$7=0,0,E$7/PPA_fec!E$7)</f>
        <v>0</v>
      </c>
      <c r="F138" s="306">
        <f>IF(F$7=0,0,F$7/PPA_fec!F$7)</f>
        <v>0</v>
      </c>
      <c r="G138" s="306">
        <f>IF(G$7=0,0,G$7/PPA_fec!G$7)</f>
        <v>0</v>
      </c>
      <c r="H138" s="306">
        <f>IF(H$7=0,0,H$7/PPA_fec!H$7)</f>
        <v>0</v>
      </c>
      <c r="I138" s="306">
        <f>IF(I$7=0,0,I$7/PPA_fec!I$7)</f>
        <v>0</v>
      </c>
      <c r="J138" s="306">
        <f>IF(J$7=0,0,J$7/PPA_fec!J$7)</f>
        <v>0</v>
      </c>
      <c r="K138" s="306">
        <f>IF(K$7=0,0,K$7/PPA_fec!K$7)</f>
        <v>0</v>
      </c>
      <c r="L138" s="306">
        <f>IF(L$7=0,0,L$7/PPA_fec!L$7)</f>
        <v>0</v>
      </c>
      <c r="M138" s="306">
        <f>IF(M$7=0,0,M$7/PPA_fec!M$7)</f>
        <v>0</v>
      </c>
      <c r="N138" s="306">
        <f>IF(N$7=0,0,N$7/PPA_fec!N$7)</f>
        <v>0</v>
      </c>
      <c r="O138" s="306">
        <f>IF(O$7=0,0,O$7/PPA_fec!O$7)</f>
        <v>0</v>
      </c>
      <c r="P138" s="306">
        <f>IF(P$7=0,0,P$7/PPA_fec!P$7)</f>
        <v>0</v>
      </c>
      <c r="Q138" s="306">
        <f>IF(Q$7=0,0,Q$7/PPA_fec!Q$7)</f>
        <v>0</v>
      </c>
      <c r="R138" s="306">
        <f>IF(R$7=0,0,R$7/PPA_fec!R$7)</f>
        <v>0</v>
      </c>
      <c r="S138" s="306">
        <f>IF(S$7=0,0,S$7/PPA_fec!S$7)</f>
        <v>0</v>
      </c>
      <c r="T138" s="306">
        <f>IF(T$7=0,0,T$7/PPA_fec!T$7)</f>
        <v>0</v>
      </c>
      <c r="U138" s="306">
        <f>IF(U$7=0,0,U$7/PPA_fec!U$7)</f>
        <v>0</v>
      </c>
      <c r="V138" s="306">
        <f>IF(V$7=0,0,V$7/PPA_fec!V$7)</f>
        <v>0</v>
      </c>
      <c r="W138" s="306">
        <f>IF(W$7=0,0,W$7/PPA_fec!W$7)</f>
        <v>0</v>
      </c>
      <c r="X138" s="306">
        <f>IF(X$7=0,0,X$7/PPA_fec!X$7)</f>
        <v>0</v>
      </c>
      <c r="Y138" s="306">
        <f>IF(Y$7=0,0,Y$7/PPA_fec!Y$7)</f>
        <v>0</v>
      </c>
      <c r="DA138" s="77"/>
    </row>
    <row r="139" spans="1:105" ht="12" customHeight="1" x14ac:dyDescent="0.25">
      <c r="A139" s="173" t="s">
        <v>93</v>
      </c>
      <c r="B139" s="306">
        <f>IF(B$8=0,0,B$8/PPA_fec!B$8)</f>
        <v>0</v>
      </c>
      <c r="C139" s="306">
        <f>IF(C$8=0,0,C$8/PPA_fec!C$8)</f>
        <v>0</v>
      </c>
      <c r="D139" s="306">
        <f>IF(D$8=0,0,D$8/PPA_fec!D$8)</f>
        <v>0</v>
      </c>
      <c r="E139" s="306">
        <f>IF(E$8=0,0,E$8/PPA_fec!E$8)</f>
        <v>0</v>
      </c>
      <c r="F139" s="306">
        <f>IF(F$8=0,0,F$8/PPA_fec!F$8)</f>
        <v>0</v>
      </c>
      <c r="G139" s="306">
        <f>IF(G$8=0,0,G$8/PPA_fec!G$8)</f>
        <v>0</v>
      </c>
      <c r="H139" s="306">
        <f>IF(H$8=0,0,H$8/PPA_fec!H$8)</f>
        <v>0</v>
      </c>
      <c r="I139" s="306">
        <f>IF(I$8=0,0,I$8/PPA_fec!I$8)</f>
        <v>0</v>
      </c>
      <c r="J139" s="306">
        <f>IF(J$8=0,0,J$8/PPA_fec!J$8)</f>
        <v>0</v>
      </c>
      <c r="K139" s="306">
        <f>IF(K$8=0,0,K$8/PPA_fec!K$8)</f>
        <v>0</v>
      </c>
      <c r="L139" s="306">
        <f>IF(L$8=0,0,L$8/PPA_fec!L$8)</f>
        <v>0</v>
      </c>
      <c r="M139" s="306">
        <f>IF(M$8=0,0,M$8/PPA_fec!M$8)</f>
        <v>0</v>
      </c>
      <c r="N139" s="306">
        <f>IF(N$8=0,0,N$8/PPA_fec!N$8)</f>
        <v>0</v>
      </c>
      <c r="O139" s="306">
        <f>IF(O$8=0,0,O$8/PPA_fec!O$8)</f>
        <v>0</v>
      </c>
      <c r="P139" s="306">
        <f>IF(P$8=0,0,P$8/PPA_fec!P$8)</f>
        <v>0</v>
      </c>
      <c r="Q139" s="306">
        <f>IF(Q$8=0,0,Q$8/PPA_fec!Q$8)</f>
        <v>0</v>
      </c>
      <c r="R139" s="306">
        <f>IF(R$8=0,0,R$8/PPA_fec!R$8)</f>
        <v>0</v>
      </c>
      <c r="S139" s="306">
        <f>IF(S$8=0,0,S$8/PPA_fec!S$8)</f>
        <v>0</v>
      </c>
      <c r="T139" s="306">
        <f>IF(T$8=0,0,T$8/PPA_fec!T$8)</f>
        <v>0</v>
      </c>
      <c r="U139" s="306">
        <f>IF(U$8=0,0,U$8/PPA_fec!U$8)</f>
        <v>0</v>
      </c>
      <c r="V139" s="306">
        <f>IF(V$8=0,0,V$8/PPA_fec!V$8)</f>
        <v>0</v>
      </c>
      <c r="W139" s="306">
        <f>IF(W$8=0,0,W$8/PPA_fec!W$8)</f>
        <v>0</v>
      </c>
      <c r="X139" s="306">
        <f>IF(X$8=0,0,X$8/PPA_fec!X$8)</f>
        <v>0</v>
      </c>
      <c r="Y139" s="306">
        <f>IF(Y$8=0,0,Y$8/PPA_fec!Y$8)</f>
        <v>0</v>
      </c>
      <c r="DA139" s="77"/>
    </row>
    <row r="140" spans="1:105" ht="12" customHeight="1" x14ac:dyDescent="0.25">
      <c r="A140" s="173" t="s">
        <v>94</v>
      </c>
      <c r="B140" s="306">
        <f>IF(B$9=0,0,B$9/PPA_fec!B$9)</f>
        <v>0</v>
      </c>
      <c r="C140" s="306">
        <f>IF(C$9=0,0,C$9/PPA_fec!C$9)</f>
        <v>0</v>
      </c>
      <c r="D140" s="306">
        <f>IF(D$9=0,0,D$9/PPA_fec!D$9)</f>
        <v>0</v>
      </c>
      <c r="E140" s="306">
        <f>IF(E$9=0,0,E$9/PPA_fec!E$9)</f>
        <v>0</v>
      </c>
      <c r="F140" s="306">
        <f>IF(F$9=0,0,F$9/PPA_fec!F$9)</f>
        <v>0</v>
      </c>
      <c r="G140" s="306">
        <f>IF(G$9=0,0,G$9/PPA_fec!G$9)</f>
        <v>0</v>
      </c>
      <c r="H140" s="306">
        <f>IF(H$9=0,0,H$9/PPA_fec!H$9)</f>
        <v>0</v>
      </c>
      <c r="I140" s="306">
        <f>IF(I$9=0,0,I$9/PPA_fec!I$9)</f>
        <v>0</v>
      </c>
      <c r="J140" s="306">
        <f>IF(J$9=0,0,J$9/PPA_fec!J$9)</f>
        <v>0</v>
      </c>
      <c r="K140" s="306">
        <f>IF(K$9=0,0,K$9/PPA_fec!K$9)</f>
        <v>0</v>
      </c>
      <c r="L140" s="306">
        <f>IF(L$9=0,0,L$9/PPA_fec!L$9)</f>
        <v>0</v>
      </c>
      <c r="M140" s="306">
        <f>IF(M$9=0,0,M$9/PPA_fec!M$9)</f>
        <v>0</v>
      </c>
      <c r="N140" s="306">
        <f>IF(N$9=0,0,N$9/PPA_fec!N$9)</f>
        <v>0</v>
      </c>
      <c r="O140" s="306">
        <f>IF(O$9=0,0,O$9/PPA_fec!O$9)</f>
        <v>0</v>
      </c>
      <c r="P140" s="306">
        <f>IF(P$9=0,0,P$9/PPA_fec!P$9)</f>
        <v>0</v>
      </c>
      <c r="Q140" s="306">
        <f>IF(Q$9=0,0,Q$9/PPA_fec!Q$9)</f>
        <v>0</v>
      </c>
      <c r="R140" s="306">
        <f>IF(R$9=0,0,R$9/PPA_fec!R$9)</f>
        <v>0</v>
      </c>
      <c r="S140" s="306">
        <f>IF(S$9=0,0,S$9/PPA_fec!S$9)</f>
        <v>0</v>
      </c>
      <c r="T140" s="306">
        <f>IF(T$9=0,0,T$9/PPA_fec!T$9)</f>
        <v>0</v>
      </c>
      <c r="U140" s="306">
        <f>IF(U$9=0,0,U$9/PPA_fec!U$9)</f>
        <v>0</v>
      </c>
      <c r="V140" s="306">
        <f>IF(V$9=0,0,V$9/PPA_fec!V$9)</f>
        <v>0</v>
      </c>
      <c r="W140" s="306">
        <f>IF(W$9=0,0,W$9/PPA_fec!W$9)</f>
        <v>0</v>
      </c>
      <c r="X140" s="306">
        <f>IF(X$9=0,0,X$9/PPA_fec!X$9)</f>
        <v>0</v>
      </c>
      <c r="Y140" s="306">
        <f>IF(Y$9=0,0,Y$9/PPA_fec!Y$9)</f>
        <v>0</v>
      </c>
      <c r="DA140" s="77"/>
    </row>
    <row r="141" spans="1:105" ht="12" customHeight="1" x14ac:dyDescent="0.25">
      <c r="A141" s="56" t="s">
        <v>95</v>
      </c>
      <c r="B141" s="307">
        <f>IF(B$10=0,0,B$10/PPA_fec!B$10)</f>
        <v>0</v>
      </c>
      <c r="C141" s="307">
        <f>IF(C$10=0,0,C$10/PPA_fec!C$10)</f>
        <v>0</v>
      </c>
      <c r="D141" s="307">
        <f>IF(D$10=0,0,D$10/PPA_fec!D$10)</f>
        <v>0</v>
      </c>
      <c r="E141" s="307">
        <f>IF(E$10=0,0,E$10/PPA_fec!E$10)</f>
        <v>0</v>
      </c>
      <c r="F141" s="307">
        <f>IF(F$10=0,0,F$10/PPA_fec!F$10)</f>
        <v>0</v>
      </c>
      <c r="G141" s="307">
        <f>IF(G$10=0,0,G$10/PPA_fec!G$10)</f>
        <v>0</v>
      </c>
      <c r="H141" s="307">
        <f>IF(H$10=0,0,H$10/PPA_fec!H$10)</f>
        <v>0</v>
      </c>
      <c r="I141" s="307">
        <f>IF(I$10=0,0,I$10/PPA_fec!I$10)</f>
        <v>0</v>
      </c>
      <c r="J141" s="307">
        <f>IF(J$10=0,0,J$10/PPA_fec!J$10)</f>
        <v>0</v>
      </c>
      <c r="K141" s="307">
        <f>IF(K$10=0,0,K$10/PPA_fec!K$10)</f>
        <v>0</v>
      </c>
      <c r="L141" s="307">
        <f>IF(L$10=0,0,L$10/PPA_fec!L$10)</f>
        <v>0</v>
      </c>
      <c r="M141" s="307">
        <f>IF(M$10=0,0,M$10/PPA_fec!M$10)</f>
        <v>0</v>
      </c>
      <c r="N141" s="307">
        <f>IF(N$10=0,0,N$10/PPA_fec!N$10)</f>
        <v>0</v>
      </c>
      <c r="O141" s="307">
        <f>IF(O$10=0,0,O$10/PPA_fec!O$10)</f>
        <v>0</v>
      </c>
      <c r="P141" s="307">
        <f>IF(P$10=0,0,P$10/PPA_fec!P$10)</f>
        <v>0</v>
      </c>
      <c r="Q141" s="307">
        <f>IF(Q$10=0,0,Q$10/PPA_fec!Q$10)</f>
        <v>0</v>
      </c>
      <c r="R141" s="307">
        <f>IF(R$10=0,0,R$10/PPA_fec!R$10)</f>
        <v>0</v>
      </c>
      <c r="S141" s="307">
        <f>IF(S$10=0,0,S$10/PPA_fec!S$10)</f>
        <v>0</v>
      </c>
      <c r="T141" s="307">
        <f>IF(T$10=0,0,T$10/PPA_fec!T$10)</f>
        <v>0</v>
      </c>
      <c r="U141" s="307">
        <f>IF(U$10=0,0,U$10/PPA_fec!U$10)</f>
        <v>0</v>
      </c>
      <c r="V141" s="307">
        <f>IF(V$10=0,0,V$10/PPA_fec!V$10)</f>
        <v>0</v>
      </c>
      <c r="W141" s="307">
        <f>IF(W$10=0,0,W$10/PPA_fec!W$10)</f>
        <v>0</v>
      </c>
      <c r="X141" s="307">
        <f>IF(X$10=0,0,X$10/PPA_fec!X$10)</f>
        <v>0</v>
      </c>
      <c r="Y141" s="307">
        <f>IF(Y$10=0,0,Y$10/PPA_fec!Y$10)</f>
        <v>0</v>
      </c>
      <c r="DA141" s="78"/>
    </row>
    <row r="142" spans="1:105" ht="12" customHeight="1" x14ac:dyDescent="0.25">
      <c r="A142" s="174" t="s">
        <v>1853</v>
      </c>
      <c r="B142" s="308">
        <f>IF(B$16=0,0,B$16/PPA_fec!B$16)</f>
        <v>0</v>
      </c>
      <c r="C142" s="308">
        <f>IF(C$16=0,0,C$16/PPA_fec!C$16)</f>
        <v>0</v>
      </c>
      <c r="D142" s="308">
        <f>IF(D$16=0,0,D$16/PPA_fec!D$16)</f>
        <v>0</v>
      </c>
      <c r="E142" s="308">
        <f>IF(E$16=0,0,E$16/PPA_fec!E$16)</f>
        <v>0</v>
      </c>
      <c r="F142" s="308">
        <f>IF(F$16=0,0,F$16/PPA_fec!F$16)</f>
        <v>0</v>
      </c>
      <c r="G142" s="308">
        <f>IF(G$16=0,0,G$16/PPA_fec!G$16)</f>
        <v>0</v>
      </c>
      <c r="H142" s="308">
        <f>IF(H$16=0,0,H$16/PPA_fec!H$16)</f>
        <v>0</v>
      </c>
      <c r="I142" s="308">
        <f>IF(I$16=0,0,I$16/PPA_fec!I$16)</f>
        <v>0</v>
      </c>
      <c r="J142" s="308">
        <f>IF(J$16=0,0,J$16/PPA_fec!J$16)</f>
        <v>0</v>
      </c>
      <c r="K142" s="308">
        <f>IF(K$16=0,0,K$16/PPA_fec!K$16)</f>
        <v>0</v>
      </c>
      <c r="L142" s="308">
        <f>IF(L$16=0,0,L$16/PPA_fec!L$16)</f>
        <v>0</v>
      </c>
      <c r="M142" s="308">
        <f>IF(M$16=0,0,M$16/PPA_fec!M$16)</f>
        <v>0</v>
      </c>
      <c r="N142" s="308">
        <f>IF(N$16=0,0,N$16/PPA_fec!N$16)</f>
        <v>0</v>
      </c>
      <c r="O142" s="308">
        <f>IF(O$16=0,0,O$16/PPA_fec!O$16)</f>
        <v>0</v>
      </c>
      <c r="P142" s="308">
        <f>IF(P$16=0,0,P$16/PPA_fec!P$16)</f>
        <v>0</v>
      </c>
      <c r="Q142" s="308">
        <f>IF(Q$16=0,0,Q$16/PPA_fec!Q$16)</f>
        <v>0</v>
      </c>
      <c r="R142" s="308">
        <f>IF(R$16=0,0,R$16/PPA_fec!R$16)</f>
        <v>0</v>
      </c>
      <c r="S142" s="308">
        <f>IF(S$16=0,0,S$16/PPA_fec!S$16)</f>
        <v>0</v>
      </c>
      <c r="T142" s="308">
        <f>IF(T$16=0,0,T$16/PPA_fec!T$16)</f>
        <v>0</v>
      </c>
      <c r="U142" s="308">
        <f>IF(U$16=0,0,U$16/PPA_fec!U$16)</f>
        <v>0</v>
      </c>
      <c r="V142" s="308">
        <f>IF(V$16=0,0,V$16/PPA_fec!V$16)</f>
        <v>0</v>
      </c>
      <c r="W142" s="308">
        <f>IF(W$16=0,0,W$16/PPA_fec!W$16)</f>
        <v>0</v>
      </c>
      <c r="X142" s="308">
        <f>IF(X$16=0,0,X$16/PPA_fec!X$16)</f>
        <v>0</v>
      </c>
      <c r="Y142" s="308">
        <f>IF(Y$16=0,0,Y$16/PPA_fec!Y$16)</f>
        <v>0</v>
      </c>
      <c r="DA142" s="79"/>
    </row>
    <row r="143" spans="1:105" ht="12" customHeight="1" x14ac:dyDescent="0.25">
      <c r="A143" s="174" t="s">
        <v>1855</v>
      </c>
      <c r="B143" s="308">
        <f>IF(B$17=0,0,B$17/PPA_fec!B$17)</f>
        <v>0</v>
      </c>
      <c r="C143" s="308">
        <f>IF(C$17=0,0,C$17/PPA_fec!C$17)</f>
        <v>0</v>
      </c>
      <c r="D143" s="308">
        <f>IF(D$17=0,0,D$17/PPA_fec!D$17)</f>
        <v>0</v>
      </c>
      <c r="E143" s="308">
        <f>IF(E$17=0,0,E$17/PPA_fec!E$17)</f>
        <v>0</v>
      </c>
      <c r="F143" s="308">
        <f>IF(F$17=0,0,F$17/PPA_fec!F$17)</f>
        <v>0</v>
      </c>
      <c r="G143" s="308">
        <f>IF(G$17=0,0,G$17/PPA_fec!G$17)</f>
        <v>0</v>
      </c>
      <c r="H143" s="308">
        <f>IF(H$17=0,0,H$17/PPA_fec!H$17)</f>
        <v>0</v>
      </c>
      <c r="I143" s="308">
        <f>IF(I$17=0,0,I$17/PPA_fec!I$17)</f>
        <v>0</v>
      </c>
      <c r="J143" s="308">
        <f>IF(J$17=0,0,J$17/PPA_fec!J$17)</f>
        <v>0</v>
      </c>
      <c r="K143" s="308">
        <f>IF(K$17=0,0,K$17/PPA_fec!K$17)</f>
        <v>0</v>
      </c>
      <c r="L143" s="308">
        <f>IF(L$17=0,0,L$17/PPA_fec!L$17)</f>
        <v>0</v>
      </c>
      <c r="M143" s="308">
        <f>IF(M$17=0,0,M$17/PPA_fec!M$17)</f>
        <v>0</v>
      </c>
      <c r="N143" s="308">
        <f>IF(N$17=0,0,N$17/PPA_fec!N$17)</f>
        <v>0</v>
      </c>
      <c r="O143" s="308">
        <f>IF(O$17=0,0,O$17/PPA_fec!O$17)</f>
        <v>0</v>
      </c>
      <c r="P143" s="308">
        <f>IF(P$17=0,0,P$17/PPA_fec!P$17)</f>
        <v>0</v>
      </c>
      <c r="Q143" s="308">
        <f>IF(Q$17=0,0,Q$17/PPA_fec!Q$17)</f>
        <v>0</v>
      </c>
      <c r="R143" s="308">
        <f>IF(R$17=0,0,R$17/PPA_fec!R$17)</f>
        <v>0</v>
      </c>
      <c r="S143" s="308">
        <f>IF(S$17=0,0,S$17/PPA_fec!S$17)</f>
        <v>0</v>
      </c>
      <c r="T143" s="308">
        <f>IF(T$17=0,0,T$17/PPA_fec!T$17)</f>
        <v>0</v>
      </c>
      <c r="U143" s="308">
        <f>IF(U$17=0,0,U$17/PPA_fec!U$17)</f>
        <v>0</v>
      </c>
      <c r="V143" s="308">
        <f>IF(V$17=0,0,V$17/PPA_fec!V$17)</f>
        <v>0</v>
      </c>
      <c r="W143" s="308">
        <f>IF(W$17=0,0,W$17/PPA_fec!W$17)</f>
        <v>0</v>
      </c>
      <c r="X143" s="308">
        <f>IF(X$17=0,0,X$17/PPA_fec!X$17)</f>
        <v>0</v>
      </c>
      <c r="Y143" s="308">
        <f>IF(Y$17=0,0,Y$17/PPA_fec!Y$17)</f>
        <v>0</v>
      </c>
      <c r="DA143" s="79"/>
    </row>
    <row r="144" spans="1:105" ht="12" customHeight="1" x14ac:dyDescent="0.25">
      <c r="A144" s="41" t="s">
        <v>1870</v>
      </c>
      <c r="B144" s="309">
        <f>IF(B$30=0,0,B$30/PPA_fec!B$30)</f>
        <v>0</v>
      </c>
      <c r="C144" s="309">
        <f>IF(C$30=0,0,C$30/PPA_fec!C$30)</f>
        <v>0</v>
      </c>
      <c r="D144" s="309">
        <f>IF(D$30=0,0,D$30/PPA_fec!D$30)</f>
        <v>0</v>
      </c>
      <c r="E144" s="309">
        <f>IF(E$30=0,0,E$30/PPA_fec!E$30)</f>
        <v>0</v>
      </c>
      <c r="F144" s="309">
        <f>IF(F$30=0,0,F$30/PPA_fec!F$30)</f>
        <v>0</v>
      </c>
      <c r="G144" s="309">
        <f>IF(G$30=0,0,G$30/PPA_fec!G$30)</f>
        <v>0</v>
      </c>
      <c r="H144" s="309">
        <f>IF(H$30=0,0,H$30/PPA_fec!H$30)</f>
        <v>0</v>
      </c>
      <c r="I144" s="309">
        <f>IF(I$30=0,0,I$30/PPA_fec!I$30)</f>
        <v>0</v>
      </c>
      <c r="J144" s="309">
        <f>IF(J$30=0,0,J$30/PPA_fec!J$30)</f>
        <v>0</v>
      </c>
      <c r="K144" s="309">
        <f>IF(K$30=0,0,K$30/PPA_fec!K$30)</f>
        <v>0</v>
      </c>
      <c r="L144" s="309">
        <f>IF(L$30=0,0,L$30/PPA_fec!L$30)</f>
        <v>0</v>
      </c>
      <c r="M144" s="309">
        <f>IF(M$30=0,0,M$30/PPA_fec!M$30)</f>
        <v>0</v>
      </c>
      <c r="N144" s="309">
        <f>IF(N$30=0,0,N$30/PPA_fec!N$30)</f>
        <v>0</v>
      </c>
      <c r="O144" s="309">
        <f>IF(O$30=0,0,O$30/PPA_fec!O$30)</f>
        <v>0</v>
      </c>
      <c r="P144" s="309">
        <f>IF(P$30=0,0,P$30/PPA_fec!P$30)</f>
        <v>0</v>
      </c>
      <c r="Q144" s="309">
        <f>IF(Q$30=0,0,Q$30/PPA_fec!Q$30)</f>
        <v>0</v>
      </c>
      <c r="R144" s="309">
        <f>IF(R$30=0,0,R$30/PPA_fec!R$30)</f>
        <v>0</v>
      </c>
      <c r="S144" s="309">
        <f>IF(S$30=0,0,S$30/PPA_fec!S$30)</f>
        <v>0</v>
      </c>
      <c r="T144" s="309">
        <f>IF(T$30=0,0,T$30/PPA_fec!T$30)</f>
        <v>0</v>
      </c>
      <c r="U144" s="309">
        <f>IF(U$30=0,0,U$30/PPA_fec!U$30)</f>
        <v>0</v>
      </c>
      <c r="V144" s="309">
        <f>IF(V$30=0,0,V$30/PPA_fec!V$30)</f>
        <v>0</v>
      </c>
      <c r="W144" s="309">
        <f>IF(W$30=0,0,W$30/PPA_fec!W$30)</f>
        <v>0</v>
      </c>
      <c r="X144" s="309">
        <f>IF(X$30=0,0,X$30/PPA_fec!X$30)</f>
        <v>0</v>
      </c>
      <c r="Y144" s="309">
        <f>IF(Y$30=0,0,Y$30/PPA_fec!Y$30)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2">
        <f>IF(B$32=0,0,B$32/PPA_fec!B$32)</f>
        <v>0</v>
      </c>
      <c r="C146" s="322">
        <f>IF(C$32=0,0,C$32/PPA_fec!C$32)</f>
        <v>0</v>
      </c>
      <c r="D146" s="322">
        <f>IF(D$32=0,0,D$32/PPA_fec!D$32)</f>
        <v>0</v>
      </c>
      <c r="E146" s="322">
        <f>IF(E$32=0,0,E$32/PPA_fec!E$32)</f>
        <v>0</v>
      </c>
      <c r="F146" s="322">
        <f>IF(F$32=0,0,F$32/PPA_fec!F$32)</f>
        <v>0</v>
      </c>
      <c r="G146" s="322">
        <f>IF(G$32=0,0,G$32/PPA_fec!G$32)</f>
        <v>0</v>
      </c>
      <c r="H146" s="322">
        <f>IF(H$32=0,0,H$32/PPA_fec!H$32)</f>
        <v>0</v>
      </c>
      <c r="I146" s="322">
        <f>IF(I$32=0,0,I$32/PPA_fec!I$32)</f>
        <v>0</v>
      </c>
      <c r="J146" s="322">
        <f>IF(J$32=0,0,J$32/PPA_fec!J$32)</f>
        <v>0</v>
      </c>
      <c r="K146" s="322">
        <f>IF(K$32=0,0,K$32/PPA_fec!K$32)</f>
        <v>0</v>
      </c>
      <c r="L146" s="322">
        <f>IF(L$32=0,0,L$32/PPA_fec!L$32)</f>
        <v>0</v>
      </c>
      <c r="M146" s="322">
        <f>IF(M$32=0,0,M$32/PPA_fec!M$32)</f>
        <v>0</v>
      </c>
      <c r="N146" s="322">
        <f>IF(N$32=0,0,N$32/PPA_fec!N$32)</f>
        <v>0</v>
      </c>
      <c r="O146" s="322">
        <f>IF(O$32=0,0,O$32/PPA_fec!O$32)</f>
        <v>0</v>
      </c>
      <c r="P146" s="322">
        <f>IF(P$32=0,0,P$32/PPA_fec!P$32)</f>
        <v>0</v>
      </c>
      <c r="Q146" s="322">
        <f>IF(Q$32=0,0,Q$32/PPA_fec!Q$32)</f>
        <v>0</v>
      </c>
      <c r="R146" s="322">
        <f>IF(R$32=0,0,R$32/PPA_fec!R$32)</f>
        <v>0</v>
      </c>
      <c r="S146" s="322">
        <f>IF(S$32=0,0,S$32/PPA_fec!S$32)</f>
        <v>0</v>
      </c>
      <c r="T146" s="322">
        <f>IF(T$32=0,0,T$32/PPA_fec!T$32)</f>
        <v>0</v>
      </c>
      <c r="U146" s="322">
        <f>IF(U$32=0,0,U$32/PPA_fec!U$32)</f>
        <v>0</v>
      </c>
      <c r="V146" s="322">
        <f>IF(V$32=0,0,V$32/PPA_fec!V$32)</f>
        <v>0</v>
      </c>
      <c r="W146" s="322">
        <f>IF(W$32=0,0,W$32/PPA_fec!W$32)</f>
        <v>0</v>
      </c>
      <c r="X146" s="322">
        <f>IF(X$32=0,0,X$32/PPA_fec!X$32)</f>
        <v>0</v>
      </c>
      <c r="Y146" s="322">
        <f>IF(Y$32=0,0,Y$32/PPA_fec!Y$32)</f>
        <v>0</v>
      </c>
      <c r="DA146" s="95"/>
    </row>
    <row r="147" spans="1:105" ht="12" customHeight="1" x14ac:dyDescent="0.25">
      <c r="A147" s="55" t="s">
        <v>91</v>
      </c>
      <c r="B147" s="305">
        <f>IF(B$33=0,0,B$33/PPA_fec!B$33)</f>
        <v>0</v>
      </c>
      <c r="C147" s="305">
        <f>IF(C$33=0,0,C$33/PPA_fec!C$33)</f>
        <v>0</v>
      </c>
      <c r="D147" s="305">
        <f>IF(D$33=0,0,D$33/PPA_fec!D$33)</f>
        <v>0</v>
      </c>
      <c r="E147" s="305">
        <f>IF(E$33=0,0,E$33/PPA_fec!E$33)</f>
        <v>0</v>
      </c>
      <c r="F147" s="305">
        <f>IF(F$33=0,0,F$33/PPA_fec!F$33)</f>
        <v>0</v>
      </c>
      <c r="G147" s="305">
        <f>IF(G$33=0,0,G$33/PPA_fec!G$33)</f>
        <v>0</v>
      </c>
      <c r="H147" s="305">
        <f>IF(H$33=0,0,H$33/PPA_fec!H$33)</f>
        <v>0</v>
      </c>
      <c r="I147" s="305">
        <f>IF(I$33=0,0,I$33/PPA_fec!I$33)</f>
        <v>0</v>
      </c>
      <c r="J147" s="305">
        <f>IF(J$33=0,0,J$33/PPA_fec!J$33)</f>
        <v>0</v>
      </c>
      <c r="K147" s="305">
        <f>IF(K$33=0,0,K$33/PPA_fec!K$33)</f>
        <v>0</v>
      </c>
      <c r="L147" s="305">
        <f>IF(L$33=0,0,L$33/PPA_fec!L$33)</f>
        <v>0</v>
      </c>
      <c r="M147" s="305">
        <f>IF(M$33=0,0,M$33/PPA_fec!M$33)</f>
        <v>0</v>
      </c>
      <c r="N147" s="305">
        <f>IF(N$33=0,0,N$33/PPA_fec!N$33)</f>
        <v>0</v>
      </c>
      <c r="O147" s="305">
        <f>IF(O$33=0,0,O$33/PPA_fec!O$33)</f>
        <v>0</v>
      </c>
      <c r="P147" s="305">
        <f>IF(P$33=0,0,P$33/PPA_fec!P$33)</f>
        <v>0</v>
      </c>
      <c r="Q147" s="305">
        <f>IF(Q$33=0,0,Q$33/PPA_fec!Q$33)</f>
        <v>0</v>
      </c>
      <c r="R147" s="305">
        <f>IF(R$33=0,0,R$33/PPA_fec!R$33)</f>
        <v>0</v>
      </c>
      <c r="S147" s="305">
        <f>IF(S$33=0,0,S$33/PPA_fec!S$33)</f>
        <v>0</v>
      </c>
      <c r="T147" s="305">
        <f>IF(T$33=0,0,T$33/PPA_fec!T$33)</f>
        <v>0</v>
      </c>
      <c r="U147" s="305">
        <f>IF(U$33=0,0,U$33/PPA_fec!U$33)</f>
        <v>0</v>
      </c>
      <c r="V147" s="305">
        <f>IF(V$33=0,0,V$33/PPA_fec!V$33)</f>
        <v>0</v>
      </c>
      <c r="W147" s="305">
        <f>IF(W$33=0,0,W$33/PPA_fec!W$33)</f>
        <v>0</v>
      </c>
      <c r="X147" s="305">
        <f>IF(X$33=0,0,X$33/PPA_fec!X$33)</f>
        <v>0</v>
      </c>
      <c r="Y147" s="305">
        <f>IF(Y$33=0,0,Y$33/PPA_fec!Y$33)</f>
        <v>0</v>
      </c>
      <c r="DA147" s="76"/>
    </row>
    <row r="148" spans="1:105" ht="12" customHeight="1" x14ac:dyDescent="0.25">
      <c r="A148" s="173" t="s">
        <v>92</v>
      </c>
      <c r="B148" s="306">
        <f>IF(B$34=0,0,B$34/PPA_fec!B$34)</f>
        <v>0</v>
      </c>
      <c r="C148" s="306">
        <f>IF(C$34=0,0,C$34/PPA_fec!C$34)</f>
        <v>0</v>
      </c>
      <c r="D148" s="306">
        <f>IF(D$34=0,0,D$34/PPA_fec!D$34)</f>
        <v>0</v>
      </c>
      <c r="E148" s="306">
        <f>IF(E$34=0,0,E$34/PPA_fec!E$34)</f>
        <v>0</v>
      </c>
      <c r="F148" s="306">
        <f>IF(F$34=0,0,F$34/PPA_fec!F$34)</f>
        <v>0</v>
      </c>
      <c r="G148" s="306">
        <f>IF(G$34=0,0,G$34/PPA_fec!G$34)</f>
        <v>0</v>
      </c>
      <c r="H148" s="306">
        <f>IF(H$34=0,0,H$34/PPA_fec!H$34)</f>
        <v>0</v>
      </c>
      <c r="I148" s="306">
        <f>IF(I$34=0,0,I$34/PPA_fec!I$34)</f>
        <v>0</v>
      </c>
      <c r="J148" s="306">
        <f>IF(J$34=0,0,J$34/PPA_fec!J$34)</f>
        <v>0</v>
      </c>
      <c r="K148" s="306">
        <f>IF(K$34=0,0,K$34/PPA_fec!K$34)</f>
        <v>0</v>
      </c>
      <c r="L148" s="306">
        <f>IF(L$34=0,0,L$34/PPA_fec!L$34)</f>
        <v>0</v>
      </c>
      <c r="M148" s="306">
        <f>IF(M$34=0,0,M$34/PPA_fec!M$34)</f>
        <v>0</v>
      </c>
      <c r="N148" s="306">
        <f>IF(N$34=0,0,N$34/PPA_fec!N$34)</f>
        <v>0</v>
      </c>
      <c r="O148" s="306">
        <f>IF(O$34=0,0,O$34/PPA_fec!O$34)</f>
        <v>0</v>
      </c>
      <c r="P148" s="306">
        <f>IF(P$34=0,0,P$34/PPA_fec!P$34)</f>
        <v>0</v>
      </c>
      <c r="Q148" s="306">
        <f>IF(Q$34=0,0,Q$34/PPA_fec!Q$34)</f>
        <v>0</v>
      </c>
      <c r="R148" s="306">
        <f>IF(R$34=0,0,R$34/PPA_fec!R$34)</f>
        <v>0</v>
      </c>
      <c r="S148" s="306">
        <f>IF(S$34=0,0,S$34/PPA_fec!S$34)</f>
        <v>0</v>
      </c>
      <c r="T148" s="306">
        <f>IF(T$34=0,0,T$34/PPA_fec!T$34)</f>
        <v>0</v>
      </c>
      <c r="U148" s="306">
        <f>IF(U$34=0,0,U$34/PPA_fec!U$34)</f>
        <v>0</v>
      </c>
      <c r="V148" s="306">
        <f>IF(V$34=0,0,V$34/PPA_fec!V$34)</f>
        <v>0</v>
      </c>
      <c r="W148" s="306">
        <f>IF(W$34=0,0,W$34/PPA_fec!W$34)</f>
        <v>0</v>
      </c>
      <c r="X148" s="306">
        <f>IF(X$34=0,0,X$34/PPA_fec!X$34)</f>
        <v>0</v>
      </c>
      <c r="Y148" s="306">
        <f>IF(Y$34=0,0,Y$34/PPA_fec!Y$34)</f>
        <v>0</v>
      </c>
      <c r="DA148" s="77"/>
    </row>
    <row r="149" spans="1:105" ht="12" customHeight="1" x14ac:dyDescent="0.25">
      <c r="A149" s="173" t="s">
        <v>93</v>
      </c>
      <c r="B149" s="306">
        <f>IF(B$35=0,0,B$35/PPA_fec!B$35)</f>
        <v>0</v>
      </c>
      <c r="C149" s="306">
        <f>IF(C$35=0,0,C$35/PPA_fec!C$35)</f>
        <v>0</v>
      </c>
      <c r="D149" s="306">
        <f>IF(D$35=0,0,D$35/PPA_fec!D$35)</f>
        <v>0</v>
      </c>
      <c r="E149" s="306">
        <f>IF(E$35=0,0,E$35/PPA_fec!E$35)</f>
        <v>0</v>
      </c>
      <c r="F149" s="306">
        <f>IF(F$35=0,0,F$35/PPA_fec!F$35)</f>
        <v>0</v>
      </c>
      <c r="G149" s="306">
        <f>IF(G$35=0,0,G$35/PPA_fec!G$35)</f>
        <v>0</v>
      </c>
      <c r="H149" s="306">
        <f>IF(H$35=0,0,H$35/PPA_fec!H$35)</f>
        <v>0</v>
      </c>
      <c r="I149" s="306">
        <f>IF(I$35=0,0,I$35/PPA_fec!I$35)</f>
        <v>0</v>
      </c>
      <c r="J149" s="306">
        <f>IF(J$35=0,0,J$35/PPA_fec!J$35)</f>
        <v>0</v>
      </c>
      <c r="K149" s="306">
        <f>IF(K$35=0,0,K$35/PPA_fec!K$35)</f>
        <v>0</v>
      </c>
      <c r="L149" s="306">
        <f>IF(L$35=0,0,L$35/PPA_fec!L$35)</f>
        <v>0</v>
      </c>
      <c r="M149" s="306">
        <f>IF(M$35=0,0,M$35/PPA_fec!M$35)</f>
        <v>0</v>
      </c>
      <c r="N149" s="306">
        <f>IF(N$35=0,0,N$35/PPA_fec!N$35)</f>
        <v>0</v>
      </c>
      <c r="O149" s="306">
        <f>IF(O$35=0,0,O$35/PPA_fec!O$35)</f>
        <v>0</v>
      </c>
      <c r="P149" s="306">
        <f>IF(P$35=0,0,P$35/PPA_fec!P$35)</f>
        <v>0</v>
      </c>
      <c r="Q149" s="306">
        <f>IF(Q$35=0,0,Q$35/PPA_fec!Q$35)</f>
        <v>0</v>
      </c>
      <c r="R149" s="306">
        <f>IF(R$35=0,0,R$35/PPA_fec!R$35)</f>
        <v>0</v>
      </c>
      <c r="S149" s="306">
        <f>IF(S$35=0,0,S$35/PPA_fec!S$35)</f>
        <v>0</v>
      </c>
      <c r="T149" s="306">
        <f>IF(T$35=0,0,T$35/PPA_fec!T$35)</f>
        <v>0</v>
      </c>
      <c r="U149" s="306">
        <f>IF(U$35=0,0,U$35/PPA_fec!U$35)</f>
        <v>0</v>
      </c>
      <c r="V149" s="306">
        <f>IF(V$35=0,0,V$35/PPA_fec!V$35)</f>
        <v>0</v>
      </c>
      <c r="W149" s="306">
        <f>IF(W$35=0,0,W$35/PPA_fec!W$35)</f>
        <v>0</v>
      </c>
      <c r="X149" s="306">
        <f>IF(X$35=0,0,X$35/PPA_fec!X$35)</f>
        <v>0</v>
      </c>
      <c r="Y149" s="306">
        <f>IF(Y$35=0,0,Y$35/PPA_fec!Y$35)</f>
        <v>0</v>
      </c>
      <c r="DA149" s="77"/>
    </row>
    <row r="150" spans="1:105" ht="12" customHeight="1" x14ac:dyDescent="0.25">
      <c r="A150" s="173" t="s">
        <v>94</v>
      </c>
      <c r="B150" s="306">
        <f>IF(B$36=0,0,B$36/PPA_fec!B$36)</f>
        <v>0</v>
      </c>
      <c r="C150" s="306">
        <f>IF(C$36=0,0,C$36/PPA_fec!C$36)</f>
        <v>0</v>
      </c>
      <c r="D150" s="306">
        <f>IF(D$36=0,0,D$36/PPA_fec!D$36)</f>
        <v>0</v>
      </c>
      <c r="E150" s="306">
        <f>IF(E$36=0,0,E$36/PPA_fec!E$36)</f>
        <v>0</v>
      </c>
      <c r="F150" s="306">
        <f>IF(F$36=0,0,F$36/PPA_fec!F$36)</f>
        <v>0</v>
      </c>
      <c r="G150" s="306">
        <f>IF(G$36=0,0,G$36/PPA_fec!G$36)</f>
        <v>0</v>
      </c>
      <c r="H150" s="306">
        <f>IF(H$36=0,0,H$36/PPA_fec!H$36)</f>
        <v>0</v>
      </c>
      <c r="I150" s="306">
        <f>IF(I$36=0,0,I$36/PPA_fec!I$36)</f>
        <v>0</v>
      </c>
      <c r="J150" s="306">
        <f>IF(J$36=0,0,J$36/PPA_fec!J$36)</f>
        <v>0</v>
      </c>
      <c r="K150" s="306">
        <f>IF(K$36=0,0,K$36/PPA_fec!K$36)</f>
        <v>0</v>
      </c>
      <c r="L150" s="306">
        <f>IF(L$36=0,0,L$36/PPA_fec!L$36)</f>
        <v>0</v>
      </c>
      <c r="M150" s="306">
        <f>IF(M$36=0,0,M$36/PPA_fec!M$36)</f>
        <v>0</v>
      </c>
      <c r="N150" s="306">
        <f>IF(N$36=0,0,N$36/PPA_fec!N$36)</f>
        <v>0</v>
      </c>
      <c r="O150" s="306">
        <f>IF(O$36=0,0,O$36/PPA_fec!O$36)</f>
        <v>0</v>
      </c>
      <c r="P150" s="306">
        <f>IF(P$36=0,0,P$36/PPA_fec!P$36)</f>
        <v>0</v>
      </c>
      <c r="Q150" s="306">
        <f>IF(Q$36=0,0,Q$36/PPA_fec!Q$36)</f>
        <v>0</v>
      </c>
      <c r="R150" s="306">
        <f>IF(R$36=0,0,R$36/PPA_fec!R$36)</f>
        <v>0</v>
      </c>
      <c r="S150" s="306">
        <f>IF(S$36=0,0,S$36/PPA_fec!S$36)</f>
        <v>0</v>
      </c>
      <c r="T150" s="306">
        <f>IF(T$36=0,0,T$36/PPA_fec!T$36)</f>
        <v>0</v>
      </c>
      <c r="U150" s="306">
        <f>IF(U$36=0,0,U$36/PPA_fec!U$36)</f>
        <v>0</v>
      </c>
      <c r="V150" s="306">
        <f>IF(V$36=0,0,V$36/PPA_fec!V$36)</f>
        <v>0</v>
      </c>
      <c r="W150" s="306">
        <f>IF(W$36=0,0,W$36/PPA_fec!W$36)</f>
        <v>0</v>
      </c>
      <c r="X150" s="306">
        <f>IF(X$36=0,0,X$36/PPA_fec!X$36)</f>
        <v>0</v>
      </c>
      <c r="Y150" s="306">
        <f>IF(Y$36=0,0,Y$36/PPA_fec!Y$36)</f>
        <v>0</v>
      </c>
      <c r="DA150" s="77"/>
    </row>
    <row r="151" spans="1:105" ht="12" customHeight="1" x14ac:dyDescent="0.25">
      <c r="A151" s="56" t="s">
        <v>95</v>
      </c>
      <c r="B151" s="307">
        <f>IF(B$37=0,0,B$37/PPA_fec!B$37)</f>
        <v>0</v>
      </c>
      <c r="C151" s="307">
        <f>IF(C$37=0,0,C$37/PPA_fec!C$37)</f>
        <v>0</v>
      </c>
      <c r="D151" s="307">
        <f>IF(D$37=0,0,D$37/PPA_fec!D$37)</f>
        <v>0</v>
      </c>
      <c r="E151" s="307">
        <f>IF(E$37=0,0,E$37/PPA_fec!E$37)</f>
        <v>0</v>
      </c>
      <c r="F151" s="307">
        <f>IF(F$37=0,0,F$37/PPA_fec!F$37)</f>
        <v>0</v>
      </c>
      <c r="G151" s="307">
        <f>IF(G$37=0,0,G$37/PPA_fec!G$37)</f>
        <v>0</v>
      </c>
      <c r="H151" s="307">
        <f>IF(H$37=0,0,H$37/PPA_fec!H$37)</f>
        <v>0</v>
      </c>
      <c r="I151" s="307">
        <f>IF(I$37=0,0,I$37/PPA_fec!I$37)</f>
        <v>0</v>
      </c>
      <c r="J151" s="307">
        <f>IF(J$37=0,0,J$37/PPA_fec!J$37)</f>
        <v>0</v>
      </c>
      <c r="K151" s="307">
        <f>IF(K$37=0,0,K$37/PPA_fec!K$37)</f>
        <v>0</v>
      </c>
      <c r="L151" s="307">
        <f>IF(L$37=0,0,L$37/PPA_fec!L$37)</f>
        <v>0</v>
      </c>
      <c r="M151" s="307">
        <f>IF(M$37=0,0,M$37/PPA_fec!M$37)</f>
        <v>0</v>
      </c>
      <c r="N151" s="307">
        <f>IF(N$37=0,0,N$37/PPA_fec!N$37)</f>
        <v>0</v>
      </c>
      <c r="O151" s="307">
        <f>IF(O$37=0,0,O$37/PPA_fec!O$37)</f>
        <v>0</v>
      </c>
      <c r="P151" s="307">
        <f>IF(P$37=0,0,P$37/PPA_fec!P$37)</f>
        <v>0</v>
      </c>
      <c r="Q151" s="307">
        <f>IF(Q$37=0,0,Q$37/PPA_fec!Q$37)</f>
        <v>0</v>
      </c>
      <c r="R151" s="307">
        <f>IF(R$37=0,0,R$37/PPA_fec!R$37)</f>
        <v>0</v>
      </c>
      <c r="S151" s="307">
        <f>IF(S$37=0,0,S$37/PPA_fec!S$37)</f>
        <v>0</v>
      </c>
      <c r="T151" s="307">
        <f>IF(T$37=0,0,T$37/PPA_fec!T$37)</f>
        <v>0</v>
      </c>
      <c r="U151" s="307">
        <f>IF(U$37=0,0,U$37/PPA_fec!U$37)</f>
        <v>0</v>
      </c>
      <c r="V151" s="307">
        <f>IF(V$37=0,0,V$37/PPA_fec!V$37)</f>
        <v>0</v>
      </c>
      <c r="W151" s="307">
        <f>IF(W$37=0,0,W$37/PPA_fec!W$37)</f>
        <v>0</v>
      </c>
      <c r="X151" s="307">
        <f>IF(X$37=0,0,X$37/PPA_fec!X$37)</f>
        <v>0</v>
      </c>
      <c r="Y151" s="307">
        <f>IF(Y$37=0,0,Y$37/PPA_fec!Y$37)</f>
        <v>0</v>
      </c>
      <c r="DA151" s="78"/>
    </row>
    <row r="152" spans="1:105" ht="12" customHeight="1" x14ac:dyDescent="0.25">
      <c r="A152" s="174" t="s">
        <v>1883</v>
      </c>
      <c r="B152" s="308">
        <f>IF(B$43=0,0,B$43/PPA_fec!B$43)</f>
        <v>0</v>
      </c>
      <c r="C152" s="308">
        <f>IF(C$43=0,0,C$43/PPA_fec!C$43)</f>
        <v>0</v>
      </c>
      <c r="D152" s="308">
        <f>IF(D$43=0,0,D$43/PPA_fec!D$43)</f>
        <v>0</v>
      </c>
      <c r="E152" s="308">
        <f>IF(E$43=0,0,E$43/PPA_fec!E$43)</f>
        <v>0</v>
      </c>
      <c r="F152" s="308">
        <f>IF(F$43=0,0,F$43/PPA_fec!F$43)</f>
        <v>0</v>
      </c>
      <c r="G152" s="308">
        <f>IF(G$43=0,0,G$43/PPA_fec!G$43)</f>
        <v>0</v>
      </c>
      <c r="H152" s="308">
        <f>IF(H$43=0,0,H$43/PPA_fec!H$43)</f>
        <v>0</v>
      </c>
      <c r="I152" s="308">
        <f>IF(I$43=0,0,I$43/PPA_fec!I$43)</f>
        <v>0</v>
      </c>
      <c r="J152" s="308">
        <f>IF(J$43=0,0,J$43/PPA_fec!J$43)</f>
        <v>0</v>
      </c>
      <c r="K152" s="308">
        <f>IF(K$43=0,0,K$43/PPA_fec!K$43)</f>
        <v>0</v>
      </c>
      <c r="L152" s="308">
        <f>IF(L$43=0,0,L$43/PPA_fec!L$43)</f>
        <v>0</v>
      </c>
      <c r="M152" s="308">
        <f>IF(M$43=0,0,M$43/PPA_fec!M$43)</f>
        <v>0</v>
      </c>
      <c r="N152" s="308">
        <f>IF(N$43=0,0,N$43/PPA_fec!N$43)</f>
        <v>0</v>
      </c>
      <c r="O152" s="308">
        <f>IF(O$43=0,0,O$43/PPA_fec!O$43)</f>
        <v>0</v>
      </c>
      <c r="P152" s="308">
        <f>IF(P$43=0,0,P$43/PPA_fec!P$43)</f>
        <v>0</v>
      </c>
      <c r="Q152" s="308">
        <f>IF(Q$43=0,0,Q$43/PPA_fec!Q$43)</f>
        <v>0</v>
      </c>
      <c r="R152" s="308">
        <f>IF(R$43=0,0,R$43/PPA_fec!R$43)</f>
        <v>0</v>
      </c>
      <c r="S152" s="308">
        <f>IF(S$43=0,0,S$43/PPA_fec!S$43)</f>
        <v>0</v>
      </c>
      <c r="T152" s="308">
        <f>IF(T$43=0,0,T$43/PPA_fec!T$43)</f>
        <v>0</v>
      </c>
      <c r="U152" s="308">
        <f>IF(U$43=0,0,U$43/PPA_fec!U$43)</f>
        <v>0</v>
      </c>
      <c r="V152" s="308">
        <f>IF(V$43=0,0,V$43/PPA_fec!V$43)</f>
        <v>0</v>
      </c>
      <c r="W152" s="308">
        <f>IF(W$43=0,0,W$43/PPA_fec!W$43)</f>
        <v>0</v>
      </c>
      <c r="X152" s="308">
        <f>IF(X$43=0,0,X$43/PPA_fec!X$43)</f>
        <v>0</v>
      </c>
      <c r="Y152" s="308">
        <f>IF(Y$43=0,0,Y$43/PPA_fec!Y$43)</f>
        <v>0</v>
      </c>
      <c r="DA152" s="79"/>
    </row>
    <row r="153" spans="1:105" ht="12" customHeight="1" x14ac:dyDescent="0.25">
      <c r="A153" s="174" t="s">
        <v>1898</v>
      </c>
      <c r="B153" s="308">
        <f>IF(B$56=0,0,B$56/PPA_fec!B$56)</f>
        <v>0</v>
      </c>
      <c r="C153" s="308">
        <f>IF(C$56=0,0,C$56/PPA_fec!C$56)</f>
        <v>0</v>
      </c>
      <c r="D153" s="308">
        <f>IF(D$56=0,0,D$56/PPA_fec!D$56)</f>
        <v>0</v>
      </c>
      <c r="E153" s="308">
        <f>IF(E$56=0,0,E$56/PPA_fec!E$56)</f>
        <v>0</v>
      </c>
      <c r="F153" s="308">
        <f>IF(F$56=0,0,F$56/PPA_fec!F$56)</f>
        <v>0</v>
      </c>
      <c r="G153" s="308">
        <f>IF(G$56=0,0,G$56/PPA_fec!G$56)</f>
        <v>0</v>
      </c>
      <c r="H153" s="308">
        <f>IF(H$56=0,0,H$56/PPA_fec!H$56)</f>
        <v>0</v>
      </c>
      <c r="I153" s="308">
        <f>IF(I$56=0,0,I$56/PPA_fec!I$56)</f>
        <v>0</v>
      </c>
      <c r="J153" s="308">
        <f>IF(J$56=0,0,J$56/PPA_fec!J$56)</f>
        <v>0</v>
      </c>
      <c r="K153" s="308">
        <f>IF(K$56=0,0,K$56/PPA_fec!K$56)</f>
        <v>0</v>
      </c>
      <c r="L153" s="308">
        <f>IF(L$56=0,0,L$56/PPA_fec!L$56)</f>
        <v>0</v>
      </c>
      <c r="M153" s="308">
        <f>IF(M$56=0,0,M$56/PPA_fec!M$56)</f>
        <v>0</v>
      </c>
      <c r="N153" s="308">
        <f>IF(N$56=0,0,N$56/PPA_fec!N$56)</f>
        <v>0</v>
      </c>
      <c r="O153" s="308">
        <f>IF(O$56=0,0,O$56/PPA_fec!O$56)</f>
        <v>0</v>
      </c>
      <c r="P153" s="308">
        <f>IF(P$56=0,0,P$56/PPA_fec!P$56)</f>
        <v>0</v>
      </c>
      <c r="Q153" s="308">
        <f>IF(Q$56=0,0,Q$56/PPA_fec!Q$56)</f>
        <v>0</v>
      </c>
      <c r="R153" s="308">
        <f>IF(R$56=0,0,R$56/PPA_fec!R$56)</f>
        <v>0</v>
      </c>
      <c r="S153" s="308">
        <f>IF(S$56=0,0,S$56/PPA_fec!S$56)</f>
        <v>0</v>
      </c>
      <c r="T153" s="308">
        <f>IF(T$56=0,0,T$56/PPA_fec!T$56)</f>
        <v>0</v>
      </c>
      <c r="U153" s="308">
        <f>IF(U$56=0,0,U$56/PPA_fec!U$56)</f>
        <v>0</v>
      </c>
      <c r="V153" s="308">
        <f>IF(V$56=0,0,V$56/PPA_fec!V$56)</f>
        <v>0</v>
      </c>
      <c r="W153" s="308">
        <f>IF(W$56=0,0,W$56/PPA_fec!W$56)</f>
        <v>0</v>
      </c>
      <c r="X153" s="308">
        <f>IF(X$56=0,0,X$56/PPA_fec!X$56)</f>
        <v>0</v>
      </c>
      <c r="Y153" s="308">
        <f>IF(Y$56=0,0,Y$56/PPA_fec!Y$56)</f>
        <v>0</v>
      </c>
      <c r="DA153" s="79"/>
    </row>
    <row r="154" spans="1:105" ht="12" customHeight="1" x14ac:dyDescent="0.25">
      <c r="A154" s="41" t="s">
        <v>1913</v>
      </c>
      <c r="B154" s="309">
        <f>IF(B$69=0,0,B$69/PPA_fec!B$69)</f>
        <v>0</v>
      </c>
      <c r="C154" s="309">
        <f>IF(C$69=0,0,C$69/PPA_fec!C$69)</f>
        <v>0</v>
      </c>
      <c r="D154" s="309">
        <f>IF(D$69=0,0,D$69/PPA_fec!D$69)</f>
        <v>0</v>
      </c>
      <c r="E154" s="309">
        <f>IF(E$69=0,0,E$69/PPA_fec!E$69)</f>
        <v>0</v>
      </c>
      <c r="F154" s="309">
        <f>IF(F$69=0,0,F$69/PPA_fec!F$69)</f>
        <v>0</v>
      </c>
      <c r="G154" s="309">
        <f>IF(G$69=0,0,G$69/PPA_fec!G$69)</f>
        <v>0</v>
      </c>
      <c r="H154" s="309">
        <f>IF(H$69=0,0,H$69/PPA_fec!H$69)</f>
        <v>0</v>
      </c>
      <c r="I154" s="309">
        <f>IF(I$69=0,0,I$69/PPA_fec!I$69)</f>
        <v>0</v>
      </c>
      <c r="J154" s="309">
        <f>IF(J$69=0,0,J$69/PPA_fec!J$69)</f>
        <v>0</v>
      </c>
      <c r="K154" s="309">
        <f>IF(K$69=0,0,K$69/PPA_fec!K$69)</f>
        <v>0</v>
      </c>
      <c r="L154" s="309">
        <f>IF(L$69=0,0,L$69/PPA_fec!L$69)</f>
        <v>0</v>
      </c>
      <c r="M154" s="309">
        <f>IF(M$69=0,0,M$69/PPA_fec!M$69)</f>
        <v>0</v>
      </c>
      <c r="N154" s="309">
        <f>IF(N$69=0,0,N$69/PPA_fec!N$69)</f>
        <v>0</v>
      </c>
      <c r="O154" s="309">
        <f>IF(O$69=0,0,O$69/PPA_fec!O$69)</f>
        <v>0</v>
      </c>
      <c r="P154" s="309">
        <f>IF(P$69=0,0,P$69/PPA_fec!P$69)</f>
        <v>0</v>
      </c>
      <c r="Q154" s="309">
        <f>IF(Q$69=0,0,Q$69/PPA_fec!Q$69)</f>
        <v>0</v>
      </c>
      <c r="R154" s="309">
        <f>IF(R$69=0,0,R$69/PPA_fec!R$69)</f>
        <v>0</v>
      </c>
      <c r="S154" s="309">
        <f>IF(S$69=0,0,S$69/PPA_fec!S$69)</f>
        <v>0</v>
      </c>
      <c r="T154" s="309">
        <f>IF(T$69=0,0,T$69/PPA_fec!T$69)</f>
        <v>0</v>
      </c>
      <c r="U154" s="309">
        <f>IF(U$69=0,0,U$69/PPA_fec!U$69)</f>
        <v>0</v>
      </c>
      <c r="V154" s="309">
        <f>IF(V$69=0,0,V$69/PPA_fec!V$69)</f>
        <v>0</v>
      </c>
      <c r="W154" s="309">
        <f>IF(W$69=0,0,W$69/PPA_fec!W$69)</f>
        <v>0</v>
      </c>
      <c r="X154" s="309">
        <f>IF(X$69=0,0,X$69/PPA_fec!X$69)</f>
        <v>0</v>
      </c>
      <c r="Y154" s="309">
        <f>IF(Y$69=0,0,Y$69/PPA_fec!Y$69)</f>
        <v>0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2">
        <f>IF(B$83=0,0,B$83/PPA_fec!B$83)</f>
        <v>0.83081767987825028</v>
      </c>
      <c r="C156" s="322">
        <f>IF(C$83=0,0,C$83/PPA_fec!C$83)</f>
        <v>0.83106890771453501</v>
      </c>
      <c r="D156" s="322">
        <f>IF(D$83=0,0,D$83/PPA_fec!D$83)</f>
        <v>0.83380061511504011</v>
      </c>
      <c r="E156" s="322">
        <f>IF(E$83=0,0,E$83/PPA_fec!E$83)</f>
        <v>0.83597248184456829</v>
      </c>
      <c r="F156" s="322">
        <f>IF(F$83=0,0,F$83/PPA_fec!F$83)</f>
        <v>0.83512737549244931</v>
      </c>
      <c r="G156" s="322">
        <f>IF(G$83=0,0,G$83/PPA_fec!G$83)</f>
        <v>0.83798963687960626</v>
      </c>
      <c r="H156" s="322">
        <f>IF(H$83=0,0,H$83/PPA_fec!H$83)</f>
        <v>0.82886525035894432</v>
      </c>
      <c r="I156" s="322">
        <f>IF(I$83=0,0,I$83/PPA_fec!I$83)</f>
        <v>0.82177083823692909</v>
      </c>
      <c r="J156" s="322">
        <f>IF(J$83=0,0,J$83/PPA_fec!J$83)</f>
        <v>0.82932060780707051</v>
      </c>
      <c r="K156" s="322">
        <f>IF(K$83=0,0,K$83/PPA_fec!K$83)</f>
        <v>0.8249622470933492</v>
      </c>
      <c r="L156" s="322">
        <f>IF(L$83=0,0,L$83/PPA_fec!L$83)</f>
        <v>0.82031536018973228</v>
      </c>
      <c r="M156" s="322">
        <f>IF(M$83=0,0,M$83/PPA_fec!M$83)</f>
        <v>0.8635890388858084</v>
      </c>
      <c r="N156" s="322">
        <f>IF(N$83=0,0,N$83/PPA_fec!N$83)</f>
        <v>0.87933175604281122</v>
      </c>
      <c r="O156" s="322">
        <f>IF(O$83=0,0,O$83/PPA_fec!O$83)</f>
        <v>0.90087075324999832</v>
      </c>
      <c r="P156" s="322">
        <f>IF(P$83=0,0,P$83/PPA_fec!P$83)</f>
        <v>0.8506531482235643</v>
      </c>
      <c r="Q156" s="322">
        <f>IF(Q$83=0,0,Q$83/PPA_fec!Q$83)</f>
        <v>0.84487400636487897</v>
      </c>
      <c r="R156" s="322">
        <f>IF(R$83=0,0,R$83/PPA_fec!R$83)</f>
        <v>0.84407477117914453</v>
      </c>
      <c r="S156" s="322">
        <f>IF(S$83=0,0,S$83/PPA_fec!S$83)</f>
        <v>0.84558712992914342</v>
      </c>
      <c r="T156" s="322">
        <f>IF(T$83=0,0,T$83/PPA_fec!T$83)</f>
        <v>0.81603068482570262</v>
      </c>
      <c r="U156" s="322">
        <f>IF(U$83=0,0,U$83/PPA_fec!U$83)</f>
        <v>0.81715862897727876</v>
      </c>
      <c r="V156" s="322">
        <f>IF(V$83=0,0,V$83/PPA_fec!V$83)</f>
        <v>0.80944328544140465</v>
      </c>
      <c r="W156" s="322">
        <f>IF(W$83=0,0,W$83/PPA_fec!W$83)</f>
        <v>0.93880983246622196</v>
      </c>
      <c r="X156" s="322">
        <f>IF(X$83=0,0,X$83/PPA_fec!X$83)</f>
        <v>0.88431123994666871</v>
      </c>
      <c r="Y156" s="322">
        <f>IF(Y$83=0,0,Y$83/PPA_fec!Y$83)</f>
        <v>0.90876235458333465</v>
      </c>
      <c r="DA156" s="95"/>
    </row>
    <row r="157" spans="1:105" ht="12" customHeight="1" x14ac:dyDescent="0.25">
      <c r="A157" s="55" t="s">
        <v>91</v>
      </c>
      <c r="B157" s="334">
        <f>IF(B$84=0,0,B$84/PPA_fec!B$84)</f>
        <v>0.5445000000000001</v>
      </c>
      <c r="C157" s="334">
        <f>IF(C$84=0,0,C$84/PPA_fec!C$84)</f>
        <v>0.54449999999999987</v>
      </c>
      <c r="D157" s="334">
        <f>IF(D$84=0,0,D$84/PPA_fec!D$84)</f>
        <v>0.5445000000000001</v>
      </c>
      <c r="E157" s="334">
        <f>IF(E$84=0,0,E$84/PPA_fec!E$84)</f>
        <v>0.54449999999999987</v>
      </c>
      <c r="F157" s="334">
        <f>IF(F$84=0,0,F$84/PPA_fec!F$84)</f>
        <v>0.54449999999999998</v>
      </c>
      <c r="G157" s="334">
        <f>IF(G$84=0,0,G$84/PPA_fec!G$84)</f>
        <v>0.54449999999999998</v>
      </c>
      <c r="H157" s="334">
        <f>IF(H$84=0,0,H$84/PPA_fec!H$84)</f>
        <v>0.54449999999999987</v>
      </c>
      <c r="I157" s="334">
        <f>IF(I$84=0,0,I$84/PPA_fec!I$84)</f>
        <v>0.5445000000000001</v>
      </c>
      <c r="J157" s="334">
        <f>IF(J$84=0,0,J$84/PPA_fec!J$84)</f>
        <v>0.54449999999999998</v>
      </c>
      <c r="K157" s="334">
        <f>IF(K$84=0,0,K$84/PPA_fec!K$84)</f>
        <v>0.54449999999999998</v>
      </c>
      <c r="L157" s="334">
        <f>IF(L$84=0,0,L$84/PPA_fec!L$84)</f>
        <v>0.54449999999999998</v>
      </c>
      <c r="M157" s="334">
        <f>IF(M$84=0,0,M$84/PPA_fec!M$84)</f>
        <v>0.5445000000000001</v>
      </c>
      <c r="N157" s="334">
        <f>IF(N$84=0,0,N$84/PPA_fec!N$84)</f>
        <v>0.54449999999999998</v>
      </c>
      <c r="O157" s="334">
        <f>IF(O$84=0,0,O$84/PPA_fec!O$84)</f>
        <v>0.54449999999999987</v>
      </c>
      <c r="P157" s="334">
        <f>IF(P$84=0,0,P$84/PPA_fec!P$84)</f>
        <v>0.54449999999999976</v>
      </c>
      <c r="Q157" s="334">
        <f>IF(Q$84=0,0,Q$84/PPA_fec!Q$84)</f>
        <v>0.54450000000000032</v>
      </c>
      <c r="R157" s="334">
        <f>IF(R$84=0,0,R$84/PPA_fec!R$84)</f>
        <v>0.54450000000000021</v>
      </c>
      <c r="S157" s="334">
        <f>IF(S$84=0,0,S$84/PPA_fec!S$84)</f>
        <v>0.5445000000000001</v>
      </c>
      <c r="T157" s="334">
        <f>IF(T$84=0,0,T$84/PPA_fec!T$84)</f>
        <v>0.54449999999999998</v>
      </c>
      <c r="U157" s="334">
        <f>IF(U$84=0,0,U$84/PPA_fec!U$84)</f>
        <v>0.54449999999999998</v>
      </c>
      <c r="V157" s="334">
        <f>IF(V$84=0,0,V$84/PPA_fec!V$84)</f>
        <v>0.54449999999999987</v>
      </c>
      <c r="W157" s="334">
        <f>IF(W$84=0,0,W$84/PPA_fec!W$84)</f>
        <v>0.54449999999999998</v>
      </c>
      <c r="X157" s="334">
        <f>IF(X$84=0,0,X$84/PPA_fec!X$84)</f>
        <v>0.54449999999999998</v>
      </c>
      <c r="Y157" s="334">
        <f>IF(Y$84=0,0,Y$84/PPA_fec!Y$84)</f>
        <v>0.54449999999999998</v>
      </c>
      <c r="DA157" s="67"/>
    </row>
    <row r="158" spans="1:105" ht="12" customHeight="1" x14ac:dyDescent="0.25">
      <c r="A158" s="173" t="s">
        <v>92</v>
      </c>
      <c r="B158" s="335">
        <f>IF(B$85=0,0,B$85/PPA_fec!B$85)</f>
        <v>0.1660763229370486</v>
      </c>
      <c r="C158" s="335">
        <f>IF(C$85=0,0,C$85/PPA_fec!C$85)</f>
        <v>0.16607632293704855</v>
      </c>
      <c r="D158" s="335">
        <f>IF(D$85=0,0,D$85/PPA_fec!D$85)</f>
        <v>0.16607632293704855</v>
      </c>
      <c r="E158" s="335">
        <f>IF(E$85=0,0,E$85/PPA_fec!E$85)</f>
        <v>0.16607632293704852</v>
      </c>
      <c r="F158" s="335">
        <f>IF(F$85=0,0,F$85/PPA_fec!F$85)</f>
        <v>0.16607632293704852</v>
      </c>
      <c r="G158" s="335">
        <f>IF(G$85=0,0,G$85/PPA_fec!G$85)</f>
        <v>0.16607632293704852</v>
      </c>
      <c r="H158" s="335">
        <f>IF(H$85=0,0,H$85/PPA_fec!H$85)</f>
        <v>0.16607632293704852</v>
      </c>
      <c r="I158" s="335">
        <f>IF(I$85=0,0,I$85/PPA_fec!I$85)</f>
        <v>0.16607632293704858</v>
      </c>
      <c r="J158" s="335">
        <f>IF(J$85=0,0,J$85/PPA_fec!J$85)</f>
        <v>0.16607632293704849</v>
      </c>
      <c r="K158" s="335">
        <f>IF(K$85=0,0,K$85/PPA_fec!K$85)</f>
        <v>0.16607632293704852</v>
      </c>
      <c r="L158" s="335">
        <f>IF(L$85=0,0,L$85/PPA_fec!L$85)</f>
        <v>0.16607632293704852</v>
      </c>
      <c r="M158" s="335">
        <f>IF(M$85=0,0,M$85/PPA_fec!M$85)</f>
        <v>0.16607632293704841</v>
      </c>
      <c r="N158" s="335">
        <f>IF(N$85=0,0,N$85/PPA_fec!N$85)</f>
        <v>0.16607632293704858</v>
      </c>
      <c r="O158" s="335">
        <f>IF(O$85=0,0,O$85/PPA_fec!O$85)</f>
        <v>0.16607632293704847</v>
      </c>
      <c r="P158" s="335">
        <f>IF(P$85=0,0,P$85/PPA_fec!P$85)</f>
        <v>0.16607632293704852</v>
      </c>
      <c r="Q158" s="335">
        <f>IF(Q$85=0,0,Q$85/PPA_fec!Q$85)</f>
        <v>0.16607632293704852</v>
      </c>
      <c r="R158" s="335">
        <f>IF(R$85=0,0,R$85/PPA_fec!R$85)</f>
        <v>0.16607632293704849</v>
      </c>
      <c r="S158" s="335">
        <f>IF(S$85=0,0,S$85/PPA_fec!S$85)</f>
        <v>0.16607632293704852</v>
      </c>
      <c r="T158" s="335">
        <f>IF(T$85=0,0,T$85/PPA_fec!T$85)</f>
        <v>0.16607632293704852</v>
      </c>
      <c r="U158" s="335">
        <f>IF(U$85=0,0,U$85/PPA_fec!U$85)</f>
        <v>0.16607632293704852</v>
      </c>
      <c r="V158" s="335">
        <f>IF(V$85=0,0,V$85/PPA_fec!V$85)</f>
        <v>0.16607632293704852</v>
      </c>
      <c r="W158" s="335">
        <f>IF(W$85=0,0,W$85/PPA_fec!W$85)</f>
        <v>0.16607632293704847</v>
      </c>
      <c r="X158" s="335">
        <f>IF(X$85=0,0,X$85/PPA_fec!X$85)</f>
        <v>0.16607632293704855</v>
      </c>
      <c r="Y158" s="335">
        <f>IF(Y$85=0,0,Y$85/PPA_fec!Y$85)</f>
        <v>0.16607632293704849</v>
      </c>
      <c r="DA158" s="177"/>
    </row>
    <row r="159" spans="1:105" ht="12" customHeight="1" x14ac:dyDescent="0.25">
      <c r="A159" s="173" t="s">
        <v>93</v>
      </c>
      <c r="B159" s="335">
        <f>IF(B$86=0,0,B$86/PPA_fec!B$86)</f>
        <v>0.75849841896575754</v>
      </c>
      <c r="C159" s="335">
        <f>IF(C$86=0,0,C$86/PPA_fec!C$86)</f>
        <v>0.75849841896575732</v>
      </c>
      <c r="D159" s="335">
        <f>IF(D$86=0,0,D$86/PPA_fec!D$86)</f>
        <v>0.75849841896575687</v>
      </c>
      <c r="E159" s="335">
        <f>IF(E$86=0,0,E$86/PPA_fec!E$86)</f>
        <v>0.75849841896575732</v>
      </c>
      <c r="F159" s="335">
        <f>IF(F$86=0,0,F$86/PPA_fec!F$86)</f>
        <v>0.75849841896575687</v>
      </c>
      <c r="G159" s="335">
        <f>IF(G$86=0,0,G$86/PPA_fec!G$86)</f>
        <v>0.75849841896575687</v>
      </c>
      <c r="H159" s="335">
        <f>IF(H$86=0,0,H$86/PPA_fec!H$86)</f>
        <v>0.75849841896575709</v>
      </c>
      <c r="I159" s="335">
        <f>IF(I$86=0,0,I$86/PPA_fec!I$86)</f>
        <v>0.75849841896575687</v>
      </c>
      <c r="J159" s="335">
        <f>IF(J$86=0,0,J$86/PPA_fec!J$86)</f>
        <v>0.75849841896575743</v>
      </c>
      <c r="K159" s="335">
        <f>IF(K$86=0,0,K$86/PPA_fec!K$86)</f>
        <v>0.75849841896575687</v>
      </c>
      <c r="L159" s="335">
        <f>IF(L$86=0,0,L$86/PPA_fec!L$86)</f>
        <v>0.75849841896575698</v>
      </c>
      <c r="M159" s="335">
        <f>IF(M$86=0,0,M$86/PPA_fec!M$86)</f>
        <v>0.75849841896575709</v>
      </c>
      <c r="N159" s="335">
        <f>IF(N$86=0,0,N$86/PPA_fec!N$86)</f>
        <v>0.75849841896575709</v>
      </c>
      <c r="O159" s="335">
        <f>IF(O$86=0,0,O$86/PPA_fec!O$86)</f>
        <v>0.75849841896575676</v>
      </c>
      <c r="P159" s="335">
        <f>IF(P$86=0,0,P$86/PPA_fec!P$86)</f>
        <v>0.7584984189657572</v>
      </c>
      <c r="Q159" s="335">
        <f>IF(Q$86=0,0,Q$86/PPA_fec!Q$86)</f>
        <v>0.75849841896575709</v>
      </c>
      <c r="R159" s="335">
        <f>IF(R$86=0,0,R$86/PPA_fec!R$86)</f>
        <v>0.75849841896575709</v>
      </c>
      <c r="S159" s="335">
        <f>IF(S$86=0,0,S$86/PPA_fec!S$86)</f>
        <v>0.75849841896575709</v>
      </c>
      <c r="T159" s="335">
        <f>IF(T$86=0,0,T$86/PPA_fec!T$86)</f>
        <v>0.75849841896575687</v>
      </c>
      <c r="U159" s="335">
        <f>IF(U$86=0,0,U$86/PPA_fec!U$86)</f>
        <v>0.75849841896575709</v>
      </c>
      <c r="V159" s="335">
        <f>IF(V$86=0,0,V$86/PPA_fec!V$86)</f>
        <v>0.7584984189657572</v>
      </c>
      <c r="W159" s="335">
        <f>IF(W$86=0,0,W$86/PPA_fec!W$86)</f>
        <v>0.75849841896575743</v>
      </c>
      <c r="X159" s="335">
        <f>IF(X$86=0,0,X$86/PPA_fec!X$86)</f>
        <v>0.75849841896575709</v>
      </c>
      <c r="Y159" s="335">
        <f>IF(Y$86=0,0,Y$86/PPA_fec!Y$86)</f>
        <v>0.75849841896575709</v>
      </c>
      <c r="DA159" s="177"/>
    </row>
    <row r="160" spans="1:105" ht="12" customHeight="1" x14ac:dyDescent="0.25">
      <c r="A160" s="173" t="s">
        <v>94</v>
      </c>
      <c r="B160" s="335">
        <f>IF(B$87=0,0,B$87/PPA_fec!B$87)</f>
        <v>0.64500695745976311</v>
      </c>
      <c r="C160" s="335">
        <f>IF(C$87=0,0,C$87/PPA_fec!C$87)</f>
        <v>0.645006957459763</v>
      </c>
      <c r="D160" s="335">
        <f>IF(D$87=0,0,D$87/PPA_fec!D$87)</f>
        <v>0.64500695745976289</v>
      </c>
      <c r="E160" s="335">
        <f>IF(E$87=0,0,E$87/PPA_fec!E$87)</f>
        <v>0.645006957459763</v>
      </c>
      <c r="F160" s="335">
        <f>IF(F$87=0,0,F$87/PPA_fec!F$87)</f>
        <v>0.645006957459763</v>
      </c>
      <c r="G160" s="335">
        <f>IF(G$87=0,0,G$87/PPA_fec!G$87)</f>
        <v>0.64500695745976278</v>
      </c>
      <c r="H160" s="335">
        <f>IF(H$87=0,0,H$87/PPA_fec!H$87)</f>
        <v>0.645006957459763</v>
      </c>
      <c r="I160" s="335">
        <f>IF(I$87=0,0,I$87/PPA_fec!I$87)</f>
        <v>0.645006957459763</v>
      </c>
      <c r="J160" s="335">
        <f>IF(J$87=0,0,J$87/PPA_fec!J$87)</f>
        <v>0.645006957459763</v>
      </c>
      <c r="K160" s="335">
        <f>IF(K$87=0,0,K$87/PPA_fec!K$87)</f>
        <v>0.645006957459763</v>
      </c>
      <c r="L160" s="335">
        <f>IF(L$87=0,0,L$87/PPA_fec!L$87)</f>
        <v>0.645006957459763</v>
      </c>
      <c r="M160" s="335">
        <f>IF(M$87=0,0,M$87/PPA_fec!M$87)</f>
        <v>0.64500695745976322</v>
      </c>
      <c r="N160" s="335">
        <f>IF(N$87=0,0,N$87/PPA_fec!N$87)</f>
        <v>0.64500695745976289</v>
      </c>
      <c r="O160" s="335">
        <f>IF(O$87=0,0,O$87/PPA_fec!O$87)</f>
        <v>0.64500695745976278</v>
      </c>
      <c r="P160" s="335">
        <f>IF(P$87=0,0,P$87/PPA_fec!P$87)</f>
        <v>0.64500695745976311</v>
      </c>
      <c r="Q160" s="335">
        <f>IF(Q$87=0,0,Q$87/PPA_fec!Q$87)</f>
        <v>0.645006957459763</v>
      </c>
      <c r="R160" s="335">
        <f>IF(R$87=0,0,R$87/PPA_fec!R$87)</f>
        <v>0.645006957459763</v>
      </c>
      <c r="S160" s="335">
        <f>IF(S$87=0,0,S$87/PPA_fec!S$87)</f>
        <v>0.64500695745976311</v>
      </c>
      <c r="T160" s="335">
        <f>IF(T$87=0,0,T$87/PPA_fec!T$87)</f>
        <v>0.64500695745976278</v>
      </c>
      <c r="U160" s="335">
        <f>IF(U$87=0,0,U$87/PPA_fec!U$87)</f>
        <v>0.64500695745976289</v>
      </c>
      <c r="V160" s="335">
        <f>IF(V$87=0,0,V$87/PPA_fec!V$87)</f>
        <v>0.64500695745976311</v>
      </c>
      <c r="W160" s="335">
        <f>IF(W$87=0,0,W$87/PPA_fec!W$87)</f>
        <v>0.64500695745976289</v>
      </c>
      <c r="X160" s="335">
        <f>IF(X$87=0,0,X$87/PPA_fec!X$87)</f>
        <v>0.645006957459763</v>
      </c>
      <c r="Y160" s="335">
        <f>IF(Y$87=0,0,Y$87/PPA_fec!Y$87)</f>
        <v>0.64500695745976311</v>
      </c>
      <c r="DA160" s="177"/>
    </row>
    <row r="161" spans="1:105" ht="12" customHeight="1" x14ac:dyDescent="0.25">
      <c r="A161" s="56" t="s">
        <v>95</v>
      </c>
      <c r="B161" s="336">
        <f>IF(B$88=0,0,B$88/PPA_fec!B$88)</f>
        <v>1.0322018244180697</v>
      </c>
      <c r="C161" s="336">
        <f>IF(C$88=0,0,C$88/PPA_fec!C$88)</f>
        <v>1.0308539743809977</v>
      </c>
      <c r="D161" s="336">
        <f>IF(D$88=0,0,D$88/PPA_fec!D$88)</f>
        <v>1.0412653169857062</v>
      </c>
      <c r="E161" s="336">
        <f>IF(E$88=0,0,E$88/PPA_fec!E$88)</f>
        <v>1.0512526349497211</v>
      </c>
      <c r="F161" s="336">
        <f>IF(F$88=0,0,F$88/PPA_fec!F$88)</f>
        <v>1.0500885362055563</v>
      </c>
      <c r="G161" s="336">
        <f>IF(G$88=0,0,G$88/PPA_fec!G$88)</f>
        <v>1.0499012320160215</v>
      </c>
      <c r="H161" s="336">
        <f>IF(H$88=0,0,H$88/PPA_fec!H$88)</f>
        <v>1.0605143509954318</v>
      </c>
      <c r="I161" s="336">
        <f>IF(I$88=0,0,I$88/PPA_fec!I$88)</f>
        <v>1.0726976995987503</v>
      </c>
      <c r="J161" s="336">
        <f>IF(J$88=0,0,J$88/PPA_fec!J$88)</f>
        <v>1.0619335989722889</v>
      </c>
      <c r="K161" s="336">
        <f>IF(K$88=0,0,K$88/PPA_fec!K$88)</f>
        <v>1.0687724684859112</v>
      </c>
      <c r="L161" s="336">
        <f>IF(L$88=0,0,L$88/PPA_fec!L$88)</f>
        <v>1.0748543225153215</v>
      </c>
      <c r="M161" s="336">
        <f>IF(M$88=0,0,M$88/PPA_fec!M$88)</f>
        <v>1.0426528738663452</v>
      </c>
      <c r="N161" s="336">
        <f>IF(N$88=0,0,N$88/PPA_fec!N$88)</f>
        <v>1.0412091399220886</v>
      </c>
      <c r="O161" s="336">
        <f>IF(O$88=0,0,O$88/PPA_fec!O$88)</f>
        <v>1.0396141855575276</v>
      </c>
      <c r="P161" s="336">
        <f>IF(P$88=0,0,P$88/PPA_fec!P$88)</f>
        <v>1.047735089063637</v>
      </c>
      <c r="Q161" s="336">
        <f>IF(Q$88=0,0,Q$88/PPA_fec!Q$88)</f>
        <v>1.0500889442631844</v>
      </c>
      <c r="R161" s="336">
        <f>IF(R$88=0,0,R$88/PPA_fec!R$88)</f>
        <v>1.0500662770501825</v>
      </c>
      <c r="S161" s="336">
        <f>IF(S$88=0,0,S$88/PPA_fec!S$88)</f>
        <v>1.0474276546603025</v>
      </c>
      <c r="T161" s="336">
        <f>IF(T$88=0,0,T$88/PPA_fec!T$88)</f>
        <v>1.0822037539683658</v>
      </c>
      <c r="U161" s="336">
        <f>IF(U$88=0,0,U$88/PPA_fec!U$88)</f>
        <v>1.0774236519897318</v>
      </c>
      <c r="V161" s="336">
        <f>IF(V$88=0,0,V$88/PPA_fec!V$88)</f>
        <v>1.1927363812172895</v>
      </c>
      <c r="W161" s="336">
        <f>IF(W$88=0,0,W$88/PPA_fec!W$88)</f>
        <v>1.0857227565188399</v>
      </c>
      <c r="X161" s="336">
        <f>IF(X$88=0,0,X$88/PPA_fec!X$88)</f>
        <v>1.0904203851051351</v>
      </c>
      <c r="Y161" s="336">
        <f>IF(Y$88=0,0,Y$88/PPA_fec!Y$88)</f>
        <v>1.1438526000541729</v>
      </c>
      <c r="DA161" s="68"/>
    </row>
    <row r="162" spans="1:105" ht="12" customHeight="1" x14ac:dyDescent="0.25">
      <c r="A162" s="41" t="s">
        <v>1939</v>
      </c>
      <c r="B162" s="337">
        <f>IF(B$94=0,0,B$94/PPA_fec!B$94)</f>
        <v>0.71948250000000002</v>
      </c>
      <c r="C162" s="337">
        <f>IF(C$94=0,0,C$94/PPA_fec!C$94)</f>
        <v>0.71948250000000002</v>
      </c>
      <c r="D162" s="337">
        <f>IF(D$94=0,0,D$94/PPA_fec!D$94)</f>
        <v>0.71948249999999991</v>
      </c>
      <c r="E162" s="337">
        <f>IF(E$94=0,0,E$94/PPA_fec!E$94)</f>
        <v>0.71948250000000002</v>
      </c>
      <c r="F162" s="337">
        <f>IF(F$94=0,0,F$94/PPA_fec!F$94)</f>
        <v>0.71948250000000025</v>
      </c>
      <c r="G162" s="337">
        <f>IF(G$94=0,0,G$94/PPA_fec!G$94)</f>
        <v>0.71948250000000002</v>
      </c>
      <c r="H162" s="337">
        <f>IF(H$94=0,0,H$94/PPA_fec!H$94)</f>
        <v>0.71948250000000025</v>
      </c>
      <c r="I162" s="337">
        <f>IF(I$94=0,0,I$94/PPA_fec!I$94)</f>
        <v>0.71948250000000014</v>
      </c>
      <c r="J162" s="337">
        <f>IF(J$94=0,0,J$94/PPA_fec!J$94)</f>
        <v>0.71948249999999991</v>
      </c>
      <c r="K162" s="337">
        <f>IF(K$94=0,0,K$94/PPA_fec!K$94)</f>
        <v>0.71948250000000002</v>
      </c>
      <c r="L162" s="337">
        <f>IF(L$94=0,0,L$94/PPA_fec!L$94)</f>
        <v>0.7194824999999998</v>
      </c>
      <c r="M162" s="337">
        <f>IF(M$94=0,0,M$94/PPA_fec!M$94)</f>
        <v>0.71948250000000014</v>
      </c>
      <c r="N162" s="337">
        <f>IF(N$94=0,0,N$94/PPA_fec!N$94)</f>
        <v>0.71948250000000002</v>
      </c>
      <c r="O162" s="337">
        <f>IF(O$94=0,0,O$94/PPA_fec!O$94)</f>
        <v>0.71948249999999969</v>
      </c>
      <c r="P162" s="337">
        <f>IF(P$94=0,0,P$94/PPA_fec!P$94)</f>
        <v>0.71948250000000002</v>
      </c>
      <c r="Q162" s="337">
        <f>IF(Q$94=0,0,Q$94/PPA_fec!Q$94)</f>
        <v>0.71948249999999969</v>
      </c>
      <c r="R162" s="337">
        <f>IF(R$94=0,0,R$94/PPA_fec!R$94)</f>
        <v>0.71948250000000002</v>
      </c>
      <c r="S162" s="337">
        <f>IF(S$94=0,0,S$94/PPA_fec!S$94)</f>
        <v>0.71948250000000036</v>
      </c>
      <c r="T162" s="337">
        <f>IF(T$94=0,0,T$94/PPA_fec!T$94)</f>
        <v>0.7194824999999998</v>
      </c>
      <c r="U162" s="337">
        <f>IF(U$94=0,0,U$94/PPA_fec!U$94)</f>
        <v>0.71948250000000014</v>
      </c>
      <c r="V162" s="337">
        <f>IF(V$94=0,0,V$94/PPA_fec!V$94)</f>
        <v>0.71948249999999991</v>
      </c>
      <c r="W162" s="337">
        <f>IF(W$94=0,0,W$94/PPA_fec!W$94)</f>
        <v>0.71948250000000014</v>
      </c>
      <c r="X162" s="337">
        <f>IF(X$94=0,0,X$94/PPA_fec!X$94)</f>
        <v>0.71948250000000025</v>
      </c>
      <c r="Y162" s="337">
        <f>IF(Y$94=0,0,Y$94/PPA_fec!Y$94)</f>
        <v>0.71948250000000002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CO2 emissions"</f>
        <v>LU: Pulp, paper and printing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2025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2026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2027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2028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2029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2030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2031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2032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2033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2034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2035</v>
      </c>
    </row>
    <row r="16" spans="1:105" ht="12" customHeight="1" x14ac:dyDescent="0.25">
      <c r="A16" s="57" t="s">
        <v>1853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2036</v>
      </c>
    </row>
    <row r="17" spans="1:105" ht="12" customHeight="1" x14ac:dyDescent="0.25">
      <c r="A17" s="57" t="s">
        <v>1855</v>
      </c>
      <c r="B17" s="294">
        <f t="shared" ref="B17:Y17" si="0">B18+B29</f>
        <v>0</v>
      </c>
      <c r="C17" s="294">
        <f t="shared" si="0"/>
        <v>0</v>
      </c>
      <c r="D17" s="294">
        <f t="shared" si="0"/>
        <v>0</v>
      </c>
      <c r="E17" s="294">
        <f t="shared" si="0"/>
        <v>0</v>
      </c>
      <c r="F17" s="294">
        <f t="shared" si="0"/>
        <v>0</v>
      </c>
      <c r="G17" s="294">
        <f t="shared" si="0"/>
        <v>0</v>
      </c>
      <c r="H17" s="294">
        <f t="shared" si="0"/>
        <v>0</v>
      </c>
      <c r="I17" s="294">
        <f t="shared" si="0"/>
        <v>0</v>
      </c>
      <c r="J17" s="294">
        <f t="shared" si="0"/>
        <v>0</v>
      </c>
      <c r="K17" s="294">
        <f t="shared" si="0"/>
        <v>0</v>
      </c>
      <c r="L17" s="294">
        <f t="shared" si="0"/>
        <v>0</v>
      </c>
      <c r="M17" s="294">
        <f t="shared" si="0"/>
        <v>0</v>
      </c>
      <c r="N17" s="294">
        <f t="shared" si="0"/>
        <v>0</v>
      </c>
      <c r="O17" s="294">
        <f t="shared" si="0"/>
        <v>0</v>
      </c>
      <c r="P17" s="294">
        <f t="shared" si="0"/>
        <v>0</v>
      </c>
      <c r="Q17" s="294">
        <f t="shared" si="0"/>
        <v>0</v>
      </c>
      <c r="R17" s="294">
        <f t="shared" si="0"/>
        <v>0</v>
      </c>
      <c r="S17" s="294">
        <f t="shared" si="0"/>
        <v>0</v>
      </c>
      <c r="T17" s="294">
        <f t="shared" si="0"/>
        <v>0</v>
      </c>
      <c r="U17" s="294">
        <f t="shared" si="0"/>
        <v>0</v>
      </c>
      <c r="V17" s="294">
        <f t="shared" si="0"/>
        <v>0</v>
      </c>
      <c r="W17" s="294">
        <f t="shared" si="0"/>
        <v>0</v>
      </c>
      <c r="X17" s="294">
        <f t="shared" si="0"/>
        <v>0</v>
      </c>
      <c r="Y17" s="294">
        <f t="shared" si="0"/>
        <v>0</v>
      </c>
      <c r="DA17" s="70"/>
    </row>
    <row r="18" spans="1:105" ht="12" customHeight="1" x14ac:dyDescent="0.25">
      <c r="A18" s="60" t="s">
        <v>1856</v>
      </c>
      <c r="B18" s="329">
        <v>0</v>
      </c>
      <c r="C18" s="329">
        <v>0</v>
      </c>
      <c r="D18" s="329">
        <v>0</v>
      </c>
      <c r="E18" s="329">
        <v>0</v>
      </c>
      <c r="F18" s="329">
        <v>0</v>
      </c>
      <c r="G18" s="329">
        <v>0</v>
      </c>
      <c r="H18" s="329">
        <v>0</v>
      </c>
      <c r="I18" s="329">
        <v>0</v>
      </c>
      <c r="J18" s="329">
        <v>0</v>
      </c>
      <c r="K18" s="329">
        <v>0</v>
      </c>
      <c r="L18" s="329">
        <v>0</v>
      </c>
      <c r="M18" s="329">
        <v>0</v>
      </c>
      <c r="N18" s="329">
        <v>0</v>
      </c>
      <c r="O18" s="329">
        <v>0</v>
      </c>
      <c r="P18" s="329">
        <v>0</v>
      </c>
      <c r="Q18" s="329">
        <v>0</v>
      </c>
      <c r="R18" s="329">
        <v>0</v>
      </c>
      <c r="S18" s="329">
        <v>0</v>
      </c>
      <c r="T18" s="329">
        <v>0</v>
      </c>
      <c r="U18" s="329">
        <v>0</v>
      </c>
      <c r="V18" s="329">
        <v>0</v>
      </c>
      <c r="W18" s="329">
        <v>0</v>
      </c>
      <c r="X18" s="329">
        <v>0</v>
      </c>
      <c r="Y18" s="329">
        <v>0</v>
      </c>
      <c r="DA18" s="72" t="s">
        <v>2037</v>
      </c>
    </row>
    <row r="19" spans="1:105" ht="12" customHeight="1" x14ac:dyDescent="0.25">
      <c r="A19" s="64" t="s">
        <v>28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2038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2039</v>
      </c>
    </row>
    <row r="21" spans="1:105" ht="12" customHeight="1" x14ac:dyDescent="0.25">
      <c r="A21" s="64" t="s">
        <v>31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2040</v>
      </c>
    </row>
    <row r="22" spans="1:105" ht="12" customHeight="1" x14ac:dyDescent="0.25">
      <c r="A22" s="64" t="s">
        <v>159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2041</v>
      </c>
    </row>
    <row r="23" spans="1:105" ht="12" customHeight="1" x14ac:dyDescent="0.25">
      <c r="A23" s="64" t="s">
        <v>32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2042</v>
      </c>
    </row>
    <row r="24" spans="1:105" ht="12" customHeight="1" x14ac:dyDescent="0.25">
      <c r="A24" s="64" t="s">
        <v>33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2043</v>
      </c>
    </row>
    <row r="25" spans="1:105" ht="12" customHeight="1" x14ac:dyDescent="0.25">
      <c r="A25" s="64" t="s">
        <v>35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2044</v>
      </c>
    </row>
    <row r="26" spans="1:105" ht="12" customHeight="1" x14ac:dyDescent="0.25">
      <c r="A26" s="64" t="s">
        <v>36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2045</v>
      </c>
    </row>
    <row r="27" spans="1:105" ht="12" customHeight="1" x14ac:dyDescent="0.25">
      <c r="A27" s="64" t="s">
        <v>38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2046</v>
      </c>
    </row>
    <row r="28" spans="1:105" ht="12" customHeight="1" x14ac:dyDescent="0.25">
      <c r="A28" s="64" t="s">
        <v>39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2047</v>
      </c>
    </row>
    <row r="29" spans="1:105" ht="12" customHeight="1" x14ac:dyDescent="0.25">
      <c r="A29" s="60" t="s">
        <v>1868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2048</v>
      </c>
    </row>
    <row r="30" spans="1:105" ht="12" customHeight="1" x14ac:dyDescent="0.25">
      <c r="A30" s="132" t="s">
        <v>1870</v>
      </c>
      <c r="B30" s="316">
        <v>0</v>
      </c>
      <c r="C30" s="316">
        <v>0</v>
      </c>
      <c r="D30" s="316">
        <v>0</v>
      </c>
      <c r="E30" s="316">
        <v>0</v>
      </c>
      <c r="F30" s="316">
        <v>0</v>
      </c>
      <c r="G30" s="316">
        <v>0</v>
      </c>
      <c r="H30" s="316">
        <v>0</v>
      </c>
      <c r="I30" s="316">
        <v>0</v>
      </c>
      <c r="J30" s="316">
        <v>0</v>
      </c>
      <c r="K30" s="316">
        <v>0</v>
      </c>
      <c r="L30" s="316">
        <v>0</v>
      </c>
      <c r="M30" s="316">
        <v>0</v>
      </c>
      <c r="N30" s="316">
        <v>0</v>
      </c>
      <c r="O30" s="316">
        <v>0</v>
      </c>
      <c r="P30" s="316">
        <v>0</v>
      </c>
      <c r="Q30" s="316">
        <v>0</v>
      </c>
      <c r="R30" s="316">
        <v>0</v>
      </c>
      <c r="S30" s="316">
        <v>0</v>
      </c>
      <c r="T30" s="316">
        <v>0</v>
      </c>
      <c r="U30" s="316">
        <v>0</v>
      </c>
      <c r="V30" s="316">
        <v>0</v>
      </c>
      <c r="W30" s="316">
        <v>0</v>
      </c>
      <c r="X30" s="316">
        <v>0</v>
      </c>
      <c r="Y30" s="316">
        <v>0</v>
      </c>
      <c r="DA30" s="139" t="s">
        <v>2049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0</v>
      </c>
      <c r="C32" s="223">
        <v>0</v>
      </c>
      <c r="D32" s="223">
        <v>0</v>
      </c>
      <c r="E32" s="223">
        <v>0</v>
      </c>
      <c r="F32" s="223">
        <v>0</v>
      </c>
      <c r="G32" s="223">
        <v>0</v>
      </c>
      <c r="H32" s="223">
        <v>0</v>
      </c>
      <c r="I32" s="223">
        <v>0</v>
      </c>
      <c r="J32" s="223">
        <v>0</v>
      </c>
      <c r="K32" s="223">
        <v>0</v>
      </c>
      <c r="L32" s="223">
        <v>0</v>
      </c>
      <c r="M32" s="223">
        <v>0</v>
      </c>
      <c r="N32" s="223">
        <v>0</v>
      </c>
      <c r="O32" s="223">
        <v>0</v>
      </c>
      <c r="P32" s="223">
        <v>0</v>
      </c>
      <c r="Q32" s="223">
        <v>0</v>
      </c>
      <c r="R32" s="223">
        <v>0</v>
      </c>
      <c r="S32" s="223">
        <v>0</v>
      </c>
      <c r="T32" s="223">
        <v>0</v>
      </c>
      <c r="U32" s="223">
        <v>0</v>
      </c>
      <c r="V32" s="223">
        <v>0</v>
      </c>
      <c r="W32" s="223">
        <v>0</v>
      </c>
      <c r="X32" s="223">
        <v>0</v>
      </c>
      <c r="Y32" s="223">
        <v>0</v>
      </c>
      <c r="DA32" s="89" t="s">
        <v>2050</v>
      </c>
    </row>
    <row r="33" spans="1:105" ht="12" customHeight="1" x14ac:dyDescent="0.25">
      <c r="A33" s="55" t="s">
        <v>91</v>
      </c>
      <c r="B33" s="259">
        <v>0</v>
      </c>
      <c r="C33" s="259">
        <v>0</v>
      </c>
      <c r="D33" s="259">
        <v>0</v>
      </c>
      <c r="E33" s="259">
        <v>0</v>
      </c>
      <c r="F33" s="259">
        <v>0</v>
      </c>
      <c r="G33" s="259">
        <v>0</v>
      </c>
      <c r="H33" s="259">
        <v>0</v>
      </c>
      <c r="I33" s="259">
        <v>0</v>
      </c>
      <c r="J33" s="259">
        <v>0</v>
      </c>
      <c r="K33" s="259">
        <v>0</v>
      </c>
      <c r="L33" s="259">
        <v>0</v>
      </c>
      <c r="M33" s="259">
        <v>0</v>
      </c>
      <c r="N33" s="259">
        <v>0</v>
      </c>
      <c r="O33" s="259">
        <v>0</v>
      </c>
      <c r="P33" s="259">
        <v>0</v>
      </c>
      <c r="Q33" s="259">
        <v>0</v>
      </c>
      <c r="R33" s="259">
        <v>0</v>
      </c>
      <c r="S33" s="259">
        <v>0</v>
      </c>
      <c r="T33" s="259">
        <v>0</v>
      </c>
      <c r="U33" s="259">
        <v>0</v>
      </c>
      <c r="V33" s="259">
        <v>0</v>
      </c>
      <c r="W33" s="259">
        <v>0</v>
      </c>
      <c r="X33" s="259">
        <v>0</v>
      </c>
      <c r="Y33" s="259">
        <v>0</v>
      </c>
      <c r="DA33" s="67" t="s">
        <v>2051</v>
      </c>
    </row>
    <row r="34" spans="1:105" ht="12" customHeight="1" x14ac:dyDescent="0.25">
      <c r="A34" s="173" t="s">
        <v>92</v>
      </c>
      <c r="B34" s="224">
        <v>0</v>
      </c>
      <c r="C34" s="224">
        <v>0</v>
      </c>
      <c r="D34" s="224">
        <v>0</v>
      </c>
      <c r="E34" s="224">
        <v>0</v>
      </c>
      <c r="F34" s="224">
        <v>0</v>
      </c>
      <c r="G34" s="224">
        <v>0</v>
      </c>
      <c r="H34" s="224">
        <v>0</v>
      </c>
      <c r="I34" s="224">
        <v>0</v>
      </c>
      <c r="J34" s="224">
        <v>0</v>
      </c>
      <c r="K34" s="224">
        <v>0</v>
      </c>
      <c r="L34" s="224">
        <v>0</v>
      </c>
      <c r="M34" s="224">
        <v>0</v>
      </c>
      <c r="N34" s="224">
        <v>0</v>
      </c>
      <c r="O34" s="224">
        <v>0</v>
      </c>
      <c r="P34" s="224">
        <v>0</v>
      </c>
      <c r="Q34" s="224">
        <v>0</v>
      </c>
      <c r="R34" s="224">
        <v>0</v>
      </c>
      <c r="S34" s="224">
        <v>0</v>
      </c>
      <c r="T34" s="224">
        <v>0</v>
      </c>
      <c r="U34" s="224">
        <v>0</v>
      </c>
      <c r="V34" s="224">
        <v>0</v>
      </c>
      <c r="W34" s="224">
        <v>0</v>
      </c>
      <c r="X34" s="224">
        <v>0</v>
      </c>
      <c r="Y34" s="224">
        <v>0</v>
      </c>
      <c r="DA34" s="177" t="s">
        <v>2052</v>
      </c>
    </row>
    <row r="35" spans="1:105" ht="12" customHeight="1" x14ac:dyDescent="0.25">
      <c r="A35" s="173" t="s">
        <v>93</v>
      </c>
      <c r="B35" s="224">
        <v>0</v>
      </c>
      <c r="C35" s="224">
        <v>0</v>
      </c>
      <c r="D35" s="224">
        <v>0</v>
      </c>
      <c r="E35" s="224">
        <v>0</v>
      </c>
      <c r="F35" s="224">
        <v>0</v>
      </c>
      <c r="G35" s="224">
        <v>0</v>
      </c>
      <c r="H35" s="224">
        <v>0</v>
      </c>
      <c r="I35" s="224">
        <v>0</v>
      </c>
      <c r="J35" s="224">
        <v>0</v>
      </c>
      <c r="K35" s="224">
        <v>0</v>
      </c>
      <c r="L35" s="224">
        <v>0</v>
      </c>
      <c r="M35" s="224">
        <v>0</v>
      </c>
      <c r="N35" s="224">
        <v>0</v>
      </c>
      <c r="O35" s="224">
        <v>0</v>
      </c>
      <c r="P35" s="224">
        <v>0</v>
      </c>
      <c r="Q35" s="224">
        <v>0</v>
      </c>
      <c r="R35" s="224">
        <v>0</v>
      </c>
      <c r="S35" s="224">
        <v>0</v>
      </c>
      <c r="T35" s="224">
        <v>0</v>
      </c>
      <c r="U35" s="224">
        <v>0</v>
      </c>
      <c r="V35" s="224">
        <v>0</v>
      </c>
      <c r="W35" s="224">
        <v>0</v>
      </c>
      <c r="X35" s="224">
        <v>0</v>
      </c>
      <c r="Y35" s="224">
        <v>0</v>
      </c>
      <c r="DA35" s="177" t="s">
        <v>2053</v>
      </c>
    </row>
    <row r="36" spans="1:105" ht="12" customHeight="1" x14ac:dyDescent="0.25">
      <c r="A36" s="173" t="s">
        <v>94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2054</v>
      </c>
    </row>
    <row r="37" spans="1:105" ht="12" customHeight="1" x14ac:dyDescent="0.25">
      <c r="A37" s="56" t="s">
        <v>95</v>
      </c>
      <c r="B37" s="260">
        <v>0</v>
      </c>
      <c r="C37" s="260">
        <v>0</v>
      </c>
      <c r="D37" s="260">
        <v>0</v>
      </c>
      <c r="E37" s="260">
        <v>0</v>
      </c>
      <c r="F37" s="260">
        <v>0</v>
      </c>
      <c r="G37" s="260">
        <v>0</v>
      </c>
      <c r="H37" s="260">
        <v>0</v>
      </c>
      <c r="I37" s="260">
        <v>0</v>
      </c>
      <c r="J37" s="260">
        <v>0</v>
      </c>
      <c r="K37" s="260">
        <v>0</v>
      </c>
      <c r="L37" s="260">
        <v>0</v>
      </c>
      <c r="M37" s="260">
        <v>0</v>
      </c>
      <c r="N37" s="260">
        <v>0</v>
      </c>
      <c r="O37" s="260">
        <v>0</v>
      </c>
      <c r="P37" s="260">
        <v>0</v>
      </c>
      <c r="Q37" s="260">
        <v>0</v>
      </c>
      <c r="R37" s="260">
        <v>0</v>
      </c>
      <c r="S37" s="260">
        <v>0</v>
      </c>
      <c r="T37" s="260">
        <v>0</v>
      </c>
      <c r="U37" s="260">
        <v>0</v>
      </c>
      <c r="V37" s="260">
        <v>0</v>
      </c>
      <c r="W37" s="260">
        <v>0</v>
      </c>
      <c r="X37" s="260">
        <v>0</v>
      </c>
      <c r="Y37" s="260">
        <v>0</v>
      </c>
      <c r="DA37" s="68" t="s">
        <v>2055</v>
      </c>
    </row>
    <row r="38" spans="1:105" ht="12" customHeight="1" x14ac:dyDescent="0.25">
      <c r="A38" s="37" t="s">
        <v>159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X38" s="226">
        <v>0</v>
      </c>
      <c r="Y38" s="226">
        <v>0</v>
      </c>
      <c r="DA38" s="69" t="s">
        <v>2056</v>
      </c>
    </row>
    <row r="39" spans="1:105" ht="12" customHeight="1" x14ac:dyDescent="0.25">
      <c r="A39" s="37" t="s">
        <v>35</v>
      </c>
      <c r="B39" s="226">
        <v>0</v>
      </c>
      <c r="C39" s="226">
        <v>0</v>
      </c>
      <c r="D39" s="226">
        <v>0</v>
      </c>
      <c r="E39" s="226">
        <v>0</v>
      </c>
      <c r="F39" s="226">
        <v>0</v>
      </c>
      <c r="G39" s="226">
        <v>0</v>
      </c>
      <c r="H39" s="226">
        <v>0</v>
      </c>
      <c r="I39" s="226">
        <v>0</v>
      </c>
      <c r="J39" s="226">
        <v>0</v>
      </c>
      <c r="K39" s="226">
        <v>0</v>
      </c>
      <c r="L39" s="226">
        <v>0</v>
      </c>
      <c r="M39" s="226">
        <v>0</v>
      </c>
      <c r="N39" s="226">
        <v>0</v>
      </c>
      <c r="O39" s="226">
        <v>0</v>
      </c>
      <c r="P39" s="226">
        <v>0</v>
      </c>
      <c r="Q39" s="226">
        <v>0</v>
      </c>
      <c r="R39" s="226">
        <v>0</v>
      </c>
      <c r="S39" s="226">
        <v>0</v>
      </c>
      <c r="T39" s="226">
        <v>0</v>
      </c>
      <c r="U39" s="226">
        <v>0</v>
      </c>
      <c r="V39" s="226">
        <v>0</v>
      </c>
      <c r="W39" s="226">
        <v>0</v>
      </c>
      <c r="X39" s="226">
        <v>0</v>
      </c>
      <c r="Y39" s="226">
        <v>0</v>
      </c>
      <c r="DA39" s="69" t="s">
        <v>2057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2058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2059</v>
      </c>
    </row>
    <row r="42" spans="1:105" ht="12" customHeight="1" x14ac:dyDescent="0.25">
      <c r="A42" s="37" t="s">
        <v>40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2060</v>
      </c>
    </row>
    <row r="43" spans="1:105" ht="12" customHeight="1" x14ac:dyDescent="0.25">
      <c r="A43" s="57" t="s">
        <v>1883</v>
      </c>
      <c r="B43" s="261">
        <f t="shared" ref="B43:Y43" si="1">B44+B55</f>
        <v>0</v>
      </c>
      <c r="C43" s="261">
        <f t="shared" si="1"/>
        <v>0</v>
      </c>
      <c r="D43" s="261">
        <f t="shared" si="1"/>
        <v>0</v>
      </c>
      <c r="E43" s="261">
        <f t="shared" si="1"/>
        <v>0</v>
      </c>
      <c r="F43" s="261">
        <f t="shared" si="1"/>
        <v>0</v>
      </c>
      <c r="G43" s="261">
        <f t="shared" si="1"/>
        <v>0</v>
      </c>
      <c r="H43" s="261">
        <f t="shared" si="1"/>
        <v>0</v>
      </c>
      <c r="I43" s="261">
        <f t="shared" si="1"/>
        <v>0</v>
      </c>
      <c r="J43" s="261">
        <f t="shared" si="1"/>
        <v>0</v>
      </c>
      <c r="K43" s="261">
        <f t="shared" si="1"/>
        <v>0</v>
      </c>
      <c r="L43" s="261">
        <f t="shared" si="1"/>
        <v>0</v>
      </c>
      <c r="M43" s="261">
        <f t="shared" si="1"/>
        <v>0</v>
      </c>
      <c r="N43" s="261">
        <f t="shared" si="1"/>
        <v>0</v>
      </c>
      <c r="O43" s="261">
        <f t="shared" si="1"/>
        <v>0</v>
      </c>
      <c r="P43" s="261">
        <f t="shared" si="1"/>
        <v>0</v>
      </c>
      <c r="Q43" s="261">
        <f t="shared" si="1"/>
        <v>0</v>
      </c>
      <c r="R43" s="261">
        <f t="shared" si="1"/>
        <v>0</v>
      </c>
      <c r="S43" s="261">
        <f t="shared" si="1"/>
        <v>0</v>
      </c>
      <c r="T43" s="261">
        <f t="shared" si="1"/>
        <v>0</v>
      </c>
      <c r="U43" s="261">
        <f t="shared" si="1"/>
        <v>0</v>
      </c>
      <c r="V43" s="261">
        <f t="shared" si="1"/>
        <v>0</v>
      </c>
      <c r="W43" s="261">
        <f t="shared" si="1"/>
        <v>0</v>
      </c>
      <c r="X43" s="261">
        <f t="shared" si="1"/>
        <v>0</v>
      </c>
      <c r="Y43" s="261">
        <f t="shared" si="1"/>
        <v>0</v>
      </c>
      <c r="DA43" s="70"/>
    </row>
    <row r="44" spans="1:105" ht="12" customHeight="1" x14ac:dyDescent="0.25">
      <c r="A44" s="60" t="s">
        <v>1884</v>
      </c>
      <c r="B44" s="262">
        <v>0</v>
      </c>
      <c r="C44" s="262">
        <v>0</v>
      </c>
      <c r="D44" s="262">
        <v>0</v>
      </c>
      <c r="E44" s="262">
        <v>0</v>
      </c>
      <c r="F44" s="262">
        <v>0</v>
      </c>
      <c r="G44" s="262">
        <v>0</v>
      </c>
      <c r="H44" s="262">
        <v>0</v>
      </c>
      <c r="I44" s="262">
        <v>0</v>
      </c>
      <c r="J44" s="262">
        <v>0</v>
      </c>
      <c r="K44" s="262">
        <v>0</v>
      </c>
      <c r="L44" s="262">
        <v>0</v>
      </c>
      <c r="M44" s="262">
        <v>0</v>
      </c>
      <c r="N44" s="262">
        <v>0</v>
      </c>
      <c r="O44" s="262">
        <v>0</v>
      </c>
      <c r="P44" s="262">
        <v>0</v>
      </c>
      <c r="Q44" s="262">
        <v>0</v>
      </c>
      <c r="R44" s="262">
        <v>0</v>
      </c>
      <c r="S44" s="262">
        <v>0</v>
      </c>
      <c r="T44" s="262">
        <v>0</v>
      </c>
      <c r="U44" s="262">
        <v>0</v>
      </c>
      <c r="V44" s="262">
        <v>0</v>
      </c>
      <c r="W44" s="262">
        <v>0</v>
      </c>
      <c r="X44" s="262">
        <v>0</v>
      </c>
      <c r="Y44" s="262">
        <v>0</v>
      </c>
      <c r="DA44" s="72" t="s">
        <v>2061</v>
      </c>
    </row>
    <row r="45" spans="1:105" ht="12" customHeight="1" x14ac:dyDescent="0.25">
      <c r="A45" s="64" t="s">
        <v>28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2062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2063</v>
      </c>
    </row>
    <row r="47" spans="1:105" ht="12" customHeight="1" x14ac:dyDescent="0.25">
      <c r="A47" s="64" t="s">
        <v>31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2064</v>
      </c>
    </row>
    <row r="48" spans="1:105" ht="12" customHeight="1" x14ac:dyDescent="0.25">
      <c r="A48" s="64" t="s">
        <v>159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2065</v>
      </c>
    </row>
    <row r="49" spans="1:105" ht="12" customHeight="1" x14ac:dyDescent="0.25">
      <c r="A49" s="64" t="s">
        <v>32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2066</v>
      </c>
    </row>
    <row r="50" spans="1:105" ht="12" customHeight="1" x14ac:dyDescent="0.25">
      <c r="A50" s="64" t="s">
        <v>33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2067</v>
      </c>
    </row>
    <row r="51" spans="1:105" ht="12" customHeight="1" x14ac:dyDescent="0.25">
      <c r="A51" s="64" t="s">
        <v>35</v>
      </c>
      <c r="B51" s="229">
        <v>0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2068</v>
      </c>
    </row>
    <row r="52" spans="1:105" ht="12" customHeight="1" x14ac:dyDescent="0.25">
      <c r="A52" s="64" t="s">
        <v>36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2069</v>
      </c>
    </row>
    <row r="53" spans="1:105" ht="12" customHeight="1" x14ac:dyDescent="0.25">
      <c r="A53" s="64" t="s">
        <v>38</v>
      </c>
      <c r="B53" s="229">
        <v>0</v>
      </c>
      <c r="C53" s="229">
        <v>0</v>
      </c>
      <c r="D53" s="229">
        <v>0</v>
      </c>
      <c r="E53" s="229">
        <v>0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0</v>
      </c>
      <c r="P53" s="229">
        <v>0</v>
      </c>
      <c r="Q53" s="229">
        <v>0</v>
      </c>
      <c r="R53" s="229">
        <v>0</v>
      </c>
      <c r="S53" s="229">
        <v>0</v>
      </c>
      <c r="T53" s="229">
        <v>0</v>
      </c>
      <c r="U53" s="229">
        <v>0</v>
      </c>
      <c r="V53" s="229">
        <v>0</v>
      </c>
      <c r="W53" s="229">
        <v>0</v>
      </c>
      <c r="X53" s="229">
        <v>0</v>
      </c>
      <c r="Y53" s="229">
        <v>0</v>
      </c>
      <c r="DA53" s="73" t="s">
        <v>2070</v>
      </c>
    </row>
    <row r="54" spans="1:105" ht="12" customHeight="1" x14ac:dyDescent="0.25">
      <c r="A54" s="64" t="s">
        <v>39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2071</v>
      </c>
    </row>
    <row r="55" spans="1:105" ht="12" customHeight="1" x14ac:dyDescent="0.25">
      <c r="A55" s="60" t="s">
        <v>1896</v>
      </c>
      <c r="B55" s="262">
        <v>0</v>
      </c>
      <c r="C55" s="262">
        <v>0</v>
      </c>
      <c r="D55" s="262">
        <v>0</v>
      </c>
      <c r="E55" s="262">
        <v>0</v>
      </c>
      <c r="F55" s="262">
        <v>0</v>
      </c>
      <c r="G55" s="262">
        <v>0</v>
      </c>
      <c r="H55" s="262">
        <v>0</v>
      </c>
      <c r="I55" s="262">
        <v>0</v>
      </c>
      <c r="J55" s="262">
        <v>0</v>
      </c>
      <c r="K55" s="262">
        <v>0</v>
      </c>
      <c r="L55" s="262">
        <v>0</v>
      </c>
      <c r="M55" s="262">
        <v>0</v>
      </c>
      <c r="N55" s="262">
        <v>0</v>
      </c>
      <c r="O55" s="262">
        <v>0</v>
      </c>
      <c r="P55" s="262">
        <v>0</v>
      </c>
      <c r="Q55" s="262">
        <v>0</v>
      </c>
      <c r="R55" s="262">
        <v>0</v>
      </c>
      <c r="S55" s="262">
        <v>0</v>
      </c>
      <c r="T55" s="262">
        <v>0</v>
      </c>
      <c r="U55" s="262">
        <v>0</v>
      </c>
      <c r="V55" s="262">
        <v>0</v>
      </c>
      <c r="W55" s="262">
        <v>0</v>
      </c>
      <c r="X55" s="262">
        <v>0</v>
      </c>
      <c r="Y55" s="262">
        <v>0</v>
      </c>
      <c r="DA55" s="72" t="s">
        <v>2072</v>
      </c>
    </row>
    <row r="56" spans="1:105" ht="12" customHeight="1" x14ac:dyDescent="0.25">
      <c r="A56" s="57" t="s">
        <v>1898</v>
      </c>
      <c r="B56" s="261">
        <f t="shared" ref="B56:Y56" si="2">B57+B68</f>
        <v>0</v>
      </c>
      <c r="C56" s="261">
        <f t="shared" si="2"/>
        <v>0</v>
      </c>
      <c r="D56" s="261">
        <f t="shared" si="2"/>
        <v>0</v>
      </c>
      <c r="E56" s="261">
        <f t="shared" si="2"/>
        <v>0</v>
      </c>
      <c r="F56" s="261">
        <f t="shared" si="2"/>
        <v>0</v>
      </c>
      <c r="G56" s="261">
        <f t="shared" si="2"/>
        <v>0</v>
      </c>
      <c r="H56" s="261">
        <f t="shared" si="2"/>
        <v>0</v>
      </c>
      <c r="I56" s="261">
        <f t="shared" si="2"/>
        <v>0</v>
      </c>
      <c r="J56" s="261">
        <f t="shared" si="2"/>
        <v>0</v>
      </c>
      <c r="K56" s="261">
        <f t="shared" si="2"/>
        <v>0</v>
      </c>
      <c r="L56" s="261">
        <f t="shared" si="2"/>
        <v>0</v>
      </c>
      <c r="M56" s="261">
        <f t="shared" si="2"/>
        <v>0</v>
      </c>
      <c r="N56" s="261">
        <f t="shared" si="2"/>
        <v>0</v>
      </c>
      <c r="O56" s="261">
        <f t="shared" si="2"/>
        <v>0</v>
      </c>
      <c r="P56" s="261">
        <f t="shared" si="2"/>
        <v>0</v>
      </c>
      <c r="Q56" s="261">
        <f t="shared" si="2"/>
        <v>0</v>
      </c>
      <c r="R56" s="261">
        <f t="shared" si="2"/>
        <v>0</v>
      </c>
      <c r="S56" s="261">
        <f t="shared" si="2"/>
        <v>0</v>
      </c>
      <c r="T56" s="261">
        <f t="shared" si="2"/>
        <v>0</v>
      </c>
      <c r="U56" s="261">
        <f t="shared" si="2"/>
        <v>0</v>
      </c>
      <c r="V56" s="261">
        <f t="shared" si="2"/>
        <v>0</v>
      </c>
      <c r="W56" s="261">
        <f t="shared" si="2"/>
        <v>0</v>
      </c>
      <c r="X56" s="261">
        <f t="shared" si="2"/>
        <v>0</v>
      </c>
      <c r="Y56" s="261">
        <f t="shared" si="2"/>
        <v>0</v>
      </c>
      <c r="DA56" s="70"/>
    </row>
    <row r="57" spans="1:105" ht="12" customHeight="1" x14ac:dyDescent="0.25">
      <c r="A57" s="60" t="s">
        <v>1899</v>
      </c>
      <c r="B57" s="262">
        <v>0</v>
      </c>
      <c r="C57" s="262">
        <v>0</v>
      </c>
      <c r="D57" s="262">
        <v>0</v>
      </c>
      <c r="E57" s="262">
        <v>0</v>
      </c>
      <c r="F57" s="262">
        <v>0</v>
      </c>
      <c r="G57" s="262">
        <v>0</v>
      </c>
      <c r="H57" s="262">
        <v>0</v>
      </c>
      <c r="I57" s="262">
        <v>0</v>
      </c>
      <c r="J57" s="262">
        <v>0</v>
      </c>
      <c r="K57" s="262">
        <v>0</v>
      </c>
      <c r="L57" s="262">
        <v>0</v>
      </c>
      <c r="M57" s="262">
        <v>0</v>
      </c>
      <c r="N57" s="262">
        <v>0</v>
      </c>
      <c r="O57" s="262">
        <v>0</v>
      </c>
      <c r="P57" s="262">
        <v>0</v>
      </c>
      <c r="Q57" s="262">
        <v>0</v>
      </c>
      <c r="R57" s="262">
        <v>0</v>
      </c>
      <c r="S57" s="262">
        <v>0</v>
      </c>
      <c r="T57" s="262">
        <v>0</v>
      </c>
      <c r="U57" s="262">
        <v>0</v>
      </c>
      <c r="V57" s="262">
        <v>0</v>
      </c>
      <c r="W57" s="262">
        <v>0</v>
      </c>
      <c r="X57" s="262">
        <v>0</v>
      </c>
      <c r="Y57" s="262">
        <v>0</v>
      </c>
      <c r="DA57" s="72" t="s">
        <v>2073</v>
      </c>
    </row>
    <row r="58" spans="1:105" ht="12" customHeight="1" x14ac:dyDescent="0.25">
      <c r="A58" s="64" t="s">
        <v>28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2074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2075</v>
      </c>
    </row>
    <row r="60" spans="1:105" ht="12" customHeight="1" x14ac:dyDescent="0.25">
      <c r="A60" s="64" t="s">
        <v>31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2076</v>
      </c>
    </row>
    <row r="61" spans="1:105" ht="12" customHeight="1" x14ac:dyDescent="0.25">
      <c r="A61" s="64" t="s">
        <v>159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2077</v>
      </c>
    </row>
    <row r="62" spans="1:105" ht="12" customHeight="1" x14ac:dyDescent="0.25">
      <c r="A62" s="64" t="s">
        <v>32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2078</v>
      </c>
    </row>
    <row r="63" spans="1:105" ht="12" customHeight="1" x14ac:dyDescent="0.25">
      <c r="A63" s="64" t="s">
        <v>33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2079</v>
      </c>
    </row>
    <row r="64" spans="1:105" ht="12" customHeight="1" x14ac:dyDescent="0.25">
      <c r="A64" s="64" t="s">
        <v>35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2080</v>
      </c>
    </row>
    <row r="65" spans="1:105" ht="12" customHeight="1" x14ac:dyDescent="0.25">
      <c r="A65" s="64" t="s">
        <v>36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2081</v>
      </c>
    </row>
    <row r="66" spans="1:105" ht="12" customHeight="1" x14ac:dyDescent="0.25">
      <c r="A66" s="64" t="s">
        <v>38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2082</v>
      </c>
    </row>
    <row r="67" spans="1:105" ht="12" customHeight="1" x14ac:dyDescent="0.25">
      <c r="A67" s="64" t="s">
        <v>39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2083</v>
      </c>
    </row>
    <row r="68" spans="1:105" ht="12" customHeight="1" x14ac:dyDescent="0.25">
      <c r="A68" s="60" t="s">
        <v>1911</v>
      </c>
      <c r="B68" s="262">
        <v>0</v>
      </c>
      <c r="C68" s="262">
        <v>0</v>
      </c>
      <c r="D68" s="262">
        <v>0</v>
      </c>
      <c r="E68" s="262">
        <v>0</v>
      </c>
      <c r="F68" s="262">
        <v>0</v>
      </c>
      <c r="G68" s="262">
        <v>0</v>
      </c>
      <c r="H68" s="262">
        <v>0</v>
      </c>
      <c r="I68" s="262">
        <v>0</v>
      </c>
      <c r="J68" s="262">
        <v>0</v>
      </c>
      <c r="K68" s="262">
        <v>0</v>
      </c>
      <c r="L68" s="262">
        <v>0</v>
      </c>
      <c r="M68" s="262">
        <v>0</v>
      </c>
      <c r="N68" s="262">
        <v>0</v>
      </c>
      <c r="O68" s="262">
        <v>0</v>
      </c>
      <c r="P68" s="262">
        <v>0</v>
      </c>
      <c r="Q68" s="262">
        <v>0</v>
      </c>
      <c r="R68" s="262">
        <v>0</v>
      </c>
      <c r="S68" s="262">
        <v>0</v>
      </c>
      <c r="T68" s="262">
        <v>0</v>
      </c>
      <c r="U68" s="262">
        <v>0</v>
      </c>
      <c r="V68" s="262">
        <v>0</v>
      </c>
      <c r="W68" s="262">
        <v>0</v>
      </c>
      <c r="X68" s="262">
        <v>0</v>
      </c>
      <c r="Y68" s="262">
        <v>0</v>
      </c>
      <c r="DA68" s="72" t="s">
        <v>2084</v>
      </c>
    </row>
    <row r="69" spans="1:105" ht="12" customHeight="1" x14ac:dyDescent="0.25">
      <c r="A69" s="57" t="s">
        <v>1913</v>
      </c>
      <c r="B69" s="261">
        <f t="shared" ref="B69:Y69" si="3">B70+B81</f>
        <v>0</v>
      </c>
      <c r="C69" s="261">
        <f t="shared" si="3"/>
        <v>0</v>
      </c>
      <c r="D69" s="261">
        <f t="shared" si="3"/>
        <v>0</v>
      </c>
      <c r="E69" s="261">
        <f t="shared" si="3"/>
        <v>0</v>
      </c>
      <c r="F69" s="261">
        <f t="shared" si="3"/>
        <v>0</v>
      </c>
      <c r="G69" s="261">
        <f t="shared" si="3"/>
        <v>0</v>
      </c>
      <c r="H69" s="261">
        <f t="shared" si="3"/>
        <v>0</v>
      </c>
      <c r="I69" s="261">
        <f t="shared" si="3"/>
        <v>0</v>
      </c>
      <c r="J69" s="261">
        <f t="shared" si="3"/>
        <v>0</v>
      </c>
      <c r="K69" s="261">
        <f t="shared" si="3"/>
        <v>0</v>
      </c>
      <c r="L69" s="261">
        <f t="shared" si="3"/>
        <v>0</v>
      </c>
      <c r="M69" s="261">
        <f t="shared" si="3"/>
        <v>0</v>
      </c>
      <c r="N69" s="261">
        <f t="shared" si="3"/>
        <v>0</v>
      </c>
      <c r="O69" s="261">
        <f t="shared" si="3"/>
        <v>0</v>
      </c>
      <c r="P69" s="261">
        <f t="shared" si="3"/>
        <v>0</v>
      </c>
      <c r="Q69" s="261">
        <f t="shared" si="3"/>
        <v>0</v>
      </c>
      <c r="R69" s="261">
        <f t="shared" si="3"/>
        <v>0</v>
      </c>
      <c r="S69" s="261">
        <f t="shared" si="3"/>
        <v>0</v>
      </c>
      <c r="T69" s="261">
        <f t="shared" si="3"/>
        <v>0</v>
      </c>
      <c r="U69" s="261">
        <f t="shared" si="3"/>
        <v>0</v>
      </c>
      <c r="V69" s="261">
        <f t="shared" si="3"/>
        <v>0</v>
      </c>
      <c r="W69" s="261">
        <f t="shared" si="3"/>
        <v>0</v>
      </c>
      <c r="X69" s="261">
        <f t="shared" si="3"/>
        <v>0</v>
      </c>
      <c r="Y69" s="261">
        <f t="shared" si="3"/>
        <v>0</v>
      </c>
      <c r="DA69" s="70"/>
    </row>
    <row r="70" spans="1:105" ht="12" customHeight="1" x14ac:dyDescent="0.25">
      <c r="A70" s="60" t="s">
        <v>1914</v>
      </c>
      <c r="B70" s="262">
        <v>0</v>
      </c>
      <c r="C70" s="262">
        <v>0</v>
      </c>
      <c r="D70" s="262">
        <v>0</v>
      </c>
      <c r="E70" s="262">
        <v>0</v>
      </c>
      <c r="F70" s="262">
        <v>0</v>
      </c>
      <c r="G70" s="262">
        <v>0</v>
      </c>
      <c r="H70" s="262">
        <v>0</v>
      </c>
      <c r="I70" s="262">
        <v>0</v>
      </c>
      <c r="J70" s="262">
        <v>0</v>
      </c>
      <c r="K70" s="262">
        <v>0</v>
      </c>
      <c r="L70" s="262">
        <v>0</v>
      </c>
      <c r="M70" s="262">
        <v>0</v>
      </c>
      <c r="N70" s="262">
        <v>0</v>
      </c>
      <c r="O70" s="262">
        <v>0</v>
      </c>
      <c r="P70" s="262">
        <v>0</v>
      </c>
      <c r="Q70" s="262">
        <v>0</v>
      </c>
      <c r="R70" s="262">
        <v>0</v>
      </c>
      <c r="S70" s="262">
        <v>0</v>
      </c>
      <c r="T70" s="262">
        <v>0</v>
      </c>
      <c r="U70" s="262">
        <v>0</v>
      </c>
      <c r="V70" s="262">
        <v>0</v>
      </c>
      <c r="W70" s="262">
        <v>0</v>
      </c>
      <c r="X70" s="262">
        <v>0</v>
      </c>
      <c r="Y70" s="262">
        <v>0</v>
      </c>
      <c r="DA70" s="72" t="s">
        <v>2085</v>
      </c>
    </row>
    <row r="71" spans="1:105" ht="12" customHeight="1" x14ac:dyDescent="0.25">
      <c r="A71" s="64" t="s">
        <v>28</v>
      </c>
      <c r="B71" s="229">
        <v>0</v>
      </c>
      <c r="C71" s="229">
        <v>0</v>
      </c>
      <c r="D71" s="229">
        <v>0</v>
      </c>
      <c r="E71" s="229">
        <v>0</v>
      </c>
      <c r="F71" s="229">
        <v>0</v>
      </c>
      <c r="G71" s="229">
        <v>0</v>
      </c>
      <c r="H71" s="229">
        <v>0</v>
      </c>
      <c r="I71" s="229">
        <v>0</v>
      </c>
      <c r="J71" s="229">
        <v>0</v>
      </c>
      <c r="K71" s="229">
        <v>0</v>
      </c>
      <c r="L71" s="229">
        <v>0</v>
      </c>
      <c r="M71" s="229">
        <v>0</v>
      </c>
      <c r="N71" s="229">
        <v>0</v>
      </c>
      <c r="O71" s="229">
        <v>0</v>
      </c>
      <c r="P71" s="229">
        <v>0</v>
      </c>
      <c r="Q71" s="229">
        <v>0</v>
      </c>
      <c r="R71" s="229">
        <v>0</v>
      </c>
      <c r="S71" s="229">
        <v>0</v>
      </c>
      <c r="T71" s="229">
        <v>0</v>
      </c>
      <c r="U71" s="229">
        <v>0</v>
      </c>
      <c r="V71" s="229">
        <v>0</v>
      </c>
      <c r="W71" s="229">
        <v>0</v>
      </c>
      <c r="X71" s="229">
        <v>0</v>
      </c>
      <c r="Y71" s="229">
        <v>0</v>
      </c>
      <c r="DA71" s="73" t="s">
        <v>2086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2087</v>
      </c>
    </row>
    <row r="73" spans="1:105" ht="12" customHeight="1" x14ac:dyDescent="0.25">
      <c r="A73" s="64" t="s">
        <v>31</v>
      </c>
      <c r="B73" s="229">
        <v>0</v>
      </c>
      <c r="C73" s="229">
        <v>0</v>
      </c>
      <c r="D73" s="229">
        <v>0</v>
      </c>
      <c r="E73" s="229">
        <v>0</v>
      </c>
      <c r="F73" s="229">
        <v>0</v>
      </c>
      <c r="G73" s="229">
        <v>0</v>
      </c>
      <c r="H73" s="229">
        <v>0</v>
      </c>
      <c r="I73" s="229">
        <v>0</v>
      </c>
      <c r="J73" s="229">
        <v>0</v>
      </c>
      <c r="K73" s="229">
        <v>0</v>
      </c>
      <c r="L73" s="229">
        <v>0</v>
      </c>
      <c r="M73" s="229">
        <v>0</v>
      </c>
      <c r="N73" s="229">
        <v>0</v>
      </c>
      <c r="O73" s="229">
        <v>0</v>
      </c>
      <c r="P73" s="229">
        <v>0</v>
      </c>
      <c r="Q73" s="229">
        <v>0</v>
      </c>
      <c r="R73" s="229">
        <v>0</v>
      </c>
      <c r="S73" s="229">
        <v>0</v>
      </c>
      <c r="T73" s="229">
        <v>0</v>
      </c>
      <c r="U73" s="229">
        <v>0</v>
      </c>
      <c r="V73" s="229">
        <v>0</v>
      </c>
      <c r="W73" s="229">
        <v>0</v>
      </c>
      <c r="X73" s="229">
        <v>0</v>
      </c>
      <c r="Y73" s="229">
        <v>0</v>
      </c>
      <c r="DA73" s="73" t="s">
        <v>2088</v>
      </c>
    </row>
    <row r="74" spans="1:105" ht="12" customHeight="1" x14ac:dyDescent="0.25">
      <c r="A74" s="64" t="s">
        <v>159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2089</v>
      </c>
    </row>
    <row r="75" spans="1:105" ht="12" customHeight="1" x14ac:dyDescent="0.25">
      <c r="A75" s="64" t="s">
        <v>32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2090</v>
      </c>
    </row>
    <row r="76" spans="1:105" ht="12" customHeight="1" x14ac:dyDescent="0.25">
      <c r="A76" s="64" t="s">
        <v>33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2091</v>
      </c>
    </row>
    <row r="77" spans="1:105" ht="12" customHeight="1" x14ac:dyDescent="0.25">
      <c r="A77" s="64" t="s">
        <v>35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2092</v>
      </c>
    </row>
    <row r="78" spans="1:105" ht="12" customHeight="1" x14ac:dyDescent="0.25">
      <c r="A78" s="64" t="s">
        <v>36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2093</v>
      </c>
    </row>
    <row r="79" spans="1:105" ht="12" customHeight="1" x14ac:dyDescent="0.25">
      <c r="A79" s="64" t="s">
        <v>38</v>
      </c>
      <c r="B79" s="229">
        <v>0</v>
      </c>
      <c r="C79" s="229">
        <v>0</v>
      </c>
      <c r="D79" s="229">
        <v>0</v>
      </c>
      <c r="E79" s="229">
        <v>0</v>
      </c>
      <c r="F79" s="229">
        <v>0</v>
      </c>
      <c r="G79" s="229">
        <v>0</v>
      </c>
      <c r="H79" s="229">
        <v>0</v>
      </c>
      <c r="I79" s="229">
        <v>0</v>
      </c>
      <c r="J79" s="229">
        <v>0</v>
      </c>
      <c r="K79" s="229">
        <v>0</v>
      </c>
      <c r="L79" s="229">
        <v>0</v>
      </c>
      <c r="M79" s="229">
        <v>0</v>
      </c>
      <c r="N79" s="229">
        <v>0</v>
      </c>
      <c r="O79" s="229">
        <v>0</v>
      </c>
      <c r="P79" s="229">
        <v>0</v>
      </c>
      <c r="Q79" s="229">
        <v>0</v>
      </c>
      <c r="R79" s="229">
        <v>0</v>
      </c>
      <c r="S79" s="229">
        <v>0</v>
      </c>
      <c r="T79" s="229">
        <v>0</v>
      </c>
      <c r="U79" s="229">
        <v>0</v>
      </c>
      <c r="V79" s="229">
        <v>0</v>
      </c>
      <c r="W79" s="229">
        <v>0</v>
      </c>
      <c r="X79" s="229">
        <v>0</v>
      </c>
      <c r="Y79" s="229">
        <v>0</v>
      </c>
      <c r="DA79" s="73" t="s">
        <v>2094</v>
      </c>
    </row>
    <row r="80" spans="1:105" ht="12" customHeight="1" x14ac:dyDescent="0.25">
      <c r="A80" s="64" t="s">
        <v>39</v>
      </c>
      <c r="B80" s="229">
        <v>0</v>
      </c>
      <c r="C80" s="229">
        <v>0</v>
      </c>
      <c r="D80" s="229">
        <v>0</v>
      </c>
      <c r="E80" s="229">
        <v>0</v>
      </c>
      <c r="F80" s="229">
        <v>0</v>
      </c>
      <c r="G80" s="229">
        <v>0</v>
      </c>
      <c r="H80" s="229">
        <v>0</v>
      </c>
      <c r="I80" s="229">
        <v>0</v>
      </c>
      <c r="J80" s="229">
        <v>0</v>
      </c>
      <c r="K80" s="229">
        <v>0</v>
      </c>
      <c r="L80" s="229">
        <v>0</v>
      </c>
      <c r="M80" s="229">
        <v>0</v>
      </c>
      <c r="N80" s="229">
        <v>0</v>
      </c>
      <c r="O80" s="229">
        <v>0</v>
      </c>
      <c r="P80" s="229">
        <v>0</v>
      </c>
      <c r="Q80" s="229">
        <v>0</v>
      </c>
      <c r="R80" s="229">
        <v>0</v>
      </c>
      <c r="S80" s="229">
        <v>0</v>
      </c>
      <c r="T80" s="229">
        <v>0</v>
      </c>
      <c r="U80" s="229">
        <v>0</v>
      </c>
      <c r="V80" s="229">
        <v>0</v>
      </c>
      <c r="W80" s="229">
        <v>0</v>
      </c>
      <c r="X80" s="229">
        <v>0</v>
      </c>
      <c r="Y80" s="229">
        <v>0</v>
      </c>
      <c r="DA80" s="73" t="s">
        <v>2095</v>
      </c>
    </row>
    <row r="81" spans="1:105" ht="12" customHeight="1" x14ac:dyDescent="0.25">
      <c r="A81" s="61" t="s">
        <v>1926</v>
      </c>
      <c r="B81" s="263">
        <v>0</v>
      </c>
      <c r="C81" s="263">
        <v>0</v>
      </c>
      <c r="D81" s="263">
        <v>0</v>
      </c>
      <c r="E81" s="263">
        <v>0</v>
      </c>
      <c r="F81" s="263">
        <v>0</v>
      </c>
      <c r="G81" s="263">
        <v>0</v>
      </c>
      <c r="H81" s="263">
        <v>0</v>
      </c>
      <c r="I81" s="263">
        <v>0</v>
      </c>
      <c r="J81" s="263">
        <v>0</v>
      </c>
      <c r="K81" s="263">
        <v>0</v>
      </c>
      <c r="L81" s="263">
        <v>0</v>
      </c>
      <c r="M81" s="263">
        <v>0</v>
      </c>
      <c r="N81" s="263">
        <v>0</v>
      </c>
      <c r="O81" s="263">
        <v>0</v>
      </c>
      <c r="P81" s="263">
        <v>0</v>
      </c>
      <c r="Q81" s="263">
        <v>0</v>
      </c>
      <c r="R81" s="263">
        <v>0</v>
      </c>
      <c r="S81" s="263">
        <v>0</v>
      </c>
      <c r="T81" s="263">
        <v>0</v>
      </c>
      <c r="U81" s="263">
        <v>0</v>
      </c>
      <c r="V81" s="263">
        <v>0</v>
      </c>
      <c r="W81" s="263">
        <v>0</v>
      </c>
      <c r="X81" s="263">
        <v>0</v>
      </c>
      <c r="Y81" s="263">
        <v>0</v>
      </c>
      <c r="DA81" s="74" t="s">
        <v>2096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12.86157743855631</v>
      </c>
      <c r="C83" s="223">
        <v>15.52334003793708</v>
      </c>
      <c r="D83" s="223">
        <v>19.173088798128649</v>
      </c>
      <c r="E83" s="223">
        <v>21.591889198557439</v>
      </c>
      <c r="F83" s="223">
        <v>18.887506557925839</v>
      </c>
      <c r="G83" s="223">
        <v>18.386590677920928</v>
      </c>
      <c r="H83" s="223">
        <v>11.32467371840908</v>
      </c>
      <c r="I83" s="223">
        <v>7.3033099178290524</v>
      </c>
      <c r="J83" s="223">
        <v>9.9717361186180753</v>
      </c>
      <c r="K83" s="223">
        <v>7.8158995183155158</v>
      </c>
      <c r="L83" s="223">
        <v>5.2181009981203328</v>
      </c>
      <c r="M83" s="223">
        <v>7.2567040425552154</v>
      </c>
      <c r="N83" s="223">
        <v>9.3808817361560521</v>
      </c>
      <c r="O83" s="223">
        <v>11.9381801422197</v>
      </c>
      <c r="P83" s="223">
        <v>5.7698382595283304</v>
      </c>
      <c r="Q83" s="223">
        <v>5.4029285354430199</v>
      </c>
      <c r="R83" s="223">
        <v>5.2952682617135292</v>
      </c>
      <c r="S83" s="223">
        <v>5.0412411573517577</v>
      </c>
      <c r="T83" s="223">
        <v>1.421580365970313</v>
      </c>
      <c r="U83" s="223">
        <v>2.0458662593962389</v>
      </c>
      <c r="V83" s="223">
        <v>0.60741028649105078</v>
      </c>
      <c r="W83" s="223">
        <v>13.891850100430441</v>
      </c>
      <c r="X83" s="223">
        <v>8.4618754974086929</v>
      </c>
      <c r="Y83" s="223">
        <v>8.094587206509722</v>
      </c>
      <c r="DA83" s="89" t="s">
        <v>2097</v>
      </c>
    </row>
    <row r="84" spans="1:105" ht="12" customHeight="1" x14ac:dyDescent="0.25">
      <c r="A84" s="55" t="s">
        <v>91</v>
      </c>
      <c r="B84" s="259">
        <v>0</v>
      </c>
      <c r="C84" s="259">
        <v>0</v>
      </c>
      <c r="D84" s="259">
        <v>0</v>
      </c>
      <c r="E84" s="259">
        <v>0</v>
      </c>
      <c r="F84" s="259">
        <v>0</v>
      </c>
      <c r="G84" s="259">
        <v>0</v>
      </c>
      <c r="H84" s="259">
        <v>0</v>
      </c>
      <c r="I84" s="259">
        <v>0</v>
      </c>
      <c r="J84" s="259">
        <v>0</v>
      </c>
      <c r="K84" s="259">
        <v>0</v>
      </c>
      <c r="L84" s="259">
        <v>0</v>
      </c>
      <c r="M84" s="259">
        <v>0</v>
      </c>
      <c r="N84" s="259">
        <v>0</v>
      </c>
      <c r="O84" s="259">
        <v>0</v>
      </c>
      <c r="P84" s="259">
        <v>0</v>
      </c>
      <c r="Q84" s="259">
        <v>0</v>
      </c>
      <c r="R84" s="259">
        <v>0</v>
      </c>
      <c r="S84" s="259">
        <v>0</v>
      </c>
      <c r="T84" s="259">
        <v>0</v>
      </c>
      <c r="U84" s="259">
        <v>0</v>
      </c>
      <c r="V84" s="259">
        <v>0</v>
      </c>
      <c r="W84" s="259">
        <v>0</v>
      </c>
      <c r="X84" s="259">
        <v>0</v>
      </c>
      <c r="Y84" s="259">
        <v>0</v>
      </c>
      <c r="DA84" s="67" t="s">
        <v>2098</v>
      </c>
    </row>
    <row r="85" spans="1:105" ht="12" customHeight="1" x14ac:dyDescent="0.25">
      <c r="A85" s="173" t="s">
        <v>92</v>
      </c>
      <c r="B85" s="224">
        <v>0</v>
      </c>
      <c r="C85" s="224">
        <v>0</v>
      </c>
      <c r="D85" s="224">
        <v>0</v>
      </c>
      <c r="E85" s="224">
        <v>0</v>
      </c>
      <c r="F85" s="224">
        <v>0</v>
      </c>
      <c r="G85" s="224">
        <v>0</v>
      </c>
      <c r="H85" s="224">
        <v>0</v>
      </c>
      <c r="I85" s="224">
        <v>0</v>
      </c>
      <c r="J85" s="224">
        <v>0</v>
      </c>
      <c r="K85" s="224">
        <v>0</v>
      </c>
      <c r="L85" s="224">
        <v>0</v>
      </c>
      <c r="M85" s="224">
        <v>0</v>
      </c>
      <c r="N85" s="224">
        <v>0</v>
      </c>
      <c r="O85" s="224">
        <v>0</v>
      </c>
      <c r="P85" s="224">
        <v>0</v>
      </c>
      <c r="Q85" s="224">
        <v>0</v>
      </c>
      <c r="R85" s="224">
        <v>0</v>
      </c>
      <c r="S85" s="224">
        <v>0</v>
      </c>
      <c r="T85" s="224">
        <v>0</v>
      </c>
      <c r="U85" s="224">
        <v>0</v>
      </c>
      <c r="V85" s="224">
        <v>0</v>
      </c>
      <c r="W85" s="224">
        <v>0</v>
      </c>
      <c r="X85" s="224">
        <v>0</v>
      </c>
      <c r="Y85" s="224">
        <v>0</v>
      </c>
      <c r="DA85" s="177" t="s">
        <v>2099</v>
      </c>
    </row>
    <row r="86" spans="1:105" ht="12" customHeight="1" x14ac:dyDescent="0.25">
      <c r="A86" s="173" t="s">
        <v>93</v>
      </c>
      <c r="B86" s="224">
        <v>0</v>
      </c>
      <c r="C86" s="224">
        <v>0</v>
      </c>
      <c r="D86" s="224">
        <v>0</v>
      </c>
      <c r="E86" s="224">
        <v>0</v>
      </c>
      <c r="F86" s="224">
        <v>0</v>
      </c>
      <c r="G86" s="224">
        <v>0</v>
      </c>
      <c r="H86" s="224">
        <v>0</v>
      </c>
      <c r="I86" s="224">
        <v>0</v>
      </c>
      <c r="J86" s="224">
        <v>0</v>
      </c>
      <c r="K86" s="224">
        <v>0</v>
      </c>
      <c r="L86" s="224">
        <v>0</v>
      </c>
      <c r="M86" s="224">
        <v>0</v>
      </c>
      <c r="N86" s="224">
        <v>0</v>
      </c>
      <c r="O86" s="224">
        <v>0</v>
      </c>
      <c r="P86" s="224">
        <v>0</v>
      </c>
      <c r="Q86" s="224">
        <v>0</v>
      </c>
      <c r="R86" s="224">
        <v>0</v>
      </c>
      <c r="S86" s="224">
        <v>0</v>
      </c>
      <c r="T86" s="224">
        <v>0</v>
      </c>
      <c r="U86" s="224">
        <v>0</v>
      </c>
      <c r="V86" s="224">
        <v>0</v>
      </c>
      <c r="W86" s="224">
        <v>0</v>
      </c>
      <c r="X86" s="224">
        <v>0</v>
      </c>
      <c r="Y86" s="224">
        <v>0</v>
      </c>
      <c r="DA86" s="177" t="s">
        <v>2100</v>
      </c>
    </row>
    <row r="87" spans="1:105" ht="12" customHeight="1" x14ac:dyDescent="0.25">
      <c r="A87" s="173" t="s">
        <v>94</v>
      </c>
      <c r="B87" s="224">
        <v>0</v>
      </c>
      <c r="C87" s="224">
        <v>0</v>
      </c>
      <c r="D87" s="224">
        <v>0</v>
      </c>
      <c r="E87" s="224">
        <v>0</v>
      </c>
      <c r="F87" s="224">
        <v>0</v>
      </c>
      <c r="G87" s="224">
        <v>0</v>
      </c>
      <c r="H87" s="224">
        <v>0</v>
      </c>
      <c r="I87" s="224">
        <v>0</v>
      </c>
      <c r="J87" s="224">
        <v>0</v>
      </c>
      <c r="K87" s="224">
        <v>0</v>
      </c>
      <c r="L87" s="224">
        <v>0</v>
      </c>
      <c r="M87" s="224">
        <v>0</v>
      </c>
      <c r="N87" s="224">
        <v>0</v>
      </c>
      <c r="O87" s="224">
        <v>0</v>
      </c>
      <c r="P87" s="224">
        <v>0</v>
      </c>
      <c r="Q87" s="224">
        <v>0</v>
      </c>
      <c r="R87" s="224">
        <v>0</v>
      </c>
      <c r="S87" s="224">
        <v>0</v>
      </c>
      <c r="T87" s="224">
        <v>0</v>
      </c>
      <c r="U87" s="224">
        <v>0</v>
      </c>
      <c r="V87" s="224">
        <v>0</v>
      </c>
      <c r="W87" s="224">
        <v>0</v>
      </c>
      <c r="X87" s="224">
        <v>0</v>
      </c>
      <c r="Y87" s="224">
        <v>0</v>
      </c>
      <c r="DA87" s="177" t="s">
        <v>2101</v>
      </c>
    </row>
    <row r="88" spans="1:105" ht="12" customHeight="1" x14ac:dyDescent="0.25">
      <c r="A88" s="56" t="s">
        <v>95</v>
      </c>
      <c r="B88" s="260">
        <v>12.86157743855631</v>
      </c>
      <c r="C88" s="260">
        <v>15.52334003793708</v>
      </c>
      <c r="D88" s="260">
        <v>19.173088798128649</v>
      </c>
      <c r="E88" s="260">
        <v>21.591889198557439</v>
      </c>
      <c r="F88" s="260">
        <v>18.887506557925839</v>
      </c>
      <c r="G88" s="260">
        <v>18.386590677920928</v>
      </c>
      <c r="H88" s="260">
        <v>11.32467371840908</v>
      </c>
      <c r="I88" s="260">
        <v>7.3033099178290524</v>
      </c>
      <c r="J88" s="260">
        <v>9.9717361186180753</v>
      </c>
      <c r="K88" s="260">
        <v>7.8158995183155158</v>
      </c>
      <c r="L88" s="260">
        <v>5.2181009981203328</v>
      </c>
      <c r="M88" s="260">
        <v>7.2567040425552154</v>
      </c>
      <c r="N88" s="260">
        <v>9.3808817361560521</v>
      </c>
      <c r="O88" s="260">
        <v>11.9381801422197</v>
      </c>
      <c r="P88" s="260">
        <v>5.7698382595283304</v>
      </c>
      <c r="Q88" s="260">
        <v>5.4029285354430199</v>
      </c>
      <c r="R88" s="260">
        <v>5.2952682617135292</v>
      </c>
      <c r="S88" s="260">
        <v>5.0412411573517577</v>
      </c>
      <c r="T88" s="260">
        <v>1.421580365970313</v>
      </c>
      <c r="U88" s="260">
        <v>2.0458662593962389</v>
      </c>
      <c r="V88" s="260">
        <v>0.60741028649105078</v>
      </c>
      <c r="W88" s="260">
        <v>13.891850100430441</v>
      </c>
      <c r="X88" s="260">
        <v>8.4618754974086929</v>
      </c>
      <c r="Y88" s="260">
        <v>8.094587206509722</v>
      </c>
      <c r="DA88" s="68" t="s">
        <v>2102</v>
      </c>
    </row>
    <row r="89" spans="1:105" ht="12" customHeight="1" x14ac:dyDescent="0.25">
      <c r="A89" s="37" t="s">
        <v>159</v>
      </c>
      <c r="B89" s="226">
        <v>1.479717719833904</v>
      </c>
      <c r="C89" s="226">
        <v>2.2069054797067209</v>
      </c>
      <c r="D89" s="226">
        <v>2.2573231197796781</v>
      </c>
      <c r="E89" s="226">
        <v>1.331665919911031</v>
      </c>
      <c r="F89" s="226">
        <v>1.5173308798333709</v>
      </c>
      <c r="G89" s="226">
        <v>1.095583319876116</v>
      </c>
      <c r="H89" s="226">
        <v>0.48790403993145809</v>
      </c>
      <c r="I89" s="226">
        <v>0.32438015990357633</v>
      </c>
      <c r="J89" s="226">
        <v>0.239283719966839</v>
      </c>
      <c r="K89" s="226">
        <v>0.17312723996268761</v>
      </c>
      <c r="L89" s="226">
        <v>0.29290247989449042</v>
      </c>
      <c r="M89" s="226">
        <v>0.1637906399501137</v>
      </c>
      <c r="N89" s="226">
        <v>9.1231919979574402E-2</v>
      </c>
      <c r="O89" s="226">
        <v>0.1195084799789107</v>
      </c>
      <c r="P89" s="226">
        <v>5.0417639984693827E-2</v>
      </c>
      <c r="Q89" s="226">
        <v>6.6156479972607665E-2</v>
      </c>
      <c r="R89" s="226">
        <v>9.1231919967280528E-2</v>
      </c>
      <c r="S89" s="226">
        <v>0.18886607993521021</v>
      </c>
      <c r="T89" s="226">
        <v>0.150986159780061</v>
      </c>
      <c r="U89" s="226">
        <v>0.22354487986802879</v>
      </c>
      <c r="V89" s="226">
        <v>0.2078060394212935</v>
      </c>
      <c r="W89" s="226">
        <v>0.19206719996913829</v>
      </c>
      <c r="X89" s="226">
        <v>0.15098615997068249</v>
      </c>
      <c r="Y89" s="226">
        <v>0.1448506799641377</v>
      </c>
      <c r="DA89" s="69" t="s">
        <v>2103</v>
      </c>
    </row>
    <row r="90" spans="1:105" ht="12" customHeight="1" x14ac:dyDescent="0.25">
      <c r="A90" s="37" t="s">
        <v>35</v>
      </c>
      <c r="B90" s="226">
        <v>11.381859718722399</v>
      </c>
      <c r="C90" s="226">
        <v>13.316434558230361</v>
      </c>
      <c r="D90" s="226">
        <v>16.915765678348968</v>
      </c>
      <c r="E90" s="226">
        <v>20.260223278646411</v>
      </c>
      <c r="F90" s="226">
        <v>17.370175678092469</v>
      </c>
      <c r="G90" s="226">
        <v>17.291007358044819</v>
      </c>
      <c r="H90" s="226">
        <v>10.83676967847763</v>
      </c>
      <c r="I90" s="226">
        <v>6.9789297579254761</v>
      </c>
      <c r="J90" s="226">
        <v>9.7324523986512368</v>
      </c>
      <c r="K90" s="226">
        <v>7.6427722783528278</v>
      </c>
      <c r="L90" s="226">
        <v>4.9251985182258426</v>
      </c>
      <c r="M90" s="226">
        <v>7.0929134026051024</v>
      </c>
      <c r="N90" s="226">
        <v>9.2896498161764782</v>
      </c>
      <c r="O90" s="226">
        <v>11.81867166224079</v>
      </c>
      <c r="P90" s="226">
        <v>5.7194206195436363</v>
      </c>
      <c r="Q90" s="226">
        <v>5.3367720554704121</v>
      </c>
      <c r="R90" s="226">
        <v>5.2040363417462494</v>
      </c>
      <c r="S90" s="226">
        <v>4.8523750774165473</v>
      </c>
      <c r="T90" s="226">
        <v>1.270594206190252</v>
      </c>
      <c r="U90" s="226">
        <v>1.8223213795282101</v>
      </c>
      <c r="V90" s="226">
        <v>0.39960424706975728</v>
      </c>
      <c r="W90" s="226">
        <v>13.699782900461299</v>
      </c>
      <c r="X90" s="226">
        <v>8.3108893374380113</v>
      </c>
      <c r="Y90" s="226">
        <v>7.9497365265455837</v>
      </c>
      <c r="DA90" s="69" t="s">
        <v>2104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2105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</v>
      </c>
      <c r="H92" s="226">
        <v>0</v>
      </c>
      <c r="I92" s="226">
        <v>0</v>
      </c>
      <c r="J92" s="226">
        <v>0</v>
      </c>
      <c r="K92" s="226">
        <v>0</v>
      </c>
      <c r="L92" s="226">
        <v>0</v>
      </c>
      <c r="M92" s="226">
        <v>0</v>
      </c>
      <c r="N92" s="226">
        <v>0</v>
      </c>
      <c r="O92" s="226">
        <v>0</v>
      </c>
      <c r="P92" s="226">
        <v>0</v>
      </c>
      <c r="Q92" s="226">
        <v>0</v>
      </c>
      <c r="R92" s="226">
        <v>0</v>
      </c>
      <c r="S92" s="226">
        <v>0</v>
      </c>
      <c r="T92" s="226">
        <v>0</v>
      </c>
      <c r="U92" s="226">
        <v>0</v>
      </c>
      <c r="V92" s="226">
        <v>0</v>
      </c>
      <c r="W92" s="226">
        <v>0</v>
      </c>
      <c r="X92" s="226">
        <v>0</v>
      </c>
      <c r="Y92" s="226">
        <v>0</v>
      </c>
      <c r="DA92" s="69" t="s">
        <v>2106</v>
      </c>
    </row>
    <row r="93" spans="1:105" ht="12" customHeight="1" x14ac:dyDescent="0.25">
      <c r="A93" s="37" t="s">
        <v>40</v>
      </c>
      <c r="B93" s="226">
        <v>0</v>
      </c>
      <c r="C93" s="226">
        <v>0</v>
      </c>
      <c r="D93" s="226">
        <v>0</v>
      </c>
      <c r="E93" s="226">
        <v>0</v>
      </c>
      <c r="F93" s="226">
        <v>0</v>
      </c>
      <c r="G93" s="226">
        <v>0</v>
      </c>
      <c r="H93" s="226">
        <v>0</v>
      </c>
      <c r="I93" s="226">
        <v>0</v>
      </c>
      <c r="J93" s="226">
        <v>0</v>
      </c>
      <c r="K93" s="226">
        <v>0</v>
      </c>
      <c r="L93" s="226">
        <v>0</v>
      </c>
      <c r="M93" s="226">
        <v>0</v>
      </c>
      <c r="N93" s="226">
        <v>0</v>
      </c>
      <c r="O93" s="226">
        <v>0</v>
      </c>
      <c r="P93" s="226">
        <v>0</v>
      </c>
      <c r="Q93" s="226">
        <v>0</v>
      </c>
      <c r="R93" s="226">
        <v>0</v>
      </c>
      <c r="S93" s="226">
        <v>0</v>
      </c>
      <c r="T93" s="226">
        <v>0</v>
      </c>
      <c r="U93" s="226">
        <v>0</v>
      </c>
      <c r="V93" s="226">
        <v>0</v>
      </c>
      <c r="W93" s="226">
        <v>0</v>
      </c>
      <c r="X93" s="226">
        <v>0</v>
      </c>
      <c r="Y93" s="226">
        <v>0</v>
      </c>
      <c r="DA93" s="69" t="s">
        <v>2107</v>
      </c>
    </row>
    <row r="94" spans="1:105" ht="12" customHeight="1" x14ac:dyDescent="0.25">
      <c r="A94" s="132" t="s">
        <v>1939</v>
      </c>
      <c r="B94" s="316">
        <v>0</v>
      </c>
      <c r="C94" s="316">
        <v>0</v>
      </c>
      <c r="D94" s="316">
        <v>0</v>
      </c>
      <c r="E94" s="316">
        <v>0</v>
      </c>
      <c r="F94" s="316">
        <v>0</v>
      </c>
      <c r="G94" s="316">
        <v>0</v>
      </c>
      <c r="H94" s="316">
        <v>0</v>
      </c>
      <c r="I94" s="316">
        <v>0</v>
      </c>
      <c r="J94" s="316">
        <v>0</v>
      </c>
      <c r="K94" s="316">
        <v>0</v>
      </c>
      <c r="L94" s="316">
        <v>0</v>
      </c>
      <c r="M94" s="316">
        <v>0</v>
      </c>
      <c r="N94" s="316">
        <v>0</v>
      </c>
      <c r="O94" s="316">
        <v>0</v>
      </c>
      <c r="P94" s="316">
        <v>0</v>
      </c>
      <c r="Q94" s="316">
        <v>0</v>
      </c>
      <c r="R94" s="316">
        <v>0</v>
      </c>
      <c r="S94" s="316">
        <v>0</v>
      </c>
      <c r="T94" s="316">
        <v>0</v>
      </c>
      <c r="U94" s="316">
        <v>0</v>
      </c>
      <c r="V94" s="316">
        <v>0</v>
      </c>
      <c r="W94" s="316">
        <v>0</v>
      </c>
      <c r="X94" s="316">
        <v>0</v>
      </c>
      <c r="Y94" s="316">
        <v>0</v>
      </c>
      <c r="DA94" s="139" t="s">
        <v>2108</v>
      </c>
    </row>
    <row r="95" spans="1:105" ht="12" customHeight="1" x14ac:dyDescent="0.25">
      <c r="J95" s="131"/>
    </row>
    <row r="96" spans="1:105" ht="15" customHeight="1" x14ac:dyDescent="0.25">
      <c r="A96" s="32" t="s">
        <v>429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0</v>
      </c>
      <c r="C98" s="232">
        <f t="shared" si="4"/>
        <v>0</v>
      </c>
      <c r="D98" s="232">
        <f t="shared" si="4"/>
        <v>0</v>
      </c>
      <c r="E98" s="232">
        <f t="shared" si="4"/>
        <v>0</v>
      </c>
      <c r="F98" s="232">
        <f t="shared" si="4"/>
        <v>0</v>
      </c>
      <c r="G98" s="232">
        <f t="shared" si="4"/>
        <v>0</v>
      </c>
      <c r="H98" s="232">
        <f t="shared" si="4"/>
        <v>0</v>
      </c>
      <c r="I98" s="232">
        <f t="shared" si="4"/>
        <v>0</v>
      </c>
      <c r="J98" s="232">
        <f t="shared" si="4"/>
        <v>0</v>
      </c>
      <c r="K98" s="232">
        <f t="shared" si="4"/>
        <v>0</v>
      </c>
      <c r="L98" s="232">
        <f t="shared" si="4"/>
        <v>0</v>
      </c>
      <c r="M98" s="232">
        <f t="shared" si="4"/>
        <v>0</v>
      </c>
      <c r="N98" s="232">
        <f t="shared" si="4"/>
        <v>0</v>
      </c>
      <c r="O98" s="232">
        <f t="shared" si="4"/>
        <v>0</v>
      </c>
      <c r="P98" s="232">
        <f t="shared" si="4"/>
        <v>0</v>
      </c>
      <c r="Q98" s="232">
        <f t="shared" si="4"/>
        <v>0</v>
      </c>
      <c r="R98" s="232">
        <f t="shared" si="4"/>
        <v>0</v>
      </c>
      <c r="S98" s="232">
        <f t="shared" si="4"/>
        <v>0</v>
      </c>
      <c r="T98" s="232">
        <f t="shared" si="4"/>
        <v>0</v>
      </c>
      <c r="U98" s="232">
        <f t="shared" si="4"/>
        <v>0</v>
      </c>
      <c r="V98" s="232">
        <f t="shared" si="4"/>
        <v>0</v>
      </c>
      <c r="W98" s="232">
        <f t="shared" si="4"/>
        <v>0</v>
      </c>
      <c r="X98" s="232">
        <f t="shared" si="4"/>
        <v>0</v>
      </c>
      <c r="Y98" s="232">
        <f t="shared" si="4"/>
        <v>0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0</v>
      </c>
      <c r="C99" s="266">
        <f t="shared" si="5"/>
        <v>0</v>
      </c>
      <c r="D99" s="266">
        <f t="shared" si="5"/>
        <v>0</v>
      </c>
      <c r="E99" s="266">
        <f t="shared" si="5"/>
        <v>0</v>
      </c>
      <c r="F99" s="266">
        <f t="shared" si="5"/>
        <v>0</v>
      </c>
      <c r="G99" s="266">
        <f t="shared" si="5"/>
        <v>0</v>
      </c>
      <c r="H99" s="266">
        <f t="shared" si="5"/>
        <v>0</v>
      </c>
      <c r="I99" s="266">
        <f t="shared" si="5"/>
        <v>0</v>
      </c>
      <c r="J99" s="266">
        <f t="shared" si="5"/>
        <v>0</v>
      </c>
      <c r="K99" s="266">
        <f t="shared" si="5"/>
        <v>0</v>
      </c>
      <c r="L99" s="266">
        <f t="shared" si="5"/>
        <v>0</v>
      </c>
      <c r="M99" s="266">
        <f t="shared" si="5"/>
        <v>0</v>
      </c>
      <c r="N99" s="266">
        <f t="shared" si="5"/>
        <v>0</v>
      </c>
      <c r="O99" s="266">
        <f t="shared" si="5"/>
        <v>0</v>
      </c>
      <c r="P99" s="266">
        <f t="shared" si="5"/>
        <v>0</v>
      </c>
      <c r="Q99" s="266">
        <f t="shared" si="5"/>
        <v>0</v>
      </c>
      <c r="R99" s="266">
        <f t="shared" si="5"/>
        <v>0</v>
      </c>
      <c r="S99" s="266">
        <f t="shared" si="5"/>
        <v>0</v>
      </c>
      <c r="T99" s="266">
        <f t="shared" si="5"/>
        <v>0</v>
      </c>
      <c r="U99" s="266">
        <f t="shared" si="5"/>
        <v>0</v>
      </c>
      <c r="V99" s="266">
        <f t="shared" si="5"/>
        <v>0</v>
      </c>
      <c r="W99" s="266">
        <f t="shared" si="5"/>
        <v>0</v>
      </c>
      <c r="X99" s="266">
        <f t="shared" si="5"/>
        <v>0</v>
      </c>
      <c r="Y99" s="266">
        <f t="shared" si="5"/>
        <v>0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0</v>
      </c>
      <c r="C100" s="267">
        <f t="shared" si="6"/>
        <v>0</v>
      </c>
      <c r="D100" s="267">
        <f t="shared" si="6"/>
        <v>0</v>
      </c>
      <c r="E100" s="267">
        <f t="shared" si="6"/>
        <v>0</v>
      </c>
      <c r="F100" s="267">
        <f t="shared" si="6"/>
        <v>0</v>
      </c>
      <c r="G100" s="267">
        <f t="shared" si="6"/>
        <v>0</v>
      </c>
      <c r="H100" s="267">
        <f t="shared" si="6"/>
        <v>0</v>
      </c>
      <c r="I100" s="267">
        <f t="shared" si="6"/>
        <v>0</v>
      </c>
      <c r="J100" s="267">
        <f t="shared" si="6"/>
        <v>0</v>
      </c>
      <c r="K100" s="267">
        <f t="shared" si="6"/>
        <v>0</v>
      </c>
      <c r="L100" s="267">
        <f t="shared" si="6"/>
        <v>0</v>
      </c>
      <c r="M100" s="267">
        <f t="shared" si="6"/>
        <v>0</v>
      </c>
      <c r="N100" s="267">
        <f t="shared" si="6"/>
        <v>0</v>
      </c>
      <c r="O100" s="267">
        <f t="shared" si="6"/>
        <v>0</v>
      </c>
      <c r="P100" s="267">
        <f t="shared" si="6"/>
        <v>0</v>
      </c>
      <c r="Q100" s="267">
        <f t="shared" si="6"/>
        <v>0</v>
      </c>
      <c r="R100" s="267">
        <f t="shared" si="6"/>
        <v>0</v>
      </c>
      <c r="S100" s="267">
        <f t="shared" si="6"/>
        <v>0</v>
      </c>
      <c r="T100" s="267">
        <f t="shared" si="6"/>
        <v>0</v>
      </c>
      <c r="U100" s="267">
        <f t="shared" si="6"/>
        <v>0</v>
      </c>
      <c r="V100" s="267">
        <f t="shared" si="6"/>
        <v>0</v>
      </c>
      <c r="W100" s="267">
        <f t="shared" si="6"/>
        <v>0</v>
      </c>
      <c r="X100" s="267">
        <f t="shared" si="6"/>
        <v>0</v>
      </c>
      <c r="Y100" s="267">
        <f t="shared" si="6"/>
        <v>0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0</v>
      </c>
      <c r="C101" s="267">
        <f t="shared" si="7"/>
        <v>0</v>
      </c>
      <c r="D101" s="267">
        <f t="shared" si="7"/>
        <v>0</v>
      </c>
      <c r="E101" s="267">
        <f t="shared" si="7"/>
        <v>0</v>
      </c>
      <c r="F101" s="267">
        <f t="shared" si="7"/>
        <v>0</v>
      </c>
      <c r="G101" s="267">
        <f t="shared" si="7"/>
        <v>0</v>
      </c>
      <c r="H101" s="267">
        <f t="shared" si="7"/>
        <v>0</v>
      </c>
      <c r="I101" s="267">
        <f t="shared" si="7"/>
        <v>0</v>
      </c>
      <c r="J101" s="267">
        <f t="shared" si="7"/>
        <v>0</v>
      </c>
      <c r="K101" s="267">
        <f t="shared" si="7"/>
        <v>0</v>
      </c>
      <c r="L101" s="267">
        <f t="shared" si="7"/>
        <v>0</v>
      </c>
      <c r="M101" s="267">
        <f t="shared" si="7"/>
        <v>0</v>
      </c>
      <c r="N101" s="267">
        <f t="shared" si="7"/>
        <v>0</v>
      </c>
      <c r="O101" s="267">
        <f t="shared" si="7"/>
        <v>0</v>
      </c>
      <c r="P101" s="267">
        <f t="shared" si="7"/>
        <v>0</v>
      </c>
      <c r="Q101" s="267">
        <f t="shared" si="7"/>
        <v>0</v>
      </c>
      <c r="R101" s="267">
        <f t="shared" si="7"/>
        <v>0</v>
      </c>
      <c r="S101" s="267">
        <f t="shared" si="7"/>
        <v>0</v>
      </c>
      <c r="T101" s="267">
        <f t="shared" si="7"/>
        <v>0</v>
      </c>
      <c r="U101" s="267">
        <f t="shared" si="7"/>
        <v>0</v>
      </c>
      <c r="V101" s="267">
        <f t="shared" si="7"/>
        <v>0</v>
      </c>
      <c r="W101" s="267">
        <f t="shared" si="7"/>
        <v>0</v>
      </c>
      <c r="X101" s="267">
        <f t="shared" si="7"/>
        <v>0</v>
      </c>
      <c r="Y101" s="267">
        <f t="shared" si="7"/>
        <v>0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0</v>
      </c>
      <c r="C102" s="267">
        <f t="shared" si="8"/>
        <v>0</v>
      </c>
      <c r="D102" s="267">
        <f t="shared" si="8"/>
        <v>0</v>
      </c>
      <c r="E102" s="267">
        <f t="shared" si="8"/>
        <v>0</v>
      </c>
      <c r="F102" s="267">
        <f t="shared" si="8"/>
        <v>0</v>
      </c>
      <c r="G102" s="267">
        <f t="shared" si="8"/>
        <v>0</v>
      </c>
      <c r="H102" s="267">
        <f t="shared" si="8"/>
        <v>0</v>
      </c>
      <c r="I102" s="267">
        <f t="shared" si="8"/>
        <v>0</v>
      </c>
      <c r="J102" s="267">
        <f t="shared" si="8"/>
        <v>0</v>
      </c>
      <c r="K102" s="267">
        <f t="shared" si="8"/>
        <v>0</v>
      </c>
      <c r="L102" s="267">
        <f t="shared" si="8"/>
        <v>0</v>
      </c>
      <c r="M102" s="267">
        <f t="shared" si="8"/>
        <v>0</v>
      </c>
      <c r="N102" s="267">
        <f t="shared" si="8"/>
        <v>0</v>
      </c>
      <c r="O102" s="267">
        <f t="shared" si="8"/>
        <v>0</v>
      </c>
      <c r="P102" s="267">
        <f t="shared" si="8"/>
        <v>0</v>
      </c>
      <c r="Q102" s="267">
        <f t="shared" si="8"/>
        <v>0</v>
      </c>
      <c r="R102" s="267">
        <f t="shared" si="8"/>
        <v>0</v>
      </c>
      <c r="S102" s="267">
        <f t="shared" si="8"/>
        <v>0</v>
      </c>
      <c r="T102" s="267">
        <f t="shared" si="8"/>
        <v>0</v>
      </c>
      <c r="U102" s="267">
        <f t="shared" si="8"/>
        <v>0</v>
      </c>
      <c r="V102" s="267">
        <f t="shared" si="8"/>
        <v>0</v>
      </c>
      <c r="W102" s="267">
        <f t="shared" si="8"/>
        <v>0</v>
      </c>
      <c r="X102" s="267">
        <f t="shared" si="8"/>
        <v>0</v>
      </c>
      <c r="Y102" s="267">
        <f t="shared" si="8"/>
        <v>0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0</v>
      </c>
      <c r="C103" s="268">
        <f t="shared" si="9"/>
        <v>0</v>
      </c>
      <c r="D103" s="268">
        <f t="shared" si="9"/>
        <v>0</v>
      </c>
      <c r="E103" s="268">
        <f t="shared" si="9"/>
        <v>0</v>
      </c>
      <c r="F103" s="268">
        <f t="shared" si="9"/>
        <v>0</v>
      </c>
      <c r="G103" s="268">
        <f t="shared" si="9"/>
        <v>0</v>
      </c>
      <c r="H103" s="268">
        <f t="shared" si="9"/>
        <v>0</v>
      </c>
      <c r="I103" s="268">
        <f t="shared" si="9"/>
        <v>0</v>
      </c>
      <c r="J103" s="268">
        <f t="shared" si="9"/>
        <v>0</v>
      </c>
      <c r="K103" s="268">
        <f t="shared" si="9"/>
        <v>0</v>
      </c>
      <c r="L103" s="268">
        <f t="shared" si="9"/>
        <v>0</v>
      </c>
      <c r="M103" s="268">
        <f t="shared" si="9"/>
        <v>0</v>
      </c>
      <c r="N103" s="268">
        <f t="shared" si="9"/>
        <v>0</v>
      </c>
      <c r="O103" s="268">
        <f t="shared" si="9"/>
        <v>0</v>
      </c>
      <c r="P103" s="268">
        <f t="shared" si="9"/>
        <v>0</v>
      </c>
      <c r="Q103" s="268">
        <f t="shared" si="9"/>
        <v>0</v>
      </c>
      <c r="R103" s="268">
        <f t="shared" si="9"/>
        <v>0</v>
      </c>
      <c r="S103" s="268">
        <f t="shared" si="9"/>
        <v>0</v>
      </c>
      <c r="T103" s="268">
        <f t="shared" si="9"/>
        <v>0</v>
      </c>
      <c r="U103" s="268">
        <f t="shared" si="9"/>
        <v>0</v>
      </c>
      <c r="V103" s="268">
        <f t="shared" si="9"/>
        <v>0</v>
      </c>
      <c r="W103" s="268">
        <f t="shared" si="9"/>
        <v>0</v>
      </c>
      <c r="X103" s="268">
        <f t="shared" si="9"/>
        <v>0</v>
      </c>
      <c r="Y103" s="268">
        <f t="shared" si="9"/>
        <v>0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0</v>
      </c>
      <c r="C104" s="269">
        <f t="shared" si="10"/>
        <v>0</v>
      </c>
      <c r="D104" s="269">
        <f t="shared" si="10"/>
        <v>0</v>
      </c>
      <c r="E104" s="269">
        <f t="shared" si="10"/>
        <v>0</v>
      </c>
      <c r="F104" s="269">
        <f t="shared" si="10"/>
        <v>0</v>
      </c>
      <c r="G104" s="269">
        <f t="shared" si="10"/>
        <v>0</v>
      </c>
      <c r="H104" s="269">
        <f t="shared" si="10"/>
        <v>0</v>
      </c>
      <c r="I104" s="269">
        <f t="shared" si="10"/>
        <v>0</v>
      </c>
      <c r="J104" s="269">
        <f t="shared" si="10"/>
        <v>0</v>
      </c>
      <c r="K104" s="269">
        <f t="shared" si="10"/>
        <v>0</v>
      </c>
      <c r="L104" s="269">
        <f t="shared" si="10"/>
        <v>0</v>
      </c>
      <c r="M104" s="269">
        <f t="shared" si="10"/>
        <v>0</v>
      </c>
      <c r="N104" s="269">
        <f t="shared" si="10"/>
        <v>0</v>
      </c>
      <c r="O104" s="269">
        <f t="shared" si="10"/>
        <v>0</v>
      </c>
      <c r="P104" s="269">
        <f t="shared" si="10"/>
        <v>0</v>
      </c>
      <c r="Q104" s="269">
        <f t="shared" si="10"/>
        <v>0</v>
      </c>
      <c r="R104" s="269">
        <f t="shared" si="10"/>
        <v>0</v>
      </c>
      <c r="S104" s="269">
        <f t="shared" si="10"/>
        <v>0</v>
      </c>
      <c r="T104" s="269">
        <f t="shared" si="10"/>
        <v>0</v>
      </c>
      <c r="U104" s="269">
        <f t="shared" si="10"/>
        <v>0</v>
      </c>
      <c r="V104" s="269">
        <f t="shared" si="10"/>
        <v>0</v>
      </c>
      <c r="W104" s="269">
        <f t="shared" si="10"/>
        <v>0</v>
      </c>
      <c r="X104" s="269">
        <f t="shared" si="10"/>
        <v>0</v>
      </c>
      <c r="Y104" s="269">
        <f t="shared" si="10"/>
        <v>0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</v>
      </c>
      <c r="C105" s="269">
        <f t="shared" si="11"/>
        <v>0</v>
      </c>
      <c r="D105" s="269">
        <f t="shared" si="11"/>
        <v>0</v>
      </c>
      <c r="E105" s="269">
        <f t="shared" si="11"/>
        <v>0</v>
      </c>
      <c r="F105" s="269">
        <f t="shared" si="11"/>
        <v>0</v>
      </c>
      <c r="G105" s="269">
        <f t="shared" si="11"/>
        <v>0</v>
      </c>
      <c r="H105" s="269">
        <f t="shared" si="11"/>
        <v>0</v>
      </c>
      <c r="I105" s="269">
        <f t="shared" si="11"/>
        <v>0</v>
      </c>
      <c r="J105" s="269">
        <f t="shared" si="11"/>
        <v>0</v>
      </c>
      <c r="K105" s="269">
        <f t="shared" si="11"/>
        <v>0</v>
      </c>
      <c r="L105" s="269">
        <f t="shared" si="11"/>
        <v>0</v>
      </c>
      <c r="M105" s="269">
        <f t="shared" si="11"/>
        <v>0</v>
      </c>
      <c r="N105" s="269">
        <f t="shared" si="11"/>
        <v>0</v>
      </c>
      <c r="O105" s="269">
        <f t="shared" si="11"/>
        <v>0</v>
      </c>
      <c r="P105" s="269">
        <f t="shared" si="11"/>
        <v>0</v>
      </c>
      <c r="Q105" s="269">
        <f t="shared" si="11"/>
        <v>0</v>
      </c>
      <c r="R105" s="269">
        <f t="shared" si="11"/>
        <v>0</v>
      </c>
      <c r="S105" s="269">
        <f t="shared" si="11"/>
        <v>0</v>
      </c>
      <c r="T105" s="269">
        <f t="shared" si="11"/>
        <v>0</v>
      </c>
      <c r="U105" s="269">
        <f t="shared" si="11"/>
        <v>0</v>
      </c>
      <c r="V105" s="269">
        <f t="shared" si="11"/>
        <v>0</v>
      </c>
      <c r="W105" s="269">
        <f t="shared" si="11"/>
        <v>0</v>
      </c>
      <c r="X105" s="269">
        <f t="shared" si="11"/>
        <v>0</v>
      </c>
      <c r="Y105" s="269">
        <f t="shared" si="11"/>
        <v>0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</v>
      </c>
      <c r="C106" s="318">
        <f t="shared" si="12"/>
        <v>0</v>
      </c>
      <c r="D106" s="318">
        <f t="shared" si="12"/>
        <v>0</v>
      </c>
      <c r="E106" s="318">
        <f t="shared" si="12"/>
        <v>0</v>
      </c>
      <c r="F106" s="318">
        <f t="shared" si="12"/>
        <v>0</v>
      </c>
      <c r="G106" s="318">
        <f t="shared" si="12"/>
        <v>0</v>
      </c>
      <c r="H106" s="318">
        <f t="shared" si="12"/>
        <v>0</v>
      </c>
      <c r="I106" s="318">
        <f t="shared" si="12"/>
        <v>0</v>
      </c>
      <c r="J106" s="318">
        <f t="shared" si="12"/>
        <v>0</v>
      </c>
      <c r="K106" s="318">
        <f t="shared" si="12"/>
        <v>0</v>
      </c>
      <c r="L106" s="318">
        <f t="shared" si="12"/>
        <v>0</v>
      </c>
      <c r="M106" s="318">
        <f t="shared" si="12"/>
        <v>0</v>
      </c>
      <c r="N106" s="318">
        <f t="shared" si="12"/>
        <v>0</v>
      </c>
      <c r="O106" s="318">
        <f t="shared" si="12"/>
        <v>0</v>
      </c>
      <c r="P106" s="318">
        <f t="shared" si="12"/>
        <v>0</v>
      </c>
      <c r="Q106" s="318">
        <f t="shared" si="12"/>
        <v>0</v>
      </c>
      <c r="R106" s="318">
        <f t="shared" si="12"/>
        <v>0</v>
      </c>
      <c r="S106" s="318">
        <f t="shared" si="12"/>
        <v>0</v>
      </c>
      <c r="T106" s="318">
        <f t="shared" si="12"/>
        <v>0</v>
      </c>
      <c r="U106" s="318">
        <f t="shared" si="12"/>
        <v>0</v>
      </c>
      <c r="V106" s="318">
        <f t="shared" si="12"/>
        <v>0</v>
      </c>
      <c r="W106" s="318">
        <f t="shared" si="12"/>
        <v>0</v>
      </c>
      <c r="X106" s="318">
        <f t="shared" si="12"/>
        <v>0</v>
      </c>
      <c r="Y106" s="318">
        <f t="shared" si="12"/>
        <v>0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0</v>
      </c>
      <c r="C107" s="318">
        <f t="shared" si="13"/>
        <v>0</v>
      </c>
      <c r="D107" s="318">
        <f t="shared" si="13"/>
        <v>0</v>
      </c>
      <c r="E107" s="318">
        <f t="shared" si="13"/>
        <v>0</v>
      </c>
      <c r="F107" s="318">
        <f t="shared" si="13"/>
        <v>0</v>
      </c>
      <c r="G107" s="318">
        <f t="shared" si="13"/>
        <v>0</v>
      </c>
      <c r="H107" s="318">
        <f t="shared" si="13"/>
        <v>0</v>
      </c>
      <c r="I107" s="318">
        <f t="shared" si="13"/>
        <v>0</v>
      </c>
      <c r="J107" s="318">
        <f t="shared" si="13"/>
        <v>0</v>
      </c>
      <c r="K107" s="318">
        <f t="shared" si="13"/>
        <v>0</v>
      </c>
      <c r="L107" s="318">
        <f t="shared" si="13"/>
        <v>0</v>
      </c>
      <c r="M107" s="318">
        <f t="shared" si="13"/>
        <v>0</v>
      </c>
      <c r="N107" s="318">
        <f t="shared" si="13"/>
        <v>0</v>
      </c>
      <c r="O107" s="318">
        <f t="shared" si="13"/>
        <v>0</v>
      </c>
      <c r="P107" s="318">
        <f t="shared" si="13"/>
        <v>0</v>
      </c>
      <c r="Q107" s="318">
        <f t="shared" si="13"/>
        <v>0</v>
      </c>
      <c r="R107" s="318">
        <f t="shared" si="13"/>
        <v>0</v>
      </c>
      <c r="S107" s="318">
        <f t="shared" si="13"/>
        <v>0</v>
      </c>
      <c r="T107" s="318">
        <f t="shared" si="13"/>
        <v>0</v>
      </c>
      <c r="U107" s="318">
        <f t="shared" si="13"/>
        <v>0</v>
      </c>
      <c r="V107" s="318">
        <f t="shared" si="13"/>
        <v>0</v>
      </c>
      <c r="W107" s="318">
        <f t="shared" si="13"/>
        <v>0</v>
      </c>
      <c r="X107" s="318">
        <f t="shared" si="13"/>
        <v>0</v>
      </c>
      <c r="Y107" s="318">
        <f t="shared" si="13"/>
        <v>0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0</v>
      </c>
      <c r="C108" s="319">
        <f t="shared" si="14"/>
        <v>0</v>
      </c>
      <c r="D108" s="319">
        <f t="shared" si="14"/>
        <v>0</v>
      </c>
      <c r="E108" s="319">
        <f t="shared" si="14"/>
        <v>0</v>
      </c>
      <c r="F108" s="319">
        <f t="shared" si="14"/>
        <v>0</v>
      </c>
      <c r="G108" s="319">
        <f t="shared" si="14"/>
        <v>0</v>
      </c>
      <c r="H108" s="319">
        <f t="shared" si="14"/>
        <v>0</v>
      </c>
      <c r="I108" s="319">
        <f t="shared" si="14"/>
        <v>0</v>
      </c>
      <c r="J108" s="319">
        <f t="shared" si="14"/>
        <v>0</v>
      </c>
      <c r="K108" s="319">
        <f t="shared" si="14"/>
        <v>0</v>
      </c>
      <c r="L108" s="319">
        <f t="shared" si="14"/>
        <v>0</v>
      </c>
      <c r="M108" s="319">
        <f t="shared" si="14"/>
        <v>0</v>
      </c>
      <c r="N108" s="319">
        <f t="shared" si="14"/>
        <v>0</v>
      </c>
      <c r="O108" s="319">
        <f t="shared" si="14"/>
        <v>0</v>
      </c>
      <c r="P108" s="319">
        <f t="shared" si="14"/>
        <v>0</v>
      </c>
      <c r="Q108" s="319">
        <f t="shared" si="14"/>
        <v>0</v>
      </c>
      <c r="R108" s="319">
        <f t="shared" si="14"/>
        <v>0</v>
      </c>
      <c r="S108" s="319">
        <f t="shared" si="14"/>
        <v>0</v>
      </c>
      <c r="T108" s="319">
        <f t="shared" si="14"/>
        <v>0</v>
      </c>
      <c r="U108" s="319">
        <f t="shared" si="14"/>
        <v>0</v>
      </c>
      <c r="V108" s="319">
        <f t="shared" si="14"/>
        <v>0</v>
      </c>
      <c r="W108" s="319">
        <f t="shared" si="14"/>
        <v>0</v>
      </c>
      <c r="X108" s="319">
        <f t="shared" si="14"/>
        <v>0</v>
      </c>
      <c r="Y108" s="319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0</v>
      </c>
      <c r="C110" s="232">
        <f t="shared" si="15"/>
        <v>0</v>
      </c>
      <c r="D110" s="232">
        <f t="shared" si="15"/>
        <v>0</v>
      </c>
      <c r="E110" s="232">
        <f t="shared" si="15"/>
        <v>0</v>
      </c>
      <c r="F110" s="232">
        <f t="shared" si="15"/>
        <v>0</v>
      </c>
      <c r="G110" s="232">
        <f t="shared" si="15"/>
        <v>0</v>
      </c>
      <c r="H110" s="232">
        <f t="shared" si="15"/>
        <v>0</v>
      </c>
      <c r="I110" s="232">
        <f t="shared" si="15"/>
        <v>0</v>
      </c>
      <c r="J110" s="232">
        <f t="shared" si="15"/>
        <v>0</v>
      </c>
      <c r="K110" s="232">
        <f t="shared" si="15"/>
        <v>0</v>
      </c>
      <c r="L110" s="232">
        <f t="shared" si="15"/>
        <v>0</v>
      </c>
      <c r="M110" s="232">
        <f t="shared" si="15"/>
        <v>0</v>
      </c>
      <c r="N110" s="232">
        <f t="shared" si="15"/>
        <v>0</v>
      </c>
      <c r="O110" s="232">
        <f t="shared" si="15"/>
        <v>0</v>
      </c>
      <c r="P110" s="232">
        <f t="shared" si="15"/>
        <v>0</v>
      </c>
      <c r="Q110" s="232">
        <f t="shared" si="15"/>
        <v>0</v>
      </c>
      <c r="R110" s="232">
        <f t="shared" si="15"/>
        <v>0</v>
      </c>
      <c r="S110" s="232">
        <f t="shared" si="15"/>
        <v>0</v>
      </c>
      <c r="T110" s="232">
        <f t="shared" si="15"/>
        <v>0</v>
      </c>
      <c r="U110" s="232">
        <f t="shared" si="15"/>
        <v>0</v>
      </c>
      <c r="V110" s="232">
        <f t="shared" si="15"/>
        <v>0</v>
      </c>
      <c r="W110" s="232">
        <f t="shared" si="15"/>
        <v>0</v>
      </c>
      <c r="X110" s="232">
        <f t="shared" si="15"/>
        <v>0</v>
      </c>
      <c r="Y110" s="232">
        <f t="shared" si="15"/>
        <v>0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0</v>
      </c>
      <c r="C111" s="299">
        <f t="shared" si="16"/>
        <v>0</v>
      </c>
      <c r="D111" s="299">
        <f t="shared" si="16"/>
        <v>0</v>
      </c>
      <c r="E111" s="299">
        <f t="shared" si="16"/>
        <v>0</v>
      </c>
      <c r="F111" s="299">
        <f t="shared" si="16"/>
        <v>0</v>
      </c>
      <c r="G111" s="299">
        <f t="shared" si="16"/>
        <v>0</v>
      </c>
      <c r="H111" s="299">
        <f t="shared" si="16"/>
        <v>0</v>
      </c>
      <c r="I111" s="299">
        <f t="shared" si="16"/>
        <v>0</v>
      </c>
      <c r="J111" s="299">
        <f t="shared" si="16"/>
        <v>0</v>
      </c>
      <c r="K111" s="299">
        <f t="shared" si="16"/>
        <v>0</v>
      </c>
      <c r="L111" s="299">
        <f t="shared" si="16"/>
        <v>0</v>
      </c>
      <c r="M111" s="299">
        <f t="shared" si="16"/>
        <v>0</v>
      </c>
      <c r="N111" s="299">
        <f t="shared" si="16"/>
        <v>0</v>
      </c>
      <c r="O111" s="299">
        <f t="shared" si="16"/>
        <v>0</v>
      </c>
      <c r="P111" s="299">
        <f t="shared" si="16"/>
        <v>0</v>
      </c>
      <c r="Q111" s="299">
        <f t="shared" si="16"/>
        <v>0</v>
      </c>
      <c r="R111" s="299">
        <f t="shared" si="16"/>
        <v>0</v>
      </c>
      <c r="S111" s="299">
        <f t="shared" si="16"/>
        <v>0</v>
      </c>
      <c r="T111" s="299">
        <f t="shared" si="16"/>
        <v>0</v>
      </c>
      <c r="U111" s="299">
        <f t="shared" si="16"/>
        <v>0</v>
      </c>
      <c r="V111" s="299">
        <f t="shared" si="16"/>
        <v>0</v>
      </c>
      <c r="W111" s="299">
        <f t="shared" si="16"/>
        <v>0</v>
      </c>
      <c r="X111" s="299">
        <f t="shared" si="16"/>
        <v>0</v>
      </c>
      <c r="Y111" s="299">
        <f t="shared" si="16"/>
        <v>0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0</v>
      </c>
      <c r="C112" s="233">
        <f t="shared" si="17"/>
        <v>0</v>
      </c>
      <c r="D112" s="233">
        <f t="shared" si="17"/>
        <v>0</v>
      </c>
      <c r="E112" s="233">
        <f t="shared" si="17"/>
        <v>0</v>
      </c>
      <c r="F112" s="233">
        <f t="shared" si="17"/>
        <v>0</v>
      </c>
      <c r="G112" s="233">
        <f t="shared" si="17"/>
        <v>0</v>
      </c>
      <c r="H112" s="233">
        <f t="shared" si="17"/>
        <v>0</v>
      </c>
      <c r="I112" s="233">
        <f t="shared" si="17"/>
        <v>0</v>
      </c>
      <c r="J112" s="233">
        <f t="shared" si="17"/>
        <v>0</v>
      </c>
      <c r="K112" s="233">
        <f t="shared" si="17"/>
        <v>0</v>
      </c>
      <c r="L112" s="233">
        <f t="shared" si="17"/>
        <v>0</v>
      </c>
      <c r="M112" s="233">
        <f t="shared" si="17"/>
        <v>0</v>
      </c>
      <c r="N112" s="233">
        <f t="shared" si="17"/>
        <v>0</v>
      </c>
      <c r="O112" s="233">
        <f t="shared" si="17"/>
        <v>0</v>
      </c>
      <c r="P112" s="233">
        <f t="shared" si="17"/>
        <v>0</v>
      </c>
      <c r="Q112" s="233">
        <f t="shared" si="17"/>
        <v>0</v>
      </c>
      <c r="R112" s="233">
        <f t="shared" si="17"/>
        <v>0</v>
      </c>
      <c r="S112" s="233">
        <f t="shared" si="17"/>
        <v>0</v>
      </c>
      <c r="T112" s="233">
        <f t="shared" si="17"/>
        <v>0</v>
      </c>
      <c r="U112" s="233">
        <f t="shared" si="17"/>
        <v>0</v>
      </c>
      <c r="V112" s="233">
        <f t="shared" si="17"/>
        <v>0</v>
      </c>
      <c r="W112" s="233">
        <f t="shared" si="17"/>
        <v>0</v>
      </c>
      <c r="X112" s="233">
        <f t="shared" si="17"/>
        <v>0</v>
      </c>
      <c r="Y112" s="233">
        <f t="shared" si="17"/>
        <v>0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0</v>
      </c>
      <c r="C113" s="233">
        <f t="shared" si="18"/>
        <v>0</v>
      </c>
      <c r="D113" s="233">
        <f t="shared" si="18"/>
        <v>0</v>
      </c>
      <c r="E113" s="233">
        <f t="shared" si="18"/>
        <v>0</v>
      </c>
      <c r="F113" s="233">
        <f t="shared" si="18"/>
        <v>0</v>
      </c>
      <c r="G113" s="233">
        <f t="shared" si="18"/>
        <v>0</v>
      </c>
      <c r="H113" s="233">
        <f t="shared" si="18"/>
        <v>0</v>
      </c>
      <c r="I113" s="233">
        <f t="shared" si="18"/>
        <v>0</v>
      </c>
      <c r="J113" s="233">
        <f t="shared" si="18"/>
        <v>0</v>
      </c>
      <c r="K113" s="233">
        <f t="shared" si="18"/>
        <v>0</v>
      </c>
      <c r="L113" s="233">
        <f t="shared" si="18"/>
        <v>0</v>
      </c>
      <c r="M113" s="233">
        <f t="shared" si="18"/>
        <v>0</v>
      </c>
      <c r="N113" s="233">
        <f t="shared" si="18"/>
        <v>0</v>
      </c>
      <c r="O113" s="233">
        <f t="shared" si="18"/>
        <v>0</v>
      </c>
      <c r="P113" s="233">
        <f t="shared" si="18"/>
        <v>0</v>
      </c>
      <c r="Q113" s="233">
        <f t="shared" si="18"/>
        <v>0</v>
      </c>
      <c r="R113" s="233">
        <f t="shared" si="18"/>
        <v>0</v>
      </c>
      <c r="S113" s="233">
        <f t="shared" si="18"/>
        <v>0</v>
      </c>
      <c r="T113" s="233">
        <f t="shared" si="18"/>
        <v>0</v>
      </c>
      <c r="U113" s="233">
        <f t="shared" si="18"/>
        <v>0</v>
      </c>
      <c r="V113" s="233">
        <f t="shared" si="18"/>
        <v>0</v>
      </c>
      <c r="W113" s="233">
        <f t="shared" si="18"/>
        <v>0</v>
      </c>
      <c r="X113" s="233">
        <f t="shared" si="18"/>
        <v>0</v>
      </c>
      <c r="Y113" s="233">
        <f t="shared" si="18"/>
        <v>0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0</v>
      </c>
      <c r="C114" s="233">
        <f t="shared" si="19"/>
        <v>0</v>
      </c>
      <c r="D114" s="233">
        <f t="shared" si="19"/>
        <v>0</v>
      </c>
      <c r="E114" s="233">
        <f t="shared" si="19"/>
        <v>0</v>
      </c>
      <c r="F114" s="233">
        <f t="shared" si="19"/>
        <v>0</v>
      </c>
      <c r="G114" s="233">
        <f t="shared" si="19"/>
        <v>0</v>
      </c>
      <c r="H114" s="233">
        <f t="shared" si="19"/>
        <v>0</v>
      </c>
      <c r="I114" s="233">
        <f t="shared" si="19"/>
        <v>0</v>
      </c>
      <c r="J114" s="233">
        <f t="shared" si="19"/>
        <v>0</v>
      </c>
      <c r="K114" s="233">
        <f t="shared" si="19"/>
        <v>0</v>
      </c>
      <c r="L114" s="233">
        <f t="shared" si="19"/>
        <v>0</v>
      </c>
      <c r="M114" s="233">
        <f t="shared" si="19"/>
        <v>0</v>
      </c>
      <c r="N114" s="233">
        <f t="shared" si="19"/>
        <v>0</v>
      </c>
      <c r="O114" s="233">
        <f t="shared" si="19"/>
        <v>0</v>
      </c>
      <c r="P114" s="233">
        <f t="shared" si="19"/>
        <v>0</v>
      </c>
      <c r="Q114" s="233">
        <f t="shared" si="19"/>
        <v>0</v>
      </c>
      <c r="R114" s="233">
        <f t="shared" si="19"/>
        <v>0</v>
      </c>
      <c r="S114" s="233">
        <f t="shared" si="19"/>
        <v>0</v>
      </c>
      <c r="T114" s="233">
        <f t="shared" si="19"/>
        <v>0</v>
      </c>
      <c r="U114" s="233">
        <f t="shared" si="19"/>
        <v>0</v>
      </c>
      <c r="V114" s="233">
        <f t="shared" si="19"/>
        <v>0</v>
      </c>
      <c r="W114" s="233">
        <f t="shared" si="19"/>
        <v>0</v>
      </c>
      <c r="X114" s="233">
        <f t="shared" si="19"/>
        <v>0</v>
      </c>
      <c r="Y114" s="233">
        <f t="shared" si="19"/>
        <v>0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0</v>
      </c>
      <c r="C115" s="300">
        <f t="shared" si="20"/>
        <v>0</v>
      </c>
      <c r="D115" s="300">
        <f t="shared" si="20"/>
        <v>0</v>
      </c>
      <c r="E115" s="300">
        <f t="shared" si="20"/>
        <v>0</v>
      </c>
      <c r="F115" s="300">
        <f t="shared" si="20"/>
        <v>0</v>
      </c>
      <c r="G115" s="300">
        <f t="shared" si="20"/>
        <v>0</v>
      </c>
      <c r="H115" s="300">
        <f t="shared" si="20"/>
        <v>0</v>
      </c>
      <c r="I115" s="300">
        <f t="shared" si="20"/>
        <v>0</v>
      </c>
      <c r="J115" s="300">
        <f t="shared" si="20"/>
        <v>0</v>
      </c>
      <c r="K115" s="300">
        <f t="shared" si="20"/>
        <v>0</v>
      </c>
      <c r="L115" s="300">
        <f t="shared" si="20"/>
        <v>0</v>
      </c>
      <c r="M115" s="300">
        <f t="shared" si="20"/>
        <v>0</v>
      </c>
      <c r="N115" s="300">
        <f t="shared" si="20"/>
        <v>0</v>
      </c>
      <c r="O115" s="300">
        <f t="shared" si="20"/>
        <v>0</v>
      </c>
      <c r="P115" s="300">
        <f t="shared" si="20"/>
        <v>0</v>
      </c>
      <c r="Q115" s="300">
        <f t="shared" si="20"/>
        <v>0</v>
      </c>
      <c r="R115" s="300">
        <f t="shared" si="20"/>
        <v>0</v>
      </c>
      <c r="S115" s="300">
        <f t="shared" si="20"/>
        <v>0</v>
      </c>
      <c r="T115" s="300">
        <f t="shared" si="20"/>
        <v>0</v>
      </c>
      <c r="U115" s="300">
        <f t="shared" si="20"/>
        <v>0</v>
      </c>
      <c r="V115" s="300">
        <f t="shared" si="20"/>
        <v>0</v>
      </c>
      <c r="W115" s="300">
        <f t="shared" si="20"/>
        <v>0</v>
      </c>
      <c r="X115" s="300">
        <f t="shared" si="20"/>
        <v>0</v>
      </c>
      <c r="Y115" s="300">
        <f t="shared" si="20"/>
        <v>0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0</v>
      </c>
      <c r="C116" s="301">
        <f t="shared" si="21"/>
        <v>0</v>
      </c>
      <c r="D116" s="301">
        <f t="shared" si="21"/>
        <v>0</v>
      </c>
      <c r="E116" s="301">
        <f t="shared" si="21"/>
        <v>0</v>
      </c>
      <c r="F116" s="301">
        <f t="shared" si="21"/>
        <v>0</v>
      </c>
      <c r="G116" s="301">
        <f t="shared" si="21"/>
        <v>0</v>
      </c>
      <c r="H116" s="301">
        <f t="shared" si="21"/>
        <v>0</v>
      </c>
      <c r="I116" s="301">
        <f t="shared" si="21"/>
        <v>0</v>
      </c>
      <c r="J116" s="301">
        <f t="shared" si="21"/>
        <v>0</v>
      </c>
      <c r="K116" s="301">
        <f t="shared" si="21"/>
        <v>0</v>
      </c>
      <c r="L116" s="301">
        <f t="shared" si="21"/>
        <v>0</v>
      </c>
      <c r="M116" s="301">
        <f t="shared" si="21"/>
        <v>0</v>
      </c>
      <c r="N116" s="301">
        <f t="shared" si="21"/>
        <v>0</v>
      </c>
      <c r="O116" s="301">
        <f t="shared" si="21"/>
        <v>0</v>
      </c>
      <c r="P116" s="301">
        <f t="shared" si="21"/>
        <v>0</v>
      </c>
      <c r="Q116" s="301">
        <f t="shared" si="21"/>
        <v>0</v>
      </c>
      <c r="R116" s="301">
        <f t="shared" si="21"/>
        <v>0</v>
      </c>
      <c r="S116" s="301">
        <f t="shared" si="21"/>
        <v>0</v>
      </c>
      <c r="T116" s="301">
        <f t="shared" si="21"/>
        <v>0</v>
      </c>
      <c r="U116" s="301">
        <f t="shared" si="21"/>
        <v>0</v>
      </c>
      <c r="V116" s="301">
        <f t="shared" si="21"/>
        <v>0</v>
      </c>
      <c r="W116" s="301">
        <f t="shared" si="21"/>
        <v>0</v>
      </c>
      <c r="X116" s="301">
        <f t="shared" si="21"/>
        <v>0</v>
      </c>
      <c r="Y116" s="301">
        <f t="shared" si="21"/>
        <v>0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0</v>
      </c>
      <c r="C117" s="302">
        <f t="shared" si="22"/>
        <v>0</v>
      </c>
      <c r="D117" s="302">
        <f t="shared" si="22"/>
        <v>0</v>
      </c>
      <c r="E117" s="302">
        <f t="shared" si="22"/>
        <v>0</v>
      </c>
      <c r="F117" s="302">
        <f t="shared" si="22"/>
        <v>0</v>
      </c>
      <c r="G117" s="302">
        <f t="shared" si="22"/>
        <v>0</v>
      </c>
      <c r="H117" s="302">
        <f t="shared" si="22"/>
        <v>0</v>
      </c>
      <c r="I117" s="302">
        <f t="shared" si="22"/>
        <v>0</v>
      </c>
      <c r="J117" s="302">
        <f t="shared" si="22"/>
        <v>0</v>
      </c>
      <c r="K117" s="302">
        <f t="shared" si="22"/>
        <v>0</v>
      </c>
      <c r="L117" s="302">
        <f t="shared" si="22"/>
        <v>0</v>
      </c>
      <c r="M117" s="302">
        <f t="shared" si="22"/>
        <v>0</v>
      </c>
      <c r="N117" s="302">
        <f t="shared" si="22"/>
        <v>0</v>
      </c>
      <c r="O117" s="302">
        <f t="shared" si="22"/>
        <v>0</v>
      </c>
      <c r="P117" s="302">
        <f t="shared" si="22"/>
        <v>0</v>
      </c>
      <c r="Q117" s="302">
        <f t="shared" si="22"/>
        <v>0</v>
      </c>
      <c r="R117" s="302">
        <f t="shared" si="22"/>
        <v>0</v>
      </c>
      <c r="S117" s="302">
        <f t="shared" si="22"/>
        <v>0</v>
      </c>
      <c r="T117" s="302">
        <f t="shared" si="22"/>
        <v>0</v>
      </c>
      <c r="U117" s="302">
        <f t="shared" si="22"/>
        <v>0</v>
      </c>
      <c r="V117" s="302">
        <f t="shared" si="22"/>
        <v>0</v>
      </c>
      <c r="W117" s="302">
        <f t="shared" si="22"/>
        <v>0</v>
      </c>
      <c r="X117" s="302">
        <f t="shared" si="22"/>
        <v>0</v>
      </c>
      <c r="Y117" s="302">
        <f t="shared" si="22"/>
        <v>0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0</v>
      </c>
      <c r="C118" s="302">
        <f t="shared" si="23"/>
        <v>0</v>
      </c>
      <c r="D118" s="302">
        <f t="shared" si="23"/>
        <v>0</v>
      </c>
      <c r="E118" s="302">
        <f t="shared" si="23"/>
        <v>0</v>
      </c>
      <c r="F118" s="302">
        <f t="shared" si="23"/>
        <v>0</v>
      </c>
      <c r="G118" s="302">
        <f t="shared" si="23"/>
        <v>0</v>
      </c>
      <c r="H118" s="302">
        <f t="shared" si="23"/>
        <v>0</v>
      </c>
      <c r="I118" s="302">
        <f t="shared" si="23"/>
        <v>0</v>
      </c>
      <c r="J118" s="302">
        <f t="shared" si="23"/>
        <v>0</v>
      </c>
      <c r="K118" s="302">
        <f t="shared" si="23"/>
        <v>0</v>
      </c>
      <c r="L118" s="302">
        <f t="shared" si="23"/>
        <v>0</v>
      </c>
      <c r="M118" s="302">
        <f t="shared" si="23"/>
        <v>0</v>
      </c>
      <c r="N118" s="302">
        <f t="shared" si="23"/>
        <v>0</v>
      </c>
      <c r="O118" s="302">
        <f t="shared" si="23"/>
        <v>0</v>
      </c>
      <c r="P118" s="302">
        <f t="shared" si="23"/>
        <v>0</v>
      </c>
      <c r="Q118" s="302">
        <f t="shared" si="23"/>
        <v>0</v>
      </c>
      <c r="R118" s="302">
        <f t="shared" si="23"/>
        <v>0</v>
      </c>
      <c r="S118" s="302">
        <f t="shared" si="23"/>
        <v>0</v>
      </c>
      <c r="T118" s="302">
        <f t="shared" si="23"/>
        <v>0</v>
      </c>
      <c r="U118" s="302">
        <f t="shared" si="23"/>
        <v>0</v>
      </c>
      <c r="V118" s="302">
        <f t="shared" si="23"/>
        <v>0</v>
      </c>
      <c r="W118" s="302">
        <f t="shared" si="23"/>
        <v>0</v>
      </c>
      <c r="X118" s="302">
        <f t="shared" si="23"/>
        <v>0</v>
      </c>
      <c r="Y118" s="302">
        <f t="shared" si="23"/>
        <v>0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</v>
      </c>
      <c r="C119" s="301">
        <f t="shared" si="24"/>
        <v>0</v>
      </c>
      <c r="D119" s="301">
        <f t="shared" si="24"/>
        <v>0</v>
      </c>
      <c r="E119" s="301">
        <f t="shared" si="24"/>
        <v>0</v>
      </c>
      <c r="F119" s="301">
        <f t="shared" si="24"/>
        <v>0</v>
      </c>
      <c r="G119" s="301">
        <f t="shared" si="24"/>
        <v>0</v>
      </c>
      <c r="H119" s="301">
        <f t="shared" si="24"/>
        <v>0</v>
      </c>
      <c r="I119" s="301">
        <f t="shared" si="24"/>
        <v>0</v>
      </c>
      <c r="J119" s="301">
        <f t="shared" si="24"/>
        <v>0</v>
      </c>
      <c r="K119" s="301">
        <f t="shared" si="24"/>
        <v>0</v>
      </c>
      <c r="L119" s="301">
        <f t="shared" si="24"/>
        <v>0</v>
      </c>
      <c r="M119" s="301">
        <f t="shared" si="24"/>
        <v>0</v>
      </c>
      <c r="N119" s="301">
        <f t="shared" si="24"/>
        <v>0</v>
      </c>
      <c r="O119" s="301">
        <f t="shared" si="24"/>
        <v>0</v>
      </c>
      <c r="P119" s="301">
        <f t="shared" si="24"/>
        <v>0</v>
      </c>
      <c r="Q119" s="301">
        <f t="shared" si="24"/>
        <v>0</v>
      </c>
      <c r="R119" s="301">
        <f t="shared" si="24"/>
        <v>0</v>
      </c>
      <c r="S119" s="301">
        <f t="shared" si="24"/>
        <v>0</v>
      </c>
      <c r="T119" s="301">
        <f t="shared" si="24"/>
        <v>0</v>
      </c>
      <c r="U119" s="301">
        <f t="shared" si="24"/>
        <v>0</v>
      </c>
      <c r="V119" s="301">
        <f t="shared" si="24"/>
        <v>0</v>
      </c>
      <c r="W119" s="301">
        <f t="shared" si="24"/>
        <v>0</v>
      </c>
      <c r="X119" s="301">
        <f t="shared" si="24"/>
        <v>0</v>
      </c>
      <c r="Y119" s="301">
        <f t="shared" si="24"/>
        <v>0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</v>
      </c>
      <c r="C120" s="302">
        <f t="shared" si="25"/>
        <v>0</v>
      </c>
      <c r="D120" s="302">
        <f t="shared" si="25"/>
        <v>0</v>
      </c>
      <c r="E120" s="302">
        <f t="shared" si="25"/>
        <v>0</v>
      </c>
      <c r="F120" s="302">
        <f t="shared" si="25"/>
        <v>0</v>
      </c>
      <c r="G120" s="302">
        <f t="shared" si="25"/>
        <v>0</v>
      </c>
      <c r="H120" s="302">
        <f t="shared" si="25"/>
        <v>0</v>
      </c>
      <c r="I120" s="302">
        <f t="shared" si="25"/>
        <v>0</v>
      </c>
      <c r="J120" s="302">
        <f t="shared" si="25"/>
        <v>0</v>
      </c>
      <c r="K120" s="302">
        <f t="shared" si="25"/>
        <v>0</v>
      </c>
      <c r="L120" s="302">
        <f t="shared" si="25"/>
        <v>0</v>
      </c>
      <c r="M120" s="302">
        <f t="shared" si="25"/>
        <v>0</v>
      </c>
      <c r="N120" s="302">
        <f t="shared" si="25"/>
        <v>0</v>
      </c>
      <c r="O120" s="302">
        <f t="shared" si="25"/>
        <v>0</v>
      </c>
      <c r="P120" s="302">
        <f t="shared" si="25"/>
        <v>0</v>
      </c>
      <c r="Q120" s="302">
        <f t="shared" si="25"/>
        <v>0</v>
      </c>
      <c r="R120" s="302">
        <f t="shared" si="25"/>
        <v>0</v>
      </c>
      <c r="S120" s="302">
        <f t="shared" si="25"/>
        <v>0</v>
      </c>
      <c r="T120" s="302">
        <f t="shared" si="25"/>
        <v>0</v>
      </c>
      <c r="U120" s="302">
        <f t="shared" si="25"/>
        <v>0</v>
      </c>
      <c r="V120" s="302">
        <f t="shared" si="25"/>
        <v>0</v>
      </c>
      <c r="W120" s="302">
        <f t="shared" si="25"/>
        <v>0</v>
      </c>
      <c r="X120" s="302">
        <f t="shared" si="25"/>
        <v>0</v>
      </c>
      <c r="Y120" s="302">
        <f t="shared" si="25"/>
        <v>0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0</v>
      </c>
      <c r="C121" s="302">
        <f t="shared" si="26"/>
        <v>0</v>
      </c>
      <c r="D121" s="302">
        <f t="shared" si="26"/>
        <v>0</v>
      </c>
      <c r="E121" s="302">
        <f t="shared" si="26"/>
        <v>0</v>
      </c>
      <c r="F121" s="302">
        <f t="shared" si="26"/>
        <v>0</v>
      </c>
      <c r="G121" s="302">
        <f t="shared" si="26"/>
        <v>0</v>
      </c>
      <c r="H121" s="302">
        <f t="shared" si="26"/>
        <v>0</v>
      </c>
      <c r="I121" s="302">
        <f t="shared" si="26"/>
        <v>0</v>
      </c>
      <c r="J121" s="302">
        <f t="shared" si="26"/>
        <v>0</v>
      </c>
      <c r="K121" s="302">
        <f t="shared" si="26"/>
        <v>0</v>
      </c>
      <c r="L121" s="302">
        <f t="shared" si="26"/>
        <v>0</v>
      </c>
      <c r="M121" s="302">
        <f t="shared" si="26"/>
        <v>0</v>
      </c>
      <c r="N121" s="302">
        <f t="shared" si="26"/>
        <v>0</v>
      </c>
      <c r="O121" s="302">
        <f t="shared" si="26"/>
        <v>0</v>
      </c>
      <c r="P121" s="302">
        <f t="shared" si="26"/>
        <v>0</v>
      </c>
      <c r="Q121" s="302">
        <f t="shared" si="26"/>
        <v>0</v>
      </c>
      <c r="R121" s="302">
        <f t="shared" si="26"/>
        <v>0</v>
      </c>
      <c r="S121" s="302">
        <f t="shared" si="26"/>
        <v>0</v>
      </c>
      <c r="T121" s="302">
        <f t="shared" si="26"/>
        <v>0</v>
      </c>
      <c r="U121" s="302">
        <f t="shared" si="26"/>
        <v>0</v>
      </c>
      <c r="V121" s="302">
        <f t="shared" si="26"/>
        <v>0</v>
      </c>
      <c r="W121" s="302">
        <f t="shared" si="26"/>
        <v>0</v>
      </c>
      <c r="X121" s="302">
        <f t="shared" si="26"/>
        <v>0</v>
      </c>
      <c r="Y121" s="302">
        <f t="shared" si="26"/>
        <v>0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0</v>
      </c>
      <c r="C122" s="301">
        <f t="shared" si="27"/>
        <v>0</v>
      </c>
      <c r="D122" s="301">
        <f t="shared" si="27"/>
        <v>0</v>
      </c>
      <c r="E122" s="301">
        <f t="shared" si="27"/>
        <v>0</v>
      </c>
      <c r="F122" s="301">
        <f t="shared" si="27"/>
        <v>0</v>
      </c>
      <c r="G122" s="301">
        <f t="shared" si="27"/>
        <v>0</v>
      </c>
      <c r="H122" s="301">
        <f t="shared" si="27"/>
        <v>0</v>
      </c>
      <c r="I122" s="301">
        <f t="shared" si="27"/>
        <v>0</v>
      </c>
      <c r="J122" s="301">
        <f t="shared" si="27"/>
        <v>0</v>
      </c>
      <c r="K122" s="301">
        <f t="shared" si="27"/>
        <v>0</v>
      </c>
      <c r="L122" s="301">
        <f t="shared" si="27"/>
        <v>0</v>
      </c>
      <c r="M122" s="301">
        <f t="shared" si="27"/>
        <v>0</v>
      </c>
      <c r="N122" s="301">
        <f t="shared" si="27"/>
        <v>0</v>
      </c>
      <c r="O122" s="301">
        <f t="shared" si="27"/>
        <v>0</v>
      </c>
      <c r="P122" s="301">
        <f t="shared" si="27"/>
        <v>0</v>
      </c>
      <c r="Q122" s="301">
        <f t="shared" si="27"/>
        <v>0</v>
      </c>
      <c r="R122" s="301">
        <f t="shared" si="27"/>
        <v>0</v>
      </c>
      <c r="S122" s="301">
        <f t="shared" si="27"/>
        <v>0</v>
      </c>
      <c r="T122" s="301">
        <f t="shared" si="27"/>
        <v>0</v>
      </c>
      <c r="U122" s="301">
        <f t="shared" si="27"/>
        <v>0</v>
      </c>
      <c r="V122" s="301">
        <f t="shared" si="27"/>
        <v>0</v>
      </c>
      <c r="W122" s="301">
        <f t="shared" si="27"/>
        <v>0</v>
      </c>
      <c r="X122" s="301">
        <f t="shared" si="27"/>
        <v>0</v>
      </c>
      <c r="Y122" s="301">
        <f t="shared" si="27"/>
        <v>0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0</v>
      </c>
      <c r="C123" s="302">
        <f t="shared" si="28"/>
        <v>0</v>
      </c>
      <c r="D123" s="302">
        <f t="shared" si="28"/>
        <v>0</v>
      </c>
      <c r="E123" s="302">
        <f t="shared" si="28"/>
        <v>0</v>
      </c>
      <c r="F123" s="302">
        <f t="shared" si="28"/>
        <v>0</v>
      </c>
      <c r="G123" s="302">
        <f t="shared" si="28"/>
        <v>0</v>
      </c>
      <c r="H123" s="302">
        <f t="shared" si="28"/>
        <v>0</v>
      </c>
      <c r="I123" s="302">
        <f t="shared" si="28"/>
        <v>0</v>
      </c>
      <c r="J123" s="302">
        <f t="shared" si="28"/>
        <v>0</v>
      </c>
      <c r="K123" s="302">
        <f t="shared" si="28"/>
        <v>0</v>
      </c>
      <c r="L123" s="302">
        <f t="shared" si="28"/>
        <v>0</v>
      </c>
      <c r="M123" s="302">
        <f t="shared" si="28"/>
        <v>0</v>
      </c>
      <c r="N123" s="302">
        <f t="shared" si="28"/>
        <v>0</v>
      </c>
      <c r="O123" s="302">
        <f t="shared" si="28"/>
        <v>0</v>
      </c>
      <c r="P123" s="302">
        <f t="shared" si="28"/>
        <v>0</v>
      </c>
      <c r="Q123" s="302">
        <f t="shared" si="28"/>
        <v>0</v>
      </c>
      <c r="R123" s="302">
        <f t="shared" si="28"/>
        <v>0</v>
      </c>
      <c r="S123" s="302">
        <f t="shared" si="28"/>
        <v>0</v>
      </c>
      <c r="T123" s="302">
        <f t="shared" si="28"/>
        <v>0</v>
      </c>
      <c r="U123" s="302">
        <f t="shared" si="28"/>
        <v>0</v>
      </c>
      <c r="V123" s="302">
        <f t="shared" si="28"/>
        <v>0</v>
      </c>
      <c r="W123" s="302">
        <f t="shared" si="28"/>
        <v>0</v>
      </c>
      <c r="X123" s="302">
        <f t="shared" si="28"/>
        <v>0</v>
      </c>
      <c r="Y123" s="302">
        <f t="shared" si="28"/>
        <v>0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0</v>
      </c>
      <c r="C124" s="303">
        <f t="shared" si="29"/>
        <v>0</v>
      </c>
      <c r="D124" s="303">
        <f t="shared" si="29"/>
        <v>0</v>
      </c>
      <c r="E124" s="303">
        <f t="shared" si="29"/>
        <v>0</v>
      </c>
      <c r="F124" s="303">
        <f t="shared" si="29"/>
        <v>0</v>
      </c>
      <c r="G124" s="303">
        <f t="shared" si="29"/>
        <v>0</v>
      </c>
      <c r="H124" s="303">
        <f t="shared" si="29"/>
        <v>0</v>
      </c>
      <c r="I124" s="303">
        <f t="shared" si="29"/>
        <v>0</v>
      </c>
      <c r="J124" s="303">
        <f t="shared" si="29"/>
        <v>0</v>
      </c>
      <c r="K124" s="303">
        <f t="shared" si="29"/>
        <v>0</v>
      </c>
      <c r="L124" s="303">
        <f t="shared" si="29"/>
        <v>0</v>
      </c>
      <c r="M124" s="303">
        <f t="shared" si="29"/>
        <v>0</v>
      </c>
      <c r="N124" s="303">
        <f t="shared" si="29"/>
        <v>0</v>
      </c>
      <c r="O124" s="303">
        <f t="shared" si="29"/>
        <v>0</v>
      </c>
      <c r="P124" s="303">
        <f t="shared" si="29"/>
        <v>0</v>
      </c>
      <c r="Q124" s="303">
        <f t="shared" si="29"/>
        <v>0</v>
      </c>
      <c r="R124" s="303">
        <f t="shared" si="29"/>
        <v>0</v>
      </c>
      <c r="S124" s="303">
        <f t="shared" si="29"/>
        <v>0</v>
      </c>
      <c r="T124" s="303">
        <f t="shared" si="29"/>
        <v>0</v>
      </c>
      <c r="U124" s="303">
        <f t="shared" si="29"/>
        <v>0</v>
      </c>
      <c r="V124" s="303">
        <f t="shared" si="29"/>
        <v>0</v>
      </c>
      <c r="W124" s="303">
        <f t="shared" si="29"/>
        <v>0</v>
      </c>
      <c r="X124" s="303">
        <f t="shared" si="29"/>
        <v>0</v>
      </c>
      <c r="Y124" s="303">
        <f t="shared" si="29"/>
        <v>0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1</v>
      </c>
      <c r="C126" s="232">
        <f t="shared" si="30"/>
        <v>1</v>
      </c>
      <c r="D126" s="232">
        <f t="shared" si="30"/>
        <v>1</v>
      </c>
      <c r="E126" s="232">
        <f t="shared" si="30"/>
        <v>1</v>
      </c>
      <c r="F126" s="232">
        <f t="shared" si="30"/>
        <v>1</v>
      </c>
      <c r="G126" s="232">
        <f t="shared" si="30"/>
        <v>1</v>
      </c>
      <c r="H126" s="232">
        <f t="shared" si="30"/>
        <v>1</v>
      </c>
      <c r="I126" s="232">
        <f t="shared" si="30"/>
        <v>1</v>
      </c>
      <c r="J126" s="232">
        <f t="shared" si="30"/>
        <v>1</v>
      </c>
      <c r="K126" s="232">
        <f t="shared" si="30"/>
        <v>1</v>
      </c>
      <c r="L126" s="232">
        <f t="shared" si="30"/>
        <v>1</v>
      </c>
      <c r="M126" s="232">
        <f t="shared" si="30"/>
        <v>1</v>
      </c>
      <c r="N126" s="232">
        <f t="shared" si="30"/>
        <v>1</v>
      </c>
      <c r="O126" s="232">
        <f t="shared" si="30"/>
        <v>1</v>
      </c>
      <c r="P126" s="232">
        <f t="shared" si="30"/>
        <v>1</v>
      </c>
      <c r="Q126" s="232">
        <f t="shared" si="30"/>
        <v>1</v>
      </c>
      <c r="R126" s="232">
        <f t="shared" si="30"/>
        <v>1</v>
      </c>
      <c r="S126" s="232">
        <f t="shared" si="30"/>
        <v>1</v>
      </c>
      <c r="T126" s="232">
        <f t="shared" si="30"/>
        <v>1</v>
      </c>
      <c r="U126" s="232">
        <f t="shared" si="30"/>
        <v>1</v>
      </c>
      <c r="V126" s="232">
        <f t="shared" si="30"/>
        <v>1</v>
      </c>
      <c r="W126" s="232">
        <f t="shared" si="30"/>
        <v>1</v>
      </c>
      <c r="X126" s="232">
        <f t="shared" si="30"/>
        <v>1</v>
      </c>
      <c r="Y126" s="232">
        <f t="shared" si="30"/>
        <v>1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0</v>
      </c>
      <c r="C127" s="299">
        <f t="shared" si="31"/>
        <v>0</v>
      </c>
      <c r="D127" s="299">
        <f t="shared" si="31"/>
        <v>0</v>
      </c>
      <c r="E127" s="299">
        <f t="shared" si="31"/>
        <v>0</v>
      </c>
      <c r="F127" s="299">
        <f t="shared" si="31"/>
        <v>0</v>
      </c>
      <c r="G127" s="299">
        <f t="shared" si="31"/>
        <v>0</v>
      </c>
      <c r="H127" s="299">
        <f t="shared" si="31"/>
        <v>0</v>
      </c>
      <c r="I127" s="299">
        <f t="shared" si="31"/>
        <v>0</v>
      </c>
      <c r="J127" s="299">
        <f t="shared" si="31"/>
        <v>0</v>
      </c>
      <c r="K127" s="299">
        <f t="shared" si="31"/>
        <v>0</v>
      </c>
      <c r="L127" s="299">
        <f t="shared" si="31"/>
        <v>0</v>
      </c>
      <c r="M127" s="299">
        <f t="shared" si="31"/>
        <v>0</v>
      </c>
      <c r="N127" s="299">
        <f t="shared" si="31"/>
        <v>0</v>
      </c>
      <c r="O127" s="299">
        <f t="shared" si="31"/>
        <v>0</v>
      </c>
      <c r="P127" s="299">
        <f t="shared" si="31"/>
        <v>0</v>
      </c>
      <c r="Q127" s="299">
        <f t="shared" si="31"/>
        <v>0</v>
      </c>
      <c r="R127" s="299">
        <f t="shared" si="31"/>
        <v>0</v>
      </c>
      <c r="S127" s="299">
        <f t="shared" si="31"/>
        <v>0</v>
      </c>
      <c r="T127" s="299">
        <f t="shared" si="31"/>
        <v>0</v>
      </c>
      <c r="U127" s="299">
        <f t="shared" si="31"/>
        <v>0</v>
      </c>
      <c r="V127" s="299">
        <f t="shared" si="31"/>
        <v>0</v>
      </c>
      <c r="W127" s="299">
        <f t="shared" si="31"/>
        <v>0</v>
      </c>
      <c r="X127" s="299">
        <f t="shared" si="31"/>
        <v>0</v>
      </c>
      <c r="Y127" s="299">
        <f t="shared" si="31"/>
        <v>0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0</v>
      </c>
      <c r="C128" s="233">
        <f t="shared" si="32"/>
        <v>0</v>
      </c>
      <c r="D128" s="233">
        <f t="shared" si="32"/>
        <v>0</v>
      </c>
      <c r="E128" s="233">
        <f t="shared" si="32"/>
        <v>0</v>
      </c>
      <c r="F128" s="233">
        <f t="shared" si="32"/>
        <v>0</v>
      </c>
      <c r="G128" s="233">
        <f t="shared" si="32"/>
        <v>0</v>
      </c>
      <c r="H128" s="233">
        <f t="shared" si="32"/>
        <v>0</v>
      </c>
      <c r="I128" s="233">
        <f t="shared" si="32"/>
        <v>0</v>
      </c>
      <c r="J128" s="233">
        <f t="shared" si="32"/>
        <v>0</v>
      </c>
      <c r="K128" s="233">
        <f t="shared" si="32"/>
        <v>0</v>
      </c>
      <c r="L128" s="233">
        <f t="shared" si="32"/>
        <v>0</v>
      </c>
      <c r="M128" s="233">
        <f t="shared" si="32"/>
        <v>0</v>
      </c>
      <c r="N128" s="233">
        <f t="shared" si="32"/>
        <v>0</v>
      </c>
      <c r="O128" s="233">
        <f t="shared" si="32"/>
        <v>0</v>
      </c>
      <c r="P128" s="233">
        <f t="shared" si="32"/>
        <v>0</v>
      </c>
      <c r="Q128" s="233">
        <f t="shared" si="32"/>
        <v>0</v>
      </c>
      <c r="R128" s="233">
        <f t="shared" si="32"/>
        <v>0</v>
      </c>
      <c r="S128" s="233">
        <f t="shared" si="32"/>
        <v>0</v>
      </c>
      <c r="T128" s="233">
        <f t="shared" si="32"/>
        <v>0</v>
      </c>
      <c r="U128" s="233">
        <f t="shared" si="32"/>
        <v>0</v>
      </c>
      <c r="V128" s="233">
        <f t="shared" si="32"/>
        <v>0</v>
      </c>
      <c r="W128" s="233">
        <f t="shared" si="32"/>
        <v>0</v>
      </c>
      <c r="X128" s="233">
        <f t="shared" si="32"/>
        <v>0</v>
      </c>
      <c r="Y128" s="233">
        <f t="shared" si="32"/>
        <v>0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</v>
      </c>
      <c r="C129" s="233">
        <f t="shared" si="33"/>
        <v>0</v>
      </c>
      <c r="D129" s="233">
        <f t="shared" si="33"/>
        <v>0</v>
      </c>
      <c r="E129" s="233">
        <f t="shared" si="33"/>
        <v>0</v>
      </c>
      <c r="F129" s="233">
        <f t="shared" si="33"/>
        <v>0</v>
      </c>
      <c r="G129" s="233">
        <f t="shared" si="33"/>
        <v>0</v>
      </c>
      <c r="H129" s="233">
        <f t="shared" si="33"/>
        <v>0</v>
      </c>
      <c r="I129" s="233">
        <f t="shared" si="33"/>
        <v>0</v>
      </c>
      <c r="J129" s="233">
        <f t="shared" si="33"/>
        <v>0</v>
      </c>
      <c r="K129" s="233">
        <f t="shared" si="33"/>
        <v>0</v>
      </c>
      <c r="L129" s="233">
        <f t="shared" si="33"/>
        <v>0</v>
      </c>
      <c r="M129" s="233">
        <f t="shared" si="33"/>
        <v>0</v>
      </c>
      <c r="N129" s="233">
        <f t="shared" si="33"/>
        <v>0</v>
      </c>
      <c r="O129" s="233">
        <f t="shared" si="33"/>
        <v>0</v>
      </c>
      <c r="P129" s="233">
        <f t="shared" si="33"/>
        <v>0</v>
      </c>
      <c r="Q129" s="233">
        <f t="shared" si="33"/>
        <v>0</v>
      </c>
      <c r="R129" s="233">
        <f t="shared" si="33"/>
        <v>0</v>
      </c>
      <c r="S129" s="233">
        <f t="shared" si="33"/>
        <v>0</v>
      </c>
      <c r="T129" s="233">
        <f t="shared" si="33"/>
        <v>0</v>
      </c>
      <c r="U129" s="233">
        <f t="shared" si="33"/>
        <v>0</v>
      </c>
      <c r="V129" s="233">
        <f t="shared" si="33"/>
        <v>0</v>
      </c>
      <c r="W129" s="233">
        <f t="shared" si="33"/>
        <v>0</v>
      </c>
      <c r="X129" s="233">
        <f t="shared" si="33"/>
        <v>0</v>
      </c>
      <c r="Y129" s="233">
        <f t="shared" si="33"/>
        <v>0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0</v>
      </c>
      <c r="C130" s="233">
        <f t="shared" si="34"/>
        <v>0</v>
      </c>
      <c r="D130" s="233">
        <f t="shared" si="34"/>
        <v>0</v>
      </c>
      <c r="E130" s="233">
        <f t="shared" si="34"/>
        <v>0</v>
      </c>
      <c r="F130" s="233">
        <f t="shared" si="34"/>
        <v>0</v>
      </c>
      <c r="G130" s="233">
        <f t="shared" si="34"/>
        <v>0</v>
      </c>
      <c r="H130" s="233">
        <f t="shared" si="34"/>
        <v>0</v>
      </c>
      <c r="I130" s="233">
        <f t="shared" si="34"/>
        <v>0</v>
      </c>
      <c r="J130" s="233">
        <f t="shared" si="34"/>
        <v>0</v>
      </c>
      <c r="K130" s="233">
        <f t="shared" si="34"/>
        <v>0</v>
      </c>
      <c r="L130" s="233">
        <f t="shared" si="34"/>
        <v>0</v>
      </c>
      <c r="M130" s="233">
        <f t="shared" si="34"/>
        <v>0</v>
      </c>
      <c r="N130" s="233">
        <f t="shared" si="34"/>
        <v>0</v>
      </c>
      <c r="O130" s="233">
        <f t="shared" si="34"/>
        <v>0</v>
      </c>
      <c r="P130" s="233">
        <f t="shared" si="34"/>
        <v>0</v>
      </c>
      <c r="Q130" s="233">
        <f t="shared" si="34"/>
        <v>0</v>
      </c>
      <c r="R130" s="233">
        <f t="shared" si="34"/>
        <v>0</v>
      </c>
      <c r="S130" s="233">
        <f t="shared" si="34"/>
        <v>0</v>
      </c>
      <c r="T130" s="233">
        <f t="shared" si="34"/>
        <v>0</v>
      </c>
      <c r="U130" s="233">
        <f t="shared" si="34"/>
        <v>0</v>
      </c>
      <c r="V130" s="233">
        <f t="shared" si="34"/>
        <v>0</v>
      </c>
      <c r="W130" s="233">
        <f t="shared" si="34"/>
        <v>0</v>
      </c>
      <c r="X130" s="233">
        <f t="shared" si="34"/>
        <v>0</v>
      </c>
      <c r="Y130" s="233">
        <f t="shared" si="34"/>
        <v>0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1</v>
      </c>
      <c r="C131" s="300">
        <f t="shared" si="35"/>
        <v>1</v>
      </c>
      <c r="D131" s="300">
        <f t="shared" si="35"/>
        <v>1</v>
      </c>
      <c r="E131" s="300">
        <f t="shared" si="35"/>
        <v>1</v>
      </c>
      <c r="F131" s="300">
        <f t="shared" si="35"/>
        <v>1</v>
      </c>
      <c r="G131" s="300">
        <f t="shared" si="35"/>
        <v>1</v>
      </c>
      <c r="H131" s="300">
        <f t="shared" si="35"/>
        <v>1</v>
      </c>
      <c r="I131" s="300">
        <f t="shared" si="35"/>
        <v>1</v>
      </c>
      <c r="J131" s="300">
        <f t="shared" si="35"/>
        <v>1</v>
      </c>
      <c r="K131" s="300">
        <f t="shared" si="35"/>
        <v>1</v>
      </c>
      <c r="L131" s="300">
        <f t="shared" si="35"/>
        <v>1</v>
      </c>
      <c r="M131" s="300">
        <f t="shared" si="35"/>
        <v>1</v>
      </c>
      <c r="N131" s="300">
        <f t="shared" si="35"/>
        <v>1</v>
      </c>
      <c r="O131" s="300">
        <f t="shared" si="35"/>
        <v>1</v>
      </c>
      <c r="P131" s="300">
        <f t="shared" si="35"/>
        <v>1</v>
      </c>
      <c r="Q131" s="300">
        <f t="shared" si="35"/>
        <v>1</v>
      </c>
      <c r="R131" s="300">
        <f t="shared" si="35"/>
        <v>1</v>
      </c>
      <c r="S131" s="300">
        <f t="shared" si="35"/>
        <v>1</v>
      </c>
      <c r="T131" s="300">
        <f t="shared" si="35"/>
        <v>1</v>
      </c>
      <c r="U131" s="300">
        <f t="shared" si="35"/>
        <v>1</v>
      </c>
      <c r="V131" s="300">
        <f t="shared" si="35"/>
        <v>1</v>
      </c>
      <c r="W131" s="300">
        <f t="shared" si="35"/>
        <v>1</v>
      </c>
      <c r="X131" s="300">
        <f t="shared" si="35"/>
        <v>1</v>
      </c>
      <c r="Y131" s="300">
        <f t="shared" si="35"/>
        <v>1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</v>
      </c>
      <c r="C132" s="235">
        <f t="shared" si="36"/>
        <v>0</v>
      </c>
      <c r="D132" s="235">
        <f t="shared" si="36"/>
        <v>0</v>
      </c>
      <c r="E132" s="235">
        <f t="shared" si="36"/>
        <v>0</v>
      </c>
      <c r="F132" s="235">
        <f t="shared" si="36"/>
        <v>0</v>
      </c>
      <c r="G132" s="235">
        <f t="shared" si="36"/>
        <v>0</v>
      </c>
      <c r="H132" s="235">
        <f t="shared" si="36"/>
        <v>0</v>
      </c>
      <c r="I132" s="235">
        <f t="shared" si="36"/>
        <v>0</v>
      </c>
      <c r="J132" s="235">
        <f t="shared" si="36"/>
        <v>0</v>
      </c>
      <c r="K132" s="235">
        <f t="shared" si="36"/>
        <v>0</v>
      </c>
      <c r="L132" s="235">
        <f t="shared" si="36"/>
        <v>0</v>
      </c>
      <c r="M132" s="235">
        <f t="shared" si="36"/>
        <v>0</v>
      </c>
      <c r="N132" s="235">
        <f t="shared" si="36"/>
        <v>0</v>
      </c>
      <c r="O132" s="235">
        <f t="shared" si="36"/>
        <v>0</v>
      </c>
      <c r="P132" s="235">
        <f t="shared" si="36"/>
        <v>0</v>
      </c>
      <c r="Q132" s="235">
        <f t="shared" si="36"/>
        <v>0</v>
      </c>
      <c r="R132" s="235">
        <f t="shared" si="36"/>
        <v>0</v>
      </c>
      <c r="S132" s="235">
        <f t="shared" si="36"/>
        <v>0</v>
      </c>
      <c r="T132" s="235">
        <f t="shared" si="36"/>
        <v>0</v>
      </c>
      <c r="U132" s="235">
        <f t="shared" si="36"/>
        <v>0</v>
      </c>
      <c r="V132" s="235">
        <f t="shared" si="36"/>
        <v>0</v>
      </c>
      <c r="W132" s="235">
        <f t="shared" si="36"/>
        <v>0</v>
      </c>
      <c r="X132" s="235">
        <f t="shared" si="36"/>
        <v>0</v>
      </c>
      <c r="Y132" s="235">
        <f t="shared" si="36"/>
        <v>0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430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0">
        <f>IF(B$5=0,0,B$5/PPA_fec!B$5)</f>
        <v>0</v>
      </c>
      <c r="C136" s="320">
        <f>IF(C$5=0,0,C$5/PPA_fec!C$5)</f>
        <v>0</v>
      </c>
      <c r="D136" s="320">
        <f>IF(D$5=0,0,D$5/PPA_fec!D$5)</f>
        <v>0</v>
      </c>
      <c r="E136" s="320">
        <f>IF(E$5=0,0,E$5/PPA_fec!E$5)</f>
        <v>0</v>
      </c>
      <c r="F136" s="320">
        <f>IF(F$5=0,0,F$5/PPA_fec!F$5)</f>
        <v>0</v>
      </c>
      <c r="G136" s="320">
        <f>IF(G$5=0,0,G$5/PPA_fec!G$5)</f>
        <v>0</v>
      </c>
      <c r="H136" s="320">
        <f>IF(H$5=0,0,H$5/PPA_fec!H$5)</f>
        <v>0</v>
      </c>
      <c r="I136" s="320">
        <f>IF(I$5=0,0,I$5/PPA_fec!I$5)</f>
        <v>0</v>
      </c>
      <c r="J136" s="320">
        <f>IF(J$5=0,0,J$5/PPA_fec!J$5)</f>
        <v>0</v>
      </c>
      <c r="K136" s="320">
        <f>IF(K$5=0,0,K$5/PPA_fec!K$5)</f>
        <v>0</v>
      </c>
      <c r="L136" s="320">
        <f>IF(L$5=0,0,L$5/PPA_fec!L$5)</f>
        <v>0</v>
      </c>
      <c r="M136" s="320">
        <f>IF(M$5=0,0,M$5/PPA_fec!M$5)</f>
        <v>0</v>
      </c>
      <c r="N136" s="320">
        <f>IF(N$5=0,0,N$5/PPA_fec!N$5)</f>
        <v>0</v>
      </c>
      <c r="O136" s="320">
        <f>IF(O$5=0,0,O$5/PPA_fec!O$5)</f>
        <v>0</v>
      </c>
      <c r="P136" s="320">
        <f>IF(P$5=0,0,P$5/PPA_fec!P$5)</f>
        <v>0</v>
      </c>
      <c r="Q136" s="320">
        <f>IF(Q$5=0,0,Q$5/PPA_fec!Q$5)</f>
        <v>0</v>
      </c>
      <c r="R136" s="320">
        <f>IF(R$5=0,0,R$5/PPA_fec!R$5)</f>
        <v>0</v>
      </c>
      <c r="S136" s="320">
        <f>IF(S$5=0,0,S$5/PPA_fec!S$5)</f>
        <v>0</v>
      </c>
      <c r="T136" s="320">
        <f>IF(T$5=0,0,T$5/PPA_fec!T$5)</f>
        <v>0</v>
      </c>
      <c r="U136" s="320">
        <f>IF(U$5=0,0,U$5/PPA_fec!U$5)</f>
        <v>0</v>
      </c>
      <c r="V136" s="320">
        <f>IF(V$5=0,0,V$5/PPA_fec!V$5)</f>
        <v>0</v>
      </c>
      <c r="W136" s="320">
        <f>IF(W$5=0,0,W$5/PPA_fec!W$5)</f>
        <v>0</v>
      </c>
      <c r="X136" s="320">
        <f>IF(X$5=0,0,X$5/PPA_fec!X$5)</f>
        <v>0</v>
      </c>
      <c r="Y136" s="320">
        <f>IF(Y$5=0,0,Y$5/PPA_fec!Y$5)</f>
        <v>0</v>
      </c>
      <c r="DA136" s="95"/>
    </row>
    <row r="137" spans="1:105" ht="12" customHeight="1" x14ac:dyDescent="0.25">
      <c r="A137" s="55" t="s">
        <v>91</v>
      </c>
      <c r="B137" s="273">
        <f>IF(B$6=0,0,B$6/PPA_fec!B$6)</f>
        <v>0</v>
      </c>
      <c r="C137" s="273">
        <f>IF(C$6=0,0,C$6/PPA_fec!C$6)</f>
        <v>0</v>
      </c>
      <c r="D137" s="273">
        <f>IF(D$6=0,0,D$6/PPA_fec!D$6)</f>
        <v>0</v>
      </c>
      <c r="E137" s="273">
        <f>IF(E$6=0,0,E$6/PPA_fec!E$6)</f>
        <v>0</v>
      </c>
      <c r="F137" s="273">
        <f>IF(F$6=0,0,F$6/PPA_fec!F$6)</f>
        <v>0</v>
      </c>
      <c r="G137" s="273">
        <f>IF(G$6=0,0,G$6/PPA_fec!G$6)</f>
        <v>0</v>
      </c>
      <c r="H137" s="273">
        <f>IF(H$6=0,0,H$6/PPA_fec!H$6)</f>
        <v>0</v>
      </c>
      <c r="I137" s="273">
        <f>IF(I$6=0,0,I$6/PPA_fec!I$6)</f>
        <v>0</v>
      </c>
      <c r="J137" s="273">
        <f>IF(J$6=0,0,J$6/PPA_fec!J$6)</f>
        <v>0</v>
      </c>
      <c r="K137" s="273">
        <f>IF(K$6=0,0,K$6/PPA_fec!K$6)</f>
        <v>0</v>
      </c>
      <c r="L137" s="273">
        <f>IF(L$6=0,0,L$6/PPA_fec!L$6)</f>
        <v>0</v>
      </c>
      <c r="M137" s="273">
        <f>IF(M$6=0,0,M$6/PPA_fec!M$6)</f>
        <v>0</v>
      </c>
      <c r="N137" s="273">
        <f>IF(N$6=0,0,N$6/PPA_fec!N$6)</f>
        <v>0</v>
      </c>
      <c r="O137" s="273">
        <f>IF(O$6=0,0,O$6/PPA_fec!O$6)</f>
        <v>0</v>
      </c>
      <c r="P137" s="273">
        <f>IF(P$6=0,0,P$6/PPA_fec!P$6)</f>
        <v>0</v>
      </c>
      <c r="Q137" s="273">
        <f>IF(Q$6=0,0,Q$6/PPA_fec!Q$6)</f>
        <v>0</v>
      </c>
      <c r="R137" s="273">
        <f>IF(R$6=0,0,R$6/PPA_fec!R$6)</f>
        <v>0</v>
      </c>
      <c r="S137" s="273">
        <f>IF(S$6=0,0,S$6/PPA_fec!S$6)</f>
        <v>0</v>
      </c>
      <c r="T137" s="273">
        <f>IF(T$6=0,0,T$6/PPA_fec!T$6)</f>
        <v>0</v>
      </c>
      <c r="U137" s="273">
        <f>IF(U$6=0,0,U$6/PPA_fec!U$6)</f>
        <v>0</v>
      </c>
      <c r="V137" s="273">
        <f>IF(V$6=0,0,V$6/PPA_fec!V$6)</f>
        <v>0</v>
      </c>
      <c r="W137" s="273">
        <f>IF(W$6=0,0,W$6/PPA_fec!W$6)</f>
        <v>0</v>
      </c>
      <c r="X137" s="273">
        <f>IF(X$6=0,0,X$6/PPA_fec!X$6)</f>
        <v>0</v>
      </c>
      <c r="Y137" s="273">
        <f>IF(Y$6=0,0,Y$6/PPA_fec!Y$6)</f>
        <v>0</v>
      </c>
      <c r="DA137" s="76"/>
    </row>
    <row r="138" spans="1:105" ht="12" customHeight="1" x14ac:dyDescent="0.25">
      <c r="A138" s="173" t="s">
        <v>92</v>
      </c>
      <c r="B138" s="274">
        <f>IF(B$7=0,0,B$7/PPA_fec!B$7)</f>
        <v>0</v>
      </c>
      <c r="C138" s="274">
        <f>IF(C$7=0,0,C$7/PPA_fec!C$7)</f>
        <v>0</v>
      </c>
      <c r="D138" s="274">
        <f>IF(D$7=0,0,D$7/PPA_fec!D$7)</f>
        <v>0</v>
      </c>
      <c r="E138" s="274">
        <f>IF(E$7=0,0,E$7/PPA_fec!E$7)</f>
        <v>0</v>
      </c>
      <c r="F138" s="274">
        <f>IF(F$7=0,0,F$7/PPA_fec!F$7)</f>
        <v>0</v>
      </c>
      <c r="G138" s="274">
        <f>IF(G$7=0,0,G$7/PPA_fec!G$7)</f>
        <v>0</v>
      </c>
      <c r="H138" s="274">
        <f>IF(H$7=0,0,H$7/PPA_fec!H$7)</f>
        <v>0</v>
      </c>
      <c r="I138" s="274">
        <f>IF(I$7=0,0,I$7/PPA_fec!I$7)</f>
        <v>0</v>
      </c>
      <c r="J138" s="274">
        <f>IF(J$7=0,0,J$7/PPA_fec!J$7)</f>
        <v>0</v>
      </c>
      <c r="K138" s="274">
        <f>IF(K$7=0,0,K$7/PPA_fec!K$7)</f>
        <v>0</v>
      </c>
      <c r="L138" s="274">
        <f>IF(L$7=0,0,L$7/PPA_fec!L$7)</f>
        <v>0</v>
      </c>
      <c r="M138" s="274">
        <f>IF(M$7=0,0,M$7/PPA_fec!M$7)</f>
        <v>0</v>
      </c>
      <c r="N138" s="274">
        <f>IF(N$7=0,0,N$7/PPA_fec!N$7)</f>
        <v>0</v>
      </c>
      <c r="O138" s="274">
        <f>IF(O$7=0,0,O$7/PPA_fec!O$7)</f>
        <v>0</v>
      </c>
      <c r="P138" s="274">
        <f>IF(P$7=0,0,P$7/PPA_fec!P$7)</f>
        <v>0</v>
      </c>
      <c r="Q138" s="274">
        <f>IF(Q$7=0,0,Q$7/PPA_fec!Q$7)</f>
        <v>0</v>
      </c>
      <c r="R138" s="274">
        <f>IF(R$7=0,0,R$7/PPA_fec!R$7)</f>
        <v>0</v>
      </c>
      <c r="S138" s="274">
        <f>IF(S$7=0,0,S$7/PPA_fec!S$7)</f>
        <v>0</v>
      </c>
      <c r="T138" s="274">
        <f>IF(T$7=0,0,T$7/PPA_fec!T$7)</f>
        <v>0</v>
      </c>
      <c r="U138" s="274">
        <f>IF(U$7=0,0,U$7/PPA_fec!U$7)</f>
        <v>0</v>
      </c>
      <c r="V138" s="274">
        <f>IF(V$7=0,0,V$7/PPA_fec!V$7)</f>
        <v>0</v>
      </c>
      <c r="W138" s="274">
        <f>IF(W$7=0,0,W$7/PPA_fec!W$7)</f>
        <v>0</v>
      </c>
      <c r="X138" s="274">
        <f>IF(X$7=0,0,X$7/PPA_fec!X$7)</f>
        <v>0</v>
      </c>
      <c r="Y138" s="274">
        <f>IF(Y$7=0,0,Y$7/PPA_fec!Y$7)</f>
        <v>0</v>
      </c>
      <c r="DA138" s="77"/>
    </row>
    <row r="139" spans="1:105" ht="12" customHeight="1" x14ac:dyDescent="0.25">
      <c r="A139" s="173" t="s">
        <v>93</v>
      </c>
      <c r="B139" s="274">
        <f>IF(B$8=0,0,B$8/PPA_fec!B$8)</f>
        <v>0</v>
      </c>
      <c r="C139" s="274">
        <f>IF(C$8=0,0,C$8/PPA_fec!C$8)</f>
        <v>0</v>
      </c>
      <c r="D139" s="274">
        <f>IF(D$8=0,0,D$8/PPA_fec!D$8)</f>
        <v>0</v>
      </c>
      <c r="E139" s="274">
        <f>IF(E$8=0,0,E$8/PPA_fec!E$8)</f>
        <v>0</v>
      </c>
      <c r="F139" s="274">
        <f>IF(F$8=0,0,F$8/PPA_fec!F$8)</f>
        <v>0</v>
      </c>
      <c r="G139" s="274">
        <f>IF(G$8=0,0,G$8/PPA_fec!G$8)</f>
        <v>0</v>
      </c>
      <c r="H139" s="274">
        <f>IF(H$8=0,0,H$8/PPA_fec!H$8)</f>
        <v>0</v>
      </c>
      <c r="I139" s="274">
        <f>IF(I$8=0,0,I$8/PPA_fec!I$8)</f>
        <v>0</v>
      </c>
      <c r="J139" s="274">
        <f>IF(J$8=0,0,J$8/PPA_fec!J$8)</f>
        <v>0</v>
      </c>
      <c r="K139" s="274">
        <f>IF(K$8=0,0,K$8/PPA_fec!K$8)</f>
        <v>0</v>
      </c>
      <c r="L139" s="274">
        <f>IF(L$8=0,0,L$8/PPA_fec!L$8)</f>
        <v>0</v>
      </c>
      <c r="M139" s="274">
        <f>IF(M$8=0,0,M$8/PPA_fec!M$8)</f>
        <v>0</v>
      </c>
      <c r="N139" s="274">
        <f>IF(N$8=0,0,N$8/PPA_fec!N$8)</f>
        <v>0</v>
      </c>
      <c r="O139" s="274">
        <f>IF(O$8=0,0,O$8/PPA_fec!O$8)</f>
        <v>0</v>
      </c>
      <c r="P139" s="274">
        <f>IF(P$8=0,0,P$8/PPA_fec!P$8)</f>
        <v>0</v>
      </c>
      <c r="Q139" s="274">
        <f>IF(Q$8=0,0,Q$8/PPA_fec!Q$8)</f>
        <v>0</v>
      </c>
      <c r="R139" s="274">
        <f>IF(R$8=0,0,R$8/PPA_fec!R$8)</f>
        <v>0</v>
      </c>
      <c r="S139" s="274">
        <f>IF(S$8=0,0,S$8/PPA_fec!S$8)</f>
        <v>0</v>
      </c>
      <c r="T139" s="274">
        <f>IF(T$8=0,0,T$8/PPA_fec!T$8)</f>
        <v>0</v>
      </c>
      <c r="U139" s="274">
        <f>IF(U$8=0,0,U$8/PPA_fec!U$8)</f>
        <v>0</v>
      </c>
      <c r="V139" s="274">
        <f>IF(V$8=0,0,V$8/PPA_fec!V$8)</f>
        <v>0</v>
      </c>
      <c r="W139" s="274">
        <f>IF(W$8=0,0,W$8/PPA_fec!W$8)</f>
        <v>0</v>
      </c>
      <c r="X139" s="274">
        <f>IF(X$8=0,0,X$8/PPA_fec!X$8)</f>
        <v>0</v>
      </c>
      <c r="Y139" s="274">
        <f>IF(Y$8=0,0,Y$8/PPA_fec!Y$8)</f>
        <v>0</v>
      </c>
      <c r="DA139" s="77"/>
    </row>
    <row r="140" spans="1:105" ht="12" customHeight="1" x14ac:dyDescent="0.25">
      <c r="A140" s="173" t="s">
        <v>94</v>
      </c>
      <c r="B140" s="274">
        <f>IF(B$9=0,0,B$9/PPA_fec!B$9)</f>
        <v>0</v>
      </c>
      <c r="C140" s="274">
        <f>IF(C$9=0,0,C$9/PPA_fec!C$9)</f>
        <v>0</v>
      </c>
      <c r="D140" s="274">
        <f>IF(D$9=0,0,D$9/PPA_fec!D$9)</f>
        <v>0</v>
      </c>
      <c r="E140" s="274">
        <f>IF(E$9=0,0,E$9/PPA_fec!E$9)</f>
        <v>0</v>
      </c>
      <c r="F140" s="274">
        <f>IF(F$9=0,0,F$9/PPA_fec!F$9)</f>
        <v>0</v>
      </c>
      <c r="G140" s="274">
        <f>IF(G$9=0,0,G$9/PPA_fec!G$9)</f>
        <v>0</v>
      </c>
      <c r="H140" s="274">
        <f>IF(H$9=0,0,H$9/PPA_fec!H$9)</f>
        <v>0</v>
      </c>
      <c r="I140" s="274">
        <f>IF(I$9=0,0,I$9/PPA_fec!I$9)</f>
        <v>0</v>
      </c>
      <c r="J140" s="274">
        <f>IF(J$9=0,0,J$9/PPA_fec!J$9)</f>
        <v>0</v>
      </c>
      <c r="K140" s="274">
        <f>IF(K$9=0,0,K$9/PPA_fec!K$9)</f>
        <v>0</v>
      </c>
      <c r="L140" s="274">
        <f>IF(L$9=0,0,L$9/PPA_fec!L$9)</f>
        <v>0</v>
      </c>
      <c r="M140" s="274">
        <f>IF(M$9=0,0,M$9/PPA_fec!M$9)</f>
        <v>0</v>
      </c>
      <c r="N140" s="274">
        <f>IF(N$9=0,0,N$9/PPA_fec!N$9)</f>
        <v>0</v>
      </c>
      <c r="O140" s="274">
        <f>IF(O$9=0,0,O$9/PPA_fec!O$9)</f>
        <v>0</v>
      </c>
      <c r="P140" s="274">
        <f>IF(P$9=0,0,P$9/PPA_fec!P$9)</f>
        <v>0</v>
      </c>
      <c r="Q140" s="274">
        <f>IF(Q$9=0,0,Q$9/PPA_fec!Q$9)</f>
        <v>0</v>
      </c>
      <c r="R140" s="274">
        <f>IF(R$9=0,0,R$9/PPA_fec!R$9)</f>
        <v>0</v>
      </c>
      <c r="S140" s="274">
        <f>IF(S$9=0,0,S$9/PPA_fec!S$9)</f>
        <v>0</v>
      </c>
      <c r="T140" s="274">
        <f>IF(T$9=0,0,T$9/PPA_fec!T$9)</f>
        <v>0</v>
      </c>
      <c r="U140" s="274">
        <f>IF(U$9=0,0,U$9/PPA_fec!U$9)</f>
        <v>0</v>
      </c>
      <c r="V140" s="274">
        <f>IF(V$9=0,0,V$9/PPA_fec!V$9)</f>
        <v>0</v>
      </c>
      <c r="W140" s="274">
        <f>IF(W$9=0,0,W$9/PPA_fec!W$9)</f>
        <v>0</v>
      </c>
      <c r="X140" s="274">
        <f>IF(X$9=0,0,X$9/PPA_fec!X$9)</f>
        <v>0</v>
      </c>
      <c r="Y140" s="274">
        <f>IF(Y$9=0,0,Y$9/PPA_fec!Y$9)</f>
        <v>0</v>
      </c>
      <c r="DA140" s="77"/>
    </row>
    <row r="141" spans="1:105" ht="12" customHeight="1" x14ac:dyDescent="0.25">
      <c r="A141" s="56" t="s">
        <v>95</v>
      </c>
      <c r="B141" s="275">
        <f>IF(B$10=0,0,B$10/PPA_fec!B$10)</f>
        <v>0</v>
      </c>
      <c r="C141" s="275">
        <f>IF(C$10=0,0,C$10/PPA_fec!C$10)</f>
        <v>0</v>
      </c>
      <c r="D141" s="275">
        <f>IF(D$10=0,0,D$10/PPA_fec!D$10)</f>
        <v>0</v>
      </c>
      <c r="E141" s="275">
        <f>IF(E$10=0,0,E$10/PPA_fec!E$10)</f>
        <v>0</v>
      </c>
      <c r="F141" s="275">
        <f>IF(F$10=0,0,F$10/PPA_fec!F$10)</f>
        <v>0</v>
      </c>
      <c r="G141" s="275">
        <f>IF(G$10=0,0,G$10/PPA_fec!G$10)</f>
        <v>0</v>
      </c>
      <c r="H141" s="275">
        <f>IF(H$10=0,0,H$10/PPA_fec!H$10)</f>
        <v>0</v>
      </c>
      <c r="I141" s="275">
        <f>IF(I$10=0,0,I$10/PPA_fec!I$10)</f>
        <v>0</v>
      </c>
      <c r="J141" s="275">
        <f>IF(J$10=0,0,J$10/PPA_fec!J$10)</f>
        <v>0</v>
      </c>
      <c r="K141" s="275">
        <f>IF(K$10=0,0,K$10/PPA_fec!K$10)</f>
        <v>0</v>
      </c>
      <c r="L141" s="275">
        <f>IF(L$10=0,0,L$10/PPA_fec!L$10)</f>
        <v>0</v>
      </c>
      <c r="M141" s="275">
        <f>IF(M$10=0,0,M$10/PPA_fec!M$10)</f>
        <v>0</v>
      </c>
      <c r="N141" s="275">
        <f>IF(N$10=0,0,N$10/PPA_fec!N$10)</f>
        <v>0</v>
      </c>
      <c r="O141" s="275">
        <f>IF(O$10=0,0,O$10/PPA_fec!O$10)</f>
        <v>0</v>
      </c>
      <c r="P141" s="275">
        <f>IF(P$10=0,0,P$10/PPA_fec!P$10)</f>
        <v>0</v>
      </c>
      <c r="Q141" s="275">
        <f>IF(Q$10=0,0,Q$10/PPA_fec!Q$10)</f>
        <v>0</v>
      </c>
      <c r="R141" s="275">
        <f>IF(R$10=0,0,R$10/PPA_fec!R$10)</f>
        <v>0</v>
      </c>
      <c r="S141" s="275">
        <f>IF(S$10=0,0,S$10/PPA_fec!S$10)</f>
        <v>0</v>
      </c>
      <c r="T141" s="275">
        <f>IF(T$10=0,0,T$10/PPA_fec!T$10)</f>
        <v>0</v>
      </c>
      <c r="U141" s="275">
        <f>IF(U$10=0,0,U$10/PPA_fec!U$10)</f>
        <v>0</v>
      </c>
      <c r="V141" s="275">
        <f>IF(V$10=0,0,V$10/PPA_fec!V$10)</f>
        <v>0</v>
      </c>
      <c r="W141" s="275">
        <f>IF(W$10=0,0,W$10/PPA_fec!W$10)</f>
        <v>0</v>
      </c>
      <c r="X141" s="275">
        <f>IF(X$10=0,0,X$10/PPA_fec!X$10)</f>
        <v>0</v>
      </c>
      <c r="Y141" s="275">
        <f>IF(Y$10=0,0,Y$10/PPA_fec!Y$10)</f>
        <v>0</v>
      </c>
      <c r="DA141" s="78"/>
    </row>
    <row r="142" spans="1:105" ht="12" customHeight="1" x14ac:dyDescent="0.25">
      <c r="A142" s="174" t="s">
        <v>1853</v>
      </c>
      <c r="B142" s="276">
        <f>IF(B$16=0,0,B$16/PPA_fec!B$16)</f>
        <v>0</v>
      </c>
      <c r="C142" s="276">
        <f>IF(C$16=0,0,C$16/PPA_fec!C$16)</f>
        <v>0</v>
      </c>
      <c r="D142" s="276">
        <f>IF(D$16=0,0,D$16/PPA_fec!D$16)</f>
        <v>0</v>
      </c>
      <c r="E142" s="276">
        <f>IF(E$16=0,0,E$16/PPA_fec!E$16)</f>
        <v>0</v>
      </c>
      <c r="F142" s="276">
        <f>IF(F$16=0,0,F$16/PPA_fec!F$16)</f>
        <v>0</v>
      </c>
      <c r="G142" s="276">
        <f>IF(G$16=0,0,G$16/PPA_fec!G$16)</f>
        <v>0</v>
      </c>
      <c r="H142" s="276">
        <f>IF(H$16=0,0,H$16/PPA_fec!H$16)</f>
        <v>0</v>
      </c>
      <c r="I142" s="276">
        <f>IF(I$16=0,0,I$16/PPA_fec!I$16)</f>
        <v>0</v>
      </c>
      <c r="J142" s="276">
        <f>IF(J$16=0,0,J$16/PPA_fec!J$16)</f>
        <v>0</v>
      </c>
      <c r="K142" s="276">
        <f>IF(K$16=0,0,K$16/PPA_fec!K$16)</f>
        <v>0</v>
      </c>
      <c r="L142" s="276">
        <f>IF(L$16=0,0,L$16/PPA_fec!L$16)</f>
        <v>0</v>
      </c>
      <c r="M142" s="276">
        <f>IF(M$16=0,0,M$16/PPA_fec!M$16)</f>
        <v>0</v>
      </c>
      <c r="N142" s="276">
        <f>IF(N$16=0,0,N$16/PPA_fec!N$16)</f>
        <v>0</v>
      </c>
      <c r="O142" s="276">
        <f>IF(O$16=0,0,O$16/PPA_fec!O$16)</f>
        <v>0</v>
      </c>
      <c r="P142" s="276">
        <f>IF(P$16=0,0,P$16/PPA_fec!P$16)</f>
        <v>0</v>
      </c>
      <c r="Q142" s="276">
        <f>IF(Q$16=0,0,Q$16/PPA_fec!Q$16)</f>
        <v>0</v>
      </c>
      <c r="R142" s="276">
        <f>IF(R$16=0,0,R$16/PPA_fec!R$16)</f>
        <v>0</v>
      </c>
      <c r="S142" s="276">
        <f>IF(S$16=0,0,S$16/PPA_fec!S$16)</f>
        <v>0</v>
      </c>
      <c r="T142" s="276">
        <f>IF(T$16=0,0,T$16/PPA_fec!T$16)</f>
        <v>0</v>
      </c>
      <c r="U142" s="276">
        <f>IF(U$16=0,0,U$16/PPA_fec!U$16)</f>
        <v>0</v>
      </c>
      <c r="V142" s="276">
        <f>IF(V$16=0,0,V$16/PPA_fec!V$16)</f>
        <v>0</v>
      </c>
      <c r="W142" s="276">
        <f>IF(W$16=0,0,W$16/PPA_fec!W$16)</f>
        <v>0</v>
      </c>
      <c r="X142" s="276">
        <f>IF(X$16=0,0,X$16/PPA_fec!X$16)</f>
        <v>0</v>
      </c>
      <c r="Y142" s="276">
        <f>IF(Y$16=0,0,Y$16/PPA_fec!Y$16)</f>
        <v>0</v>
      </c>
      <c r="DA142" s="79"/>
    </row>
    <row r="143" spans="1:105" ht="12" customHeight="1" x14ac:dyDescent="0.25">
      <c r="A143" s="174" t="s">
        <v>1855</v>
      </c>
      <c r="B143" s="276">
        <f>IF(B$17=0,0,B$17/PPA_fec!B$17)</f>
        <v>0</v>
      </c>
      <c r="C143" s="276">
        <f>IF(C$17=0,0,C$17/PPA_fec!C$17)</f>
        <v>0</v>
      </c>
      <c r="D143" s="276">
        <f>IF(D$17=0,0,D$17/PPA_fec!D$17)</f>
        <v>0</v>
      </c>
      <c r="E143" s="276">
        <f>IF(E$17=0,0,E$17/PPA_fec!E$17)</f>
        <v>0</v>
      </c>
      <c r="F143" s="276">
        <f>IF(F$17=0,0,F$17/PPA_fec!F$17)</f>
        <v>0</v>
      </c>
      <c r="G143" s="276">
        <f>IF(G$17=0,0,G$17/PPA_fec!G$17)</f>
        <v>0</v>
      </c>
      <c r="H143" s="276">
        <f>IF(H$17=0,0,H$17/PPA_fec!H$17)</f>
        <v>0</v>
      </c>
      <c r="I143" s="276">
        <f>IF(I$17=0,0,I$17/PPA_fec!I$17)</f>
        <v>0</v>
      </c>
      <c r="J143" s="276">
        <f>IF(J$17=0,0,J$17/PPA_fec!J$17)</f>
        <v>0</v>
      </c>
      <c r="K143" s="276">
        <f>IF(K$17=0,0,K$17/PPA_fec!K$17)</f>
        <v>0</v>
      </c>
      <c r="L143" s="276">
        <f>IF(L$17=0,0,L$17/PPA_fec!L$17)</f>
        <v>0</v>
      </c>
      <c r="M143" s="276">
        <f>IF(M$17=0,0,M$17/PPA_fec!M$17)</f>
        <v>0</v>
      </c>
      <c r="N143" s="276">
        <f>IF(N$17=0,0,N$17/PPA_fec!N$17)</f>
        <v>0</v>
      </c>
      <c r="O143" s="276">
        <f>IF(O$17=0,0,O$17/PPA_fec!O$17)</f>
        <v>0</v>
      </c>
      <c r="P143" s="276">
        <f>IF(P$17=0,0,P$17/PPA_fec!P$17)</f>
        <v>0</v>
      </c>
      <c r="Q143" s="276">
        <f>IF(Q$17=0,0,Q$17/PPA_fec!Q$17)</f>
        <v>0</v>
      </c>
      <c r="R143" s="276">
        <f>IF(R$17=0,0,R$17/PPA_fec!R$17)</f>
        <v>0</v>
      </c>
      <c r="S143" s="276">
        <f>IF(S$17=0,0,S$17/PPA_fec!S$17)</f>
        <v>0</v>
      </c>
      <c r="T143" s="276">
        <f>IF(T$17=0,0,T$17/PPA_fec!T$17)</f>
        <v>0</v>
      </c>
      <c r="U143" s="276">
        <f>IF(U$17=0,0,U$17/PPA_fec!U$17)</f>
        <v>0</v>
      </c>
      <c r="V143" s="276">
        <f>IF(V$17=0,0,V$17/PPA_fec!V$17)</f>
        <v>0</v>
      </c>
      <c r="W143" s="276">
        <f>IF(W$17=0,0,W$17/PPA_fec!W$17)</f>
        <v>0</v>
      </c>
      <c r="X143" s="276">
        <f>IF(X$17=0,0,X$17/PPA_fec!X$17)</f>
        <v>0</v>
      </c>
      <c r="Y143" s="276">
        <f>IF(Y$17=0,0,Y$17/PPA_fec!Y$17)</f>
        <v>0</v>
      </c>
      <c r="DA143" s="79"/>
    </row>
    <row r="144" spans="1:105" ht="12" customHeight="1" x14ac:dyDescent="0.25">
      <c r="A144" s="41" t="s">
        <v>1870</v>
      </c>
      <c r="B144" s="277">
        <f>IF(B$30=0,0,B$30/PPA_fec!B$30)</f>
        <v>0</v>
      </c>
      <c r="C144" s="277">
        <f>IF(C$30=0,0,C$30/PPA_fec!C$30)</f>
        <v>0</v>
      </c>
      <c r="D144" s="277">
        <f>IF(D$30=0,0,D$30/PPA_fec!D$30)</f>
        <v>0</v>
      </c>
      <c r="E144" s="277">
        <f>IF(E$30=0,0,E$30/PPA_fec!E$30)</f>
        <v>0</v>
      </c>
      <c r="F144" s="277">
        <f>IF(F$30=0,0,F$30/PPA_fec!F$30)</f>
        <v>0</v>
      </c>
      <c r="G144" s="277">
        <f>IF(G$30=0,0,G$30/PPA_fec!G$30)</f>
        <v>0</v>
      </c>
      <c r="H144" s="277">
        <f>IF(H$30=0,0,H$30/PPA_fec!H$30)</f>
        <v>0</v>
      </c>
      <c r="I144" s="277">
        <f>IF(I$30=0,0,I$30/PPA_fec!I$30)</f>
        <v>0</v>
      </c>
      <c r="J144" s="277">
        <f>IF(J$30=0,0,J$30/PPA_fec!J$30)</f>
        <v>0</v>
      </c>
      <c r="K144" s="277">
        <f>IF(K$30=0,0,K$30/PPA_fec!K$30)</f>
        <v>0</v>
      </c>
      <c r="L144" s="277">
        <f>IF(L$30=0,0,L$30/PPA_fec!L$30)</f>
        <v>0</v>
      </c>
      <c r="M144" s="277">
        <f>IF(M$30=0,0,M$30/PPA_fec!M$30)</f>
        <v>0</v>
      </c>
      <c r="N144" s="277">
        <f>IF(N$30=0,0,N$30/PPA_fec!N$30)</f>
        <v>0</v>
      </c>
      <c r="O144" s="277">
        <f>IF(O$30=0,0,O$30/PPA_fec!O$30)</f>
        <v>0</v>
      </c>
      <c r="P144" s="277">
        <f>IF(P$30=0,0,P$30/PPA_fec!P$30)</f>
        <v>0</v>
      </c>
      <c r="Q144" s="277">
        <f>IF(Q$30=0,0,Q$30/PPA_fec!Q$30)</f>
        <v>0</v>
      </c>
      <c r="R144" s="277">
        <f>IF(R$30=0,0,R$30/PPA_fec!R$30)</f>
        <v>0</v>
      </c>
      <c r="S144" s="277">
        <f>IF(S$30=0,0,S$30/PPA_fec!S$30)</f>
        <v>0</v>
      </c>
      <c r="T144" s="277">
        <f>IF(T$30=0,0,T$30/PPA_fec!T$30)</f>
        <v>0</v>
      </c>
      <c r="U144" s="277">
        <f>IF(U$30=0,0,U$30/PPA_fec!U$30)</f>
        <v>0</v>
      </c>
      <c r="V144" s="277">
        <f>IF(V$30=0,0,V$30/PPA_fec!V$30)</f>
        <v>0</v>
      </c>
      <c r="W144" s="277">
        <f>IF(W$30=0,0,W$30/PPA_fec!W$30)</f>
        <v>0</v>
      </c>
      <c r="X144" s="277">
        <f>IF(X$30=0,0,X$30/PPA_fec!X$30)</f>
        <v>0</v>
      </c>
      <c r="Y144" s="277">
        <f>IF(Y$30=0,0,Y$30/PPA_fec!Y$30)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0">
        <f>IF(B$32=0,0,B$32/PPA_fec!B$32)</f>
        <v>0</v>
      </c>
      <c r="C146" s="320">
        <f>IF(C$32=0,0,C$32/PPA_fec!C$32)</f>
        <v>0</v>
      </c>
      <c r="D146" s="320">
        <f>IF(D$32=0,0,D$32/PPA_fec!D$32)</f>
        <v>0</v>
      </c>
      <c r="E146" s="320">
        <f>IF(E$32=0,0,E$32/PPA_fec!E$32)</f>
        <v>0</v>
      </c>
      <c r="F146" s="320">
        <f>IF(F$32=0,0,F$32/PPA_fec!F$32)</f>
        <v>0</v>
      </c>
      <c r="G146" s="320">
        <f>IF(G$32=0,0,G$32/PPA_fec!G$32)</f>
        <v>0</v>
      </c>
      <c r="H146" s="320">
        <f>IF(H$32=0,0,H$32/PPA_fec!H$32)</f>
        <v>0</v>
      </c>
      <c r="I146" s="320">
        <f>IF(I$32=0,0,I$32/PPA_fec!I$32)</f>
        <v>0</v>
      </c>
      <c r="J146" s="320">
        <f>IF(J$32=0,0,J$32/PPA_fec!J$32)</f>
        <v>0</v>
      </c>
      <c r="K146" s="320">
        <f>IF(K$32=0,0,K$32/PPA_fec!K$32)</f>
        <v>0</v>
      </c>
      <c r="L146" s="320">
        <f>IF(L$32=0,0,L$32/PPA_fec!L$32)</f>
        <v>0</v>
      </c>
      <c r="M146" s="320">
        <f>IF(M$32=0,0,M$32/PPA_fec!M$32)</f>
        <v>0</v>
      </c>
      <c r="N146" s="320">
        <f>IF(N$32=0,0,N$32/PPA_fec!N$32)</f>
        <v>0</v>
      </c>
      <c r="O146" s="320">
        <f>IF(O$32=0,0,O$32/PPA_fec!O$32)</f>
        <v>0</v>
      </c>
      <c r="P146" s="320">
        <f>IF(P$32=0,0,P$32/PPA_fec!P$32)</f>
        <v>0</v>
      </c>
      <c r="Q146" s="320">
        <f>IF(Q$32=0,0,Q$32/PPA_fec!Q$32)</f>
        <v>0</v>
      </c>
      <c r="R146" s="320">
        <f>IF(R$32=0,0,R$32/PPA_fec!R$32)</f>
        <v>0</v>
      </c>
      <c r="S146" s="320">
        <f>IF(S$32=0,0,S$32/PPA_fec!S$32)</f>
        <v>0</v>
      </c>
      <c r="T146" s="320">
        <f>IF(T$32=0,0,T$32/PPA_fec!T$32)</f>
        <v>0</v>
      </c>
      <c r="U146" s="320">
        <f>IF(U$32=0,0,U$32/PPA_fec!U$32)</f>
        <v>0</v>
      </c>
      <c r="V146" s="320">
        <f>IF(V$32=0,0,V$32/PPA_fec!V$32)</f>
        <v>0</v>
      </c>
      <c r="W146" s="320">
        <f>IF(W$32=0,0,W$32/PPA_fec!W$32)</f>
        <v>0</v>
      </c>
      <c r="X146" s="320">
        <f>IF(X$32=0,0,X$32/PPA_fec!X$32)</f>
        <v>0</v>
      </c>
      <c r="Y146" s="320">
        <f>IF(Y$32=0,0,Y$32/PPA_fec!Y$32)</f>
        <v>0</v>
      </c>
      <c r="DA146" s="95"/>
    </row>
    <row r="147" spans="1:105" ht="12" customHeight="1" x14ac:dyDescent="0.25">
      <c r="A147" s="55" t="s">
        <v>91</v>
      </c>
      <c r="B147" s="273">
        <f>IF(B$33=0,0,B$33/PPA_fec!B$33)</f>
        <v>0</v>
      </c>
      <c r="C147" s="273">
        <f>IF(C$33=0,0,C$33/PPA_fec!C$33)</f>
        <v>0</v>
      </c>
      <c r="D147" s="273">
        <f>IF(D$33=0,0,D$33/PPA_fec!D$33)</f>
        <v>0</v>
      </c>
      <c r="E147" s="273">
        <f>IF(E$33=0,0,E$33/PPA_fec!E$33)</f>
        <v>0</v>
      </c>
      <c r="F147" s="273">
        <f>IF(F$33=0,0,F$33/PPA_fec!F$33)</f>
        <v>0</v>
      </c>
      <c r="G147" s="273">
        <f>IF(G$33=0,0,G$33/PPA_fec!G$33)</f>
        <v>0</v>
      </c>
      <c r="H147" s="273">
        <f>IF(H$33=0,0,H$33/PPA_fec!H$33)</f>
        <v>0</v>
      </c>
      <c r="I147" s="273">
        <f>IF(I$33=0,0,I$33/PPA_fec!I$33)</f>
        <v>0</v>
      </c>
      <c r="J147" s="273">
        <f>IF(J$33=0,0,J$33/PPA_fec!J$33)</f>
        <v>0</v>
      </c>
      <c r="K147" s="273">
        <f>IF(K$33=0,0,K$33/PPA_fec!K$33)</f>
        <v>0</v>
      </c>
      <c r="L147" s="273">
        <f>IF(L$33=0,0,L$33/PPA_fec!L$33)</f>
        <v>0</v>
      </c>
      <c r="M147" s="273">
        <f>IF(M$33=0,0,M$33/PPA_fec!M$33)</f>
        <v>0</v>
      </c>
      <c r="N147" s="273">
        <f>IF(N$33=0,0,N$33/PPA_fec!N$33)</f>
        <v>0</v>
      </c>
      <c r="O147" s="273">
        <f>IF(O$33=0,0,O$33/PPA_fec!O$33)</f>
        <v>0</v>
      </c>
      <c r="P147" s="273">
        <f>IF(P$33=0,0,P$33/PPA_fec!P$33)</f>
        <v>0</v>
      </c>
      <c r="Q147" s="273">
        <f>IF(Q$33=0,0,Q$33/PPA_fec!Q$33)</f>
        <v>0</v>
      </c>
      <c r="R147" s="273">
        <f>IF(R$33=0,0,R$33/PPA_fec!R$33)</f>
        <v>0</v>
      </c>
      <c r="S147" s="273">
        <f>IF(S$33=0,0,S$33/PPA_fec!S$33)</f>
        <v>0</v>
      </c>
      <c r="T147" s="273">
        <f>IF(T$33=0,0,T$33/PPA_fec!T$33)</f>
        <v>0</v>
      </c>
      <c r="U147" s="273">
        <f>IF(U$33=0,0,U$33/PPA_fec!U$33)</f>
        <v>0</v>
      </c>
      <c r="V147" s="273">
        <f>IF(V$33=0,0,V$33/PPA_fec!V$33)</f>
        <v>0</v>
      </c>
      <c r="W147" s="273">
        <f>IF(W$33=0,0,W$33/PPA_fec!W$33)</f>
        <v>0</v>
      </c>
      <c r="X147" s="273">
        <f>IF(X$33=0,0,X$33/PPA_fec!X$33)</f>
        <v>0</v>
      </c>
      <c r="Y147" s="273">
        <f>IF(Y$33=0,0,Y$33/PPA_fec!Y$33)</f>
        <v>0</v>
      </c>
      <c r="DA147" s="76"/>
    </row>
    <row r="148" spans="1:105" ht="12" customHeight="1" x14ac:dyDescent="0.25">
      <c r="A148" s="173" t="s">
        <v>92</v>
      </c>
      <c r="B148" s="274">
        <f>IF(B$34=0,0,B$34/PPA_fec!B$34)</f>
        <v>0</v>
      </c>
      <c r="C148" s="274">
        <f>IF(C$34=0,0,C$34/PPA_fec!C$34)</f>
        <v>0</v>
      </c>
      <c r="D148" s="274">
        <f>IF(D$34=0,0,D$34/PPA_fec!D$34)</f>
        <v>0</v>
      </c>
      <c r="E148" s="274">
        <f>IF(E$34=0,0,E$34/PPA_fec!E$34)</f>
        <v>0</v>
      </c>
      <c r="F148" s="274">
        <f>IF(F$34=0,0,F$34/PPA_fec!F$34)</f>
        <v>0</v>
      </c>
      <c r="G148" s="274">
        <f>IF(G$34=0,0,G$34/PPA_fec!G$34)</f>
        <v>0</v>
      </c>
      <c r="H148" s="274">
        <f>IF(H$34=0,0,H$34/PPA_fec!H$34)</f>
        <v>0</v>
      </c>
      <c r="I148" s="274">
        <f>IF(I$34=0,0,I$34/PPA_fec!I$34)</f>
        <v>0</v>
      </c>
      <c r="J148" s="274">
        <f>IF(J$34=0,0,J$34/PPA_fec!J$34)</f>
        <v>0</v>
      </c>
      <c r="K148" s="274">
        <f>IF(K$34=0,0,K$34/PPA_fec!K$34)</f>
        <v>0</v>
      </c>
      <c r="L148" s="274">
        <f>IF(L$34=0,0,L$34/PPA_fec!L$34)</f>
        <v>0</v>
      </c>
      <c r="M148" s="274">
        <f>IF(M$34=0,0,M$34/PPA_fec!M$34)</f>
        <v>0</v>
      </c>
      <c r="N148" s="274">
        <f>IF(N$34=0,0,N$34/PPA_fec!N$34)</f>
        <v>0</v>
      </c>
      <c r="O148" s="274">
        <f>IF(O$34=0,0,O$34/PPA_fec!O$34)</f>
        <v>0</v>
      </c>
      <c r="P148" s="274">
        <f>IF(P$34=0,0,P$34/PPA_fec!P$34)</f>
        <v>0</v>
      </c>
      <c r="Q148" s="274">
        <f>IF(Q$34=0,0,Q$34/PPA_fec!Q$34)</f>
        <v>0</v>
      </c>
      <c r="R148" s="274">
        <f>IF(R$34=0,0,R$34/PPA_fec!R$34)</f>
        <v>0</v>
      </c>
      <c r="S148" s="274">
        <f>IF(S$34=0,0,S$34/PPA_fec!S$34)</f>
        <v>0</v>
      </c>
      <c r="T148" s="274">
        <f>IF(T$34=0,0,T$34/PPA_fec!T$34)</f>
        <v>0</v>
      </c>
      <c r="U148" s="274">
        <f>IF(U$34=0,0,U$34/PPA_fec!U$34)</f>
        <v>0</v>
      </c>
      <c r="V148" s="274">
        <f>IF(V$34=0,0,V$34/PPA_fec!V$34)</f>
        <v>0</v>
      </c>
      <c r="W148" s="274">
        <f>IF(W$34=0,0,W$34/PPA_fec!W$34)</f>
        <v>0</v>
      </c>
      <c r="X148" s="274">
        <f>IF(X$34=0,0,X$34/PPA_fec!X$34)</f>
        <v>0</v>
      </c>
      <c r="Y148" s="274">
        <f>IF(Y$34=0,0,Y$34/PPA_fec!Y$34)</f>
        <v>0</v>
      </c>
      <c r="DA148" s="77"/>
    </row>
    <row r="149" spans="1:105" ht="12" customHeight="1" x14ac:dyDescent="0.25">
      <c r="A149" s="173" t="s">
        <v>93</v>
      </c>
      <c r="B149" s="274">
        <f>IF(B$35=0,0,B$35/PPA_fec!B$35)</f>
        <v>0</v>
      </c>
      <c r="C149" s="274">
        <f>IF(C$35=0,0,C$35/PPA_fec!C$35)</f>
        <v>0</v>
      </c>
      <c r="D149" s="274">
        <f>IF(D$35=0,0,D$35/PPA_fec!D$35)</f>
        <v>0</v>
      </c>
      <c r="E149" s="274">
        <f>IF(E$35=0,0,E$35/PPA_fec!E$35)</f>
        <v>0</v>
      </c>
      <c r="F149" s="274">
        <f>IF(F$35=0,0,F$35/PPA_fec!F$35)</f>
        <v>0</v>
      </c>
      <c r="G149" s="274">
        <f>IF(G$35=0,0,G$35/PPA_fec!G$35)</f>
        <v>0</v>
      </c>
      <c r="H149" s="274">
        <f>IF(H$35=0,0,H$35/PPA_fec!H$35)</f>
        <v>0</v>
      </c>
      <c r="I149" s="274">
        <f>IF(I$35=0,0,I$35/PPA_fec!I$35)</f>
        <v>0</v>
      </c>
      <c r="J149" s="274">
        <f>IF(J$35=0,0,J$35/PPA_fec!J$35)</f>
        <v>0</v>
      </c>
      <c r="K149" s="274">
        <f>IF(K$35=0,0,K$35/PPA_fec!K$35)</f>
        <v>0</v>
      </c>
      <c r="L149" s="274">
        <f>IF(L$35=0,0,L$35/PPA_fec!L$35)</f>
        <v>0</v>
      </c>
      <c r="M149" s="274">
        <f>IF(M$35=0,0,M$35/PPA_fec!M$35)</f>
        <v>0</v>
      </c>
      <c r="N149" s="274">
        <f>IF(N$35=0,0,N$35/PPA_fec!N$35)</f>
        <v>0</v>
      </c>
      <c r="O149" s="274">
        <f>IF(O$35=0,0,O$35/PPA_fec!O$35)</f>
        <v>0</v>
      </c>
      <c r="P149" s="274">
        <f>IF(P$35=0,0,P$35/PPA_fec!P$35)</f>
        <v>0</v>
      </c>
      <c r="Q149" s="274">
        <f>IF(Q$35=0,0,Q$35/PPA_fec!Q$35)</f>
        <v>0</v>
      </c>
      <c r="R149" s="274">
        <f>IF(R$35=0,0,R$35/PPA_fec!R$35)</f>
        <v>0</v>
      </c>
      <c r="S149" s="274">
        <f>IF(S$35=0,0,S$35/PPA_fec!S$35)</f>
        <v>0</v>
      </c>
      <c r="T149" s="274">
        <f>IF(T$35=0,0,T$35/PPA_fec!T$35)</f>
        <v>0</v>
      </c>
      <c r="U149" s="274">
        <f>IF(U$35=0,0,U$35/PPA_fec!U$35)</f>
        <v>0</v>
      </c>
      <c r="V149" s="274">
        <f>IF(V$35=0,0,V$35/PPA_fec!V$35)</f>
        <v>0</v>
      </c>
      <c r="W149" s="274">
        <f>IF(W$35=0,0,W$35/PPA_fec!W$35)</f>
        <v>0</v>
      </c>
      <c r="X149" s="274">
        <f>IF(X$35=0,0,X$35/PPA_fec!X$35)</f>
        <v>0</v>
      </c>
      <c r="Y149" s="274">
        <f>IF(Y$35=0,0,Y$35/PPA_fec!Y$35)</f>
        <v>0</v>
      </c>
      <c r="DA149" s="77"/>
    </row>
    <row r="150" spans="1:105" ht="12" customHeight="1" x14ac:dyDescent="0.25">
      <c r="A150" s="173" t="s">
        <v>94</v>
      </c>
      <c r="B150" s="274">
        <f>IF(B$36=0,0,B$36/PPA_fec!B$36)</f>
        <v>0</v>
      </c>
      <c r="C150" s="274">
        <f>IF(C$36=0,0,C$36/PPA_fec!C$36)</f>
        <v>0</v>
      </c>
      <c r="D150" s="274">
        <f>IF(D$36=0,0,D$36/PPA_fec!D$36)</f>
        <v>0</v>
      </c>
      <c r="E150" s="274">
        <f>IF(E$36=0,0,E$36/PPA_fec!E$36)</f>
        <v>0</v>
      </c>
      <c r="F150" s="274">
        <f>IF(F$36=0,0,F$36/PPA_fec!F$36)</f>
        <v>0</v>
      </c>
      <c r="G150" s="274">
        <f>IF(G$36=0,0,G$36/PPA_fec!G$36)</f>
        <v>0</v>
      </c>
      <c r="H150" s="274">
        <f>IF(H$36=0,0,H$36/PPA_fec!H$36)</f>
        <v>0</v>
      </c>
      <c r="I150" s="274">
        <f>IF(I$36=0,0,I$36/PPA_fec!I$36)</f>
        <v>0</v>
      </c>
      <c r="J150" s="274">
        <f>IF(J$36=0,0,J$36/PPA_fec!J$36)</f>
        <v>0</v>
      </c>
      <c r="K150" s="274">
        <f>IF(K$36=0,0,K$36/PPA_fec!K$36)</f>
        <v>0</v>
      </c>
      <c r="L150" s="274">
        <f>IF(L$36=0,0,L$36/PPA_fec!L$36)</f>
        <v>0</v>
      </c>
      <c r="M150" s="274">
        <f>IF(M$36=0,0,M$36/PPA_fec!M$36)</f>
        <v>0</v>
      </c>
      <c r="N150" s="274">
        <f>IF(N$36=0,0,N$36/PPA_fec!N$36)</f>
        <v>0</v>
      </c>
      <c r="O150" s="274">
        <f>IF(O$36=0,0,O$36/PPA_fec!O$36)</f>
        <v>0</v>
      </c>
      <c r="P150" s="274">
        <f>IF(P$36=0,0,P$36/PPA_fec!P$36)</f>
        <v>0</v>
      </c>
      <c r="Q150" s="274">
        <f>IF(Q$36=0,0,Q$36/PPA_fec!Q$36)</f>
        <v>0</v>
      </c>
      <c r="R150" s="274">
        <f>IF(R$36=0,0,R$36/PPA_fec!R$36)</f>
        <v>0</v>
      </c>
      <c r="S150" s="274">
        <f>IF(S$36=0,0,S$36/PPA_fec!S$36)</f>
        <v>0</v>
      </c>
      <c r="T150" s="274">
        <f>IF(T$36=0,0,T$36/PPA_fec!T$36)</f>
        <v>0</v>
      </c>
      <c r="U150" s="274">
        <f>IF(U$36=0,0,U$36/PPA_fec!U$36)</f>
        <v>0</v>
      </c>
      <c r="V150" s="274">
        <f>IF(V$36=0,0,V$36/PPA_fec!V$36)</f>
        <v>0</v>
      </c>
      <c r="W150" s="274">
        <f>IF(W$36=0,0,W$36/PPA_fec!W$36)</f>
        <v>0</v>
      </c>
      <c r="X150" s="274">
        <f>IF(X$36=0,0,X$36/PPA_fec!X$36)</f>
        <v>0</v>
      </c>
      <c r="Y150" s="274">
        <f>IF(Y$36=0,0,Y$36/PPA_fec!Y$36)</f>
        <v>0</v>
      </c>
      <c r="DA150" s="77"/>
    </row>
    <row r="151" spans="1:105" ht="12" customHeight="1" x14ac:dyDescent="0.25">
      <c r="A151" s="56" t="s">
        <v>95</v>
      </c>
      <c r="B151" s="275">
        <f>IF(B$37=0,0,B$37/PPA_fec!B$37)</f>
        <v>0</v>
      </c>
      <c r="C151" s="275">
        <f>IF(C$37=0,0,C$37/PPA_fec!C$37)</f>
        <v>0</v>
      </c>
      <c r="D151" s="275">
        <f>IF(D$37=0,0,D$37/PPA_fec!D$37)</f>
        <v>0</v>
      </c>
      <c r="E151" s="275">
        <f>IF(E$37=0,0,E$37/PPA_fec!E$37)</f>
        <v>0</v>
      </c>
      <c r="F151" s="275">
        <f>IF(F$37=0,0,F$37/PPA_fec!F$37)</f>
        <v>0</v>
      </c>
      <c r="G151" s="275">
        <f>IF(G$37=0,0,G$37/PPA_fec!G$37)</f>
        <v>0</v>
      </c>
      <c r="H151" s="275">
        <f>IF(H$37=0,0,H$37/PPA_fec!H$37)</f>
        <v>0</v>
      </c>
      <c r="I151" s="275">
        <f>IF(I$37=0,0,I$37/PPA_fec!I$37)</f>
        <v>0</v>
      </c>
      <c r="J151" s="275">
        <f>IF(J$37=0,0,J$37/PPA_fec!J$37)</f>
        <v>0</v>
      </c>
      <c r="K151" s="275">
        <f>IF(K$37=0,0,K$37/PPA_fec!K$37)</f>
        <v>0</v>
      </c>
      <c r="L151" s="275">
        <f>IF(L$37=0,0,L$37/PPA_fec!L$37)</f>
        <v>0</v>
      </c>
      <c r="M151" s="275">
        <f>IF(M$37=0,0,M$37/PPA_fec!M$37)</f>
        <v>0</v>
      </c>
      <c r="N151" s="275">
        <f>IF(N$37=0,0,N$37/PPA_fec!N$37)</f>
        <v>0</v>
      </c>
      <c r="O151" s="275">
        <f>IF(O$37=0,0,O$37/PPA_fec!O$37)</f>
        <v>0</v>
      </c>
      <c r="P151" s="275">
        <f>IF(P$37=0,0,P$37/PPA_fec!P$37)</f>
        <v>0</v>
      </c>
      <c r="Q151" s="275">
        <f>IF(Q$37=0,0,Q$37/PPA_fec!Q$37)</f>
        <v>0</v>
      </c>
      <c r="R151" s="275">
        <f>IF(R$37=0,0,R$37/PPA_fec!R$37)</f>
        <v>0</v>
      </c>
      <c r="S151" s="275">
        <f>IF(S$37=0,0,S$37/PPA_fec!S$37)</f>
        <v>0</v>
      </c>
      <c r="T151" s="275">
        <f>IF(T$37=0,0,T$37/PPA_fec!T$37)</f>
        <v>0</v>
      </c>
      <c r="U151" s="275">
        <f>IF(U$37=0,0,U$37/PPA_fec!U$37)</f>
        <v>0</v>
      </c>
      <c r="V151" s="275">
        <f>IF(V$37=0,0,V$37/PPA_fec!V$37)</f>
        <v>0</v>
      </c>
      <c r="W151" s="275">
        <f>IF(W$37=0,0,W$37/PPA_fec!W$37)</f>
        <v>0</v>
      </c>
      <c r="X151" s="275">
        <f>IF(X$37=0,0,X$37/PPA_fec!X$37)</f>
        <v>0</v>
      </c>
      <c r="Y151" s="275">
        <f>IF(Y$37=0,0,Y$37/PPA_fec!Y$37)</f>
        <v>0</v>
      </c>
      <c r="DA151" s="78"/>
    </row>
    <row r="152" spans="1:105" ht="12" customHeight="1" x14ac:dyDescent="0.25">
      <c r="A152" s="174" t="s">
        <v>1883</v>
      </c>
      <c r="B152" s="276">
        <f>IF(B$43=0,0,B$43/PPA_fec!B$43)</f>
        <v>0</v>
      </c>
      <c r="C152" s="276">
        <f>IF(C$43=0,0,C$43/PPA_fec!C$43)</f>
        <v>0</v>
      </c>
      <c r="D152" s="276">
        <f>IF(D$43=0,0,D$43/PPA_fec!D$43)</f>
        <v>0</v>
      </c>
      <c r="E152" s="276">
        <f>IF(E$43=0,0,E$43/PPA_fec!E$43)</f>
        <v>0</v>
      </c>
      <c r="F152" s="276">
        <f>IF(F$43=0,0,F$43/PPA_fec!F$43)</f>
        <v>0</v>
      </c>
      <c r="G152" s="276">
        <f>IF(G$43=0,0,G$43/PPA_fec!G$43)</f>
        <v>0</v>
      </c>
      <c r="H152" s="276">
        <f>IF(H$43=0,0,H$43/PPA_fec!H$43)</f>
        <v>0</v>
      </c>
      <c r="I152" s="276">
        <f>IF(I$43=0,0,I$43/PPA_fec!I$43)</f>
        <v>0</v>
      </c>
      <c r="J152" s="276">
        <f>IF(J$43=0,0,J$43/PPA_fec!J$43)</f>
        <v>0</v>
      </c>
      <c r="K152" s="276">
        <f>IF(K$43=0,0,K$43/PPA_fec!K$43)</f>
        <v>0</v>
      </c>
      <c r="L152" s="276">
        <f>IF(L$43=0,0,L$43/PPA_fec!L$43)</f>
        <v>0</v>
      </c>
      <c r="M152" s="276">
        <f>IF(M$43=0,0,M$43/PPA_fec!M$43)</f>
        <v>0</v>
      </c>
      <c r="N152" s="276">
        <f>IF(N$43=0,0,N$43/PPA_fec!N$43)</f>
        <v>0</v>
      </c>
      <c r="O152" s="276">
        <f>IF(O$43=0,0,O$43/PPA_fec!O$43)</f>
        <v>0</v>
      </c>
      <c r="P152" s="276">
        <f>IF(P$43=0,0,P$43/PPA_fec!P$43)</f>
        <v>0</v>
      </c>
      <c r="Q152" s="276">
        <f>IF(Q$43=0,0,Q$43/PPA_fec!Q$43)</f>
        <v>0</v>
      </c>
      <c r="R152" s="276">
        <f>IF(R$43=0,0,R$43/PPA_fec!R$43)</f>
        <v>0</v>
      </c>
      <c r="S152" s="276">
        <f>IF(S$43=0,0,S$43/PPA_fec!S$43)</f>
        <v>0</v>
      </c>
      <c r="T152" s="276">
        <f>IF(T$43=0,0,T$43/PPA_fec!T$43)</f>
        <v>0</v>
      </c>
      <c r="U152" s="276">
        <f>IF(U$43=0,0,U$43/PPA_fec!U$43)</f>
        <v>0</v>
      </c>
      <c r="V152" s="276">
        <f>IF(V$43=0,0,V$43/PPA_fec!V$43)</f>
        <v>0</v>
      </c>
      <c r="W152" s="276">
        <f>IF(W$43=0,0,W$43/PPA_fec!W$43)</f>
        <v>0</v>
      </c>
      <c r="X152" s="276">
        <f>IF(X$43=0,0,X$43/PPA_fec!X$43)</f>
        <v>0</v>
      </c>
      <c r="Y152" s="276">
        <f>IF(Y$43=0,0,Y$43/PPA_fec!Y$43)</f>
        <v>0</v>
      </c>
      <c r="DA152" s="79"/>
    </row>
    <row r="153" spans="1:105" ht="12" customHeight="1" x14ac:dyDescent="0.25">
      <c r="A153" s="174" t="s">
        <v>1898</v>
      </c>
      <c r="B153" s="276">
        <f>IF(B$56=0,0,B$56/PPA_fec!B$56)</f>
        <v>0</v>
      </c>
      <c r="C153" s="276">
        <f>IF(C$56=0,0,C$56/PPA_fec!C$56)</f>
        <v>0</v>
      </c>
      <c r="D153" s="276">
        <f>IF(D$56=0,0,D$56/PPA_fec!D$56)</f>
        <v>0</v>
      </c>
      <c r="E153" s="276">
        <f>IF(E$56=0,0,E$56/PPA_fec!E$56)</f>
        <v>0</v>
      </c>
      <c r="F153" s="276">
        <f>IF(F$56=0,0,F$56/PPA_fec!F$56)</f>
        <v>0</v>
      </c>
      <c r="G153" s="276">
        <f>IF(G$56=0,0,G$56/PPA_fec!G$56)</f>
        <v>0</v>
      </c>
      <c r="H153" s="276">
        <f>IF(H$56=0,0,H$56/PPA_fec!H$56)</f>
        <v>0</v>
      </c>
      <c r="I153" s="276">
        <f>IF(I$56=0,0,I$56/PPA_fec!I$56)</f>
        <v>0</v>
      </c>
      <c r="J153" s="276">
        <f>IF(J$56=0,0,J$56/PPA_fec!J$56)</f>
        <v>0</v>
      </c>
      <c r="K153" s="276">
        <f>IF(K$56=0,0,K$56/PPA_fec!K$56)</f>
        <v>0</v>
      </c>
      <c r="L153" s="276">
        <f>IF(L$56=0,0,L$56/PPA_fec!L$56)</f>
        <v>0</v>
      </c>
      <c r="M153" s="276">
        <f>IF(M$56=0,0,M$56/PPA_fec!M$56)</f>
        <v>0</v>
      </c>
      <c r="N153" s="276">
        <f>IF(N$56=0,0,N$56/PPA_fec!N$56)</f>
        <v>0</v>
      </c>
      <c r="O153" s="276">
        <f>IF(O$56=0,0,O$56/PPA_fec!O$56)</f>
        <v>0</v>
      </c>
      <c r="P153" s="276">
        <f>IF(P$56=0,0,P$56/PPA_fec!P$56)</f>
        <v>0</v>
      </c>
      <c r="Q153" s="276">
        <f>IF(Q$56=0,0,Q$56/PPA_fec!Q$56)</f>
        <v>0</v>
      </c>
      <c r="R153" s="276">
        <f>IF(R$56=0,0,R$56/PPA_fec!R$56)</f>
        <v>0</v>
      </c>
      <c r="S153" s="276">
        <f>IF(S$56=0,0,S$56/PPA_fec!S$56)</f>
        <v>0</v>
      </c>
      <c r="T153" s="276">
        <f>IF(T$56=0,0,T$56/PPA_fec!T$56)</f>
        <v>0</v>
      </c>
      <c r="U153" s="276">
        <f>IF(U$56=0,0,U$56/PPA_fec!U$56)</f>
        <v>0</v>
      </c>
      <c r="V153" s="276">
        <f>IF(V$56=0,0,V$56/PPA_fec!V$56)</f>
        <v>0</v>
      </c>
      <c r="W153" s="276">
        <f>IF(W$56=0,0,W$56/PPA_fec!W$56)</f>
        <v>0</v>
      </c>
      <c r="X153" s="276">
        <f>IF(X$56=0,0,X$56/PPA_fec!X$56)</f>
        <v>0</v>
      </c>
      <c r="Y153" s="276">
        <f>IF(Y$56=0,0,Y$56/PPA_fec!Y$56)</f>
        <v>0</v>
      </c>
      <c r="DA153" s="79"/>
    </row>
    <row r="154" spans="1:105" ht="12" customHeight="1" x14ac:dyDescent="0.25">
      <c r="A154" s="41" t="s">
        <v>1913</v>
      </c>
      <c r="B154" s="277">
        <f>IF(B$69=0,0,B$69/PPA_fec!B$69)</f>
        <v>0</v>
      </c>
      <c r="C154" s="277">
        <f>IF(C$69=0,0,C$69/PPA_fec!C$69)</f>
        <v>0</v>
      </c>
      <c r="D154" s="277">
        <f>IF(D$69=0,0,D$69/PPA_fec!D$69)</f>
        <v>0</v>
      </c>
      <c r="E154" s="277">
        <f>IF(E$69=0,0,E$69/PPA_fec!E$69)</f>
        <v>0</v>
      </c>
      <c r="F154" s="277">
        <f>IF(F$69=0,0,F$69/PPA_fec!F$69)</f>
        <v>0</v>
      </c>
      <c r="G154" s="277">
        <f>IF(G$69=0,0,G$69/PPA_fec!G$69)</f>
        <v>0</v>
      </c>
      <c r="H154" s="277">
        <f>IF(H$69=0,0,H$69/PPA_fec!H$69)</f>
        <v>0</v>
      </c>
      <c r="I154" s="277">
        <f>IF(I$69=0,0,I$69/PPA_fec!I$69)</f>
        <v>0</v>
      </c>
      <c r="J154" s="277">
        <f>IF(J$69=0,0,J$69/PPA_fec!J$69)</f>
        <v>0</v>
      </c>
      <c r="K154" s="277">
        <f>IF(K$69=0,0,K$69/PPA_fec!K$69)</f>
        <v>0</v>
      </c>
      <c r="L154" s="277">
        <f>IF(L$69=0,0,L$69/PPA_fec!L$69)</f>
        <v>0</v>
      </c>
      <c r="M154" s="277">
        <f>IF(M$69=0,0,M$69/PPA_fec!M$69)</f>
        <v>0</v>
      </c>
      <c r="N154" s="277">
        <f>IF(N$69=0,0,N$69/PPA_fec!N$69)</f>
        <v>0</v>
      </c>
      <c r="O154" s="277">
        <f>IF(O$69=0,0,O$69/PPA_fec!O$69)</f>
        <v>0</v>
      </c>
      <c r="P154" s="277">
        <f>IF(P$69=0,0,P$69/PPA_fec!P$69)</f>
        <v>0</v>
      </c>
      <c r="Q154" s="277">
        <f>IF(Q$69=0,0,Q$69/PPA_fec!Q$69)</f>
        <v>0</v>
      </c>
      <c r="R154" s="277">
        <f>IF(R$69=0,0,R$69/PPA_fec!R$69)</f>
        <v>0</v>
      </c>
      <c r="S154" s="277">
        <f>IF(S$69=0,0,S$69/PPA_fec!S$69)</f>
        <v>0</v>
      </c>
      <c r="T154" s="277">
        <f>IF(T$69=0,0,T$69/PPA_fec!T$69)</f>
        <v>0</v>
      </c>
      <c r="U154" s="277">
        <f>IF(U$69=0,0,U$69/PPA_fec!U$69)</f>
        <v>0</v>
      </c>
      <c r="V154" s="277">
        <f>IF(V$69=0,0,V$69/PPA_fec!V$69)</f>
        <v>0</v>
      </c>
      <c r="W154" s="277">
        <f>IF(W$69=0,0,W$69/PPA_fec!W$69)</f>
        <v>0</v>
      </c>
      <c r="X154" s="277">
        <f>IF(X$69=0,0,X$69/PPA_fec!X$69)</f>
        <v>0</v>
      </c>
      <c r="Y154" s="277">
        <f>IF(Y$69=0,0,Y$69/PPA_fec!Y$69)</f>
        <v>0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0">
        <f>IF(B$83=0,0,B$83/PPA_fec!B$83)</f>
        <v>0.91831185989225517</v>
      </c>
      <c r="C156" s="320">
        <f>IF(C$83=0,0,C$83/PPA_fec!C$83)</f>
        <v>0.93220516064362469</v>
      </c>
      <c r="D156" s="320">
        <f>IF(D$83=0,0,D$83/PPA_fec!D$83)</f>
        <v>0.91270899853151644</v>
      </c>
      <c r="E156" s="320">
        <f>IF(E$83=0,0,E$83/PPA_fec!E$83)</f>
        <v>0.88372697588701543</v>
      </c>
      <c r="F156" s="320">
        <f>IF(F$83=0,0,F$83/PPA_fec!F$83)</f>
        <v>0.88433128658487736</v>
      </c>
      <c r="G156" s="320">
        <f>IF(G$83=0,0,G$83/PPA_fec!G$83)</f>
        <v>0.90608111653857526</v>
      </c>
      <c r="H156" s="320">
        <f>IF(H$83=0,0,H$83/PPA_fec!H$83)</f>
        <v>0.78320412543245332</v>
      </c>
      <c r="I156" s="320">
        <f>IF(I$83=0,0,I$83/PPA_fec!I$83)</f>
        <v>0.67594179713469793</v>
      </c>
      <c r="J156" s="320">
        <f>IF(J$83=0,0,J$83/PPA_fec!J$83)</f>
        <v>0.77898955532549807</v>
      </c>
      <c r="K156" s="320">
        <f>IF(K$83=0,0,K$83/PPA_fec!K$83)</f>
        <v>0.71551410105486024</v>
      </c>
      <c r="L156" s="320">
        <f>IF(L$83=0,0,L$83/PPA_fec!L$83)</f>
        <v>0.65659570475991025</v>
      </c>
      <c r="M156" s="320">
        <f>IF(M$83=0,0,M$83/PPA_fec!M$83)</f>
        <v>1.1388479747242752</v>
      </c>
      <c r="N156" s="320">
        <f>IF(N$83=0,0,N$83/PPA_fec!N$83)</f>
        <v>1.2619533687841356</v>
      </c>
      <c r="O156" s="320">
        <f>IF(O$83=0,0,O$83/PPA_fec!O$83)</f>
        <v>1.432473227002756</v>
      </c>
      <c r="P156" s="320">
        <f>IF(P$83=0,0,P$83/PPA_fec!P$83)</f>
        <v>1.0058190655521919</v>
      </c>
      <c r="Q156" s="320">
        <f>IF(Q$83=0,0,Q$83/PPA_fec!Q$83)</f>
        <v>0.94854040104464243</v>
      </c>
      <c r="R156" s="320">
        <f>IF(R$83=0,0,R$83/PPA_fec!R$83)</f>
        <v>0.94265987882639457</v>
      </c>
      <c r="S156" s="320">
        <f>IF(S$83=0,0,S$83/PPA_fec!S$83)</f>
        <v>0.96884466099315769</v>
      </c>
      <c r="T156" s="320">
        <f>IF(T$83=0,0,T$83/PPA_fec!T$83)</f>
        <v>0.59317521728741196</v>
      </c>
      <c r="U156" s="320">
        <f>IF(U$83=0,0,U$83/PPA_fec!U$83)</f>
        <v>0.62219671548281319</v>
      </c>
      <c r="V156" s="320">
        <f>IF(V$83=0,0,V$83/PPA_fec!V$83)</f>
        <v>0.20343801497209202</v>
      </c>
      <c r="W156" s="320">
        <f>IF(W$83=0,0,W$83/PPA_fec!W$83)</f>
        <v>1.4946455554240394</v>
      </c>
      <c r="X156" s="320">
        <f>IF(X$83=0,0,X$83/PPA_fec!X$83)</f>
        <v>1.1111418574977767</v>
      </c>
      <c r="Y156" s="320">
        <f>IF(Y$83=0,0,Y$83/PPA_fec!Y$83)</f>
        <v>1.1020585939419361</v>
      </c>
      <c r="DA156" s="95"/>
    </row>
    <row r="157" spans="1:105" ht="12" customHeight="1" x14ac:dyDescent="0.25">
      <c r="A157" s="55" t="s">
        <v>91</v>
      </c>
      <c r="B157" s="330">
        <f>IF(B$84=0,0,B$84/PPA_fec!B$84)</f>
        <v>0</v>
      </c>
      <c r="C157" s="330">
        <f>IF(C$84=0,0,C$84/PPA_fec!C$84)</f>
        <v>0</v>
      </c>
      <c r="D157" s="330">
        <f>IF(D$84=0,0,D$84/PPA_fec!D$84)</f>
        <v>0</v>
      </c>
      <c r="E157" s="330">
        <f>IF(E$84=0,0,E$84/PPA_fec!E$84)</f>
        <v>0</v>
      </c>
      <c r="F157" s="330">
        <f>IF(F$84=0,0,F$84/PPA_fec!F$84)</f>
        <v>0</v>
      </c>
      <c r="G157" s="330">
        <f>IF(G$84=0,0,G$84/PPA_fec!G$84)</f>
        <v>0</v>
      </c>
      <c r="H157" s="330">
        <f>IF(H$84=0,0,H$84/PPA_fec!H$84)</f>
        <v>0</v>
      </c>
      <c r="I157" s="330">
        <f>IF(I$84=0,0,I$84/PPA_fec!I$84)</f>
        <v>0</v>
      </c>
      <c r="J157" s="330">
        <f>IF(J$84=0,0,J$84/PPA_fec!J$84)</f>
        <v>0</v>
      </c>
      <c r="K157" s="330">
        <f>IF(K$84=0,0,K$84/PPA_fec!K$84)</f>
        <v>0</v>
      </c>
      <c r="L157" s="330">
        <f>IF(L$84=0,0,L$84/PPA_fec!L$84)</f>
        <v>0</v>
      </c>
      <c r="M157" s="330">
        <f>IF(M$84=0,0,M$84/PPA_fec!M$84)</f>
        <v>0</v>
      </c>
      <c r="N157" s="330">
        <f>IF(N$84=0,0,N$84/PPA_fec!N$84)</f>
        <v>0</v>
      </c>
      <c r="O157" s="330">
        <f>IF(O$84=0,0,O$84/PPA_fec!O$84)</f>
        <v>0</v>
      </c>
      <c r="P157" s="330">
        <f>IF(P$84=0,0,P$84/PPA_fec!P$84)</f>
        <v>0</v>
      </c>
      <c r="Q157" s="330">
        <f>IF(Q$84=0,0,Q$84/PPA_fec!Q$84)</f>
        <v>0</v>
      </c>
      <c r="R157" s="330">
        <f>IF(R$84=0,0,R$84/PPA_fec!R$84)</f>
        <v>0</v>
      </c>
      <c r="S157" s="330">
        <f>IF(S$84=0,0,S$84/PPA_fec!S$84)</f>
        <v>0</v>
      </c>
      <c r="T157" s="330">
        <f>IF(T$84=0,0,T$84/PPA_fec!T$84)</f>
        <v>0</v>
      </c>
      <c r="U157" s="330">
        <f>IF(U$84=0,0,U$84/PPA_fec!U$84)</f>
        <v>0</v>
      </c>
      <c r="V157" s="330">
        <f>IF(V$84=0,0,V$84/PPA_fec!V$84)</f>
        <v>0</v>
      </c>
      <c r="W157" s="330">
        <f>IF(W$84=0,0,W$84/PPA_fec!W$84)</f>
        <v>0</v>
      </c>
      <c r="X157" s="330">
        <f>IF(X$84=0,0,X$84/PPA_fec!X$84)</f>
        <v>0</v>
      </c>
      <c r="Y157" s="330">
        <f>IF(Y$84=0,0,Y$84/PPA_fec!Y$84)</f>
        <v>0</v>
      </c>
      <c r="DA157" s="67"/>
    </row>
    <row r="158" spans="1:105" ht="12" customHeight="1" x14ac:dyDescent="0.25">
      <c r="A158" s="173" t="s">
        <v>92</v>
      </c>
      <c r="B158" s="331">
        <f>IF(B$85=0,0,B$85/PPA_fec!B$85)</f>
        <v>0</v>
      </c>
      <c r="C158" s="331">
        <f>IF(C$85=0,0,C$85/PPA_fec!C$85)</f>
        <v>0</v>
      </c>
      <c r="D158" s="331">
        <f>IF(D$85=0,0,D$85/PPA_fec!D$85)</f>
        <v>0</v>
      </c>
      <c r="E158" s="331">
        <f>IF(E$85=0,0,E$85/PPA_fec!E$85)</f>
        <v>0</v>
      </c>
      <c r="F158" s="331">
        <f>IF(F$85=0,0,F$85/PPA_fec!F$85)</f>
        <v>0</v>
      </c>
      <c r="G158" s="331">
        <f>IF(G$85=0,0,G$85/PPA_fec!G$85)</f>
        <v>0</v>
      </c>
      <c r="H158" s="331">
        <f>IF(H$85=0,0,H$85/PPA_fec!H$85)</f>
        <v>0</v>
      </c>
      <c r="I158" s="331">
        <f>IF(I$85=0,0,I$85/PPA_fec!I$85)</f>
        <v>0</v>
      </c>
      <c r="J158" s="331">
        <f>IF(J$85=0,0,J$85/PPA_fec!J$85)</f>
        <v>0</v>
      </c>
      <c r="K158" s="331">
        <f>IF(K$85=0,0,K$85/PPA_fec!K$85)</f>
        <v>0</v>
      </c>
      <c r="L158" s="331">
        <f>IF(L$85=0,0,L$85/PPA_fec!L$85)</f>
        <v>0</v>
      </c>
      <c r="M158" s="331">
        <f>IF(M$85=0,0,M$85/PPA_fec!M$85)</f>
        <v>0</v>
      </c>
      <c r="N158" s="331">
        <f>IF(N$85=0,0,N$85/PPA_fec!N$85)</f>
        <v>0</v>
      </c>
      <c r="O158" s="331">
        <f>IF(O$85=0,0,O$85/PPA_fec!O$85)</f>
        <v>0</v>
      </c>
      <c r="P158" s="331">
        <f>IF(P$85=0,0,P$85/PPA_fec!P$85)</f>
        <v>0</v>
      </c>
      <c r="Q158" s="331">
        <f>IF(Q$85=0,0,Q$85/PPA_fec!Q$85)</f>
        <v>0</v>
      </c>
      <c r="R158" s="331">
        <f>IF(R$85=0,0,R$85/PPA_fec!R$85)</f>
        <v>0</v>
      </c>
      <c r="S158" s="331">
        <f>IF(S$85=0,0,S$85/PPA_fec!S$85)</f>
        <v>0</v>
      </c>
      <c r="T158" s="331">
        <f>IF(T$85=0,0,T$85/PPA_fec!T$85)</f>
        <v>0</v>
      </c>
      <c r="U158" s="331">
        <f>IF(U$85=0,0,U$85/PPA_fec!U$85)</f>
        <v>0</v>
      </c>
      <c r="V158" s="331">
        <f>IF(V$85=0,0,V$85/PPA_fec!V$85)</f>
        <v>0</v>
      </c>
      <c r="W158" s="331">
        <f>IF(W$85=0,0,W$85/PPA_fec!W$85)</f>
        <v>0</v>
      </c>
      <c r="X158" s="331">
        <f>IF(X$85=0,0,X$85/PPA_fec!X$85)</f>
        <v>0</v>
      </c>
      <c r="Y158" s="331">
        <f>IF(Y$85=0,0,Y$85/PPA_fec!Y$85)</f>
        <v>0</v>
      </c>
      <c r="DA158" s="177"/>
    </row>
    <row r="159" spans="1:105" ht="12" customHeight="1" x14ac:dyDescent="0.25">
      <c r="A159" s="173" t="s">
        <v>93</v>
      </c>
      <c r="B159" s="331">
        <f>IF(B$86=0,0,B$86/PPA_fec!B$86)</f>
        <v>0</v>
      </c>
      <c r="C159" s="331">
        <f>IF(C$86=0,0,C$86/PPA_fec!C$86)</f>
        <v>0</v>
      </c>
      <c r="D159" s="331">
        <f>IF(D$86=0,0,D$86/PPA_fec!D$86)</f>
        <v>0</v>
      </c>
      <c r="E159" s="331">
        <f>IF(E$86=0,0,E$86/PPA_fec!E$86)</f>
        <v>0</v>
      </c>
      <c r="F159" s="331">
        <f>IF(F$86=0,0,F$86/PPA_fec!F$86)</f>
        <v>0</v>
      </c>
      <c r="G159" s="331">
        <f>IF(G$86=0,0,G$86/PPA_fec!G$86)</f>
        <v>0</v>
      </c>
      <c r="H159" s="331">
        <f>IF(H$86=0,0,H$86/PPA_fec!H$86)</f>
        <v>0</v>
      </c>
      <c r="I159" s="331">
        <f>IF(I$86=0,0,I$86/PPA_fec!I$86)</f>
        <v>0</v>
      </c>
      <c r="J159" s="331">
        <f>IF(J$86=0,0,J$86/PPA_fec!J$86)</f>
        <v>0</v>
      </c>
      <c r="K159" s="331">
        <f>IF(K$86=0,0,K$86/PPA_fec!K$86)</f>
        <v>0</v>
      </c>
      <c r="L159" s="331">
        <f>IF(L$86=0,0,L$86/PPA_fec!L$86)</f>
        <v>0</v>
      </c>
      <c r="M159" s="331">
        <f>IF(M$86=0,0,M$86/PPA_fec!M$86)</f>
        <v>0</v>
      </c>
      <c r="N159" s="331">
        <f>IF(N$86=0,0,N$86/PPA_fec!N$86)</f>
        <v>0</v>
      </c>
      <c r="O159" s="331">
        <f>IF(O$86=0,0,O$86/PPA_fec!O$86)</f>
        <v>0</v>
      </c>
      <c r="P159" s="331">
        <f>IF(P$86=0,0,P$86/PPA_fec!P$86)</f>
        <v>0</v>
      </c>
      <c r="Q159" s="331">
        <f>IF(Q$86=0,0,Q$86/PPA_fec!Q$86)</f>
        <v>0</v>
      </c>
      <c r="R159" s="331">
        <f>IF(R$86=0,0,R$86/PPA_fec!R$86)</f>
        <v>0</v>
      </c>
      <c r="S159" s="331">
        <f>IF(S$86=0,0,S$86/PPA_fec!S$86)</f>
        <v>0</v>
      </c>
      <c r="T159" s="331">
        <f>IF(T$86=0,0,T$86/PPA_fec!T$86)</f>
        <v>0</v>
      </c>
      <c r="U159" s="331">
        <f>IF(U$86=0,0,U$86/PPA_fec!U$86)</f>
        <v>0</v>
      </c>
      <c r="V159" s="331">
        <f>IF(V$86=0,0,V$86/PPA_fec!V$86)</f>
        <v>0</v>
      </c>
      <c r="W159" s="331">
        <f>IF(W$86=0,0,W$86/PPA_fec!W$86)</f>
        <v>0</v>
      </c>
      <c r="X159" s="331">
        <f>IF(X$86=0,0,X$86/PPA_fec!X$86)</f>
        <v>0</v>
      </c>
      <c r="Y159" s="331">
        <f>IF(Y$86=0,0,Y$86/PPA_fec!Y$86)</f>
        <v>0</v>
      </c>
      <c r="DA159" s="177"/>
    </row>
    <row r="160" spans="1:105" ht="12" customHeight="1" x14ac:dyDescent="0.25">
      <c r="A160" s="173" t="s">
        <v>94</v>
      </c>
      <c r="B160" s="331">
        <f>IF(B$87=0,0,B$87/PPA_fec!B$87)</f>
        <v>0</v>
      </c>
      <c r="C160" s="331">
        <f>IF(C$87=0,0,C$87/PPA_fec!C$87)</f>
        <v>0</v>
      </c>
      <c r="D160" s="331">
        <f>IF(D$87=0,0,D$87/PPA_fec!D$87)</f>
        <v>0</v>
      </c>
      <c r="E160" s="331">
        <f>IF(E$87=0,0,E$87/PPA_fec!E$87)</f>
        <v>0</v>
      </c>
      <c r="F160" s="331">
        <f>IF(F$87=0,0,F$87/PPA_fec!F$87)</f>
        <v>0</v>
      </c>
      <c r="G160" s="331">
        <f>IF(G$87=0,0,G$87/PPA_fec!G$87)</f>
        <v>0</v>
      </c>
      <c r="H160" s="331">
        <f>IF(H$87=0,0,H$87/PPA_fec!H$87)</f>
        <v>0</v>
      </c>
      <c r="I160" s="331">
        <f>IF(I$87=0,0,I$87/PPA_fec!I$87)</f>
        <v>0</v>
      </c>
      <c r="J160" s="331">
        <f>IF(J$87=0,0,J$87/PPA_fec!J$87)</f>
        <v>0</v>
      </c>
      <c r="K160" s="331">
        <f>IF(K$87=0,0,K$87/PPA_fec!K$87)</f>
        <v>0</v>
      </c>
      <c r="L160" s="331">
        <f>IF(L$87=0,0,L$87/PPA_fec!L$87)</f>
        <v>0</v>
      </c>
      <c r="M160" s="331">
        <f>IF(M$87=0,0,M$87/PPA_fec!M$87)</f>
        <v>0</v>
      </c>
      <c r="N160" s="331">
        <f>IF(N$87=0,0,N$87/PPA_fec!N$87)</f>
        <v>0</v>
      </c>
      <c r="O160" s="331">
        <f>IF(O$87=0,0,O$87/PPA_fec!O$87)</f>
        <v>0</v>
      </c>
      <c r="P160" s="331">
        <f>IF(P$87=0,0,P$87/PPA_fec!P$87)</f>
        <v>0</v>
      </c>
      <c r="Q160" s="331">
        <f>IF(Q$87=0,0,Q$87/PPA_fec!Q$87)</f>
        <v>0</v>
      </c>
      <c r="R160" s="331">
        <f>IF(R$87=0,0,R$87/PPA_fec!R$87)</f>
        <v>0</v>
      </c>
      <c r="S160" s="331">
        <f>IF(S$87=0,0,S$87/PPA_fec!S$87)</f>
        <v>0</v>
      </c>
      <c r="T160" s="331">
        <f>IF(T$87=0,0,T$87/PPA_fec!T$87)</f>
        <v>0</v>
      </c>
      <c r="U160" s="331">
        <f>IF(U$87=0,0,U$87/PPA_fec!U$87)</f>
        <v>0</v>
      </c>
      <c r="V160" s="331">
        <f>IF(V$87=0,0,V$87/PPA_fec!V$87)</f>
        <v>0</v>
      </c>
      <c r="W160" s="331">
        <f>IF(W$87=0,0,W$87/PPA_fec!W$87)</f>
        <v>0</v>
      </c>
      <c r="X160" s="331">
        <f>IF(X$87=0,0,X$87/PPA_fec!X$87)</f>
        <v>0</v>
      </c>
      <c r="Y160" s="331">
        <f>IF(Y$87=0,0,Y$87/PPA_fec!Y$87)</f>
        <v>0</v>
      </c>
      <c r="DA160" s="177"/>
    </row>
    <row r="161" spans="1:105" ht="12" customHeight="1" x14ac:dyDescent="0.25">
      <c r="A161" s="56" t="s">
        <v>95</v>
      </c>
      <c r="B161" s="332">
        <f>IF(B$88=0,0,B$88/PPA_fec!B$88)</f>
        <v>2.2778309718247627</v>
      </c>
      <c r="C161" s="332">
        <f>IF(C$88=0,0,C$88/PPA_fec!C$88)</f>
        <v>2.2977477262275134</v>
      </c>
      <c r="D161" s="332">
        <f>IF(D$88=0,0,D$88/PPA_fec!D$88)</f>
        <v>2.2757046593691888</v>
      </c>
      <c r="E161" s="332">
        <f>IF(E$88=0,0,E$88/PPA_fec!E$88)</f>
        <v>2.2342320010345382</v>
      </c>
      <c r="F161" s="332">
        <f>IF(F$88=0,0,F$88/PPA_fec!F$88)</f>
        <v>2.24235580775155</v>
      </c>
      <c r="G161" s="332">
        <f>IF(G$88=0,0,G$88/PPA_fec!G$88)</f>
        <v>2.2468790715255271</v>
      </c>
      <c r="H161" s="332">
        <f>IF(H$88=0,0,H$88/PPA_fec!H$88)</f>
        <v>2.1519134170356105</v>
      </c>
      <c r="I161" s="332">
        <f>IF(I$88=0,0,I$88/PPA_fec!I$88)</f>
        <v>2.040160351110607</v>
      </c>
      <c r="J161" s="332">
        <f>IF(J$88=0,0,J$88/PPA_fec!J$88)</f>
        <v>2.1413848257635424</v>
      </c>
      <c r="K161" s="332">
        <f>IF(K$88=0,0,K$88/PPA_fec!K$88)</f>
        <v>2.0789066037325097</v>
      </c>
      <c r="L161" s="332">
        <f>IF(L$88=0,0,L$88/PPA_fec!L$88)</f>
        <v>2.0189794794624696</v>
      </c>
      <c r="M161" s="332">
        <f>IF(M$88=0,0,M$88/PPA_fec!M$88)</f>
        <v>2.3169915042332687</v>
      </c>
      <c r="N161" s="332">
        <f>IF(N$88=0,0,N$88/PPA_fec!N$88)</f>
        <v>2.3255049987282637</v>
      </c>
      <c r="O161" s="332">
        <f>IF(O$88=0,0,O$88/PPA_fec!O$88)</f>
        <v>2.3381856228935307</v>
      </c>
      <c r="P161" s="332">
        <f>IF(P$88=0,0,P$88/PPA_fec!P$88)</f>
        <v>2.262801067213168</v>
      </c>
      <c r="Q161" s="332">
        <f>IF(Q$88=0,0,Q$88/PPA_fec!Q$88)</f>
        <v>2.2378806222335075</v>
      </c>
      <c r="R161" s="332">
        <f>IF(R$88=0,0,R$88/PPA_fec!R$88)</f>
        <v>2.2366108851189992</v>
      </c>
      <c r="S161" s="332">
        <f>IF(S$88=0,0,S$88/PPA_fec!S$88)</f>
        <v>2.2559039567419461</v>
      </c>
      <c r="T161" s="332">
        <f>IF(T$88=0,0,T$88/PPA_fec!T$88)</f>
        <v>1.933365399812133</v>
      </c>
      <c r="U161" s="332">
        <f>IF(U$88=0,0,U$88/PPA_fec!U$88)</f>
        <v>1.9811513182266156</v>
      </c>
      <c r="V161" s="332">
        <f>IF(V$88=0,0,V$88/PPA_fec!V$88)</f>
        <v>0.9195678803115952</v>
      </c>
      <c r="W161" s="332">
        <f>IF(W$88=0,0,W$88/PPA_fec!W$88)</f>
        <v>2.3386585390606558</v>
      </c>
      <c r="X161" s="332">
        <f>IF(X$88=0,0,X$88/PPA_fec!X$88)</f>
        <v>2.2953256075894926</v>
      </c>
      <c r="Y161" s="332">
        <f>IF(Y$88=0,0,Y$88/PPA_fec!Y$88)</f>
        <v>2.2923495747269746</v>
      </c>
      <c r="DA161" s="68"/>
    </row>
    <row r="162" spans="1:105" ht="12" customHeight="1" x14ac:dyDescent="0.25">
      <c r="A162" s="41" t="s">
        <v>1939</v>
      </c>
      <c r="B162" s="333">
        <f>IF(B$94=0,0,B$94/PPA_fec!B$94)</f>
        <v>0</v>
      </c>
      <c r="C162" s="333">
        <f>IF(C$94=0,0,C$94/PPA_fec!C$94)</f>
        <v>0</v>
      </c>
      <c r="D162" s="333">
        <f>IF(D$94=0,0,D$94/PPA_fec!D$94)</f>
        <v>0</v>
      </c>
      <c r="E162" s="333">
        <f>IF(E$94=0,0,E$94/PPA_fec!E$94)</f>
        <v>0</v>
      </c>
      <c r="F162" s="333">
        <f>IF(F$94=0,0,F$94/PPA_fec!F$94)</f>
        <v>0</v>
      </c>
      <c r="G162" s="333">
        <f>IF(G$94=0,0,G$94/PPA_fec!G$94)</f>
        <v>0</v>
      </c>
      <c r="H162" s="333">
        <f>IF(H$94=0,0,H$94/PPA_fec!H$94)</f>
        <v>0</v>
      </c>
      <c r="I162" s="333">
        <f>IF(I$94=0,0,I$94/PPA_fec!I$94)</f>
        <v>0</v>
      </c>
      <c r="J162" s="333">
        <f>IF(J$94=0,0,J$94/PPA_fec!J$94)</f>
        <v>0</v>
      </c>
      <c r="K162" s="333">
        <f>IF(K$94=0,0,K$94/PPA_fec!K$94)</f>
        <v>0</v>
      </c>
      <c r="L162" s="333">
        <f>IF(L$94=0,0,L$94/PPA_fec!L$94)</f>
        <v>0</v>
      </c>
      <c r="M162" s="333">
        <f>IF(M$94=0,0,M$94/PPA_fec!M$94)</f>
        <v>0</v>
      </c>
      <c r="N162" s="333">
        <f>IF(N$94=0,0,N$94/PPA_fec!N$94)</f>
        <v>0</v>
      </c>
      <c r="O162" s="333">
        <f>IF(O$94=0,0,O$94/PPA_fec!O$94)</f>
        <v>0</v>
      </c>
      <c r="P162" s="333">
        <f>IF(P$94=0,0,P$94/PPA_fec!P$94)</f>
        <v>0</v>
      </c>
      <c r="Q162" s="333">
        <f>IF(Q$94=0,0,Q$94/PPA_fec!Q$94)</f>
        <v>0</v>
      </c>
      <c r="R162" s="333">
        <f>IF(R$94=0,0,R$94/PPA_fec!R$94)</f>
        <v>0</v>
      </c>
      <c r="S162" s="333">
        <f>IF(S$94=0,0,S$94/PPA_fec!S$94)</f>
        <v>0</v>
      </c>
      <c r="T162" s="333">
        <f>IF(T$94=0,0,T$94/PPA_fec!T$94)</f>
        <v>0</v>
      </c>
      <c r="U162" s="333">
        <f>IF(U$94=0,0,U$94/PPA_fec!U$94)</f>
        <v>0</v>
      </c>
      <c r="V162" s="333">
        <f>IF(V$94=0,0,V$94/PPA_fec!V$94)</f>
        <v>0</v>
      </c>
      <c r="W162" s="333">
        <f>IF(W$94=0,0,W$94/PPA_fec!W$94)</f>
        <v>0</v>
      </c>
      <c r="X162" s="333">
        <f>IF(X$94=0,0,X$94/PPA_fec!X$94)</f>
        <v>0</v>
      </c>
      <c r="Y162" s="333">
        <f>IF(Y$94=0,0,Y$94/PPA_fec!Y$94)</f>
        <v>0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tobacco"</f>
        <v>LU: Food, beverages and tobacco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412.48680962292462</v>
      </c>
      <c r="C3" s="203">
        <v>411.18536772706898</v>
      </c>
      <c r="D3" s="203">
        <v>423.80630930239892</v>
      </c>
      <c r="E3" s="203">
        <v>449.82562317677389</v>
      </c>
      <c r="F3" s="203">
        <v>463.51419617956628</v>
      </c>
      <c r="G3" s="203">
        <v>480.02335297726921</v>
      </c>
      <c r="H3" s="203">
        <v>426.13823863408641</v>
      </c>
      <c r="I3" s="203">
        <v>439.08104018227561</v>
      </c>
      <c r="J3" s="203">
        <v>367.3746426732697</v>
      </c>
      <c r="K3" s="203">
        <v>434.56078736330511</v>
      </c>
      <c r="L3" s="203">
        <v>430.82628626289738</v>
      </c>
      <c r="M3" s="203">
        <v>364.97774406906319</v>
      </c>
      <c r="N3" s="203">
        <v>365.75396940218741</v>
      </c>
      <c r="O3" s="203">
        <v>363.71648782544531</v>
      </c>
      <c r="P3" s="203">
        <v>365.16851711571542</v>
      </c>
      <c r="Q3" s="203">
        <v>374.42445600000002</v>
      </c>
      <c r="R3" s="203">
        <v>382.99765397082649</v>
      </c>
      <c r="S3" s="203">
        <v>360.33744922022072</v>
      </c>
      <c r="T3" s="203">
        <v>360.38041462296798</v>
      </c>
      <c r="U3" s="203">
        <v>377.1618353898852</v>
      </c>
      <c r="V3" s="203">
        <v>363.84673565232652</v>
      </c>
      <c r="W3" s="203">
        <v>368.40628998067018</v>
      </c>
      <c r="X3" s="203">
        <v>306.53122320626642</v>
      </c>
      <c r="Y3" s="203">
        <v>314.168677766239</v>
      </c>
      <c r="DA3" s="112" t="s">
        <v>2109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209.15572831040009</v>
      </c>
      <c r="C5" s="203">
        <v>226.77344264090419</v>
      </c>
      <c r="D5" s="203">
        <v>258.81926643786642</v>
      </c>
      <c r="E5" s="203">
        <v>234.31938742254641</v>
      </c>
      <c r="F5" s="203">
        <v>219.43566599052161</v>
      </c>
      <c r="G5" s="203">
        <v>220.4723016415607</v>
      </c>
      <c r="H5" s="203">
        <v>197.73838086172159</v>
      </c>
      <c r="I5" s="203">
        <v>178.4006956526726</v>
      </c>
      <c r="J5" s="203">
        <v>182.2587679244796</v>
      </c>
      <c r="K5" s="203">
        <v>170.3438320353381</v>
      </c>
      <c r="L5" s="203">
        <v>171.89142781782681</v>
      </c>
      <c r="M5" s="203">
        <v>221.06946543055719</v>
      </c>
      <c r="N5" s="203">
        <v>198.62419991519189</v>
      </c>
      <c r="O5" s="203">
        <v>185.40674474763111</v>
      </c>
      <c r="P5" s="203">
        <v>276.8720034325022</v>
      </c>
      <c r="Q5" s="203">
        <v>214.69315288167439</v>
      </c>
      <c r="R5" s="203">
        <v>241.41824429301241</v>
      </c>
      <c r="S5" s="203">
        <v>237.11462774704859</v>
      </c>
      <c r="T5" s="203">
        <v>160.5612839764523</v>
      </c>
      <c r="U5" s="203">
        <v>178.77043255773319</v>
      </c>
      <c r="V5" s="203">
        <v>181.47599827726779</v>
      </c>
      <c r="W5" s="203">
        <v>211.60206559288</v>
      </c>
      <c r="X5" s="203">
        <v>227.65964308766269</v>
      </c>
      <c r="Y5" s="203">
        <v>239.5787667413897</v>
      </c>
      <c r="DA5" s="112" t="s">
        <v>2111</v>
      </c>
    </row>
    <row r="6" spans="1:105" ht="12" customHeight="1" x14ac:dyDescent="0.25">
      <c r="A6" s="154" t="s">
        <v>2112</v>
      </c>
      <c r="B6" s="338">
        <v>261.44466038800022</v>
      </c>
      <c r="C6" s="338">
        <v>248.37242736860011</v>
      </c>
      <c r="D6" s="338">
        <v>274.51689340740018</v>
      </c>
      <c r="E6" s="338">
        <v>274.51689340740018</v>
      </c>
      <c r="F6" s="338">
        <v>261.44466038800022</v>
      </c>
      <c r="G6" s="338">
        <v>261.44466038800022</v>
      </c>
      <c r="H6" s="338">
        <v>248.37242736860011</v>
      </c>
      <c r="I6" s="338">
        <v>235.3001943492001</v>
      </c>
      <c r="J6" s="338">
        <v>222.22796132980011</v>
      </c>
      <c r="K6" s="338">
        <v>222.22796132980011</v>
      </c>
      <c r="L6" s="338">
        <v>209.15572831040009</v>
      </c>
      <c r="M6" s="338">
        <v>235.3001943492001</v>
      </c>
      <c r="N6" s="338">
        <v>235.3001943492001</v>
      </c>
      <c r="O6" s="338">
        <v>222.22796132980011</v>
      </c>
      <c r="P6" s="338">
        <v>300.66135944620009</v>
      </c>
      <c r="Q6" s="338">
        <v>287.58912642680008</v>
      </c>
      <c r="R6" s="338">
        <v>274.51689340740012</v>
      </c>
      <c r="S6" s="338">
        <v>261.44466038799999</v>
      </c>
      <c r="T6" s="338">
        <v>261.44466038799999</v>
      </c>
      <c r="U6" s="338">
        <v>248.3724273686</v>
      </c>
      <c r="V6" s="338">
        <v>248.3724273686</v>
      </c>
      <c r="W6" s="338">
        <v>235.30019434920001</v>
      </c>
      <c r="X6" s="338">
        <v>248.3724273686</v>
      </c>
      <c r="Y6" s="338">
        <v>261.44466038799999</v>
      </c>
      <c r="DA6" s="160" t="s">
        <v>2113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39.216699058200021</v>
      </c>
      <c r="E7" s="340">
        <v>0</v>
      </c>
      <c r="F7" s="340">
        <v>0</v>
      </c>
      <c r="G7" s="340">
        <v>0</v>
      </c>
      <c r="H7" s="340">
        <v>0</v>
      </c>
      <c r="I7" s="340">
        <v>0</v>
      </c>
      <c r="J7" s="340">
        <v>0</v>
      </c>
      <c r="K7" s="340">
        <v>0</v>
      </c>
      <c r="L7" s="340">
        <v>0</v>
      </c>
      <c r="M7" s="340">
        <v>39.216699058200021</v>
      </c>
      <c r="N7" s="340">
        <v>0</v>
      </c>
      <c r="O7" s="340">
        <v>0</v>
      </c>
      <c r="P7" s="340">
        <v>78.433398116400042</v>
      </c>
      <c r="Q7" s="340">
        <v>0</v>
      </c>
      <c r="R7" s="340">
        <v>0</v>
      </c>
      <c r="S7" s="340">
        <v>0</v>
      </c>
      <c r="T7" s="340">
        <v>0</v>
      </c>
      <c r="U7" s="340">
        <v>0</v>
      </c>
      <c r="V7" s="340">
        <v>0</v>
      </c>
      <c r="W7" s="340">
        <v>0</v>
      </c>
      <c r="X7" s="340">
        <v>26.144466038800019</v>
      </c>
      <c r="Y7" s="340">
        <v>26.144466038800019</v>
      </c>
      <c r="DA7" s="161" t="s">
        <v>2115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13.072233019400102</v>
      </c>
      <c r="D8" s="342">
        <f t="shared" si="0"/>
        <v>13.07223301939996</v>
      </c>
      <c r="E8" s="342">
        <f t="shared" si="0"/>
        <v>0</v>
      </c>
      <c r="F8" s="342">
        <f t="shared" si="0"/>
        <v>13.07223301939996</v>
      </c>
      <c r="G8" s="342">
        <f t="shared" si="0"/>
        <v>0</v>
      </c>
      <c r="H8" s="342">
        <f t="shared" si="0"/>
        <v>13.072233019400102</v>
      </c>
      <c r="I8" s="342">
        <f t="shared" si="0"/>
        <v>13.072233019400016</v>
      </c>
      <c r="J8" s="342">
        <f t="shared" si="0"/>
        <v>13.072233019399988</v>
      </c>
      <c r="K8" s="342">
        <f t="shared" si="0"/>
        <v>0</v>
      </c>
      <c r="L8" s="342">
        <f t="shared" si="0"/>
        <v>13.072233019400016</v>
      </c>
      <c r="M8" s="342">
        <f t="shared" si="0"/>
        <v>13.072233019400016</v>
      </c>
      <c r="N8" s="342">
        <f t="shared" si="0"/>
        <v>0</v>
      </c>
      <c r="O8" s="342">
        <f t="shared" si="0"/>
        <v>13.072233019399988</v>
      </c>
      <c r="P8" s="342">
        <f t="shared" si="0"/>
        <v>0</v>
      </c>
      <c r="Q8" s="342">
        <f t="shared" si="0"/>
        <v>13.072233019400016</v>
      </c>
      <c r="R8" s="342">
        <f t="shared" si="0"/>
        <v>13.07223301939996</v>
      </c>
      <c r="S8" s="342">
        <f t="shared" si="0"/>
        <v>13.07223301940013</v>
      </c>
      <c r="T8" s="342">
        <f t="shared" si="0"/>
        <v>0</v>
      </c>
      <c r="U8" s="342">
        <f t="shared" si="0"/>
        <v>13.072233019399988</v>
      </c>
      <c r="V8" s="342">
        <f t="shared" si="0"/>
        <v>0</v>
      </c>
      <c r="W8" s="342">
        <f t="shared" si="0"/>
        <v>13.072233019399988</v>
      </c>
      <c r="X8" s="342">
        <f t="shared" si="0"/>
        <v>13.072233019400045</v>
      </c>
      <c r="Y8" s="342">
        <f t="shared" si="0"/>
        <v>13.072233019400016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52.288932077600123</v>
      </c>
      <c r="C9" s="343">
        <f t="shared" si="1"/>
        <v>21.598984727695921</v>
      </c>
      <c r="D9" s="343">
        <f t="shared" si="1"/>
        <v>15.697626969533758</v>
      </c>
      <c r="E9" s="343">
        <f t="shared" si="1"/>
        <v>40.197505984853763</v>
      </c>
      <c r="F9" s="343">
        <f t="shared" si="1"/>
        <v>42.008994397478602</v>
      </c>
      <c r="G9" s="343">
        <f t="shared" si="1"/>
        <v>40.972358746439511</v>
      </c>
      <c r="H9" s="343">
        <f t="shared" si="1"/>
        <v>50.634046506878519</v>
      </c>
      <c r="I9" s="343">
        <f t="shared" si="1"/>
        <v>56.899498696527502</v>
      </c>
      <c r="J9" s="343">
        <f t="shared" si="1"/>
        <v>39.96919340532051</v>
      </c>
      <c r="K9" s="343">
        <f t="shared" si="1"/>
        <v>51.884129294462014</v>
      </c>
      <c r="L9" s="343">
        <f t="shared" si="1"/>
        <v>37.264300492573284</v>
      </c>
      <c r="M9" s="343">
        <f t="shared" si="1"/>
        <v>14.23072891864291</v>
      </c>
      <c r="N9" s="343">
        <f t="shared" si="1"/>
        <v>36.675994434008203</v>
      </c>
      <c r="O9" s="343">
        <f t="shared" si="1"/>
        <v>36.821216582169001</v>
      </c>
      <c r="P9" s="343">
        <f t="shared" si="1"/>
        <v>23.789356013697898</v>
      </c>
      <c r="Q9" s="343">
        <f t="shared" si="1"/>
        <v>72.895973545125685</v>
      </c>
      <c r="R9" s="343">
        <f t="shared" si="1"/>
        <v>33.098649114387712</v>
      </c>
      <c r="S9" s="343">
        <f t="shared" si="1"/>
        <v>24.330032640951401</v>
      </c>
      <c r="T9" s="343">
        <f t="shared" si="1"/>
        <v>100.88337641154769</v>
      </c>
      <c r="U9" s="343">
        <f t="shared" si="1"/>
        <v>69.601994810866813</v>
      </c>
      <c r="V9" s="343">
        <f t="shared" si="1"/>
        <v>66.896429091332209</v>
      </c>
      <c r="W9" s="343">
        <f t="shared" si="1"/>
        <v>23.698128756320017</v>
      </c>
      <c r="X9" s="343">
        <f t="shared" si="1"/>
        <v>20.712784280937313</v>
      </c>
      <c r="Y9" s="343">
        <f t="shared" si="1"/>
        <v>21.865893646610289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22.787360275150469</v>
      </c>
      <c r="C12" s="210">
        <v>24.762596732588129</v>
      </c>
      <c r="D12" s="210">
        <v>28.865262252794491</v>
      </c>
      <c r="E12" s="210">
        <v>26.252622527944968</v>
      </c>
      <c r="F12" s="210">
        <v>24.153482373172832</v>
      </c>
      <c r="G12" s="210">
        <v>23.316938950988821</v>
      </c>
      <c r="H12" s="210">
        <v>20.103353396388648</v>
      </c>
      <c r="I12" s="210">
        <v>18.09062768701633</v>
      </c>
      <c r="J12" s="210">
        <v>18.309802235597591</v>
      </c>
      <c r="K12" s="210">
        <v>16.46672398968186</v>
      </c>
      <c r="L12" s="210">
        <v>17.050730868443679</v>
      </c>
      <c r="M12" s="210">
        <v>21.93284608770421</v>
      </c>
      <c r="N12" s="210">
        <v>19.861650902837489</v>
      </c>
      <c r="O12" s="210">
        <v>18.28933791917455</v>
      </c>
      <c r="P12" s="210">
        <v>26.93611349957008</v>
      </c>
      <c r="Q12" s="210">
        <v>20.534135855546001</v>
      </c>
      <c r="R12" s="210">
        <v>23.50189165950129</v>
      </c>
      <c r="S12" s="210">
        <v>23.16371453138434</v>
      </c>
      <c r="T12" s="210">
        <v>15.76173688736027</v>
      </c>
      <c r="U12" s="210">
        <v>17.156147893379192</v>
      </c>
      <c r="V12" s="210">
        <v>17.535683576956149</v>
      </c>
      <c r="W12" s="210">
        <v>21.334049871023211</v>
      </c>
      <c r="X12" s="210">
        <v>22.765262252794489</v>
      </c>
      <c r="Y12" s="210">
        <v>21.802063628546861</v>
      </c>
      <c r="DA12" s="109" t="s">
        <v>2118</v>
      </c>
    </row>
    <row r="13" spans="1:105" ht="12" customHeight="1" x14ac:dyDescent="0.25">
      <c r="A13" s="24" t="s">
        <v>28</v>
      </c>
      <c r="B13" s="213">
        <v>0</v>
      </c>
      <c r="C13" s="213">
        <v>0</v>
      </c>
      <c r="D13" s="213">
        <v>0</v>
      </c>
      <c r="E13" s="213">
        <v>0</v>
      </c>
      <c r="F13" s="213">
        <v>0</v>
      </c>
      <c r="G13" s="213">
        <v>0</v>
      </c>
      <c r="H13" s="213">
        <v>0</v>
      </c>
      <c r="I13" s="213">
        <v>0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2119</v>
      </c>
    </row>
    <row r="14" spans="1:105" ht="12" customHeight="1" x14ac:dyDescent="0.25">
      <c r="A14" s="14" t="s">
        <v>29</v>
      </c>
      <c r="B14" s="204">
        <f t="shared" ref="B14:Y14" si="2">SUM(B15:B19)</f>
        <v>2.3166809974204639</v>
      </c>
      <c r="C14" s="204">
        <f t="shared" si="2"/>
        <v>2.9478073946689589</v>
      </c>
      <c r="D14" s="204">
        <f t="shared" si="2"/>
        <v>2.8656061908856398</v>
      </c>
      <c r="E14" s="204">
        <f t="shared" si="2"/>
        <v>4.8272570937231292</v>
      </c>
      <c r="F14" s="204">
        <f t="shared" si="2"/>
        <v>4.950042992261392</v>
      </c>
      <c r="G14" s="204">
        <f t="shared" si="2"/>
        <v>3.6302665520206361</v>
      </c>
      <c r="H14" s="204">
        <f t="shared" si="2"/>
        <v>2.8925193465176267</v>
      </c>
      <c r="I14" s="204">
        <f t="shared" si="2"/>
        <v>2.757523645743766</v>
      </c>
      <c r="J14" s="204">
        <f t="shared" si="2"/>
        <v>2.5759243336199482</v>
      </c>
      <c r="K14" s="204">
        <f t="shared" si="2"/>
        <v>0.38658641444539982</v>
      </c>
      <c r="L14" s="204">
        <f t="shared" si="2"/>
        <v>0.73972484952708506</v>
      </c>
      <c r="M14" s="204">
        <f t="shared" si="2"/>
        <v>1.5069647463456579</v>
      </c>
      <c r="N14" s="204">
        <f t="shared" si="2"/>
        <v>1.5147033533963892</v>
      </c>
      <c r="O14" s="204">
        <f t="shared" si="2"/>
        <v>0.71745485812553733</v>
      </c>
      <c r="P14" s="204">
        <f t="shared" si="2"/>
        <v>1.004557179707652</v>
      </c>
      <c r="Q14" s="204">
        <f t="shared" si="2"/>
        <v>0.86251074806534822</v>
      </c>
      <c r="R14" s="204">
        <f t="shared" si="2"/>
        <v>1.3039552880481511</v>
      </c>
      <c r="S14" s="204">
        <f t="shared" si="2"/>
        <v>4.4333619948409284</v>
      </c>
      <c r="T14" s="204">
        <f t="shared" si="2"/>
        <v>5.060533104041272</v>
      </c>
      <c r="U14" s="204">
        <f t="shared" si="2"/>
        <v>6.5826311263972466</v>
      </c>
      <c r="V14" s="204">
        <f t="shared" si="2"/>
        <v>6.8900257953568351</v>
      </c>
      <c r="W14" s="204">
        <f t="shared" si="2"/>
        <v>6.3563198624247637</v>
      </c>
      <c r="X14" s="204">
        <f t="shared" si="2"/>
        <v>4.9843508168529667</v>
      </c>
      <c r="Y14" s="204">
        <f t="shared" si="2"/>
        <v>4.7245915735167667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2120</v>
      </c>
    </row>
    <row r="16" spans="1:105" ht="12" customHeight="1" x14ac:dyDescent="0.25">
      <c r="A16" s="18" t="s">
        <v>31</v>
      </c>
      <c r="B16" s="204">
        <v>0</v>
      </c>
      <c r="C16" s="204">
        <v>0</v>
      </c>
      <c r="D16" s="204">
        <v>0</v>
      </c>
      <c r="E16" s="204">
        <v>3.2960447119518479</v>
      </c>
      <c r="F16" s="204">
        <v>3.2960447119518479</v>
      </c>
      <c r="G16" s="204">
        <v>2.1974204643164228</v>
      </c>
      <c r="H16" s="204">
        <v>2.1974204643164228</v>
      </c>
      <c r="I16" s="204">
        <v>2.1974204643164228</v>
      </c>
      <c r="J16" s="204">
        <v>2.1974204643164228</v>
      </c>
      <c r="K16" s="204">
        <v>0</v>
      </c>
      <c r="L16" s="204">
        <v>0</v>
      </c>
      <c r="M16" s="204">
        <v>0</v>
      </c>
      <c r="N16" s="204">
        <v>0</v>
      </c>
      <c r="O16" s="204">
        <v>0</v>
      </c>
      <c r="P16" s="204">
        <v>0</v>
      </c>
      <c r="Q16" s="204">
        <v>0</v>
      </c>
      <c r="R16" s="204">
        <v>0</v>
      </c>
      <c r="S16" s="204">
        <v>0</v>
      </c>
      <c r="T16" s="204">
        <v>0</v>
      </c>
      <c r="U16" s="204">
        <v>0</v>
      </c>
      <c r="V16" s="204">
        <v>0</v>
      </c>
      <c r="W16" s="204">
        <v>0</v>
      </c>
      <c r="X16" s="204">
        <v>0</v>
      </c>
      <c r="Y16" s="204">
        <v>0</v>
      </c>
      <c r="DA16" s="71" t="s">
        <v>2121</v>
      </c>
    </row>
    <row r="17" spans="1:105" ht="12" customHeight="1" x14ac:dyDescent="0.25">
      <c r="A17" s="18" t="s">
        <v>71</v>
      </c>
      <c r="B17" s="204">
        <v>2.3166809974204639</v>
      </c>
      <c r="C17" s="204">
        <v>2.9478073946689589</v>
      </c>
      <c r="D17" s="204">
        <v>2.8656061908856398</v>
      </c>
      <c r="E17" s="204">
        <v>1.5312123817712811</v>
      </c>
      <c r="F17" s="204">
        <v>1.6539982803095441</v>
      </c>
      <c r="G17" s="204">
        <v>1.4328460877042131</v>
      </c>
      <c r="H17" s="204">
        <v>0.69509888220120375</v>
      </c>
      <c r="I17" s="204">
        <v>0.56010318142734306</v>
      </c>
      <c r="J17" s="204">
        <v>0.37850386930352542</v>
      </c>
      <c r="K17" s="204">
        <v>0.38658641444539982</v>
      </c>
      <c r="L17" s="204">
        <v>0.73972484952708506</v>
      </c>
      <c r="M17" s="204">
        <v>0.44746345657781589</v>
      </c>
      <c r="N17" s="204">
        <v>0.51349957007738611</v>
      </c>
      <c r="O17" s="204">
        <v>0.71745485812553733</v>
      </c>
      <c r="P17" s="204">
        <v>1.004557179707652</v>
      </c>
      <c r="Q17" s="204">
        <v>0.86251074806534822</v>
      </c>
      <c r="R17" s="204">
        <v>1.3039552880481511</v>
      </c>
      <c r="S17" s="204">
        <v>4.4333619948409284</v>
      </c>
      <c r="T17" s="204">
        <v>5.060533104041272</v>
      </c>
      <c r="U17" s="204">
        <v>6.5826311263972466</v>
      </c>
      <c r="V17" s="204">
        <v>6.8900257953568351</v>
      </c>
      <c r="W17" s="204">
        <v>6.3563198624247637</v>
      </c>
      <c r="X17" s="204">
        <v>4.9843508168529667</v>
      </c>
      <c r="Y17" s="204">
        <v>4.7245915735167667</v>
      </c>
      <c r="DA17" s="71" t="s">
        <v>2122</v>
      </c>
    </row>
    <row r="18" spans="1:105" ht="12" customHeight="1" x14ac:dyDescent="0.25">
      <c r="A18" s="18" t="s">
        <v>32</v>
      </c>
      <c r="B18" s="204">
        <v>0</v>
      </c>
      <c r="C18" s="204">
        <v>0</v>
      </c>
      <c r="D18" s="204">
        <v>0</v>
      </c>
      <c r="E18" s="204">
        <v>0</v>
      </c>
      <c r="F18" s="204">
        <v>0</v>
      </c>
      <c r="G18" s="204">
        <v>0</v>
      </c>
      <c r="H18" s="204">
        <v>0</v>
      </c>
      <c r="I18" s="204">
        <v>0</v>
      </c>
      <c r="J18" s="204">
        <v>0</v>
      </c>
      <c r="K18" s="204">
        <v>0</v>
      </c>
      <c r="L18" s="204">
        <v>0</v>
      </c>
      <c r="M18" s="204">
        <v>1.059501289767842</v>
      </c>
      <c r="N18" s="204">
        <v>1.0012037833190031</v>
      </c>
      <c r="O18" s="204">
        <v>0</v>
      </c>
      <c r="P18" s="204">
        <v>0</v>
      </c>
      <c r="Q18" s="204">
        <v>0</v>
      </c>
      <c r="R18" s="204">
        <v>0</v>
      </c>
      <c r="S18" s="204">
        <v>0</v>
      </c>
      <c r="T18" s="204">
        <v>0</v>
      </c>
      <c r="U18" s="204">
        <v>0</v>
      </c>
      <c r="V18" s="204">
        <v>0</v>
      </c>
      <c r="W18" s="204">
        <v>0</v>
      </c>
      <c r="X18" s="204">
        <v>0</v>
      </c>
      <c r="Y18" s="204">
        <v>0</v>
      </c>
      <c r="DA18" s="71" t="s">
        <v>2123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0</v>
      </c>
      <c r="DA19" s="71" t="s">
        <v>2124</v>
      </c>
    </row>
    <row r="20" spans="1:105" ht="12" customHeight="1" x14ac:dyDescent="0.25">
      <c r="A20" s="14" t="s">
        <v>34</v>
      </c>
      <c r="B20" s="204">
        <f t="shared" ref="B20:Y20" si="3">B21+B22</f>
        <v>7.5630266552020631</v>
      </c>
      <c r="C20" s="204">
        <f t="shared" si="3"/>
        <v>8.4563198624247633</v>
      </c>
      <c r="D20" s="204">
        <f t="shared" si="3"/>
        <v>9.5392949269131542</v>
      </c>
      <c r="E20" s="204">
        <f t="shared" si="3"/>
        <v>5.2201203783318997</v>
      </c>
      <c r="F20" s="204">
        <f t="shared" si="3"/>
        <v>5.0319002579535681</v>
      </c>
      <c r="G20" s="204">
        <f t="shared" si="3"/>
        <v>5.3177128116938954</v>
      </c>
      <c r="H20" s="204">
        <f t="shared" si="3"/>
        <v>4.3785038693035254</v>
      </c>
      <c r="I20" s="204">
        <f t="shared" si="3"/>
        <v>4.207824591573516</v>
      </c>
      <c r="J20" s="204">
        <f t="shared" si="3"/>
        <v>4.2442820292347374</v>
      </c>
      <c r="K20" s="204">
        <f t="shared" si="3"/>
        <v>3.5453138435081679</v>
      </c>
      <c r="L20" s="204">
        <f t="shared" si="3"/>
        <v>3.810662080825451</v>
      </c>
      <c r="M20" s="204">
        <f t="shared" si="3"/>
        <v>6.0552590305831524</v>
      </c>
      <c r="N20" s="204">
        <f t="shared" si="3"/>
        <v>4.9482943862142692</v>
      </c>
      <c r="O20" s="204">
        <f t="shared" si="3"/>
        <v>5.1995321557813332</v>
      </c>
      <c r="P20" s="204">
        <f t="shared" si="3"/>
        <v>7.4250170257386827</v>
      </c>
      <c r="Q20" s="204">
        <f t="shared" si="3"/>
        <v>6.0697861127051143</v>
      </c>
      <c r="R20" s="204">
        <f t="shared" si="3"/>
        <v>6.9793989410396762</v>
      </c>
      <c r="S20" s="204">
        <f t="shared" si="3"/>
        <v>5.8817266580061753</v>
      </c>
      <c r="T20" s="204">
        <f t="shared" si="3"/>
        <v>3.7761908606487902</v>
      </c>
      <c r="U20" s="204">
        <f t="shared" si="3"/>
        <v>3.8975868397374409</v>
      </c>
      <c r="V20" s="204">
        <f t="shared" si="3"/>
        <v>3.950568681095842</v>
      </c>
      <c r="W20" s="204">
        <f t="shared" si="3"/>
        <v>4.9077867006627782</v>
      </c>
      <c r="X20" s="204">
        <f t="shared" si="3"/>
        <v>4.1771455161118602</v>
      </c>
      <c r="Y20" s="204">
        <f t="shared" si="3"/>
        <v>3.913038424499208</v>
      </c>
      <c r="DA20" s="71"/>
    </row>
    <row r="21" spans="1:105" ht="12" customHeight="1" x14ac:dyDescent="0.25">
      <c r="A21" s="18" t="s">
        <v>73</v>
      </c>
      <c r="B21" s="204">
        <v>7.5630266552020631</v>
      </c>
      <c r="C21" s="204">
        <v>8.4563198624247633</v>
      </c>
      <c r="D21" s="204">
        <v>9.5392949269131542</v>
      </c>
      <c r="E21" s="204">
        <v>5.2201203783318997</v>
      </c>
      <c r="F21" s="204">
        <v>5.0319002579535681</v>
      </c>
      <c r="G21" s="204">
        <v>5.3177128116938954</v>
      </c>
      <c r="H21" s="204">
        <v>4.3785038693035254</v>
      </c>
      <c r="I21" s="204">
        <v>4.207824591573516</v>
      </c>
      <c r="J21" s="204">
        <v>4.2442820292347374</v>
      </c>
      <c r="K21" s="204">
        <v>3.5453138435081679</v>
      </c>
      <c r="L21" s="204">
        <v>3.810662080825451</v>
      </c>
      <c r="M21" s="204">
        <v>6.0552590305831524</v>
      </c>
      <c r="N21" s="204">
        <v>4.9482943862142692</v>
      </c>
      <c r="O21" s="204">
        <v>5.1995321557813332</v>
      </c>
      <c r="P21" s="204">
        <v>7.4250170257386827</v>
      </c>
      <c r="Q21" s="204">
        <v>6.0697861127051143</v>
      </c>
      <c r="R21" s="204">
        <v>6.9793989410396762</v>
      </c>
      <c r="S21" s="204">
        <v>5.8817266580061753</v>
      </c>
      <c r="T21" s="204">
        <v>3.7761908606487902</v>
      </c>
      <c r="U21" s="204">
        <v>3.8975868397374409</v>
      </c>
      <c r="V21" s="204">
        <v>3.950568681095842</v>
      </c>
      <c r="W21" s="204">
        <v>4.9077867006627782</v>
      </c>
      <c r="X21" s="204">
        <v>4.1771455161118602</v>
      </c>
      <c r="Y21" s="204">
        <v>3.913038424499208</v>
      </c>
      <c r="DA21" s="71" t="s">
        <v>2125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2126</v>
      </c>
    </row>
    <row r="23" spans="1:105" ht="12" customHeight="1" x14ac:dyDescent="0.25">
      <c r="A23" s="14" t="s">
        <v>37</v>
      </c>
      <c r="B23" s="204">
        <f t="shared" ref="B23:Y23" si="4">B24+B25+B26+B27+B28+B29</f>
        <v>0</v>
      </c>
      <c r="C23" s="204">
        <f t="shared" si="4"/>
        <v>0</v>
      </c>
      <c r="D23" s="204">
        <f t="shared" si="4"/>
        <v>0</v>
      </c>
      <c r="E23" s="204">
        <f t="shared" si="4"/>
        <v>0</v>
      </c>
      <c r="F23" s="204">
        <f t="shared" si="4"/>
        <v>0</v>
      </c>
      <c r="G23" s="204">
        <f t="shared" si="4"/>
        <v>0</v>
      </c>
      <c r="H23" s="204">
        <f t="shared" si="4"/>
        <v>0</v>
      </c>
      <c r="I23" s="204">
        <f t="shared" si="4"/>
        <v>0</v>
      </c>
      <c r="J23" s="204">
        <f t="shared" si="4"/>
        <v>0</v>
      </c>
      <c r="K23" s="204">
        <f t="shared" si="4"/>
        <v>0</v>
      </c>
      <c r="L23" s="204">
        <f t="shared" si="4"/>
        <v>0</v>
      </c>
      <c r="M23" s="204">
        <f t="shared" si="4"/>
        <v>3.7263520479742058E-3</v>
      </c>
      <c r="N23" s="204">
        <f t="shared" si="4"/>
        <v>1.7053851103013939E-2</v>
      </c>
      <c r="O23" s="204">
        <f t="shared" si="4"/>
        <v>2.2135943960713129E-2</v>
      </c>
      <c r="P23" s="204">
        <f t="shared" si="4"/>
        <v>3.603198543930565E-2</v>
      </c>
      <c r="Q23" s="204">
        <f t="shared" si="4"/>
        <v>3.7694540777258569E-2</v>
      </c>
      <c r="R23" s="204">
        <f t="shared" si="4"/>
        <v>4.6138462227733622E-2</v>
      </c>
      <c r="S23" s="204">
        <f t="shared" si="4"/>
        <v>4.5186497625810881E-2</v>
      </c>
      <c r="T23" s="204">
        <f t="shared" si="4"/>
        <v>2.7420489308217069E-2</v>
      </c>
      <c r="U23" s="204">
        <f t="shared" si="4"/>
        <v>1.7632420795663229E-2</v>
      </c>
      <c r="V23" s="204">
        <f t="shared" si="4"/>
        <v>3.0686692936832061E-2</v>
      </c>
      <c r="W23" s="204">
        <f t="shared" si="4"/>
        <v>3.0304442931374589E-2</v>
      </c>
      <c r="X23" s="204">
        <f t="shared" si="4"/>
        <v>2.9217338574295659E-2</v>
      </c>
      <c r="Y23" s="204">
        <f t="shared" si="4"/>
        <v>2.8836038097523671E-2</v>
      </c>
      <c r="DA23" s="71"/>
    </row>
    <row r="24" spans="1:105" ht="12" customHeight="1" x14ac:dyDescent="0.25">
      <c r="A24" s="18" t="s">
        <v>38</v>
      </c>
      <c r="B24" s="204">
        <v>0</v>
      </c>
      <c r="C24" s="204">
        <v>0</v>
      </c>
      <c r="D24" s="204">
        <v>0</v>
      </c>
      <c r="E24" s="204">
        <v>0</v>
      </c>
      <c r="F24" s="204">
        <v>0</v>
      </c>
      <c r="G24" s="204">
        <v>0</v>
      </c>
      <c r="H24" s="204">
        <v>0</v>
      </c>
      <c r="I24" s="204">
        <v>0</v>
      </c>
      <c r="J24" s="204">
        <v>0</v>
      </c>
      <c r="K24" s="204">
        <v>0</v>
      </c>
      <c r="L24" s="204">
        <v>0</v>
      </c>
      <c r="M24" s="204">
        <v>0</v>
      </c>
      <c r="N24" s="204">
        <v>0</v>
      </c>
      <c r="O24" s="204">
        <v>0</v>
      </c>
      <c r="P24" s="204">
        <v>0</v>
      </c>
      <c r="Q24" s="204">
        <v>0</v>
      </c>
      <c r="R24" s="204">
        <v>0</v>
      </c>
      <c r="S24" s="204">
        <v>0</v>
      </c>
      <c r="T24" s="204">
        <v>0</v>
      </c>
      <c r="U24" s="204">
        <v>0</v>
      </c>
      <c r="V24" s="204">
        <v>0</v>
      </c>
      <c r="W24" s="204">
        <v>0</v>
      </c>
      <c r="X24" s="204">
        <v>0</v>
      </c>
      <c r="Y24" s="204">
        <v>0</v>
      </c>
      <c r="DA24" s="71" t="s">
        <v>2127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3.7263520479742058E-3</v>
      </c>
      <c r="N25" s="204">
        <v>1.7053851103013939E-2</v>
      </c>
      <c r="O25" s="204">
        <v>2.2135943960713129E-2</v>
      </c>
      <c r="P25" s="204">
        <v>3.603198543930565E-2</v>
      </c>
      <c r="Q25" s="204">
        <v>3.7694540777258569E-2</v>
      </c>
      <c r="R25" s="204">
        <v>4.6138462227733622E-2</v>
      </c>
      <c r="S25" s="204">
        <v>4.5186497625810881E-2</v>
      </c>
      <c r="T25" s="204">
        <v>2.7420489308217069E-2</v>
      </c>
      <c r="U25" s="204">
        <v>1.7632420795663229E-2</v>
      </c>
      <c r="V25" s="204">
        <v>3.0686692936832061E-2</v>
      </c>
      <c r="W25" s="204">
        <v>3.0304442931374589E-2</v>
      </c>
      <c r="X25" s="204">
        <v>2.9217338574295659E-2</v>
      </c>
      <c r="Y25" s="204">
        <v>2.8836038097523671E-2</v>
      </c>
      <c r="DA25" s="71" t="s">
        <v>2128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2129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2130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2131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2132</v>
      </c>
    </row>
    <row r="30" spans="1:105" ht="12" customHeight="1" x14ac:dyDescent="0.25">
      <c r="A30" s="14" t="s">
        <v>39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0</v>
      </c>
      <c r="N30" s="204">
        <v>5.0558899398108342E-2</v>
      </c>
      <c r="O30" s="204">
        <v>4.8323301805674977E-2</v>
      </c>
      <c r="P30" s="204">
        <v>0</v>
      </c>
      <c r="Q30" s="204">
        <v>0</v>
      </c>
      <c r="R30" s="204">
        <v>0</v>
      </c>
      <c r="S30" s="204">
        <v>0</v>
      </c>
      <c r="T30" s="204">
        <v>0</v>
      </c>
      <c r="U30" s="204">
        <v>0</v>
      </c>
      <c r="V30" s="204">
        <v>0</v>
      </c>
      <c r="W30" s="204">
        <v>0</v>
      </c>
      <c r="X30" s="204">
        <v>0</v>
      </c>
      <c r="Y30" s="204">
        <v>0</v>
      </c>
      <c r="DA30" s="71" t="s">
        <v>2133</v>
      </c>
    </row>
    <row r="31" spans="1:105" ht="12" customHeight="1" x14ac:dyDescent="0.25">
      <c r="A31" s="21" t="s">
        <v>40</v>
      </c>
      <c r="B31" s="207">
        <v>12.907652622527941</v>
      </c>
      <c r="C31" s="207">
        <v>13.35846947549441</v>
      </c>
      <c r="D31" s="207">
        <v>16.460361134995701</v>
      </c>
      <c r="E31" s="207">
        <v>16.205245055889939</v>
      </c>
      <c r="F31" s="207">
        <v>14.171539122957871</v>
      </c>
      <c r="G31" s="207">
        <v>14.36895958727429</v>
      </c>
      <c r="H31" s="207">
        <v>12.832330180567499</v>
      </c>
      <c r="I31" s="207">
        <v>11.12527944969905</v>
      </c>
      <c r="J31" s="207">
        <v>11.48959587274291</v>
      </c>
      <c r="K31" s="207">
        <v>12.53482373172829</v>
      </c>
      <c r="L31" s="207">
        <v>12.50034393809114</v>
      </c>
      <c r="M31" s="207">
        <v>14.366895958727429</v>
      </c>
      <c r="N31" s="207">
        <v>13.331040412725709</v>
      </c>
      <c r="O31" s="207">
        <v>12.30189165950129</v>
      </c>
      <c r="P31" s="207">
        <v>18.470507308684439</v>
      </c>
      <c r="Q31" s="207">
        <v>13.56414445399828</v>
      </c>
      <c r="R31" s="207">
        <v>15.17239896818573</v>
      </c>
      <c r="S31" s="207">
        <v>12.80343938091143</v>
      </c>
      <c r="T31" s="207">
        <v>6.8975924333619938</v>
      </c>
      <c r="U31" s="207">
        <v>6.6582975064488394</v>
      </c>
      <c r="V31" s="207">
        <v>6.6644024075666382</v>
      </c>
      <c r="W31" s="207">
        <v>10.039638865004299</v>
      </c>
      <c r="X31" s="207">
        <v>13.574548581255369</v>
      </c>
      <c r="Y31" s="207">
        <v>13.13559759243336</v>
      </c>
      <c r="DA31" s="86" t="s">
        <v>2134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FBT_emi!B5</f>
        <v>24.951312361776971</v>
      </c>
      <c r="C33" s="203">
        <f>FBT_emi!C5</f>
        <v>29.007493201204621</v>
      </c>
      <c r="D33" s="203">
        <f>FBT_emi!D5</f>
        <v>31.296156842399249</v>
      </c>
      <c r="E33" s="203">
        <f>FBT_emi!E5</f>
        <v>25.71917796230592</v>
      </c>
      <c r="F33" s="203">
        <f>FBT_emi!F5</f>
        <v>25.658020801337361</v>
      </c>
      <c r="G33" s="203">
        <f>FBT_emi!G5</f>
        <v>22.74080580197305</v>
      </c>
      <c r="H33" s="203">
        <f>FBT_emi!H5</f>
        <v>18.245995922293272</v>
      </c>
      <c r="I33" s="203">
        <f>FBT_emi!I5</f>
        <v>17.426292121499401</v>
      </c>
      <c r="J33" s="203">
        <f>FBT_emi!J5</f>
        <v>16.948526041799099</v>
      </c>
      <c r="K33" s="203">
        <f>FBT_emi!K5</f>
        <v>9.5265676813066875</v>
      </c>
      <c r="L33" s="203">
        <f>FBT_emi!L5</f>
        <v>11.24539956233119</v>
      </c>
      <c r="M33" s="203">
        <f>FBT_emi!M5</f>
        <v>19.04418204513502</v>
      </c>
      <c r="N33" s="203">
        <f>FBT_emi!N5</f>
        <v>16.460103004809309</v>
      </c>
      <c r="O33" s="203">
        <f>FBT_emi!O5</f>
        <v>14.438479531337549</v>
      </c>
      <c r="P33" s="203">
        <f>FBT_emi!P5</f>
        <v>20.556398462349371</v>
      </c>
      <c r="Q33" s="203">
        <f>FBT_emi!Q5</f>
        <v>16.93255162000699</v>
      </c>
      <c r="R33" s="203">
        <f>FBT_emi!R5</f>
        <v>20.438591341155568</v>
      </c>
      <c r="S33" s="203">
        <f>FBT_emi!S5</f>
        <v>27.56911459084365</v>
      </c>
      <c r="T33" s="203">
        <f>FBT_emi!T5</f>
        <v>24.569390498787609</v>
      </c>
      <c r="U33" s="203">
        <f>FBT_emi!U5</f>
        <v>29.576710263470869</v>
      </c>
      <c r="V33" s="203">
        <f>FBT_emi!V5</f>
        <v>30.65482073678178</v>
      </c>
      <c r="W33" s="203">
        <f>FBT_emi!W5</f>
        <v>31.247350123591112</v>
      </c>
      <c r="X33" s="203">
        <f>FBT_emi!X5</f>
        <v>25.27480134856113</v>
      </c>
      <c r="Y33" s="203">
        <f>FBT_emi!Y5</f>
        <v>23.848586025221302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55.243852030035974</v>
      </c>
      <c r="C35" s="284">
        <f t="shared" si="5"/>
        <v>60.222465768832294</v>
      </c>
      <c r="D35" s="284">
        <f t="shared" si="5"/>
        <v>68.109562361890724</v>
      </c>
      <c r="E35" s="284">
        <f t="shared" si="5"/>
        <v>58.361776598102168</v>
      </c>
      <c r="F35" s="284">
        <f t="shared" si="5"/>
        <v>52.10947706079692</v>
      </c>
      <c r="G35" s="284">
        <f t="shared" si="5"/>
        <v>48.574592895052255</v>
      </c>
      <c r="H35" s="284">
        <f t="shared" si="5"/>
        <v>47.175661730865848</v>
      </c>
      <c r="I35" s="284">
        <f t="shared" si="5"/>
        <v>41.201113305886246</v>
      </c>
      <c r="J35" s="284">
        <f t="shared" si="5"/>
        <v>49.839591819301731</v>
      </c>
      <c r="K35" s="284">
        <f t="shared" si="5"/>
        <v>37.892797667257568</v>
      </c>
      <c r="L35" s="284">
        <f t="shared" si="5"/>
        <v>39.576811842996598</v>
      </c>
      <c r="M35" s="284">
        <f t="shared" si="5"/>
        <v>60.093653501113074</v>
      </c>
      <c r="N35" s="284">
        <f t="shared" si="5"/>
        <v>54.303309230794383</v>
      </c>
      <c r="O35" s="284">
        <f t="shared" si="5"/>
        <v>50.284599492646485</v>
      </c>
      <c r="P35" s="284">
        <f t="shared" si="5"/>
        <v>73.763515300620796</v>
      </c>
      <c r="Q35" s="284">
        <f t="shared" si="5"/>
        <v>54.841866033307397</v>
      </c>
      <c r="R35" s="284">
        <f t="shared" si="5"/>
        <v>61.363017281801589</v>
      </c>
      <c r="S35" s="284">
        <f t="shared" si="5"/>
        <v>64.283394860876101</v>
      </c>
      <c r="T35" s="284">
        <f t="shared" si="5"/>
        <v>43.736385907237185</v>
      </c>
      <c r="U35" s="284">
        <f t="shared" si="5"/>
        <v>45.487497099605243</v>
      </c>
      <c r="V35" s="284">
        <f t="shared" si="5"/>
        <v>48.195247775185095</v>
      </c>
      <c r="W35" s="284">
        <f t="shared" si="5"/>
        <v>57.909027210535903</v>
      </c>
      <c r="X35" s="284">
        <f t="shared" si="5"/>
        <v>74.267351999817734</v>
      </c>
      <c r="Y35" s="284">
        <f t="shared" si="5"/>
        <v>69.396044773021416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108.94925259389794</v>
      </c>
      <c r="C36" s="344">
        <f t="shared" si="6"/>
        <v>109.19531160357127</v>
      </c>
      <c r="D36" s="344">
        <f t="shared" si="6"/>
        <v>111.52671379556686</v>
      </c>
      <c r="E36" s="344">
        <f t="shared" si="6"/>
        <v>112.03777381256042</v>
      </c>
      <c r="F36" s="344">
        <f t="shared" si="6"/>
        <v>110.07090512905101</v>
      </c>
      <c r="G36" s="344">
        <f t="shared" si="6"/>
        <v>105.75903992192642</v>
      </c>
      <c r="H36" s="344">
        <f t="shared" si="6"/>
        <v>101.66642059462862</v>
      </c>
      <c r="I36" s="344">
        <f t="shared" si="6"/>
        <v>101.40446830003893</v>
      </c>
      <c r="J36" s="344">
        <f t="shared" si="6"/>
        <v>100.46047410561015</v>
      </c>
      <c r="K36" s="344">
        <f t="shared" si="6"/>
        <v>96.667568135169176</v>
      </c>
      <c r="L36" s="344">
        <f t="shared" si="6"/>
        <v>99.194771286176675</v>
      </c>
      <c r="M36" s="344">
        <f t="shared" si="6"/>
        <v>99.212462675420014</v>
      </c>
      <c r="N36" s="344">
        <f t="shared" si="6"/>
        <v>99.996127920555352</v>
      </c>
      <c r="O36" s="344">
        <f t="shared" si="6"/>
        <v>98.644404463652762</v>
      </c>
      <c r="P36" s="344">
        <f t="shared" si="6"/>
        <v>97.287241633792547</v>
      </c>
      <c r="Q36" s="344">
        <f t="shared" si="6"/>
        <v>95.64411151418112</v>
      </c>
      <c r="R36" s="344">
        <f t="shared" si="6"/>
        <v>97.3492775093532</v>
      </c>
      <c r="S36" s="344">
        <f t="shared" si="6"/>
        <v>97.689943262779835</v>
      </c>
      <c r="T36" s="344">
        <f t="shared" si="6"/>
        <v>98.166485076638182</v>
      </c>
      <c r="U36" s="344">
        <f t="shared" si="6"/>
        <v>95.967479901010392</v>
      </c>
      <c r="V36" s="344">
        <f t="shared" si="6"/>
        <v>96.628114700679518</v>
      </c>
      <c r="W36" s="344">
        <f t="shared" si="6"/>
        <v>100.82155772557383</v>
      </c>
      <c r="X36" s="344">
        <f t="shared" si="6"/>
        <v>99.996916203670281</v>
      </c>
      <c r="Y36" s="344">
        <f t="shared" si="6"/>
        <v>91.001652296177085</v>
      </c>
      <c r="DA36" s="119"/>
    </row>
    <row r="37" spans="1:105" ht="12" customHeight="1" x14ac:dyDescent="0.25">
      <c r="A37" s="158" t="s">
        <v>2136</v>
      </c>
      <c r="B37" s="344">
        <f>IF(FBT_ued!B$5=0,"",FBT_ued!B$5/B$5*1000)</f>
        <v>56.018127557728846</v>
      </c>
      <c r="C37" s="344">
        <f>IF(FBT_ued!C$5=0,"",FBT_ued!C$5/C$5*1000)</f>
        <v>55.822183462870349</v>
      </c>
      <c r="D37" s="344">
        <f>IF(FBT_ued!D$5=0,"",FBT_ued!D$5/D$5*1000)</f>
        <v>57.38958442147355</v>
      </c>
      <c r="E37" s="344">
        <f>IF(FBT_ued!E$5=0,"",FBT_ued!E$5/E$5*1000)</f>
        <v>58.102822746204865</v>
      </c>
      <c r="F37" s="344">
        <f>IF(FBT_ued!F$5=0,"",FBT_ued!F$5/F$5*1000)</f>
        <v>56.728271097979224</v>
      </c>
      <c r="G37" s="344">
        <f>IF(FBT_ued!G$5=0,"",FBT_ued!G$5/G$5*1000)</f>
        <v>54.863374175535391</v>
      </c>
      <c r="H37" s="344">
        <f>IF(FBT_ued!H$5=0,"",FBT_ued!H$5/H$5*1000)</f>
        <v>53.004884866622227</v>
      </c>
      <c r="I37" s="344">
        <f>IF(FBT_ued!I$5=0,"",FBT_ued!I$5/I$5*1000)</f>
        <v>52.647740709836242</v>
      </c>
      <c r="J37" s="344">
        <f>IF(FBT_ued!J$5=0,"",FBT_ued!J$5/J$5*1000)</f>
        <v>52.303482033493346</v>
      </c>
      <c r="K37" s="344">
        <f>IF(FBT_ued!K$5=0,"",FBT_ued!K$5/K$5*1000)</f>
        <v>51.614831208628864</v>
      </c>
      <c r="L37" s="344">
        <f>IF(FBT_ued!L$5=0,"",FBT_ued!L$5/L$5*1000)</f>
        <v>52.659778885223453</v>
      </c>
      <c r="M37" s="344">
        <f>IF(FBT_ued!M$5=0,"",FBT_ued!M$5/M$5*1000)</f>
        <v>51.722783398489362</v>
      </c>
      <c r="N37" s="344">
        <f>IF(FBT_ued!N$5=0,"",FBT_ued!N$5/N$5*1000)</f>
        <v>52.252633050360267</v>
      </c>
      <c r="O37" s="344">
        <f>IF(FBT_ued!O$5=0,"",FBT_ued!O$5/O$5*1000)</f>
        <v>51.844056332460596</v>
      </c>
      <c r="P37" s="344">
        <f>IF(FBT_ued!P$5=0,"",FBT_ued!P$5/P$5*1000)</f>
        <v>51.247778520298574</v>
      </c>
      <c r="Q37" s="344">
        <f>IF(FBT_ued!Q$5=0,"",FBT_ued!Q$5/Q$5*1000)</f>
        <v>50.152627289517334</v>
      </c>
      <c r="R37" s="344">
        <f>IF(FBT_ued!R$5=0,"",FBT_ued!R$5/R$5*1000)</f>
        <v>50.878749835016386</v>
      </c>
      <c r="S37" s="344">
        <f>IF(FBT_ued!S$5=0,"",FBT_ued!S$5/S$5*1000)</f>
        <v>49.863648374738908</v>
      </c>
      <c r="T37" s="344">
        <f>IF(FBT_ued!T$5=0,"",FBT_ued!T$5/T$5*1000)</f>
        <v>48.705292795717995</v>
      </c>
      <c r="U37" s="344">
        <f>IF(FBT_ued!U$5=0,"",FBT_ued!U$5/U$5*1000)</f>
        <v>47.001667309835454</v>
      </c>
      <c r="V37" s="344">
        <f>IF(FBT_ued!V$5=0,"",FBT_ued!V$5/V$5*1000)</f>
        <v>47.227455364333196</v>
      </c>
      <c r="W37" s="344">
        <f>IF(FBT_ued!W$5=0,"",FBT_ued!W$5/W$5*1000)</f>
        <v>50.397492253961488</v>
      </c>
      <c r="X37" s="344">
        <f>IF(FBT_ued!X$5=0,"",FBT_ued!X$5/X$5*1000)</f>
        <v>51.364169655975822</v>
      </c>
      <c r="Y37" s="344">
        <f>IF(FBT_ued!Y$5=0,"",FBT_ued!Y$5/Y$5*1000)</f>
        <v>46.800964000946806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1.0949628241488893</v>
      </c>
      <c r="C38" s="345">
        <f t="shared" si="7"/>
        <v>1.1714237208018703</v>
      </c>
      <c r="D38" s="345">
        <f t="shared" si="7"/>
        <v>1.0842152261883371</v>
      </c>
      <c r="E38" s="345">
        <f t="shared" si="7"/>
        <v>0.97968033231456342</v>
      </c>
      <c r="F38" s="345">
        <f t="shared" si="7"/>
        <v>1.0622907456953543</v>
      </c>
      <c r="G38" s="345">
        <f t="shared" si="7"/>
        <v>0.97529121853315404</v>
      </c>
      <c r="H38" s="345">
        <f t="shared" si="7"/>
        <v>0.9076095695343529</v>
      </c>
      <c r="I38" s="345">
        <f t="shared" si="7"/>
        <v>0.96327736234416439</v>
      </c>
      <c r="J38" s="345">
        <f t="shared" si="7"/>
        <v>0.92565314598800397</v>
      </c>
      <c r="K38" s="345">
        <f t="shared" si="7"/>
        <v>0.57853448489669757</v>
      </c>
      <c r="L38" s="345">
        <f t="shared" si="7"/>
        <v>0.65952595516849088</v>
      </c>
      <c r="M38" s="345">
        <f t="shared" si="7"/>
        <v>0.86829506617526464</v>
      </c>
      <c r="N38" s="345">
        <f t="shared" si="7"/>
        <v>0.82873790730345454</v>
      </c>
      <c r="O38" s="345">
        <f t="shared" si="7"/>
        <v>0.7894479064876504</v>
      </c>
      <c r="P38" s="345">
        <f t="shared" si="7"/>
        <v>0.76315384038894352</v>
      </c>
      <c r="Q38" s="345">
        <f t="shared" si="7"/>
        <v>0.82460502546221004</v>
      </c>
      <c r="R38" s="345">
        <f t="shared" si="7"/>
        <v>0.86965728705045331</v>
      </c>
      <c r="S38" s="345">
        <f t="shared" si="7"/>
        <v>1.1901853890268967</v>
      </c>
      <c r="T38" s="345">
        <f t="shared" si="7"/>
        <v>1.5587996852358585</v>
      </c>
      <c r="U38" s="345">
        <f t="shared" si="7"/>
        <v>1.7239715143097452</v>
      </c>
      <c r="V38" s="345">
        <f t="shared" si="7"/>
        <v>1.7481394781248019</v>
      </c>
      <c r="W38" s="345">
        <f t="shared" si="7"/>
        <v>1.4646703421291123</v>
      </c>
      <c r="X38" s="345">
        <f t="shared" si="7"/>
        <v>1.1102354573340611</v>
      </c>
      <c r="Y38" s="345">
        <f t="shared" si="7"/>
        <v>1.0938682884126067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final energy consumption"</f>
        <v>LU: Food, beverages and tobacco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22.787360275150469</v>
      </c>
      <c r="C5" s="223">
        <v>24.762596732588129</v>
      </c>
      <c r="D5" s="223">
        <v>28.865262252794501</v>
      </c>
      <c r="E5" s="223">
        <v>26.252622527944961</v>
      </c>
      <c r="F5" s="223">
        <v>24.153482373172832</v>
      </c>
      <c r="G5" s="223">
        <v>23.316938950988821</v>
      </c>
      <c r="H5" s="223">
        <v>20.103353396388659</v>
      </c>
      <c r="I5" s="223">
        <v>18.09062768701633</v>
      </c>
      <c r="J5" s="223">
        <v>18.309802235597591</v>
      </c>
      <c r="K5" s="223">
        <v>16.46672398968186</v>
      </c>
      <c r="L5" s="223">
        <v>17.050730868443679</v>
      </c>
      <c r="M5" s="223">
        <v>21.932846087704199</v>
      </c>
      <c r="N5" s="223">
        <v>19.8616509028375</v>
      </c>
      <c r="O5" s="223">
        <v>18.28933791917455</v>
      </c>
      <c r="P5" s="223">
        <v>26.93611349957008</v>
      </c>
      <c r="Q5" s="223">
        <v>20.534135855546001</v>
      </c>
      <c r="R5" s="223">
        <v>23.5018916595013</v>
      </c>
      <c r="S5" s="223">
        <v>23.16371453138435</v>
      </c>
      <c r="T5" s="223">
        <v>15.76173688736027</v>
      </c>
      <c r="U5" s="223">
        <v>17.156147893379192</v>
      </c>
      <c r="V5" s="223">
        <v>17.535683576956149</v>
      </c>
      <c r="W5" s="223">
        <v>21.334049871023218</v>
      </c>
      <c r="X5" s="223">
        <v>22.765262252794489</v>
      </c>
      <c r="Y5" s="223">
        <v>21.802063628546851</v>
      </c>
      <c r="DA5" s="89" t="s">
        <v>2118</v>
      </c>
    </row>
    <row r="6" spans="1:105" ht="12" customHeight="1" x14ac:dyDescent="0.25">
      <c r="A6" s="55" t="s">
        <v>91</v>
      </c>
      <c r="B6" s="259">
        <v>0.5391699462798959</v>
      </c>
      <c r="C6" s="259">
        <v>0.56434084296189402</v>
      </c>
      <c r="D6" s="259">
        <v>0.68653351533492502</v>
      </c>
      <c r="E6" s="259">
        <v>0.66222683043060104</v>
      </c>
      <c r="F6" s="259">
        <v>0.58519618047691968</v>
      </c>
      <c r="G6" s="259">
        <v>0.58791649456563855</v>
      </c>
      <c r="H6" s="259">
        <v>0.52108837572440647</v>
      </c>
      <c r="I6" s="259">
        <v>0.45503957531084138</v>
      </c>
      <c r="J6" s="259">
        <v>0.46802147719858611</v>
      </c>
      <c r="K6" s="259">
        <v>0.49429329427860252</v>
      </c>
      <c r="L6" s="259">
        <v>0.4961272579863199</v>
      </c>
      <c r="M6" s="259">
        <v>0.58140815450083916</v>
      </c>
      <c r="N6" s="259">
        <v>0.53673377601482941</v>
      </c>
      <c r="O6" s="259">
        <v>0.49571474203963151</v>
      </c>
      <c r="P6" s="259">
        <v>0.74191909441893622</v>
      </c>
      <c r="Q6" s="259">
        <v>0.54869202313440413</v>
      </c>
      <c r="R6" s="259">
        <v>0.61649326396592485</v>
      </c>
      <c r="S6" s="259">
        <v>0.53782535328842962</v>
      </c>
      <c r="T6" s="259">
        <v>0.30731318510386191</v>
      </c>
      <c r="U6" s="259">
        <v>0.30630434812876539</v>
      </c>
      <c r="V6" s="259">
        <v>0.30828920436927137</v>
      </c>
      <c r="W6" s="259">
        <v>0.43883057555229571</v>
      </c>
      <c r="X6" s="259">
        <v>0.56065308988499363</v>
      </c>
      <c r="Y6" s="259">
        <v>0.54132595550094964</v>
      </c>
      <c r="DA6" s="67" t="s">
        <v>2137</v>
      </c>
    </row>
    <row r="7" spans="1:105" ht="12" customHeight="1" x14ac:dyDescent="0.25">
      <c r="A7" s="173" t="s">
        <v>92</v>
      </c>
      <c r="B7" s="224">
        <v>0.6290316039932119</v>
      </c>
      <c r="C7" s="224">
        <v>0.65839765012220985</v>
      </c>
      <c r="D7" s="224">
        <v>0.80095576789074641</v>
      </c>
      <c r="E7" s="224">
        <v>0.77259796883570131</v>
      </c>
      <c r="F7" s="224">
        <v>0.68272887722307318</v>
      </c>
      <c r="G7" s="224">
        <v>0.68590257699324508</v>
      </c>
      <c r="H7" s="224">
        <v>0.60793643834514099</v>
      </c>
      <c r="I7" s="224">
        <v>0.53087950452931509</v>
      </c>
      <c r="J7" s="224">
        <v>0.54602505673168378</v>
      </c>
      <c r="K7" s="224">
        <v>0.57667550999170292</v>
      </c>
      <c r="L7" s="224">
        <v>0.5788151343173733</v>
      </c>
      <c r="M7" s="224">
        <v>0.67830951358431235</v>
      </c>
      <c r="N7" s="224">
        <v>0.62618940535063461</v>
      </c>
      <c r="O7" s="224">
        <v>0.57833386571290346</v>
      </c>
      <c r="P7" s="224">
        <v>0.86557227682209226</v>
      </c>
      <c r="Q7" s="224">
        <v>0.64014069365680448</v>
      </c>
      <c r="R7" s="224">
        <v>0.71924214129357877</v>
      </c>
      <c r="S7" s="224">
        <v>0.62746291216983474</v>
      </c>
      <c r="T7" s="224">
        <v>0.35853204928783883</v>
      </c>
      <c r="U7" s="224">
        <v>0.35735507281689299</v>
      </c>
      <c r="V7" s="224">
        <v>0.35967073843081659</v>
      </c>
      <c r="W7" s="224">
        <v>0.5119690048110116</v>
      </c>
      <c r="X7" s="224">
        <v>0.65409527153249247</v>
      </c>
      <c r="Y7" s="224">
        <v>0.63154694808444123</v>
      </c>
      <c r="DA7" s="177" t="s">
        <v>2138</v>
      </c>
    </row>
    <row r="8" spans="1:105" ht="12" customHeight="1" x14ac:dyDescent="0.25">
      <c r="A8" s="173" t="s">
        <v>93</v>
      </c>
      <c r="B8" s="224">
        <v>1.437786523413056</v>
      </c>
      <c r="C8" s="224">
        <v>1.5049089145650509</v>
      </c>
      <c r="D8" s="224">
        <v>1.830756040893134</v>
      </c>
      <c r="E8" s="224">
        <v>1.7659382144816029</v>
      </c>
      <c r="F8" s="224">
        <v>1.5605231479384529</v>
      </c>
      <c r="G8" s="224">
        <v>1.5677773188417019</v>
      </c>
      <c r="H8" s="224">
        <v>1.389569001931751</v>
      </c>
      <c r="I8" s="224">
        <v>1.2134388674955769</v>
      </c>
      <c r="J8" s="224">
        <v>1.2480572725295631</v>
      </c>
      <c r="K8" s="224">
        <v>1.3181154514096061</v>
      </c>
      <c r="L8" s="224">
        <v>1.3230060212968531</v>
      </c>
      <c r="M8" s="224">
        <v>1.5504217453355711</v>
      </c>
      <c r="N8" s="224">
        <v>1.4312900693728789</v>
      </c>
      <c r="O8" s="224">
        <v>1.3219059787723511</v>
      </c>
      <c r="P8" s="224">
        <v>1.978450918450497</v>
      </c>
      <c r="Q8" s="224">
        <v>1.463178728358411</v>
      </c>
      <c r="R8" s="224">
        <v>1.6439820372424661</v>
      </c>
      <c r="S8" s="224">
        <v>1.4342009421024791</v>
      </c>
      <c r="T8" s="224">
        <v>0.81950182694363161</v>
      </c>
      <c r="U8" s="224">
        <v>0.8168115950100413</v>
      </c>
      <c r="V8" s="224">
        <v>0.82210454498472385</v>
      </c>
      <c r="W8" s="224">
        <v>1.1702148681394551</v>
      </c>
      <c r="X8" s="224">
        <v>1.4950749063599831</v>
      </c>
      <c r="Y8" s="224">
        <v>1.4435358813358661</v>
      </c>
      <c r="DA8" s="177" t="s">
        <v>2139</v>
      </c>
    </row>
    <row r="9" spans="1:105" ht="12" customHeight="1" x14ac:dyDescent="0.25">
      <c r="A9" s="173" t="s">
        <v>94</v>
      </c>
      <c r="B9" s="224">
        <v>1.078339892559792</v>
      </c>
      <c r="C9" s="224">
        <v>1.128681685923788</v>
      </c>
      <c r="D9" s="224">
        <v>1.37306703066985</v>
      </c>
      <c r="E9" s="224">
        <v>1.3244536608612021</v>
      </c>
      <c r="F9" s="224">
        <v>1.1703923609538389</v>
      </c>
      <c r="G9" s="224">
        <v>1.1758329891312771</v>
      </c>
      <c r="H9" s="224">
        <v>1.0421767514488129</v>
      </c>
      <c r="I9" s="224">
        <v>0.91007915062168288</v>
      </c>
      <c r="J9" s="224">
        <v>0.93604295439717211</v>
      </c>
      <c r="K9" s="224">
        <v>0.98858658855720505</v>
      </c>
      <c r="L9" s="224">
        <v>0.99225451597263981</v>
      </c>
      <c r="M9" s="224">
        <v>1.1628163090016781</v>
      </c>
      <c r="N9" s="224">
        <v>1.073467552029659</v>
      </c>
      <c r="O9" s="224">
        <v>0.9914294840792629</v>
      </c>
      <c r="P9" s="224">
        <v>1.483838188837872</v>
      </c>
      <c r="Q9" s="224">
        <v>1.097384046268808</v>
      </c>
      <c r="R9" s="224">
        <v>1.2329865279318499</v>
      </c>
      <c r="S9" s="224">
        <v>1.075650706576859</v>
      </c>
      <c r="T9" s="224">
        <v>0.6146263702077237</v>
      </c>
      <c r="U9" s="224">
        <v>0.61260869625753089</v>
      </c>
      <c r="V9" s="224">
        <v>0.61657840873854275</v>
      </c>
      <c r="W9" s="224">
        <v>0.87766115110459142</v>
      </c>
      <c r="X9" s="224">
        <v>1.121306179769987</v>
      </c>
      <c r="Y9" s="224">
        <v>1.0826519110018991</v>
      </c>
      <c r="DA9" s="177" t="s">
        <v>2140</v>
      </c>
    </row>
    <row r="10" spans="1:105" ht="12" customHeight="1" x14ac:dyDescent="0.25">
      <c r="A10" s="56" t="s">
        <v>95</v>
      </c>
      <c r="B10" s="260">
        <v>0.57881508914890067</v>
      </c>
      <c r="C10" s="260">
        <v>0.603606732474263</v>
      </c>
      <c r="D10" s="260">
        <v>0.73759233408371072</v>
      </c>
      <c r="E10" s="260">
        <v>0.76186051706693303</v>
      </c>
      <c r="F10" s="260">
        <v>0.66747675751265823</v>
      </c>
      <c r="G10" s="260">
        <v>0.66640634164547419</v>
      </c>
      <c r="H10" s="260">
        <v>0.60107154407648167</v>
      </c>
      <c r="I10" s="260">
        <v>0.5219339783210889</v>
      </c>
      <c r="J10" s="260">
        <v>0.53969632319715766</v>
      </c>
      <c r="K10" s="260">
        <v>0.57846336092449213</v>
      </c>
      <c r="L10" s="260">
        <v>0.57159440312236254</v>
      </c>
      <c r="M10" s="260">
        <v>0.65738668803974909</v>
      </c>
      <c r="N10" s="260">
        <v>0.6131366240629097</v>
      </c>
      <c r="O10" s="260">
        <v>0.55395650924486961</v>
      </c>
      <c r="P10" s="260">
        <v>0.83353267107881179</v>
      </c>
      <c r="Q10" s="260">
        <v>0.6089202389193179</v>
      </c>
      <c r="R10" s="260">
        <v>0.67951807397207076</v>
      </c>
      <c r="S10" s="260">
        <v>0.57605726187572937</v>
      </c>
      <c r="T10" s="260">
        <v>0.33767847570022619</v>
      </c>
      <c r="U10" s="260">
        <v>0.3526923790503339</v>
      </c>
      <c r="V10" s="260">
        <v>0.35867789075550238</v>
      </c>
      <c r="W10" s="260">
        <v>0.47390351488986943</v>
      </c>
      <c r="X10" s="260">
        <v>0.60651545009880292</v>
      </c>
      <c r="Y10" s="260">
        <v>0.58677106336596718</v>
      </c>
      <c r="DA10" s="68" t="s">
        <v>2141</v>
      </c>
    </row>
    <row r="11" spans="1:105" ht="12" customHeight="1" x14ac:dyDescent="0.25">
      <c r="A11" s="37" t="s">
        <v>159</v>
      </c>
      <c r="B11" s="226">
        <v>1.7607843575154089E-2</v>
      </c>
      <c r="C11" s="226">
        <v>2.5920756290841548E-2</v>
      </c>
      <c r="D11" s="226">
        <v>2.1317703685792801E-2</v>
      </c>
      <c r="E11" s="226">
        <v>9.3327322498168927E-3</v>
      </c>
      <c r="F11" s="226">
        <v>1.230841558808124E-2</v>
      </c>
      <c r="G11" s="226">
        <v>8.6006920883241519E-3</v>
      </c>
      <c r="H11" s="226">
        <v>3.639687474119298E-3</v>
      </c>
      <c r="I11" s="226">
        <v>3.4549440130173812E-3</v>
      </c>
      <c r="J11" s="226">
        <v>2.1479492830853409E-3</v>
      </c>
      <c r="K11" s="226">
        <v>6.9573149245479905E-4</v>
      </c>
      <c r="L11" s="226">
        <v>1.730527891510918E-3</v>
      </c>
      <c r="M11" s="226">
        <v>2.0028275151470409E-3</v>
      </c>
      <c r="N11" s="226">
        <v>2.049502226604558E-3</v>
      </c>
      <c r="O11" s="226">
        <v>2.7476242665076599E-3</v>
      </c>
      <c r="P11" s="226">
        <v>3.479264781105702E-3</v>
      </c>
      <c r="Q11" s="226">
        <v>3.602274209843406E-3</v>
      </c>
      <c r="R11" s="226">
        <v>6.0523308259299146E-3</v>
      </c>
      <c r="S11" s="226">
        <v>3.6337907589733397E-2</v>
      </c>
      <c r="T11" s="226">
        <v>7.0361802106925248E-2</v>
      </c>
      <c r="U11" s="226">
        <v>0.10878821717378021</v>
      </c>
      <c r="V11" s="226">
        <v>0.116768456484836</v>
      </c>
      <c r="W11" s="226">
        <v>7.738727595726845E-2</v>
      </c>
      <c r="X11" s="226">
        <v>3.1841709194626457E-2</v>
      </c>
      <c r="Y11" s="226">
        <v>2.905827267598007E-2</v>
      </c>
      <c r="DA11" s="69" t="s">
        <v>2142</v>
      </c>
    </row>
    <row r="12" spans="1:105" ht="12" customHeight="1" x14ac:dyDescent="0.25">
      <c r="A12" s="37" t="s">
        <v>35</v>
      </c>
      <c r="B12" s="226">
        <v>5.5449861932596947E-2</v>
      </c>
      <c r="C12" s="226">
        <v>7.1666910388656746E-2</v>
      </c>
      <c r="D12" s="226">
        <v>6.8463482024285205E-2</v>
      </c>
      <c r="E12" s="226">
        <v>3.0150624326708449E-2</v>
      </c>
      <c r="F12" s="226">
        <v>3.5441428257670479E-2</v>
      </c>
      <c r="G12" s="226">
        <v>3.0454132089522239E-2</v>
      </c>
      <c r="H12" s="226">
        <v>2.1882400785700151E-2</v>
      </c>
      <c r="I12" s="226">
        <v>2.478301678164789E-2</v>
      </c>
      <c r="J12" s="226">
        <v>2.302561503998813E-2</v>
      </c>
      <c r="K12" s="226">
        <v>6.1809762309143106E-3</v>
      </c>
      <c r="L12" s="226">
        <v>8.6160831307654888E-3</v>
      </c>
      <c r="M12" s="226">
        <v>2.61824251574065E-2</v>
      </c>
      <c r="N12" s="226">
        <v>1.9095041564085029E-2</v>
      </c>
      <c r="O12" s="226">
        <v>1.9359845754910399E-2</v>
      </c>
      <c r="P12" s="226">
        <v>2.5023835166813418E-2</v>
      </c>
      <c r="Q12" s="226">
        <v>2.4700182865327429E-2</v>
      </c>
      <c r="R12" s="226">
        <v>3.1540334459984019E-2</v>
      </c>
      <c r="S12" s="226">
        <v>4.6303834787399398E-2</v>
      </c>
      <c r="T12" s="226">
        <v>4.9731179940241753E-2</v>
      </c>
      <c r="U12" s="226">
        <v>6.0363989012543522E-2</v>
      </c>
      <c r="V12" s="226">
        <v>6.2878527114859847E-2</v>
      </c>
      <c r="W12" s="226">
        <v>5.6557595591504292E-2</v>
      </c>
      <c r="X12" s="226">
        <v>2.5288759017332969E-2</v>
      </c>
      <c r="Y12" s="226">
        <v>2.280525071322103E-2</v>
      </c>
      <c r="DA12" s="69" t="s">
        <v>2143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2144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2145</v>
      </c>
    </row>
    <row r="15" spans="1:105" ht="12" customHeight="1" x14ac:dyDescent="0.25">
      <c r="A15" s="37" t="s">
        <v>40</v>
      </c>
      <c r="B15" s="226">
        <v>0.50575738364114964</v>
      </c>
      <c r="C15" s="226">
        <v>0.50601906579476474</v>
      </c>
      <c r="D15" s="226">
        <v>0.64781114837363274</v>
      </c>
      <c r="E15" s="226">
        <v>0.72237716049040768</v>
      </c>
      <c r="F15" s="226">
        <v>0.61972691366690646</v>
      </c>
      <c r="G15" s="226">
        <v>0.62735151746762774</v>
      </c>
      <c r="H15" s="226">
        <v>0.57554945581666217</v>
      </c>
      <c r="I15" s="226">
        <v>0.49369601752642372</v>
      </c>
      <c r="J15" s="226">
        <v>0.51452275887408416</v>
      </c>
      <c r="K15" s="226">
        <v>0.57158665320112301</v>
      </c>
      <c r="L15" s="226">
        <v>0.56124779210008613</v>
      </c>
      <c r="M15" s="226">
        <v>0.62920143536719553</v>
      </c>
      <c r="N15" s="226">
        <v>0.59199208027222006</v>
      </c>
      <c r="O15" s="226">
        <v>0.5318490392234515</v>
      </c>
      <c r="P15" s="226">
        <v>0.80502957113089268</v>
      </c>
      <c r="Q15" s="226">
        <v>0.58061778184414703</v>
      </c>
      <c r="R15" s="226">
        <v>0.64192540868615677</v>
      </c>
      <c r="S15" s="226">
        <v>0.49341551949859652</v>
      </c>
      <c r="T15" s="226">
        <v>0.21758549365305921</v>
      </c>
      <c r="U15" s="226">
        <v>0.1835401728640102</v>
      </c>
      <c r="V15" s="226">
        <v>0.17903090715580661</v>
      </c>
      <c r="W15" s="226">
        <v>0.33995864334109671</v>
      </c>
      <c r="X15" s="226">
        <v>0.54938498188684348</v>
      </c>
      <c r="Y15" s="226">
        <v>0.5349075399767661</v>
      </c>
      <c r="DA15" s="69" t="s">
        <v>2146</v>
      </c>
    </row>
    <row r="16" spans="1:105" ht="12" customHeight="1" x14ac:dyDescent="0.25">
      <c r="A16" s="57" t="s">
        <v>2147</v>
      </c>
      <c r="B16" s="261">
        <f t="shared" ref="B16:Y16" si="0">B17+B23+B24</f>
        <v>1.7795788631490939</v>
      </c>
      <c r="C16" s="261">
        <f t="shared" si="0"/>
        <v>1.8559674648597404</v>
      </c>
      <c r="D16" s="261">
        <f t="shared" si="0"/>
        <v>2.2676996834779248</v>
      </c>
      <c r="E16" s="261">
        <f t="shared" si="0"/>
        <v>2.2184367514053722</v>
      </c>
      <c r="F16" s="261">
        <f t="shared" si="0"/>
        <v>1.9417411572139294</v>
      </c>
      <c r="G16" s="261">
        <f t="shared" si="0"/>
        <v>1.9685671746875253</v>
      </c>
      <c r="H16" s="261">
        <f t="shared" si="0"/>
        <v>1.7597957252826526</v>
      </c>
      <c r="I16" s="261">
        <f t="shared" si="0"/>
        <v>1.5230821654966125</v>
      </c>
      <c r="J16" s="261">
        <f t="shared" si="0"/>
        <v>1.5738158216622051</v>
      </c>
      <c r="K16" s="261">
        <f t="shared" si="0"/>
        <v>1.7749335463157645</v>
      </c>
      <c r="L16" s="261">
        <f t="shared" si="0"/>
        <v>1.7544733900059939</v>
      </c>
      <c r="M16" s="261">
        <f t="shared" si="0"/>
        <v>1.9774070531488828</v>
      </c>
      <c r="N16" s="261">
        <f t="shared" si="0"/>
        <v>1.8411208765412517</v>
      </c>
      <c r="O16" s="261">
        <f t="shared" si="0"/>
        <v>1.7015267070977786</v>
      </c>
      <c r="P16" s="261">
        <f t="shared" si="0"/>
        <v>2.5599515407899505</v>
      </c>
      <c r="Q16" s="261">
        <f t="shared" si="0"/>
        <v>1.870656078608707</v>
      </c>
      <c r="R16" s="261">
        <f t="shared" si="0"/>
        <v>2.0878736830334867</v>
      </c>
      <c r="S16" s="261">
        <f t="shared" si="0"/>
        <v>1.7711978138902627</v>
      </c>
      <c r="T16" s="261">
        <f t="shared" si="0"/>
        <v>1.0376204819089871</v>
      </c>
      <c r="U16" s="261">
        <f t="shared" si="0"/>
        <v>1.0825814850013034</v>
      </c>
      <c r="V16" s="261">
        <f t="shared" si="0"/>
        <v>1.1006968086160489</v>
      </c>
      <c r="W16" s="261">
        <f t="shared" si="0"/>
        <v>1.4568169907137918</v>
      </c>
      <c r="X16" s="261">
        <f t="shared" si="0"/>
        <v>1.8643985974872077</v>
      </c>
      <c r="Y16" s="261">
        <f t="shared" si="0"/>
        <v>1.8036192665379771</v>
      </c>
      <c r="DA16" s="70"/>
    </row>
    <row r="17" spans="1:105" ht="12" customHeight="1" x14ac:dyDescent="0.25">
      <c r="A17" s="60" t="s">
        <v>2148</v>
      </c>
      <c r="B17" s="329">
        <v>0.21917311652325311</v>
      </c>
      <c r="C17" s="329">
        <v>0.29276300003849481</v>
      </c>
      <c r="D17" s="329">
        <v>0.26934355713023378</v>
      </c>
      <c r="E17" s="329">
        <v>0.1652902587515</v>
      </c>
      <c r="F17" s="329">
        <v>0.19836992136788581</v>
      </c>
      <c r="G17" s="329">
        <v>0.14792838494384131</v>
      </c>
      <c r="H17" s="329">
        <v>0.10401345600015301</v>
      </c>
      <c r="I17" s="329">
        <v>0.1162441072024101</v>
      </c>
      <c r="J17" s="329">
        <v>0.1049257929501644</v>
      </c>
      <c r="K17" s="329">
        <v>2.0630123170107331E-2</v>
      </c>
      <c r="L17" s="329">
        <v>3.1039833066829239E-2</v>
      </c>
      <c r="M17" s="329">
        <v>9.6082060019006599E-2</v>
      </c>
      <c r="N17" s="329">
        <v>7.3298641199334269E-2</v>
      </c>
      <c r="O17" s="329">
        <v>6.632241006425417E-2</v>
      </c>
      <c r="P17" s="329">
        <v>8.5509299843757353E-2</v>
      </c>
      <c r="Q17" s="329">
        <v>8.4907371225512548E-2</v>
      </c>
      <c r="R17" s="329">
        <v>0.1127779958577418</v>
      </c>
      <c r="S17" s="329">
        <v>0.24792522713139831</v>
      </c>
      <c r="T17" s="329">
        <v>0.3602789461415008</v>
      </c>
      <c r="U17" s="329">
        <v>0.50745661855897128</v>
      </c>
      <c r="V17" s="329">
        <v>0.53894095079908744</v>
      </c>
      <c r="W17" s="329">
        <v>0.40183461464631809</v>
      </c>
      <c r="X17" s="329">
        <v>0.17139140463587821</v>
      </c>
      <c r="Y17" s="329">
        <v>0.15559057016760319</v>
      </c>
      <c r="DA17" s="72" t="s">
        <v>2149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2150</v>
      </c>
    </row>
    <row r="19" spans="1:105" ht="12" customHeight="1" x14ac:dyDescent="0.25">
      <c r="A19" s="59" t="s">
        <v>31</v>
      </c>
      <c r="B19" s="230">
        <v>0</v>
      </c>
      <c r="C19" s="230">
        <v>0</v>
      </c>
      <c r="D19" s="230">
        <v>0</v>
      </c>
      <c r="E19" s="230">
        <v>5.596598281059529E-2</v>
      </c>
      <c r="F19" s="230">
        <v>6.7650631320377477E-2</v>
      </c>
      <c r="G19" s="230">
        <v>3.7515246742960792E-2</v>
      </c>
      <c r="H19" s="230">
        <v>3.2438233891903499E-2</v>
      </c>
      <c r="I19" s="230">
        <v>3.7859260280950768E-2</v>
      </c>
      <c r="J19" s="230">
        <v>3.4890686632826011E-2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</v>
      </c>
      <c r="DA19" s="71" t="s">
        <v>2151</v>
      </c>
    </row>
    <row r="20" spans="1:105" ht="12" customHeight="1" x14ac:dyDescent="0.25">
      <c r="A20" s="59" t="s">
        <v>159</v>
      </c>
      <c r="B20" s="230">
        <v>5.282353072546226E-2</v>
      </c>
      <c r="C20" s="230">
        <v>7.7762268872524631E-2</v>
      </c>
      <c r="D20" s="230">
        <v>6.3953111057378359E-2</v>
      </c>
      <c r="E20" s="230">
        <v>2.5841121024856681E-2</v>
      </c>
      <c r="F20" s="230">
        <v>3.369534259590698E-2</v>
      </c>
      <c r="G20" s="230">
        <v>2.431529072687582E-2</v>
      </c>
      <c r="H20" s="230">
        <v>1.0207293255655619E-2</v>
      </c>
      <c r="I20" s="230">
        <v>9.5904679361174822E-3</v>
      </c>
      <c r="J20" s="230">
        <v>5.9757869197430433E-3</v>
      </c>
      <c r="K20" s="230">
        <v>2.0871944773643981E-3</v>
      </c>
      <c r="L20" s="230">
        <v>5.1915836745327583E-3</v>
      </c>
      <c r="M20" s="230">
        <v>5.8404390623815741E-3</v>
      </c>
      <c r="N20" s="230">
        <v>5.9716215129530263E-3</v>
      </c>
      <c r="O20" s="230">
        <v>8.2428727995229809E-3</v>
      </c>
      <c r="P20" s="230">
        <v>1.0437794343317101E-2</v>
      </c>
      <c r="Q20" s="230">
        <v>1.080682262953022E-2</v>
      </c>
      <c r="R20" s="230">
        <v>1.8156992477789749E-2</v>
      </c>
      <c r="S20" s="230">
        <v>0.1090137227692002</v>
      </c>
      <c r="T20" s="230">
        <v>0.2110854063207756</v>
      </c>
      <c r="U20" s="230">
        <v>0.32636465152134059</v>
      </c>
      <c r="V20" s="230">
        <v>0.35030536945450791</v>
      </c>
      <c r="W20" s="230">
        <v>0.23216182787180531</v>
      </c>
      <c r="X20" s="230">
        <v>9.5525127583879335E-2</v>
      </c>
      <c r="Y20" s="230">
        <v>8.7174818027940165E-2</v>
      </c>
      <c r="DA20" s="71" t="s">
        <v>2152</v>
      </c>
    </row>
    <row r="21" spans="1:105" ht="12" customHeight="1" x14ac:dyDescent="0.25">
      <c r="A21" s="59" t="s">
        <v>32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1.3891132719013511E-2</v>
      </c>
      <c r="N21" s="230">
        <v>1.1689919362887109E-2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2153</v>
      </c>
    </row>
    <row r="22" spans="1:105" ht="12" customHeight="1" x14ac:dyDescent="0.25">
      <c r="A22" s="59" t="s">
        <v>35</v>
      </c>
      <c r="B22" s="230">
        <v>0.16634958579779091</v>
      </c>
      <c r="C22" s="230">
        <v>0.21500073116597021</v>
      </c>
      <c r="D22" s="230">
        <v>0.2053904460728555</v>
      </c>
      <c r="E22" s="230">
        <v>8.3483154916048047E-2</v>
      </c>
      <c r="F22" s="230">
        <v>9.7023947451601353E-2</v>
      </c>
      <c r="G22" s="230">
        <v>8.6097847474004674E-2</v>
      </c>
      <c r="H22" s="230">
        <v>6.1367928852593921E-2</v>
      </c>
      <c r="I22" s="230">
        <v>6.8794378985341839E-2</v>
      </c>
      <c r="J22" s="230">
        <v>6.4059319397595307E-2</v>
      </c>
      <c r="K22" s="230">
        <v>1.854292869274294E-2</v>
      </c>
      <c r="L22" s="230">
        <v>2.584824939229648E-2</v>
      </c>
      <c r="M22" s="230">
        <v>7.6350488237611522E-2</v>
      </c>
      <c r="N22" s="230">
        <v>5.5637100323494129E-2</v>
      </c>
      <c r="O22" s="230">
        <v>5.8079537264731189E-2</v>
      </c>
      <c r="P22" s="230">
        <v>7.5071505500440255E-2</v>
      </c>
      <c r="Q22" s="230">
        <v>7.4100548595982321E-2</v>
      </c>
      <c r="R22" s="230">
        <v>9.4621003379952051E-2</v>
      </c>
      <c r="S22" s="230">
        <v>0.13891150436219821</v>
      </c>
      <c r="T22" s="230">
        <v>0.1491935398207252</v>
      </c>
      <c r="U22" s="230">
        <v>0.18109196703763061</v>
      </c>
      <c r="V22" s="230">
        <v>0.18863558134457961</v>
      </c>
      <c r="W22" s="230">
        <v>0.16967278677451281</v>
      </c>
      <c r="X22" s="230">
        <v>7.5866277051998901E-2</v>
      </c>
      <c r="Y22" s="230">
        <v>6.8415752139663083E-2</v>
      </c>
      <c r="DA22" s="71" t="s">
        <v>2154</v>
      </c>
    </row>
    <row r="23" spans="1:105" ht="12" customHeight="1" x14ac:dyDescent="0.25">
      <c r="A23" s="60" t="s">
        <v>2155</v>
      </c>
      <c r="B23" s="329">
        <v>1.517272150923449</v>
      </c>
      <c r="C23" s="329">
        <v>1.518057197384294</v>
      </c>
      <c r="D23" s="329">
        <v>1.943433445120897</v>
      </c>
      <c r="E23" s="329">
        <v>2.0001683462194242</v>
      </c>
      <c r="F23" s="329">
        <v>1.6965555414078901</v>
      </c>
      <c r="G23" s="329">
        <v>1.773605470178433</v>
      </c>
      <c r="H23" s="329">
        <v>1.6140951992245469</v>
      </c>
      <c r="I23" s="329">
        <v>1.370434892269335</v>
      </c>
      <c r="J23" s="329">
        <v>1.431448310536154</v>
      </c>
      <c r="K23" s="329">
        <v>1.7147599596033689</v>
      </c>
      <c r="L23" s="329">
        <v>1.6837433763002589</v>
      </c>
      <c r="M23" s="329">
        <v>1.8348123407698089</v>
      </c>
      <c r="N23" s="329">
        <v>1.7248835332607311</v>
      </c>
      <c r="O23" s="329">
        <v>1.595547117670354</v>
      </c>
      <c r="P23" s="329">
        <v>2.4150887133926782</v>
      </c>
      <c r="Q23" s="329">
        <v>1.7418533455324421</v>
      </c>
      <c r="R23" s="329">
        <v>1.925776226058471</v>
      </c>
      <c r="S23" s="329">
        <v>1.48024655849579</v>
      </c>
      <c r="T23" s="329">
        <v>0.65275648095917749</v>
      </c>
      <c r="U23" s="329">
        <v>0.55062051859203065</v>
      </c>
      <c r="V23" s="329">
        <v>0.53709272146741982</v>
      </c>
      <c r="W23" s="329">
        <v>1.01987593002329</v>
      </c>
      <c r="X23" s="329">
        <v>1.64815494566053</v>
      </c>
      <c r="Y23" s="329">
        <v>1.604722619930298</v>
      </c>
      <c r="DA23" s="72" t="s">
        <v>2156</v>
      </c>
    </row>
    <row r="24" spans="1:105" ht="12" customHeight="1" x14ac:dyDescent="0.25">
      <c r="A24" s="60" t="s">
        <v>2157</v>
      </c>
      <c r="B24" s="329">
        <v>4.3133595702391669E-2</v>
      </c>
      <c r="C24" s="329">
        <v>4.5147267436951521E-2</v>
      </c>
      <c r="D24" s="329">
        <v>5.4922681226794022E-2</v>
      </c>
      <c r="E24" s="329">
        <v>5.2978146434448078E-2</v>
      </c>
      <c r="F24" s="329">
        <v>4.6815694438153588E-2</v>
      </c>
      <c r="G24" s="329">
        <v>4.7033319565251072E-2</v>
      </c>
      <c r="H24" s="329">
        <v>4.1687070057952511E-2</v>
      </c>
      <c r="I24" s="329">
        <v>3.6403166024867317E-2</v>
      </c>
      <c r="J24" s="329">
        <v>3.744171817588688E-2</v>
      </c>
      <c r="K24" s="329">
        <v>3.9543463542288187E-2</v>
      </c>
      <c r="L24" s="329">
        <v>3.9690180638905587E-2</v>
      </c>
      <c r="M24" s="329">
        <v>4.6512652360067137E-2</v>
      </c>
      <c r="N24" s="329">
        <v>4.2938702081186358E-2</v>
      </c>
      <c r="O24" s="329">
        <v>3.9657179363170501E-2</v>
      </c>
      <c r="P24" s="329">
        <v>5.9353527553514883E-2</v>
      </c>
      <c r="Q24" s="329">
        <v>4.3895361850752317E-2</v>
      </c>
      <c r="R24" s="329">
        <v>4.9319461117273991E-2</v>
      </c>
      <c r="S24" s="329">
        <v>4.3026028263074369E-2</v>
      </c>
      <c r="T24" s="329">
        <v>2.4585054808308939E-2</v>
      </c>
      <c r="U24" s="329">
        <v>2.4504347850301231E-2</v>
      </c>
      <c r="V24" s="329">
        <v>2.466313634954171E-2</v>
      </c>
      <c r="W24" s="329">
        <v>3.5106446044183663E-2</v>
      </c>
      <c r="X24" s="329">
        <v>4.4852247190799478E-2</v>
      </c>
      <c r="Y24" s="329">
        <v>4.3306076440075961E-2</v>
      </c>
      <c r="DA24" s="72" t="s">
        <v>2158</v>
      </c>
    </row>
    <row r="25" spans="1:105" ht="12" customHeight="1" x14ac:dyDescent="0.25">
      <c r="A25" s="57" t="s">
        <v>2159</v>
      </c>
      <c r="B25" s="261">
        <f t="shared" ref="B25:Y25" si="1">B26+B32+B33</f>
        <v>1.4829823859575781</v>
      </c>
      <c r="C25" s="261">
        <f t="shared" si="1"/>
        <v>1.5466395540497837</v>
      </c>
      <c r="D25" s="261">
        <f t="shared" si="1"/>
        <v>1.8897497362316054</v>
      </c>
      <c r="E25" s="261">
        <f t="shared" si="1"/>
        <v>1.8486972928378098</v>
      </c>
      <c r="F25" s="261">
        <f t="shared" si="1"/>
        <v>1.6181176310116079</v>
      </c>
      <c r="G25" s="261">
        <f t="shared" si="1"/>
        <v>1.6404726455729373</v>
      </c>
      <c r="H25" s="261">
        <f t="shared" si="1"/>
        <v>1.4664964377355445</v>
      </c>
      <c r="I25" s="261">
        <f t="shared" si="1"/>
        <v>1.2692351379138442</v>
      </c>
      <c r="J25" s="261">
        <f t="shared" si="1"/>
        <v>1.3115131847185035</v>
      </c>
      <c r="K25" s="261">
        <f t="shared" si="1"/>
        <v>1.4791112885964708</v>
      </c>
      <c r="L25" s="261">
        <f t="shared" si="1"/>
        <v>1.4620611583383285</v>
      </c>
      <c r="M25" s="261">
        <f t="shared" si="1"/>
        <v>1.6478392109574025</v>
      </c>
      <c r="N25" s="261">
        <f t="shared" si="1"/>
        <v>1.5342673971177101</v>
      </c>
      <c r="O25" s="261">
        <f t="shared" si="1"/>
        <v>1.4179389225814829</v>
      </c>
      <c r="P25" s="261">
        <f t="shared" si="1"/>
        <v>2.1332929506582916</v>
      </c>
      <c r="Q25" s="261">
        <f t="shared" si="1"/>
        <v>1.5588800655072552</v>
      </c>
      <c r="R25" s="261">
        <f t="shared" si="1"/>
        <v>1.7398947358612387</v>
      </c>
      <c r="S25" s="261">
        <f t="shared" si="1"/>
        <v>1.475998178241885</v>
      </c>
      <c r="T25" s="261">
        <f t="shared" si="1"/>
        <v>0.86468373492415618</v>
      </c>
      <c r="U25" s="261">
        <f t="shared" si="1"/>
        <v>0.90215123750108583</v>
      </c>
      <c r="V25" s="261">
        <f t="shared" si="1"/>
        <v>0.91724734051337409</v>
      </c>
      <c r="W25" s="261">
        <f t="shared" si="1"/>
        <v>1.2140141589281599</v>
      </c>
      <c r="X25" s="261">
        <f t="shared" si="1"/>
        <v>1.5536654979060061</v>
      </c>
      <c r="Y25" s="261">
        <f t="shared" si="1"/>
        <v>1.5030160554483145</v>
      </c>
      <c r="DA25" s="70"/>
    </row>
    <row r="26" spans="1:105" ht="12" customHeight="1" x14ac:dyDescent="0.25">
      <c r="A26" s="60" t="s">
        <v>2160</v>
      </c>
      <c r="B26" s="329">
        <v>0.18264426376937759</v>
      </c>
      <c r="C26" s="329">
        <v>0.24396916669874569</v>
      </c>
      <c r="D26" s="329">
        <v>0.22445296427519501</v>
      </c>
      <c r="E26" s="329">
        <v>0.1377418822929167</v>
      </c>
      <c r="F26" s="329">
        <v>0.1653082678065716</v>
      </c>
      <c r="G26" s="329">
        <v>0.1232736541198677</v>
      </c>
      <c r="H26" s="329">
        <v>8.6677880000127563E-2</v>
      </c>
      <c r="I26" s="329">
        <v>9.6870089335341789E-2</v>
      </c>
      <c r="J26" s="329">
        <v>8.7438160791803637E-2</v>
      </c>
      <c r="K26" s="329">
        <v>1.7191769308422779E-2</v>
      </c>
      <c r="L26" s="329">
        <v>2.5866527555691032E-2</v>
      </c>
      <c r="M26" s="329">
        <v>8.0068383349172184E-2</v>
      </c>
      <c r="N26" s="329">
        <v>6.1082200999445231E-2</v>
      </c>
      <c r="O26" s="329">
        <v>5.5268675053545158E-2</v>
      </c>
      <c r="P26" s="329">
        <v>7.1257749869797785E-2</v>
      </c>
      <c r="Q26" s="329">
        <v>7.0756142687927112E-2</v>
      </c>
      <c r="R26" s="329">
        <v>9.3981663214784864E-2</v>
      </c>
      <c r="S26" s="329">
        <v>0.20660435594283191</v>
      </c>
      <c r="T26" s="329">
        <v>0.30023245511791741</v>
      </c>
      <c r="U26" s="329">
        <v>0.42288051546580929</v>
      </c>
      <c r="V26" s="329">
        <v>0.44911745899923949</v>
      </c>
      <c r="W26" s="329">
        <v>0.33486217887193181</v>
      </c>
      <c r="X26" s="329">
        <v>0.14282617052989849</v>
      </c>
      <c r="Y26" s="329">
        <v>0.12965880847300271</v>
      </c>
      <c r="DA26" s="72" t="s">
        <v>2161</v>
      </c>
    </row>
    <row r="27" spans="1:105" ht="12" customHeight="1" x14ac:dyDescent="0.25">
      <c r="A27" s="59" t="s">
        <v>28</v>
      </c>
      <c r="B27" s="230">
        <v>0</v>
      </c>
      <c r="C27" s="230">
        <v>0</v>
      </c>
      <c r="D27" s="230">
        <v>0</v>
      </c>
      <c r="E27" s="230">
        <v>0</v>
      </c>
      <c r="F27" s="230">
        <v>0</v>
      </c>
      <c r="G27" s="230">
        <v>0</v>
      </c>
      <c r="H27" s="230">
        <v>0</v>
      </c>
      <c r="I27" s="230">
        <v>0</v>
      </c>
      <c r="J27" s="230">
        <v>0</v>
      </c>
      <c r="K27" s="230">
        <v>0</v>
      </c>
      <c r="L27" s="230">
        <v>0</v>
      </c>
      <c r="M27" s="230">
        <v>0</v>
      </c>
      <c r="N27" s="230">
        <v>0</v>
      </c>
      <c r="O27" s="230">
        <v>0</v>
      </c>
      <c r="P27" s="230">
        <v>0</v>
      </c>
      <c r="Q27" s="230">
        <v>0</v>
      </c>
      <c r="R27" s="230">
        <v>0</v>
      </c>
      <c r="S27" s="230">
        <v>0</v>
      </c>
      <c r="T27" s="230">
        <v>0</v>
      </c>
      <c r="U27" s="230">
        <v>0</v>
      </c>
      <c r="V27" s="230">
        <v>0</v>
      </c>
      <c r="W27" s="230">
        <v>0</v>
      </c>
      <c r="X27" s="230">
        <v>0</v>
      </c>
      <c r="Y27" s="230">
        <v>0</v>
      </c>
      <c r="DA27" s="71" t="s">
        <v>2162</v>
      </c>
    </row>
    <row r="28" spans="1:105" ht="12" customHeight="1" x14ac:dyDescent="0.25">
      <c r="A28" s="59" t="s">
        <v>31</v>
      </c>
      <c r="B28" s="230">
        <v>0</v>
      </c>
      <c r="C28" s="230">
        <v>0</v>
      </c>
      <c r="D28" s="230">
        <v>0</v>
      </c>
      <c r="E28" s="230">
        <v>4.6638319008829407E-2</v>
      </c>
      <c r="F28" s="230">
        <v>5.6375526100314592E-2</v>
      </c>
      <c r="G28" s="230">
        <v>3.1262705619133982E-2</v>
      </c>
      <c r="H28" s="230">
        <v>2.7031861576586259E-2</v>
      </c>
      <c r="I28" s="230">
        <v>3.154938356745899E-2</v>
      </c>
      <c r="J28" s="230">
        <v>2.9075572194021671E-2</v>
      </c>
      <c r="K28" s="230">
        <v>0</v>
      </c>
      <c r="L28" s="230">
        <v>0</v>
      </c>
      <c r="M28" s="230">
        <v>0</v>
      </c>
      <c r="N28" s="230">
        <v>0</v>
      </c>
      <c r="O28" s="230">
        <v>0</v>
      </c>
      <c r="P28" s="230">
        <v>0</v>
      </c>
      <c r="Q28" s="230">
        <v>0</v>
      </c>
      <c r="R28" s="230">
        <v>0</v>
      </c>
      <c r="S28" s="230">
        <v>0</v>
      </c>
      <c r="T28" s="230">
        <v>0</v>
      </c>
      <c r="U28" s="230">
        <v>0</v>
      </c>
      <c r="V28" s="230">
        <v>0</v>
      </c>
      <c r="W28" s="230">
        <v>0</v>
      </c>
      <c r="X28" s="230">
        <v>0</v>
      </c>
      <c r="Y28" s="230">
        <v>0</v>
      </c>
      <c r="DA28" s="71" t="s">
        <v>2163</v>
      </c>
    </row>
    <row r="29" spans="1:105" ht="12" customHeight="1" x14ac:dyDescent="0.25">
      <c r="A29" s="59" t="s">
        <v>159</v>
      </c>
      <c r="B29" s="230">
        <v>4.4019608937885209E-2</v>
      </c>
      <c r="C29" s="230">
        <v>6.4801890727103878E-2</v>
      </c>
      <c r="D29" s="230">
        <v>5.3294259214481991E-2</v>
      </c>
      <c r="E29" s="230">
        <v>2.1534267520713898E-2</v>
      </c>
      <c r="F29" s="230">
        <v>2.807945216325583E-2</v>
      </c>
      <c r="G29" s="230">
        <v>2.0262742272396519E-2</v>
      </c>
      <c r="H29" s="230">
        <v>8.5060777130463502E-3</v>
      </c>
      <c r="I29" s="230">
        <v>7.992056613431239E-3</v>
      </c>
      <c r="J29" s="230">
        <v>4.9798224331192029E-3</v>
      </c>
      <c r="K29" s="230">
        <v>1.739328731136998E-3</v>
      </c>
      <c r="L29" s="230">
        <v>4.3263197287772984E-3</v>
      </c>
      <c r="M29" s="230">
        <v>4.8670325519846449E-3</v>
      </c>
      <c r="N29" s="230">
        <v>4.9763512607941896E-3</v>
      </c>
      <c r="O29" s="230">
        <v>6.8690606662691516E-3</v>
      </c>
      <c r="P29" s="230">
        <v>8.698161952764254E-3</v>
      </c>
      <c r="Q29" s="230">
        <v>9.0056855246085192E-3</v>
      </c>
      <c r="R29" s="230">
        <v>1.5130827064824791E-2</v>
      </c>
      <c r="S29" s="230">
        <v>9.0844768974333481E-2</v>
      </c>
      <c r="T29" s="230">
        <v>0.1759045052673131</v>
      </c>
      <c r="U29" s="230">
        <v>0.2719705429344505</v>
      </c>
      <c r="V29" s="230">
        <v>0.2919211412120899</v>
      </c>
      <c r="W29" s="230">
        <v>0.19346818989317099</v>
      </c>
      <c r="X29" s="230">
        <v>7.960427298656611E-2</v>
      </c>
      <c r="Y29" s="230">
        <v>7.2645681689950142E-2</v>
      </c>
      <c r="DA29" s="71" t="s">
        <v>2164</v>
      </c>
    </row>
    <row r="30" spans="1:105" ht="12" customHeight="1" x14ac:dyDescent="0.25">
      <c r="A30" s="59" t="s">
        <v>32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1.1575943932511259E-2</v>
      </c>
      <c r="N30" s="230">
        <v>9.7415994690725882E-3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2165</v>
      </c>
    </row>
    <row r="31" spans="1:105" ht="12" customHeight="1" x14ac:dyDescent="0.25">
      <c r="A31" s="59" t="s">
        <v>35</v>
      </c>
      <c r="B31" s="230">
        <v>0.13862465483149239</v>
      </c>
      <c r="C31" s="230">
        <v>0.17916727597164181</v>
      </c>
      <c r="D31" s="230">
        <v>0.17115870506071301</v>
      </c>
      <c r="E31" s="230">
        <v>6.9569295763373354E-2</v>
      </c>
      <c r="F31" s="230">
        <v>8.0853289543001181E-2</v>
      </c>
      <c r="G31" s="230">
        <v>7.1748206228337219E-2</v>
      </c>
      <c r="H31" s="230">
        <v>5.1139940710494963E-2</v>
      </c>
      <c r="I31" s="230">
        <v>5.7328649154451558E-2</v>
      </c>
      <c r="J31" s="230">
        <v>5.3382766164662761E-2</v>
      </c>
      <c r="K31" s="230">
        <v>1.545244057728578E-2</v>
      </c>
      <c r="L31" s="230">
        <v>2.1540207826913731E-2</v>
      </c>
      <c r="M31" s="230">
        <v>6.362540686467627E-2</v>
      </c>
      <c r="N31" s="230">
        <v>4.6364250269578453E-2</v>
      </c>
      <c r="O31" s="230">
        <v>4.839961438727601E-2</v>
      </c>
      <c r="P31" s="230">
        <v>6.2559587917033532E-2</v>
      </c>
      <c r="Q31" s="230">
        <v>6.1750457163318603E-2</v>
      </c>
      <c r="R31" s="230">
        <v>7.8850836149960066E-2</v>
      </c>
      <c r="S31" s="230">
        <v>0.1157595869684985</v>
      </c>
      <c r="T31" s="230">
        <v>0.1243279498506044</v>
      </c>
      <c r="U31" s="230">
        <v>0.15090997253135879</v>
      </c>
      <c r="V31" s="230">
        <v>0.1571963177871496</v>
      </c>
      <c r="W31" s="230">
        <v>0.14139398897876071</v>
      </c>
      <c r="X31" s="230">
        <v>6.3221897543332406E-2</v>
      </c>
      <c r="Y31" s="230">
        <v>5.7013126783052558E-2</v>
      </c>
      <c r="DA31" s="71" t="s">
        <v>2166</v>
      </c>
    </row>
    <row r="32" spans="1:105" ht="12" customHeight="1" x14ac:dyDescent="0.25">
      <c r="A32" s="60" t="s">
        <v>2167</v>
      </c>
      <c r="B32" s="329">
        <v>1.264393459102874</v>
      </c>
      <c r="C32" s="329">
        <v>1.265047664486912</v>
      </c>
      <c r="D32" s="329">
        <v>1.6195278709340819</v>
      </c>
      <c r="E32" s="329">
        <v>1.666806955182853</v>
      </c>
      <c r="F32" s="329">
        <v>1.413796284506575</v>
      </c>
      <c r="G32" s="329">
        <v>1.4780045584820269</v>
      </c>
      <c r="H32" s="329">
        <v>1.3450793326871231</v>
      </c>
      <c r="I32" s="329">
        <v>1.142029076891113</v>
      </c>
      <c r="J32" s="329">
        <v>1.192873592113461</v>
      </c>
      <c r="K32" s="329">
        <v>1.4289666330028079</v>
      </c>
      <c r="L32" s="329">
        <v>1.403119480250216</v>
      </c>
      <c r="M32" s="329">
        <v>1.529010283974841</v>
      </c>
      <c r="N32" s="329">
        <v>1.4374029443839429</v>
      </c>
      <c r="O32" s="329">
        <v>1.3296225980586289</v>
      </c>
      <c r="P32" s="329">
        <v>2.0125739278272312</v>
      </c>
      <c r="Q32" s="329">
        <v>1.451544454610368</v>
      </c>
      <c r="R32" s="329">
        <v>1.604813521715392</v>
      </c>
      <c r="S32" s="329">
        <v>1.233538798746491</v>
      </c>
      <c r="T32" s="329">
        <v>0.54396373413264798</v>
      </c>
      <c r="U32" s="329">
        <v>0.45885043216002552</v>
      </c>
      <c r="V32" s="329">
        <v>0.44757726788951652</v>
      </c>
      <c r="W32" s="329">
        <v>0.8498966083527415</v>
      </c>
      <c r="X32" s="329">
        <v>1.3734624547171079</v>
      </c>
      <c r="Y32" s="329">
        <v>1.337268849941915</v>
      </c>
      <c r="DA32" s="72" t="s">
        <v>2168</v>
      </c>
    </row>
    <row r="33" spans="1:105" ht="12" customHeight="1" x14ac:dyDescent="0.25">
      <c r="A33" s="60" t="s">
        <v>2169</v>
      </c>
      <c r="B33" s="329">
        <v>3.5944663085326387E-2</v>
      </c>
      <c r="C33" s="329">
        <v>3.7622722864126268E-2</v>
      </c>
      <c r="D33" s="329">
        <v>4.5768901022328341E-2</v>
      </c>
      <c r="E33" s="329">
        <v>4.4148455362040068E-2</v>
      </c>
      <c r="F33" s="329">
        <v>3.9013078698461337E-2</v>
      </c>
      <c r="G33" s="329">
        <v>3.919443297104256E-2</v>
      </c>
      <c r="H33" s="329">
        <v>3.4739225048293763E-2</v>
      </c>
      <c r="I33" s="329">
        <v>3.0335971687389419E-2</v>
      </c>
      <c r="J33" s="329">
        <v>3.1201431813239072E-2</v>
      </c>
      <c r="K33" s="329">
        <v>3.2952886285240159E-2</v>
      </c>
      <c r="L33" s="329">
        <v>3.3075150532421327E-2</v>
      </c>
      <c r="M33" s="329">
        <v>3.8760543633389287E-2</v>
      </c>
      <c r="N33" s="329">
        <v>3.5782251734321972E-2</v>
      </c>
      <c r="O33" s="329">
        <v>3.3047649469308771E-2</v>
      </c>
      <c r="P33" s="329">
        <v>4.9461272961262411E-2</v>
      </c>
      <c r="Q33" s="329">
        <v>3.6579468208960263E-2</v>
      </c>
      <c r="R33" s="329">
        <v>4.1099550931061657E-2</v>
      </c>
      <c r="S33" s="329">
        <v>3.5855023552561982E-2</v>
      </c>
      <c r="T33" s="329">
        <v>2.048754567359078E-2</v>
      </c>
      <c r="U33" s="329">
        <v>2.0420289875251029E-2</v>
      </c>
      <c r="V33" s="329">
        <v>2.0552613624618091E-2</v>
      </c>
      <c r="W33" s="329">
        <v>2.9255371703486379E-2</v>
      </c>
      <c r="X33" s="329">
        <v>3.7376872658999548E-2</v>
      </c>
      <c r="Y33" s="329">
        <v>3.6088397033396648E-2</v>
      </c>
      <c r="DA33" s="72" t="s">
        <v>2170</v>
      </c>
    </row>
    <row r="34" spans="1:105" ht="12" customHeight="1" x14ac:dyDescent="0.25">
      <c r="A34" s="57" t="s">
        <v>2171</v>
      </c>
      <c r="B34" s="261">
        <v>7.7999548755824257</v>
      </c>
      <c r="C34" s="261">
        <v>8.9321449290762231</v>
      </c>
      <c r="D34" s="261">
        <v>9.8040644451615169</v>
      </c>
      <c r="E34" s="261">
        <v>8.0510309698275861</v>
      </c>
      <c r="F34" s="261">
        <v>7.9397941378609982</v>
      </c>
      <c r="G34" s="261">
        <v>7.1649967170430564</v>
      </c>
      <c r="H34" s="261">
        <v>5.8519350970061073</v>
      </c>
      <c r="I34" s="261">
        <v>5.5775364094394773</v>
      </c>
      <c r="J34" s="261">
        <v>5.476784147910533</v>
      </c>
      <c r="K34" s="261">
        <v>3.2236268141951459</v>
      </c>
      <c r="L34" s="261">
        <v>3.7179587958576148</v>
      </c>
      <c r="M34" s="261">
        <v>6.1053295292758447</v>
      </c>
      <c r="N34" s="261">
        <v>5.287564002953931</v>
      </c>
      <c r="O34" s="261">
        <v>4.8465011602072838</v>
      </c>
      <c r="P34" s="261">
        <v>6.8668883876622502</v>
      </c>
      <c r="Q34" s="261">
        <v>5.6276691901658529</v>
      </c>
      <c r="R34" s="261">
        <v>6.7051483489773478</v>
      </c>
      <c r="S34" s="261">
        <v>8.1482662050483352</v>
      </c>
      <c r="T34" s="261">
        <v>6.7066913423729222</v>
      </c>
      <c r="U34" s="261">
        <v>7.7984943818521124</v>
      </c>
      <c r="V34" s="261">
        <v>8.0518828161531193</v>
      </c>
      <c r="W34" s="261">
        <v>8.6482266005219923</v>
      </c>
      <c r="X34" s="261">
        <v>7.3169607934769978</v>
      </c>
      <c r="Y34" s="261">
        <v>6.9104658658251994</v>
      </c>
      <c r="DA34" s="70" t="s">
        <v>2172</v>
      </c>
    </row>
    <row r="35" spans="1:105" ht="12" customHeight="1" x14ac:dyDescent="0.25">
      <c r="A35" s="64" t="s">
        <v>28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2173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2174</v>
      </c>
    </row>
    <row r="37" spans="1:105" ht="12" customHeight="1" x14ac:dyDescent="0.25">
      <c r="A37" s="64" t="s">
        <v>31</v>
      </c>
      <c r="B37" s="229">
        <v>0</v>
      </c>
      <c r="C37" s="229">
        <v>0</v>
      </c>
      <c r="D37" s="229">
        <v>0</v>
      </c>
      <c r="E37" s="229">
        <v>2.726015823729552</v>
      </c>
      <c r="F37" s="229">
        <v>2.707729489815109</v>
      </c>
      <c r="G37" s="229">
        <v>1.817072631830724</v>
      </c>
      <c r="H37" s="229">
        <v>1.8250180957033471</v>
      </c>
      <c r="I37" s="229">
        <v>1.8165342547967951</v>
      </c>
      <c r="J37" s="229">
        <v>1.821180036744017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2175</v>
      </c>
    </row>
    <row r="38" spans="1:105" ht="12" customHeight="1" x14ac:dyDescent="0.25">
      <c r="A38" s="64" t="s">
        <v>159</v>
      </c>
      <c r="B38" s="229">
        <v>1.8798891148852841</v>
      </c>
      <c r="C38" s="229">
        <v>2.3725124264058408</v>
      </c>
      <c r="D38" s="229">
        <v>2.3278834992586801</v>
      </c>
      <c r="E38" s="229">
        <v>1.2586807428196121</v>
      </c>
      <c r="F38" s="229">
        <v>1.348662548088863</v>
      </c>
      <c r="G38" s="229">
        <v>1.1777251424610109</v>
      </c>
      <c r="H38" s="229">
        <v>0.57427586723122592</v>
      </c>
      <c r="I38" s="229">
        <v>0.46016254401709672</v>
      </c>
      <c r="J38" s="229">
        <v>0.31191658555188972</v>
      </c>
      <c r="K38" s="229">
        <v>0.32614134332562439</v>
      </c>
      <c r="L38" s="229">
        <v>0.62184916219111619</v>
      </c>
      <c r="M38" s="229">
        <v>0.37111824064180821</v>
      </c>
      <c r="N38" s="229">
        <v>0.42698324296525758</v>
      </c>
      <c r="O38" s="229">
        <v>0.59681597295625521</v>
      </c>
      <c r="P38" s="229">
        <v>0.83821489475292044</v>
      </c>
      <c r="Q38" s="229">
        <v>0.71627730169934078</v>
      </c>
      <c r="R38" s="229">
        <v>1.079513137371368</v>
      </c>
      <c r="S38" s="229">
        <v>3.5828255293117262</v>
      </c>
      <c r="T38" s="229">
        <v>3.9294127015593121</v>
      </c>
      <c r="U38" s="229">
        <v>5.0155083375437863</v>
      </c>
      <c r="V38" s="229">
        <v>5.2336304757224203</v>
      </c>
      <c r="W38" s="229">
        <v>4.9965533636119064</v>
      </c>
      <c r="X38" s="229">
        <v>4.078113571728192</v>
      </c>
      <c r="Y38" s="229">
        <v>3.8718195048239372</v>
      </c>
      <c r="DA38" s="73" t="s">
        <v>2176</v>
      </c>
    </row>
    <row r="39" spans="1:105" ht="12" customHeight="1" x14ac:dyDescent="0.25">
      <c r="A39" s="64" t="s">
        <v>32</v>
      </c>
      <c r="B39" s="229">
        <v>0</v>
      </c>
      <c r="C39" s="229">
        <v>0</v>
      </c>
      <c r="D39" s="229">
        <v>0</v>
      </c>
      <c r="E39" s="229">
        <v>0</v>
      </c>
      <c r="F39" s="229">
        <v>0</v>
      </c>
      <c r="G39" s="229">
        <v>0</v>
      </c>
      <c r="H39" s="229">
        <v>0</v>
      </c>
      <c r="I39" s="229">
        <v>0</v>
      </c>
      <c r="J39" s="229">
        <v>0</v>
      </c>
      <c r="K39" s="229">
        <v>0</v>
      </c>
      <c r="L39" s="229">
        <v>0</v>
      </c>
      <c r="M39" s="229">
        <v>0.88268239427533324</v>
      </c>
      <c r="N39" s="229">
        <v>0.83585332204009655</v>
      </c>
      <c r="O39" s="229">
        <v>0</v>
      </c>
      <c r="P39" s="229">
        <v>0</v>
      </c>
      <c r="Q39" s="229">
        <v>0</v>
      </c>
      <c r="R39" s="229">
        <v>0</v>
      </c>
      <c r="S39" s="229">
        <v>0</v>
      </c>
      <c r="T39" s="229">
        <v>0</v>
      </c>
      <c r="U39" s="229">
        <v>0</v>
      </c>
      <c r="V39" s="229">
        <v>0</v>
      </c>
      <c r="W39" s="229">
        <v>0</v>
      </c>
      <c r="X39" s="229">
        <v>0</v>
      </c>
      <c r="Y39" s="229">
        <v>0</v>
      </c>
      <c r="DA39" s="73" t="s">
        <v>2177</v>
      </c>
    </row>
    <row r="40" spans="1:105" ht="12" customHeight="1" x14ac:dyDescent="0.25">
      <c r="A40" s="64" t="s">
        <v>33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2178</v>
      </c>
    </row>
    <row r="41" spans="1:105" ht="12" customHeight="1" x14ac:dyDescent="0.25">
      <c r="A41" s="64" t="s">
        <v>35</v>
      </c>
      <c r="B41" s="229">
        <v>5.9200657606971419</v>
      </c>
      <c r="C41" s="229">
        <v>6.5596325026703806</v>
      </c>
      <c r="D41" s="229">
        <v>7.4761809459028372</v>
      </c>
      <c r="E41" s="229">
        <v>4.0663344032784234</v>
      </c>
      <c r="F41" s="229">
        <v>3.883402099957026</v>
      </c>
      <c r="G41" s="229">
        <v>4.1701989427513206</v>
      </c>
      <c r="H41" s="229">
        <v>3.4526411340715351</v>
      </c>
      <c r="I41" s="229">
        <v>3.300839610625586</v>
      </c>
      <c r="J41" s="229">
        <v>3.343687525614627</v>
      </c>
      <c r="K41" s="229">
        <v>2.8974854708695221</v>
      </c>
      <c r="L41" s="229">
        <v>3.0961096336664991</v>
      </c>
      <c r="M41" s="229">
        <v>4.8515288943587036</v>
      </c>
      <c r="N41" s="229">
        <v>3.9781673158252908</v>
      </c>
      <c r="O41" s="229">
        <v>4.205183846037948</v>
      </c>
      <c r="P41" s="229">
        <v>6.0286734929093297</v>
      </c>
      <c r="Q41" s="229">
        <v>4.911391888466512</v>
      </c>
      <c r="R41" s="229">
        <v>5.6256352116059798</v>
      </c>
      <c r="S41" s="229">
        <v>4.5654406757366086</v>
      </c>
      <c r="T41" s="229">
        <v>2.777278640813611</v>
      </c>
      <c r="U41" s="229">
        <v>2.7829860443083252</v>
      </c>
      <c r="V41" s="229">
        <v>2.8182523404306989</v>
      </c>
      <c r="W41" s="229">
        <v>3.6516732369100859</v>
      </c>
      <c r="X41" s="229">
        <v>3.2388472217488058</v>
      </c>
      <c r="Y41" s="229">
        <v>3.0386463610012622</v>
      </c>
      <c r="DA41" s="73" t="s">
        <v>2179</v>
      </c>
    </row>
    <row r="42" spans="1:105" ht="12" customHeight="1" x14ac:dyDescent="0.25">
      <c r="A42" s="64" t="s">
        <v>36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2180</v>
      </c>
    </row>
    <row r="43" spans="1:105" ht="12" customHeight="1" x14ac:dyDescent="0.25">
      <c r="A43" s="64" t="s">
        <v>38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2181</v>
      </c>
    </row>
    <row r="44" spans="1:105" ht="12" customHeight="1" x14ac:dyDescent="0.25">
      <c r="A44" s="64" t="s">
        <v>39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4.6560122123285003E-2</v>
      </c>
      <c r="O44" s="229">
        <v>4.4501341213079977E-2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2182</v>
      </c>
    </row>
    <row r="45" spans="1:105" ht="12" customHeight="1" x14ac:dyDescent="0.25">
      <c r="A45" s="57" t="s">
        <v>2183</v>
      </c>
      <c r="B45" s="261">
        <f t="shared" ref="B45:Y45" si="2">B46+B52+B63+B64+B65</f>
        <v>1.8117658270352124</v>
      </c>
      <c r="C45" s="261">
        <f t="shared" si="2"/>
        <v>2.0175880109869566</v>
      </c>
      <c r="D45" s="261">
        <f t="shared" si="2"/>
        <v>2.2867853797882858</v>
      </c>
      <c r="E45" s="261">
        <f t="shared" si="2"/>
        <v>1.9838906132367147</v>
      </c>
      <c r="F45" s="261">
        <f t="shared" si="2"/>
        <v>1.8833950236474442</v>
      </c>
      <c r="G45" s="261">
        <f t="shared" si="2"/>
        <v>1.7640184825823255</v>
      </c>
      <c r="H45" s="261">
        <f t="shared" si="2"/>
        <v>1.4847939296640389</v>
      </c>
      <c r="I45" s="261">
        <f t="shared" si="2"/>
        <v>1.3703662660367646</v>
      </c>
      <c r="J45" s="261">
        <f t="shared" si="2"/>
        <v>1.3684392292927008</v>
      </c>
      <c r="K45" s="261">
        <f t="shared" si="2"/>
        <v>1.041053749448426</v>
      </c>
      <c r="L45" s="261">
        <f t="shared" si="2"/>
        <v>1.121060942521545</v>
      </c>
      <c r="M45" s="261">
        <f t="shared" si="2"/>
        <v>1.58973772629372</v>
      </c>
      <c r="N45" s="261">
        <f t="shared" si="2"/>
        <v>1.4123075482594278</v>
      </c>
      <c r="O45" s="261">
        <f t="shared" si="2"/>
        <v>1.2985300813729017</v>
      </c>
      <c r="P45" s="261">
        <f t="shared" si="2"/>
        <v>1.8827701482368389</v>
      </c>
      <c r="Q45" s="261">
        <f t="shared" si="2"/>
        <v>1.4791124298017255</v>
      </c>
      <c r="R45" s="261">
        <f t="shared" si="2"/>
        <v>1.7221969125520888</v>
      </c>
      <c r="S45" s="261">
        <f t="shared" si="2"/>
        <v>1.8653007281658345</v>
      </c>
      <c r="T45" s="261">
        <f t="shared" si="2"/>
        <v>1.3895565963997965</v>
      </c>
      <c r="U45" s="261">
        <f t="shared" si="2"/>
        <v>1.5608166538963451</v>
      </c>
      <c r="V45" s="261">
        <f t="shared" si="2"/>
        <v>1.6029522371214708</v>
      </c>
      <c r="W45" s="261">
        <f t="shared" si="2"/>
        <v>1.8376374478445598</v>
      </c>
      <c r="X45" s="261">
        <f t="shared" si="2"/>
        <v>1.758653126874929</v>
      </c>
      <c r="Y45" s="261">
        <f t="shared" si="2"/>
        <v>1.673677111639549</v>
      </c>
      <c r="DA45" s="70"/>
    </row>
    <row r="46" spans="1:105" ht="12" customHeight="1" x14ac:dyDescent="0.25">
      <c r="A46" s="165" t="s">
        <v>2184</v>
      </c>
      <c r="B46" s="346">
        <v>0.66755034119666978</v>
      </c>
      <c r="C46" s="346">
        <v>0.76444755003505149</v>
      </c>
      <c r="D46" s="346">
        <v>0.83906979846380414</v>
      </c>
      <c r="E46" s="346">
        <v>0.68903840555770512</v>
      </c>
      <c r="F46" s="346">
        <v>0.67951832674732771</v>
      </c>
      <c r="G46" s="346">
        <v>0.61320816330722239</v>
      </c>
      <c r="H46" s="346">
        <v>0.5008312654341478</v>
      </c>
      <c r="I46" s="346">
        <v>0.4773471632270378</v>
      </c>
      <c r="J46" s="346">
        <v>0.46872439455301251</v>
      </c>
      <c r="K46" s="346">
        <v>0.27589046526964928</v>
      </c>
      <c r="L46" s="346">
        <v>0.31819731041002802</v>
      </c>
      <c r="M46" s="346">
        <v>0.52251774214038238</v>
      </c>
      <c r="N46" s="346">
        <v>0.45228756785425611</v>
      </c>
      <c r="O46" s="346">
        <v>0.41454990325018981</v>
      </c>
      <c r="P46" s="346">
        <v>0.58769489814530484</v>
      </c>
      <c r="Q46" s="346">
        <v>0.48163772072549133</v>
      </c>
      <c r="R46" s="346">
        <v>0.57385255934572221</v>
      </c>
      <c r="S46" s="346">
        <v>0.69736017350166424</v>
      </c>
      <c r="T46" s="346">
        <v>0.57398461469528606</v>
      </c>
      <c r="U46" s="346">
        <v>0.66742534648791363</v>
      </c>
      <c r="V46" s="346">
        <v>0.68911130986475888</v>
      </c>
      <c r="W46" s="346">
        <v>0.74014872009031896</v>
      </c>
      <c r="X46" s="346">
        <v>0.62621383740293834</v>
      </c>
      <c r="Y46" s="346">
        <v>0.59142442746697221</v>
      </c>
      <c r="DA46" s="167" t="s">
        <v>2185</v>
      </c>
    </row>
    <row r="47" spans="1:105" ht="12" customHeight="1" x14ac:dyDescent="0.25">
      <c r="A47" s="59" t="s">
        <v>28</v>
      </c>
      <c r="B47" s="230">
        <v>0</v>
      </c>
      <c r="C47" s="230">
        <v>0</v>
      </c>
      <c r="D47" s="230">
        <v>0</v>
      </c>
      <c r="E47" s="230">
        <v>0</v>
      </c>
      <c r="F47" s="230">
        <v>0</v>
      </c>
      <c r="G47" s="230">
        <v>0</v>
      </c>
      <c r="H47" s="230">
        <v>0</v>
      </c>
      <c r="I47" s="230">
        <v>0</v>
      </c>
      <c r="J47" s="230">
        <v>0</v>
      </c>
      <c r="K47" s="230">
        <v>0</v>
      </c>
      <c r="L47" s="230">
        <v>0</v>
      </c>
      <c r="M47" s="230">
        <v>0</v>
      </c>
      <c r="N47" s="230">
        <v>0</v>
      </c>
      <c r="O47" s="230">
        <v>0</v>
      </c>
      <c r="P47" s="230">
        <v>0</v>
      </c>
      <c r="Q47" s="230">
        <v>0</v>
      </c>
      <c r="R47" s="230">
        <v>0</v>
      </c>
      <c r="S47" s="230">
        <v>0</v>
      </c>
      <c r="T47" s="230">
        <v>0</v>
      </c>
      <c r="U47" s="230">
        <v>0</v>
      </c>
      <c r="V47" s="230">
        <v>0</v>
      </c>
      <c r="W47" s="230">
        <v>0</v>
      </c>
      <c r="X47" s="230">
        <v>0</v>
      </c>
      <c r="Y47" s="230">
        <v>0</v>
      </c>
      <c r="DA47" s="71" t="s">
        <v>2186</v>
      </c>
    </row>
    <row r="48" spans="1:105" ht="12" customHeight="1" x14ac:dyDescent="0.25">
      <c r="A48" s="59" t="s">
        <v>31</v>
      </c>
      <c r="B48" s="230">
        <v>0</v>
      </c>
      <c r="C48" s="230">
        <v>0</v>
      </c>
      <c r="D48" s="230">
        <v>0</v>
      </c>
      <c r="E48" s="230">
        <v>0.23330298985893841</v>
      </c>
      <c r="F48" s="230">
        <v>0.23173797459429421</v>
      </c>
      <c r="G48" s="230">
        <v>0.1555121118911803</v>
      </c>
      <c r="H48" s="230">
        <v>0.15619211545578279</v>
      </c>
      <c r="I48" s="230">
        <v>0.15546603549991589</v>
      </c>
      <c r="J48" s="230">
        <v>0.1558636395083316</v>
      </c>
      <c r="K48" s="230">
        <v>0</v>
      </c>
      <c r="L48" s="230">
        <v>0</v>
      </c>
      <c r="M48" s="230">
        <v>0</v>
      </c>
      <c r="N48" s="230">
        <v>0</v>
      </c>
      <c r="O48" s="230">
        <v>0</v>
      </c>
      <c r="P48" s="230">
        <v>0</v>
      </c>
      <c r="Q48" s="230">
        <v>0</v>
      </c>
      <c r="R48" s="230">
        <v>0</v>
      </c>
      <c r="S48" s="230">
        <v>0</v>
      </c>
      <c r="T48" s="230">
        <v>0</v>
      </c>
      <c r="U48" s="230">
        <v>0</v>
      </c>
      <c r="V48" s="230">
        <v>0</v>
      </c>
      <c r="W48" s="230">
        <v>0</v>
      </c>
      <c r="X48" s="230">
        <v>0</v>
      </c>
      <c r="Y48" s="230">
        <v>0</v>
      </c>
      <c r="DA48" s="71" t="s">
        <v>2187</v>
      </c>
    </row>
    <row r="49" spans="1:105" ht="12" customHeight="1" x14ac:dyDescent="0.25">
      <c r="A49" s="59" t="s">
        <v>159</v>
      </c>
      <c r="B49" s="230">
        <v>0.16088818974864541</v>
      </c>
      <c r="C49" s="230">
        <v>0.20304880028197581</v>
      </c>
      <c r="D49" s="230">
        <v>0.19922928388482419</v>
      </c>
      <c r="E49" s="230">
        <v>0.1077227718274678</v>
      </c>
      <c r="F49" s="230">
        <v>0.1154237631494843</v>
      </c>
      <c r="G49" s="230">
        <v>0.1007942780729279</v>
      </c>
      <c r="H49" s="230">
        <v>4.9148752425646959E-2</v>
      </c>
      <c r="I49" s="230">
        <v>3.9382492355970619E-2</v>
      </c>
      <c r="J49" s="230">
        <v>2.669502919329601E-2</v>
      </c>
      <c r="K49" s="230">
        <v>2.7912439044604598E-2</v>
      </c>
      <c r="L49" s="230">
        <v>5.3220259221377388E-2</v>
      </c>
      <c r="M49" s="230">
        <v>3.1761736076229299E-2</v>
      </c>
      <c r="N49" s="230">
        <v>3.6847752237243493E-2</v>
      </c>
      <c r="O49" s="230">
        <v>5.152228512557596E-2</v>
      </c>
      <c r="P49" s="230">
        <v>7.1737676424270466E-2</v>
      </c>
      <c r="Q49" s="230">
        <v>6.1301785044637368E-2</v>
      </c>
      <c r="R49" s="230">
        <v>9.2388914381345721E-2</v>
      </c>
      <c r="S49" s="230">
        <v>0.30663208219670529</v>
      </c>
      <c r="T49" s="230">
        <v>0.33629435445068268</v>
      </c>
      <c r="U49" s="230">
        <v>0.4292466245520547</v>
      </c>
      <c r="V49" s="230">
        <v>0.44791436174878052</v>
      </c>
      <c r="W49" s="230">
        <v>0.42762438448561391</v>
      </c>
      <c r="X49" s="230">
        <v>0.34902075071846461</v>
      </c>
      <c r="Y49" s="230">
        <v>0.3313653056619954</v>
      </c>
      <c r="DA49" s="71" t="s">
        <v>2188</v>
      </c>
    </row>
    <row r="50" spans="1:105" ht="12" customHeight="1" x14ac:dyDescent="0.25">
      <c r="A50" s="59" t="s">
        <v>32</v>
      </c>
      <c r="B50" s="230">
        <v>0</v>
      </c>
      <c r="C50" s="230">
        <v>0</v>
      </c>
      <c r="D50" s="230">
        <v>0</v>
      </c>
      <c r="E50" s="230">
        <v>0</v>
      </c>
      <c r="F50" s="230">
        <v>0</v>
      </c>
      <c r="G50" s="230">
        <v>0</v>
      </c>
      <c r="H50" s="230">
        <v>0</v>
      </c>
      <c r="I50" s="230">
        <v>0</v>
      </c>
      <c r="J50" s="230">
        <v>0</v>
      </c>
      <c r="K50" s="230">
        <v>0</v>
      </c>
      <c r="L50" s="230">
        <v>0</v>
      </c>
      <c r="M50" s="230">
        <v>7.5543377220216812E-2</v>
      </c>
      <c r="N50" s="230">
        <v>7.2132376679045485E-2</v>
      </c>
      <c r="O50" s="230">
        <v>0</v>
      </c>
      <c r="P50" s="230">
        <v>0</v>
      </c>
      <c r="Q50" s="230">
        <v>0</v>
      </c>
      <c r="R50" s="230">
        <v>0</v>
      </c>
      <c r="S50" s="230">
        <v>0</v>
      </c>
      <c r="T50" s="230">
        <v>0</v>
      </c>
      <c r="U50" s="230">
        <v>0</v>
      </c>
      <c r="V50" s="230">
        <v>0</v>
      </c>
      <c r="W50" s="230">
        <v>0</v>
      </c>
      <c r="X50" s="230">
        <v>0</v>
      </c>
      <c r="Y50" s="230">
        <v>0</v>
      </c>
      <c r="DA50" s="71" t="s">
        <v>2189</v>
      </c>
    </row>
    <row r="51" spans="1:105" ht="12" customHeight="1" x14ac:dyDescent="0.25">
      <c r="A51" s="59" t="s">
        <v>35</v>
      </c>
      <c r="B51" s="230">
        <v>0.5066621514480244</v>
      </c>
      <c r="C51" s="230">
        <v>0.56139874975307569</v>
      </c>
      <c r="D51" s="230">
        <v>0.63984051457897995</v>
      </c>
      <c r="E51" s="230">
        <v>0.34801264387129888</v>
      </c>
      <c r="F51" s="230">
        <v>0.33235658900354931</v>
      </c>
      <c r="G51" s="230">
        <v>0.35690177334311418</v>
      </c>
      <c r="H51" s="230">
        <v>0.295490397552718</v>
      </c>
      <c r="I51" s="230">
        <v>0.28249863537115127</v>
      </c>
      <c r="J51" s="230">
        <v>0.28616572585138489</v>
      </c>
      <c r="K51" s="230">
        <v>0.2479780262250447</v>
      </c>
      <c r="L51" s="230">
        <v>0.26497705118865061</v>
      </c>
      <c r="M51" s="230">
        <v>0.41521262884393628</v>
      </c>
      <c r="N51" s="230">
        <v>0.34330743893796711</v>
      </c>
      <c r="O51" s="230">
        <v>0.36302761812461382</v>
      </c>
      <c r="P51" s="230">
        <v>0.51595722172103442</v>
      </c>
      <c r="Q51" s="230">
        <v>0.42033593568085398</v>
      </c>
      <c r="R51" s="230">
        <v>0.48146364496437649</v>
      </c>
      <c r="S51" s="230">
        <v>0.39072809130495889</v>
      </c>
      <c r="T51" s="230">
        <v>0.23769026024460341</v>
      </c>
      <c r="U51" s="230">
        <v>0.2381787219358589</v>
      </c>
      <c r="V51" s="230">
        <v>0.24119694811597839</v>
      </c>
      <c r="W51" s="230">
        <v>0.31252433560470499</v>
      </c>
      <c r="X51" s="230">
        <v>0.27719308668447379</v>
      </c>
      <c r="Y51" s="230">
        <v>0.26005912180497681</v>
      </c>
      <c r="DA51" s="71" t="s">
        <v>2190</v>
      </c>
    </row>
    <row r="52" spans="1:105" ht="12" customHeight="1" x14ac:dyDescent="0.25">
      <c r="A52" s="165" t="s">
        <v>2191</v>
      </c>
      <c r="B52" s="346">
        <v>0.56370917701052126</v>
      </c>
      <c r="C52" s="346">
        <v>0.64553348669626565</v>
      </c>
      <c r="D52" s="346">
        <v>0.70854782981387909</v>
      </c>
      <c r="E52" s="346">
        <v>0.58185465358206212</v>
      </c>
      <c r="F52" s="346">
        <v>0.57381547591996585</v>
      </c>
      <c r="G52" s="346">
        <v>0.51782022679276551</v>
      </c>
      <c r="H52" s="346">
        <v>0.42292417969994678</v>
      </c>
      <c r="I52" s="346">
        <v>0.40309316005838752</v>
      </c>
      <c r="J52" s="346">
        <v>0.39581171095587742</v>
      </c>
      <c r="K52" s="346">
        <v>0.23297417067214821</v>
      </c>
      <c r="L52" s="346">
        <v>0.26869995101291239</v>
      </c>
      <c r="M52" s="346">
        <v>0.4412372044741007</v>
      </c>
      <c r="N52" s="346">
        <v>0.38213661489587192</v>
      </c>
      <c r="O52" s="346">
        <v>0.35026063919337541</v>
      </c>
      <c r="P52" s="346">
        <v>0.49627569176714609</v>
      </c>
      <c r="Q52" s="346">
        <v>0.4067162975015261</v>
      </c>
      <c r="R52" s="346">
        <v>0.48458660566972089</v>
      </c>
      <c r="S52" s="346">
        <v>0.58888192429029429</v>
      </c>
      <c r="T52" s="346">
        <v>0.48469811907601928</v>
      </c>
      <c r="U52" s="346">
        <v>0.56360362592312707</v>
      </c>
      <c r="V52" s="346">
        <v>0.58191621721912967</v>
      </c>
      <c r="W52" s="346">
        <v>0.62501447474293581</v>
      </c>
      <c r="X52" s="346">
        <v>0.52880279602914781</v>
      </c>
      <c r="Y52" s="346">
        <v>0.49942507208322079</v>
      </c>
      <c r="DA52" s="167" t="s">
        <v>2192</v>
      </c>
    </row>
    <row r="53" spans="1:105" ht="12" customHeight="1" x14ac:dyDescent="0.25">
      <c r="A53" s="64" t="s">
        <v>28</v>
      </c>
      <c r="B53" s="229">
        <v>0</v>
      </c>
      <c r="C53" s="229">
        <v>0</v>
      </c>
      <c r="D53" s="229">
        <v>0</v>
      </c>
      <c r="E53" s="229">
        <v>0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0</v>
      </c>
      <c r="P53" s="229">
        <v>0</v>
      </c>
      <c r="Q53" s="229">
        <v>0</v>
      </c>
      <c r="R53" s="229">
        <v>0</v>
      </c>
      <c r="S53" s="229">
        <v>0</v>
      </c>
      <c r="T53" s="229">
        <v>0</v>
      </c>
      <c r="U53" s="229">
        <v>0</v>
      </c>
      <c r="V53" s="229">
        <v>0</v>
      </c>
      <c r="W53" s="229">
        <v>0</v>
      </c>
      <c r="X53" s="229">
        <v>0</v>
      </c>
      <c r="Y53" s="229">
        <v>0</v>
      </c>
      <c r="DA53" s="73" t="s">
        <v>2193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2194</v>
      </c>
    </row>
    <row r="55" spans="1:105" ht="12" customHeight="1" x14ac:dyDescent="0.25">
      <c r="A55" s="64" t="s">
        <v>31</v>
      </c>
      <c r="B55" s="229">
        <v>0</v>
      </c>
      <c r="C55" s="229">
        <v>0</v>
      </c>
      <c r="D55" s="229">
        <v>0</v>
      </c>
      <c r="E55" s="229">
        <v>0.1970114136586591</v>
      </c>
      <c r="F55" s="229">
        <v>0.1956898452129596</v>
      </c>
      <c r="G55" s="229">
        <v>0.13132133893032999</v>
      </c>
      <c r="H55" s="229">
        <v>0.13189556416266099</v>
      </c>
      <c r="I55" s="229">
        <v>0.13128242997770681</v>
      </c>
      <c r="J55" s="229">
        <v>0.1316181844737023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0</v>
      </c>
      <c r="R55" s="229">
        <v>0</v>
      </c>
      <c r="S55" s="229">
        <v>0</v>
      </c>
      <c r="T55" s="229">
        <v>0</v>
      </c>
      <c r="U55" s="229">
        <v>0</v>
      </c>
      <c r="V55" s="229">
        <v>0</v>
      </c>
      <c r="W55" s="229">
        <v>0</v>
      </c>
      <c r="X55" s="229">
        <v>0</v>
      </c>
      <c r="Y55" s="229">
        <v>0</v>
      </c>
      <c r="DA55" s="73" t="s">
        <v>2195</v>
      </c>
    </row>
    <row r="56" spans="1:105" ht="12" customHeight="1" x14ac:dyDescent="0.25">
      <c r="A56" s="64" t="s">
        <v>159</v>
      </c>
      <c r="B56" s="229">
        <v>0.1358611380099673</v>
      </c>
      <c r="C56" s="229">
        <v>0.17146343134922401</v>
      </c>
      <c r="D56" s="229">
        <v>0.16823806194718491</v>
      </c>
      <c r="E56" s="229">
        <v>9.0965896209861632E-2</v>
      </c>
      <c r="F56" s="229">
        <v>9.746895554845339E-2</v>
      </c>
      <c r="G56" s="229">
        <v>8.5115168150472445E-2</v>
      </c>
      <c r="H56" s="229">
        <v>4.1503390937212968E-2</v>
      </c>
      <c r="I56" s="229">
        <v>3.3256326878375188E-2</v>
      </c>
      <c r="J56" s="229">
        <v>2.2542469096561081E-2</v>
      </c>
      <c r="K56" s="229">
        <v>2.357050408211055E-2</v>
      </c>
      <c r="L56" s="229">
        <v>4.4941552231385351E-2</v>
      </c>
      <c r="M56" s="229">
        <v>2.682102157548253E-2</v>
      </c>
      <c r="N56" s="229">
        <v>3.085843140486836E-2</v>
      </c>
      <c r="O56" s="229">
        <v>4.3132382982764741E-2</v>
      </c>
      <c r="P56" s="229">
        <v>6.0578482313828383E-2</v>
      </c>
      <c r="Q56" s="229">
        <v>5.176595181547157E-2</v>
      </c>
      <c r="R56" s="229">
        <v>7.8017305477580817E-2</v>
      </c>
      <c r="S56" s="229">
        <v>0.25893375829943999</v>
      </c>
      <c r="T56" s="229">
        <v>0.28398189931390982</v>
      </c>
      <c r="U56" s="229">
        <v>0.36247492739951293</v>
      </c>
      <c r="V56" s="229">
        <v>0.3782387943656369</v>
      </c>
      <c r="W56" s="229">
        <v>0.36110503578785169</v>
      </c>
      <c r="X56" s="229">
        <v>0.29472863394003668</v>
      </c>
      <c r="Y56" s="229">
        <v>0.27981959144790708</v>
      </c>
      <c r="DA56" s="73" t="s">
        <v>2196</v>
      </c>
    </row>
    <row r="57" spans="1:105" ht="12" customHeight="1" x14ac:dyDescent="0.25">
      <c r="A57" s="64" t="s">
        <v>32</v>
      </c>
      <c r="B57" s="229">
        <v>0</v>
      </c>
      <c r="C57" s="229">
        <v>0</v>
      </c>
      <c r="D57" s="229">
        <v>0</v>
      </c>
      <c r="E57" s="229">
        <v>0</v>
      </c>
      <c r="F57" s="229">
        <v>0</v>
      </c>
      <c r="G57" s="229">
        <v>0</v>
      </c>
      <c r="H57" s="229">
        <v>0</v>
      </c>
      <c r="I57" s="229">
        <v>0</v>
      </c>
      <c r="J57" s="229">
        <v>0</v>
      </c>
      <c r="K57" s="229">
        <v>0</v>
      </c>
      <c r="L57" s="229">
        <v>0</v>
      </c>
      <c r="M57" s="229">
        <v>6.3792185208183097E-2</v>
      </c>
      <c r="N57" s="229">
        <v>6.04078095046095E-2</v>
      </c>
      <c r="O57" s="229">
        <v>0</v>
      </c>
      <c r="P57" s="229">
        <v>0</v>
      </c>
      <c r="Q57" s="229">
        <v>0</v>
      </c>
      <c r="R57" s="229">
        <v>0</v>
      </c>
      <c r="S57" s="229">
        <v>0</v>
      </c>
      <c r="T57" s="229">
        <v>0</v>
      </c>
      <c r="U57" s="229">
        <v>0</v>
      </c>
      <c r="V57" s="229">
        <v>0</v>
      </c>
      <c r="W57" s="229">
        <v>0</v>
      </c>
      <c r="X57" s="229">
        <v>0</v>
      </c>
      <c r="Y57" s="229">
        <v>0</v>
      </c>
      <c r="DA57" s="73" t="s">
        <v>2197</v>
      </c>
    </row>
    <row r="58" spans="1:105" ht="12" customHeight="1" x14ac:dyDescent="0.25">
      <c r="A58" s="64" t="s">
        <v>33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2198</v>
      </c>
    </row>
    <row r="59" spans="1:105" ht="12" customHeight="1" x14ac:dyDescent="0.25">
      <c r="A59" s="64" t="s">
        <v>35</v>
      </c>
      <c r="B59" s="229">
        <v>0.42784803900055401</v>
      </c>
      <c r="C59" s="229">
        <v>0.47407005534704161</v>
      </c>
      <c r="D59" s="229">
        <v>0.54030976786669416</v>
      </c>
      <c r="E59" s="229">
        <v>0.29387734371354141</v>
      </c>
      <c r="F59" s="229">
        <v>0.2806566751585528</v>
      </c>
      <c r="G59" s="229">
        <v>0.30138371971196298</v>
      </c>
      <c r="H59" s="229">
        <v>0.24952522460007279</v>
      </c>
      <c r="I59" s="229">
        <v>0.2385544032023055</v>
      </c>
      <c r="J59" s="229">
        <v>0.24165105738561399</v>
      </c>
      <c r="K59" s="229">
        <v>0.20940366659003759</v>
      </c>
      <c r="L59" s="229">
        <v>0.22375839878152709</v>
      </c>
      <c r="M59" s="229">
        <v>0.35062399769043512</v>
      </c>
      <c r="N59" s="229">
        <v>0.28750543552940488</v>
      </c>
      <c r="O59" s="229">
        <v>0.30391210754933828</v>
      </c>
      <c r="P59" s="229">
        <v>0.43569720945331769</v>
      </c>
      <c r="Q59" s="229">
        <v>0.35495034568605449</v>
      </c>
      <c r="R59" s="229">
        <v>0.40656930019213999</v>
      </c>
      <c r="S59" s="229">
        <v>0.32994816599085419</v>
      </c>
      <c r="T59" s="229">
        <v>0.20071621976210949</v>
      </c>
      <c r="U59" s="229">
        <v>0.2011286985236142</v>
      </c>
      <c r="V59" s="229">
        <v>0.2036774228534928</v>
      </c>
      <c r="W59" s="229">
        <v>0.26390943895508417</v>
      </c>
      <c r="X59" s="229">
        <v>0.23407416208911111</v>
      </c>
      <c r="Y59" s="229">
        <v>0.21960548063531371</v>
      </c>
      <c r="DA59" s="73" t="s">
        <v>2199</v>
      </c>
    </row>
    <row r="60" spans="1:105" ht="12" customHeight="1" x14ac:dyDescent="0.25">
      <c r="A60" s="64" t="s">
        <v>36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2200</v>
      </c>
    </row>
    <row r="61" spans="1:105" ht="12" customHeight="1" x14ac:dyDescent="0.25">
      <c r="A61" s="64" t="s">
        <v>38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2201</v>
      </c>
    </row>
    <row r="62" spans="1:105" ht="12" customHeight="1" x14ac:dyDescent="0.25">
      <c r="A62" s="64" t="s">
        <v>39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3.3649384569890261E-3</v>
      </c>
      <c r="O62" s="229">
        <v>3.2161486612724221E-3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2202</v>
      </c>
    </row>
    <row r="63" spans="1:105" ht="12" customHeight="1" x14ac:dyDescent="0.25">
      <c r="A63" s="166" t="s">
        <v>2203</v>
      </c>
      <c r="B63" s="347">
        <v>0.17073714965530029</v>
      </c>
      <c r="C63" s="347">
        <v>0.1787079336045998</v>
      </c>
      <c r="D63" s="347">
        <v>0.2174022798560597</v>
      </c>
      <c r="E63" s="347">
        <v>0.20970516296969041</v>
      </c>
      <c r="F63" s="347">
        <v>0.1853121238176913</v>
      </c>
      <c r="G63" s="347">
        <v>0.18617355661245219</v>
      </c>
      <c r="H63" s="347">
        <v>0.16501131897939539</v>
      </c>
      <c r="I63" s="347">
        <v>0.14409586551509981</v>
      </c>
      <c r="J63" s="347">
        <v>0.14820680111288559</v>
      </c>
      <c r="K63" s="347">
        <v>0.15652620985489071</v>
      </c>
      <c r="L63" s="347">
        <v>0.15710696502900129</v>
      </c>
      <c r="M63" s="347">
        <v>0.18411258225859911</v>
      </c>
      <c r="N63" s="347">
        <v>0.1699656957380293</v>
      </c>
      <c r="O63" s="347">
        <v>0.15697633497921659</v>
      </c>
      <c r="P63" s="347">
        <v>0.2349410465659964</v>
      </c>
      <c r="Q63" s="347">
        <v>0.17375247399256119</v>
      </c>
      <c r="R63" s="347">
        <v>0.19522286692254279</v>
      </c>
      <c r="S63" s="347">
        <v>0.17031136187466939</v>
      </c>
      <c r="T63" s="347">
        <v>9.7315841949556225E-2</v>
      </c>
      <c r="U63" s="347">
        <v>9.6996376907442394E-2</v>
      </c>
      <c r="V63" s="347">
        <v>9.7624914716935934E-2</v>
      </c>
      <c r="W63" s="347">
        <v>0.1389630155915603</v>
      </c>
      <c r="X63" s="347">
        <v>0.17754014513024791</v>
      </c>
      <c r="Y63" s="347">
        <v>0.17141988590863411</v>
      </c>
      <c r="DA63" s="168" t="s">
        <v>2204</v>
      </c>
    </row>
    <row r="64" spans="1:105" ht="12" customHeight="1" x14ac:dyDescent="0.25">
      <c r="A64" s="60" t="s">
        <v>2205</v>
      </c>
      <c r="B64" s="262">
        <v>0.34147429931060069</v>
      </c>
      <c r="C64" s="262">
        <v>0.35741586720919971</v>
      </c>
      <c r="D64" s="262">
        <v>0.43480455971211929</v>
      </c>
      <c r="E64" s="262">
        <v>0.41941032593938071</v>
      </c>
      <c r="F64" s="262">
        <v>0.3706242476353826</v>
      </c>
      <c r="G64" s="262">
        <v>0.37234711322490432</v>
      </c>
      <c r="H64" s="262">
        <v>0.33002263795879078</v>
      </c>
      <c r="I64" s="262">
        <v>0.28819173103019963</v>
      </c>
      <c r="J64" s="262">
        <v>0.29641360222577118</v>
      </c>
      <c r="K64" s="262">
        <v>0.31305241970978148</v>
      </c>
      <c r="L64" s="262">
        <v>0.31421393005800269</v>
      </c>
      <c r="M64" s="262">
        <v>0.36822516451719822</v>
      </c>
      <c r="N64" s="262">
        <v>0.33993139147605872</v>
      </c>
      <c r="O64" s="262">
        <v>0.31395266995843329</v>
      </c>
      <c r="P64" s="262">
        <v>0.46988209313199292</v>
      </c>
      <c r="Q64" s="262">
        <v>0.34750494798512249</v>
      </c>
      <c r="R64" s="262">
        <v>0.39044573384508569</v>
      </c>
      <c r="S64" s="262">
        <v>0.34062272374933877</v>
      </c>
      <c r="T64" s="262">
        <v>0.19463168389911251</v>
      </c>
      <c r="U64" s="262">
        <v>0.19399275381488479</v>
      </c>
      <c r="V64" s="262">
        <v>0.1952498294338719</v>
      </c>
      <c r="W64" s="262">
        <v>0.27792603118312059</v>
      </c>
      <c r="X64" s="262">
        <v>0.35508029026049592</v>
      </c>
      <c r="Y64" s="262">
        <v>0.34283977181726832</v>
      </c>
      <c r="DA64" s="72" t="s">
        <v>2206</v>
      </c>
    </row>
    <row r="65" spans="1:105" ht="12" customHeight="1" x14ac:dyDescent="0.25">
      <c r="A65" s="101" t="s">
        <v>2207</v>
      </c>
      <c r="B65" s="278">
        <v>6.8294859862120166E-2</v>
      </c>
      <c r="C65" s="278">
        <v>7.1483173441839937E-2</v>
      </c>
      <c r="D65" s="278">
        <v>8.6960911942423849E-2</v>
      </c>
      <c r="E65" s="278">
        <v>8.3882065187876151E-2</v>
      </c>
      <c r="F65" s="278">
        <v>7.4124849527076514E-2</v>
      </c>
      <c r="G65" s="278">
        <v>7.4469422644980854E-2</v>
      </c>
      <c r="H65" s="278">
        <v>6.6004527591758136E-2</v>
      </c>
      <c r="I65" s="278">
        <v>5.7638346206039907E-2</v>
      </c>
      <c r="J65" s="278">
        <v>5.9282720445154237E-2</v>
      </c>
      <c r="K65" s="278">
        <v>6.2610483941956299E-2</v>
      </c>
      <c r="L65" s="278">
        <v>6.2842786011600524E-2</v>
      </c>
      <c r="M65" s="278">
        <v>7.3645032903439628E-2</v>
      </c>
      <c r="N65" s="278">
        <v>6.7986278295211755E-2</v>
      </c>
      <c r="O65" s="278">
        <v>6.2790533991686645E-2</v>
      </c>
      <c r="P65" s="278">
        <v>9.3976418626398578E-2</v>
      </c>
      <c r="Q65" s="278">
        <v>6.9500989597024498E-2</v>
      </c>
      <c r="R65" s="278">
        <v>7.8089146769017126E-2</v>
      </c>
      <c r="S65" s="278">
        <v>6.8124544749867774E-2</v>
      </c>
      <c r="T65" s="278">
        <v>3.892633677982249E-2</v>
      </c>
      <c r="U65" s="278">
        <v>3.8798550762976947E-2</v>
      </c>
      <c r="V65" s="278">
        <v>3.9049965886774382E-2</v>
      </c>
      <c r="W65" s="278">
        <v>5.5585206236624142E-2</v>
      </c>
      <c r="X65" s="278">
        <v>7.1016058052099193E-2</v>
      </c>
      <c r="Y65" s="278">
        <v>6.8567954363453629E-2</v>
      </c>
      <c r="DA65" s="102" t="s">
        <v>2208</v>
      </c>
    </row>
    <row r="66" spans="1:105" ht="12" customHeight="1" x14ac:dyDescent="0.25">
      <c r="A66" s="57" t="s">
        <v>2209</v>
      </c>
      <c r="B66" s="261">
        <f t="shared" ref="B66:Y66" si="3">B67+B68+B79</f>
        <v>2.5993117119796585</v>
      </c>
      <c r="C66" s="261">
        <f t="shared" si="3"/>
        <v>2.7572804580898307</v>
      </c>
      <c r="D66" s="261">
        <f t="shared" si="3"/>
        <v>3.303651689497797</v>
      </c>
      <c r="E66" s="261">
        <f t="shared" si="3"/>
        <v>3.1166103023851019</v>
      </c>
      <c r="F66" s="261">
        <f t="shared" si="3"/>
        <v>2.793077110195497</v>
      </c>
      <c r="G66" s="261">
        <f t="shared" si="3"/>
        <v>2.7686166836732586</v>
      </c>
      <c r="H66" s="261">
        <f t="shared" si="3"/>
        <v>2.4301720653250243</v>
      </c>
      <c r="I66" s="261">
        <f t="shared" si="3"/>
        <v>2.144422714742388</v>
      </c>
      <c r="J66" s="261">
        <f t="shared" si="3"/>
        <v>2.1933412499698801</v>
      </c>
      <c r="K66" s="261">
        <f t="shared" si="3"/>
        <v>2.1951529269361121</v>
      </c>
      <c r="L66" s="261">
        <f t="shared" si="3"/>
        <v>2.2262912233380447</v>
      </c>
      <c r="M66" s="261">
        <f t="shared" si="3"/>
        <v>2.6925828194004544</v>
      </c>
      <c r="N66" s="261">
        <f t="shared" si="3"/>
        <v>2.4687339464423617</v>
      </c>
      <c r="O66" s="261">
        <f t="shared" si="3"/>
        <v>2.2787464576058483</v>
      </c>
      <c r="P66" s="261">
        <f t="shared" si="3"/>
        <v>3.3921190863921962</v>
      </c>
      <c r="Q66" s="261">
        <f t="shared" si="3"/>
        <v>2.53500289423026</v>
      </c>
      <c r="R66" s="261">
        <f t="shared" si="3"/>
        <v>2.8664370471520471</v>
      </c>
      <c r="S66" s="261">
        <f t="shared" si="3"/>
        <v>2.6087385811187662</v>
      </c>
      <c r="T66" s="261">
        <f t="shared" si="3"/>
        <v>1.5867548231934723</v>
      </c>
      <c r="U66" s="261">
        <f t="shared" si="3"/>
        <v>1.6332620421522279</v>
      </c>
      <c r="V66" s="261">
        <f t="shared" si="3"/>
        <v>1.6532832689519437</v>
      </c>
      <c r="W66" s="261">
        <f t="shared" si="3"/>
        <v>2.2218721620426019</v>
      </c>
      <c r="X66" s="261">
        <f t="shared" si="3"/>
        <v>2.6617641568338004</v>
      </c>
      <c r="Y66" s="261">
        <f t="shared" si="3"/>
        <v>2.5626313135823144</v>
      </c>
      <c r="DA66" s="70"/>
    </row>
    <row r="67" spans="1:105" ht="12" customHeight="1" x14ac:dyDescent="0.25">
      <c r="A67" s="165" t="s">
        <v>2210</v>
      </c>
      <c r="B67" s="346">
        <v>0.26743472765116422</v>
      </c>
      <c r="C67" s="346">
        <v>0.30608512289895862</v>
      </c>
      <c r="D67" s="346">
        <v>0.33617526498928618</v>
      </c>
      <c r="E67" s="346">
        <v>0.27333651577594498</v>
      </c>
      <c r="F67" s="346">
        <v>0.26930015152871722</v>
      </c>
      <c r="G67" s="346">
        <v>0.244157850001294</v>
      </c>
      <c r="H67" s="346">
        <v>0.19945486191473999</v>
      </c>
      <c r="I67" s="346">
        <v>0.19009044236347231</v>
      </c>
      <c r="J67" s="346">
        <v>0.1867912614985503</v>
      </c>
      <c r="K67" s="346">
        <v>0.1108258768362957</v>
      </c>
      <c r="L67" s="346">
        <v>0.12766406118248791</v>
      </c>
      <c r="M67" s="346">
        <v>0.20941602436825141</v>
      </c>
      <c r="N67" s="346">
        <v>0.1811155068289915</v>
      </c>
      <c r="O67" s="346">
        <v>0.16645892915558569</v>
      </c>
      <c r="P67" s="346">
        <v>0.2359957708907553</v>
      </c>
      <c r="Q67" s="346">
        <v>0.19339084259264969</v>
      </c>
      <c r="R67" s="346">
        <v>0.23027338207261769</v>
      </c>
      <c r="S67" s="346">
        <v>0.27767039573099789</v>
      </c>
      <c r="T67" s="346">
        <v>0.22686551836127061</v>
      </c>
      <c r="U67" s="346">
        <v>0.26267412919088712</v>
      </c>
      <c r="V67" s="346">
        <v>0.27105240624938443</v>
      </c>
      <c r="W67" s="346">
        <v>0.29264828776239332</v>
      </c>
      <c r="X67" s="346">
        <v>0.24777991888000989</v>
      </c>
      <c r="Y67" s="346">
        <v>0.2339632404609347</v>
      </c>
      <c r="DA67" s="167" t="s">
        <v>2211</v>
      </c>
    </row>
    <row r="68" spans="1:105" ht="12" customHeight="1" x14ac:dyDescent="0.25">
      <c r="A68" s="165" t="s">
        <v>2212</v>
      </c>
      <c r="B68" s="346">
        <v>0.1061834460850843</v>
      </c>
      <c r="C68" s="346">
        <v>0.12159633544417189</v>
      </c>
      <c r="D68" s="346">
        <v>0.13346607320593851</v>
      </c>
      <c r="E68" s="346">
        <v>0.109601430591635</v>
      </c>
      <c r="F68" s="346">
        <v>0.10808712565805451</v>
      </c>
      <c r="G68" s="346">
        <v>9.7539544105008452E-2</v>
      </c>
      <c r="H68" s="346">
        <v>7.966438841993459E-2</v>
      </c>
      <c r="I68" s="346">
        <v>7.5928905495762741E-2</v>
      </c>
      <c r="J68" s="346">
        <v>7.455733059556692E-2</v>
      </c>
      <c r="K68" s="346">
        <v>4.3884331317745377E-2</v>
      </c>
      <c r="L68" s="346">
        <v>5.0613841188027822E-2</v>
      </c>
      <c r="M68" s="346">
        <v>8.3113933252739178E-2</v>
      </c>
      <c r="N68" s="346">
        <v>7.1981412224153121E-2</v>
      </c>
      <c r="O68" s="346">
        <v>6.5977073310663506E-2</v>
      </c>
      <c r="P68" s="346">
        <v>9.3481293740071858E-2</v>
      </c>
      <c r="Q68" s="346">
        <v>7.661138013879161E-2</v>
      </c>
      <c r="R68" s="346">
        <v>9.1279471428091452E-2</v>
      </c>
      <c r="S68" s="346">
        <v>0.1109251270131302</v>
      </c>
      <c r="T68" s="346">
        <v>9.13004767234607E-2</v>
      </c>
      <c r="U68" s="346">
        <v>0.1061635638857968</v>
      </c>
      <c r="V68" s="346">
        <v>0.10961302706620731</v>
      </c>
      <c r="W68" s="346">
        <v>0.1177312584003314</v>
      </c>
      <c r="X68" s="346">
        <v>9.9608282908537515E-2</v>
      </c>
      <c r="Y68" s="346">
        <v>9.4074528813459901E-2</v>
      </c>
      <c r="DA68" s="167" t="s">
        <v>2213</v>
      </c>
    </row>
    <row r="69" spans="1:105" ht="12" customHeight="1" x14ac:dyDescent="0.25">
      <c r="A69" s="64" t="s">
        <v>28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2214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2215</v>
      </c>
    </row>
    <row r="71" spans="1:105" ht="12" customHeight="1" x14ac:dyDescent="0.25">
      <c r="A71" s="64" t="s">
        <v>31</v>
      </c>
      <c r="B71" s="229">
        <v>0</v>
      </c>
      <c r="C71" s="229">
        <v>0</v>
      </c>
      <c r="D71" s="229">
        <v>0</v>
      </c>
      <c r="E71" s="229">
        <v>3.7110183182240492E-2</v>
      </c>
      <c r="F71" s="229">
        <v>3.6861245081665522E-2</v>
      </c>
      <c r="G71" s="229">
        <v>2.4736429493801771E-2</v>
      </c>
      <c r="H71" s="229">
        <v>2.484459380349294E-2</v>
      </c>
      <c r="I71" s="229">
        <v>2.4729100383612361E-2</v>
      </c>
      <c r="J71" s="229">
        <v>2.479234499781649E-2</v>
      </c>
      <c r="K71" s="229">
        <v>0</v>
      </c>
      <c r="L71" s="229">
        <v>0</v>
      </c>
      <c r="M71" s="229">
        <v>0</v>
      </c>
      <c r="N71" s="229">
        <v>0</v>
      </c>
      <c r="O71" s="229">
        <v>0</v>
      </c>
      <c r="P71" s="229">
        <v>0</v>
      </c>
      <c r="Q71" s="229">
        <v>0</v>
      </c>
      <c r="R71" s="229">
        <v>0</v>
      </c>
      <c r="S71" s="229">
        <v>0</v>
      </c>
      <c r="T71" s="229">
        <v>0</v>
      </c>
      <c r="U71" s="229">
        <v>0</v>
      </c>
      <c r="V71" s="229">
        <v>0</v>
      </c>
      <c r="W71" s="229">
        <v>0</v>
      </c>
      <c r="X71" s="229">
        <v>0</v>
      </c>
      <c r="Y71" s="229">
        <v>0</v>
      </c>
      <c r="DA71" s="73" t="s">
        <v>2216</v>
      </c>
    </row>
    <row r="72" spans="1:105" ht="12" customHeight="1" x14ac:dyDescent="0.25">
      <c r="A72" s="64" t="s">
        <v>159</v>
      </c>
      <c r="B72" s="229">
        <v>2.559157170270851E-2</v>
      </c>
      <c r="C72" s="229">
        <v>3.2297820863565717E-2</v>
      </c>
      <c r="D72" s="229">
        <v>3.1690272056533443E-2</v>
      </c>
      <c r="E72" s="229">
        <v>1.713485025559721E-2</v>
      </c>
      <c r="F72" s="229">
        <v>1.8359803261204521E-2</v>
      </c>
      <c r="G72" s="229">
        <v>1.6032774056044669E-2</v>
      </c>
      <c r="H72" s="229">
        <v>7.817813251330975E-3</v>
      </c>
      <c r="I72" s="229">
        <v>6.2643496613005896E-3</v>
      </c>
      <c r="J72" s="229">
        <v>4.2462268658342182E-3</v>
      </c>
      <c r="K72" s="229">
        <v>4.4398733451066963E-3</v>
      </c>
      <c r="L72" s="229">
        <v>8.4654447416459937E-3</v>
      </c>
      <c r="M72" s="229">
        <v>5.052159188733551E-3</v>
      </c>
      <c r="N72" s="229">
        <v>5.8126685194765902E-3</v>
      </c>
      <c r="O72" s="229">
        <v>8.1246593984155187E-3</v>
      </c>
      <c r="P72" s="229">
        <v>1.141090525579039E-2</v>
      </c>
      <c r="Q72" s="229">
        <v>9.7509272117785786E-3</v>
      </c>
      <c r="R72" s="229">
        <v>1.4695780533173121E-2</v>
      </c>
      <c r="S72" s="229">
        <v>4.8774225940060707E-2</v>
      </c>
      <c r="T72" s="229">
        <v>5.3492435327827888E-2</v>
      </c>
      <c r="U72" s="229">
        <v>6.8277825659742053E-2</v>
      </c>
      <c r="V72" s="229">
        <v>7.1247196722613065E-2</v>
      </c>
      <c r="W72" s="229">
        <v>6.801978513455377E-2</v>
      </c>
      <c r="X72" s="229">
        <v>5.5516750991475038E-2</v>
      </c>
      <c r="Y72" s="229">
        <v>5.2708399497112722E-2</v>
      </c>
      <c r="DA72" s="73" t="s">
        <v>2217</v>
      </c>
    </row>
    <row r="73" spans="1:105" ht="12" customHeight="1" x14ac:dyDescent="0.25">
      <c r="A73" s="64" t="s">
        <v>32</v>
      </c>
      <c r="B73" s="229">
        <v>0</v>
      </c>
      <c r="C73" s="229">
        <v>0</v>
      </c>
      <c r="D73" s="229">
        <v>0</v>
      </c>
      <c r="E73" s="229">
        <v>0</v>
      </c>
      <c r="F73" s="229">
        <v>0</v>
      </c>
      <c r="G73" s="229">
        <v>0</v>
      </c>
      <c r="H73" s="229">
        <v>0</v>
      </c>
      <c r="I73" s="229">
        <v>0</v>
      </c>
      <c r="J73" s="229">
        <v>0</v>
      </c>
      <c r="K73" s="229">
        <v>0</v>
      </c>
      <c r="L73" s="229">
        <v>0</v>
      </c>
      <c r="M73" s="229">
        <v>1.201625649350817E-2</v>
      </c>
      <c r="N73" s="229">
        <v>1.137875636097907E-2</v>
      </c>
      <c r="O73" s="229">
        <v>0</v>
      </c>
      <c r="P73" s="229">
        <v>0</v>
      </c>
      <c r="Q73" s="229">
        <v>0</v>
      </c>
      <c r="R73" s="229">
        <v>0</v>
      </c>
      <c r="S73" s="229">
        <v>0</v>
      </c>
      <c r="T73" s="229">
        <v>0</v>
      </c>
      <c r="U73" s="229">
        <v>0</v>
      </c>
      <c r="V73" s="229">
        <v>0</v>
      </c>
      <c r="W73" s="229">
        <v>0</v>
      </c>
      <c r="X73" s="229">
        <v>0</v>
      </c>
      <c r="Y73" s="229">
        <v>0</v>
      </c>
      <c r="DA73" s="73" t="s">
        <v>2218</v>
      </c>
    </row>
    <row r="74" spans="1:105" ht="12" customHeight="1" x14ac:dyDescent="0.25">
      <c r="A74" s="64" t="s">
        <v>33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2219</v>
      </c>
    </row>
    <row r="75" spans="1:105" ht="12" customHeight="1" x14ac:dyDescent="0.25">
      <c r="A75" s="64" t="s">
        <v>35</v>
      </c>
      <c r="B75" s="229">
        <v>8.0591874382375833E-2</v>
      </c>
      <c r="C75" s="229">
        <v>8.9298514580606142E-2</v>
      </c>
      <c r="D75" s="229">
        <v>0.101775801149405</v>
      </c>
      <c r="E75" s="229">
        <v>5.5356397153797247E-2</v>
      </c>
      <c r="F75" s="229">
        <v>5.2866077315184459E-2</v>
      </c>
      <c r="G75" s="229">
        <v>5.6770340555162009E-2</v>
      </c>
      <c r="H75" s="229">
        <v>4.7001981365110683E-2</v>
      </c>
      <c r="I75" s="229">
        <v>4.4935455450849787E-2</v>
      </c>
      <c r="J75" s="229">
        <v>4.5518758731916208E-2</v>
      </c>
      <c r="K75" s="229">
        <v>3.9444457972638687E-2</v>
      </c>
      <c r="L75" s="229">
        <v>4.2148396446381832E-2</v>
      </c>
      <c r="M75" s="229">
        <v>6.6045517570497453E-2</v>
      </c>
      <c r="N75" s="229">
        <v>5.4156148520774307E-2</v>
      </c>
      <c r="O75" s="229">
        <v>5.7246601976052643E-2</v>
      </c>
      <c r="P75" s="229">
        <v>8.207038848428147E-2</v>
      </c>
      <c r="Q75" s="229">
        <v>6.6860452927013037E-2</v>
      </c>
      <c r="R75" s="229">
        <v>7.6583690894918344E-2</v>
      </c>
      <c r="S75" s="229">
        <v>6.2150901073069482E-2</v>
      </c>
      <c r="T75" s="229">
        <v>3.7808041395632819E-2</v>
      </c>
      <c r="U75" s="229">
        <v>3.7885738226054753E-2</v>
      </c>
      <c r="V75" s="229">
        <v>3.8365830343594233E-2</v>
      </c>
      <c r="W75" s="229">
        <v>4.9711473265777642E-2</v>
      </c>
      <c r="X75" s="229">
        <v>4.4091531917062478E-2</v>
      </c>
      <c r="Y75" s="229">
        <v>4.1366129316347193E-2</v>
      </c>
      <c r="DA75" s="73" t="s">
        <v>2220</v>
      </c>
    </row>
    <row r="76" spans="1:105" ht="12" customHeight="1" x14ac:dyDescent="0.25">
      <c r="A76" s="64" t="s">
        <v>36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2221</v>
      </c>
    </row>
    <row r="77" spans="1:105" ht="12" customHeight="1" x14ac:dyDescent="0.25">
      <c r="A77" s="64" t="s">
        <v>38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2222</v>
      </c>
    </row>
    <row r="78" spans="1:105" ht="12" customHeight="1" x14ac:dyDescent="0.25">
      <c r="A78" s="64" t="s">
        <v>39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6.338388229231405E-4</v>
      </c>
      <c r="O78" s="229">
        <v>6.0581193619535913E-4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2223</v>
      </c>
    </row>
    <row r="79" spans="1:105" ht="12" customHeight="1" x14ac:dyDescent="0.25">
      <c r="A79" s="165" t="s">
        <v>2224</v>
      </c>
      <c r="B79" s="346">
        <v>2.22569353824341</v>
      </c>
      <c r="C79" s="346">
        <v>2.3295989997466999</v>
      </c>
      <c r="D79" s="346">
        <v>2.8340103513025721</v>
      </c>
      <c r="E79" s="346">
        <v>2.733672356017522</v>
      </c>
      <c r="F79" s="346">
        <v>2.4156898330087251</v>
      </c>
      <c r="G79" s="346">
        <v>2.426919289566956</v>
      </c>
      <c r="H79" s="346">
        <v>2.1510528149903498</v>
      </c>
      <c r="I79" s="346">
        <v>1.878403366883153</v>
      </c>
      <c r="J79" s="346">
        <v>1.9319926578757629</v>
      </c>
      <c r="K79" s="346">
        <v>2.0404427187820708</v>
      </c>
      <c r="L79" s="346">
        <v>2.0480133209675291</v>
      </c>
      <c r="M79" s="346">
        <v>2.4000528617794639</v>
      </c>
      <c r="N79" s="346">
        <v>2.2156370273892172</v>
      </c>
      <c r="O79" s="346">
        <v>2.046310455139599</v>
      </c>
      <c r="P79" s="346">
        <v>3.062642021761369</v>
      </c>
      <c r="Q79" s="346">
        <v>2.2650006714988189</v>
      </c>
      <c r="R79" s="346">
        <v>2.5448841936513378</v>
      </c>
      <c r="S79" s="346">
        <v>2.2201430583746382</v>
      </c>
      <c r="T79" s="346">
        <v>1.268588828108741</v>
      </c>
      <c r="U79" s="346">
        <v>1.264424349075544</v>
      </c>
      <c r="V79" s="346">
        <v>1.272617835636352</v>
      </c>
      <c r="W79" s="346">
        <v>1.811492615879877</v>
      </c>
      <c r="X79" s="346">
        <v>2.3143759550452532</v>
      </c>
      <c r="Y79" s="346">
        <v>2.2345935443079199</v>
      </c>
      <c r="DA79" s="167" t="s">
        <v>2225</v>
      </c>
    </row>
    <row r="80" spans="1:105" ht="12" customHeight="1" x14ac:dyDescent="0.25">
      <c r="A80" s="132" t="s">
        <v>2226</v>
      </c>
      <c r="B80" s="316">
        <v>3.0506235560516508</v>
      </c>
      <c r="C80" s="316">
        <v>3.1930404894783968</v>
      </c>
      <c r="D80" s="316">
        <v>3.8844066297650071</v>
      </c>
      <c r="E80" s="316">
        <v>3.74687940657634</v>
      </c>
      <c r="F80" s="316">
        <v>3.311039989138413</v>
      </c>
      <c r="G80" s="316">
        <v>3.326431526252382</v>
      </c>
      <c r="H80" s="316">
        <v>2.948318029848692</v>
      </c>
      <c r="I80" s="316">
        <v>2.5746139171087399</v>
      </c>
      <c r="J80" s="316">
        <v>2.6480655179896</v>
      </c>
      <c r="K80" s="316">
        <v>2.796711459028332</v>
      </c>
      <c r="L80" s="316">
        <v>2.807088025686598</v>
      </c>
      <c r="M80" s="316">
        <v>3.289607338165748</v>
      </c>
      <c r="N80" s="316">
        <v>3.0368397046919058</v>
      </c>
      <c r="O80" s="316">
        <v>2.8047540104602349</v>
      </c>
      <c r="P80" s="316">
        <v>4.1977782362223399</v>
      </c>
      <c r="Q80" s="316">
        <v>3.104499466894457</v>
      </c>
      <c r="R80" s="316">
        <v>3.4881188875192031</v>
      </c>
      <c r="S80" s="316">
        <v>3.0430158489059349</v>
      </c>
      <c r="T80" s="316">
        <v>1.738778001317651</v>
      </c>
      <c r="U80" s="316">
        <v>1.7330700017125551</v>
      </c>
      <c r="V80" s="316">
        <v>1.7443003183213379</v>
      </c>
      <c r="W80" s="316">
        <v>2.4829033964748888</v>
      </c>
      <c r="X80" s="316">
        <v>3.1721751825692932</v>
      </c>
      <c r="Y80" s="316">
        <v>3.062822256224373</v>
      </c>
      <c r="DA80" s="139" t="s">
        <v>2227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99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1.0000000000000002</v>
      </c>
      <c r="C84" s="232">
        <f t="shared" si="4"/>
        <v>1.0000000000000004</v>
      </c>
      <c r="D84" s="232">
        <f t="shared" si="4"/>
        <v>1</v>
      </c>
      <c r="E84" s="232">
        <f t="shared" si="4"/>
        <v>1.0000000000000002</v>
      </c>
      <c r="F84" s="232">
        <f t="shared" si="4"/>
        <v>1.0000000000000002</v>
      </c>
      <c r="G84" s="232">
        <f t="shared" si="4"/>
        <v>0.99999999999999989</v>
      </c>
      <c r="H84" s="232">
        <f t="shared" si="4"/>
        <v>0.99999999999999956</v>
      </c>
      <c r="I84" s="232">
        <f t="shared" si="4"/>
        <v>1.0000000000000002</v>
      </c>
      <c r="J84" s="232">
        <f t="shared" si="4"/>
        <v>0.99999999999999967</v>
      </c>
      <c r="K84" s="232">
        <f t="shared" si="4"/>
        <v>0.99999999999999989</v>
      </c>
      <c r="L84" s="232">
        <f t="shared" si="4"/>
        <v>0.99999999999999978</v>
      </c>
      <c r="M84" s="232">
        <f t="shared" si="4"/>
        <v>1.0000000000000002</v>
      </c>
      <c r="N84" s="232">
        <f t="shared" si="4"/>
        <v>1</v>
      </c>
      <c r="O84" s="232">
        <f t="shared" si="4"/>
        <v>1</v>
      </c>
      <c r="P84" s="232">
        <f t="shared" si="4"/>
        <v>0.99999999999999989</v>
      </c>
      <c r="Q84" s="232">
        <f t="shared" si="4"/>
        <v>1.0000000000000002</v>
      </c>
      <c r="R84" s="232">
        <f t="shared" si="4"/>
        <v>1</v>
      </c>
      <c r="S84" s="232">
        <f t="shared" si="4"/>
        <v>0.99999999999999989</v>
      </c>
      <c r="T84" s="232">
        <f t="shared" si="4"/>
        <v>1</v>
      </c>
      <c r="U84" s="232">
        <f t="shared" si="4"/>
        <v>1</v>
      </c>
      <c r="V84" s="232">
        <f t="shared" si="4"/>
        <v>1.0000000000000002</v>
      </c>
      <c r="W84" s="232">
        <f t="shared" si="4"/>
        <v>0.99999999999999989</v>
      </c>
      <c r="X84" s="232">
        <f t="shared" si="4"/>
        <v>1.0000000000000002</v>
      </c>
      <c r="Y84" s="232">
        <f t="shared" si="4"/>
        <v>1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2.3660921658743363E-2</v>
      </c>
      <c r="C85" s="299">
        <f t="shared" si="5"/>
        <v>2.2790051021555784E-2</v>
      </c>
      <c r="D85" s="299">
        <f t="shared" si="5"/>
        <v>2.3784073372430919E-2</v>
      </c>
      <c r="E85" s="299">
        <f t="shared" si="5"/>
        <v>2.5225168636987969E-2</v>
      </c>
      <c r="F85" s="299">
        <f t="shared" si="5"/>
        <v>2.4228232245586855E-2</v>
      </c>
      <c r="G85" s="299">
        <f t="shared" si="5"/>
        <v>2.5214137061533384E-2</v>
      </c>
      <c r="H85" s="299">
        <f t="shared" si="5"/>
        <v>2.5920470353867138E-2</v>
      </c>
      <c r="I85" s="299">
        <f t="shared" si="5"/>
        <v>2.5153332608653704E-2</v>
      </c>
      <c r="J85" s="299">
        <f t="shared" si="5"/>
        <v>2.5561252446990777E-2</v>
      </c>
      <c r="K85" s="299">
        <f t="shared" si="5"/>
        <v>3.0017706897153888E-2</v>
      </c>
      <c r="L85" s="299">
        <f t="shared" si="5"/>
        <v>2.9097125619671715E-2</v>
      </c>
      <c r="M85" s="299">
        <f t="shared" si="5"/>
        <v>2.6508559453521315E-2</v>
      </c>
      <c r="N85" s="299">
        <f t="shared" si="5"/>
        <v>2.7023623496380648E-2</v>
      </c>
      <c r="O85" s="299">
        <f t="shared" si="5"/>
        <v>2.7104028818884907E-2</v>
      </c>
      <c r="P85" s="299">
        <f t="shared" si="5"/>
        <v>2.7543657864033642E-2</v>
      </c>
      <c r="Q85" s="299">
        <f t="shared" si="5"/>
        <v>2.6720969754673637E-2</v>
      </c>
      <c r="R85" s="299">
        <f t="shared" si="5"/>
        <v>2.6231644367090346E-2</v>
      </c>
      <c r="S85" s="299">
        <f t="shared" si="5"/>
        <v>2.3218441608738268E-2</v>
      </c>
      <c r="T85" s="299">
        <f t="shared" si="5"/>
        <v>1.9497418799720227E-2</v>
      </c>
      <c r="U85" s="299">
        <f t="shared" si="5"/>
        <v>1.7853911614213392E-2</v>
      </c>
      <c r="V85" s="299">
        <f t="shared" si="5"/>
        <v>1.7580677879840276E-2</v>
      </c>
      <c r="W85" s="299">
        <f t="shared" si="5"/>
        <v>2.0569492346989092E-2</v>
      </c>
      <c r="X85" s="299">
        <f t="shared" si="5"/>
        <v>2.4627570008167694E-2</v>
      </c>
      <c r="Y85" s="299">
        <f t="shared" si="5"/>
        <v>2.4829115478415383E-2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2.7604408601867261E-2</v>
      </c>
      <c r="C86" s="233">
        <f t="shared" si="6"/>
        <v>2.6588392858481757E-2</v>
      </c>
      <c r="D86" s="233">
        <f t="shared" si="6"/>
        <v>2.7748085601169425E-2</v>
      </c>
      <c r="E86" s="233">
        <f t="shared" si="6"/>
        <v>2.94293634098193E-2</v>
      </c>
      <c r="F86" s="233">
        <f t="shared" si="6"/>
        <v>2.8266270953184673E-2</v>
      </c>
      <c r="G86" s="233">
        <f t="shared" si="6"/>
        <v>2.9416493238455618E-2</v>
      </c>
      <c r="H86" s="233">
        <f t="shared" si="6"/>
        <v>3.0240548746178333E-2</v>
      </c>
      <c r="I86" s="233">
        <f t="shared" si="6"/>
        <v>2.9345554710095995E-2</v>
      </c>
      <c r="J86" s="233">
        <f t="shared" si="6"/>
        <v>2.9821461188155905E-2</v>
      </c>
      <c r="K86" s="233">
        <f t="shared" si="6"/>
        <v>3.5020658046679531E-2</v>
      </c>
      <c r="L86" s="233">
        <f t="shared" si="6"/>
        <v>3.3946646556283669E-2</v>
      </c>
      <c r="M86" s="233">
        <f t="shared" si="6"/>
        <v>3.0926652695774867E-2</v>
      </c>
      <c r="N86" s="233">
        <f t="shared" si="6"/>
        <v>3.1527560745777443E-2</v>
      </c>
      <c r="O86" s="233">
        <f t="shared" si="6"/>
        <v>3.1621366955365729E-2</v>
      </c>
      <c r="P86" s="233">
        <f t="shared" si="6"/>
        <v>3.2134267508039251E-2</v>
      </c>
      <c r="Q86" s="233">
        <f t="shared" si="6"/>
        <v>3.117446471378589E-2</v>
      </c>
      <c r="R86" s="233">
        <f t="shared" si="6"/>
        <v>3.0603585094938726E-2</v>
      </c>
      <c r="S86" s="233">
        <f t="shared" si="6"/>
        <v>2.7088181876861319E-2</v>
      </c>
      <c r="T86" s="233">
        <f t="shared" si="6"/>
        <v>2.2746988599673595E-2</v>
      </c>
      <c r="U86" s="233">
        <f t="shared" si="6"/>
        <v>2.0829563549915629E-2</v>
      </c>
      <c r="V86" s="233">
        <f t="shared" si="6"/>
        <v>2.0510790859813655E-2</v>
      </c>
      <c r="W86" s="233">
        <f t="shared" si="6"/>
        <v>2.399774107148727E-2</v>
      </c>
      <c r="X86" s="233">
        <f t="shared" si="6"/>
        <v>2.8732165009528968E-2</v>
      </c>
      <c r="Y86" s="233">
        <f t="shared" si="6"/>
        <v>2.8967301391484613E-2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6.3095791089982325E-2</v>
      </c>
      <c r="C87" s="233">
        <f t="shared" si="7"/>
        <v>6.0773469390815432E-2</v>
      </c>
      <c r="D87" s="233">
        <f t="shared" si="7"/>
        <v>6.3424195659815802E-2</v>
      </c>
      <c r="E87" s="233">
        <f t="shared" si="7"/>
        <v>6.7267116365301249E-2</v>
      </c>
      <c r="F87" s="233">
        <f t="shared" si="7"/>
        <v>6.4608619321564961E-2</v>
      </c>
      <c r="G87" s="233">
        <f t="shared" si="7"/>
        <v>6.7237698830755657E-2</v>
      </c>
      <c r="H87" s="233">
        <f t="shared" si="7"/>
        <v>6.9121254276979058E-2</v>
      </c>
      <c r="I87" s="233">
        <f t="shared" si="7"/>
        <v>6.7075553623076545E-2</v>
      </c>
      <c r="J87" s="233">
        <f t="shared" si="7"/>
        <v>6.8163339858642077E-2</v>
      </c>
      <c r="K87" s="233">
        <f t="shared" si="7"/>
        <v>8.0047218392410316E-2</v>
      </c>
      <c r="L87" s="233">
        <f t="shared" si="7"/>
        <v>7.7592334985791239E-2</v>
      </c>
      <c r="M87" s="233">
        <f t="shared" si="7"/>
        <v>7.0689491876056845E-2</v>
      </c>
      <c r="N87" s="233">
        <f t="shared" si="7"/>
        <v>7.2062995990348419E-2</v>
      </c>
      <c r="O87" s="233">
        <f t="shared" si="7"/>
        <v>7.2277410183693103E-2</v>
      </c>
      <c r="P87" s="233">
        <f t="shared" si="7"/>
        <v>7.3449754304089732E-2</v>
      </c>
      <c r="Q87" s="233">
        <f t="shared" si="7"/>
        <v>7.1255919345796365E-2</v>
      </c>
      <c r="R87" s="233">
        <f t="shared" si="7"/>
        <v>6.9951051645574247E-2</v>
      </c>
      <c r="S87" s="233">
        <f t="shared" si="7"/>
        <v>6.1915844289968713E-2</v>
      </c>
      <c r="T87" s="233">
        <f t="shared" si="7"/>
        <v>5.1993116799253933E-2</v>
      </c>
      <c r="U87" s="233">
        <f t="shared" si="7"/>
        <v>4.7610430971235733E-2</v>
      </c>
      <c r="V87" s="233">
        <f t="shared" si="7"/>
        <v>4.6881807679574082E-2</v>
      </c>
      <c r="W87" s="233">
        <f t="shared" si="7"/>
        <v>5.4851979591970905E-2</v>
      </c>
      <c r="X87" s="233">
        <f t="shared" si="7"/>
        <v>6.5673520021780521E-2</v>
      </c>
      <c r="Y87" s="233">
        <f t="shared" si="7"/>
        <v>6.6210974609107701E-2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4.7321843317486741E-2</v>
      </c>
      <c r="C88" s="233">
        <f t="shared" si="8"/>
        <v>4.5580102043111567E-2</v>
      </c>
      <c r="D88" s="233">
        <f t="shared" si="8"/>
        <v>4.7568146744861838E-2</v>
      </c>
      <c r="E88" s="233">
        <f t="shared" si="8"/>
        <v>5.0450337273975937E-2</v>
      </c>
      <c r="F88" s="233">
        <f t="shared" si="8"/>
        <v>4.845646449117369E-2</v>
      </c>
      <c r="G88" s="233">
        <f t="shared" si="8"/>
        <v>5.0428274123066767E-2</v>
      </c>
      <c r="H88" s="233">
        <f t="shared" si="8"/>
        <v>5.1840940707734276E-2</v>
      </c>
      <c r="I88" s="233">
        <f t="shared" si="8"/>
        <v>5.0306665217307416E-2</v>
      </c>
      <c r="J88" s="233">
        <f t="shared" si="8"/>
        <v>5.1122504893981548E-2</v>
      </c>
      <c r="K88" s="233">
        <f t="shared" si="8"/>
        <v>6.0035413794307775E-2</v>
      </c>
      <c r="L88" s="233">
        <f t="shared" si="8"/>
        <v>5.8194251239343429E-2</v>
      </c>
      <c r="M88" s="233">
        <f t="shared" si="8"/>
        <v>5.3017118907042624E-2</v>
      </c>
      <c r="N88" s="233">
        <f t="shared" si="8"/>
        <v>5.4047246992761311E-2</v>
      </c>
      <c r="O88" s="233">
        <f t="shared" si="8"/>
        <v>5.4208057637769806E-2</v>
      </c>
      <c r="P88" s="233">
        <f t="shared" si="8"/>
        <v>5.5087315728067271E-2</v>
      </c>
      <c r="Q88" s="233">
        <f t="shared" si="8"/>
        <v>5.344193950934726E-2</v>
      </c>
      <c r="R88" s="233">
        <f t="shared" si="8"/>
        <v>5.2463288734180699E-2</v>
      </c>
      <c r="S88" s="233">
        <f t="shared" si="8"/>
        <v>4.6436883217476521E-2</v>
      </c>
      <c r="T88" s="233">
        <f t="shared" si="8"/>
        <v>3.8994837599440446E-2</v>
      </c>
      <c r="U88" s="233">
        <f t="shared" si="8"/>
        <v>3.5707823228426791E-2</v>
      </c>
      <c r="V88" s="233">
        <f t="shared" si="8"/>
        <v>3.5161355759680553E-2</v>
      </c>
      <c r="W88" s="233">
        <f t="shared" si="8"/>
        <v>4.1138984693978184E-2</v>
      </c>
      <c r="X88" s="233">
        <f t="shared" si="8"/>
        <v>4.9255140016335373E-2</v>
      </c>
      <c r="Y88" s="233">
        <f t="shared" si="8"/>
        <v>4.9658230956830751E-2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2.5400708206649823E-2</v>
      </c>
      <c r="C89" s="300">
        <f t="shared" si="9"/>
        <v>2.4375744555089535E-2</v>
      </c>
      <c r="D89" s="300">
        <f t="shared" si="9"/>
        <v>2.5552940680880286E-2</v>
      </c>
      <c r="E89" s="300">
        <f t="shared" si="9"/>
        <v>2.902035849012647E-2</v>
      </c>
      <c r="F89" s="300">
        <f t="shared" si="9"/>
        <v>2.7634804257212275E-2</v>
      </c>
      <c r="G89" s="300">
        <f t="shared" si="9"/>
        <v>2.8580352809012839E-2</v>
      </c>
      <c r="H89" s="300">
        <f t="shared" si="9"/>
        <v>2.9899068688931142E-2</v>
      </c>
      <c r="I89" s="300">
        <f t="shared" si="9"/>
        <v>2.8851070695334782E-2</v>
      </c>
      <c r="J89" s="300">
        <f t="shared" si="9"/>
        <v>2.9475813897535699E-2</v>
      </c>
      <c r="K89" s="300">
        <f t="shared" si="9"/>
        <v>3.5129231612004944E-2</v>
      </c>
      <c r="L89" s="300">
        <f t="shared" si="9"/>
        <v>3.3523161413580818E-2</v>
      </c>
      <c r="M89" s="300">
        <f t="shared" si="9"/>
        <v>2.9972703287617902E-2</v>
      </c>
      <c r="N89" s="300">
        <f t="shared" si="9"/>
        <v>3.0870375633040403E-2</v>
      </c>
      <c r="O89" s="300">
        <f t="shared" si="9"/>
        <v>3.0288494405480988E-2</v>
      </c>
      <c r="P89" s="300">
        <f t="shared" si="9"/>
        <v>3.094480096737473E-2</v>
      </c>
      <c r="Q89" s="300">
        <f t="shared" si="9"/>
        <v>2.9654047445822101E-2</v>
      </c>
      <c r="R89" s="300">
        <f t="shared" si="9"/>
        <v>2.8913335310068816E-2</v>
      </c>
      <c r="S89" s="300">
        <f t="shared" si="9"/>
        <v>2.4868950145937669E-2</v>
      </c>
      <c r="T89" s="300">
        <f t="shared" si="9"/>
        <v>2.1423938117569961E-2</v>
      </c>
      <c r="U89" s="300">
        <f t="shared" si="9"/>
        <v>2.0557783789357693E-2</v>
      </c>
      <c r="V89" s="300">
        <f t="shared" si="9"/>
        <v>2.045417215596005E-2</v>
      </c>
      <c r="W89" s="300">
        <f t="shared" si="9"/>
        <v>2.2213481160627858E-2</v>
      </c>
      <c r="X89" s="300">
        <f t="shared" si="9"/>
        <v>2.6642146414296269E-2</v>
      </c>
      <c r="Y89" s="300">
        <f t="shared" si="9"/>
        <v>2.6913556136845224E-2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7.8094998352648937E-2</v>
      </c>
      <c r="C90" s="301">
        <f t="shared" si="10"/>
        <v>7.4950437746993059E-2</v>
      </c>
      <c r="D90" s="301">
        <f t="shared" si="10"/>
        <v>7.8561547912435289E-2</v>
      </c>
      <c r="E90" s="301">
        <f t="shared" si="10"/>
        <v>8.4503433858614585E-2</v>
      </c>
      <c r="F90" s="301">
        <f t="shared" si="10"/>
        <v>8.0391768243349163E-2</v>
      </c>
      <c r="G90" s="301">
        <f t="shared" si="10"/>
        <v>8.4426484060595039E-2</v>
      </c>
      <c r="H90" s="301">
        <f t="shared" si="10"/>
        <v>8.7537421771572699E-2</v>
      </c>
      <c r="I90" s="301">
        <f t="shared" si="10"/>
        <v>8.4191781061844023E-2</v>
      </c>
      <c r="J90" s="301">
        <f t="shared" si="10"/>
        <v>8.5954823619144319E-2</v>
      </c>
      <c r="K90" s="301">
        <f t="shared" si="10"/>
        <v>0.10778911138778713</v>
      </c>
      <c r="L90" s="301">
        <f t="shared" si="10"/>
        <v>0.10289725429031624</v>
      </c>
      <c r="M90" s="301">
        <f t="shared" si="10"/>
        <v>9.0157339601149133E-2</v>
      </c>
      <c r="N90" s="301">
        <f t="shared" si="10"/>
        <v>9.2697273028709976E-2</v>
      </c>
      <c r="O90" s="301">
        <f t="shared" si="10"/>
        <v>9.3033805521953714E-2</v>
      </c>
      <c r="P90" s="301">
        <f t="shared" si="10"/>
        <v>9.5037895531246891E-2</v>
      </c>
      <c r="Q90" s="301">
        <f t="shared" si="10"/>
        <v>9.1099819917840233E-2</v>
      </c>
      <c r="R90" s="301">
        <f t="shared" si="10"/>
        <v>8.8838537479573695E-2</v>
      </c>
      <c r="S90" s="301">
        <f t="shared" si="10"/>
        <v>7.6464325766512076E-2</v>
      </c>
      <c r="T90" s="301">
        <f t="shared" si="10"/>
        <v>6.5831607856687471E-2</v>
      </c>
      <c r="U90" s="301">
        <f t="shared" si="10"/>
        <v>6.3101664297210175E-2</v>
      </c>
      <c r="V90" s="301">
        <f t="shared" si="10"/>
        <v>6.2768970698267368E-2</v>
      </c>
      <c r="W90" s="301">
        <f t="shared" si="10"/>
        <v>6.828600286964269E-2</v>
      </c>
      <c r="X90" s="301">
        <f t="shared" si="10"/>
        <v>8.1896644843542199E-2</v>
      </c>
      <c r="Y90" s="301">
        <f t="shared" si="10"/>
        <v>8.2726997648808892E-2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9.6181880602581489E-3</v>
      </c>
      <c r="C91" s="302">
        <f t="shared" si="11"/>
        <v>1.1822790767868548E-2</v>
      </c>
      <c r="D91" s="302">
        <f t="shared" si="11"/>
        <v>9.3310621871851556E-3</v>
      </c>
      <c r="E91" s="302">
        <f t="shared" si="11"/>
        <v>6.2961427406178008E-3</v>
      </c>
      <c r="F91" s="302">
        <f t="shared" si="11"/>
        <v>8.212891139383463E-3</v>
      </c>
      <c r="G91" s="302">
        <f t="shared" si="11"/>
        <v>6.3442454970088595E-3</v>
      </c>
      <c r="H91" s="302">
        <f t="shared" si="11"/>
        <v>5.1739356091127491E-3</v>
      </c>
      <c r="I91" s="302">
        <f t="shared" si="11"/>
        <v>6.425653615426438E-3</v>
      </c>
      <c r="J91" s="302">
        <f t="shared" si="11"/>
        <v>5.7305803525375901E-3</v>
      </c>
      <c r="K91" s="302">
        <f t="shared" si="11"/>
        <v>1.2528371267432599E-3</v>
      </c>
      <c r="L91" s="302">
        <f t="shared" si="11"/>
        <v>1.8204400331176202E-3</v>
      </c>
      <c r="M91" s="302">
        <f t="shared" si="11"/>
        <v>4.3807383517304342E-3</v>
      </c>
      <c r="N91" s="302">
        <f t="shared" si="11"/>
        <v>3.6904606549530376E-3</v>
      </c>
      <c r="O91" s="302">
        <f t="shared" si="11"/>
        <v>3.6262881880880843E-3</v>
      </c>
      <c r="P91" s="302">
        <f t="shared" si="11"/>
        <v>3.1745225548267066E-3</v>
      </c>
      <c r="Q91" s="302">
        <f t="shared" si="11"/>
        <v>4.1349376386141026E-3</v>
      </c>
      <c r="R91" s="302">
        <f t="shared" si="11"/>
        <v>4.7986773784717083E-3</v>
      </c>
      <c r="S91" s="302">
        <f t="shared" si="11"/>
        <v>1.0703172273837436E-2</v>
      </c>
      <c r="T91" s="302">
        <f t="shared" si="11"/>
        <v>2.28578200940797E-2</v>
      </c>
      <c r="U91" s="302">
        <f t="shared" si="11"/>
        <v>2.9578703897441116E-2</v>
      </c>
      <c r="V91" s="302">
        <f t="shared" si="11"/>
        <v>3.0733957329574318E-2</v>
      </c>
      <c r="W91" s="302">
        <f t="shared" si="11"/>
        <v>1.8835364924880311E-2</v>
      </c>
      <c r="X91" s="302">
        <f t="shared" si="11"/>
        <v>7.5286373920352935E-3</v>
      </c>
      <c r="Y91" s="302">
        <f t="shared" si="11"/>
        <v>7.1365065627952027E-3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6.6583936559691317E-2</v>
      </c>
      <c r="C92" s="302">
        <f t="shared" si="12"/>
        <v>6.1304442897400051E-2</v>
      </c>
      <c r="D92" s="302">
        <f t="shared" si="12"/>
        <v>6.7327759855455652E-2</v>
      </c>
      <c r="E92" s="302">
        <f t="shared" si="12"/>
        <v>7.6189277627037741E-2</v>
      </c>
      <c r="F92" s="302">
        <f t="shared" si="12"/>
        <v>7.024061852431876E-2</v>
      </c>
      <c r="G92" s="302">
        <f t="shared" si="12"/>
        <v>7.6065107598663514E-2</v>
      </c>
      <c r="H92" s="302">
        <f t="shared" si="12"/>
        <v>8.0289848534150568E-2</v>
      </c>
      <c r="I92" s="302">
        <f t="shared" si="12"/>
        <v>7.5753860837725284E-2</v>
      </c>
      <c r="J92" s="302">
        <f t="shared" si="12"/>
        <v>7.8179343070847465E-2</v>
      </c>
      <c r="K92" s="302">
        <f t="shared" si="12"/>
        <v>0.10413485770927156</v>
      </c>
      <c r="L92" s="302">
        <f t="shared" si="12"/>
        <v>9.874904420762487E-2</v>
      </c>
      <c r="M92" s="302">
        <f t="shared" si="12"/>
        <v>8.3655916493137E-2</v>
      </c>
      <c r="N92" s="302">
        <f t="shared" si="12"/>
        <v>8.6844922494046489E-2</v>
      </c>
      <c r="O92" s="302">
        <f t="shared" si="12"/>
        <v>8.7239195028354838E-2</v>
      </c>
      <c r="P92" s="302">
        <f t="shared" si="12"/>
        <v>8.9659880347297494E-2</v>
      </c>
      <c r="Q92" s="302">
        <f t="shared" si="12"/>
        <v>8.4827204698852243E-2</v>
      </c>
      <c r="R92" s="302">
        <f t="shared" si="12"/>
        <v>8.1941328551734763E-2</v>
      </c>
      <c r="S92" s="302">
        <f t="shared" si="12"/>
        <v>6.3903678163975589E-2</v>
      </c>
      <c r="T92" s="302">
        <f t="shared" si="12"/>
        <v>4.1413994258630162E-2</v>
      </c>
      <c r="U92" s="302">
        <f t="shared" si="12"/>
        <v>3.2094647470631982E-2</v>
      </c>
      <c r="V92" s="302">
        <f t="shared" si="12"/>
        <v>3.0628559138305835E-2</v>
      </c>
      <c r="W92" s="302">
        <f t="shared" si="12"/>
        <v>4.780507855700325E-2</v>
      </c>
      <c r="X92" s="302">
        <f t="shared" si="12"/>
        <v>7.2397801850853497E-2</v>
      </c>
      <c r="Y92" s="302">
        <f t="shared" si="12"/>
        <v>7.3604161847740462E-2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1.892873732699469E-3</v>
      </c>
      <c r="C93" s="302">
        <f t="shared" si="13"/>
        <v>1.8232040817244628E-3</v>
      </c>
      <c r="D93" s="302">
        <f t="shared" si="13"/>
        <v>1.9027258697944742E-3</v>
      </c>
      <c r="E93" s="302">
        <f t="shared" si="13"/>
        <v>2.0180134909590372E-3</v>
      </c>
      <c r="F93" s="302">
        <f t="shared" si="13"/>
        <v>1.9382585796469489E-3</v>
      </c>
      <c r="G93" s="302">
        <f t="shared" si="13"/>
        <v>2.0171309649226702E-3</v>
      </c>
      <c r="H93" s="302">
        <f t="shared" si="13"/>
        <v>2.0736376283093708E-3</v>
      </c>
      <c r="I93" s="302">
        <f t="shared" si="13"/>
        <v>2.0122666086922966E-3</v>
      </c>
      <c r="J93" s="302">
        <f t="shared" si="13"/>
        <v>2.0449001957592618E-3</v>
      </c>
      <c r="K93" s="302">
        <f t="shared" si="13"/>
        <v>2.4014165517723101E-3</v>
      </c>
      <c r="L93" s="302">
        <f t="shared" si="13"/>
        <v>2.3277700495737369E-3</v>
      </c>
      <c r="M93" s="302">
        <f t="shared" si="13"/>
        <v>2.1206847562817055E-3</v>
      </c>
      <c r="N93" s="302">
        <f t="shared" si="13"/>
        <v>2.1618898797104522E-3</v>
      </c>
      <c r="O93" s="302">
        <f t="shared" si="13"/>
        <v>2.1683223055107914E-3</v>
      </c>
      <c r="P93" s="302">
        <f t="shared" si="13"/>
        <v>2.203492629122691E-3</v>
      </c>
      <c r="Q93" s="302">
        <f t="shared" si="13"/>
        <v>2.1376775803738902E-3</v>
      </c>
      <c r="R93" s="302">
        <f t="shared" si="13"/>
        <v>2.0985315493672278E-3</v>
      </c>
      <c r="S93" s="302">
        <f t="shared" si="13"/>
        <v>1.8574753286990614E-3</v>
      </c>
      <c r="T93" s="302">
        <f t="shared" si="13"/>
        <v>1.5597935039776173E-3</v>
      </c>
      <c r="U93" s="302">
        <f t="shared" si="13"/>
        <v>1.4283129291370715E-3</v>
      </c>
      <c r="V93" s="302">
        <f t="shared" si="13"/>
        <v>1.406454230387222E-3</v>
      </c>
      <c r="W93" s="302">
        <f t="shared" si="13"/>
        <v>1.6455593877591275E-3</v>
      </c>
      <c r="X93" s="302">
        <f t="shared" si="13"/>
        <v>1.9702056006534146E-3</v>
      </c>
      <c r="Y93" s="302">
        <f t="shared" si="13"/>
        <v>1.9863292382732299E-3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6.5079165293874114E-2</v>
      </c>
      <c r="C94" s="301">
        <f t="shared" si="14"/>
        <v>6.2458698122494223E-2</v>
      </c>
      <c r="D94" s="301">
        <f t="shared" si="14"/>
        <v>6.5467956593696114E-2</v>
      </c>
      <c r="E94" s="301">
        <f t="shared" si="14"/>
        <v>7.0419528215512145E-2</v>
      </c>
      <c r="F94" s="301">
        <f t="shared" si="14"/>
        <v>6.6993140202790971E-2</v>
      </c>
      <c r="G94" s="301">
        <f t="shared" si="14"/>
        <v>7.0355403383829174E-2</v>
      </c>
      <c r="H94" s="301">
        <f t="shared" si="14"/>
        <v>7.2947851476310624E-2</v>
      </c>
      <c r="I94" s="301">
        <f t="shared" si="14"/>
        <v>7.0159817551536705E-2</v>
      </c>
      <c r="J94" s="301">
        <f t="shared" si="14"/>
        <v>7.1629019682620226E-2</v>
      </c>
      <c r="K94" s="301">
        <f t="shared" si="14"/>
        <v>8.982425948982263E-2</v>
      </c>
      <c r="L94" s="301">
        <f t="shared" si="14"/>
        <v>8.5747711908596883E-2</v>
      </c>
      <c r="M94" s="301">
        <f t="shared" si="14"/>
        <v>7.5131116334290954E-2</v>
      </c>
      <c r="N94" s="301">
        <f t="shared" si="14"/>
        <v>7.7247727523925003E-2</v>
      </c>
      <c r="O94" s="301">
        <f t="shared" si="14"/>
        <v>7.7528171268294796E-2</v>
      </c>
      <c r="P94" s="301">
        <f t="shared" si="14"/>
        <v>7.9198246276039067E-2</v>
      </c>
      <c r="Q94" s="301">
        <f t="shared" si="14"/>
        <v>7.5916516598200173E-2</v>
      </c>
      <c r="R94" s="301">
        <f t="shared" si="14"/>
        <v>7.4032114566311397E-2</v>
      </c>
      <c r="S94" s="301">
        <f t="shared" si="14"/>
        <v>6.3720271472093373E-2</v>
      </c>
      <c r="T94" s="301">
        <f t="shared" si="14"/>
        <v>5.4859673213906245E-2</v>
      </c>
      <c r="U94" s="301">
        <f t="shared" si="14"/>
        <v>5.2584720247675132E-2</v>
      </c>
      <c r="V94" s="301">
        <f t="shared" si="14"/>
        <v>5.2307475581889473E-2</v>
      </c>
      <c r="W94" s="301">
        <f t="shared" si="14"/>
        <v>5.6905002391368913E-2</v>
      </c>
      <c r="X94" s="301">
        <f t="shared" si="14"/>
        <v>6.8247204036285147E-2</v>
      </c>
      <c r="Y94" s="301">
        <f t="shared" si="14"/>
        <v>6.8939164707340753E-2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8.0151567168817908E-3</v>
      </c>
      <c r="C95" s="302">
        <f t="shared" si="15"/>
        <v>9.8523256398904569E-3</v>
      </c>
      <c r="D95" s="302">
        <f t="shared" si="15"/>
        <v>7.7758851559876366E-3</v>
      </c>
      <c r="E95" s="302">
        <f t="shared" si="15"/>
        <v>5.2467856171815016E-3</v>
      </c>
      <c r="F95" s="302">
        <f t="shared" si="15"/>
        <v>6.844075949486223E-3</v>
      </c>
      <c r="G95" s="302">
        <f t="shared" si="15"/>
        <v>5.2868712475073803E-3</v>
      </c>
      <c r="H95" s="302">
        <f t="shared" si="15"/>
        <v>4.3116130075939599E-3</v>
      </c>
      <c r="I95" s="302">
        <f t="shared" si="15"/>
        <v>5.3547113461887008E-3</v>
      </c>
      <c r="J95" s="302">
        <f t="shared" si="15"/>
        <v>4.7754836271146567E-3</v>
      </c>
      <c r="K95" s="302">
        <f t="shared" si="15"/>
        <v>1.0440309389527168E-3</v>
      </c>
      <c r="L95" s="302">
        <f t="shared" si="15"/>
        <v>1.51703336093135E-3</v>
      </c>
      <c r="M95" s="302">
        <f t="shared" si="15"/>
        <v>3.650615293108696E-3</v>
      </c>
      <c r="N95" s="302">
        <f t="shared" si="15"/>
        <v>3.0753838791275317E-3</v>
      </c>
      <c r="O95" s="302">
        <f t="shared" si="15"/>
        <v>3.0219068234067377E-3</v>
      </c>
      <c r="P95" s="302">
        <f t="shared" si="15"/>
        <v>2.6454354623555885E-3</v>
      </c>
      <c r="Q95" s="302">
        <f t="shared" si="15"/>
        <v>3.4457813655117513E-3</v>
      </c>
      <c r="R95" s="302">
        <f t="shared" si="15"/>
        <v>3.9988978153930911E-3</v>
      </c>
      <c r="S95" s="302">
        <f t="shared" si="15"/>
        <v>8.9193102281978631E-3</v>
      </c>
      <c r="T95" s="302">
        <f t="shared" si="15"/>
        <v>1.9048183411733088E-2</v>
      </c>
      <c r="U95" s="302">
        <f t="shared" si="15"/>
        <v>2.4648919914534256E-2</v>
      </c>
      <c r="V95" s="302">
        <f t="shared" si="15"/>
        <v>2.5611631107978598E-2</v>
      </c>
      <c r="W95" s="302">
        <f t="shared" si="15"/>
        <v>1.5696137437400264E-2</v>
      </c>
      <c r="X95" s="302">
        <f t="shared" si="15"/>
        <v>6.2738644933627435E-3</v>
      </c>
      <c r="Y95" s="302">
        <f t="shared" si="15"/>
        <v>5.9470888023293381E-3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5.5486613799742762E-2</v>
      </c>
      <c r="C96" s="302">
        <f t="shared" si="16"/>
        <v>5.1087035747833388E-2</v>
      </c>
      <c r="D96" s="302">
        <f t="shared" si="16"/>
        <v>5.6106466546213082E-2</v>
      </c>
      <c r="E96" s="302">
        <f t="shared" si="16"/>
        <v>6.3491064689198101E-2</v>
      </c>
      <c r="F96" s="302">
        <f t="shared" si="16"/>
        <v>5.8533848770265628E-2</v>
      </c>
      <c r="G96" s="302">
        <f t="shared" si="16"/>
        <v>6.3387589665552899E-2</v>
      </c>
      <c r="H96" s="302">
        <f t="shared" si="16"/>
        <v>6.6908207111792184E-2</v>
      </c>
      <c r="I96" s="302">
        <f t="shared" si="16"/>
        <v>6.3128217364771089E-2</v>
      </c>
      <c r="J96" s="302">
        <f t="shared" si="16"/>
        <v>6.514945255903952E-2</v>
      </c>
      <c r="K96" s="302">
        <f t="shared" si="16"/>
        <v>8.6779048091059657E-2</v>
      </c>
      <c r="L96" s="302">
        <f t="shared" si="16"/>
        <v>8.2290870173020739E-2</v>
      </c>
      <c r="M96" s="302">
        <f t="shared" si="16"/>
        <v>6.9713263744280843E-2</v>
      </c>
      <c r="N96" s="302">
        <f t="shared" si="16"/>
        <v>7.2370768745038755E-2</v>
      </c>
      <c r="O96" s="302">
        <f t="shared" si="16"/>
        <v>7.2699329190295731E-2</v>
      </c>
      <c r="P96" s="302">
        <f t="shared" si="16"/>
        <v>7.4716566956081226E-2</v>
      </c>
      <c r="Q96" s="302">
        <f t="shared" si="16"/>
        <v>7.0689337249043513E-2</v>
      </c>
      <c r="R96" s="302">
        <f t="shared" si="16"/>
        <v>6.8284440459778953E-2</v>
      </c>
      <c r="S96" s="302">
        <f t="shared" si="16"/>
        <v>5.3253065136646287E-2</v>
      </c>
      <c r="T96" s="302">
        <f t="shared" si="16"/>
        <v>3.4511661882191812E-2</v>
      </c>
      <c r="U96" s="302">
        <f t="shared" si="16"/>
        <v>2.6745539558859981E-2</v>
      </c>
      <c r="V96" s="302">
        <f t="shared" si="16"/>
        <v>2.5523799281921531E-2</v>
      </c>
      <c r="W96" s="302">
        <f t="shared" si="16"/>
        <v>3.9837565464169368E-2</v>
      </c>
      <c r="X96" s="302">
        <f t="shared" si="16"/>
        <v>6.0331501542377895E-2</v>
      </c>
      <c r="Y96" s="302">
        <f t="shared" si="16"/>
        <v>6.1336801539783714E-2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1.5773947772495574E-3</v>
      </c>
      <c r="C97" s="302">
        <f t="shared" si="17"/>
        <v>1.5193367347703856E-3</v>
      </c>
      <c r="D97" s="302">
        <f t="shared" si="17"/>
        <v>1.5856048914953949E-3</v>
      </c>
      <c r="E97" s="302">
        <f t="shared" si="17"/>
        <v>1.6816779091325311E-3</v>
      </c>
      <c r="F97" s="302">
        <f t="shared" si="17"/>
        <v>1.6152154830391247E-3</v>
      </c>
      <c r="G97" s="302">
        <f t="shared" si="17"/>
        <v>1.6809424707688919E-3</v>
      </c>
      <c r="H97" s="302">
        <f t="shared" si="17"/>
        <v>1.7280313569244758E-3</v>
      </c>
      <c r="I97" s="302">
        <f t="shared" si="17"/>
        <v>1.6768888405769133E-3</v>
      </c>
      <c r="J97" s="302">
        <f t="shared" si="17"/>
        <v>1.7040834964660515E-3</v>
      </c>
      <c r="K97" s="302">
        <f t="shared" si="17"/>
        <v>2.0011804598102584E-3</v>
      </c>
      <c r="L97" s="302">
        <f t="shared" si="17"/>
        <v>1.9398083746447808E-3</v>
      </c>
      <c r="M97" s="302">
        <f t="shared" si="17"/>
        <v>1.7672372969014215E-3</v>
      </c>
      <c r="N97" s="302">
        <f t="shared" si="17"/>
        <v>1.8015748997587105E-3</v>
      </c>
      <c r="O97" s="302">
        <f t="shared" si="17"/>
        <v>1.8069352545923272E-3</v>
      </c>
      <c r="P97" s="302">
        <f t="shared" si="17"/>
        <v>1.8362438576022427E-3</v>
      </c>
      <c r="Q97" s="302">
        <f t="shared" si="17"/>
        <v>1.7813979836449085E-3</v>
      </c>
      <c r="R97" s="302">
        <f t="shared" si="17"/>
        <v>1.7487762911393564E-3</v>
      </c>
      <c r="S97" s="302">
        <f t="shared" si="17"/>
        <v>1.5478961072492182E-3</v>
      </c>
      <c r="T97" s="302">
        <f t="shared" si="17"/>
        <v>1.2998279199813475E-3</v>
      </c>
      <c r="U97" s="302">
        <f t="shared" si="17"/>
        <v>1.1902607742808931E-3</v>
      </c>
      <c r="V97" s="302">
        <f t="shared" si="17"/>
        <v>1.1720451919893517E-3</v>
      </c>
      <c r="W97" s="302">
        <f t="shared" si="17"/>
        <v>1.3712994897992726E-3</v>
      </c>
      <c r="X97" s="302">
        <f t="shared" si="17"/>
        <v>1.6418380005445115E-3</v>
      </c>
      <c r="Y97" s="302">
        <f t="shared" si="17"/>
        <v>1.6552743652276925E-3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0.3422930423445425</v>
      </c>
      <c r="C98" s="301">
        <f t="shared" si="18"/>
        <v>0.3607111574579463</v>
      </c>
      <c r="D98" s="301">
        <f t="shared" si="18"/>
        <v>0.33964924203009333</v>
      </c>
      <c r="E98" s="301">
        <f t="shared" si="18"/>
        <v>0.30667530305810614</v>
      </c>
      <c r="F98" s="301">
        <f t="shared" si="18"/>
        <v>0.32872254257960304</v>
      </c>
      <c r="G98" s="301">
        <f t="shared" si="18"/>
        <v>0.3072871928902659</v>
      </c>
      <c r="H98" s="301">
        <f t="shared" si="18"/>
        <v>0.29109248500090246</v>
      </c>
      <c r="I98" s="301">
        <f t="shared" si="18"/>
        <v>0.30831082845414387</v>
      </c>
      <c r="J98" s="301">
        <f t="shared" si="18"/>
        <v>0.29911760255185427</v>
      </c>
      <c r="K98" s="301">
        <f t="shared" si="18"/>
        <v>0.19576612908645874</v>
      </c>
      <c r="L98" s="301">
        <f t="shared" si="18"/>
        <v>0.21805275237430188</v>
      </c>
      <c r="M98" s="301">
        <f t="shared" si="18"/>
        <v>0.27836467300514006</v>
      </c>
      <c r="N98" s="301">
        <f t="shared" si="18"/>
        <v>0.26621976334296221</v>
      </c>
      <c r="O98" s="301">
        <f t="shared" si="18"/>
        <v>0.26499051970198495</v>
      </c>
      <c r="P98" s="301">
        <f t="shared" si="18"/>
        <v>0.25493241212292378</v>
      </c>
      <c r="Q98" s="301">
        <f t="shared" si="18"/>
        <v>0.27406408673613081</v>
      </c>
      <c r="R98" s="301">
        <f t="shared" si="18"/>
        <v>0.28530249590639239</v>
      </c>
      <c r="S98" s="301">
        <f t="shared" si="18"/>
        <v>0.35176854705268917</v>
      </c>
      <c r="T98" s="301">
        <f t="shared" si="18"/>
        <v>0.42550458685496684</v>
      </c>
      <c r="U98" s="301">
        <f t="shared" si="18"/>
        <v>0.45455975492386991</v>
      </c>
      <c r="V98" s="301">
        <f t="shared" si="18"/>
        <v>0.4591713109339059</v>
      </c>
      <c r="W98" s="301">
        <f t="shared" si="18"/>
        <v>0.40537200638442156</v>
      </c>
      <c r="X98" s="301">
        <f t="shared" si="18"/>
        <v>0.3214090271496356</v>
      </c>
      <c r="Y98" s="301">
        <f t="shared" si="18"/>
        <v>0.31696384266931871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7.9507490343712003E-2</v>
      </c>
      <c r="C99" s="301">
        <f t="shared" si="19"/>
        <v>8.1477238949328998E-2</v>
      </c>
      <c r="D99" s="301">
        <f t="shared" si="19"/>
        <v>7.9222747389620471E-2</v>
      </c>
      <c r="E99" s="301">
        <f t="shared" si="19"/>
        <v>7.5569235459235939E-2</v>
      </c>
      <c r="F99" s="301">
        <f t="shared" si="19"/>
        <v>7.7976127605488596E-2</v>
      </c>
      <c r="G99" s="301">
        <f t="shared" si="19"/>
        <v>7.5653947814085493E-2</v>
      </c>
      <c r="H99" s="301">
        <f t="shared" si="19"/>
        <v>7.3858022608843235E-2</v>
      </c>
      <c r="I99" s="301">
        <f t="shared" si="19"/>
        <v>7.5750067368877336E-2</v>
      </c>
      <c r="J99" s="301">
        <f t="shared" si="19"/>
        <v>7.4738067166678926E-2</v>
      </c>
      <c r="K99" s="301">
        <f t="shared" si="19"/>
        <v>6.3221667533916032E-2</v>
      </c>
      <c r="L99" s="301">
        <f t="shared" si="19"/>
        <v>6.5748556538202566E-2</v>
      </c>
      <c r="M99" s="301">
        <f t="shared" si="19"/>
        <v>7.24820536257237E-2</v>
      </c>
      <c r="N99" s="301">
        <f t="shared" si="19"/>
        <v>7.1107258664870651E-2</v>
      </c>
      <c r="O99" s="301">
        <f t="shared" si="19"/>
        <v>7.0999294075676858E-2</v>
      </c>
      <c r="P99" s="301">
        <f t="shared" si="19"/>
        <v>6.9897617125309827E-2</v>
      </c>
      <c r="Q99" s="301">
        <f t="shared" si="19"/>
        <v>7.2031880971618126E-2</v>
      </c>
      <c r="R99" s="301">
        <f t="shared" si="19"/>
        <v>7.327907631877123E-2</v>
      </c>
      <c r="S99" s="301">
        <f t="shared" si="19"/>
        <v>8.0526839753553001E-2</v>
      </c>
      <c r="T99" s="301">
        <f t="shared" si="19"/>
        <v>8.8160118794656225E-2</v>
      </c>
      <c r="U99" s="301">
        <f t="shared" si="19"/>
        <v>9.097710416093388E-2</v>
      </c>
      <c r="V99" s="301">
        <f t="shared" si="19"/>
        <v>9.1410878286371997E-2</v>
      </c>
      <c r="W99" s="301">
        <f t="shared" si="19"/>
        <v>8.6136362245056636E-2</v>
      </c>
      <c r="X99" s="301">
        <f t="shared" si="19"/>
        <v>7.725160849658344E-2</v>
      </c>
      <c r="Y99" s="301">
        <f t="shared" si="19"/>
        <v>7.6766912534283929E-2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2.9294763989167756E-2</v>
      </c>
      <c r="C100" s="302">
        <f t="shared" si="20"/>
        <v>3.0871057599101529E-2</v>
      </c>
      <c r="D100" s="302">
        <f t="shared" si="20"/>
        <v>2.9068497320947507E-2</v>
      </c>
      <c r="E100" s="302">
        <f t="shared" si="20"/>
        <v>2.6246459942211444E-2</v>
      </c>
      <c r="F100" s="302">
        <f t="shared" si="20"/>
        <v>2.8133348071666293E-2</v>
      </c>
      <c r="G100" s="302">
        <f t="shared" si="20"/>
        <v>2.629882784340427E-2</v>
      </c>
      <c r="H100" s="302">
        <f t="shared" si="20"/>
        <v>2.4912822033169676E-2</v>
      </c>
      <c r="I100" s="302">
        <f t="shared" si="20"/>
        <v>2.6386434538677204E-2</v>
      </c>
      <c r="J100" s="302">
        <f t="shared" si="20"/>
        <v>2.5599642667998176E-2</v>
      </c>
      <c r="K100" s="302">
        <f t="shared" si="20"/>
        <v>1.6754423371796587E-2</v>
      </c>
      <c r="L100" s="302">
        <f t="shared" si="20"/>
        <v>1.8661798890915914E-2</v>
      </c>
      <c r="M100" s="302">
        <f t="shared" si="20"/>
        <v>2.3823526598005525E-2</v>
      </c>
      <c r="N100" s="302">
        <f t="shared" si="20"/>
        <v>2.2771901996809382E-2</v>
      </c>
      <c r="O100" s="302">
        <f t="shared" si="20"/>
        <v>2.2666206129614758E-2</v>
      </c>
      <c r="P100" s="302">
        <f t="shared" si="20"/>
        <v>2.1818102977427863E-2</v>
      </c>
      <c r="Q100" s="302">
        <f t="shared" si="20"/>
        <v>2.3455465772396128E-2</v>
      </c>
      <c r="R100" s="302">
        <f t="shared" si="20"/>
        <v>2.4417292346496124E-2</v>
      </c>
      <c r="S100" s="302">
        <f t="shared" si="20"/>
        <v>3.010571437309055E-2</v>
      </c>
      <c r="T100" s="302">
        <f t="shared" si="20"/>
        <v>3.6416330179675736E-2</v>
      </c>
      <c r="U100" s="302">
        <f t="shared" si="20"/>
        <v>3.8902983970281746E-2</v>
      </c>
      <c r="V100" s="302">
        <f t="shared" si="20"/>
        <v>3.9297658790463597E-2</v>
      </c>
      <c r="W100" s="302">
        <f t="shared" si="20"/>
        <v>3.4693305985734071E-2</v>
      </c>
      <c r="X100" s="302">
        <f t="shared" si="20"/>
        <v>2.7507429101813627E-2</v>
      </c>
      <c r="Y100" s="302">
        <f t="shared" si="20"/>
        <v>2.7126993001368092E-2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2.4737800701963887E-2</v>
      </c>
      <c r="C101" s="302">
        <f t="shared" si="21"/>
        <v>2.6068893083685735E-2</v>
      </c>
      <c r="D101" s="302">
        <f t="shared" si="21"/>
        <v>2.454673107102234E-2</v>
      </c>
      <c r="E101" s="302">
        <f t="shared" si="21"/>
        <v>2.2163677284534108E-2</v>
      </c>
      <c r="F101" s="302">
        <f t="shared" si="21"/>
        <v>2.3757049482740437E-2</v>
      </c>
      <c r="G101" s="302">
        <f t="shared" si="21"/>
        <v>2.2207899067763603E-2</v>
      </c>
      <c r="H101" s="302">
        <f t="shared" si="21"/>
        <v>2.1037494161343269E-2</v>
      </c>
      <c r="I101" s="302">
        <f t="shared" si="21"/>
        <v>2.2281878054882975E-2</v>
      </c>
      <c r="J101" s="302">
        <f t="shared" si="21"/>
        <v>2.1617476030754028E-2</v>
      </c>
      <c r="K101" s="302">
        <f t="shared" si="21"/>
        <v>1.4148179736183779E-2</v>
      </c>
      <c r="L101" s="302">
        <f t="shared" si="21"/>
        <v>1.575885239677343E-2</v>
      </c>
      <c r="M101" s="302">
        <f t="shared" si="21"/>
        <v>2.011764468276022E-2</v>
      </c>
      <c r="N101" s="302">
        <f t="shared" si="21"/>
        <v>1.9239922036958099E-2</v>
      </c>
      <c r="O101" s="302">
        <f t="shared" si="21"/>
        <v>1.915108358439602E-2</v>
      </c>
      <c r="P101" s="302">
        <f t="shared" si="21"/>
        <v>1.8424175847605744E-2</v>
      </c>
      <c r="Q101" s="302">
        <f t="shared" si="21"/>
        <v>1.9806837763356736E-2</v>
      </c>
      <c r="R101" s="302">
        <f t="shared" si="21"/>
        <v>2.06190468703745E-2</v>
      </c>
      <c r="S101" s="302">
        <f t="shared" si="21"/>
        <v>2.5422603248387576E-2</v>
      </c>
      <c r="T101" s="302">
        <f t="shared" si="21"/>
        <v>3.0751567707281727E-2</v>
      </c>
      <c r="U101" s="302">
        <f t="shared" si="21"/>
        <v>3.2851408686015694E-2</v>
      </c>
      <c r="V101" s="302">
        <f t="shared" si="21"/>
        <v>3.3184689645280367E-2</v>
      </c>
      <c r="W101" s="302">
        <f t="shared" si="21"/>
        <v>2.9296569499064316E-2</v>
      </c>
      <c r="X101" s="302">
        <f t="shared" si="21"/>
        <v>2.3228495685975944E-2</v>
      </c>
      <c r="Y101" s="302">
        <f t="shared" si="21"/>
        <v>2.2907238534488603E-2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7.4926251919353957E-3</v>
      </c>
      <c r="C102" s="302">
        <f t="shared" si="22"/>
        <v>7.2168494901593324E-3</v>
      </c>
      <c r="D102" s="302">
        <f t="shared" si="22"/>
        <v>7.531623234603128E-3</v>
      </c>
      <c r="E102" s="302">
        <f t="shared" si="22"/>
        <v>7.9879700683795265E-3</v>
      </c>
      <c r="F102" s="302">
        <f t="shared" si="22"/>
        <v>7.6722735444358396E-3</v>
      </c>
      <c r="G102" s="302">
        <f t="shared" si="22"/>
        <v>7.9844767361522372E-3</v>
      </c>
      <c r="H102" s="302">
        <f t="shared" si="22"/>
        <v>8.2081489453912602E-3</v>
      </c>
      <c r="I102" s="302">
        <f t="shared" si="22"/>
        <v>7.9652219927403428E-3</v>
      </c>
      <c r="J102" s="302">
        <f t="shared" si="22"/>
        <v>8.0943966082137452E-3</v>
      </c>
      <c r="K102" s="302">
        <f t="shared" si="22"/>
        <v>9.5056071840987251E-3</v>
      </c>
      <c r="L102" s="302">
        <f t="shared" si="22"/>
        <v>9.2140897795627077E-3</v>
      </c>
      <c r="M102" s="302">
        <f t="shared" si="22"/>
        <v>8.3943771602817529E-3</v>
      </c>
      <c r="N102" s="302">
        <f t="shared" si="22"/>
        <v>8.5574807738538726E-3</v>
      </c>
      <c r="O102" s="302">
        <f t="shared" si="22"/>
        <v>8.5829424593135504E-3</v>
      </c>
      <c r="P102" s="302">
        <f t="shared" si="22"/>
        <v>8.7221583236106511E-3</v>
      </c>
      <c r="Q102" s="302">
        <f t="shared" si="22"/>
        <v>8.4616404223133122E-3</v>
      </c>
      <c r="R102" s="302">
        <f t="shared" si="22"/>
        <v>8.3066873829119384E-3</v>
      </c>
      <c r="S102" s="302">
        <f t="shared" si="22"/>
        <v>7.3525065094337851E-3</v>
      </c>
      <c r="T102" s="302">
        <f t="shared" si="22"/>
        <v>6.1741826199114029E-3</v>
      </c>
      <c r="U102" s="302">
        <f t="shared" si="22"/>
        <v>5.653738677834242E-3</v>
      </c>
      <c r="V102" s="302">
        <f t="shared" si="22"/>
        <v>5.5672146619494206E-3</v>
      </c>
      <c r="W102" s="302">
        <f t="shared" si="22"/>
        <v>6.5136725765465456E-3</v>
      </c>
      <c r="X102" s="302">
        <f t="shared" si="22"/>
        <v>7.7987305025864328E-3</v>
      </c>
      <c r="Y102" s="302">
        <f t="shared" si="22"/>
        <v>7.8625532348315409E-3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1.4985250383870797E-2</v>
      </c>
      <c r="C103" s="302">
        <f t="shared" si="23"/>
        <v>1.443369898031867E-2</v>
      </c>
      <c r="D103" s="302">
        <f t="shared" si="23"/>
        <v>1.5063246469206253E-2</v>
      </c>
      <c r="E103" s="302">
        <f t="shared" si="23"/>
        <v>1.597594013675905E-2</v>
      </c>
      <c r="F103" s="302">
        <f t="shared" si="23"/>
        <v>1.5344547088871679E-2</v>
      </c>
      <c r="G103" s="302">
        <f t="shared" si="23"/>
        <v>1.5968953472304471E-2</v>
      </c>
      <c r="H103" s="302">
        <f t="shared" si="23"/>
        <v>1.641629789078252E-2</v>
      </c>
      <c r="I103" s="302">
        <f t="shared" si="23"/>
        <v>1.5930443985480686E-2</v>
      </c>
      <c r="J103" s="302">
        <f t="shared" si="23"/>
        <v>1.618879321642749E-2</v>
      </c>
      <c r="K103" s="302">
        <f t="shared" si="23"/>
        <v>1.9011214368197454E-2</v>
      </c>
      <c r="L103" s="302">
        <f t="shared" si="23"/>
        <v>1.8428179559125422E-2</v>
      </c>
      <c r="M103" s="302">
        <f t="shared" si="23"/>
        <v>1.6788754320563506E-2</v>
      </c>
      <c r="N103" s="302">
        <f t="shared" si="23"/>
        <v>1.7114961547707749E-2</v>
      </c>
      <c r="O103" s="302">
        <f t="shared" si="23"/>
        <v>1.7165884918627108E-2</v>
      </c>
      <c r="P103" s="302">
        <f t="shared" si="23"/>
        <v>1.7444316647221306E-2</v>
      </c>
      <c r="Q103" s="302">
        <f t="shared" si="23"/>
        <v>1.6923280844626631E-2</v>
      </c>
      <c r="R103" s="302">
        <f t="shared" si="23"/>
        <v>1.6613374765823884E-2</v>
      </c>
      <c r="S103" s="302">
        <f t="shared" si="23"/>
        <v>1.470501301886757E-2</v>
      </c>
      <c r="T103" s="302">
        <f t="shared" si="23"/>
        <v>1.2348365239822809E-2</v>
      </c>
      <c r="U103" s="302">
        <f t="shared" si="23"/>
        <v>1.1307477355668484E-2</v>
      </c>
      <c r="V103" s="302">
        <f t="shared" si="23"/>
        <v>1.1134429323898843E-2</v>
      </c>
      <c r="W103" s="302">
        <f t="shared" si="23"/>
        <v>1.3027345153093091E-2</v>
      </c>
      <c r="X103" s="302">
        <f t="shared" si="23"/>
        <v>1.5597461005172869E-2</v>
      </c>
      <c r="Y103" s="302">
        <f t="shared" si="23"/>
        <v>1.5725106469663085E-2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2.9970500767741606E-3</v>
      </c>
      <c r="C104" s="302">
        <f t="shared" si="24"/>
        <v>2.8867397960637337E-3</v>
      </c>
      <c r="D104" s="302">
        <f t="shared" si="24"/>
        <v>3.01264929384125E-3</v>
      </c>
      <c r="E104" s="302">
        <f t="shared" si="24"/>
        <v>3.1951880273518099E-3</v>
      </c>
      <c r="F104" s="302">
        <f t="shared" si="24"/>
        <v>3.0689094177743358E-3</v>
      </c>
      <c r="G104" s="302">
        <f t="shared" si="24"/>
        <v>3.1937906944608939E-3</v>
      </c>
      <c r="H104" s="302">
        <f t="shared" si="24"/>
        <v>3.2832595781565033E-3</v>
      </c>
      <c r="I104" s="302">
        <f t="shared" si="24"/>
        <v>3.1860887970961357E-3</v>
      </c>
      <c r="J104" s="302">
        <f t="shared" si="24"/>
        <v>3.2377586432854981E-3</v>
      </c>
      <c r="K104" s="302">
        <f t="shared" si="24"/>
        <v>3.802242873639491E-3</v>
      </c>
      <c r="L104" s="302">
        <f t="shared" si="24"/>
        <v>3.6856359118250838E-3</v>
      </c>
      <c r="M104" s="302">
        <f t="shared" si="24"/>
        <v>3.3577508641127003E-3</v>
      </c>
      <c r="N104" s="302">
        <f t="shared" si="24"/>
        <v>3.4229923095415505E-3</v>
      </c>
      <c r="O104" s="302">
        <f t="shared" si="24"/>
        <v>3.433176983725421E-3</v>
      </c>
      <c r="P104" s="302">
        <f t="shared" si="24"/>
        <v>3.488863329444261E-3</v>
      </c>
      <c r="Q104" s="302">
        <f t="shared" si="24"/>
        <v>3.3846561689253258E-3</v>
      </c>
      <c r="R104" s="302">
        <f t="shared" si="24"/>
        <v>3.3226749531647761E-3</v>
      </c>
      <c r="S104" s="302">
        <f t="shared" si="24"/>
        <v>2.9410026037735145E-3</v>
      </c>
      <c r="T104" s="302">
        <f t="shared" si="24"/>
        <v>2.4696730479645611E-3</v>
      </c>
      <c r="U104" s="302">
        <f t="shared" si="24"/>
        <v>2.2614954711336964E-3</v>
      </c>
      <c r="V104" s="302">
        <f t="shared" si="24"/>
        <v>2.2268858647797687E-3</v>
      </c>
      <c r="W104" s="302">
        <f t="shared" si="24"/>
        <v>2.6054690306186192E-3</v>
      </c>
      <c r="X104" s="302">
        <f t="shared" si="24"/>
        <v>3.1194922010345742E-3</v>
      </c>
      <c r="Y104" s="302">
        <f t="shared" si="24"/>
        <v>3.1450212939326152E-3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0.11406813604532326</v>
      </c>
      <c r="C105" s="301">
        <f t="shared" si="25"/>
        <v>0.11134859917422102</v>
      </c>
      <c r="D105" s="301">
        <f t="shared" si="25"/>
        <v>0.1144507768737824</v>
      </c>
      <c r="E105" s="301">
        <f t="shared" si="25"/>
        <v>0.11871615108424249</v>
      </c>
      <c r="F105" s="301">
        <f t="shared" si="25"/>
        <v>0.11563869205451532</v>
      </c>
      <c r="G105" s="301">
        <f t="shared" si="25"/>
        <v>0.11873842829424433</v>
      </c>
      <c r="H105" s="301">
        <f t="shared" si="25"/>
        <v>0.12088391510650046</v>
      </c>
      <c r="I105" s="301">
        <f t="shared" si="25"/>
        <v>0.1185377728093671</v>
      </c>
      <c r="J105" s="301">
        <f t="shared" si="25"/>
        <v>0.11979054834932215</v>
      </c>
      <c r="K105" s="301">
        <f t="shared" si="25"/>
        <v>0.13330841813536237</v>
      </c>
      <c r="L105" s="301">
        <f t="shared" si="25"/>
        <v>0.13056866831780869</v>
      </c>
      <c r="M105" s="301">
        <f t="shared" si="25"/>
        <v>0.12276486182565913</v>
      </c>
      <c r="N105" s="301">
        <f t="shared" si="25"/>
        <v>0.12429651283870216</v>
      </c>
      <c r="O105" s="301">
        <f t="shared" si="25"/>
        <v>0.12459425637364431</v>
      </c>
      <c r="P105" s="301">
        <f t="shared" si="25"/>
        <v>0.12593201637817336</v>
      </c>
      <c r="Q105" s="301">
        <f t="shared" si="25"/>
        <v>0.12345310813484216</v>
      </c>
      <c r="R105" s="301">
        <f t="shared" si="25"/>
        <v>0.12196622674810133</v>
      </c>
      <c r="S105" s="301">
        <f t="shared" si="25"/>
        <v>0.11262177219392878</v>
      </c>
      <c r="T105" s="301">
        <f t="shared" si="25"/>
        <v>0.10067131779530786</v>
      </c>
      <c r="U105" s="301">
        <f t="shared" si="25"/>
        <v>9.5199811303942394E-2</v>
      </c>
      <c r="V105" s="301">
        <f t="shared" si="25"/>
        <v>9.4281084720560474E-2</v>
      </c>
      <c r="W105" s="301">
        <f t="shared" si="25"/>
        <v>0.10414675954519258</v>
      </c>
      <c r="X105" s="301">
        <f t="shared" si="25"/>
        <v>0.11692218289763223</v>
      </c>
      <c r="Y105" s="301">
        <f t="shared" si="25"/>
        <v>0.11754076849068983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1.1736099505250759E-2</v>
      </c>
      <c r="C106" s="302">
        <f t="shared" si="26"/>
        <v>1.2360784541475158E-2</v>
      </c>
      <c r="D106" s="302">
        <f t="shared" si="26"/>
        <v>1.1646361015020413E-2</v>
      </c>
      <c r="E106" s="302">
        <f t="shared" si="26"/>
        <v>1.0411779451176285E-2</v>
      </c>
      <c r="F106" s="302">
        <f t="shared" si="26"/>
        <v>1.1149537253801039E-2</v>
      </c>
      <c r="G106" s="302">
        <f t="shared" si="26"/>
        <v>1.0471265139669622E-2</v>
      </c>
      <c r="H106" s="302">
        <f t="shared" si="26"/>
        <v>9.9214722032678285E-3</v>
      </c>
      <c r="I106" s="302">
        <f t="shared" si="26"/>
        <v>1.0507675336212934E-2</v>
      </c>
      <c r="J106" s="302">
        <f t="shared" si="26"/>
        <v>1.0201708303293089E-2</v>
      </c>
      <c r="K106" s="302">
        <f t="shared" si="26"/>
        <v>6.7302929778709965E-3</v>
      </c>
      <c r="L106" s="302">
        <f t="shared" si="26"/>
        <v>7.4873072695528717E-3</v>
      </c>
      <c r="M106" s="302">
        <f t="shared" si="26"/>
        <v>9.5480551648813323E-3</v>
      </c>
      <c r="N106" s="302">
        <f t="shared" si="26"/>
        <v>9.1188546065481772E-3</v>
      </c>
      <c r="O106" s="302">
        <f t="shared" si="26"/>
        <v>9.1014190831407889E-3</v>
      </c>
      <c r="P106" s="302">
        <f t="shared" si="26"/>
        <v>8.7613148383311485E-3</v>
      </c>
      <c r="Q106" s="302">
        <f t="shared" si="26"/>
        <v>9.4180170986069203E-3</v>
      </c>
      <c r="R106" s="302">
        <f t="shared" si="26"/>
        <v>9.7980786146430552E-3</v>
      </c>
      <c r="S106" s="302">
        <f t="shared" si="26"/>
        <v>1.1987300022834605E-2</v>
      </c>
      <c r="T106" s="302">
        <f t="shared" si="26"/>
        <v>1.4393433920547153E-2</v>
      </c>
      <c r="U106" s="302">
        <f t="shared" si="26"/>
        <v>1.5310787178062094E-2</v>
      </c>
      <c r="V106" s="302">
        <f t="shared" si="26"/>
        <v>1.5457190765324804E-2</v>
      </c>
      <c r="W106" s="302">
        <f t="shared" si="26"/>
        <v>1.3717427751956286E-2</v>
      </c>
      <c r="X106" s="302">
        <f t="shared" si="26"/>
        <v>1.0884123192984272E-2</v>
      </c>
      <c r="Y106" s="302">
        <f t="shared" si="26"/>
        <v>1.0731242897327917E-2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4.6597519327798995E-3</v>
      </c>
      <c r="C107" s="302">
        <f t="shared" si="27"/>
        <v>4.9104840157635169E-3</v>
      </c>
      <c r="D107" s="302">
        <f t="shared" si="27"/>
        <v>4.6237609773670911E-3</v>
      </c>
      <c r="E107" s="302">
        <f t="shared" si="27"/>
        <v>4.174875499579833E-3</v>
      </c>
      <c r="F107" s="302">
        <f t="shared" si="27"/>
        <v>4.4750120909317166E-3</v>
      </c>
      <c r="G107" s="302">
        <f t="shared" si="27"/>
        <v>4.1832053645648893E-3</v>
      </c>
      <c r="H107" s="302">
        <f t="shared" si="27"/>
        <v>3.9627412824690929E-3</v>
      </c>
      <c r="I107" s="302">
        <f t="shared" si="27"/>
        <v>4.1971404646316962E-3</v>
      </c>
      <c r="J107" s="302">
        <f t="shared" si="27"/>
        <v>4.0719899448511728E-3</v>
      </c>
      <c r="K107" s="302">
        <f t="shared" si="27"/>
        <v>2.6650310860401585E-3</v>
      </c>
      <c r="L107" s="302">
        <f t="shared" si="27"/>
        <v>2.9684264902509511E-3</v>
      </c>
      <c r="M107" s="302">
        <f t="shared" si="27"/>
        <v>3.789473236641814E-3</v>
      </c>
      <c r="N107" s="302">
        <f t="shared" si="27"/>
        <v>3.6241404390945984E-3</v>
      </c>
      <c r="O107" s="302">
        <f t="shared" si="27"/>
        <v>3.6074063261466189E-3</v>
      </c>
      <c r="P107" s="302">
        <f t="shared" si="27"/>
        <v>3.470481877111332E-3</v>
      </c>
      <c r="Q107" s="302">
        <f t="shared" si="27"/>
        <v>3.7309278889425426E-3</v>
      </c>
      <c r="R107" s="302">
        <f t="shared" si="27"/>
        <v>3.8839201861093236E-3</v>
      </c>
      <c r="S107" s="302">
        <f t="shared" si="27"/>
        <v>4.7887452102225898E-3</v>
      </c>
      <c r="T107" s="302">
        <f t="shared" si="27"/>
        <v>5.7925390695156721E-3</v>
      </c>
      <c r="U107" s="302">
        <f t="shared" si="27"/>
        <v>6.1880769824073896E-3</v>
      </c>
      <c r="V107" s="302">
        <f t="shared" si="27"/>
        <v>6.2508556672550303E-3</v>
      </c>
      <c r="W107" s="302">
        <f t="shared" si="27"/>
        <v>5.5184673848653002E-3</v>
      </c>
      <c r="X107" s="302">
        <f t="shared" si="27"/>
        <v>4.3754507109317557E-3</v>
      </c>
      <c r="Y107" s="302">
        <f t="shared" si="27"/>
        <v>4.3149368984632284E-3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9.7672284607292603E-2</v>
      </c>
      <c r="C108" s="302">
        <f t="shared" si="28"/>
        <v>9.4077330616982341E-2</v>
      </c>
      <c r="D108" s="302">
        <f t="shared" si="28"/>
        <v>9.8180654881394894E-2</v>
      </c>
      <c r="E108" s="302">
        <f t="shared" si="28"/>
        <v>0.10412949613348638</v>
      </c>
      <c r="F108" s="302">
        <f t="shared" si="28"/>
        <v>0.10001414270978255</v>
      </c>
      <c r="G108" s="302">
        <f t="shared" si="28"/>
        <v>0.10408395779000981</v>
      </c>
      <c r="H108" s="302">
        <f t="shared" si="28"/>
        <v>0.10699970162076354</v>
      </c>
      <c r="I108" s="302">
        <f t="shared" si="28"/>
        <v>0.10383295700852248</v>
      </c>
      <c r="J108" s="302">
        <f t="shared" si="28"/>
        <v>0.10551685010117789</v>
      </c>
      <c r="K108" s="302">
        <f t="shared" si="28"/>
        <v>0.12391309407145122</v>
      </c>
      <c r="L108" s="302">
        <f t="shared" si="28"/>
        <v>0.12011293455800487</v>
      </c>
      <c r="M108" s="302">
        <f t="shared" si="28"/>
        <v>0.10942733342413598</v>
      </c>
      <c r="N108" s="302">
        <f t="shared" si="28"/>
        <v>0.11155351779305939</v>
      </c>
      <c r="O108" s="302">
        <f t="shared" si="28"/>
        <v>0.11188543096435691</v>
      </c>
      <c r="P108" s="302">
        <f t="shared" si="28"/>
        <v>0.11370021966273089</v>
      </c>
      <c r="Q108" s="302">
        <f t="shared" si="28"/>
        <v>0.1103041631472927</v>
      </c>
      <c r="R108" s="302">
        <f t="shared" si="28"/>
        <v>0.10828422794734895</v>
      </c>
      <c r="S108" s="302">
        <f t="shared" si="28"/>
        <v>9.5845726960871597E-2</v>
      </c>
      <c r="T108" s="302">
        <f t="shared" si="28"/>
        <v>8.0485344805245038E-2</v>
      </c>
      <c r="U108" s="302">
        <f t="shared" si="28"/>
        <v>7.3700947143472917E-2</v>
      </c>
      <c r="V108" s="302">
        <f t="shared" si="28"/>
        <v>7.2573038287980646E-2</v>
      </c>
      <c r="W108" s="302">
        <f t="shared" si="28"/>
        <v>8.4910864408370978E-2</v>
      </c>
      <c r="X108" s="302">
        <f t="shared" si="28"/>
        <v>0.10166260899371621</v>
      </c>
      <c r="Y108" s="302">
        <f t="shared" si="28"/>
        <v>0.10249458869489869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0.13387349474516996</v>
      </c>
      <c r="C109" s="235">
        <f t="shared" si="29"/>
        <v>0.12894610867996265</v>
      </c>
      <c r="D109" s="235">
        <f t="shared" si="29"/>
        <v>0.13457028714121419</v>
      </c>
      <c r="E109" s="235">
        <f t="shared" si="29"/>
        <v>0.1427240041480779</v>
      </c>
      <c r="F109" s="235">
        <f t="shared" si="29"/>
        <v>0.13708333804553047</v>
      </c>
      <c r="G109" s="235">
        <f t="shared" si="29"/>
        <v>0.14266158749415583</v>
      </c>
      <c r="H109" s="235">
        <f t="shared" si="29"/>
        <v>0.14665802126218028</v>
      </c>
      <c r="I109" s="235">
        <f t="shared" si="29"/>
        <v>0.14231755589976261</v>
      </c>
      <c r="J109" s="235">
        <f t="shared" si="29"/>
        <v>0.14462556634507381</v>
      </c>
      <c r="K109" s="235">
        <f t="shared" si="29"/>
        <v>0.16984018562409661</v>
      </c>
      <c r="L109" s="235">
        <f t="shared" si="29"/>
        <v>0.16463153675610256</v>
      </c>
      <c r="M109" s="235">
        <f t="shared" si="29"/>
        <v>0.14998542938802362</v>
      </c>
      <c r="N109" s="235">
        <f t="shared" si="29"/>
        <v>0.15289966174252176</v>
      </c>
      <c r="O109" s="235">
        <f t="shared" si="29"/>
        <v>0.1533545950572508</v>
      </c>
      <c r="P109" s="235">
        <f t="shared" si="29"/>
        <v>0.15584201619470231</v>
      </c>
      <c r="Q109" s="235">
        <f t="shared" si="29"/>
        <v>0.15118724687194335</v>
      </c>
      <c r="R109" s="235">
        <f t="shared" si="29"/>
        <v>0.14841864382899719</v>
      </c>
      <c r="S109" s="235">
        <f t="shared" si="29"/>
        <v>0.13136994262224111</v>
      </c>
      <c r="T109" s="235">
        <f t="shared" si="29"/>
        <v>0.11031639556881707</v>
      </c>
      <c r="U109" s="235">
        <f t="shared" si="29"/>
        <v>0.10101743191321941</v>
      </c>
      <c r="V109" s="235">
        <f t="shared" si="29"/>
        <v>9.9471475444136301E-2</v>
      </c>
      <c r="W109" s="235">
        <f t="shared" si="29"/>
        <v>0.11638218769926427</v>
      </c>
      <c r="X109" s="235">
        <f t="shared" si="29"/>
        <v>0.13934279110621278</v>
      </c>
      <c r="Y109" s="235">
        <f t="shared" si="29"/>
        <v>0.14048313537687424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56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0">
        <f t="shared" ref="B113:Y113" si="30">SUM(B$114:B$124)</f>
        <v>108.94925259389797</v>
      </c>
      <c r="C113" s="320">
        <f t="shared" si="30"/>
        <v>109.19531160357128</v>
      </c>
      <c r="D113" s="320">
        <f t="shared" si="30"/>
        <v>111.52671379556691</v>
      </c>
      <c r="E113" s="320">
        <f t="shared" si="30"/>
        <v>112.0377738125604</v>
      </c>
      <c r="F113" s="320">
        <f t="shared" si="30"/>
        <v>110.07090512905101</v>
      </c>
      <c r="G113" s="320">
        <f t="shared" si="30"/>
        <v>105.75903992192642</v>
      </c>
      <c r="H113" s="320">
        <f t="shared" si="30"/>
        <v>101.66642059462863</v>
      </c>
      <c r="I113" s="320">
        <f t="shared" si="30"/>
        <v>101.40446830003893</v>
      </c>
      <c r="J113" s="320">
        <f t="shared" si="30"/>
        <v>100.4604741056101</v>
      </c>
      <c r="K113" s="320">
        <f t="shared" si="30"/>
        <v>96.667568135169191</v>
      </c>
      <c r="L113" s="320">
        <f t="shared" si="30"/>
        <v>99.194771286176646</v>
      </c>
      <c r="M113" s="320">
        <f t="shared" si="30"/>
        <v>99.212462675419985</v>
      </c>
      <c r="N113" s="320">
        <f t="shared" si="30"/>
        <v>99.996127920555409</v>
      </c>
      <c r="O113" s="320">
        <f t="shared" si="30"/>
        <v>98.644404463652748</v>
      </c>
      <c r="P113" s="320">
        <f t="shared" si="30"/>
        <v>97.287241633792533</v>
      </c>
      <c r="Q113" s="320">
        <f t="shared" si="30"/>
        <v>95.64411151418112</v>
      </c>
      <c r="R113" s="320">
        <f t="shared" si="30"/>
        <v>97.349277509353243</v>
      </c>
      <c r="S113" s="320">
        <f t="shared" si="30"/>
        <v>97.689943262779892</v>
      </c>
      <c r="T113" s="320">
        <f t="shared" si="30"/>
        <v>98.166485076638168</v>
      </c>
      <c r="U113" s="320">
        <f t="shared" si="30"/>
        <v>95.967479901010392</v>
      </c>
      <c r="V113" s="320">
        <f t="shared" si="30"/>
        <v>96.628114700679518</v>
      </c>
      <c r="W113" s="320">
        <f t="shared" si="30"/>
        <v>100.82155772557388</v>
      </c>
      <c r="X113" s="320">
        <f t="shared" si="30"/>
        <v>99.99691620367031</v>
      </c>
      <c r="Y113" s="320">
        <f t="shared" si="30"/>
        <v>91.001652296177042</v>
      </c>
      <c r="DA113" s="95"/>
    </row>
    <row r="114" spans="1:105" ht="12" customHeight="1" x14ac:dyDescent="0.25">
      <c r="A114" s="55" t="s">
        <v>91</v>
      </c>
      <c r="B114" s="330">
        <f>IF(B$6=0,0,B$6/FBT!B$5*1000)</f>
        <v>2.5778397304028613</v>
      </c>
      <c r="C114" s="330">
        <f>IF(C$6=0,0,C$6/FBT!C$5*1000)</f>
        <v>2.4885667227600718</v>
      </c>
      <c r="D114" s="330">
        <f>IF(D$6=0,0,D$6/FBT!D$5*1000)</f>
        <v>2.6525595438998666</v>
      </c>
      <c r="E114" s="330">
        <f>IF(E$6=0,0,E$6/FBT!E$5*1000)</f>
        <v>2.8261717381345504</v>
      </c>
      <c r="F114" s="330">
        <f>IF(F$6=0,0,F$6/FBT!F$5*1000)</f>
        <v>2.6668234529486052</v>
      </c>
      <c r="G114" s="330">
        <f>IF(G$6=0,0,G$6/FBT!G$5*1000)</f>
        <v>2.6666229280876332</v>
      </c>
      <c r="H114" s="330">
        <f>IF(H$6=0,0,H$6/FBT!H$5*1000)</f>
        <v>2.6352414410068601</v>
      </c>
      <c r="I114" s="330">
        <f>IF(I$6=0,0,I$6/FBT!I$5*1000)</f>
        <v>2.5506603191545598</v>
      </c>
      <c r="J114" s="330">
        <f>IF(J$6=0,0,J$6/FBT!J$5*1000)</f>
        <v>2.5678955395578806</v>
      </c>
      <c r="K114" s="330">
        <f>IF(K$6=0,0,K$6/FBT!K$5*1000)</f>
        <v>2.9017387267421615</v>
      </c>
      <c r="L114" s="330">
        <f>IF(L$6=0,0,L$6/FBT!L$5*1000)</f>
        <v>2.886282720928488</v>
      </c>
      <c r="M114" s="330">
        <f>IF(M$6=0,0,M$6/FBT!M$5*1000)</f>
        <v>2.6299794653616346</v>
      </c>
      <c r="N114" s="330">
        <f>IF(N$6=0,0,N$6/FBT!N$5*1000)</f>
        <v>2.7022577120210065</v>
      </c>
      <c r="O114" s="330">
        <f>IF(O$6=0,0,O$6/FBT!O$5*1000)</f>
        <v>2.6736607814045836</v>
      </c>
      <c r="P114" s="330">
        <f>IF(P$6=0,0,P$6/FBT!P$5*1000)</f>
        <v>2.6796464980967514</v>
      </c>
      <c r="Q114" s="330">
        <f>IF(Q$6=0,0,Q$6/FBT!Q$5*1000)</f>
        <v>2.5557034109830661</v>
      </c>
      <c r="R114" s="330">
        <f>IF(R$6=0,0,R$6/FBT!R$5*1000)</f>
        <v>2.5536316270185409</v>
      </c>
      <c r="S114" s="330">
        <f>IF(S$6=0,0,S$6/FBT!S$5*1000)</f>
        <v>2.268208243407809</v>
      </c>
      <c r="T114" s="330">
        <f>IF(T$6=0,0,T$6/FBT!T$5*1000)</f>
        <v>1.9139930716357003</v>
      </c>
      <c r="U114" s="330">
        <f>IF(U$6=0,0,U$6/FBT!U$5*1000)</f>
        <v>1.7133949039914396</v>
      </c>
      <c r="V114" s="330">
        <f>IF(V$6=0,0,V$6/FBT!V$5*1000)</f>
        <v>1.6987877586889053</v>
      </c>
      <c r="W114" s="330">
        <f>IF(W$6=0,0,W$6/FBT!W$5*1000)</f>
        <v>2.0738482600477104</v>
      </c>
      <c r="X114" s="330">
        <f>IF(X$6=0,0,X$6/FBT!X$5*1000)</f>
        <v>2.4626810544067683</v>
      </c>
      <c r="Y114" s="330">
        <f>IF(Y$6=0,0,Y$6/FBT!Y$5*1000)</f>
        <v>2.2594905335883841</v>
      </c>
      <c r="DA114" s="67"/>
    </row>
    <row r="115" spans="1:105" ht="12" customHeight="1" x14ac:dyDescent="0.25">
      <c r="A115" s="173" t="s">
        <v>92</v>
      </c>
      <c r="B115" s="331">
        <f>IF(B$7=0,0,B$7/FBT!B$5*1000)</f>
        <v>3.0074796854700048</v>
      </c>
      <c r="C115" s="331">
        <f>IF(C$7=0,0,C$7/FBT!C$5*1000)</f>
        <v>2.9033278432200844</v>
      </c>
      <c r="D115" s="331">
        <f>IF(D$7=0,0,D$7/FBT!D$5*1000)</f>
        <v>3.0946528012165131</v>
      </c>
      <c r="E115" s="331">
        <f>IF(E$7=0,0,E$7/FBT!E$5*1000)</f>
        <v>3.2972003611569756</v>
      </c>
      <c r="F115" s="331">
        <f>IF(F$7=0,0,F$7/FBT!F$5*1000)</f>
        <v>3.1112940284400405</v>
      </c>
      <c r="G115" s="331">
        <f>IF(G$7=0,0,G$7/FBT!G$5*1000)</f>
        <v>3.1110600827689061</v>
      </c>
      <c r="H115" s="331">
        <f>IF(H$7=0,0,H$7/FBT!H$5*1000)</f>
        <v>3.0744483478413369</v>
      </c>
      <c r="I115" s="331">
        <f>IF(I$7=0,0,I$7/FBT!I$5*1000)</f>
        <v>2.9757703723469873</v>
      </c>
      <c r="J115" s="331">
        <f>IF(J$7=0,0,J$7/FBT!J$5*1000)</f>
        <v>2.9958781294841943</v>
      </c>
      <c r="K115" s="331">
        <f>IF(K$7=0,0,K$7/FBT!K$5*1000)</f>
        <v>3.3853618478658545</v>
      </c>
      <c r="L115" s="331">
        <f>IF(L$7=0,0,L$7/FBT!L$5*1000)</f>
        <v>3.3673298410832362</v>
      </c>
      <c r="M115" s="331">
        <f>IF(M$7=0,0,M$7/FBT!M$5*1000)</f>
        <v>3.0683093762552405</v>
      </c>
      <c r="N115" s="331">
        <f>IF(N$7=0,0,N$7/FBT!N$5*1000)</f>
        <v>3.1526339973578423</v>
      </c>
      <c r="O115" s="331">
        <f>IF(O$7=0,0,O$7/FBT!O$5*1000)</f>
        <v>3.1192709116386808</v>
      </c>
      <c r="P115" s="331">
        <f>IF(P$7=0,0,P$7/FBT!P$5*1000)</f>
        <v>3.126254247779543</v>
      </c>
      <c r="Q115" s="331">
        <f>IF(Q$7=0,0,Q$7/FBT!Q$5*1000)</f>
        <v>2.9816539794802419</v>
      </c>
      <c r="R115" s="331">
        <f>IF(R$7=0,0,R$7/FBT!R$5*1000)</f>
        <v>2.9792368981882968</v>
      </c>
      <c r="S115" s="331">
        <f>IF(S$7=0,0,S$7/FBT!S$5*1000)</f>
        <v>2.6462429506424447</v>
      </c>
      <c r="T115" s="331">
        <f>IF(T$7=0,0,T$7/FBT!T$5*1000)</f>
        <v>2.2329919169083166</v>
      </c>
      <c r="U115" s="331">
        <f>IF(U$7=0,0,U$7/FBT!U$5*1000)</f>
        <v>1.9989607213233462</v>
      </c>
      <c r="V115" s="331">
        <f>IF(V$7=0,0,V$7/FBT!V$5*1000)</f>
        <v>1.9819190518037226</v>
      </c>
      <c r="W115" s="331">
        <f>IF(W$7=0,0,W$7/FBT!W$5*1000)</f>
        <v>2.4194896367223291</v>
      </c>
      <c r="X115" s="331">
        <f>IF(X$7=0,0,X$7/FBT!X$5*1000)</f>
        <v>2.8731278968078957</v>
      </c>
      <c r="Y115" s="331">
        <f>IF(Y$7=0,0,Y$7/FBT!Y$5*1000)</f>
        <v>2.6360722891864481</v>
      </c>
      <c r="DA115" s="177"/>
    </row>
    <row r="116" spans="1:105" ht="12" customHeight="1" x14ac:dyDescent="0.25">
      <c r="A116" s="173" t="s">
        <v>93</v>
      </c>
      <c r="B116" s="331">
        <f>IF(B$8=0,0,B$8/FBT!B$5*1000)</f>
        <v>6.8742392810742983</v>
      </c>
      <c r="C116" s="331">
        <f>IF(C$8=0,0,C$8/FBT!C$5*1000)</f>
        <v>6.6361779273601922</v>
      </c>
      <c r="D116" s="331">
        <f>IF(D$8=0,0,D$8/FBT!D$5*1000)</f>
        <v>7.0734921170663139</v>
      </c>
      <c r="E116" s="331">
        <f>IF(E$8=0,0,E$8/FBT!E$5*1000)</f>
        <v>7.5364579683588007</v>
      </c>
      <c r="F116" s="331">
        <f>IF(F$8=0,0,F$8/FBT!F$5*1000)</f>
        <v>7.1115292078629491</v>
      </c>
      <c r="G116" s="331">
        <f>IF(G$8=0,0,G$8/FBT!G$5*1000)</f>
        <v>7.1109944749003517</v>
      </c>
      <c r="H116" s="331">
        <f>IF(H$8=0,0,H$8/FBT!H$5*1000)</f>
        <v>7.0273105093516275</v>
      </c>
      <c r="I116" s="331">
        <f>IF(I$8=0,0,I$8/FBT!I$5*1000)</f>
        <v>6.8017608510788259</v>
      </c>
      <c r="J116" s="331">
        <f>IF(J$8=0,0,J$8/FBT!J$5*1000)</f>
        <v>6.8477214388210159</v>
      </c>
      <c r="K116" s="331">
        <f>IF(K$8=0,0,K$8/FBT!K$5*1000)</f>
        <v>7.7379699379790932</v>
      </c>
      <c r="L116" s="331">
        <f>IF(L$8=0,0,L$8/FBT!L$5*1000)</f>
        <v>7.6967539224759669</v>
      </c>
      <c r="M116" s="331">
        <f>IF(M$8=0,0,M$8/FBT!M$5*1000)</f>
        <v>7.0132785742976926</v>
      </c>
      <c r="N116" s="331">
        <f>IF(N$8=0,0,N$8/FBT!N$5*1000)</f>
        <v>7.2060205653893528</v>
      </c>
      <c r="O116" s="331">
        <f>IF(O$8=0,0,O$8/FBT!O$5*1000)</f>
        <v>7.1297620837455575</v>
      </c>
      <c r="P116" s="331">
        <f>IF(P$8=0,0,P$8/FBT!P$5*1000)</f>
        <v>7.1457239949246718</v>
      </c>
      <c r="Q116" s="331">
        <f>IF(Q$8=0,0,Q$8/FBT!Q$5*1000)</f>
        <v>6.8152090959548435</v>
      </c>
      <c r="R116" s="331">
        <f>IF(R$8=0,0,R$8/FBT!R$5*1000)</f>
        <v>6.8096843387161083</v>
      </c>
      <c r="S116" s="331">
        <f>IF(S$8=0,0,S$8/FBT!S$5*1000)</f>
        <v>6.0485553157541574</v>
      </c>
      <c r="T116" s="331">
        <f>IF(T$8=0,0,T$8/FBT!T$5*1000)</f>
        <v>5.1039815243618669</v>
      </c>
      <c r="U116" s="331">
        <f>IF(U$8=0,0,U$8/FBT!U$5*1000)</f>
        <v>4.5690530773105067</v>
      </c>
      <c r="V116" s="331">
        <f>IF(V$8=0,0,V$8/FBT!V$5*1000)</f>
        <v>4.5301006898370817</v>
      </c>
      <c r="W116" s="331">
        <f>IF(W$8=0,0,W$8/FBT!W$5*1000)</f>
        <v>5.5302620267938947</v>
      </c>
      <c r="X116" s="331">
        <f>IF(X$8=0,0,X$8/FBT!X$5*1000)</f>
        <v>6.5671494784180489</v>
      </c>
      <c r="Y116" s="331">
        <f>IF(Y$8=0,0,Y$8/FBT!Y$5*1000)</f>
        <v>6.0253080895690259</v>
      </c>
      <c r="DA116" s="177"/>
    </row>
    <row r="117" spans="1:105" ht="12" customHeight="1" x14ac:dyDescent="0.25">
      <c r="A117" s="173" t="s">
        <v>94</v>
      </c>
      <c r="B117" s="331">
        <f>IF(B$9=0,0,B$9/FBT!B$5*1000)</f>
        <v>5.1556794608057244</v>
      </c>
      <c r="C117" s="331">
        <f>IF(C$9=0,0,C$9/FBT!C$5*1000)</f>
        <v>4.9771334455201437</v>
      </c>
      <c r="D117" s="331">
        <f>IF(D$9=0,0,D$9/FBT!D$5*1000)</f>
        <v>5.3051190877997332</v>
      </c>
      <c r="E117" s="331">
        <f>IF(E$9=0,0,E$9/FBT!E$5*1000)</f>
        <v>5.6523434762691007</v>
      </c>
      <c r="F117" s="331">
        <f>IF(F$9=0,0,F$9/FBT!F$5*1000)</f>
        <v>5.3336469058972087</v>
      </c>
      <c r="G117" s="331">
        <f>IF(G$9=0,0,G$9/FBT!G$5*1000)</f>
        <v>5.3332458561752665</v>
      </c>
      <c r="H117" s="331">
        <f>IF(H$9=0,0,H$9/FBT!H$5*1000)</f>
        <v>5.2704828820137202</v>
      </c>
      <c r="I117" s="331">
        <f>IF(I$9=0,0,I$9/FBT!I$5*1000)</f>
        <v>5.1013206383091205</v>
      </c>
      <c r="J117" s="331">
        <f>IF(J$9=0,0,J$9/FBT!J$5*1000)</f>
        <v>5.1357910791157604</v>
      </c>
      <c r="K117" s="331">
        <f>IF(K$9=0,0,K$9/FBT!K$5*1000)</f>
        <v>5.803477453484323</v>
      </c>
      <c r="L117" s="331">
        <f>IF(L$9=0,0,L$9/FBT!L$5*1000)</f>
        <v>5.7725654418569761</v>
      </c>
      <c r="M117" s="331">
        <f>IF(M$9=0,0,M$9/FBT!M$5*1000)</f>
        <v>5.2599589307232675</v>
      </c>
      <c r="N117" s="331">
        <f>IF(N$9=0,0,N$9/FBT!N$5*1000)</f>
        <v>5.4045154240420139</v>
      </c>
      <c r="O117" s="331">
        <f>IF(O$9=0,0,O$9/FBT!O$5*1000)</f>
        <v>5.3473215628091664</v>
      </c>
      <c r="P117" s="331">
        <f>IF(P$9=0,0,P$9/FBT!P$5*1000)</f>
        <v>5.359292996193501</v>
      </c>
      <c r="Q117" s="331">
        <f>IF(Q$9=0,0,Q$9/FBT!Q$5*1000)</f>
        <v>5.1114068219661313</v>
      </c>
      <c r="R117" s="331">
        <f>IF(R$9=0,0,R$9/FBT!R$5*1000)</f>
        <v>5.1072632540370826</v>
      </c>
      <c r="S117" s="331">
        <f>IF(S$9=0,0,S$9/FBT!S$5*1000)</f>
        <v>4.5364164868156172</v>
      </c>
      <c r="T117" s="331">
        <f>IF(T$9=0,0,T$9/FBT!T$5*1000)</f>
        <v>3.8279861432714002</v>
      </c>
      <c r="U117" s="331">
        <f>IF(U$9=0,0,U$9/FBT!U$5*1000)</f>
        <v>3.4267898079828796</v>
      </c>
      <c r="V117" s="331">
        <f>IF(V$9=0,0,V$9/FBT!V$5*1000)</f>
        <v>3.3975755173778106</v>
      </c>
      <c r="W117" s="331">
        <f>IF(W$9=0,0,W$9/FBT!W$5*1000)</f>
        <v>4.1476965200954208</v>
      </c>
      <c r="X117" s="331">
        <f>IF(X$9=0,0,X$9/FBT!X$5*1000)</f>
        <v>4.9253621088135358</v>
      </c>
      <c r="Y117" s="331">
        <f>IF(Y$9=0,0,Y$9/FBT!Y$5*1000)</f>
        <v>4.5189810671767674</v>
      </c>
      <c r="DA117" s="177"/>
    </row>
    <row r="118" spans="1:105" ht="12" customHeight="1" x14ac:dyDescent="0.25">
      <c r="A118" s="56" t="s">
        <v>95</v>
      </c>
      <c r="B118" s="332">
        <f>IF(B$10=0,0,B$10/FBT!B$5*1000)</f>
        <v>2.767388174470188</v>
      </c>
      <c r="C118" s="332">
        <f>IF(C$10=0,0,C$10/FBT!C$5*1000)</f>
        <v>2.6617170222620574</v>
      </c>
      <c r="D118" s="332">
        <f>IF(D$10=0,0,D$10/FBT!D$5*1000)</f>
        <v>2.8498355019516342</v>
      </c>
      <c r="E118" s="332">
        <f>IF(E$10=0,0,E$10/FBT!E$5*1000)</f>
        <v>3.2513763604762058</v>
      </c>
      <c r="F118" s="332">
        <f>IF(F$10=0,0,F$10/FBT!F$5*1000)</f>
        <v>3.0417879176555078</v>
      </c>
      <c r="G118" s="332">
        <f>IF(G$10=0,0,G$10/FBT!G$5*1000)</f>
        <v>3.0226306737111304</v>
      </c>
      <c r="H118" s="332">
        <f>IF(H$10=0,0,H$10/FBT!H$5*1000)</f>
        <v>3.0397312927165663</v>
      </c>
      <c r="I118" s="332">
        <f>IF(I$10=0,0,I$10/FBT!I$5*1000)</f>
        <v>2.9256274837472582</v>
      </c>
      <c r="J118" s="332">
        <f>IF(J$10=0,0,J$10/FBT!J$5*1000)</f>
        <v>2.9611542387951686</v>
      </c>
      <c r="K118" s="332">
        <f>IF(K$10=0,0,K$10/FBT!K$5*1000)</f>
        <v>3.3958573903896268</v>
      </c>
      <c r="L118" s="332">
        <f>IF(L$10=0,0,L$10/FBT!L$5*1000)</f>
        <v>3.3253223292097331</v>
      </c>
      <c r="M118" s="332">
        <f>IF(M$10=0,0,M$10/FBT!M$5*1000)</f>
        <v>2.9736657062042284</v>
      </c>
      <c r="N118" s="332">
        <f>IF(N$10=0,0,N$10/FBT!N$5*1000)</f>
        <v>3.0869180307571047</v>
      </c>
      <c r="O118" s="332">
        <f>IF(O$10=0,0,O$10/FBT!O$5*1000)</f>
        <v>2.9877904927293502</v>
      </c>
      <c r="P118" s="332">
        <f>IF(P$10=0,0,P$10/FBT!P$5*1000)</f>
        <v>3.0105343290226032</v>
      </c>
      <c r="Q118" s="332">
        <f>IF(Q$10=0,0,Q$10/FBT!Q$5*1000)</f>
        <v>2.8362350207550269</v>
      </c>
      <c r="R118" s="332">
        <f>IF(R$10=0,0,R$10/FBT!R$5*1000)</f>
        <v>2.8146923028208715</v>
      </c>
      <c r="S118" s="332">
        <f>IF(S$10=0,0,S$10/FBT!S$5*1000)</f>
        <v>2.4294463287615526</v>
      </c>
      <c r="T118" s="332">
        <f>IF(T$10=0,0,T$10/FBT!T$5*1000)</f>
        <v>2.1031127015012516</v>
      </c>
      <c r="U118" s="332">
        <f>IF(U$10=0,0,U$10/FBT!U$5*1000)</f>
        <v>1.9728787026145016</v>
      </c>
      <c r="V118" s="332">
        <f>IF(V$10=0,0,V$10/FBT!V$5*1000)</f>
        <v>1.9764480931935526</v>
      </c>
      <c r="W118" s="332">
        <f>IF(W$10=0,0,W$10/FBT!W$5*1000)</f>
        <v>2.2395977731221888</v>
      </c>
      <c r="X118" s="332">
        <f>IF(X$10=0,0,X$10/FBT!X$5*1000)</f>
        <v>2.6641324824762984</v>
      </c>
      <c r="Y118" s="332">
        <f>IF(Y$10=0,0,Y$10/FBT!Y$5*1000)</f>
        <v>2.4491780776188312</v>
      </c>
      <c r="DA118" s="68"/>
    </row>
    <row r="119" spans="1:105" ht="12" customHeight="1" x14ac:dyDescent="0.25">
      <c r="A119" s="174" t="s">
        <v>2147</v>
      </c>
      <c r="B119" s="348">
        <f>IF(B$16=0,0,B$16/FBT!B$5*1000)</f>
        <v>8.5083917018427933</v>
      </c>
      <c r="C119" s="348">
        <f>IF(C$16=0,0,C$16/FBT!C$5*1000)</f>
        <v>8.1842364046069775</v>
      </c>
      <c r="D119" s="348">
        <f>IF(D$16=0,0,D$16/FBT!D$5*1000)</f>
        <v>8.7617112693668862</v>
      </c>
      <c r="E119" s="348">
        <f>IF(E$16=0,0,E$16/FBT!E$5*1000)</f>
        <v>9.4675766090361169</v>
      </c>
      <c r="F119" s="348">
        <f>IF(F$16=0,0,F$16/FBT!F$5*1000)</f>
        <v>8.8487946954703407</v>
      </c>
      <c r="G119" s="348">
        <f>IF(G$16=0,0,G$16/FBT!G$5*1000)</f>
        <v>8.9288638982323558</v>
      </c>
      <c r="H119" s="348">
        <f>IF(H$16=0,0,H$16/FBT!H$5*1000)</f>
        <v>8.8996163395981149</v>
      </c>
      <c r="I119" s="348">
        <f>IF(I$16=0,0,I$16/FBT!I$5*1000)</f>
        <v>8.5374227938095775</v>
      </c>
      <c r="J119" s="348">
        <f>IF(J$16=0,0,J$16/FBT!J$5*1000)</f>
        <v>8.6350623324433347</v>
      </c>
      <c r="K119" s="348">
        <f>IF(K$16=0,0,K$16/FBT!K$5*1000)</f>
        <v>10.419711269308253</v>
      </c>
      <c r="L119" s="348">
        <f>IF(L$16=0,0,L$16/FBT!L$5*1000)</f>
        <v>10.206869605303481</v>
      </c>
      <c r="M119" s="348">
        <f>IF(M$16=0,0,M$16/FBT!M$5*1000)</f>
        <v>8.9447316900941711</v>
      </c>
      <c r="N119" s="348">
        <f>IF(N$16=0,0,N$16/FBT!N$5*1000)</f>
        <v>9.269368371665534</v>
      </c>
      <c r="O119" s="348">
        <f>IF(O$16=0,0,O$16/FBT!O$5*1000)</f>
        <v>9.1772643407004129</v>
      </c>
      <c r="P119" s="348">
        <f>IF(P$16=0,0,P$16/FBT!P$5*1000)</f>
        <v>9.2459747069155487</v>
      </c>
      <c r="Q119" s="348">
        <f>IF(Q$16=0,0,Q$16/FBT!Q$5*1000)</f>
        <v>8.7131613351437291</v>
      </c>
      <c r="R119" s="348">
        <f>IF(R$16=0,0,R$16/FBT!R$5*1000)</f>
        <v>8.6483674386240992</v>
      </c>
      <c r="S119" s="348">
        <f>IF(S$16=0,0,S$16/FBT!S$5*1000)</f>
        <v>7.4697956457572827</v>
      </c>
      <c r="T119" s="348">
        <f>IF(T$16=0,0,T$16/FBT!T$5*1000)</f>
        <v>6.4624575502346087</v>
      </c>
      <c r="U119" s="348">
        <f>IF(U$16=0,0,U$16/FBT!U$5*1000)</f>
        <v>6.0557077001628219</v>
      </c>
      <c r="V119" s="348">
        <f>IF(V$16=0,0,V$16/FBT!V$5*1000)</f>
        <v>6.0652473002757707</v>
      </c>
      <c r="W119" s="348">
        <f>IF(W$16=0,0,W$16/FBT!W$5*1000)</f>
        <v>6.8847011801703832</v>
      </c>
      <c r="X119" s="348">
        <f>IF(X$16=0,0,X$16/FBT!X$5*1000)</f>
        <v>8.1894119317814358</v>
      </c>
      <c r="Y119" s="348">
        <f>IF(Y$16=0,0,Y$16/FBT!Y$5*1000)</f>
        <v>7.5282934755435624</v>
      </c>
      <c r="DA119" s="178"/>
    </row>
    <row r="120" spans="1:105" ht="12" customHeight="1" x14ac:dyDescent="0.25">
      <c r="A120" s="174" t="s">
        <v>2159</v>
      </c>
      <c r="B120" s="348">
        <f>IF(B$25=0,0,B$25/FBT!B$5*1000)</f>
        <v>7.0903264182023271</v>
      </c>
      <c r="C120" s="348">
        <f>IF(C$25=0,0,C$25/FBT!C$5*1000)</f>
        <v>6.820197003839148</v>
      </c>
      <c r="D120" s="348">
        <f>IF(D$25=0,0,D$25/FBT!D$5*1000)</f>
        <v>7.3014260578057435</v>
      </c>
      <c r="E120" s="348">
        <f>IF(E$25=0,0,E$25/FBT!E$5*1000)</f>
        <v>7.8896471741967629</v>
      </c>
      <c r="F120" s="348">
        <f>IF(F$25=0,0,F$25/FBT!F$5*1000)</f>
        <v>7.3739955795586187</v>
      </c>
      <c r="G120" s="348">
        <f>IF(G$25=0,0,G$25/FBT!G$5*1000)</f>
        <v>7.4407199151936272</v>
      </c>
      <c r="H120" s="348">
        <f>IF(H$25=0,0,H$25/FBT!H$5*1000)</f>
        <v>7.4163469496650993</v>
      </c>
      <c r="I120" s="348">
        <f>IF(I$25=0,0,I$25/FBT!I$5*1000)</f>
        <v>7.114518994841319</v>
      </c>
      <c r="J120" s="348">
        <f>IF(J$25=0,0,J$25/FBT!J$5*1000)</f>
        <v>7.1958852770361075</v>
      </c>
      <c r="K120" s="348">
        <f>IF(K$25=0,0,K$25/FBT!K$5*1000)</f>
        <v>8.6830927244235454</v>
      </c>
      <c r="L120" s="348">
        <f>IF(L$25=0,0,L$25/FBT!L$5*1000)</f>
        <v>8.5057246710862362</v>
      </c>
      <c r="M120" s="348">
        <f>IF(M$25=0,0,M$25/FBT!M$5*1000)</f>
        <v>7.4539430750784765</v>
      </c>
      <c r="N120" s="348">
        <f>IF(N$25=0,0,N$25/FBT!N$5*1000)</f>
        <v>7.7244736430546128</v>
      </c>
      <c r="O120" s="348">
        <f>IF(O$25=0,0,O$25/FBT!O$5*1000)</f>
        <v>7.6477202839170149</v>
      </c>
      <c r="P120" s="348">
        <f>IF(P$25=0,0,P$25/FBT!P$5*1000)</f>
        <v>7.704978922429623</v>
      </c>
      <c r="Q120" s="348">
        <f>IF(Q$25=0,0,Q$25/FBT!Q$5*1000)</f>
        <v>7.2609677792864389</v>
      </c>
      <c r="R120" s="348">
        <f>IF(R$25=0,0,R$25/FBT!R$5*1000)</f>
        <v>7.2069728655200818</v>
      </c>
      <c r="S120" s="348">
        <f>IF(S$25=0,0,S$25/FBT!S$5*1000)</f>
        <v>6.2248297047977337</v>
      </c>
      <c r="T120" s="348">
        <f>IF(T$25=0,0,T$25/FBT!T$5*1000)</f>
        <v>5.3853812918621751</v>
      </c>
      <c r="U120" s="348">
        <f>IF(U$25=0,0,U$25/FBT!U$5*1000)</f>
        <v>5.0464230834690165</v>
      </c>
      <c r="V120" s="348">
        <f>IF(V$25=0,0,V$25/FBT!V$5*1000)</f>
        <v>5.0543727502298097</v>
      </c>
      <c r="W120" s="348">
        <f>IF(W$25=0,0,W$25/FBT!W$5*1000)</f>
        <v>5.7372509834753194</v>
      </c>
      <c r="X120" s="348">
        <f>IF(X$25=0,0,X$25/FBT!X$5*1000)</f>
        <v>6.8245099431511944</v>
      </c>
      <c r="Y120" s="348">
        <f>IF(Y$25=0,0,Y$25/FBT!Y$5*1000)</f>
        <v>6.2735778962863025</v>
      </c>
      <c r="DA120" s="178"/>
    </row>
    <row r="121" spans="1:105" ht="12" customHeight="1" x14ac:dyDescent="0.25">
      <c r="A121" s="174" t="s">
        <v>2171</v>
      </c>
      <c r="B121" s="348">
        <f>IF(B$34=0,0,B$34/FBT!B$5*1000)</f>
        <v>37.292571131529364</v>
      </c>
      <c r="C121" s="348">
        <f>IF(C$34=0,0,C$34/FBT!C$5*1000)</f>
        <v>39.3879672375053</v>
      </c>
      <c r="D121" s="348">
        <f>IF(D$34=0,0,D$34/FBT!D$5*1000)</f>
        <v>37.87996380677145</v>
      </c>
      <c r="E121" s="348">
        <f>IF(E$34=0,0,E$34/FBT!E$5*1000)</f>
        <v>34.359218237922505</v>
      </c>
      <c r="F121" s="348">
        <f>IF(F$34=0,0,F$34/FBT!F$5*1000)</f>
        <v>36.182787798059927</v>
      </c>
      <c r="G121" s="348">
        <f>IF(G$34=0,0,G$34/FBT!G$5*1000)</f>
        <v>32.498398500378336</v>
      </c>
      <c r="H121" s="348">
        <f>IF(H$34=0,0,H$34/FBT!H$5*1000)</f>
        <v>29.594331012037387</v>
      </c>
      <c r="I121" s="348">
        <f>IF(I$34=0,0,I$34/FBT!I$5*1000)</f>
        <v>31.264095630536968</v>
      </c>
      <c r="J121" s="348">
        <f>IF(J$34=0,0,J$34/FBT!J$5*1000)</f>
        <v>30.049496165692744</v>
      </c>
      <c r="K121" s="348">
        <f>IF(K$34=0,0,K$34/FBT!K$5*1000)</f>
        <v>18.924235622023577</v>
      </c>
      <c r="L121" s="348">
        <f>IF(L$34=0,0,L$34/FBT!L$5*1000)</f>
        <v>21.629692900090195</v>
      </c>
      <c r="M121" s="348">
        <f>IF(M$34=0,0,M$34/FBT!M$5*1000)</f>
        <v>27.617244730677942</v>
      </c>
      <c r="N121" s="348">
        <f>IF(N$34=0,0,N$34/FBT!N$5*1000)</f>
        <v>26.620945510222835</v>
      </c>
      <c r="O121" s="348">
        <f>IF(O$34=0,0,O$34/FBT!O$5*1000)</f>
        <v>26.139832004516148</v>
      </c>
      <c r="P121" s="348">
        <f>IF(P$34=0,0,P$34/FBT!P$5*1000)</f>
        <v>24.801671178488469</v>
      </c>
      <c r="Q121" s="348">
        <f>IF(Q$34=0,0,Q$34/FBT!Q$5*1000)</f>
        <v>26.212616073822701</v>
      </c>
      <c r="R121" s="348">
        <f>IF(R$34=0,0,R$34/FBT!R$5*1000)</f>
        <v>27.773991848102511</v>
      </c>
      <c r="S121" s="348">
        <f>IF(S$34=0,0,S$34/FBT!S$5*1000)</f>
        <v>34.364249403207722</v>
      </c>
      <c r="T121" s="348">
        <f>IF(T$34=0,0,T$34/FBT!T$5*1000)</f>
        <v>41.770289675539196</v>
      </c>
      <c r="U121" s="348">
        <f>IF(U$34=0,0,U$34/FBT!U$5*1000)</f>
        <v>43.622954144464686</v>
      </c>
      <c r="V121" s="348">
        <f>IF(V$34=0,0,V$34/FBT!V$5*1000)</f>
        <v>44.368858100182841</v>
      </c>
      <c r="W121" s="348">
        <f>IF(W$34=0,0,W$34/FBT!W$5*1000)</f>
        <v>40.870237142018659</v>
      </c>
      <c r="X121" s="348">
        <f>IF(X$34=0,0,X$34/FBT!X$5*1000)</f>
        <v>32.139911554985297</v>
      </c>
      <c r="Y121" s="348">
        <f>IF(Y$34=0,0,Y$34/FBT!Y$5*1000)</f>
        <v>28.844233401053508</v>
      </c>
      <c r="DA121" s="178"/>
    </row>
    <row r="122" spans="1:105" ht="12" customHeight="1" x14ac:dyDescent="0.25">
      <c r="A122" s="174" t="s">
        <v>2183</v>
      </c>
      <c r="B122" s="348">
        <f>IF(B$45=0,0,B$45/FBT!B$5*1000)</f>
        <v>8.6622816485639795</v>
      </c>
      <c r="C122" s="348">
        <f>IF(C$45=0,0,C$45/FBT!C$5*1000)</f>
        <v>8.8969324956706135</v>
      </c>
      <c r="D122" s="348">
        <f>IF(D$45=0,0,D$45/FBT!D$5*1000)</f>
        <v>8.8354526742206971</v>
      </c>
      <c r="E122" s="348">
        <f>IF(E$45=0,0,E$45/FBT!E$5*1000)</f>
        <v>8.4666089095699952</v>
      </c>
      <c r="F122" s="348">
        <f>IF(F$45=0,0,F$45/FBT!F$5*1000)</f>
        <v>8.5829029439945117</v>
      </c>
      <c r="G122" s="348">
        <f>IF(G$45=0,0,G$45/FBT!G$5*1000)</f>
        <v>8.0010888871212043</v>
      </c>
      <c r="H122" s="348">
        <f>IF(H$45=0,0,H$45/FBT!H$5*1000)</f>
        <v>7.5088807908382487</v>
      </c>
      <c r="I122" s="348">
        <f>IF(I$45=0,0,I$45/FBT!I$5*1000)</f>
        <v>7.6813953052331341</v>
      </c>
      <c r="J122" s="348">
        <f>IF(J$45=0,0,J$45/FBT!J$5*1000)</f>
        <v>7.5082216613015005</v>
      </c>
      <c r="K122" s="348">
        <f>IF(K$45=0,0,K$45/FBT!K$5*1000)</f>
        <v>6.1114848539538418</v>
      </c>
      <c r="L122" s="348">
        <f>IF(L$45=0,0,L$45/FBT!L$5*1000)</f>
        <v>6.5219130282032598</v>
      </c>
      <c r="M122" s="348">
        <f>IF(M$45=0,0,M$45/FBT!M$5*1000)</f>
        <v>7.1911230399799013</v>
      </c>
      <c r="N122" s="348">
        <f>IF(N$45=0,0,N$45/FBT!N$5*1000)</f>
        <v>7.1104505335324282</v>
      </c>
      <c r="O122" s="348">
        <f>IF(O$45=0,0,O$45/FBT!O$5*1000)</f>
        <v>7.0036830814348932</v>
      </c>
      <c r="P122" s="348">
        <f>IF(P$45=0,0,P$45/FBT!P$5*1000)</f>
        <v>6.8001463668963327</v>
      </c>
      <c r="Q122" s="348">
        <f>IF(Q$45=0,0,Q$45/FBT!Q$5*1000)</f>
        <v>6.8894252562256648</v>
      </c>
      <c r="R122" s="348">
        <f>IF(R$45=0,0,R$45/FBT!R$5*1000)</f>
        <v>7.1336651361851358</v>
      </c>
      <c r="S122" s="348">
        <f>IF(S$45=0,0,S$45/FBT!S$5*1000)</f>
        <v>7.8666624066555597</v>
      </c>
      <c r="T122" s="348">
        <f>IF(T$45=0,0,T$45/FBT!T$5*1000)</f>
        <v>8.6543689860102688</v>
      </c>
      <c r="U122" s="348">
        <f>IF(U$45=0,0,U$45/FBT!U$5*1000)</f>
        <v>8.7308434150165493</v>
      </c>
      <c r="V122" s="348">
        <f>IF(V$45=0,0,V$45/FBT!V$5*1000)</f>
        <v>8.8328608319454069</v>
      </c>
      <c r="W122" s="348">
        <f>IF(W$45=0,0,W$45/FBT!W$5*1000)</f>
        <v>8.6844022183609209</v>
      </c>
      <c r="X122" s="348">
        <f>IF(X$45=0,0,X$45/FBT!X$5*1000)</f>
        <v>7.7249226214315971</v>
      </c>
      <c r="Y122" s="348">
        <f>IF(Y$45=0,0,Y$45/FBT!Y$5*1000)</f>
        <v>6.9859158822959415</v>
      </c>
      <c r="DA122" s="178"/>
    </row>
    <row r="123" spans="1:105" ht="12" customHeight="1" x14ac:dyDescent="0.25">
      <c r="A123" s="174" t="s">
        <v>2209</v>
      </c>
      <c r="B123" s="348">
        <f>IF(B$66=0,0,B$66/FBT!B$5*1000)</f>
        <v>12.427638166917037</v>
      </c>
      <c r="C123" s="348">
        <f>IF(C$66=0,0,C$66/FBT!C$5*1000)</f>
        <v>12.158744983450223</v>
      </c>
      <c r="D123" s="348">
        <f>IF(D$66=0,0,D$66/FBT!D$5*1000)</f>
        <v>12.764319036082616</v>
      </c>
      <c r="E123" s="348">
        <f>IF(E$66=0,0,E$66/FBT!E$5*1000)</f>
        <v>13.300693283074105</v>
      </c>
      <c r="F123" s="348">
        <f>IF(F$66=0,0,F$66/FBT!F$5*1000)</f>
        <v>12.728455502380102</v>
      </c>
      <c r="G123" s="348">
        <f>IF(G$66=0,0,G$66/FBT!G$5*1000)</f>
        <v>12.557662178237782</v>
      </c>
      <c r="H123" s="348">
        <f>IF(H$66=0,0,H$66/FBT!H$5*1000)</f>
        <v>12.289834956342862</v>
      </c>
      <c r="I123" s="348">
        <f>IF(I$66=0,0,I$66/FBT!I$5*1000)</f>
        <v>12.020259825204683</v>
      </c>
      <c r="J123" s="348">
        <f>IF(J$66=0,0,J$66/FBT!J$5*1000)</f>
        <v>12.034215280543918</v>
      </c>
      <c r="K123" s="348">
        <f>IF(K$66=0,0,K$66/FBT!K$5*1000)</f>
        <v>12.886600593091767</v>
      </c>
      <c r="L123" s="348">
        <f>IF(L$66=0,0,L$66/FBT!L$5*1000)</f>
        <v>12.951729190925695</v>
      </c>
      <c r="M123" s="348">
        <f>IF(M$66=0,0,M$66/FBT!M$5*1000)</f>
        <v>12.179804271731296</v>
      </c>
      <c r="N123" s="348">
        <f>IF(N$66=0,0,N$66/FBT!N$5*1000)</f>
        <v>12.429169997897819</v>
      </c>
      <c r="O123" s="348">
        <f>IF(O$66=0,0,O$66/FBT!O$5*1000)</f>
        <v>12.290526219569815</v>
      </c>
      <c r="P123" s="348">
        <f>IF(P$66=0,0,P$66/FBT!P$5*1000)</f>
        <v>12.251578506814072</v>
      </c>
      <c r="Q123" s="348">
        <f>IF(Q$66=0,0,Q$66/FBT!Q$5*1000)</f>
        <v>11.807562841221104</v>
      </c>
      <c r="R123" s="348">
        <f>IF(R$66=0,0,R$66/FBT!R$5*1000)</f>
        <v>11.873324054469618</v>
      </c>
      <c r="S123" s="348">
        <f>IF(S$66=0,0,S$66/FBT!S$5*1000)</f>
        <v>11.002014535778626</v>
      </c>
      <c r="T123" s="348">
        <f>IF(T$66=0,0,T$66/FBT!T$5*1000)</f>
        <v>9.8825494159985894</v>
      </c>
      <c r="U123" s="348">
        <f>IF(U$66=0,0,U$66/FBT!U$5*1000)</f>
        <v>9.1360859778910726</v>
      </c>
      <c r="V123" s="348">
        <f>IF(V$66=0,0,V$66/FBT!V$5*1000)</f>
        <v>9.1102034684827995</v>
      </c>
      <c r="W123" s="348">
        <f>IF(W$66=0,0,W$66/FBT!W$5*1000)</f>
        <v>10.500238529417096</v>
      </c>
      <c r="X123" s="348">
        <f>IF(X$66=0,0,X$66/FBT!X$5*1000)</f>
        <v>11.69185772556474</v>
      </c>
      <c r="Y123" s="348">
        <f>IF(Y$66=0,0,Y$66/FBT!Y$5*1000)</f>
        <v>10.696404144815199</v>
      </c>
      <c r="DA123" s="178"/>
    </row>
    <row r="124" spans="1:105" ht="12" customHeight="1" x14ac:dyDescent="0.25">
      <c r="A124" s="41" t="s">
        <v>2226</v>
      </c>
      <c r="B124" s="333">
        <f>IF(B$80=0,0,B$80/FBT!B$5*1000)</f>
        <v>14.585417194619389</v>
      </c>
      <c r="C124" s="333">
        <f>IF(C$80=0,0,C$80/FBT!C$5*1000)</f>
        <v>14.080310517376487</v>
      </c>
      <c r="D124" s="333">
        <f>IF(D$80=0,0,D$80/FBT!D$5*1000)</f>
        <v>15.00818189938545</v>
      </c>
      <c r="E124" s="333">
        <f>IF(E$80=0,0,E$80/FBT!E$5*1000)</f>
        <v>15.990479694365282</v>
      </c>
      <c r="F124" s="333">
        <f>IF(F$80=0,0,F$80/FBT!F$5*1000)</f>
        <v>15.088887096783216</v>
      </c>
      <c r="G124" s="333">
        <f>IF(G$80=0,0,G$80/FBT!G$5*1000)</f>
        <v>15.087752527119827</v>
      </c>
      <c r="H124" s="333">
        <f>IF(H$80=0,0,H$80/FBT!H$5*1000)</f>
        <v>14.910196073216813</v>
      </c>
      <c r="I124" s="333">
        <f>IF(I$80=0,0,I$80/FBT!I$5*1000)</f>
        <v>14.431636085776496</v>
      </c>
      <c r="J124" s="333">
        <f>IF(J$80=0,0,J$80/FBT!J$5*1000)</f>
        <v>14.529152962818488</v>
      </c>
      <c r="K124" s="333">
        <f>IF(K$80=0,0,K$80/FBT!K$5*1000)</f>
        <v>16.418037715907143</v>
      </c>
      <c r="L124" s="333">
        <f>IF(L$80=0,0,L$80/FBT!L$5*1000)</f>
        <v>16.330587635013384</v>
      </c>
      <c r="M124" s="333">
        <f>IF(M$80=0,0,M$80/FBT!M$5*1000)</f>
        <v>14.88042381501613</v>
      </c>
      <c r="N124" s="333">
        <f>IF(N$80=0,0,N$80/FBT!N$5*1000)</f>
        <v>15.289374134614858</v>
      </c>
      <c r="O124" s="333">
        <f>IF(O$80=0,0,O$80/FBT!O$5*1000)</f>
        <v>15.127572701187132</v>
      </c>
      <c r="P124" s="333">
        <f>IF(P$80=0,0,P$80/FBT!P$5*1000)</f>
        <v>15.161439886231415</v>
      </c>
      <c r="Q124" s="333">
        <f>IF(Q$80=0,0,Q$80/FBT!Q$5*1000)</f>
        <v>14.46016989934218</v>
      </c>
      <c r="R124" s="333">
        <f>IF(R$80=0,0,R$80/FBT!R$5*1000)</f>
        <v>14.448447745670904</v>
      </c>
      <c r="S124" s="333">
        <f>IF(S$80=0,0,S$80/FBT!S$5*1000)</f>
        <v>12.833522241201383</v>
      </c>
      <c r="T124" s="333">
        <f>IF(T$80=0,0,T$80/FBT!T$5*1000)</f>
        <v>10.829372799314795</v>
      </c>
      <c r="U124" s="333">
        <f>IF(U$80=0,0,U$80/FBT!U$5*1000)</f>
        <v>9.6943883667835689</v>
      </c>
      <c r="V124" s="333">
        <f>IF(V$80=0,0,V$80/FBT!V$5*1000)</f>
        <v>9.611741138661829</v>
      </c>
      <c r="W124" s="333">
        <f>IF(W$80=0,0,W$80/FBT!W$5*1000)</f>
        <v>11.733833455349945</v>
      </c>
      <c r="X124" s="333">
        <f>IF(X$80=0,0,X$80/FBT!X$5*1000)</f>
        <v>13.93384940583349</v>
      </c>
      <c r="Y124" s="333">
        <f>IF(Y$80=0,0,Y$80/FBT!Y$5*1000)</f>
        <v>12.784197439043076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useful energy demand"</f>
        <v>LU: Food, beverages and tobacco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11.71651226792167</v>
      </c>
      <c r="C5" s="223">
        <v>12.65898871960726</v>
      </c>
      <c r="D5" s="223">
        <v>14.853530141139791</v>
      </c>
      <c r="E5" s="223">
        <v>13.61461783341152</v>
      </c>
      <c r="F5" s="223">
        <v>12.44820594887593</v>
      </c>
      <c r="G5" s="223">
        <v>12.09585438030245</v>
      </c>
      <c r="H5" s="223">
        <v>10.48110011128785</v>
      </c>
      <c r="I5" s="223">
        <v>9.3923935671763168</v>
      </c>
      <c r="J5" s="223">
        <v>9.5327681935846513</v>
      </c>
      <c r="K5" s="223">
        <v>8.7922681379350021</v>
      </c>
      <c r="L5" s="223">
        <v>9.0517645811521081</v>
      </c>
      <c r="M5" s="223">
        <v>11.43432807648454</v>
      </c>
      <c r="N5" s="223">
        <v>10.378637433089921</v>
      </c>
      <c r="O5" s="223">
        <v>9.6122377191143293</v>
      </c>
      <c r="P5" s="223">
        <v>14.18907511038022</v>
      </c>
      <c r="Q5" s="223">
        <v>10.76742567808598</v>
      </c>
      <c r="R5" s="223">
        <v>12.28305845699305</v>
      </c>
      <c r="S5" s="223">
        <v>11.823400422485941</v>
      </c>
      <c r="T5" s="223">
        <v>7.8201843477295334</v>
      </c>
      <c r="U5" s="223">
        <v>8.4025083959139515</v>
      </c>
      <c r="V5" s="223">
        <v>8.5706496083374724</v>
      </c>
      <c r="W5" s="223">
        <v>10.66421346163942</v>
      </c>
      <c r="X5" s="223">
        <v>11.69354853137361</v>
      </c>
      <c r="Y5" s="223">
        <v>11.21251723765501</v>
      </c>
      <c r="DA5" s="89" t="s">
        <v>2228</v>
      </c>
    </row>
    <row r="6" spans="1:105" ht="12" customHeight="1" x14ac:dyDescent="0.25">
      <c r="A6" s="55" t="s">
        <v>91</v>
      </c>
      <c r="B6" s="259">
        <v>0.25616277198558107</v>
      </c>
      <c r="C6" s="259">
        <v>0.26812161114549982</v>
      </c>
      <c r="D6" s="259">
        <v>0.3261760592603663</v>
      </c>
      <c r="E6" s="259">
        <v>0.314627812133774</v>
      </c>
      <c r="F6" s="259">
        <v>0.27803010308835469</v>
      </c>
      <c r="G6" s="259">
        <v>0.2793225401064891</v>
      </c>
      <c r="H6" s="259">
        <v>0.24757211283014191</v>
      </c>
      <c r="I6" s="259">
        <v>0.21619194426362831</v>
      </c>
      <c r="J6" s="259">
        <v>0.22235972122552</v>
      </c>
      <c r="K6" s="259">
        <v>0.2348416140586593</v>
      </c>
      <c r="L6" s="259">
        <v>0.23571294086448599</v>
      </c>
      <c r="M6" s="259">
        <v>0.27623038995322668</v>
      </c>
      <c r="N6" s="259">
        <v>0.25500533334784897</v>
      </c>
      <c r="O6" s="259">
        <v>0.23551695214307999</v>
      </c>
      <c r="P6" s="259">
        <v>0.3524900694608194</v>
      </c>
      <c r="Q6" s="259">
        <v>0.26068676598587792</v>
      </c>
      <c r="R6" s="259">
        <v>0.29289952916991502</v>
      </c>
      <c r="S6" s="259">
        <v>0.25552394804841078</v>
      </c>
      <c r="T6" s="259">
        <v>0.14600627855295309</v>
      </c>
      <c r="U6" s="259">
        <v>0.14552697424861399</v>
      </c>
      <c r="V6" s="259">
        <v>0.14646999097287511</v>
      </c>
      <c r="W6" s="259">
        <v>0.2084909543662663</v>
      </c>
      <c r="X6" s="259">
        <v>0.26636953824697301</v>
      </c>
      <c r="Y6" s="259">
        <v>0.25718710448464233</v>
      </c>
      <c r="DA6" s="67" t="s">
        <v>2229</v>
      </c>
    </row>
    <row r="7" spans="1:105" ht="12" customHeight="1" x14ac:dyDescent="0.25">
      <c r="A7" s="173" t="s">
        <v>92</v>
      </c>
      <c r="B7" s="224">
        <v>7.7450570740460495E-2</v>
      </c>
      <c r="C7" s="224">
        <v>8.1066314398876307E-2</v>
      </c>
      <c r="D7" s="224">
        <v>9.8619021631338483E-2</v>
      </c>
      <c r="E7" s="224">
        <v>9.5127420084112846E-2</v>
      </c>
      <c r="F7" s="224">
        <v>8.4062137524160752E-2</v>
      </c>
      <c r="G7" s="224">
        <v>8.4452904628704098E-2</v>
      </c>
      <c r="H7" s="224">
        <v>7.4853193106434221E-2</v>
      </c>
      <c r="I7" s="224">
        <v>6.5365428953315416E-2</v>
      </c>
      <c r="J7" s="224">
        <v>6.7230250458000199E-2</v>
      </c>
      <c r="K7" s="224">
        <v>7.1004138897583113E-2</v>
      </c>
      <c r="L7" s="224">
        <v>7.1267583729514236E-2</v>
      </c>
      <c r="M7" s="224">
        <v>8.3517995967585842E-2</v>
      </c>
      <c r="N7" s="224">
        <v>7.7100620267975581E-2</v>
      </c>
      <c r="O7" s="224">
        <v>7.1208326725797674E-2</v>
      </c>
      <c r="P7" s="224">
        <v>0.1065750376156209</v>
      </c>
      <c r="Q7" s="224">
        <v>7.8818396028395452E-2</v>
      </c>
      <c r="R7" s="224">
        <v>8.8557894373109652E-2</v>
      </c>
      <c r="S7" s="224">
        <v>7.725742292997663E-2</v>
      </c>
      <c r="T7" s="224">
        <v>4.4144859606115583E-2</v>
      </c>
      <c r="U7" s="224">
        <v>4.3999942405065322E-2</v>
      </c>
      <c r="V7" s="224">
        <v>4.4285062615725491E-2</v>
      </c>
      <c r="W7" s="224">
        <v>6.3037041974231725E-2</v>
      </c>
      <c r="X7" s="224">
        <v>8.0536576822576811E-2</v>
      </c>
      <c r="Y7" s="224">
        <v>7.7760276698376804E-2</v>
      </c>
      <c r="DA7" s="177" t="s">
        <v>2230</v>
      </c>
    </row>
    <row r="8" spans="1:105" ht="12" customHeight="1" x14ac:dyDescent="0.25">
      <c r="A8" s="173" t="s">
        <v>93</v>
      </c>
      <c r="B8" s="224">
        <v>0.96743952271359823</v>
      </c>
      <c r="C8" s="224">
        <v>1.012603984198001</v>
      </c>
      <c r="D8" s="224">
        <v>1.23185585729535</v>
      </c>
      <c r="E8" s="224">
        <v>1.188242062044266</v>
      </c>
      <c r="F8" s="224">
        <v>1.0500249827361749</v>
      </c>
      <c r="G8" s="224">
        <v>1.054906077058622</v>
      </c>
      <c r="H8" s="224">
        <v>0.93499552966686061</v>
      </c>
      <c r="I8" s="224">
        <v>0.8164833232859543</v>
      </c>
      <c r="J8" s="224">
        <v>0.83977691569192747</v>
      </c>
      <c r="K8" s="224">
        <v>0.88691677271117564</v>
      </c>
      <c r="L8" s="224">
        <v>0.89020747722152571</v>
      </c>
      <c r="M8" s="224">
        <v>1.043228079333804</v>
      </c>
      <c r="N8" s="224">
        <v>0.9630682712839771</v>
      </c>
      <c r="O8" s="224">
        <v>0.8894672945883324</v>
      </c>
      <c r="P8" s="224">
        <v>1.331234909417881</v>
      </c>
      <c r="Q8" s="224">
        <v>0.98452510686183869</v>
      </c>
      <c r="R8" s="224">
        <v>1.106181739472784</v>
      </c>
      <c r="S8" s="224">
        <v>0.96502690233131749</v>
      </c>
      <c r="T8" s="224">
        <v>0.55141597407607856</v>
      </c>
      <c r="U8" s="224">
        <v>0.54960580500338252</v>
      </c>
      <c r="V8" s="224">
        <v>0.5531672579130249</v>
      </c>
      <c r="W8" s="224">
        <v>0.78739930794298529</v>
      </c>
      <c r="X8" s="224">
        <v>1.0059870017396531</v>
      </c>
      <c r="Y8" s="224">
        <v>0.97130807760278282</v>
      </c>
      <c r="DA8" s="177" t="s">
        <v>2231</v>
      </c>
    </row>
    <row r="9" spans="1:105" ht="12" customHeight="1" x14ac:dyDescent="0.25">
      <c r="A9" s="173" t="s">
        <v>94</v>
      </c>
      <c r="B9" s="224">
        <v>0.51277088866403597</v>
      </c>
      <c r="C9" s="224">
        <v>0.53670935769249795</v>
      </c>
      <c r="D9" s="224">
        <v>0.65291918287519801</v>
      </c>
      <c r="E9" s="224">
        <v>0.6298026117367973</v>
      </c>
      <c r="F9" s="224">
        <v>0.55654356771246172</v>
      </c>
      <c r="G9" s="224">
        <v>0.5591306886793147</v>
      </c>
      <c r="H9" s="224">
        <v>0.49557463530059898</v>
      </c>
      <c r="I9" s="224">
        <v>0.43275974304457621</v>
      </c>
      <c r="J9" s="224">
        <v>0.44510601978618158</v>
      </c>
      <c r="K9" s="224">
        <v>0.47009150550156248</v>
      </c>
      <c r="L9" s="224">
        <v>0.47183567393430309</v>
      </c>
      <c r="M9" s="224">
        <v>0.55294101260077744</v>
      </c>
      <c r="N9" s="224">
        <v>0.51045399915568312</v>
      </c>
      <c r="O9" s="224">
        <v>0.47144335576072721</v>
      </c>
      <c r="P9" s="224">
        <v>0.70559295076977846</v>
      </c>
      <c r="Q9" s="224">
        <v>0.5218267417291077</v>
      </c>
      <c r="R9" s="224">
        <v>0.58630827070449154</v>
      </c>
      <c r="S9" s="224">
        <v>0.51149213018003159</v>
      </c>
      <c r="T9" s="224">
        <v>0.29226639227787832</v>
      </c>
      <c r="U9" s="224">
        <v>0.29130695038797588</v>
      </c>
      <c r="V9" s="224">
        <v>0.29319462329210738</v>
      </c>
      <c r="W9" s="224">
        <v>0.41734437490714299</v>
      </c>
      <c r="X9" s="224">
        <v>0.53320216587762981</v>
      </c>
      <c r="Y9" s="224">
        <v>0.51482133448705603</v>
      </c>
      <c r="DA9" s="177" t="s">
        <v>2232</v>
      </c>
    </row>
    <row r="10" spans="1:105" ht="12" customHeight="1" x14ac:dyDescent="0.25">
      <c r="A10" s="56" t="s">
        <v>95</v>
      </c>
      <c r="B10" s="260">
        <v>0.46931131215265159</v>
      </c>
      <c r="C10" s="260">
        <v>0.48539174203351187</v>
      </c>
      <c r="D10" s="260">
        <v>0.59866999696061873</v>
      </c>
      <c r="E10" s="260">
        <v>0.62796887039323579</v>
      </c>
      <c r="F10" s="260">
        <v>0.54773417489647092</v>
      </c>
      <c r="G10" s="260">
        <v>0.54851759120424792</v>
      </c>
      <c r="H10" s="260">
        <v>0.4966094564983265</v>
      </c>
      <c r="I10" s="260">
        <v>0.43020598698984952</v>
      </c>
      <c r="J10" s="260">
        <v>0.44560317712070119</v>
      </c>
      <c r="K10" s="260">
        <v>0.48102638170027712</v>
      </c>
      <c r="L10" s="260">
        <v>0.47466108313421401</v>
      </c>
      <c r="M10" s="260">
        <v>0.54322315892585671</v>
      </c>
      <c r="N10" s="260">
        <v>0.50749224528786463</v>
      </c>
      <c r="O10" s="260">
        <v>0.45795545907995389</v>
      </c>
      <c r="P10" s="260">
        <v>0.6899078148566844</v>
      </c>
      <c r="Q10" s="260">
        <v>0.50269695096155242</v>
      </c>
      <c r="R10" s="260">
        <v>0.55985625889307189</v>
      </c>
      <c r="S10" s="260">
        <v>0.46419916855337212</v>
      </c>
      <c r="T10" s="260">
        <v>0.25707897280675468</v>
      </c>
      <c r="U10" s="260">
        <v>0.25898463929972032</v>
      </c>
      <c r="V10" s="260">
        <v>0.26172029987127687</v>
      </c>
      <c r="W10" s="260">
        <v>0.36789210326155442</v>
      </c>
      <c r="X10" s="260">
        <v>0.49408438891267881</v>
      </c>
      <c r="Y10" s="260">
        <v>0.47867608433362901</v>
      </c>
      <c r="DA10" s="68" t="s">
        <v>2233</v>
      </c>
    </row>
    <row r="11" spans="1:105" ht="12" customHeight="1" x14ac:dyDescent="0.25">
      <c r="A11" s="37" t="s">
        <v>159</v>
      </c>
      <c r="B11" s="226">
        <v>1.0618026524856499E-2</v>
      </c>
      <c r="C11" s="226">
        <v>1.5630947461894869E-2</v>
      </c>
      <c r="D11" s="226">
        <v>1.285517685448874E-2</v>
      </c>
      <c r="E11" s="226">
        <v>5.6279008928594616E-3</v>
      </c>
      <c r="F11" s="226">
        <v>7.4223219121288776E-3</v>
      </c>
      <c r="G11" s="226">
        <v>5.1864600191480351E-3</v>
      </c>
      <c r="H11" s="226">
        <v>2.1948342497158089E-3</v>
      </c>
      <c r="I11" s="226">
        <v>2.083428729675756E-3</v>
      </c>
      <c r="J11" s="226">
        <v>1.295274027424285E-3</v>
      </c>
      <c r="K11" s="226">
        <v>4.195457217422724E-4</v>
      </c>
      <c r="L11" s="226">
        <v>1.0435571497236071E-3</v>
      </c>
      <c r="M11" s="226">
        <v>1.2077615063863731E-3</v>
      </c>
      <c r="N11" s="226">
        <v>1.235907674438164E-3</v>
      </c>
      <c r="O11" s="226">
        <v>1.656894963746996E-3</v>
      </c>
      <c r="P11" s="226">
        <v>2.098094839103891E-3</v>
      </c>
      <c r="Q11" s="226">
        <v>2.1722729956492729E-3</v>
      </c>
      <c r="R11" s="226">
        <v>3.6497262695819981E-3</v>
      </c>
      <c r="S11" s="226">
        <v>2.191278364092334E-2</v>
      </c>
      <c r="T11" s="226">
        <v>4.2430152103478017E-2</v>
      </c>
      <c r="U11" s="226">
        <v>6.5602364685531295E-2</v>
      </c>
      <c r="V11" s="226">
        <v>7.0414674172370378E-2</v>
      </c>
      <c r="W11" s="226">
        <v>4.6666711076428627E-2</v>
      </c>
      <c r="X11" s="226">
        <v>1.9201449137269049E-2</v>
      </c>
      <c r="Y11" s="226">
        <v>1.752295837495076E-2</v>
      </c>
      <c r="DA11" s="69" t="s">
        <v>2234</v>
      </c>
    </row>
    <row r="12" spans="1:105" ht="12" customHeight="1" x14ac:dyDescent="0.25">
      <c r="A12" s="37" t="s">
        <v>35</v>
      </c>
      <c r="B12" s="226">
        <v>3.7096527369516623E-2</v>
      </c>
      <c r="C12" s="226">
        <v>4.7945899413657692E-2</v>
      </c>
      <c r="D12" s="226">
        <v>4.580277292328612E-2</v>
      </c>
      <c r="E12" s="226">
        <v>2.0171077466402811E-2</v>
      </c>
      <c r="F12" s="226">
        <v>2.371067965820374E-2</v>
      </c>
      <c r="G12" s="226">
        <v>2.0374127278208809E-2</v>
      </c>
      <c r="H12" s="226">
        <v>1.463955096307017E-2</v>
      </c>
      <c r="I12" s="226">
        <v>1.6580092867627679E-2</v>
      </c>
      <c r="J12" s="226">
        <v>1.5404373045494231E-2</v>
      </c>
      <c r="K12" s="226">
        <v>4.1351366068172581E-3</v>
      </c>
      <c r="L12" s="226">
        <v>5.7642481430702254E-3</v>
      </c>
      <c r="M12" s="226">
        <v>1.7516311449660659E-2</v>
      </c>
      <c r="N12" s="226">
        <v>1.277477900423263E-2</v>
      </c>
      <c r="O12" s="226">
        <v>1.295193572870666E-2</v>
      </c>
      <c r="P12" s="226">
        <v>1.6741202841665768E-2</v>
      </c>
      <c r="Q12" s="226">
        <v>1.6524676126506831E-2</v>
      </c>
      <c r="R12" s="226">
        <v>2.110080782456707E-2</v>
      </c>
      <c r="S12" s="226">
        <v>3.0977741235719069E-2</v>
      </c>
      <c r="T12" s="226">
        <v>3.3270670358279311E-2</v>
      </c>
      <c r="U12" s="226">
        <v>4.0384128877706399E-2</v>
      </c>
      <c r="V12" s="226">
        <v>4.2066380704548788E-2</v>
      </c>
      <c r="W12" s="226">
        <v>3.783761256907478E-2</v>
      </c>
      <c r="X12" s="226">
        <v>1.691843961970468E-2</v>
      </c>
      <c r="Y12" s="226">
        <v>1.52569470466862E-2</v>
      </c>
      <c r="DA12" s="69" t="s">
        <v>2235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2236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2237</v>
      </c>
    </row>
    <row r="15" spans="1:105" ht="12" customHeight="1" x14ac:dyDescent="0.25">
      <c r="A15" s="37" t="s">
        <v>40</v>
      </c>
      <c r="B15" s="226">
        <v>0.42159675825827853</v>
      </c>
      <c r="C15" s="226">
        <v>0.42181489515795939</v>
      </c>
      <c r="D15" s="226">
        <v>0.5400120471828439</v>
      </c>
      <c r="E15" s="226">
        <v>0.60216989203397353</v>
      </c>
      <c r="F15" s="226">
        <v>0.51660117332613831</v>
      </c>
      <c r="G15" s="226">
        <v>0.52295700390689104</v>
      </c>
      <c r="H15" s="226">
        <v>0.47977507128554048</v>
      </c>
      <c r="I15" s="226">
        <v>0.41154246539254602</v>
      </c>
      <c r="J15" s="226">
        <v>0.42890353004778259</v>
      </c>
      <c r="K15" s="226">
        <v>0.47647169937171752</v>
      </c>
      <c r="L15" s="226">
        <v>0.46785327784142022</v>
      </c>
      <c r="M15" s="226">
        <v>0.52449908596980965</v>
      </c>
      <c r="N15" s="226">
        <v>0.49348155860919379</v>
      </c>
      <c r="O15" s="226">
        <v>0.44334662838750022</v>
      </c>
      <c r="P15" s="226">
        <v>0.67106851717591476</v>
      </c>
      <c r="Q15" s="226">
        <v>0.48400000183939629</v>
      </c>
      <c r="R15" s="226">
        <v>0.53510572479892282</v>
      </c>
      <c r="S15" s="226">
        <v>0.41130864367672959</v>
      </c>
      <c r="T15" s="226">
        <v>0.18137815034499741</v>
      </c>
      <c r="U15" s="226">
        <v>0.1529981457364826</v>
      </c>
      <c r="V15" s="226">
        <v>0.1492392449943577</v>
      </c>
      <c r="W15" s="226">
        <v>0.28338777961605099</v>
      </c>
      <c r="X15" s="226">
        <v>0.457964500155705</v>
      </c>
      <c r="Y15" s="226">
        <v>0.44589617891199212</v>
      </c>
      <c r="DA15" s="69" t="s">
        <v>2238</v>
      </c>
    </row>
    <row r="16" spans="1:105" ht="12" customHeight="1" x14ac:dyDescent="0.25">
      <c r="A16" s="57" t="s">
        <v>2147</v>
      </c>
      <c r="B16" s="261">
        <f t="shared" ref="B16:Y16" si="0">B17+B23+B24</f>
        <v>1.1422405991510911</v>
      </c>
      <c r="C16" s="261">
        <f t="shared" si="0"/>
        <v>1.1821358055798714</v>
      </c>
      <c r="D16" s="261">
        <f t="shared" si="0"/>
        <v>1.4569551479417964</v>
      </c>
      <c r="E16" s="261">
        <f t="shared" si="0"/>
        <v>1.4383507492874983</v>
      </c>
      <c r="F16" s="261">
        <f t="shared" si="0"/>
        <v>1.2512975407627691</v>
      </c>
      <c r="G16" s="261">
        <f t="shared" si="0"/>
        <v>1.2763467376441167</v>
      </c>
      <c r="H16" s="261">
        <f t="shared" si="0"/>
        <v>1.1450836621298857</v>
      </c>
      <c r="I16" s="261">
        <f t="shared" si="0"/>
        <v>0.98749669660859929</v>
      </c>
      <c r="J16" s="261">
        <f t="shared" si="0"/>
        <v>1.0225683266444883</v>
      </c>
      <c r="K16" s="261">
        <f t="shared" si="0"/>
        <v>1.1666105510554763</v>
      </c>
      <c r="L16" s="261">
        <f t="shared" si="0"/>
        <v>1.1516810954815708</v>
      </c>
      <c r="M16" s="261">
        <f t="shared" si="0"/>
        <v>1.2891982898688732</v>
      </c>
      <c r="N16" s="261">
        <f t="shared" si="0"/>
        <v>1.2024787215418169</v>
      </c>
      <c r="O16" s="261">
        <f t="shared" si="0"/>
        <v>1.112174603802806</v>
      </c>
      <c r="P16" s="261">
        <f t="shared" si="0"/>
        <v>1.6751724263430503</v>
      </c>
      <c r="Q16" s="261">
        <f t="shared" si="0"/>
        <v>1.2211211326529516</v>
      </c>
      <c r="R16" s="261">
        <f t="shared" si="0"/>
        <v>1.3603669394419493</v>
      </c>
      <c r="S16" s="261">
        <f t="shared" si="0"/>
        <v>1.1307583124313951</v>
      </c>
      <c r="T16" s="261">
        <f t="shared" si="0"/>
        <v>0.62891472201890009</v>
      </c>
      <c r="U16" s="261">
        <f t="shared" si="0"/>
        <v>0.63499651863504714</v>
      </c>
      <c r="V16" s="261">
        <f t="shared" si="0"/>
        <v>0.64192459897290033</v>
      </c>
      <c r="W16" s="261">
        <f t="shared" si="0"/>
        <v>0.8989246968411051</v>
      </c>
      <c r="X16" s="261">
        <f t="shared" si="0"/>
        <v>1.2025027020637795</v>
      </c>
      <c r="Y16" s="261">
        <f t="shared" si="0"/>
        <v>1.1648201880935225</v>
      </c>
      <c r="DA16" s="70"/>
    </row>
    <row r="17" spans="1:105" ht="12" customHeight="1" x14ac:dyDescent="0.25">
      <c r="A17" s="60" t="s">
        <v>2148</v>
      </c>
      <c r="B17" s="329">
        <v>0.1141157748843975</v>
      </c>
      <c r="C17" s="329">
        <v>0.15213912487990899</v>
      </c>
      <c r="D17" s="329">
        <v>0.14027681794473679</v>
      </c>
      <c r="E17" s="329">
        <v>8.5621692041832898E-2</v>
      </c>
      <c r="F17" s="329">
        <v>0.1026396346618608</v>
      </c>
      <c r="G17" s="329">
        <v>7.6806122609146127E-2</v>
      </c>
      <c r="H17" s="329">
        <v>5.4175548655915701E-2</v>
      </c>
      <c r="I17" s="329">
        <v>6.0590732508752243E-2</v>
      </c>
      <c r="J17" s="329">
        <v>5.4787099777689863E-2</v>
      </c>
      <c r="K17" s="329">
        <v>1.085847204881777E-2</v>
      </c>
      <c r="L17" s="329">
        <v>1.6254274082038191E-2</v>
      </c>
      <c r="M17" s="329">
        <v>4.9704159233185267E-2</v>
      </c>
      <c r="N17" s="329">
        <v>3.7775901380858692E-2</v>
      </c>
      <c r="O17" s="329">
        <v>3.4845964852082217E-2</v>
      </c>
      <c r="P17" s="329">
        <v>4.4934506077004048E-2</v>
      </c>
      <c r="Q17" s="329">
        <v>4.4600237460293408E-2</v>
      </c>
      <c r="R17" s="329">
        <v>5.9085805970135373E-2</v>
      </c>
      <c r="S17" s="329">
        <v>0.12708668981008639</v>
      </c>
      <c r="T17" s="329">
        <v>0.18254165395550431</v>
      </c>
      <c r="U17" s="329">
        <v>0.25593282807495987</v>
      </c>
      <c r="V17" s="329">
        <v>0.27166192764152008</v>
      </c>
      <c r="W17" s="329">
        <v>0.20372931310372239</v>
      </c>
      <c r="X17" s="329">
        <v>8.7037017945205339E-2</v>
      </c>
      <c r="Y17" s="329">
        <v>7.8994423367575603E-2</v>
      </c>
      <c r="DA17" s="72" t="s">
        <v>2239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2240</v>
      </c>
    </row>
    <row r="19" spans="1:105" ht="12" customHeight="1" x14ac:dyDescent="0.25">
      <c r="A19" s="59" t="s">
        <v>31</v>
      </c>
      <c r="B19" s="230">
        <v>0</v>
      </c>
      <c r="C19" s="230">
        <v>0</v>
      </c>
      <c r="D19" s="230">
        <v>0</v>
      </c>
      <c r="E19" s="230">
        <v>2.8679771092866829E-2</v>
      </c>
      <c r="F19" s="230">
        <v>3.4667569890134059E-2</v>
      </c>
      <c r="G19" s="230">
        <v>1.9224690339518919E-2</v>
      </c>
      <c r="H19" s="230">
        <v>1.662297481356018E-2</v>
      </c>
      <c r="I19" s="230">
        <v>1.940098009674145E-2</v>
      </c>
      <c r="J19" s="230">
        <v>1.7879734360940369E-2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</v>
      </c>
      <c r="DA19" s="71" t="s">
        <v>2241</v>
      </c>
    </row>
    <row r="20" spans="1:105" ht="12" customHeight="1" x14ac:dyDescent="0.25">
      <c r="A20" s="59" t="s">
        <v>159</v>
      </c>
      <c r="B20" s="230">
        <v>2.5876163786672141E-2</v>
      </c>
      <c r="C20" s="230">
        <v>3.8092667758741067E-2</v>
      </c>
      <c r="D20" s="230">
        <v>3.1328106123551323E-2</v>
      </c>
      <c r="E20" s="230">
        <v>1.2658545744426991E-2</v>
      </c>
      <c r="F20" s="230">
        <v>1.6506019038962861E-2</v>
      </c>
      <c r="G20" s="230">
        <v>1.191110167624417E-2</v>
      </c>
      <c r="H20" s="230">
        <v>5.0001502829235059E-3</v>
      </c>
      <c r="I20" s="230">
        <v>4.6979918929611038E-3</v>
      </c>
      <c r="J20" s="230">
        <v>2.9273022640833868E-3</v>
      </c>
      <c r="K20" s="230">
        <v>1.0224342335542749E-3</v>
      </c>
      <c r="L20" s="230">
        <v>2.5431520314803278E-3</v>
      </c>
      <c r="M20" s="230">
        <v>2.8610006883052958E-3</v>
      </c>
      <c r="N20" s="230">
        <v>2.925261795624419E-3</v>
      </c>
      <c r="O20" s="230">
        <v>4.0378581988717464E-3</v>
      </c>
      <c r="P20" s="230">
        <v>5.1130636723812038E-3</v>
      </c>
      <c r="Q20" s="230">
        <v>5.2938360714393897E-3</v>
      </c>
      <c r="R20" s="230">
        <v>8.8943943120824032E-3</v>
      </c>
      <c r="S20" s="230">
        <v>5.3401522136629347E-2</v>
      </c>
      <c r="T20" s="230">
        <v>0.10340241312759819</v>
      </c>
      <c r="U20" s="230">
        <v>0.15987316752523811</v>
      </c>
      <c r="V20" s="230">
        <v>0.17160078076693569</v>
      </c>
      <c r="W20" s="230">
        <v>0.1137269205696671</v>
      </c>
      <c r="X20" s="230">
        <v>4.6793991487428792E-2</v>
      </c>
      <c r="Y20" s="230">
        <v>4.2703504260024623E-2</v>
      </c>
      <c r="DA20" s="71" t="s">
        <v>2242</v>
      </c>
    </row>
    <row r="21" spans="1:105" ht="12" customHeight="1" x14ac:dyDescent="0.25">
      <c r="A21" s="59" t="s">
        <v>32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6.3432837967832851E-3</v>
      </c>
      <c r="N21" s="230">
        <v>5.3381158743670094E-3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2243</v>
      </c>
    </row>
    <row r="22" spans="1:105" ht="12" customHeight="1" x14ac:dyDescent="0.25">
      <c r="A22" s="59" t="s">
        <v>35</v>
      </c>
      <c r="B22" s="230">
        <v>8.8239611097725337E-2</v>
      </c>
      <c r="C22" s="230">
        <v>0.1140464571211679</v>
      </c>
      <c r="D22" s="230">
        <v>0.1089487118211855</v>
      </c>
      <c r="E22" s="230">
        <v>4.4283375204539073E-2</v>
      </c>
      <c r="F22" s="230">
        <v>5.1466045732763921E-2</v>
      </c>
      <c r="G22" s="230">
        <v>4.5670330593383039E-2</v>
      </c>
      <c r="H22" s="230">
        <v>3.2552423559432019E-2</v>
      </c>
      <c r="I22" s="230">
        <v>3.6491760519049683E-2</v>
      </c>
      <c r="J22" s="230">
        <v>3.3980063152666107E-2</v>
      </c>
      <c r="K22" s="230">
        <v>9.8360378152634893E-3</v>
      </c>
      <c r="L22" s="230">
        <v>1.3711122050557859E-2</v>
      </c>
      <c r="M22" s="230">
        <v>4.0499874748096687E-2</v>
      </c>
      <c r="N22" s="230">
        <v>2.951252371086726E-2</v>
      </c>
      <c r="O22" s="230">
        <v>3.080810665321047E-2</v>
      </c>
      <c r="P22" s="230">
        <v>3.9821442404622848E-2</v>
      </c>
      <c r="Q22" s="230">
        <v>3.9306401388854023E-2</v>
      </c>
      <c r="R22" s="230">
        <v>5.0191411658052958E-2</v>
      </c>
      <c r="S22" s="230">
        <v>7.3685167673457008E-2</v>
      </c>
      <c r="T22" s="230">
        <v>7.9139240827906049E-2</v>
      </c>
      <c r="U22" s="230">
        <v>9.6059660549721829E-2</v>
      </c>
      <c r="V22" s="230">
        <v>0.10006114687458439</v>
      </c>
      <c r="W22" s="230">
        <v>9.0002392534055314E-2</v>
      </c>
      <c r="X22" s="230">
        <v>4.0243026457776547E-2</v>
      </c>
      <c r="Y22" s="230">
        <v>3.629091910755098E-2</v>
      </c>
      <c r="DA22" s="71" t="s">
        <v>2244</v>
      </c>
    </row>
    <row r="23" spans="1:105" ht="12" customHeight="1" x14ac:dyDescent="0.25">
      <c r="A23" s="60" t="s">
        <v>2155</v>
      </c>
      <c r="B23" s="329">
        <v>0.99910205197728741</v>
      </c>
      <c r="C23" s="329">
        <v>0.9996189938650365</v>
      </c>
      <c r="D23" s="329">
        <v>1.2797231806566931</v>
      </c>
      <c r="E23" s="329">
        <v>1.3170823031264269</v>
      </c>
      <c r="F23" s="329">
        <v>1.1171576053000269</v>
      </c>
      <c r="G23" s="329">
        <v>1.1678938834901329</v>
      </c>
      <c r="H23" s="329">
        <v>1.062858647112477</v>
      </c>
      <c r="I23" s="329">
        <v>0.90241181328889142</v>
      </c>
      <c r="J23" s="329">
        <v>0.94258827823713831</v>
      </c>
      <c r="K23" s="329">
        <v>1.12914495480953</v>
      </c>
      <c r="L23" s="329">
        <v>1.108720977473229</v>
      </c>
      <c r="M23" s="329">
        <v>1.208197734032525</v>
      </c>
      <c r="N23" s="329">
        <v>1.1358111835465821</v>
      </c>
      <c r="O23" s="329">
        <v>1.0506450001871319</v>
      </c>
      <c r="P23" s="329">
        <v>1.5903014418271959</v>
      </c>
      <c r="Q23" s="329">
        <v>1.1469855626795651</v>
      </c>
      <c r="R23" s="329">
        <v>1.268096153964912</v>
      </c>
      <c r="S23" s="329">
        <v>0.97472122791244553</v>
      </c>
      <c r="T23" s="329">
        <v>0.42983082446406251</v>
      </c>
      <c r="U23" s="329">
        <v>0.36257575125944008</v>
      </c>
      <c r="V23" s="329">
        <v>0.35366788996527138</v>
      </c>
      <c r="W23" s="329">
        <v>0.67157374095896316</v>
      </c>
      <c r="X23" s="329">
        <v>1.0852865039299271</v>
      </c>
      <c r="Y23" s="329">
        <v>1.0566869374429191</v>
      </c>
      <c r="DA23" s="72" t="s">
        <v>2245</v>
      </c>
    </row>
    <row r="24" spans="1:105" ht="12" customHeight="1" x14ac:dyDescent="0.25">
      <c r="A24" s="60" t="s">
        <v>2157</v>
      </c>
      <c r="B24" s="329">
        <v>2.9022772289406099E-2</v>
      </c>
      <c r="C24" s="329">
        <v>3.037768683492597E-2</v>
      </c>
      <c r="D24" s="329">
        <v>3.6955149340366672E-2</v>
      </c>
      <c r="E24" s="329">
        <v>3.5646754119238497E-2</v>
      </c>
      <c r="F24" s="329">
        <v>3.1500300800881502E-2</v>
      </c>
      <c r="G24" s="329">
        <v>3.1646731544837617E-2</v>
      </c>
      <c r="H24" s="329">
        <v>2.8049466361493022E-2</v>
      </c>
      <c r="I24" s="329">
        <v>2.4494150810955628E-2</v>
      </c>
      <c r="J24" s="329">
        <v>2.5192948629660129E-2</v>
      </c>
      <c r="K24" s="329">
        <v>2.6607124197128469E-2</v>
      </c>
      <c r="L24" s="329">
        <v>2.67058439263036E-2</v>
      </c>
      <c r="M24" s="329">
        <v>3.1296396603162982E-2</v>
      </c>
      <c r="N24" s="329">
        <v>2.8891636614376211E-2</v>
      </c>
      <c r="O24" s="329">
        <v>2.6683638763591741E-2</v>
      </c>
      <c r="P24" s="329">
        <v>3.9936478438850349E-2</v>
      </c>
      <c r="Q24" s="329">
        <v>2.9535332513093249E-2</v>
      </c>
      <c r="R24" s="329">
        <v>3.318497950690194E-2</v>
      </c>
      <c r="S24" s="329">
        <v>2.895039470886307E-2</v>
      </c>
      <c r="T24" s="329">
        <v>1.65422435993333E-2</v>
      </c>
      <c r="U24" s="329">
        <v>1.6487939300647191E-2</v>
      </c>
      <c r="V24" s="329">
        <v>1.6594781366108879E-2</v>
      </c>
      <c r="W24" s="329">
        <v>2.3621642778419438E-2</v>
      </c>
      <c r="X24" s="329">
        <v>3.017918018864699E-2</v>
      </c>
      <c r="Y24" s="329">
        <v>2.913882728302775E-2</v>
      </c>
      <c r="DA24" s="72" t="s">
        <v>2246</v>
      </c>
    </row>
    <row r="25" spans="1:105" ht="12" customHeight="1" x14ac:dyDescent="0.25">
      <c r="A25" s="57" t="s">
        <v>2159</v>
      </c>
      <c r="B25" s="261">
        <f t="shared" ref="B25:Y25" si="1">B26+B32+B33</f>
        <v>0.51920027234140498</v>
      </c>
      <c r="C25" s="261">
        <f t="shared" si="1"/>
        <v>0.53733445708175986</v>
      </c>
      <c r="D25" s="261">
        <f t="shared" si="1"/>
        <v>0.66225233997354405</v>
      </c>
      <c r="E25" s="261">
        <f t="shared" si="1"/>
        <v>0.65379579513068109</v>
      </c>
      <c r="F25" s="261">
        <f t="shared" si="1"/>
        <v>0.56877160943762251</v>
      </c>
      <c r="G25" s="261">
        <f t="shared" si="1"/>
        <v>0.58015760802005301</v>
      </c>
      <c r="H25" s="261">
        <f t="shared" si="1"/>
        <v>0.52049257369540247</v>
      </c>
      <c r="I25" s="261">
        <f t="shared" si="1"/>
        <v>0.4488621348220907</v>
      </c>
      <c r="J25" s="261">
        <f t="shared" si="1"/>
        <v>0.46480378483840357</v>
      </c>
      <c r="K25" s="261">
        <f t="shared" si="1"/>
        <v>0.53027752320703492</v>
      </c>
      <c r="L25" s="261">
        <f t="shared" si="1"/>
        <v>0.52349140703707775</v>
      </c>
      <c r="M25" s="261">
        <f t="shared" si="1"/>
        <v>0.58599922266766991</v>
      </c>
      <c r="N25" s="261">
        <f t="shared" si="1"/>
        <v>0.54658123706446216</v>
      </c>
      <c r="O25" s="261">
        <f t="shared" si="1"/>
        <v>0.50553391081945742</v>
      </c>
      <c r="P25" s="261">
        <f t="shared" si="1"/>
        <v>0.76144201197411354</v>
      </c>
      <c r="Q25" s="261">
        <f t="shared" si="1"/>
        <v>0.55505506029679608</v>
      </c>
      <c r="R25" s="261">
        <f t="shared" si="1"/>
        <v>0.61834860883724951</v>
      </c>
      <c r="S25" s="261">
        <f t="shared" si="1"/>
        <v>0.51398105110517944</v>
      </c>
      <c r="T25" s="261">
        <f t="shared" si="1"/>
        <v>0.28587032819040914</v>
      </c>
      <c r="U25" s="261">
        <f t="shared" si="1"/>
        <v>0.2886347811977486</v>
      </c>
      <c r="V25" s="261">
        <f t="shared" si="1"/>
        <v>0.29178390862404552</v>
      </c>
      <c r="W25" s="261">
        <f t="shared" si="1"/>
        <v>0.40860213492777503</v>
      </c>
      <c r="X25" s="261">
        <f t="shared" si="1"/>
        <v>0.54659213730171763</v>
      </c>
      <c r="Y25" s="261">
        <f t="shared" si="1"/>
        <v>0.5294637218606919</v>
      </c>
      <c r="DA25" s="70"/>
    </row>
    <row r="26" spans="1:105" ht="12" customHeight="1" x14ac:dyDescent="0.25">
      <c r="A26" s="60" t="s">
        <v>2160</v>
      </c>
      <c r="B26" s="329">
        <v>5.18708067656352E-2</v>
      </c>
      <c r="C26" s="329">
        <v>6.9154147672685892E-2</v>
      </c>
      <c r="D26" s="329">
        <v>6.3762189974880396E-2</v>
      </c>
      <c r="E26" s="329">
        <v>3.891895092810585E-2</v>
      </c>
      <c r="F26" s="329">
        <v>4.6654379391754937E-2</v>
      </c>
      <c r="G26" s="329">
        <v>3.4911873913248237E-2</v>
      </c>
      <c r="H26" s="329">
        <v>2.4625249389052591E-2</v>
      </c>
      <c r="I26" s="329">
        <v>2.754124204943284E-2</v>
      </c>
      <c r="J26" s="329">
        <v>2.49032271716772E-2</v>
      </c>
      <c r="K26" s="329">
        <v>4.9356691130989817E-3</v>
      </c>
      <c r="L26" s="329">
        <v>7.3883064009264447E-3</v>
      </c>
      <c r="M26" s="329">
        <v>2.259279965144784E-2</v>
      </c>
      <c r="N26" s="329">
        <v>1.717086426402668E-2</v>
      </c>
      <c r="O26" s="329">
        <v>1.5839074932764648E-2</v>
      </c>
      <c r="P26" s="329">
        <v>2.0424775489547291E-2</v>
      </c>
      <c r="Q26" s="329">
        <v>2.0272835209224269E-2</v>
      </c>
      <c r="R26" s="329">
        <v>2.685718453187972E-2</v>
      </c>
      <c r="S26" s="329">
        <v>5.7766677186402889E-2</v>
      </c>
      <c r="T26" s="329">
        <v>8.2973479070683781E-2</v>
      </c>
      <c r="U26" s="329">
        <v>0.1163331036704363</v>
      </c>
      <c r="V26" s="329">
        <v>0.1234826943825091</v>
      </c>
      <c r="W26" s="329">
        <v>9.2604233228964744E-2</v>
      </c>
      <c r="X26" s="329">
        <v>3.9562280884184231E-2</v>
      </c>
      <c r="Y26" s="329">
        <v>3.5906556076170722E-2</v>
      </c>
      <c r="DA26" s="72" t="s">
        <v>2247</v>
      </c>
    </row>
    <row r="27" spans="1:105" ht="12" customHeight="1" x14ac:dyDescent="0.25">
      <c r="A27" s="59" t="s">
        <v>28</v>
      </c>
      <c r="B27" s="230">
        <v>0</v>
      </c>
      <c r="C27" s="230">
        <v>0</v>
      </c>
      <c r="D27" s="230">
        <v>0</v>
      </c>
      <c r="E27" s="230">
        <v>0</v>
      </c>
      <c r="F27" s="230">
        <v>0</v>
      </c>
      <c r="G27" s="230">
        <v>0</v>
      </c>
      <c r="H27" s="230">
        <v>0</v>
      </c>
      <c r="I27" s="230">
        <v>0</v>
      </c>
      <c r="J27" s="230">
        <v>0</v>
      </c>
      <c r="K27" s="230">
        <v>0</v>
      </c>
      <c r="L27" s="230">
        <v>0</v>
      </c>
      <c r="M27" s="230">
        <v>0</v>
      </c>
      <c r="N27" s="230">
        <v>0</v>
      </c>
      <c r="O27" s="230">
        <v>0</v>
      </c>
      <c r="P27" s="230">
        <v>0</v>
      </c>
      <c r="Q27" s="230">
        <v>0</v>
      </c>
      <c r="R27" s="230">
        <v>0</v>
      </c>
      <c r="S27" s="230">
        <v>0</v>
      </c>
      <c r="T27" s="230">
        <v>0</v>
      </c>
      <c r="U27" s="230">
        <v>0</v>
      </c>
      <c r="V27" s="230">
        <v>0</v>
      </c>
      <c r="W27" s="230">
        <v>0</v>
      </c>
      <c r="X27" s="230">
        <v>0</v>
      </c>
      <c r="Y27" s="230">
        <v>0</v>
      </c>
      <c r="DA27" s="71" t="s">
        <v>2248</v>
      </c>
    </row>
    <row r="28" spans="1:105" ht="12" customHeight="1" x14ac:dyDescent="0.25">
      <c r="A28" s="59" t="s">
        <v>31</v>
      </c>
      <c r="B28" s="230">
        <v>0</v>
      </c>
      <c r="C28" s="230">
        <v>0</v>
      </c>
      <c r="D28" s="230">
        <v>0</v>
      </c>
      <c r="E28" s="230">
        <v>1.303625958766674E-2</v>
      </c>
      <c r="F28" s="230">
        <v>1.5757986313697309E-2</v>
      </c>
      <c r="G28" s="230">
        <v>8.7384956088722363E-3</v>
      </c>
      <c r="H28" s="230">
        <v>7.555897642527354E-3</v>
      </c>
      <c r="I28" s="230">
        <v>8.818627316700663E-3</v>
      </c>
      <c r="J28" s="230">
        <v>8.127151982245619E-3</v>
      </c>
      <c r="K28" s="230">
        <v>0</v>
      </c>
      <c r="L28" s="230">
        <v>0</v>
      </c>
      <c r="M28" s="230">
        <v>0</v>
      </c>
      <c r="N28" s="230">
        <v>0</v>
      </c>
      <c r="O28" s="230">
        <v>0</v>
      </c>
      <c r="P28" s="230">
        <v>0</v>
      </c>
      <c r="Q28" s="230">
        <v>0</v>
      </c>
      <c r="R28" s="230">
        <v>0</v>
      </c>
      <c r="S28" s="230">
        <v>0</v>
      </c>
      <c r="T28" s="230">
        <v>0</v>
      </c>
      <c r="U28" s="230">
        <v>0</v>
      </c>
      <c r="V28" s="230">
        <v>0</v>
      </c>
      <c r="W28" s="230">
        <v>0</v>
      </c>
      <c r="X28" s="230">
        <v>0</v>
      </c>
      <c r="Y28" s="230">
        <v>0</v>
      </c>
      <c r="DA28" s="71" t="s">
        <v>2249</v>
      </c>
    </row>
    <row r="29" spans="1:105" ht="12" customHeight="1" x14ac:dyDescent="0.25">
      <c r="A29" s="59" t="s">
        <v>159</v>
      </c>
      <c r="B29" s="230">
        <v>1.1761892630305521E-2</v>
      </c>
      <c r="C29" s="230">
        <v>1.7314848981245939E-2</v>
      </c>
      <c r="D29" s="230">
        <v>1.424004823797788E-2</v>
      </c>
      <c r="E29" s="230">
        <v>5.7538844292849946E-3</v>
      </c>
      <c r="F29" s="230">
        <v>7.5027359268013006E-3</v>
      </c>
      <c r="G29" s="230">
        <v>5.4141371255655314E-3</v>
      </c>
      <c r="H29" s="230">
        <v>2.2727955831470491E-3</v>
      </c>
      <c r="I29" s="230">
        <v>2.135450860436866E-3</v>
      </c>
      <c r="J29" s="230">
        <v>1.330591938219721E-3</v>
      </c>
      <c r="K29" s="230">
        <v>4.6474283343376138E-4</v>
      </c>
      <c r="L29" s="230">
        <v>1.1559781961274209E-3</v>
      </c>
      <c r="M29" s="230">
        <v>1.300454858320589E-3</v>
      </c>
      <c r="N29" s="230">
        <v>1.329664452556554E-3</v>
      </c>
      <c r="O29" s="230">
        <v>1.8353900903962481E-3</v>
      </c>
      <c r="P29" s="230">
        <v>2.3241198510823651E-3</v>
      </c>
      <c r="Q29" s="230">
        <v>2.4062891233815401E-3</v>
      </c>
      <c r="R29" s="230">
        <v>4.0429065054920013E-3</v>
      </c>
      <c r="S29" s="230">
        <v>2.4273419153013339E-2</v>
      </c>
      <c r="T29" s="230">
        <v>4.7001096876181037E-2</v>
      </c>
      <c r="U29" s="230">
        <v>7.2669621602380913E-2</v>
      </c>
      <c r="V29" s="230">
        <v>7.800035489406168E-2</v>
      </c>
      <c r="W29" s="230">
        <v>5.1694054804394152E-2</v>
      </c>
      <c r="X29" s="230">
        <v>2.1269996130649449E-2</v>
      </c>
      <c r="Y29" s="230">
        <v>1.9410683754556641E-2</v>
      </c>
      <c r="DA29" s="71" t="s">
        <v>2250</v>
      </c>
    </row>
    <row r="30" spans="1:105" ht="12" customHeight="1" x14ac:dyDescent="0.25">
      <c r="A30" s="59" t="s">
        <v>32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2.883310816719675E-3</v>
      </c>
      <c r="N30" s="230">
        <v>2.426416306530458E-3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2251</v>
      </c>
    </row>
    <row r="31" spans="1:105" ht="12" customHeight="1" x14ac:dyDescent="0.25">
      <c r="A31" s="59" t="s">
        <v>35</v>
      </c>
      <c r="B31" s="230">
        <v>4.0108914135329687E-2</v>
      </c>
      <c r="C31" s="230">
        <v>5.1839298691439953E-2</v>
      </c>
      <c r="D31" s="230">
        <v>4.9522141736902517E-2</v>
      </c>
      <c r="E31" s="230">
        <v>2.012880691115411E-2</v>
      </c>
      <c r="F31" s="230">
        <v>2.3393657151256339E-2</v>
      </c>
      <c r="G31" s="230">
        <v>2.0759241178810471E-2</v>
      </c>
      <c r="H31" s="230">
        <v>1.479655616337819E-2</v>
      </c>
      <c r="I31" s="230">
        <v>1.6587163872295311E-2</v>
      </c>
      <c r="J31" s="230">
        <v>1.544548325121186E-2</v>
      </c>
      <c r="K31" s="230">
        <v>4.4709262796652207E-3</v>
      </c>
      <c r="L31" s="230">
        <v>6.2323282047990237E-3</v>
      </c>
      <c r="M31" s="230">
        <v>1.8409033976407582E-2</v>
      </c>
      <c r="N31" s="230">
        <v>1.341478350493967E-2</v>
      </c>
      <c r="O31" s="230">
        <v>1.40036848423684E-2</v>
      </c>
      <c r="P31" s="230">
        <v>1.810065563846492E-2</v>
      </c>
      <c r="Q31" s="230">
        <v>1.7866546085842729E-2</v>
      </c>
      <c r="R31" s="230">
        <v>2.2814278026387719E-2</v>
      </c>
      <c r="S31" s="230">
        <v>3.3493258033389553E-2</v>
      </c>
      <c r="T31" s="230">
        <v>3.5972382194502751E-2</v>
      </c>
      <c r="U31" s="230">
        <v>4.3663482068055363E-2</v>
      </c>
      <c r="V31" s="230">
        <v>4.5482339488447453E-2</v>
      </c>
      <c r="W31" s="230">
        <v>4.0910178424570599E-2</v>
      </c>
      <c r="X31" s="230">
        <v>1.8292284753534789E-2</v>
      </c>
      <c r="Y31" s="230">
        <v>1.6495872321614081E-2</v>
      </c>
      <c r="DA31" s="71" t="s">
        <v>2252</v>
      </c>
    </row>
    <row r="32" spans="1:105" ht="12" customHeight="1" x14ac:dyDescent="0.25">
      <c r="A32" s="60" t="s">
        <v>2167</v>
      </c>
      <c r="B32" s="329">
        <v>0.4541372963533124</v>
      </c>
      <c r="C32" s="329">
        <v>0.45437226993865309</v>
      </c>
      <c r="D32" s="329">
        <v>0.58169235484395154</v>
      </c>
      <c r="E32" s="329">
        <v>0.59867377414837597</v>
      </c>
      <c r="F32" s="329">
        <v>0.50779891150001233</v>
      </c>
      <c r="G32" s="329">
        <v>0.53086085613187861</v>
      </c>
      <c r="H32" s="329">
        <v>0.48311756686930751</v>
      </c>
      <c r="I32" s="329">
        <v>0.4101871878585871</v>
      </c>
      <c r="J32" s="329">
        <v>0.42844921738051722</v>
      </c>
      <c r="K32" s="329">
        <v>0.5132477067316048</v>
      </c>
      <c r="L32" s="329">
        <v>0.50396408066964959</v>
      </c>
      <c r="M32" s="329">
        <v>0.54918078819660243</v>
      </c>
      <c r="N32" s="329">
        <v>0.51627781070299172</v>
      </c>
      <c r="O32" s="329">
        <v>0.47756590917596931</v>
      </c>
      <c r="P32" s="329">
        <v>0.72286429173963429</v>
      </c>
      <c r="Q32" s="329">
        <v>0.52135707394525665</v>
      </c>
      <c r="R32" s="329">
        <v>0.57640734271132354</v>
      </c>
      <c r="S32" s="329">
        <v>0.44305510359656608</v>
      </c>
      <c r="T32" s="329">
        <v>0.19537764748366479</v>
      </c>
      <c r="U32" s="329">
        <v>0.1648071596633818</v>
      </c>
      <c r="V32" s="329">
        <v>0.16075813180239601</v>
      </c>
      <c r="W32" s="329">
        <v>0.3052607913449833</v>
      </c>
      <c r="X32" s="329">
        <v>0.49331204724087568</v>
      </c>
      <c r="Y32" s="329">
        <v>0.4803122442922359</v>
      </c>
      <c r="DA32" s="72" t="s">
        <v>2253</v>
      </c>
    </row>
    <row r="33" spans="1:105" ht="12" customHeight="1" x14ac:dyDescent="0.25">
      <c r="A33" s="60" t="s">
        <v>2169</v>
      </c>
      <c r="B33" s="329">
        <v>1.319216922245731E-2</v>
      </c>
      <c r="C33" s="329">
        <v>1.38080394704209E-2</v>
      </c>
      <c r="D33" s="329">
        <v>1.6797795154712119E-2</v>
      </c>
      <c r="E33" s="329">
        <v>1.6203070054199319E-2</v>
      </c>
      <c r="F33" s="329">
        <v>1.4318318545855231E-2</v>
      </c>
      <c r="G33" s="329">
        <v>1.4384877974926189E-2</v>
      </c>
      <c r="H33" s="329">
        <v>1.274975743704228E-2</v>
      </c>
      <c r="I33" s="329">
        <v>1.113370491407073E-2</v>
      </c>
      <c r="J33" s="329">
        <v>1.1451340286209149E-2</v>
      </c>
      <c r="K33" s="329">
        <v>1.209414736233112E-2</v>
      </c>
      <c r="L33" s="329">
        <v>1.213901996650163E-2</v>
      </c>
      <c r="M33" s="329">
        <v>1.4225634819619529E-2</v>
      </c>
      <c r="N33" s="329">
        <v>1.3132562097443731E-2</v>
      </c>
      <c r="O33" s="329">
        <v>1.212892671072352E-2</v>
      </c>
      <c r="P33" s="329">
        <v>1.8152944744931981E-2</v>
      </c>
      <c r="Q33" s="329">
        <v>1.3425151142315111E-2</v>
      </c>
      <c r="R33" s="329">
        <v>1.508408159404633E-2</v>
      </c>
      <c r="S33" s="329">
        <v>1.3159270322210479E-2</v>
      </c>
      <c r="T33" s="329">
        <v>7.5192016360605893E-3</v>
      </c>
      <c r="U33" s="329">
        <v>7.4945178639305426E-3</v>
      </c>
      <c r="V33" s="329">
        <v>7.543082439140399E-3</v>
      </c>
      <c r="W33" s="329">
        <v>1.073711035382701E-2</v>
      </c>
      <c r="X33" s="329">
        <v>1.3717809176657721E-2</v>
      </c>
      <c r="Y33" s="329">
        <v>1.3244921492285341E-2</v>
      </c>
      <c r="DA33" s="72" t="s">
        <v>2254</v>
      </c>
    </row>
    <row r="34" spans="1:105" ht="12" customHeight="1" x14ac:dyDescent="0.25">
      <c r="A34" s="57" t="s">
        <v>2171</v>
      </c>
      <c r="B34" s="261">
        <v>3.6550683610189791</v>
      </c>
      <c r="C34" s="261">
        <v>4.1796959364579234</v>
      </c>
      <c r="D34" s="261">
        <v>4.5951397095675759</v>
      </c>
      <c r="E34" s="261">
        <v>3.7501553269665782</v>
      </c>
      <c r="F34" s="261">
        <v>3.695158872811044</v>
      </c>
      <c r="G34" s="261">
        <v>3.3450342066331782</v>
      </c>
      <c r="H34" s="261">
        <v>2.7373413585021948</v>
      </c>
      <c r="I34" s="261">
        <v>2.6101773015502272</v>
      </c>
      <c r="J34" s="261">
        <v>2.566233348908316</v>
      </c>
      <c r="K34" s="261">
        <v>1.52273568469437</v>
      </c>
      <c r="L34" s="261">
        <v>1.7496251557317379</v>
      </c>
      <c r="M34" s="261">
        <v>2.8287460288435522</v>
      </c>
      <c r="N34" s="261">
        <v>2.44247816328016</v>
      </c>
      <c r="O34" s="261">
        <v>2.2869088389393268</v>
      </c>
      <c r="P34" s="261">
        <v>3.2398291383696098</v>
      </c>
      <c r="Q34" s="261">
        <v>2.654370033900475</v>
      </c>
      <c r="R34" s="261">
        <v>3.1564894119080491</v>
      </c>
      <c r="S34" s="261">
        <v>3.7746868562639562</v>
      </c>
      <c r="T34" s="261">
        <v>3.0804724857754571</v>
      </c>
      <c r="U34" s="261">
        <v>3.569929852127816</v>
      </c>
      <c r="V34" s="261">
        <v>3.6844384425015031</v>
      </c>
      <c r="W34" s="261">
        <v>3.9741412010759229</v>
      </c>
      <c r="X34" s="261">
        <v>3.3664019174109541</v>
      </c>
      <c r="Y34" s="261">
        <v>3.178835136268567</v>
      </c>
      <c r="DA34" s="70" t="s">
        <v>2255</v>
      </c>
    </row>
    <row r="35" spans="1:105" ht="12" customHeight="1" x14ac:dyDescent="0.25">
      <c r="A35" s="64" t="s">
        <v>28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2256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2257</v>
      </c>
    </row>
    <row r="37" spans="1:105" ht="12" customHeight="1" x14ac:dyDescent="0.25">
      <c r="A37" s="64" t="s">
        <v>31</v>
      </c>
      <c r="B37" s="229">
        <v>0</v>
      </c>
      <c r="C37" s="229">
        <v>0</v>
      </c>
      <c r="D37" s="229">
        <v>0</v>
      </c>
      <c r="E37" s="229">
        <v>1.254181114058619</v>
      </c>
      <c r="F37" s="229">
        <v>1.2457679660345971</v>
      </c>
      <c r="G37" s="229">
        <v>0.83599594612660555</v>
      </c>
      <c r="H37" s="229">
        <v>0.83965148276903212</v>
      </c>
      <c r="I37" s="229">
        <v>0.83574825045942747</v>
      </c>
      <c r="J37" s="229">
        <v>0.83788567458129792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2258</v>
      </c>
    </row>
    <row r="38" spans="1:105" ht="12" customHeight="1" x14ac:dyDescent="0.25">
      <c r="A38" s="64" t="s">
        <v>159</v>
      </c>
      <c r="B38" s="229">
        <v>0.84249319155508318</v>
      </c>
      <c r="C38" s="229">
        <v>1.063267801435579</v>
      </c>
      <c r="D38" s="229">
        <v>1.0432668519273489</v>
      </c>
      <c r="E38" s="229">
        <v>0.564091758269332</v>
      </c>
      <c r="F38" s="229">
        <v>0.6044181039579738</v>
      </c>
      <c r="G38" s="229">
        <v>0.52781060658845846</v>
      </c>
      <c r="H38" s="229">
        <v>0.25736810984525699</v>
      </c>
      <c r="I38" s="229">
        <v>0.20622695629934951</v>
      </c>
      <c r="J38" s="229">
        <v>0.1397888830675057</v>
      </c>
      <c r="K38" s="229">
        <v>0.14616386629444089</v>
      </c>
      <c r="L38" s="229">
        <v>0.27868861049935822</v>
      </c>
      <c r="M38" s="229">
        <v>0.16632076249970951</v>
      </c>
      <c r="N38" s="229">
        <v>0.1913572839259145</v>
      </c>
      <c r="O38" s="229">
        <v>0.26746970863632602</v>
      </c>
      <c r="P38" s="229">
        <v>0.37565531727252433</v>
      </c>
      <c r="Q38" s="229">
        <v>0.32100763027396201</v>
      </c>
      <c r="R38" s="229">
        <v>0.48379580541650408</v>
      </c>
      <c r="S38" s="229">
        <v>1.6056830645349329</v>
      </c>
      <c r="T38" s="229">
        <v>1.761009956204679</v>
      </c>
      <c r="U38" s="229">
        <v>2.2477557815032352</v>
      </c>
      <c r="V38" s="229">
        <v>2.3455096409664549</v>
      </c>
      <c r="W38" s="229">
        <v>2.23926089935446</v>
      </c>
      <c r="X38" s="229">
        <v>1.8276519031703879</v>
      </c>
      <c r="Y38" s="229">
        <v>1.73519892525331</v>
      </c>
      <c r="DA38" s="73" t="s">
        <v>2259</v>
      </c>
    </row>
    <row r="39" spans="1:105" ht="12" customHeight="1" x14ac:dyDescent="0.25">
      <c r="A39" s="64" t="s">
        <v>32</v>
      </c>
      <c r="B39" s="229">
        <v>0</v>
      </c>
      <c r="C39" s="229">
        <v>0</v>
      </c>
      <c r="D39" s="229">
        <v>0</v>
      </c>
      <c r="E39" s="229">
        <v>0</v>
      </c>
      <c r="F39" s="229">
        <v>0</v>
      </c>
      <c r="G39" s="229">
        <v>0</v>
      </c>
      <c r="H39" s="229">
        <v>0</v>
      </c>
      <c r="I39" s="229">
        <v>0</v>
      </c>
      <c r="J39" s="229">
        <v>0</v>
      </c>
      <c r="K39" s="229">
        <v>0</v>
      </c>
      <c r="L39" s="229">
        <v>0</v>
      </c>
      <c r="M39" s="229">
        <v>0.35750328510506268</v>
      </c>
      <c r="N39" s="229">
        <v>0.33853661343346569</v>
      </c>
      <c r="O39" s="229">
        <v>0</v>
      </c>
      <c r="P39" s="229">
        <v>0</v>
      </c>
      <c r="Q39" s="229">
        <v>0</v>
      </c>
      <c r="R39" s="229">
        <v>0</v>
      </c>
      <c r="S39" s="229">
        <v>0</v>
      </c>
      <c r="T39" s="229">
        <v>0</v>
      </c>
      <c r="U39" s="229">
        <v>0</v>
      </c>
      <c r="V39" s="229">
        <v>0</v>
      </c>
      <c r="W39" s="229">
        <v>0</v>
      </c>
      <c r="X39" s="229">
        <v>0</v>
      </c>
      <c r="Y39" s="229">
        <v>0</v>
      </c>
      <c r="DA39" s="73" t="s">
        <v>2260</v>
      </c>
    </row>
    <row r="40" spans="1:105" ht="12" customHeight="1" x14ac:dyDescent="0.25">
      <c r="A40" s="64" t="s">
        <v>33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2261</v>
      </c>
    </row>
    <row r="41" spans="1:105" ht="12" customHeight="1" x14ac:dyDescent="0.25">
      <c r="A41" s="64" t="s">
        <v>35</v>
      </c>
      <c r="B41" s="229">
        <v>2.8125751694638961</v>
      </c>
      <c r="C41" s="229">
        <v>3.1164281350223439</v>
      </c>
      <c r="D41" s="229">
        <v>3.5518728576402272</v>
      </c>
      <c r="E41" s="229">
        <v>1.931882454638626</v>
      </c>
      <c r="F41" s="229">
        <v>1.844972802818474</v>
      </c>
      <c r="G41" s="229">
        <v>1.981227653918114</v>
      </c>
      <c r="H41" s="229">
        <v>1.6403217658879059</v>
      </c>
      <c r="I41" s="229">
        <v>1.5682020947914499</v>
      </c>
      <c r="J41" s="229">
        <v>1.588558791259512</v>
      </c>
      <c r="K41" s="229">
        <v>1.3765718183999289</v>
      </c>
      <c r="L41" s="229">
        <v>1.4709365452323799</v>
      </c>
      <c r="M41" s="229">
        <v>2.3049219812387798</v>
      </c>
      <c r="N41" s="229">
        <v>1.8899949873437649</v>
      </c>
      <c r="O41" s="229">
        <v>1.997848697377347</v>
      </c>
      <c r="P41" s="229">
        <v>2.864173821097086</v>
      </c>
      <c r="Q41" s="229">
        <v>2.3333624036265128</v>
      </c>
      <c r="R41" s="229">
        <v>2.6726936064915439</v>
      </c>
      <c r="S41" s="229">
        <v>2.1690037917290219</v>
      </c>
      <c r="T41" s="229">
        <v>1.319462529570778</v>
      </c>
      <c r="U41" s="229">
        <v>1.322174070624581</v>
      </c>
      <c r="V41" s="229">
        <v>1.338928801535048</v>
      </c>
      <c r="W41" s="229">
        <v>1.7348803017214629</v>
      </c>
      <c r="X41" s="229">
        <v>1.538750014240567</v>
      </c>
      <c r="Y41" s="229">
        <v>1.443636211015257</v>
      </c>
      <c r="DA41" s="73" t="s">
        <v>2262</v>
      </c>
    </row>
    <row r="42" spans="1:105" ht="12" customHeight="1" x14ac:dyDescent="0.25">
      <c r="A42" s="64" t="s">
        <v>36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2263</v>
      </c>
    </row>
    <row r="43" spans="1:105" ht="12" customHeight="1" x14ac:dyDescent="0.25">
      <c r="A43" s="64" t="s">
        <v>38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2264</v>
      </c>
    </row>
    <row r="44" spans="1:105" ht="12" customHeight="1" x14ac:dyDescent="0.25">
      <c r="A44" s="64" t="s">
        <v>39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2.2589278577014319E-2</v>
      </c>
      <c r="O44" s="229">
        <v>2.1590432925653751E-2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2265</v>
      </c>
    </row>
    <row r="45" spans="1:105" ht="12" customHeight="1" x14ac:dyDescent="0.25">
      <c r="A45" s="57" t="s">
        <v>2183</v>
      </c>
      <c r="B45" s="261">
        <f t="shared" ref="B45:Y45" si="2">B46+B52+B63+B64+B65</f>
        <v>0.75052003421690339</v>
      </c>
      <c r="C45" s="261">
        <f t="shared" si="2"/>
        <v>0.83574176110697329</v>
      </c>
      <c r="D45" s="261">
        <f t="shared" si="2"/>
        <v>0.94729551980917281</v>
      </c>
      <c r="E45" s="261">
        <f t="shared" si="2"/>
        <v>0.81695171677140821</v>
      </c>
      <c r="F45" s="261">
        <f t="shared" si="2"/>
        <v>0.77608238988738532</v>
      </c>
      <c r="G45" s="261">
        <f t="shared" si="2"/>
        <v>0.72752396044286038</v>
      </c>
      <c r="H45" s="261">
        <f t="shared" si="2"/>
        <v>0.61270815948972102</v>
      </c>
      <c r="I45" s="261">
        <f t="shared" si="2"/>
        <v>0.56639173123026887</v>
      </c>
      <c r="J45" s="261">
        <f t="shared" si="2"/>
        <v>0.56578579695418074</v>
      </c>
      <c r="K45" s="261">
        <f t="shared" si="2"/>
        <v>0.42840594264404447</v>
      </c>
      <c r="L45" s="261">
        <f t="shared" si="2"/>
        <v>0.46133084756182507</v>
      </c>
      <c r="M45" s="261">
        <f t="shared" si="2"/>
        <v>0.65210384505996843</v>
      </c>
      <c r="N45" s="261">
        <f t="shared" si="2"/>
        <v>0.57768678572496024</v>
      </c>
      <c r="O45" s="261">
        <f t="shared" si="2"/>
        <v>0.53762532312688593</v>
      </c>
      <c r="P45" s="261">
        <f t="shared" si="2"/>
        <v>0.77882081979183593</v>
      </c>
      <c r="Q45" s="261">
        <f t="shared" si="2"/>
        <v>0.6127437323848739</v>
      </c>
      <c r="R45" s="261">
        <f t="shared" si="2"/>
        <v>0.71309174689365384</v>
      </c>
      <c r="S45" s="261">
        <f t="shared" si="2"/>
        <v>0.765813045789979</v>
      </c>
      <c r="T45" s="261">
        <f t="shared" si="2"/>
        <v>0.56794835210478667</v>
      </c>
      <c r="U45" s="261">
        <f t="shared" si="2"/>
        <v>0.63653886675037974</v>
      </c>
      <c r="V45" s="261">
        <f t="shared" si="2"/>
        <v>0.65356114039212032</v>
      </c>
      <c r="W45" s="261">
        <f t="shared" si="2"/>
        <v>0.75089604989915815</v>
      </c>
      <c r="X45" s="261">
        <f t="shared" si="2"/>
        <v>0.71703276127695059</v>
      </c>
      <c r="Y45" s="261">
        <f t="shared" si="2"/>
        <v>0.68216477018716726</v>
      </c>
      <c r="DA45" s="70"/>
    </row>
    <row r="46" spans="1:105" ht="12" customHeight="1" x14ac:dyDescent="0.25">
      <c r="A46" s="165" t="s">
        <v>2184</v>
      </c>
      <c r="B46" s="346">
        <v>0.26857690403140061</v>
      </c>
      <c r="C46" s="346">
        <v>0.30697192570622961</v>
      </c>
      <c r="D46" s="346">
        <v>0.33767868214549512</v>
      </c>
      <c r="E46" s="346">
        <v>0.275807591828235</v>
      </c>
      <c r="F46" s="346">
        <v>0.27168564428462538</v>
      </c>
      <c r="G46" s="346">
        <v>0.24602457702585009</v>
      </c>
      <c r="H46" s="346">
        <v>0.201572584823307</v>
      </c>
      <c r="I46" s="346">
        <v>0.19226305691317469</v>
      </c>
      <c r="J46" s="346">
        <v>0.18912104045578071</v>
      </c>
      <c r="K46" s="346">
        <v>0.11220955214678981</v>
      </c>
      <c r="L46" s="346">
        <v>0.1287570288904985</v>
      </c>
      <c r="M46" s="346">
        <v>0.20887078943028289</v>
      </c>
      <c r="N46" s="346">
        <v>0.1801191144209727</v>
      </c>
      <c r="O46" s="346">
        <v>0.16830431609467891</v>
      </c>
      <c r="P46" s="346">
        <v>0.2386408476497322</v>
      </c>
      <c r="Q46" s="346">
        <v>0.1954962849891724</v>
      </c>
      <c r="R46" s="346">
        <v>0.232319334436449</v>
      </c>
      <c r="S46" s="346">
        <v>0.27622483938173931</v>
      </c>
      <c r="T46" s="346">
        <v>0.2247240688678345</v>
      </c>
      <c r="U46" s="346">
        <v>0.26010937805434309</v>
      </c>
      <c r="V46" s="346">
        <v>0.26841279354847258</v>
      </c>
      <c r="W46" s="346">
        <v>0.28996889203155118</v>
      </c>
      <c r="X46" s="346">
        <v>0.2457332164854083</v>
      </c>
      <c r="Y46" s="346">
        <v>0.2320270720104278</v>
      </c>
      <c r="DA46" s="167" t="s">
        <v>2266</v>
      </c>
    </row>
    <row r="47" spans="1:105" ht="12" customHeight="1" x14ac:dyDescent="0.25">
      <c r="A47" s="59" t="s">
        <v>28</v>
      </c>
      <c r="B47" s="230">
        <v>0</v>
      </c>
      <c r="C47" s="230">
        <v>0</v>
      </c>
      <c r="D47" s="230">
        <v>0</v>
      </c>
      <c r="E47" s="230">
        <v>0</v>
      </c>
      <c r="F47" s="230">
        <v>0</v>
      </c>
      <c r="G47" s="230">
        <v>0</v>
      </c>
      <c r="H47" s="230">
        <v>0</v>
      </c>
      <c r="I47" s="230">
        <v>0</v>
      </c>
      <c r="J47" s="230">
        <v>0</v>
      </c>
      <c r="K47" s="230">
        <v>0</v>
      </c>
      <c r="L47" s="230">
        <v>0</v>
      </c>
      <c r="M47" s="230">
        <v>0</v>
      </c>
      <c r="N47" s="230">
        <v>0</v>
      </c>
      <c r="O47" s="230">
        <v>0</v>
      </c>
      <c r="P47" s="230">
        <v>0</v>
      </c>
      <c r="Q47" s="230">
        <v>0</v>
      </c>
      <c r="R47" s="230">
        <v>0</v>
      </c>
      <c r="S47" s="230">
        <v>0</v>
      </c>
      <c r="T47" s="230">
        <v>0</v>
      </c>
      <c r="U47" s="230">
        <v>0</v>
      </c>
      <c r="V47" s="230">
        <v>0</v>
      </c>
      <c r="W47" s="230">
        <v>0</v>
      </c>
      <c r="X47" s="230">
        <v>0</v>
      </c>
      <c r="Y47" s="230">
        <v>0</v>
      </c>
      <c r="DA47" s="71" t="s">
        <v>2267</v>
      </c>
    </row>
    <row r="48" spans="1:105" ht="12" customHeight="1" x14ac:dyDescent="0.25">
      <c r="A48" s="59" t="s">
        <v>31</v>
      </c>
      <c r="B48" s="230">
        <v>0</v>
      </c>
      <c r="C48" s="230">
        <v>0</v>
      </c>
      <c r="D48" s="230">
        <v>0</v>
      </c>
      <c r="E48" s="230">
        <v>9.2384282658697386E-2</v>
      </c>
      <c r="F48" s="230">
        <v>9.1764561442687742E-2</v>
      </c>
      <c r="G48" s="230">
        <v>6.1580329126910867E-2</v>
      </c>
      <c r="H48" s="230">
        <v>6.1849599750314128E-2</v>
      </c>
      <c r="I48" s="230">
        <v>6.1562083606966869E-2</v>
      </c>
      <c r="J48" s="230">
        <v>6.1719528486357048E-2</v>
      </c>
      <c r="K48" s="230">
        <v>0</v>
      </c>
      <c r="L48" s="230">
        <v>0</v>
      </c>
      <c r="M48" s="230">
        <v>0</v>
      </c>
      <c r="N48" s="230">
        <v>0</v>
      </c>
      <c r="O48" s="230">
        <v>0</v>
      </c>
      <c r="P48" s="230">
        <v>0</v>
      </c>
      <c r="Q48" s="230">
        <v>0</v>
      </c>
      <c r="R48" s="230">
        <v>0</v>
      </c>
      <c r="S48" s="230">
        <v>0</v>
      </c>
      <c r="T48" s="230">
        <v>0</v>
      </c>
      <c r="U48" s="230">
        <v>0</v>
      </c>
      <c r="V48" s="230">
        <v>0</v>
      </c>
      <c r="W48" s="230">
        <v>0</v>
      </c>
      <c r="X48" s="230">
        <v>0</v>
      </c>
      <c r="Y48" s="230">
        <v>0</v>
      </c>
      <c r="DA48" s="71" t="s">
        <v>2268</v>
      </c>
    </row>
    <row r="49" spans="1:105" ht="12" customHeight="1" x14ac:dyDescent="0.25">
      <c r="A49" s="59" t="s">
        <v>159</v>
      </c>
      <c r="B49" s="230">
        <v>6.0900782254461612E-2</v>
      </c>
      <c r="C49" s="230">
        <v>7.6859779405320738E-2</v>
      </c>
      <c r="D49" s="230">
        <v>7.5413983186321185E-2</v>
      </c>
      <c r="E49" s="230">
        <v>4.0776150699196378E-2</v>
      </c>
      <c r="F49" s="230">
        <v>4.3691196212346448E-2</v>
      </c>
      <c r="G49" s="230">
        <v>3.8153517613723542E-2</v>
      </c>
      <c r="H49" s="230">
        <v>1.8604208762799931E-2</v>
      </c>
      <c r="I49" s="230">
        <v>1.490739994872221E-2</v>
      </c>
      <c r="J49" s="230">
        <v>1.010483219879167E-2</v>
      </c>
      <c r="K49" s="230">
        <v>1.056565665324549E-2</v>
      </c>
      <c r="L49" s="230">
        <v>2.0145390556203929E-2</v>
      </c>
      <c r="M49" s="230">
        <v>1.202272569431035E-2</v>
      </c>
      <c r="N49" s="230">
        <v>1.3947928303951911E-2</v>
      </c>
      <c r="O49" s="230">
        <v>1.9502658787988549E-2</v>
      </c>
      <c r="P49" s="230">
        <v>2.7154762684451821E-2</v>
      </c>
      <c r="Q49" s="230">
        <v>2.320447926380317E-2</v>
      </c>
      <c r="R49" s="230">
        <v>3.4971847009123341E-2</v>
      </c>
      <c r="S49" s="230">
        <v>0.1160690147565723</v>
      </c>
      <c r="T49" s="230">
        <v>0.1272970333360233</v>
      </c>
      <c r="U49" s="230">
        <v>0.16248212660076511</v>
      </c>
      <c r="V49" s="230">
        <v>0.16954839914679509</v>
      </c>
      <c r="W49" s="230">
        <v>0.16186806232914189</v>
      </c>
      <c r="X49" s="230">
        <v>0.13211433837997361</v>
      </c>
      <c r="Y49" s="230">
        <v>0.12543124736708161</v>
      </c>
      <c r="DA49" s="71" t="s">
        <v>2269</v>
      </c>
    </row>
    <row r="50" spans="1:105" ht="12" customHeight="1" x14ac:dyDescent="0.25">
      <c r="A50" s="59" t="s">
        <v>32</v>
      </c>
      <c r="B50" s="230">
        <v>0</v>
      </c>
      <c r="C50" s="230">
        <v>0</v>
      </c>
      <c r="D50" s="230">
        <v>0</v>
      </c>
      <c r="E50" s="230">
        <v>0</v>
      </c>
      <c r="F50" s="230">
        <v>0</v>
      </c>
      <c r="G50" s="230">
        <v>0</v>
      </c>
      <c r="H50" s="230">
        <v>0</v>
      </c>
      <c r="I50" s="230">
        <v>0</v>
      </c>
      <c r="J50" s="230">
        <v>0</v>
      </c>
      <c r="K50" s="230">
        <v>0</v>
      </c>
      <c r="L50" s="230">
        <v>0</v>
      </c>
      <c r="M50" s="230">
        <v>2.665625401686407E-2</v>
      </c>
      <c r="N50" s="230">
        <v>2.5452647556272971E-2</v>
      </c>
      <c r="O50" s="230">
        <v>0</v>
      </c>
      <c r="P50" s="230">
        <v>0</v>
      </c>
      <c r="Q50" s="230">
        <v>0</v>
      </c>
      <c r="R50" s="230">
        <v>0</v>
      </c>
      <c r="S50" s="230">
        <v>0</v>
      </c>
      <c r="T50" s="230">
        <v>0</v>
      </c>
      <c r="U50" s="230">
        <v>0</v>
      </c>
      <c r="V50" s="230">
        <v>0</v>
      </c>
      <c r="W50" s="230">
        <v>0</v>
      </c>
      <c r="X50" s="230">
        <v>0</v>
      </c>
      <c r="Y50" s="230">
        <v>0</v>
      </c>
      <c r="DA50" s="71" t="s">
        <v>2270</v>
      </c>
    </row>
    <row r="51" spans="1:105" ht="12" customHeight="1" x14ac:dyDescent="0.25">
      <c r="A51" s="59" t="s">
        <v>35</v>
      </c>
      <c r="B51" s="230">
        <v>0.20767612177693889</v>
      </c>
      <c r="C51" s="230">
        <v>0.23011214630090879</v>
      </c>
      <c r="D51" s="230">
        <v>0.26226469895917393</v>
      </c>
      <c r="E51" s="230">
        <v>0.14264715847034121</v>
      </c>
      <c r="F51" s="230">
        <v>0.13622988662959121</v>
      </c>
      <c r="G51" s="230">
        <v>0.14629073028521569</v>
      </c>
      <c r="H51" s="230">
        <v>0.1211187763101929</v>
      </c>
      <c r="I51" s="230">
        <v>0.11579357335748559</v>
      </c>
      <c r="J51" s="230">
        <v>0.11729667977063191</v>
      </c>
      <c r="K51" s="230">
        <v>0.1016438954935444</v>
      </c>
      <c r="L51" s="230">
        <v>0.10861163833429451</v>
      </c>
      <c r="M51" s="230">
        <v>0.17019180971910841</v>
      </c>
      <c r="N51" s="230">
        <v>0.14071853856074781</v>
      </c>
      <c r="O51" s="230">
        <v>0.1488016573066904</v>
      </c>
      <c r="P51" s="230">
        <v>0.21148608496528029</v>
      </c>
      <c r="Q51" s="230">
        <v>0.1722918057253692</v>
      </c>
      <c r="R51" s="230">
        <v>0.19734748742732561</v>
      </c>
      <c r="S51" s="230">
        <v>0.16015582462516689</v>
      </c>
      <c r="T51" s="230">
        <v>9.7427035531811146E-2</v>
      </c>
      <c r="U51" s="230">
        <v>9.7627251453578048E-2</v>
      </c>
      <c r="V51" s="230">
        <v>9.8864394401677505E-2</v>
      </c>
      <c r="W51" s="230">
        <v>0.12810082970240921</v>
      </c>
      <c r="X51" s="230">
        <v>0.1136188781054347</v>
      </c>
      <c r="Y51" s="230">
        <v>0.1065958246433463</v>
      </c>
      <c r="DA51" s="71" t="s">
        <v>2271</v>
      </c>
    </row>
    <row r="52" spans="1:105" ht="12" customHeight="1" x14ac:dyDescent="0.25">
      <c r="A52" s="165" t="s">
        <v>2191</v>
      </c>
      <c r="B52" s="346">
        <v>0.25118720774193842</v>
      </c>
      <c r="C52" s="346">
        <v>0.28724118068109122</v>
      </c>
      <c r="D52" s="346">
        <v>0.31579171682266333</v>
      </c>
      <c r="E52" s="346">
        <v>0.25772186786587958</v>
      </c>
      <c r="F52" s="346">
        <v>0.25394234737800991</v>
      </c>
      <c r="G52" s="346">
        <v>0.22988073523506269</v>
      </c>
      <c r="H52" s="346">
        <v>0.1881182688159086</v>
      </c>
      <c r="I52" s="346">
        <v>0.1793791752515965</v>
      </c>
      <c r="J52" s="346">
        <v>0.17635921565823121</v>
      </c>
      <c r="K52" s="346">
        <v>0.1046469414489294</v>
      </c>
      <c r="L52" s="346">
        <v>0.12023946313846461</v>
      </c>
      <c r="M52" s="346">
        <v>0.194399870594546</v>
      </c>
      <c r="N52" s="346">
        <v>0.1678543899063934</v>
      </c>
      <c r="O52" s="346">
        <v>0.1571632015805533</v>
      </c>
      <c r="P52" s="346">
        <v>0.22265072891855739</v>
      </c>
      <c r="Q52" s="346">
        <v>0.18241623172909871</v>
      </c>
      <c r="R52" s="346">
        <v>0.2169233741563005</v>
      </c>
      <c r="S52" s="346">
        <v>0.25940774778308318</v>
      </c>
      <c r="T52" s="346">
        <v>0.21169926409039519</v>
      </c>
      <c r="U52" s="346">
        <v>0.2453362352819537</v>
      </c>
      <c r="V52" s="346">
        <v>0.25320560740784548</v>
      </c>
      <c r="W52" s="346">
        <v>0.27311484570760702</v>
      </c>
      <c r="X52" s="346">
        <v>0.23134918809995261</v>
      </c>
      <c r="Y52" s="346">
        <v>0.2184590390338583</v>
      </c>
      <c r="DA52" s="167" t="s">
        <v>2272</v>
      </c>
    </row>
    <row r="53" spans="1:105" ht="12" customHeight="1" x14ac:dyDescent="0.25">
      <c r="A53" s="64" t="s">
        <v>28</v>
      </c>
      <c r="B53" s="229">
        <v>0</v>
      </c>
      <c r="C53" s="229">
        <v>0</v>
      </c>
      <c r="D53" s="229">
        <v>0</v>
      </c>
      <c r="E53" s="229">
        <v>0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0</v>
      </c>
      <c r="P53" s="229">
        <v>0</v>
      </c>
      <c r="Q53" s="229">
        <v>0</v>
      </c>
      <c r="R53" s="229">
        <v>0</v>
      </c>
      <c r="S53" s="229">
        <v>0</v>
      </c>
      <c r="T53" s="229">
        <v>0</v>
      </c>
      <c r="U53" s="229">
        <v>0</v>
      </c>
      <c r="V53" s="229">
        <v>0</v>
      </c>
      <c r="W53" s="229">
        <v>0</v>
      </c>
      <c r="X53" s="229">
        <v>0</v>
      </c>
      <c r="Y53" s="229">
        <v>0</v>
      </c>
      <c r="DA53" s="73" t="s">
        <v>2273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2274</v>
      </c>
    </row>
    <row r="55" spans="1:105" ht="12" customHeight="1" x14ac:dyDescent="0.25">
      <c r="A55" s="64" t="s">
        <v>31</v>
      </c>
      <c r="B55" s="229">
        <v>0</v>
      </c>
      <c r="C55" s="229">
        <v>0</v>
      </c>
      <c r="D55" s="229">
        <v>0</v>
      </c>
      <c r="E55" s="229">
        <v>8.619106974930317E-2</v>
      </c>
      <c r="F55" s="229">
        <v>8.561289310478086E-2</v>
      </c>
      <c r="G55" s="229">
        <v>5.7452136772779702E-2</v>
      </c>
      <c r="H55" s="229">
        <v>5.7703356162217723E-2</v>
      </c>
      <c r="I55" s="229">
        <v>5.7435114387187187E-2</v>
      </c>
      <c r="J55" s="229">
        <v>5.7582004552815508E-2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0</v>
      </c>
      <c r="R55" s="229">
        <v>0</v>
      </c>
      <c r="S55" s="229">
        <v>0</v>
      </c>
      <c r="T55" s="229">
        <v>0</v>
      </c>
      <c r="U55" s="229">
        <v>0</v>
      </c>
      <c r="V55" s="229">
        <v>0</v>
      </c>
      <c r="W55" s="229">
        <v>0</v>
      </c>
      <c r="X55" s="229">
        <v>0</v>
      </c>
      <c r="Y55" s="229">
        <v>0</v>
      </c>
      <c r="DA55" s="73" t="s">
        <v>2275</v>
      </c>
    </row>
    <row r="56" spans="1:105" ht="12" customHeight="1" x14ac:dyDescent="0.25">
      <c r="A56" s="64" t="s">
        <v>159</v>
      </c>
      <c r="B56" s="229">
        <v>5.7898646872179958E-2</v>
      </c>
      <c r="C56" s="229">
        <v>7.3070937050834006E-2</v>
      </c>
      <c r="D56" s="229">
        <v>7.1696412100017731E-2</v>
      </c>
      <c r="E56" s="229">
        <v>3.876606937945537E-2</v>
      </c>
      <c r="F56" s="229">
        <v>4.1537416224837552E-2</v>
      </c>
      <c r="G56" s="229">
        <v>3.6272720340741457E-2</v>
      </c>
      <c r="H56" s="229">
        <v>1.7687104723761671E-2</v>
      </c>
      <c r="I56" s="229">
        <v>1.417253200142907E-2</v>
      </c>
      <c r="J56" s="229">
        <v>9.6067092986742621E-3</v>
      </c>
      <c r="K56" s="229">
        <v>1.004481717464545E-2</v>
      </c>
      <c r="L56" s="229">
        <v>1.9152313168035701E-2</v>
      </c>
      <c r="M56" s="229">
        <v>1.143005924796579E-2</v>
      </c>
      <c r="N56" s="229">
        <v>1.3150643731607681E-2</v>
      </c>
      <c r="O56" s="229">
        <v>1.8381316744833301E-2</v>
      </c>
      <c r="P56" s="229">
        <v>2.5816154692327339E-2</v>
      </c>
      <c r="Q56" s="229">
        <v>2.206060252451578E-2</v>
      </c>
      <c r="R56" s="229">
        <v>3.3247891824916498E-2</v>
      </c>
      <c r="S56" s="229">
        <v>0.11034733298028029</v>
      </c>
      <c r="T56" s="229">
        <v>0.12102186060932869</v>
      </c>
      <c r="U56" s="229">
        <v>0.1544724866060212</v>
      </c>
      <c r="V56" s="229">
        <v>0.16119042361273661</v>
      </c>
      <c r="W56" s="229">
        <v>0.15388869294847859</v>
      </c>
      <c r="X56" s="229">
        <v>0.12560169412361519</v>
      </c>
      <c r="Y56" s="229">
        <v>0.1192480495192927</v>
      </c>
      <c r="DA56" s="73" t="s">
        <v>2276</v>
      </c>
    </row>
    <row r="57" spans="1:105" ht="12" customHeight="1" x14ac:dyDescent="0.25">
      <c r="A57" s="64" t="s">
        <v>32</v>
      </c>
      <c r="B57" s="229">
        <v>0</v>
      </c>
      <c r="C57" s="229">
        <v>0</v>
      </c>
      <c r="D57" s="229">
        <v>0</v>
      </c>
      <c r="E57" s="229">
        <v>0</v>
      </c>
      <c r="F57" s="229">
        <v>0</v>
      </c>
      <c r="G57" s="229">
        <v>0</v>
      </c>
      <c r="H57" s="229">
        <v>0</v>
      </c>
      <c r="I57" s="229">
        <v>0</v>
      </c>
      <c r="J57" s="229">
        <v>0</v>
      </c>
      <c r="K57" s="229">
        <v>0</v>
      </c>
      <c r="L57" s="229">
        <v>0</v>
      </c>
      <c r="M57" s="229">
        <v>2.4568692859981391E-2</v>
      </c>
      <c r="N57" s="229">
        <v>2.3265246569302869E-2</v>
      </c>
      <c r="O57" s="229">
        <v>0</v>
      </c>
      <c r="P57" s="229">
        <v>0</v>
      </c>
      <c r="Q57" s="229">
        <v>0</v>
      </c>
      <c r="R57" s="229">
        <v>0</v>
      </c>
      <c r="S57" s="229">
        <v>0</v>
      </c>
      <c r="T57" s="229">
        <v>0</v>
      </c>
      <c r="U57" s="229">
        <v>0</v>
      </c>
      <c r="V57" s="229">
        <v>0</v>
      </c>
      <c r="W57" s="229">
        <v>0</v>
      </c>
      <c r="X57" s="229">
        <v>0</v>
      </c>
      <c r="Y57" s="229">
        <v>0</v>
      </c>
      <c r="DA57" s="73" t="s">
        <v>2277</v>
      </c>
    </row>
    <row r="58" spans="1:105" ht="12" customHeight="1" x14ac:dyDescent="0.25">
      <c r="A58" s="64" t="s">
        <v>33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2278</v>
      </c>
    </row>
    <row r="59" spans="1:105" ht="12" customHeight="1" x14ac:dyDescent="0.25">
      <c r="A59" s="64" t="s">
        <v>35</v>
      </c>
      <c r="B59" s="229">
        <v>0.1932885608697584</v>
      </c>
      <c r="C59" s="229">
        <v>0.21417024363025719</v>
      </c>
      <c r="D59" s="229">
        <v>0.24409530472264551</v>
      </c>
      <c r="E59" s="229">
        <v>0.13276472873712111</v>
      </c>
      <c r="F59" s="229">
        <v>0.12679203804839151</v>
      </c>
      <c r="G59" s="229">
        <v>0.13615587812154151</v>
      </c>
      <c r="H59" s="229">
        <v>0.1127278079299292</v>
      </c>
      <c r="I59" s="229">
        <v>0.1077715288629803</v>
      </c>
      <c r="J59" s="229">
        <v>0.1091705018067414</v>
      </c>
      <c r="K59" s="229">
        <v>9.4602124274283939E-2</v>
      </c>
      <c r="L59" s="229">
        <v>0.10108714997042879</v>
      </c>
      <c r="M59" s="229">
        <v>0.1584011184865988</v>
      </c>
      <c r="N59" s="229">
        <v>0.12988609695518519</v>
      </c>
      <c r="O59" s="229">
        <v>0.13729812584002701</v>
      </c>
      <c r="P59" s="229">
        <v>0.19683457422622999</v>
      </c>
      <c r="Q59" s="229">
        <v>0.16035562920458291</v>
      </c>
      <c r="R59" s="229">
        <v>0.183675482331384</v>
      </c>
      <c r="S59" s="229">
        <v>0.14906041480280291</v>
      </c>
      <c r="T59" s="229">
        <v>9.067740348106651E-2</v>
      </c>
      <c r="U59" s="229">
        <v>9.0863748675932499E-2</v>
      </c>
      <c r="V59" s="229">
        <v>9.2015183795108868E-2</v>
      </c>
      <c r="W59" s="229">
        <v>0.1192261527591284</v>
      </c>
      <c r="X59" s="229">
        <v>0.1057474939763374</v>
      </c>
      <c r="Y59" s="229">
        <v>9.9210989514565529E-2</v>
      </c>
      <c r="DA59" s="73" t="s">
        <v>2279</v>
      </c>
    </row>
    <row r="60" spans="1:105" ht="12" customHeight="1" x14ac:dyDescent="0.25">
      <c r="A60" s="64" t="s">
        <v>36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2280</v>
      </c>
    </row>
    <row r="61" spans="1:105" ht="12" customHeight="1" x14ac:dyDescent="0.25">
      <c r="A61" s="64" t="s">
        <v>38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2281</v>
      </c>
    </row>
    <row r="62" spans="1:105" ht="12" customHeight="1" x14ac:dyDescent="0.25">
      <c r="A62" s="64" t="s">
        <v>39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1.552402650297668E-3</v>
      </c>
      <c r="O62" s="229">
        <v>1.4837589956929449E-3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2282</v>
      </c>
    </row>
    <row r="63" spans="1:105" ht="12" customHeight="1" x14ac:dyDescent="0.25">
      <c r="A63" s="166" t="s">
        <v>2203</v>
      </c>
      <c r="B63" s="347">
        <v>9.0316857900250513E-2</v>
      </c>
      <c r="C63" s="347">
        <v>9.4533258155003921E-2</v>
      </c>
      <c r="D63" s="347">
        <v>0.1150018660648333</v>
      </c>
      <c r="E63" s="347">
        <v>0.1109302307267049</v>
      </c>
      <c r="F63" s="347">
        <v>9.8026755090065906E-2</v>
      </c>
      <c r="G63" s="347">
        <v>9.8482437426757732E-2</v>
      </c>
      <c r="H63" s="347">
        <v>8.7287997241860427E-2</v>
      </c>
      <c r="I63" s="347">
        <v>7.6224101409771094E-2</v>
      </c>
      <c r="J63" s="347">
        <v>7.8398711838561133E-2</v>
      </c>
      <c r="K63" s="347">
        <v>8.2799528290532734E-2</v>
      </c>
      <c r="L63" s="347">
        <v>8.3106737252617885E-2</v>
      </c>
      <c r="M63" s="347">
        <v>9.739221934458403E-2</v>
      </c>
      <c r="N63" s="347">
        <v>8.9908772759064656E-2</v>
      </c>
      <c r="O63" s="347">
        <v>8.3037636323688685E-2</v>
      </c>
      <c r="P63" s="347">
        <v>0.124279555799522</v>
      </c>
      <c r="Q63" s="347">
        <v>9.1911909827973204E-2</v>
      </c>
      <c r="R63" s="347">
        <v>0.1032693585802488</v>
      </c>
      <c r="S63" s="347">
        <v>9.0091623880843824E-2</v>
      </c>
      <c r="T63" s="347">
        <v>5.1478316737428663E-2</v>
      </c>
      <c r="U63" s="347">
        <v>5.1309325519811738E-2</v>
      </c>
      <c r="V63" s="347">
        <v>5.1641810630050307E-2</v>
      </c>
      <c r="W63" s="347">
        <v>7.3508916822798961E-2</v>
      </c>
      <c r="X63" s="347">
        <v>9.3915519215888907E-2</v>
      </c>
      <c r="Y63" s="347">
        <v>9.0678013005042815E-2</v>
      </c>
      <c r="DA63" s="168" t="s">
        <v>2283</v>
      </c>
    </row>
    <row r="64" spans="1:105" ht="12" customHeight="1" x14ac:dyDescent="0.25">
      <c r="A64" s="60" t="s">
        <v>2205</v>
      </c>
      <c r="B64" s="262">
        <v>0.10493014238619949</v>
      </c>
      <c r="C64" s="262">
        <v>0.109828756990099</v>
      </c>
      <c r="D64" s="262">
        <v>0.13360918948474759</v>
      </c>
      <c r="E64" s="262">
        <v>0.12887876278803559</v>
      </c>
      <c r="F64" s="262">
        <v>0.1138875023820906</v>
      </c>
      <c r="G64" s="262">
        <v>0.11441691420601351</v>
      </c>
      <c r="H64" s="262">
        <v>0.10141121150727279</v>
      </c>
      <c r="I64" s="262">
        <v>8.855717526201945E-2</v>
      </c>
      <c r="J64" s="262">
        <v>9.1083638064561434E-2</v>
      </c>
      <c r="K64" s="262">
        <v>9.6196507440851245E-2</v>
      </c>
      <c r="L64" s="262">
        <v>9.6553422870410521E-2</v>
      </c>
      <c r="M64" s="262">
        <v>0.11315029863441289</v>
      </c>
      <c r="N64" s="262">
        <v>0.10445602899291009</v>
      </c>
      <c r="O64" s="262">
        <v>9.6473141398267515E-2</v>
      </c>
      <c r="P64" s="262">
        <v>0.14438801115224911</v>
      </c>
      <c r="Q64" s="262">
        <v>0.1067832740138982</v>
      </c>
      <c r="R64" s="262">
        <v>0.11997836009668079</v>
      </c>
      <c r="S64" s="262">
        <v>0.1046684654603629</v>
      </c>
      <c r="T64" s="262">
        <v>5.9807518005398672E-2</v>
      </c>
      <c r="U64" s="262">
        <v>5.9611183977191597E-2</v>
      </c>
      <c r="V64" s="262">
        <v>5.999746524039893E-2</v>
      </c>
      <c r="W64" s="262">
        <v>8.5402673301483337E-2</v>
      </c>
      <c r="X64" s="262">
        <v>0.10911106777519709</v>
      </c>
      <c r="Y64" s="262">
        <v>0.105349732454437</v>
      </c>
      <c r="DA64" s="72" t="s">
        <v>2284</v>
      </c>
    </row>
    <row r="65" spans="1:105" ht="12" customHeight="1" x14ac:dyDescent="0.25">
      <c r="A65" s="101" t="s">
        <v>2207</v>
      </c>
      <c r="B65" s="278">
        <v>3.5508922157114292E-2</v>
      </c>
      <c r="C65" s="278">
        <v>3.716663957454959E-2</v>
      </c>
      <c r="D65" s="278">
        <v>4.5214065291433451E-2</v>
      </c>
      <c r="E65" s="278">
        <v>4.3613263562553177E-2</v>
      </c>
      <c r="F65" s="278">
        <v>3.8540140752593648E-2</v>
      </c>
      <c r="G65" s="278">
        <v>3.8719296549176309E-2</v>
      </c>
      <c r="H65" s="278">
        <v>3.4318097101372132E-2</v>
      </c>
      <c r="I65" s="278">
        <v>2.9968222393707059E-2</v>
      </c>
      <c r="J65" s="278">
        <v>3.0823190937046309E-2</v>
      </c>
      <c r="K65" s="278">
        <v>3.2553413316941268E-2</v>
      </c>
      <c r="L65" s="278">
        <v>3.2674195409833573E-2</v>
      </c>
      <c r="M65" s="278">
        <v>3.829066705614257E-2</v>
      </c>
      <c r="N65" s="278">
        <v>3.5348479645619379E-2</v>
      </c>
      <c r="O65" s="278">
        <v>3.2647027729697471E-2</v>
      </c>
      <c r="P65" s="278">
        <v>4.8861676271775248E-2</v>
      </c>
      <c r="Q65" s="278">
        <v>3.6136031824731511E-2</v>
      </c>
      <c r="R65" s="278">
        <v>4.0601319623974709E-2</v>
      </c>
      <c r="S65" s="278">
        <v>3.5420369283949898E-2</v>
      </c>
      <c r="T65" s="278">
        <v>2.0239184403729751E-2</v>
      </c>
      <c r="U65" s="278">
        <v>2.0172743917079711E-2</v>
      </c>
      <c r="V65" s="278">
        <v>2.0303463565352911E-2</v>
      </c>
      <c r="W65" s="278">
        <v>2.8900722035717721E-2</v>
      </c>
      <c r="X65" s="278">
        <v>3.6923769700503713E-2</v>
      </c>
      <c r="Y65" s="278">
        <v>3.5650913683401383E-2</v>
      </c>
      <c r="DA65" s="102" t="s">
        <v>2285</v>
      </c>
    </row>
    <row r="66" spans="1:105" ht="12" customHeight="1" x14ac:dyDescent="0.25">
      <c r="A66" s="57" t="s">
        <v>2209</v>
      </c>
      <c r="B66" s="261">
        <f t="shared" ref="B66:Y66" si="3">B67+B68+B79</f>
        <v>1.7918048418546666</v>
      </c>
      <c r="C66" s="261">
        <f t="shared" si="3"/>
        <v>1.8921378492069889</v>
      </c>
      <c r="D66" s="261">
        <f t="shared" si="3"/>
        <v>2.2787569884053962</v>
      </c>
      <c r="E66" s="261">
        <f t="shared" si="3"/>
        <v>2.1656881932395491</v>
      </c>
      <c r="F66" s="261">
        <f t="shared" si="3"/>
        <v>1.931546629938881</v>
      </c>
      <c r="G66" s="261">
        <f t="shared" si="3"/>
        <v>1.9235639668448041</v>
      </c>
      <c r="H66" s="261">
        <f t="shared" si="3"/>
        <v>1.6941301184776341</v>
      </c>
      <c r="I66" s="261">
        <f t="shared" si="3"/>
        <v>1.4896029013121839</v>
      </c>
      <c r="J66" s="261">
        <f t="shared" si="3"/>
        <v>1.5265333059879358</v>
      </c>
      <c r="K66" s="261">
        <f t="shared" si="3"/>
        <v>1.5568686416229696</v>
      </c>
      <c r="L66" s="261">
        <f t="shared" si="3"/>
        <v>1.5731061930544579</v>
      </c>
      <c r="M66" s="261">
        <f t="shared" si="3"/>
        <v>1.8812483212641451</v>
      </c>
      <c r="N66" s="261">
        <f t="shared" si="3"/>
        <v>1.728863334116951</v>
      </c>
      <c r="O66" s="261">
        <f t="shared" si="3"/>
        <v>1.596763204946867</v>
      </c>
      <c r="P66" s="261">
        <f t="shared" si="3"/>
        <v>2.3813765839777603</v>
      </c>
      <c r="Q66" s="261">
        <f t="shared" si="3"/>
        <v>1.7732312531127667</v>
      </c>
      <c r="R66" s="261">
        <f t="shared" si="3"/>
        <v>2.0006069483269115</v>
      </c>
      <c r="S66" s="261">
        <f t="shared" si="3"/>
        <v>1.7940451193988978</v>
      </c>
      <c r="T66" s="261">
        <f t="shared" si="3"/>
        <v>1.0686163815829677</v>
      </c>
      <c r="U66" s="261">
        <f t="shared" si="3"/>
        <v>1.0884805812799734</v>
      </c>
      <c r="V66" s="261">
        <f t="shared" si="3"/>
        <v>1.0998044041536137</v>
      </c>
      <c r="W66" s="261">
        <f t="shared" si="3"/>
        <v>1.5059645166119795</v>
      </c>
      <c r="X66" s="261">
        <f t="shared" si="3"/>
        <v>1.8435588212011096</v>
      </c>
      <c r="Y66" s="261">
        <f t="shared" si="3"/>
        <v>1.7766412364385349</v>
      </c>
      <c r="DA66" s="70"/>
    </row>
    <row r="67" spans="1:105" ht="12" customHeight="1" x14ac:dyDescent="0.25">
      <c r="A67" s="165" t="s">
        <v>2210</v>
      </c>
      <c r="B67" s="346">
        <v>0.1236836756377561</v>
      </c>
      <c r="C67" s="346">
        <v>0.14155877731615421</v>
      </c>
      <c r="D67" s="346">
        <v>0.1554749183008379</v>
      </c>
      <c r="E67" s="346">
        <v>0.12641314482270161</v>
      </c>
      <c r="F67" s="346">
        <v>0.1245464001007478</v>
      </c>
      <c r="G67" s="346">
        <v>0.1129185449817945</v>
      </c>
      <c r="H67" s="346">
        <v>9.2244229693363627E-2</v>
      </c>
      <c r="I67" s="346">
        <v>8.7913356734240611E-2</v>
      </c>
      <c r="J67" s="346">
        <v>8.6387545858625542E-2</v>
      </c>
      <c r="K67" s="346">
        <v>5.1254943302538707E-2</v>
      </c>
      <c r="L67" s="346">
        <v>5.9042295937308309E-2</v>
      </c>
      <c r="M67" s="346">
        <v>9.6851085342575097E-2</v>
      </c>
      <c r="N67" s="346">
        <v>8.3762613017200171E-2</v>
      </c>
      <c r="O67" s="346">
        <v>7.698421361171362E-2</v>
      </c>
      <c r="P67" s="346">
        <v>0.1091437325103403</v>
      </c>
      <c r="Q67" s="346">
        <v>8.9439731543546661E-2</v>
      </c>
      <c r="R67" s="346">
        <v>0.1064972322271802</v>
      </c>
      <c r="S67" s="346">
        <v>0.1284174851240589</v>
      </c>
      <c r="T67" s="346">
        <v>0.1049211575206756</v>
      </c>
      <c r="U67" s="346">
        <v>0.1214819858236698</v>
      </c>
      <c r="V67" s="346">
        <v>0.1253567858962247</v>
      </c>
      <c r="W67" s="346">
        <v>0.13534448654986039</v>
      </c>
      <c r="X67" s="346">
        <v>0.1145936856647841</v>
      </c>
      <c r="Y67" s="346">
        <v>0.1082037243198794</v>
      </c>
      <c r="DA67" s="167" t="s">
        <v>2286</v>
      </c>
    </row>
    <row r="68" spans="1:105" ht="12" customHeight="1" x14ac:dyDescent="0.25">
      <c r="A68" s="165" t="s">
        <v>2212</v>
      </c>
      <c r="B68" s="346">
        <v>4.7315041901528583E-2</v>
      </c>
      <c r="C68" s="346">
        <v>5.4106371984249842E-2</v>
      </c>
      <c r="D68" s="346">
        <v>5.9484312310086163E-2</v>
      </c>
      <c r="E68" s="346">
        <v>4.8545947409639377E-2</v>
      </c>
      <c r="F68" s="346">
        <v>4.7834015572589143E-2</v>
      </c>
      <c r="G68" s="346">
        <v>4.3301634337906542E-2</v>
      </c>
      <c r="H68" s="346">
        <v>3.5435020164769487E-2</v>
      </c>
      <c r="I68" s="346">
        <v>3.3788875116644218E-2</v>
      </c>
      <c r="J68" s="346">
        <v>3.3220018461938283E-2</v>
      </c>
      <c r="K68" s="346">
        <v>1.9711889247997789E-2</v>
      </c>
      <c r="L68" s="346">
        <v>2.2648984746303572E-2</v>
      </c>
      <c r="M68" s="346">
        <v>3.6618258172933862E-2</v>
      </c>
      <c r="N68" s="346">
        <v>3.1618001422810918E-2</v>
      </c>
      <c r="O68" s="346">
        <v>2.960414877417623E-2</v>
      </c>
      <c r="P68" s="346">
        <v>4.1939749491584223E-2</v>
      </c>
      <c r="Q68" s="346">
        <v>3.4360952237060143E-2</v>
      </c>
      <c r="R68" s="346">
        <v>4.0860912583458267E-2</v>
      </c>
      <c r="S68" s="346">
        <v>4.8863509277699883E-2</v>
      </c>
      <c r="T68" s="346">
        <v>3.9876869690157538E-2</v>
      </c>
      <c r="U68" s="346">
        <v>4.6212919665298752E-2</v>
      </c>
      <c r="V68" s="346">
        <v>4.7695239068513848E-2</v>
      </c>
      <c r="W68" s="346">
        <v>5.1445455701155898E-2</v>
      </c>
      <c r="X68" s="346">
        <v>4.3578240417719592E-2</v>
      </c>
      <c r="Y68" s="346">
        <v>4.1150179097790493E-2</v>
      </c>
      <c r="DA68" s="167" t="s">
        <v>2287</v>
      </c>
    </row>
    <row r="69" spans="1:105" ht="12" customHeight="1" x14ac:dyDescent="0.25">
      <c r="A69" s="64" t="s">
        <v>28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2288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2289</v>
      </c>
    </row>
    <row r="71" spans="1:105" ht="12" customHeight="1" x14ac:dyDescent="0.25">
      <c r="A71" s="64" t="s">
        <v>31</v>
      </c>
      <c r="B71" s="229">
        <v>0</v>
      </c>
      <c r="C71" s="229">
        <v>0</v>
      </c>
      <c r="D71" s="229">
        <v>0</v>
      </c>
      <c r="E71" s="229">
        <v>1.623543696108758E-2</v>
      </c>
      <c r="F71" s="229">
        <v>1.6126528341066749E-2</v>
      </c>
      <c r="G71" s="229">
        <v>1.0822009142795059E-2</v>
      </c>
      <c r="H71" s="229">
        <v>1.0869330246622729E-2</v>
      </c>
      <c r="I71" s="229">
        <v>1.0818802710051881E-2</v>
      </c>
      <c r="J71" s="229">
        <v>1.084647177172148E-2</v>
      </c>
      <c r="K71" s="229">
        <v>0</v>
      </c>
      <c r="L71" s="229">
        <v>0</v>
      </c>
      <c r="M71" s="229">
        <v>0</v>
      </c>
      <c r="N71" s="229">
        <v>0</v>
      </c>
      <c r="O71" s="229">
        <v>0</v>
      </c>
      <c r="P71" s="229">
        <v>0</v>
      </c>
      <c r="Q71" s="229">
        <v>0</v>
      </c>
      <c r="R71" s="229">
        <v>0</v>
      </c>
      <c r="S71" s="229">
        <v>0</v>
      </c>
      <c r="T71" s="229">
        <v>0</v>
      </c>
      <c r="U71" s="229">
        <v>0</v>
      </c>
      <c r="V71" s="229">
        <v>0</v>
      </c>
      <c r="W71" s="229">
        <v>0</v>
      </c>
      <c r="X71" s="229">
        <v>0</v>
      </c>
      <c r="Y71" s="229">
        <v>0</v>
      </c>
      <c r="DA71" s="73" t="s">
        <v>2290</v>
      </c>
    </row>
    <row r="72" spans="1:105" ht="12" customHeight="1" x14ac:dyDescent="0.25">
      <c r="A72" s="64" t="s">
        <v>159</v>
      </c>
      <c r="B72" s="229">
        <v>1.0906116308333059E-2</v>
      </c>
      <c r="C72" s="229">
        <v>1.376405462453383E-2</v>
      </c>
      <c r="D72" s="229">
        <v>1.3505141337399461E-2</v>
      </c>
      <c r="E72" s="229">
        <v>7.3021958941910407E-3</v>
      </c>
      <c r="F72" s="229">
        <v>7.8242224467838066E-3</v>
      </c>
      <c r="G72" s="229">
        <v>6.8325345794194433E-3</v>
      </c>
      <c r="H72" s="229">
        <v>3.3316429950575989E-3</v>
      </c>
      <c r="I72" s="229">
        <v>2.6696182163356689E-3</v>
      </c>
      <c r="J72" s="229">
        <v>1.809574050719804E-3</v>
      </c>
      <c r="K72" s="229">
        <v>1.892098525971995E-3</v>
      </c>
      <c r="L72" s="229">
        <v>3.6076379374693282E-3</v>
      </c>
      <c r="M72" s="229">
        <v>2.1530305508633621E-3</v>
      </c>
      <c r="N72" s="229">
        <v>2.4771295671726372E-3</v>
      </c>
      <c r="O72" s="229">
        <v>3.46240869431763E-3</v>
      </c>
      <c r="P72" s="229">
        <v>4.8628767841503023E-3</v>
      </c>
      <c r="Q72" s="229">
        <v>4.1554597553104516E-3</v>
      </c>
      <c r="R72" s="229">
        <v>6.2627607869648796E-3</v>
      </c>
      <c r="S72" s="229">
        <v>2.078564720958188E-2</v>
      </c>
      <c r="T72" s="229">
        <v>2.2796361555219809E-2</v>
      </c>
      <c r="U72" s="229">
        <v>2.9097310496425052E-2</v>
      </c>
      <c r="V72" s="229">
        <v>3.0362739073867301E-2</v>
      </c>
      <c r="W72" s="229">
        <v>2.8987343824090149E-2</v>
      </c>
      <c r="X72" s="229">
        <v>2.3659044876470438E-2</v>
      </c>
      <c r="Y72" s="229">
        <v>2.246223647454822E-2</v>
      </c>
      <c r="DA72" s="73" t="s">
        <v>2291</v>
      </c>
    </row>
    <row r="73" spans="1:105" ht="12" customHeight="1" x14ac:dyDescent="0.25">
      <c r="A73" s="64" t="s">
        <v>32</v>
      </c>
      <c r="B73" s="229">
        <v>0</v>
      </c>
      <c r="C73" s="229">
        <v>0</v>
      </c>
      <c r="D73" s="229">
        <v>0</v>
      </c>
      <c r="E73" s="229">
        <v>0</v>
      </c>
      <c r="F73" s="229">
        <v>0</v>
      </c>
      <c r="G73" s="229">
        <v>0</v>
      </c>
      <c r="H73" s="229">
        <v>0</v>
      </c>
      <c r="I73" s="229">
        <v>0</v>
      </c>
      <c r="J73" s="229">
        <v>0</v>
      </c>
      <c r="K73" s="229">
        <v>0</v>
      </c>
      <c r="L73" s="229">
        <v>0</v>
      </c>
      <c r="M73" s="229">
        <v>4.6278978240408162E-3</v>
      </c>
      <c r="N73" s="229">
        <v>4.382373314993338E-3</v>
      </c>
      <c r="O73" s="229">
        <v>0</v>
      </c>
      <c r="P73" s="229">
        <v>0</v>
      </c>
      <c r="Q73" s="229">
        <v>0</v>
      </c>
      <c r="R73" s="229">
        <v>0</v>
      </c>
      <c r="S73" s="229">
        <v>0</v>
      </c>
      <c r="T73" s="229">
        <v>0</v>
      </c>
      <c r="U73" s="229">
        <v>0</v>
      </c>
      <c r="V73" s="229">
        <v>0</v>
      </c>
      <c r="W73" s="229">
        <v>0</v>
      </c>
      <c r="X73" s="229">
        <v>0</v>
      </c>
      <c r="Y73" s="229">
        <v>0</v>
      </c>
      <c r="DA73" s="73" t="s">
        <v>2292</v>
      </c>
    </row>
    <row r="74" spans="1:105" ht="12" customHeight="1" x14ac:dyDescent="0.25">
      <c r="A74" s="64" t="s">
        <v>33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2293</v>
      </c>
    </row>
    <row r="75" spans="1:105" ht="12" customHeight="1" x14ac:dyDescent="0.25">
      <c r="A75" s="64" t="s">
        <v>35</v>
      </c>
      <c r="B75" s="229">
        <v>3.6408925593195508E-2</v>
      </c>
      <c r="C75" s="229">
        <v>4.0342317359716023E-2</v>
      </c>
      <c r="D75" s="229">
        <v>4.5979170972686688E-2</v>
      </c>
      <c r="E75" s="229">
        <v>2.5008314554360759E-2</v>
      </c>
      <c r="F75" s="229">
        <v>2.3883264784738571E-2</v>
      </c>
      <c r="G75" s="229">
        <v>2.5647090615692029E-2</v>
      </c>
      <c r="H75" s="229">
        <v>2.123404692308916E-2</v>
      </c>
      <c r="I75" s="229">
        <v>2.0300454190256681E-2</v>
      </c>
      <c r="J75" s="229">
        <v>2.056397263949699E-2</v>
      </c>
      <c r="K75" s="229">
        <v>1.7819790722025799E-2</v>
      </c>
      <c r="L75" s="229">
        <v>1.904134680883424E-2</v>
      </c>
      <c r="M75" s="229">
        <v>2.983732979802969E-2</v>
      </c>
      <c r="N75" s="229">
        <v>2.4466079204854808E-2</v>
      </c>
      <c r="O75" s="229">
        <v>2.586225085075301E-2</v>
      </c>
      <c r="P75" s="229">
        <v>3.7076872707433907E-2</v>
      </c>
      <c r="Q75" s="229">
        <v>3.0205492481749689E-2</v>
      </c>
      <c r="R75" s="229">
        <v>3.4598151796493393E-2</v>
      </c>
      <c r="S75" s="229">
        <v>2.8077862068117999E-2</v>
      </c>
      <c r="T75" s="229">
        <v>1.7080508134937739E-2</v>
      </c>
      <c r="U75" s="229">
        <v>1.7115609168873711E-2</v>
      </c>
      <c r="V75" s="229">
        <v>1.733249999464655E-2</v>
      </c>
      <c r="W75" s="229">
        <v>2.2458111877065739E-2</v>
      </c>
      <c r="X75" s="229">
        <v>1.991919554124915E-2</v>
      </c>
      <c r="Y75" s="229">
        <v>1.8687942623242269E-2</v>
      </c>
      <c r="DA75" s="73" t="s">
        <v>2294</v>
      </c>
    </row>
    <row r="76" spans="1:105" ht="12" customHeight="1" x14ac:dyDescent="0.25">
      <c r="A76" s="64" t="s">
        <v>36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2295</v>
      </c>
    </row>
    <row r="77" spans="1:105" ht="12" customHeight="1" x14ac:dyDescent="0.25">
      <c r="A77" s="64" t="s">
        <v>38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2296</v>
      </c>
    </row>
    <row r="78" spans="1:105" ht="12" customHeight="1" x14ac:dyDescent="0.25">
      <c r="A78" s="64" t="s">
        <v>39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2.9241933579014231E-4</v>
      </c>
      <c r="O78" s="229">
        <v>2.7948922910559621E-4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2297</v>
      </c>
    </row>
    <row r="79" spans="1:105" ht="12" customHeight="1" x14ac:dyDescent="0.25">
      <c r="A79" s="165" t="s">
        <v>2224</v>
      </c>
      <c r="B79" s="346">
        <v>1.620806124315382</v>
      </c>
      <c r="C79" s="346">
        <v>1.6964726999065849</v>
      </c>
      <c r="D79" s="346">
        <v>2.0637977577944722</v>
      </c>
      <c r="E79" s="346">
        <v>1.9907291010072079</v>
      </c>
      <c r="F79" s="346">
        <v>1.759166214265544</v>
      </c>
      <c r="G79" s="346">
        <v>1.767343787525103</v>
      </c>
      <c r="H79" s="346">
        <v>1.5664508686195009</v>
      </c>
      <c r="I79" s="346">
        <v>1.367900669461299</v>
      </c>
      <c r="J79" s="346">
        <v>1.4069257416673719</v>
      </c>
      <c r="K79" s="346">
        <v>1.485901809072433</v>
      </c>
      <c r="L79" s="346">
        <v>1.491414912370846</v>
      </c>
      <c r="M79" s="346">
        <v>1.7477789777486361</v>
      </c>
      <c r="N79" s="346">
        <v>1.6134827196769399</v>
      </c>
      <c r="O79" s="346">
        <v>1.4901748425609771</v>
      </c>
      <c r="P79" s="346">
        <v>2.2302931019758359</v>
      </c>
      <c r="Q79" s="346">
        <v>1.64943056933216</v>
      </c>
      <c r="R79" s="346">
        <v>1.8532488035162731</v>
      </c>
      <c r="S79" s="346">
        <v>1.616764124997139</v>
      </c>
      <c r="T79" s="346">
        <v>0.92381835437213455</v>
      </c>
      <c r="U79" s="346">
        <v>0.92078567579100479</v>
      </c>
      <c r="V79" s="346">
        <v>0.9267523791888751</v>
      </c>
      <c r="W79" s="346">
        <v>1.3191745743609631</v>
      </c>
      <c r="X79" s="346">
        <v>1.685386895118606</v>
      </c>
      <c r="Y79" s="346">
        <v>1.627287333020865</v>
      </c>
      <c r="DA79" s="167" t="s">
        <v>2298</v>
      </c>
    </row>
    <row r="80" spans="1:105" ht="12" customHeight="1" x14ac:dyDescent="0.25">
      <c r="A80" s="132" t="s">
        <v>2226</v>
      </c>
      <c r="B80" s="316">
        <v>1.574543093082299</v>
      </c>
      <c r="C80" s="316">
        <v>1.6480499007053531</v>
      </c>
      <c r="D80" s="316">
        <v>2.004890317419429</v>
      </c>
      <c r="E80" s="316">
        <v>1.9339072756236171</v>
      </c>
      <c r="F80" s="316">
        <v>1.708953940080606</v>
      </c>
      <c r="G80" s="316">
        <v>1.7168980990400571</v>
      </c>
      <c r="H80" s="316">
        <v>1.521739311590653</v>
      </c>
      <c r="I80" s="316">
        <v>1.328856375115623</v>
      </c>
      <c r="J80" s="316">
        <v>1.3667675459689961</v>
      </c>
      <c r="K80" s="316">
        <v>1.4434893818418491</v>
      </c>
      <c r="L80" s="316">
        <v>1.4488451234013959</v>
      </c>
      <c r="M80" s="316">
        <v>1.6978917319990789</v>
      </c>
      <c r="N80" s="316">
        <v>1.5674287220182239</v>
      </c>
      <c r="O80" s="316">
        <v>1.447640449181095</v>
      </c>
      <c r="P80" s="316">
        <v>2.166633347803065</v>
      </c>
      <c r="Q80" s="316">
        <v>1.6023505041713459</v>
      </c>
      <c r="R80" s="316">
        <v>1.8003511089718609</v>
      </c>
      <c r="S80" s="316">
        <v>1.5706164654534269</v>
      </c>
      <c r="T80" s="316">
        <v>0.89744960073723279</v>
      </c>
      <c r="U80" s="316">
        <v>0.89450348457822959</v>
      </c>
      <c r="V80" s="316">
        <v>0.90029987902827846</v>
      </c>
      <c r="W80" s="316">
        <v>1.2815210798313019</v>
      </c>
      <c r="X80" s="316">
        <v>1.6372805205195871</v>
      </c>
      <c r="Y80" s="316">
        <v>1.5808393072000451</v>
      </c>
      <c r="DA80" s="139" t="s">
        <v>2299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101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1</v>
      </c>
      <c r="C84" s="232">
        <f t="shared" si="4"/>
        <v>1</v>
      </c>
      <c r="D84" s="232">
        <f t="shared" si="4"/>
        <v>0.99999999999999956</v>
      </c>
      <c r="E84" s="232">
        <f t="shared" si="4"/>
        <v>0.99999999999999978</v>
      </c>
      <c r="F84" s="232">
        <f t="shared" si="4"/>
        <v>1</v>
      </c>
      <c r="G84" s="232">
        <f t="shared" si="4"/>
        <v>0.99999999999999989</v>
      </c>
      <c r="H84" s="232">
        <f t="shared" si="4"/>
        <v>1.0000000000000004</v>
      </c>
      <c r="I84" s="232">
        <f t="shared" si="4"/>
        <v>1</v>
      </c>
      <c r="J84" s="232">
        <f t="shared" si="4"/>
        <v>0.99999999999999989</v>
      </c>
      <c r="K84" s="232">
        <f t="shared" si="4"/>
        <v>1</v>
      </c>
      <c r="L84" s="232">
        <f t="shared" si="4"/>
        <v>1</v>
      </c>
      <c r="M84" s="232">
        <f t="shared" si="4"/>
        <v>0.99999999999999978</v>
      </c>
      <c r="N84" s="232">
        <f t="shared" si="4"/>
        <v>1.0000000000000002</v>
      </c>
      <c r="O84" s="232">
        <f t="shared" si="4"/>
        <v>1</v>
      </c>
      <c r="P84" s="232">
        <f t="shared" si="4"/>
        <v>1</v>
      </c>
      <c r="Q84" s="232">
        <f t="shared" si="4"/>
        <v>1.0000000000000002</v>
      </c>
      <c r="R84" s="232">
        <f t="shared" si="4"/>
        <v>0.99999999999999967</v>
      </c>
      <c r="S84" s="232">
        <f t="shared" si="4"/>
        <v>1.0000000000000002</v>
      </c>
      <c r="T84" s="232">
        <f t="shared" si="4"/>
        <v>0.99999999999999989</v>
      </c>
      <c r="U84" s="232">
        <f t="shared" si="4"/>
        <v>1.0000000000000002</v>
      </c>
      <c r="V84" s="232">
        <f t="shared" si="4"/>
        <v>1.0000000000000002</v>
      </c>
      <c r="W84" s="232">
        <f t="shared" si="4"/>
        <v>1.0000000000000002</v>
      </c>
      <c r="X84" s="232">
        <f t="shared" si="4"/>
        <v>1</v>
      </c>
      <c r="Y84" s="232">
        <f t="shared" si="4"/>
        <v>1.0000000000000007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2.1863398093895429E-2</v>
      </c>
      <c r="C85" s="299">
        <f t="shared" si="5"/>
        <v>2.1180334154987556E-2</v>
      </c>
      <c r="D85" s="299">
        <f t="shared" si="5"/>
        <v>2.1959497584817037E-2</v>
      </c>
      <c r="E85" s="299">
        <f t="shared" si="5"/>
        <v>2.3109558856778813E-2</v>
      </c>
      <c r="F85" s="299">
        <f t="shared" si="5"/>
        <v>2.2334953665629282E-2</v>
      </c>
      <c r="G85" s="299">
        <f t="shared" si="5"/>
        <v>2.309241921441723E-2</v>
      </c>
      <c r="H85" s="299">
        <f t="shared" si="5"/>
        <v>2.3620813674273915E-2</v>
      </c>
      <c r="I85" s="299">
        <f t="shared" si="5"/>
        <v>2.3017768869817833E-2</v>
      </c>
      <c r="J85" s="299">
        <f t="shared" si="5"/>
        <v>2.3325829046715239E-2</v>
      </c>
      <c r="K85" s="299">
        <f t="shared" si="5"/>
        <v>2.6710015023929359E-2</v>
      </c>
      <c r="L85" s="299">
        <f t="shared" si="5"/>
        <v>2.6040551403125917E-2</v>
      </c>
      <c r="M85" s="299">
        <f t="shared" si="5"/>
        <v>2.4157990579377633E-2</v>
      </c>
      <c r="N85" s="299">
        <f t="shared" si="5"/>
        <v>2.4570213093177584E-2</v>
      </c>
      <c r="O85" s="299">
        <f t="shared" si="5"/>
        <v>2.4501781897751537E-2</v>
      </c>
      <c r="P85" s="299">
        <f t="shared" si="5"/>
        <v>2.4842357004858637E-2</v>
      </c>
      <c r="Q85" s="299">
        <f t="shared" si="5"/>
        <v>2.4210686358990284E-2</v>
      </c>
      <c r="R85" s="299">
        <f t="shared" si="5"/>
        <v>2.38458141508852E-2</v>
      </c>
      <c r="S85" s="299">
        <f t="shared" si="5"/>
        <v>2.1611713967028559E-2</v>
      </c>
      <c r="T85" s="299">
        <f t="shared" si="5"/>
        <v>1.867043947568112E-2</v>
      </c>
      <c r="U85" s="299">
        <f t="shared" si="5"/>
        <v>1.7319467876923775E-2</v>
      </c>
      <c r="V85" s="299">
        <f t="shared" si="5"/>
        <v>1.7089718710515251E-2</v>
      </c>
      <c r="W85" s="299">
        <f t="shared" si="5"/>
        <v>1.9550523357042292E-2</v>
      </c>
      <c r="X85" s="299">
        <f t="shared" si="5"/>
        <v>2.2779187817308637E-2</v>
      </c>
      <c r="Y85" s="299">
        <f t="shared" si="5"/>
        <v>2.2937499138991783E-2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6.610377642202481E-3</v>
      </c>
      <c r="C86" s="233">
        <f t="shared" si="6"/>
        <v>6.4038539092237503E-3</v>
      </c>
      <c r="D86" s="233">
        <f t="shared" si="6"/>
        <v>6.6394332319825835E-3</v>
      </c>
      <c r="E86" s="233">
        <f t="shared" si="6"/>
        <v>6.9871531649358118E-3</v>
      </c>
      <c r="F86" s="233">
        <f t="shared" si="6"/>
        <v>6.7529520213112752E-3</v>
      </c>
      <c r="G86" s="233">
        <f t="shared" si="6"/>
        <v>6.9819710103514324E-3</v>
      </c>
      <c r="H86" s="233">
        <f t="shared" si="6"/>
        <v>7.1417305732839479E-3</v>
      </c>
      <c r="I86" s="233">
        <f t="shared" si="6"/>
        <v>6.9594005495839288E-3</v>
      </c>
      <c r="J86" s="233">
        <f t="shared" si="6"/>
        <v>7.0525422513939571E-3</v>
      </c>
      <c r="K86" s="233">
        <f t="shared" si="6"/>
        <v>8.0757476664331477E-3</v>
      </c>
      <c r="L86" s="233">
        <f t="shared" si="6"/>
        <v>7.8733359767122115E-3</v>
      </c>
      <c r="M86" s="233">
        <f t="shared" si="6"/>
        <v>7.3041455001930707E-3</v>
      </c>
      <c r="N86" s="233">
        <f t="shared" si="6"/>
        <v>7.4287805856053726E-3</v>
      </c>
      <c r="O86" s="233">
        <f t="shared" si="6"/>
        <v>7.408090478681878E-3</v>
      </c>
      <c r="P86" s="233">
        <f t="shared" si="6"/>
        <v>7.5110630387497501E-3</v>
      </c>
      <c r="Q86" s="233">
        <f t="shared" si="6"/>
        <v>7.3200780190949251E-3</v>
      </c>
      <c r="R86" s="233">
        <f t="shared" si="6"/>
        <v>7.2097592536239574E-3</v>
      </c>
      <c r="S86" s="233">
        <f t="shared" si="6"/>
        <v>6.5342811855586972E-3</v>
      </c>
      <c r="T86" s="233">
        <f t="shared" si="6"/>
        <v>5.6449896374798818E-3</v>
      </c>
      <c r="U86" s="233">
        <f t="shared" si="6"/>
        <v>5.2365246580963866E-3</v>
      </c>
      <c r="V86" s="233">
        <f t="shared" si="6"/>
        <v>5.1670602159077034E-3</v>
      </c>
      <c r="W86" s="233">
        <f t="shared" si="6"/>
        <v>5.9110821628790781E-3</v>
      </c>
      <c r="X86" s="233">
        <f t="shared" si="6"/>
        <v>6.8872657950235054E-3</v>
      </c>
      <c r="Y86" s="233">
        <f t="shared" si="6"/>
        <v>6.9351310727295357E-3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8.2570606387903103E-2</v>
      </c>
      <c r="C87" s="233">
        <f t="shared" si="7"/>
        <v>7.9990906590318586E-2</v>
      </c>
      <c r="D87" s="233">
        <f t="shared" si="7"/>
        <v>8.293354142686131E-2</v>
      </c>
      <c r="E87" s="233">
        <f t="shared" si="7"/>
        <v>8.7276931059218646E-2</v>
      </c>
      <c r="F87" s="233">
        <f t="shared" si="7"/>
        <v>8.4351511137313082E-2</v>
      </c>
      <c r="G87" s="233">
        <f t="shared" si="7"/>
        <v>8.7212200468987852E-2</v>
      </c>
      <c r="H87" s="233">
        <f t="shared" si="7"/>
        <v>8.9207766335510599E-2</v>
      </c>
      <c r="I87" s="233">
        <f t="shared" si="7"/>
        <v>8.6930271548599281E-2</v>
      </c>
      <c r="J87" s="233">
        <f t="shared" si="7"/>
        <v>8.809370988975472E-2</v>
      </c>
      <c r="K87" s="233">
        <f t="shared" si="7"/>
        <v>0.10087462743367624</v>
      </c>
      <c r="L87" s="233">
        <f t="shared" si="7"/>
        <v>9.8346291404346281E-2</v>
      </c>
      <c r="M87" s="233">
        <f t="shared" si="7"/>
        <v>9.1236500505812168E-2</v>
      </c>
      <c r="N87" s="233">
        <f t="shared" si="7"/>
        <v>9.2793324508422786E-2</v>
      </c>
      <c r="O87" s="233">
        <f t="shared" si="7"/>
        <v>9.2534883195781792E-2</v>
      </c>
      <c r="P87" s="233">
        <f t="shared" si="7"/>
        <v>9.3821119351464796E-2</v>
      </c>
      <c r="Q87" s="233">
        <f t="shared" si="7"/>
        <v>9.1435514513516308E-2</v>
      </c>
      <c r="R87" s="233">
        <f t="shared" si="7"/>
        <v>9.0057516484667324E-2</v>
      </c>
      <c r="S87" s="233">
        <f t="shared" si="7"/>
        <v>8.1620081182061058E-2</v>
      </c>
      <c r="T87" s="233">
        <f t="shared" si="7"/>
        <v>7.0511889433421529E-2</v>
      </c>
      <c r="U87" s="233">
        <f t="shared" si="7"/>
        <v>6.5409729940960226E-2</v>
      </c>
      <c r="V87" s="233">
        <f t="shared" si="7"/>
        <v>6.4542045608177404E-2</v>
      </c>
      <c r="W87" s="233">
        <f t="shared" si="7"/>
        <v>7.3835666434788116E-2</v>
      </c>
      <c r="X87" s="233">
        <f t="shared" si="7"/>
        <v>8.6029232190776433E-2</v>
      </c>
      <c r="Y87" s="233">
        <f t="shared" si="7"/>
        <v>8.6627120120791226E-2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4.3764806193045847E-2</v>
      </c>
      <c r="C88" s="233">
        <f t="shared" si="8"/>
        <v>4.2397490793336386E-2</v>
      </c>
      <c r="D88" s="233">
        <f t="shared" si="8"/>
        <v>4.3957172245997544E-2</v>
      </c>
      <c r="E88" s="233">
        <f t="shared" si="8"/>
        <v>4.6259294197094826E-2</v>
      </c>
      <c r="F88" s="233">
        <f t="shared" si="8"/>
        <v>4.4708737146393167E-2</v>
      </c>
      <c r="G88" s="233">
        <f t="shared" si="8"/>
        <v>4.6224985114721097E-2</v>
      </c>
      <c r="H88" s="233">
        <f t="shared" si="8"/>
        <v>4.7282692659988912E-2</v>
      </c>
      <c r="I88" s="233">
        <f t="shared" si="8"/>
        <v>4.6075554644233137E-2</v>
      </c>
      <c r="J88" s="233">
        <f t="shared" si="8"/>
        <v>4.669221056751683E-2</v>
      </c>
      <c r="K88" s="233">
        <f t="shared" si="8"/>
        <v>5.3466466004751606E-2</v>
      </c>
      <c r="L88" s="233">
        <f t="shared" si="8"/>
        <v>5.2126374885707406E-2</v>
      </c>
      <c r="M88" s="233">
        <f t="shared" si="8"/>
        <v>4.8357980364227747E-2</v>
      </c>
      <c r="N88" s="233">
        <f t="shared" si="8"/>
        <v>4.918314204986262E-2</v>
      </c>
      <c r="O88" s="233">
        <f t="shared" si="8"/>
        <v>4.904616068985089E-2</v>
      </c>
      <c r="P88" s="233">
        <f t="shared" si="8"/>
        <v>4.9727903001485413E-2</v>
      </c>
      <c r="Q88" s="233">
        <f t="shared" si="8"/>
        <v>4.8463463536241258E-2</v>
      </c>
      <c r="R88" s="233">
        <f t="shared" si="8"/>
        <v>4.7733084781558757E-2</v>
      </c>
      <c r="S88" s="233">
        <f t="shared" si="8"/>
        <v>4.3261000380843677E-2</v>
      </c>
      <c r="T88" s="233">
        <f t="shared" si="8"/>
        <v>3.7373337926839695E-2</v>
      </c>
      <c r="U88" s="233">
        <f t="shared" si="8"/>
        <v>3.4669046035066778E-2</v>
      </c>
      <c r="V88" s="233">
        <f t="shared" si="8"/>
        <v>3.4209148278199306E-2</v>
      </c>
      <c r="W88" s="233">
        <f t="shared" si="8"/>
        <v>3.9135035735020279E-2</v>
      </c>
      <c r="X88" s="233">
        <f t="shared" si="8"/>
        <v>4.5597977760733335E-2</v>
      </c>
      <c r="Y88" s="233">
        <f t="shared" si="8"/>
        <v>4.5914875631863548E-2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4.0055547369464775E-2</v>
      </c>
      <c r="C89" s="300">
        <f t="shared" si="9"/>
        <v>3.8343642828411573E-2</v>
      </c>
      <c r="D89" s="300">
        <f t="shared" si="9"/>
        <v>4.0304896632113313E-2</v>
      </c>
      <c r="E89" s="300">
        <f t="shared" si="9"/>
        <v>4.6124605044156483E-2</v>
      </c>
      <c r="F89" s="300">
        <f t="shared" si="9"/>
        <v>4.4001053416531169E-2</v>
      </c>
      <c r="G89" s="300">
        <f t="shared" si="9"/>
        <v>4.5347569006575009E-2</v>
      </c>
      <c r="H89" s="300">
        <f t="shared" si="9"/>
        <v>4.738142477653582E-2</v>
      </c>
      <c r="I89" s="300">
        <f t="shared" si="9"/>
        <v>4.5803658451163534E-2</v>
      </c>
      <c r="J89" s="300">
        <f t="shared" si="9"/>
        <v>4.6744363029889109E-2</v>
      </c>
      <c r="K89" s="300">
        <f t="shared" si="9"/>
        <v>5.4710158306574747E-2</v>
      </c>
      <c r="L89" s="300">
        <f t="shared" si="9"/>
        <v>5.2438513936008617E-2</v>
      </c>
      <c r="M89" s="300">
        <f t="shared" si="9"/>
        <v>4.7508096259983257E-2</v>
      </c>
      <c r="N89" s="300">
        <f t="shared" si="9"/>
        <v>4.8897771847183066E-2</v>
      </c>
      <c r="O89" s="300">
        <f t="shared" si="9"/>
        <v>4.7642960199505952E-2</v>
      </c>
      <c r="P89" s="300">
        <f t="shared" si="9"/>
        <v>4.8622465487688664E-2</v>
      </c>
      <c r="Q89" s="300">
        <f t="shared" si="9"/>
        <v>4.6686828030273617E-2</v>
      </c>
      <c r="R89" s="300">
        <f t="shared" si="9"/>
        <v>4.5579548518254576E-2</v>
      </c>
      <c r="S89" s="300">
        <f t="shared" si="9"/>
        <v>3.9261054516139905E-2</v>
      </c>
      <c r="T89" s="300">
        <f t="shared" si="9"/>
        <v>3.2873773989917962E-2</v>
      </c>
      <c r="U89" s="300">
        <f t="shared" si="9"/>
        <v>3.0822300567490267E-2</v>
      </c>
      <c r="V89" s="300">
        <f t="shared" si="9"/>
        <v>3.0536810140584566E-2</v>
      </c>
      <c r="W89" s="300">
        <f t="shared" si="9"/>
        <v>3.4497818764122709E-2</v>
      </c>
      <c r="X89" s="300">
        <f t="shared" si="9"/>
        <v>4.2252733427073745E-2</v>
      </c>
      <c r="Y89" s="300">
        <f t="shared" si="9"/>
        <v>4.2691223940873019E-2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9.7489813780027482E-2</v>
      </c>
      <c r="C90" s="301">
        <f t="shared" si="10"/>
        <v>9.3383115489224219E-2</v>
      </c>
      <c r="D90" s="301">
        <f t="shared" si="10"/>
        <v>9.8088140266836016E-2</v>
      </c>
      <c r="E90" s="301">
        <f t="shared" si="10"/>
        <v>0.10564753024191789</v>
      </c>
      <c r="F90" s="301">
        <f t="shared" si="10"/>
        <v>0.10052031159363659</v>
      </c>
      <c r="G90" s="301">
        <f t="shared" si="10"/>
        <v>0.10551935378145667</v>
      </c>
      <c r="H90" s="301">
        <f t="shared" si="10"/>
        <v>0.10925223974310319</v>
      </c>
      <c r="I90" s="301">
        <f t="shared" si="10"/>
        <v>0.10513791713963233</v>
      </c>
      <c r="J90" s="301">
        <f t="shared" si="10"/>
        <v>0.10726877082069979</v>
      </c>
      <c r="K90" s="301">
        <f t="shared" si="10"/>
        <v>0.13268596143264036</v>
      </c>
      <c r="L90" s="301">
        <f t="shared" si="10"/>
        <v>0.12723277159457289</v>
      </c>
      <c r="M90" s="301">
        <f t="shared" si="10"/>
        <v>0.1127480584119495</v>
      </c>
      <c r="N90" s="301">
        <f t="shared" si="10"/>
        <v>0.11586094314346</v>
      </c>
      <c r="O90" s="301">
        <f t="shared" si="10"/>
        <v>0.11570402608657931</v>
      </c>
      <c r="P90" s="301">
        <f t="shared" si="10"/>
        <v>0.11806072018870026</v>
      </c>
      <c r="Q90" s="301">
        <f t="shared" si="10"/>
        <v>0.11340882855018865</v>
      </c>
      <c r="R90" s="301">
        <f t="shared" si="10"/>
        <v>0.1107514829637124</v>
      </c>
      <c r="S90" s="301">
        <f t="shared" si="10"/>
        <v>9.5637318540011562E-2</v>
      </c>
      <c r="T90" s="301">
        <f t="shared" si="10"/>
        <v>8.0421981638002626E-2</v>
      </c>
      <c r="U90" s="301">
        <f t="shared" si="10"/>
        <v>7.5572256368567153E-2</v>
      </c>
      <c r="V90" s="301">
        <f t="shared" si="10"/>
        <v>7.4898009871788504E-2</v>
      </c>
      <c r="W90" s="301">
        <f t="shared" si="10"/>
        <v>8.4293576837584469E-2</v>
      </c>
      <c r="X90" s="301">
        <f t="shared" si="10"/>
        <v>0.10283471256287031</v>
      </c>
      <c r="Y90" s="301">
        <f t="shared" si="10"/>
        <v>0.10388569876010584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9.7397392905764352E-3</v>
      </c>
      <c r="C91" s="302">
        <f t="shared" si="11"/>
        <v>1.2018268461228951E-2</v>
      </c>
      <c r="D91" s="302">
        <f t="shared" si="11"/>
        <v>9.444005338246993E-3</v>
      </c>
      <c r="E91" s="302">
        <f t="shared" si="11"/>
        <v>6.2889530275105788E-3</v>
      </c>
      <c r="F91" s="302">
        <f t="shared" si="11"/>
        <v>8.2453355193026125E-3</v>
      </c>
      <c r="G91" s="302">
        <f t="shared" si="11"/>
        <v>6.349788960275631E-3</v>
      </c>
      <c r="H91" s="302">
        <f t="shared" si="11"/>
        <v>5.1688799916690198E-3</v>
      </c>
      <c r="I91" s="302">
        <f t="shared" si="11"/>
        <v>6.451042758738223E-3</v>
      </c>
      <c r="J91" s="302">
        <f t="shared" si="11"/>
        <v>5.7472392766835982E-3</v>
      </c>
      <c r="K91" s="302">
        <f t="shared" si="11"/>
        <v>1.2350023769143201E-3</v>
      </c>
      <c r="L91" s="302">
        <f t="shared" si="11"/>
        <v>1.7957022563184412E-3</v>
      </c>
      <c r="M91" s="302">
        <f t="shared" si="11"/>
        <v>4.3469243580132348E-3</v>
      </c>
      <c r="N91" s="302">
        <f t="shared" si="11"/>
        <v>3.6397746452168024E-3</v>
      </c>
      <c r="O91" s="302">
        <f t="shared" si="11"/>
        <v>3.6251667790934451E-3</v>
      </c>
      <c r="P91" s="302">
        <f t="shared" si="11"/>
        <v>3.1668382701090622E-3</v>
      </c>
      <c r="Q91" s="302">
        <f t="shared" si="11"/>
        <v>4.1421449094433457E-3</v>
      </c>
      <c r="R91" s="302">
        <f t="shared" si="11"/>
        <v>4.8103496516778647E-3</v>
      </c>
      <c r="S91" s="302">
        <f t="shared" si="11"/>
        <v>1.0748742770175557E-2</v>
      </c>
      <c r="T91" s="302">
        <f t="shared" si="11"/>
        <v>2.3342372230458017E-2</v>
      </c>
      <c r="U91" s="302">
        <f t="shared" si="11"/>
        <v>3.0459098166378176E-2</v>
      </c>
      <c r="V91" s="302">
        <f t="shared" si="11"/>
        <v>3.1696772129996907E-2</v>
      </c>
      <c r="W91" s="302">
        <f t="shared" si="11"/>
        <v>1.9104016797541003E-2</v>
      </c>
      <c r="X91" s="302">
        <f t="shared" si="11"/>
        <v>7.4431655807205453E-3</v>
      </c>
      <c r="Y91" s="302">
        <f t="shared" si="11"/>
        <v>7.0451997257394202E-3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8.5272991580668811E-2</v>
      </c>
      <c r="C92" s="302">
        <f t="shared" si="12"/>
        <v>7.896515401082127E-2</v>
      </c>
      <c r="D92" s="302">
        <f t="shared" si="12"/>
        <v>8.6156164123722109E-2</v>
      </c>
      <c r="E92" s="302">
        <f t="shared" si="12"/>
        <v>9.6740306576522939E-2</v>
      </c>
      <c r="F92" s="302">
        <f t="shared" si="12"/>
        <v>8.9744466784059437E-2</v>
      </c>
      <c r="G92" s="302">
        <f t="shared" si="12"/>
        <v>9.6553236073343859E-2</v>
      </c>
      <c r="H92" s="302">
        <f t="shared" si="12"/>
        <v>0.10140716488031712</v>
      </c>
      <c r="I92" s="302">
        <f t="shared" si="12"/>
        <v>9.6079003380198869E-2</v>
      </c>
      <c r="J92" s="302">
        <f t="shared" si="12"/>
        <v>9.8878757890229624E-2</v>
      </c>
      <c r="K92" s="302">
        <f t="shared" si="12"/>
        <v>0.12842476333697517</v>
      </c>
      <c r="L92" s="302">
        <f t="shared" si="12"/>
        <v>0.12248672262001217</v>
      </c>
      <c r="M92" s="302">
        <f t="shared" si="12"/>
        <v>0.10566407802459896</v>
      </c>
      <c r="N92" s="302">
        <f t="shared" si="12"/>
        <v>0.10943740841406666</v>
      </c>
      <c r="O92" s="302">
        <f t="shared" si="12"/>
        <v>0.1093028523522552</v>
      </c>
      <c r="P92" s="302">
        <f t="shared" si="12"/>
        <v>0.11207928842830554</v>
      </c>
      <c r="Q92" s="302">
        <f t="shared" si="12"/>
        <v>0.10652365727621661</v>
      </c>
      <c r="R92" s="302">
        <f t="shared" si="12"/>
        <v>0.10323944629954548</v>
      </c>
      <c r="S92" s="302">
        <f t="shared" si="12"/>
        <v>8.2440008211064592E-2</v>
      </c>
      <c r="T92" s="302">
        <f t="shared" si="12"/>
        <v>5.4964282854643581E-2</v>
      </c>
      <c r="U92" s="302">
        <f t="shared" si="12"/>
        <v>4.3150894253882174E-2</v>
      </c>
      <c r="V92" s="302">
        <f t="shared" si="12"/>
        <v>4.1265003952702203E-2</v>
      </c>
      <c r="W92" s="302">
        <f t="shared" si="12"/>
        <v>6.297452159736884E-2</v>
      </c>
      <c r="X92" s="302">
        <f t="shared" si="12"/>
        <v>9.2810706777170349E-2</v>
      </c>
      <c r="Y92" s="302">
        <f t="shared" si="12"/>
        <v>9.4241722446967213E-2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2.4770829087822303E-3</v>
      </c>
      <c r="C93" s="302">
        <f t="shared" si="13"/>
        <v>2.3996930171739993E-3</v>
      </c>
      <c r="D93" s="302">
        <f t="shared" si="13"/>
        <v>2.4879708048669235E-3</v>
      </c>
      <c r="E93" s="302">
        <f t="shared" si="13"/>
        <v>2.6182706378843844E-3</v>
      </c>
      <c r="F93" s="302">
        <f t="shared" si="13"/>
        <v>2.5305092902745533E-3</v>
      </c>
      <c r="G93" s="302">
        <f t="shared" si="13"/>
        <v>2.616328747837183E-3</v>
      </c>
      <c r="H93" s="302">
        <f t="shared" si="13"/>
        <v>2.6761948711170628E-3</v>
      </c>
      <c r="I93" s="302">
        <f t="shared" si="13"/>
        <v>2.6078710006952393E-3</v>
      </c>
      <c r="J93" s="302">
        <f t="shared" si="13"/>
        <v>2.6427736537865719E-3</v>
      </c>
      <c r="K93" s="302">
        <f t="shared" si="13"/>
        <v>3.0261957187508568E-3</v>
      </c>
      <c r="L93" s="302">
        <f t="shared" si="13"/>
        <v>2.9503467182422547E-3</v>
      </c>
      <c r="M93" s="302">
        <f t="shared" si="13"/>
        <v>2.7370560293373176E-3</v>
      </c>
      <c r="N93" s="302">
        <f t="shared" si="13"/>
        <v>2.7837600841765422E-3</v>
      </c>
      <c r="O93" s="302">
        <f t="shared" si="13"/>
        <v>2.776006955230646E-3</v>
      </c>
      <c r="P93" s="302">
        <f t="shared" si="13"/>
        <v>2.814593490285653E-3</v>
      </c>
      <c r="Q93" s="302">
        <f t="shared" si="13"/>
        <v>2.7430263645287084E-3</v>
      </c>
      <c r="R93" s="302">
        <f t="shared" si="13"/>
        <v>2.7016870124890523E-3</v>
      </c>
      <c r="S93" s="302">
        <f t="shared" si="13"/>
        <v>2.4485675587713942E-3</v>
      </c>
      <c r="T93" s="302">
        <f t="shared" si="13"/>
        <v>2.1153265529010295E-3</v>
      </c>
      <c r="U93" s="302">
        <f t="shared" si="13"/>
        <v>1.9622639483068052E-3</v>
      </c>
      <c r="V93" s="302">
        <f t="shared" si="13"/>
        <v>1.9362337890894037E-3</v>
      </c>
      <c r="W93" s="302">
        <f t="shared" si="13"/>
        <v>2.2150384426746143E-3</v>
      </c>
      <c r="X93" s="302">
        <f t="shared" si="13"/>
        <v>2.5808402049794137E-3</v>
      </c>
      <c r="Y93" s="302">
        <f t="shared" si="13"/>
        <v>2.5987765873991962E-3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4.4313551718194302E-2</v>
      </c>
      <c r="C94" s="301">
        <f t="shared" si="14"/>
        <v>4.2446870676920108E-2</v>
      </c>
      <c r="D94" s="301">
        <f t="shared" si="14"/>
        <v>4.4585518303107294E-2</v>
      </c>
      <c r="E94" s="301">
        <f t="shared" si="14"/>
        <v>4.802160465541723E-2</v>
      </c>
      <c r="F94" s="301">
        <f t="shared" si="14"/>
        <v>4.5691050724380282E-2</v>
      </c>
      <c r="G94" s="301">
        <f t="shared" si="14"/>
        <v>4.7963342627934849E-2</v>
      </c>
      <c r="H94" s="301">
        <f t="shared" si="14"/>
        <v>4.9660108974137807E-2</v>
      </c>
      <c r="I94" s="301">
        <f t="shared" si="14"/>
        <v>4.7789962336196527E-2</v>
      </c>
      <c r="J94" s="301">
        <f t="shared" si="14"/>
        <v>4.8758532191227159E-2</v>
      </c>
      <c r="K94" s="301">
        <f t="shared" si="14"/>
        <v>6.031180065120019E-2</v>
      </c>
      <c r="L94" s="301">
        <f t="shared" si="14"/>
        <v>5.7833077997533136E-2</v>
      </c>
      <c r="M94" s="301">
        <f t="shared" si="14"/>
        <v>5.1249117459977074E-2</v>
      </c>
      <c r="N94" s="301">
        <f t="shared" si="14"/>
        <v>5.2664065065209084E-2</v>
      </c>
      <c r="O94" s="301">
        <f t="shared" si="14"/>
        <v>5.2592739130263341E-2</v>
      </c>
      <c r="P94" s="301">
        <f t="shared" si="14"/>
        <v>5.3663963722136464E-2</v>
      </c>
      <c r="Q94" s="301">
        <f t="shared" si="14"/>
        <v>5.154946752281301E-2</v>
      </c>
      <c r="R94" s="301">
        <f t="shared" si="14"/>
        <v>5.0341583165323806E-2</v>
      </c>
      <c r="S94" s="301">
        <f t="shared" si="14"/>
        <v>4.3471508427277969E-2</v>
      </c>
      <c r="T94" s="301">
        <f t="shared" si="14"/>
        <v>3.6555446199092102E-2</v>
      </c>
      <c r="U94" s="301">
        <f t="shared" si="14"/>
        <v>3.4351025622075967E-2</v>
      </c>
      <c r="V94" s="301">
        <f t="shared" si="14"/>
        <v>3.4044549941722041E-2</v>
      </c>
      <c r="W94" s="301">
        <f t="shared" si="14"/>
        <v>3.831526219890203E-2</v>
      </c>
      <c r="X94" s="301">
        <f t="shared" si="14"/>
        <v>4.6743051164941027E-2</v>
      </c>
      <c r="Y94" s="301">
        <f t="shared" si="14"/>
        <v>4.7220772163684463E-2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4.4271542229892859E-3</v>
      </c>
      <c r="C95" s="302">
        <f t="shared" si="15"/>
        <v>5.4628493005586132E-3</v>
      </c>
      <c r="D95" s="302">
        <f t="shared" si="15"/>
        <v>4.2927296992031809E-3</v>
      </c>
      <c r="E95" s="302">
        <f t="shared" si="15"/>
        <v>2.8586150125048076E-3</v>
      </c>
      <c r="F95" s="302">
        <f t="shared" si="15"/>
        <v>3.7478797815011901E-3</v>
      </c>
      <c r="G95" s="302">
        <f t="shared" si="15"/>
        <v>2.8862677092161954E-3</v>
      </c>
      <c r="H95" s="302">
        <f t="shared" si="15"/>
        <v>2.3494909053040996E-3</v>
      </c>
      <c r="I95" s="302">
        <f t="shared" si="15"/>
        <v>2.9322921630628288E-3</v>
      </c>
      <c r="J95" s="302">
        <f t="shared" si="15"/>
        <v>2.6123814894016347E-3</v>
      </c>
      <c r="K95" s="302">
        <f t="shared" si="15"/>
        <v>5.6136471677923586E-4</v>
      </c>
      <c r="L95" s="302">
        <f t="shared" si="15"/>
        <v>8.1622829832656354E-4</v>
      </c>
      <c r="M95" s="302">
        <f t="shared" si="15"/>
        <v>1.9758747081878333E-3</v>
      </c>
      <c r="N95" s="302">
        <f t="shared" si="15"/>
        <v>1.6544430205530922E-3</v>
      </c>
      <c r="O95" s="302">
        <f t="shared" si="15"/>
        <v>1.6478030814061119E-3</v>
      </c>
      <c r="P95" s="302">
        <f t="shared" si="15"/>
        <v>1.4394719409586644E-3</v>
      </c>
      <c r="Q95" s="302">
        <f t="shared" si="15"/>
        <v>1.8827931406560658E-3</v>
      </c>
      <c r="R95" s="302">
        <f t="shared" si="15"/>
        <v>2.1865225689444846E-3</v>
      </c>
      <c r="S95" s="302">
        <f t="shared" si="15"/>
        <v>4.8857921682616155E-3</v>
      </c>
      <c r="T95" s="302">
        <f t="shared" si="15"/>
        <v>1.0610169195662735E-2</v>
      </c>
      <c r="U95" s="302">
        <f t="shared" si="15"/>
        <v>1.3845044621080988E-2</v>
      </c>
      <c r="V95" s="302">
        <f t="shared" si="15"/>
        <v>1.4407623695453136E-2</v>
      </c>
      <c r="W95" s="302">
        <f t="shared" si="15"/>
        <v>8.6836439988822768E-3</v>
      </c>
      <c r="X95" s="302">
        <f t="shared" si="15"/>
        <v>3.3832570821457015E-3</v>
      </c>
      <c r="Y95" s="302">
        <f t="shared" si="15"/>
        <v>3.2023635116997361E-3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3.8760450718485814E-2</v>
      </c>
      <c r="C96" s="302">
        <f t="shared" si="16"/>
        <v>3.5893251823100589E-2</v>
      </c>
      <c r="D96" s="302">
        <f t="shared" si="16"/>
        <v>3.9161892783510059E-2</v>
      </c>
      <c r="E96" s="302">
        <f t="shared" si="16"/>
        <v>4.3972866625692247E-2</v>
      </c>
      <c r="F96" s="302">
        <f t="shared" si="16"/>
        <v>4.0792939447299746E-2</v>
      </c>
      <c r="G96" s="302">
        <f t="shared" si="16"/>
        <v>4.3887834578792667E-2</v>
      </c>
      <c r="H96" s="302">
        <f t="shared" si="16"/>
        <v>4.6094165854689576E-2</v>
      </c>
      <c r="I96" s="302">
        <f t="shared" si="16"/>
        <v>4.3672274263726767E-2</v>
      </c>
      <c r="J96" s="302">
        <f t="shared" si="16"/>
        <v>4.4944889950104351E-2</v>
      </c>
      <c r="K96" s="302">
        <f t="shared" si="16"/>
        <v>5.8374892425897836E-2</v>
      </c>
      <c r="L96" s="302">
        <f t="shared" si="16"/>
        <v>5.5675783009096452E-2</v>
      </c>
      <c r="M96" s="302">
        <f t="shared" si="16"/>
        <v>4.8029126374817724E-2</v>
      </c>
      <c r="N96" s="302">
        <f t="shared" si="16"/>
        <v>4.9744276551848467E-2</v>
      </c>
      <c r="O96" s="302">
        <f t="shared" si="16"/>
        <v>4.9683114705570575E-2</v>
      </c>
      <c r="P96" s="302">
        <f t="shared" si="16"/>
        <v>5.0945131103775229E-2</v>
      </c>
      <c r="Q96" s="302">
        <f t="shared" si="16"/>
        <v>4.8419844216462074E-2</v>
      </c>
      <c r="R96" s="302">
        <f t="shared" si="16"/>
        <v>4.6927021045247937E-2</v>
      </c>
      <c r="S96" s="302">
        <f t="shared" si="16"/>
        <v>3.7472731005029354E-2</v>
      </c>
      <c r="T96" s="302">
        <f t="shared" si="16"/>
        <v>2.4983764933928905E-2</v>
      </c>
      <c r="U96" s="302">
        <f t="shared" si="16"/>
        <v>1.961404284267371E-2</v>
      </c>
      <c r="V96" s="302">
        <f t="shared" si="16"/>
        <v>1.8756819978500993E-2</v>
      </c>
      <c r="W96" s="302">
        <f t="shared" si="16"/>
        <v>2.8624782544258567E-2</v>
      </c>
      <c r="X96" s="302">
        <f t="shared" si="16"/>
        <v>4.2186684898713772E-2</v>
      </c>
      <c r="Y96" s="302">
        <f t="shared" si="16"/>
        <v>4.2837146566803277E-2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1.1259467767191949E-3</v>
      </c>
      <c r="C97" s="302">
        <f t="shared" si="17"/>
        <v>1.0907695532609092E-3</v>
      </c>
      <c r="D97" s="302">
        <f t="shared" si="17"/>
        <v>1.1308958203940559E-3</v>
      </c>
      <c r="E97" s="302">
        <f t="shared" si="17"/>
        <v>1.1901230172201749E-3</v>
      </c>
      <c r="F97" s="302">
        <f t="shared" si="17"/>
        <v>1.1502314955793426E-3</v>
      </c>
      <c r="G97" s="302">
        <f t="shared" si="17"/>
        <v>1.1892403399259923E-3</v>
      </c>
      <c r="H97" s="302">
        <f t="shared" si="17"/>
        <v>1.2164522141441193E-3</v>
      </c>
      <c r="I97" s="302">
        <f t="shared" si="17"/>
        <v>1.1853959094069257E-3</v>
      </c>
      <c r="J97" s="302">
        <f t="shared" si="17"/>
        <v>1.201260751721169E-3</v>
      </c>
      <c r="K97" s="302">
        <f t="shared" si="17"/>
        <v>1.3755435085231163E-3</v>
      </c>
      <c r="L97" s="302">
        <f t="shared" si="17"/>
        <v>1.341066690110115E-3</v>
      </c>
      <c r="M97" s="302">
        <f t="shared" si="17"/>
        <v>1.2441163769715072E-3</v>
      </c>
      <c r="N97" s="302">
        <f t="shared" si="17"/>
        <v>1.2653454928075192E-3</v>
      </c>
      <c r="O97" s="302">
        <f t="shared" si="17"/>
        <v>1.2618213432866576E-3</v>
      </c>
      <c r="P97" s="302">
        <f t="shared" si="17"/>
        <v>1.2793606774025698E-3</v>
      </c>
      <c r="Q97" s="302">
        <f t="shared" si="17"/>
        <v>1.2468301656948673E-3</v>
      </c>
      <c r="R97" s="302">
        <f t="shared" si="17"/>
        <v>1.2280395511313868E-3</v>
      </c>
      <c r="S97" s="302">
        <f t="shared" si="17"/>
        <v>1.1129852539869967E-3</v>
      </c>
      <c r="T97" s="302">
        <f t="shared" si="17"/>
        <v>9.6151206950046775E-4</v>
      </c>
      <c r="U97" s="302">
        <f t="shared" si="17"/>
        <v>8.9193815832127525E-4</v>
      </c>
      <c r="V97" s="302">
        <f t="shared" si="17"/>
        <v>8.8010626776791078E-4</v>
      </c>
      <c r="W97" s="302">
        <f t="shared" si="17"/>
        <v>1.0068356557611877E-3</v>
      </c>
      <c r="X97" s="302">
        <f t="shared" si="17"/>
        <v>1.1731091840815515E-3</v>
      </c>
      <c r="Y97" s="302">
        <f t="shared" si="17"/>
        <v>1.1812620851814528E-3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0.31195873630637455</v>
      </c>
      <c r="C98" s="301">
        <f t="shared" si="18"/>
        <v>0.33017613247289446</v>
      </c>
      <c r="D98" s="301">
        <f t="shared" si="18"/>
        <v>0.30936347561179595</v>
      </c>
      <c r="E98" s="301">
        <f t="shared" si="18"/>
        <v>0.27545064965124127</v>
      </c>
      <c r="F98" s="301">
        <f t="shared" si="18"/>
        <v>0.29684268463960589</v>
      </c>
      <c r="G98" s="301">
        <f t="shared" si="18"/>
        <v>0.27654385556099409</v>
      </c>
      <c r="H98" s="301">
        <f t="shared" si="18"/>
        <v>0.26116927893419845</v>
      </c>
      <c r="I98" s="301">
        <f t="shared" si="18"/>
        <v>0.27790331430233478</v>
      </c>
      <c r="J98" s="301">
        <f t="shared" si="18"/>
        <v>0.26920127467647181</v>
      </c>
      <c r="K98" s="301">
        <f t="shared" si="18"/>
        <v>0.17319031458155776</v>
      </c>
      <c r="L98" s="301">
        <f t="shared" si="18"/>
        <v>0.19329105833959345</v>
      </c>
      <c r="M98" s="301">
        <f t="shared" si="18"/>
        <v>0.24739066519011793</v>
      </c>
      <c r="N98" s="301">
        <f t="shared" si="18"/>
        <v>0.23533707377549146</v>
      </c>
      <c r="O98" s="301">
        <f t="shared" si="18"/>
        <v>0.23791638386051508</v>
      </c>
      <c r="P98" s="301">
        <f t="shared" si="18"/>
        <v>0.22833265122400168</v>
      </c>
      <c r="Q98" s="301">
        <f t="shared" si="18"/>
        <v>0.24651853778779148</v>
      </c>
      <c r="R98" s="301">
        <f t="shared" si="18"/>
        <v>0.25697910849809408</v>
      </c>
      <c r="S98" s="301">
        <f t="shared" si="18"/>
        <v>0.31925560510368856</v>
      </c>
      <c r="T98" s="301">
        <f t="shared" si="18"/>
        <v>0.39391302670119577</v>
      </c>
      <c r="U98" s="301">
        <f t="shared" si="18"/>
        <v>0.42486477655456245</v>
      </c>
      <c r="V98" s="301">
        <f t="shared" si="18"/>
        <v>0.42989021963017893</v>
      </c>
      <c r="W98" s="301">
        <f t="shared" si="18"/>
        <v>0.37266144525064432</v>
      </c>
      <c r="X98" s="301">
        <f t="shared" si="18"/>
        <v>0.28788540179903044</v>
      </c>
      <c r="Y98" s="301">
        <f t="shared" si="18"/>
        <v>0.28350771453827345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6.4056608063453521E-2</v>
      </c>
      <c r="C99" s="301">
        <f t="shared" si="19"/>
        <v>6.6019630763436046E-2</v>
      </c>
      <c r="D99" s="301">
        <f t="shared" si="19"/>
        <v>6.3775783319377416E-2</v>
      </c>
      <c r="E99" s="301">
        <f t="shared" si="19"/>
        <v>6.0005482839667654E-2</v>
      </c>
      <c r="F99" s="301">
        <f t="shared" si="19"/>
        <v>6.2344918864189046E-2</v>
      </c>
      <c r="G99" s="301">
        <f t="shared" si="19"/>
        <v>6.0146554147311834E-2</v>
      </c>
      <c r="H99" s="301">
        <f t="shared" si="19"/>
        <v>5.8458382515576925E-2</v>
      </c>
      <c r="I99" s="301">
        <f t="shared" si="19"/>
        <v>6.0303236568966107E-2</v>
      </c>
      <c r="J99" s="301">
        <f t="shared" si="19"/>
        <v>5.93516789105333E-2</v>
      </c>
      <c r="K99" s="301">
        <f t="shared" si="19"/>
        <v>4.8725304542936984E-2</v>
      </c>
      <c r="L99" s="301">
        <f t="shared" si="19"/>
        <v>5.0965846871716465E-2</v>
      </c>
      <c r="M99" s="301">
        <f t="shared" si="19"/>
        <v>5.7030359868811491E-2</v>
      </c>
      <c r="N99" s="301">
        <f t="shared" si="19"/>
        <v>5.5661139475123925E-2</v>
      </c>
      <c r="O99" s="301">
        <f t="shared" si="19"/>
        <v>5.5931338657781625E-2</v>
      </c>
      <c r="P99" s="301">
        <f t="shared" si="19"/>
        <v>5.4888765739359469E-2</v>
      </c>
      <c r="Q99" s="301">
        <f t="shared" si="19"/>
        <v>5.690717082282154E-2</v>
      </c>
      <c r="R99" s="301">
        <f t="shared" si="19"/>
        <v>5.8054901341585086E-2</v>
      </c>
      <c r="S99" s="301">
        <f t="shared" si="19"/>
        <v>6.4770964225616762E-2</v>
      </c>
      <c r="T99" s="301">
        <f t="shared" si="19"/>
        <v>7.2625954434140855E-2</v>
      </c>
      <c r="U99" s="301">
        <f t="shared" si="19"/>
        <v>7.5755814425597201E-2</v>
      </c>
      <c r="V99" s="301">
        <f t="shared" si="19"/>
        <v>7.6255729758960195E-2</v>
      </c>
      <c r="W99" s="301">
        <f t="shared" si="19"/>
        <v>7.041269875178606E-2</v>
      </c>
      <c r="X99" s="301">
        <f t="shared" si="19"/>
        <v>6.1318662966435108E-2</v>
      </c>
      <c r="Y99" s="301">
        <f t="shared" si="19"/>
        <v>6.0839573819895902E-2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2.2922939684596261E-2</v>
      </c>
      <c r="C100" s="302">
        <f t="shared" si="20"/>
        <v>2.4249324531806147E-2</v>
      </c>
      <c r="D100" s="302">
        <f t="shared" si="20"/>
        <v>2.2733900893379358E-2</v>
      </c>
      <c r="E100" s="302">
        <f t="shared" si="20"/>
        <v>2.0258195654333969E-2</v>
      </c>
      <c r="F100" s="302">
        <f t="shared" si="20"/>
        <v>2.1825285137506784E-2</v>
      </c>
      <c r="G100" s="302">
        <f t="shared" si="20"/>
        <v>2.0339578279521119E-2</v>
      </c>
      <c r="H100" s="302">
        <f t="shared" si="20"/>
        <v>1.9232006438543506E-2</v>
      </c>
      <c r="I100" s="302">
        <f t="shared" si="20"/>
        <v>2.0470080979685321E-2</v>
      </c>
      <c r="J100" s="302">
        <f t="shared" si="20"/>
        <v>1.9839047443013996E-2</v>
      </c>
      <c r="K100" s="302">
        <f t="shared" si="20"/>
        <v>1.2762298690897742E-2</v>
      </c>
      <c r="L100" s="302">
        <f t="shared" si="20"/>
        <v>1.4224522493503727E-2</v>
      </c>
      <c r="M100" s="302">
        <f t="shared" si="20"/>
        <v>1.8266992868591871E-2</v>
      </c>
      <c r="N100" s="302">
        <f t="shared" si="20"/>
        <v>1.7354793977743546E-2</v>
      </c>
      <c r="O100" s="302">
        <f t="shared" si="20"/>
        <v>1.7509379294687946E-2</v>
      </c>
      <c r="P100" s="302">
        <f t="shared" si="20"/>
        <v>1.6818633053478665E-2</v>
      </c>
      <c r="Q100" s="302">
        <f t="shared" si="20"/>
        <v>1.8156269737440518E-2</v>
      </c>
      <c r="R100" s="302">
        <f t="shared" si="20"/>
        <v>1.8913801904458401E-2</v>
      </c>
      <c r="S100" s="302">
        <f t="shared" si="20"/>
        <v>2.3362554722955189E-2</v>
      </c>
      <c r="T100" s="302">
        <f t="shared" si="20"/>
        <v>2.8736415776832624E-2</v>
      </c>
      <c r="U100" s="302">
        <f t="shared" si="20"/>
        <v>3.0956158065945101E-2</v>
      </c>
      <c r="V100" s="302">
        <f t="shared" si="20"/>
        <v>3.1317672033560021E-2</v>
      </c>
      <c r="W100" s="302">
        <f t="shared" si="20"/>
        <v>2.7190837193442112E-2</v>
      </c>
      <c r="X100" s="302">
        <f t="shared" si="20"/>
        <v>2.1014426529817692E-2</v>
      </c>
      <c r="Y100" s="302">
        <f t="shared" si="20"/>
        <v>2.0693575500710135E-2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2.1438735521120671E-2</v>
      </c>
      <c r="C101" s="302">
        <f t="shared" si="21"/>
        <v>2.2690689362586204E-2</v>
      </c>
      <c r="D101" s="302">
        <f t="shared" si="21"/>
        <v>2.1260381459624583E-2</v>
      </c>
      <c r="E101" s="302">
        <f t="shared" si="21"/>
        <v>1.8929790833599934E-2</v>
      </c>
      <c r="F101" s="302">
        <f t="shared" si="21"/>
        <v>2.0399915330846598E-2</v>
      </c>
      <c r="G101" s="302">
        <f t="shared" si="21"/>
        <v>1.9004919206816268E-2</v>
      </c>
      <c r="H101" s="302">
        <f t="shared" si="21"/>
        <v>1.7948332409620869E-2</v>
      </c>
      <c r="I101" s="302">
        <f t="shared" si="21"/>
        <v>1.9098345269354399E-2</v>
      </c>
      <c r="J101" s="302">
        <f t="shared" si="21"/>
        <v>1.8500315131644254E-2</v>
      </c>
      <c r="K101" s="302">
        <f t="shared" si="21"/>
        <v>1.1902155371879653E-2</v>
      </c>
      <c r="L101" s="302">
        <f t="shared" si="21"/>
        <v>1.3283538481417348E-2</v>
      </c>
      <c r="M101" s="302">
        <f t="shared" si="21"/>
        <v>1.7001424945497438E-2</v>
      </c>
      <c r="N101" s="302">
        <f t="shared" si="21"/>
        <v>1.6173066164853964E-2</v>
      </c>
      <c r="O101" s="302">
        <f t="shared" si="21"/>
        <v>1.635032405285065E-2</v>
      </c>
      <c r="P101" s="302">
        <f t="shared" si="21"/>
        <v>1.5691701339692964E-2</v>
      </c>
      <c r="Q101" s="302">
        <f t="shared" si="21"/>
        <v>1.6941489747206231E-2</v>
      </c>
      <c r="R101" s="302">
        <f t="shared" si="21"/>
        <v>1.7660371390058854E-2</v>
      </c>
      <c r="S101" s="302">
        <f t="shared" si="21"/>
        <v>2.1940198125214229E-2</v>
      </c>
      <c r="T101" s="302">
        <f t="shared" si="21"/>
        <v>2.7070878981498528E-2</v>
      </c>
      <c r="U101" s="302">
        <f t="shared" si="21"/>
        <v>2.9197975618954222E-2</v>
      </c>
      <c r="V101" s="302">
        <f t="shared" si="21"/>
        <v>2.954333906749947E-2</v>
      </c>
      <c r="W101" s="302">
        <f t="shared" si="21"/>
        <v>2.5610406870608608E-2</v>
      </c>
      <c r="X101" s="302">
        <f t="shared" si="21"/>
        <v>1.9784344117548775E-2</v>
      </c>
      <c r="Y101" s="302">
        <f t="shared" si="21"/>
        <v>1.9483496382079756E-2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7.7085105050866253E-3</v>
      </c>
      <c r="C102" s="302">
        <f t="shared" si="22"/>
        <v>7.4676785206849268E-3</v>
      </c>
      <c r="D102" s="302">
        <f t="shared" si="22"/>
        <v>7.7423928838514207E-3</v>
      </c>
      <c r="E102" s="302">
        <f t="shared" si="22"/>
        <v>8.1478769425662421E-3</v>
      </c>
      <c r="F102" s="302">
        <f t="shared" si="22"/>
        <v>7.8747697051813077E-3</v>
      </c>
      <c r="G102" s="302">
        <f t="shared" si="22"/>
        <v>8.1418339151909692E-3</v>
      </c>
      <c r="H102" s="302">
        <f t="shared" si="22"/>
        <v>8.3281331458568662E-3</v>
      </c>
      <c r="I102" s="302">
        <f t="shared" si="22"/>
        <v>8.11551399167856E-3</v>
      </c>
      <c r="J102" s="302">
        <f t="shared" si="22"/>
        <v>8.2241286315261272E-3</v>
      </c>
      <c r="K102" s="302">
        <f t="shared" si="22"/>
        <v>9.4173115505073145E-3</v>
      </c>
      <c r="L102" s="302">
        <f t="shared" si="22"/>
        <v>9.181274712520204E-3</v>
      </c>
      <c r="M102" s="302">
        <f t="shared" si="22"/>
        <v>8.5175288563634662E-3</v>
      </c>
      <c r="N102" s="302">
        <f t="shared" si="22"/>
        <v>8.6628686413508411E-3</v>
      </c>
      <c r="O102" s="302">
        <f t="shared" si="22"/>
        <v>8.6387414408785317E-3</v>
      </c>
      <c r="P102" s="302">
        <f t="shared" si="22"/>
        <v>8.7588200663342407E-3</v>
      </c>
      <c r="Q102" s="302">
        <f t="shared" si="22"/>
        <v>8.5361081261079563E-3</v>
      </c>
      <c r="R102" s="302">
        <f t="shared" si="22"/>
        <v>8.4074629247941901E-3</v>
      </c>
      <c r="S102" s="302">
        <f t="shared" si="22"/>
        <v>7.6197727101846319E-3</v>
      </c>
      <c r="T102" s="302">
        <f t="shared" si="22"/>
        <v>6.5827497726923248E-3</v>
      </c>
      <c r="U102" s="302">
        <f t="shared" si="22"/>
        <v>6.1064295448681619E-3</v>
      </c>
      <c r="V102" s="302">
        <f t="shared" si="22"/>
        <v>6.0254254916469211E-3</v>
      </c>
      <c r="W102" s="302">
        <f t="shared" si="22"/>
        <v>6.8930462698651163E-3</v>
      </c>
      <c r="X102" s="302">
        <f t="shared" si="22"/>
        <v>8.0313960269558053E-3</v>
      </c>
      <c r="Y102" s="302">
        <f t="shared" si="22"/>
        <v>8.0872128071757809E-3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8.9557489453141233E-3</v>
      </c>
      <c r="C103" s="302">
        <f t="shared" si="23"/>
        <v>8.6759503008314864E-3</v>
      </c>
      <c r="D103" s="302">
        <f t="shared" si="23"/>
        <v>8.9951134992947244E-3</v>
      </c>
      <c r="E103" s="302">
        <f t="shared" si="23"/>
        <v>9.4662049544832101E-3</v>
      </c>
      <c r="F103" s="302">
        <f t="shared" si="23"/>
        <v>9.1489089150533064E-3</v>
      </c>
      <c r="G103" s="302">
        <f t="shared" si="23"/>
        <v>9.4591841641493511E-3</v>
      </c>
      <c r="H103" s="302">
        <f t="shared" si="23"/>
        <v>9.6756266451510919E-3</v>
      </c>
      <c r="I103" s="302">
        <f t="shared" si="23"/>
        <v>9.4286056720941733E-3</v>
      </c>
      <c r="J103" s="302">
        <f t="shared" si="23"/>
        <v>9.5547941809661086E-3</v>
      </c>
      <c r="K103" s="302">
        <f t="shared" si="23"/>
        <v>1.0941034319210886E-2</v>
      </c>
      <c r="L103" s="302">
        <f t="shared" si="23"/>
        <v>1.0666806676728794E-2</v>
      </c>
      <c r="M103" s="302">
        <f t="shared" si="23"/>
        <v>9.8956666170104072E-3</v>
      </c>
      <c r="N103" s="302">
        <f t="shared" si="23"/>
        <v>1.0064522406368667E-2</v>
      </c>
      <c r="O103" s="302">
        <f t="shared" si="23"/>
        <v>1.0036491420351238E-2</v>
      </c>
      <c r="P103" s="302">
        <f t="shared" si="23"/>
        <v>1.0175998789845013E-2</v>
      </c>
      <c r="Q103" s="302">
        <f t="shared" si="23"/>
        <v>9.917252016071498E-3</v>
      </c>
      <c r="R103" s="302">
        <f t="shared" si="23"/>
        <v>9.7677919971449895E-3</v>
      </c>
      <c r="S103" s="302">
        <f t="shared" si="23"/>
        <v>8.852653358614385E-3</v>
      </c>
      <c r="T103" s="302">
        <f t="shared" si="23"/>
        <v>7.6478399160453091E-3</v>
      </c>
      <c r="U103" s="302">
        <f t="shared" si="23"/>
        <v>7.0944509863482986E-3</v>
      </c>
      <c r="V103" s="302">
        <f t="shared" si="23"/>
        <v>7.0003404621784776E-3</v>
      </c>
      <c r="W103" s="302">
        <f t="shared" si="23"/>
        <v>8.008342444446372E-3</v>
      </c>
      <c r="X103" s="302">
        <f t="shared" si="23"/>
        <v>9.3308774049599905E-3</v>
      </c>
      <c r="Y103" s="302">
        <f t="shared" si="23"/>
        <v>9.3957253506501519E-3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3.0306734073358359E-3</v>
      </c>
      <c r="C104" s="302">
        <f t="shared" si="24"/>
        <v>2.9359880475272808E-3</v>
      </c>
      <c r="D104" s="302">
        <f t="shared" si="24"/>
        <v>3.0439945832273336E-3</v>
      </c>
      <c r="E104" s="302">
        <f t="shared" si="24"/>
        <v>3.2034144546843049E-3</v>
      </c>
      <c r="F104" s="302">
        <f t="shared" si="24"/>
        <v>3.0960397756010626E-3</v>
      </c>
      <c r="G104" s="302">
        <f t="shared" si="24"/>
        <v>3.2010385816341278E-3</v>
      </c>
      <c r="H104" s="302">
        <f t="shared" si="24"/>
        <v>3.2742838764045872E-3</v>
      </c>
      <c r="I104" s="302">
        <f t="shared" si="24"/>
        <v>3.1906906561536431E-3</v>
      </c>
      <c r="J104" s="302">
        <f t="shared" si="24"/>
        <v>3.2333935233828152E-3</v>
      </c>
      <c r="K104" s="302">
        <f t="shared" si="24"/>
        <v>3.7025046104413885E-3</v>
      </c>
      <c r="L104" s="302">
        <f t="shared" si="24"/>
        <v>3.6097045075463951E-3</v>
      </c>
      <c r="M104" s="302">
        <f t="shared" si="24"/>
        <v>3.3487465813483073E-3</v>
      </c>
      <c r="N104" s="302">
        <f t="shared" si="24"/>
        <v>3.4058882848069061E-3</v>
      </c>
      <c r="O104" s="302">
        <f t="shared" si="24"/>
        <v>3.396402449013253E-3</v>
      </c>
      <c r="P104" s="302">
        <f t="shared" si="24"/>
        <v>3.4436124900085836E-3</v>
      </c>
      <c r="Q104" s="302">
        <f t="shared" si="24"/>
        <v>3.3560511959953515E-3</v>
      </c>
      <c r="R104" s="302">
        <f t="shared" si="24"/>
        <v>3.3054731251286498E-3</v>
      </c>
      <c r="S104" s="302">
        <f t="shared" si="24"/>
        <v>2.9957853086483351E-3</v>
      </c>
      <c r="T104" s="302">
        <f t="shared" si="24"/>
        <v>2.5880699870720922E-3</v>
      </c>
      <c r="U104" s="302">
        <f t="shared" si="24"/>
        <v>2.4008002094814324E-3</v>
      </c>
      <c r="V104" s="302">
        <f t="shared" si="24"/>
        <v>2.3689527040752934E-3</v>
      </c>
      <c r="W104" s="302">
        <f t="shared" si="24"/>
        <v>2.7100659734238652E-3</v>
      </c>
      <c r="X104" s="302">
        <f t="shared" si="24"/>
        <v>3.1576188871528443E-3</v>
      </c>
      <c r="Y104" s="302">
        <f t="shared" si="24"/>
        <v>3.1795637792800778E-3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0.15292988227908075</v>
      </c>
      <c r="C105" s="301">
        <f t="shared" si="25"/>
        <v>0.14946990562336893</v>
      </c>
      <c r="D105" s="301">
        <f t="shared" si="25"/>
        <v>0.15341517920335501</v>
      </c>
      <c r="E105" s="301">
        <f t="shared" si="25"/>
        <v>0.15907080314254227</v>
      </c>
      <c r="F105" s="301">
        <f t="shared" si="25"/>
        <v>0.15516666721868458</v>
      </c>
      <c r="G105" s="301">
        <f t="shared" si="25"/>
        <v>0.15902671331569937</v>
      </c>
      <c r="H105" s="301">
        <f t="shared" si="25"/>
        <v>0.16163666986188821</v>
      </c>
      <c r="I105" s="301">
        <f t="shared" si="25"/>
        <v>0.15859672943411493</v>
      </c>
      <c r="J105" s="301">
        <f t="shared" si="25"/>
        <v>0.16013536414483046</v>
      </c>
      <c r="K105" s="301">
        <f t="shared" si="25"/>
        <v>0.17707247062970305</v>
      </c>
      <c r="L105" s="301">
        <f t="shared" si="25"/>
        <v>0.1737900029271677</v>
      </c>
      <c r="M105" s="301">
        <f t="shared" si="25"/>
        <v>0.16452635508448091</v>
      </c>
      <c r="N105" s="301">
        <f t="shared" si="25"/>
        <v>0.16657902786013742</v>
      </c>
      <c r="O105" s="301">
        <f t="shared" si="25"/>
        <v>0.16611773986525924</v>
      </c>
      <c r="P105" s="301">
        <f t="shared" si="25"/>
        <v>0.1678316990679421</v>
      </c>
      <c r="Q105" s="301">
        <f t="shared" si="25"/>
        <v>0.16468479153022367</v>
      </c>
      <c r="R105" s="301">
        <f t="shared" si="25"/>
        <v>0.16287530954376564</v>
      </c>
      <c r="S105" s="301">
        <f t="shared" si="25"/>
        <v>0.15173681473114559</v>
      </c>
      <c r="T105" s="301">
        <f t="shared" si="25"/>
        <v>0.13664848986497657</v>
      </c>
      <c r="U105" s="301">
        <f t="shared" si="25"/>
        <v>0.1295423378344126</v>
      </c>
      <c r="V105" s="301">
        <f t="shared" si="25"/>
        <v>0.12832217561242162</v>
      </c>
      <c r="W105" s="301">
        <f t="shared" si="25"/>
        <v>0.14121665156358057</v>
      </c>
      <c r="X105" s="301">
        <f t="shared" si="25"/>
        <v>0.15765606276442687</v>
      </c>
      <c r="Y105" s="301">
        <f t="shared" si="25"/>
        <v>0.15845159465815922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1.0556356090402976E-2</v>
      </c>
      <c r="C106" s="302">
        <f t="shared" si="26"/>
        <v>1.1182471242501116E-2</v>
      </c>
      <c r="D106" s="302">
        <f t="shared" si="26"/>
        <v>1.0467203205130298E-2</v>
      </c>
      <c r="E106" s="302">
        <f t="shared" si="26"/>
        <v>9.2851041703478562E-3</v>
      </c>
      <c r="F106" s="302">
        <f t="shared" si="26"/>
        <v>1.000516866544888E-2</v>
      </c>
      <c r="G106" s="302">
        <f t="shared" si="26"/>
        <v>9.3353095557827843E-3</v>
      </c>
      <c r="H106" s="302">
        <f t="shared" si="26"/>
        <v>8.8010064510326731E-3</v>
      </c>
      <c r="I106" s="302">
        <f t="shared" si="26"/>
        <v>9.3600588716248236E-3</v>
      </c>
      <c r="J106" s="302">
        <f t="shared" si="26"/>
        <v>9.06216789334734E-3</v>
      </c>
      <c r="K106" s="302">
        <f t="shared" si="26"/>
        <v>5.829547336186759E-3</v>
      </c>
      <c r="L106" s="302">
        <f t="shared" si="26"/>
        <v>6.5227387884400113E-3</v>
      </c>
      <c r="M106" s="302">
        <f t="shared" si="26"/>
        <v>8.4702034693018673E-3</v>
      </c>
      <c r="N106" s="302">
        <f t="shared" si="26"/>
        <v>8.0706753229611971E-3</v>
      </c>
      <c r="O106" s="302">
        <f t="shared" si="26"/>
        <v>8.008979372058949E-3</v>
      </c>
      <c r="P106" s="302">
        <f t="shared" si="26"/>
        <v>7.692096324903845E-3</v>
      </c>
      <c r="Q106" s="302">
        <f t="shared" si="26"/>
        <v>8.3065102297920374E-3</v>
      </c>
      <c r="R106" s="302">
        <f t="shared" si="26"/>
        <v>8.6702536343095139E-3</v>
      </c>
      <c r="S106" s="302">
        <f t="shared" si="26"/>
        <v>1.0861298825660372E-2</v>
      </c>
      <c r="T106" s="302">
        <f t="shared" si="26"/>
        <v>1.3416711532016224E-2</v>
      </c>
      <c r="U106" s="302">
        <f t="shared" si="26"/>
        <v>1.4457823794944992E-2</v>
      </c>
      <c r="V106" s="302">
        <f t="shared" si="26"/>
        <v>1.4626287577347514E-2</v>
      </c>
      <c r="W106" s="302">
        <f t="shared" si="26"/>
        <v>1.2691464498222239E-2</v>
      </c>
      <c r="X106" s="302">
        <f t="shared" si="26"/>
        <v>9.7997357566294799E-3</v>
      </c>
      <c r="Y106" s="302">
        <f t="shared" si="26"/>
        <v>9.6502615805573698E-3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4.0383213723994629E-3</v>
      </c>
      <c r="C107" s="302">
        <f t="shared" si="27"/>
        <v>4.2741464727309173E-3</v>
      </c>
      <c r="D107" s="302">
        <f t="shared" si="27"/>
        <v>4.0047255935026912E-3</v>
      </c>
      <c r="E107" s="302">
        <f t="shared" si="27"/>
        <v>3.5657223730880768E-3</v>
      </c>
      <c r="F107" s="302">
        <f t="shared" si="27"/>
        <v>3.842643331018197E-3</v>
      </c>
      <c r="G107" s="302">
        <f t="shared" si="27"/>
        <v>3.579873978015252E-3</v>
      </c>
      <c r="H107" s="302">
        <f t="shared" si="27"/>
        <v>3.3808493181557314E-3</v>
      </c>
      <c r="I107" s="302">
        <f t="shared" si="27"/>
        <v>3.597472239102768E-3</v>
      </c>
      <c r="J107" s="302">
        <f t="shared" si="27"/>
        <v>3.4848239029135991E-3</v>
      </c>
      <c r="K107" s="302">
        <f t="shared" si="27"/>
        <v>2.2419572445645892E-3</v>
      </c>
      <c r="L107" s="302">
        <f t="shared" si="27"/>
        <v>2.5021623732309674E-3</v>
      </c>
      <c r="M107" s="302">
        <f t="shared" si="27"/>
        <v>3.2024844772682148E-3</v>
      </c>
      <c r="N107" s="302">
        <f t="shared" si="27"/>
        <v>3.0464501363159798E-3</v>
      </c>
      <c r="O107" s="302">
        <f t="shared" si="27"/>
        <v>3.0798394337779606E-3</v>
      </c>
      <c r="P107" s="302">
        <f t="shared" si="27"/>
        <v>2.9557775376706972E-3</v>
      </c>
      <c r="Q107" s="302">
        <f t="shared" si="27"/>
        <v>3.1911947446261039E-3</v>
      </c>
      <c r="R107" s="302">
        <f t="shared" si="27"/>
        <v>3.3266073532520831E-3</v>
      </c>
      <c r="S107" s="302">
        <f t="shared" si="27"/>
        <v>4.1327797022564202E-3</v>
      </c>
      <c r="T107" s="302">
        <f t="shared" si="27"/>
        <v>5.0992237416673117E-3</v>
      </c>
      <c r="U107" s="302">
        <f t="shared" si="27"/>
        <v>5.4998956844567503E-3</v>
      </c>
      <c r="V107" s="302">
        <f t="shared" si="27"/>
        <v>5.5649502952630605E-3</v>
      </c>
      <c r="W107" s="302">
        <f t="shared" si="27"/>
        <v>4.8241209617766916E-3</v>
      </c>
      <c r="X107" s="302">
        <f t="shared" si="27"/>
        <v>3.7266908587072476E-3</v>
      </c>
      <c r="Y107" s="302">
        <f t="shared" si="27"/>
        <v>3.6700214791729191E-3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0.13833520481627834</v>
      </c>
      <c r="C108" s="302">
        <f t="shared" si="28"/>
        <v>0.13401328790813688</v>
      </c>
      <c r="D108" s="302">
        <f t="shared" si="28"/>
        <v>0.13894325040472202</v>
      </c>
      <c r="E108" s="302">
        <f t="shared" si="28"/>
        <v>0.14621997659910629</v>
      </c>
      <c r="F108" s="302">
        <f t="shared" si="28"/>
        <v>0.14131885522221749</v>
      </c>
      <c r="G108" s="302">
        <f t="shared" si="28"/>
        <v>0.14611152978190131</v>
      </c>
      <c r="H108" s="302">
        <f t="shared" si="28"/>
        <v>0.14945481409269981</v>
      </c>
      <c r="I108" s="302">
        <f t="shared" si="28"/>
        <v>0.14563919832338731</v>
      </c>
      <c r="J108" s="302">
        <f t="shared" si="28"/>
        <v>0.14758837234856953</v>
      </c>
      <c r="K108" s="302">
        <f t="shared" si="28"/>
        <v>0.16900096604895168</v>
      </c>
      <c r="L108" s="302">
        <f t="shared" si="28"/>
        <v>0.16476510176549672</v>
      </c>
      <c r="M108" s="302">
        <f t="shared" si="28"/>
        <v>0.15285366713791082</v>
      </c>
      <c r="N108" s="302">
        <f t="shared" si="28"/>
        <v>0.15546190240086025</v>
      </c>
      <c r="O108" s="302">
        <f t="shared" si="28"/>
        <v>0.15502892105942231</v>
      </c>
      <c r="P108" s="302">
        <f t="shared" si="28"/>
        <v>0.15718382520536756</v>
      </c>
      <c r="Q108" s="302">
        <f t="shared" si="28"/>
        <v>0.15318708655580554</v>
      </c>
      <c r="R108" s="302">
        <f t="shared" si="28"/>
        <v>0.15087844855620405</v>
      </c>
      <c r="S108" s="302">
        <f t="shared" si="28"/>
        <v>0.1367427362032288</v>
      </c>
      <c r="T108" s="302">
        <f t="shared" si="28"/>
        <v>0.11813255459129306</v>
      </c>
      <c r="U108" s="302">
        <f t="shared" si="28"/>
        <v>0.10958461835501085</v>
      </c>
      <c r="V108" s="302">
        <f t="shared" si="28"/>
        <v>0.10813093773981104</v>
      </c>
      <c r="W108" s="302">
        <f t="shared" si="28"/>
        <v>0.12370106610358164</v>
      </c>
      <c r="X108" s="302">
        <f t="shared" si="28"/>
        <v>0.14412963614909016</v>
      </c>
      <c r="Y108" s="302">
        <f t="shared" si="28"/>
        <v>0.14513131159842893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0.1343866721663578</v>
      </c>
      <c r="C109" s="235">
        <f t="shared" si="29"/>
        <v>0.13018811669787816</v>
      </c>
      <c r="D109" s="235">
        <f t="shared" si="29"/>
        <v>0.13497736217375617</v>
      </c>
      <c r="E109" s="235">
        <f t="shared" si="29"/>
        <v>0.14204638714702894</v>
      </c>
      <c r="F109" s="235">
        <f t="shared" si="29"/>
        <v>0.13728515957232568</v>
      </c>
      <c r="G109" s="235">
        <f t="shared" si="29"/>
        <v>0.14194103575155037</v>
      </c>
      <c r="H109" s="235">
        <f t="shared" si="29"/>
        <v>0.14518889195150256</v>
      </c>
      <c r="I109" s="235">
        <f t="shared" si="29"/>
        <v>0.14148218615535763</v>
      </c>
      <c r="J109" s="235">
        <f t="shared" si="29"/>
        <v>0.14337572447096755</v>
      </c>
      <c r="K109" s="235">
        <f t="shared" si="29"/>
        <v>0.16417713372659656</v>
      </c>
      <c r="L109" s="235">
        <f t="shared" si="29"/>
        <v>0.16006217466351594</v>
      </c>
      <c r="M109" s="235">
        <f t="shared" si="29"/>
        <v>0.14849073077506905</v>
      </c>
      <c r="N109" s="235">
        <f t="shared" si="29"/>
        <v>0.15102451859632696</v>
      </c>
      <c r="O109" s="235">
        <f t="shared" si="29"/>
        <v>0.15060389593802934</v>
      </c>
      <c r="P109" s="235">
        <f t="shared" si="29"/>
        <v>0.15269729217361275</v>
      </c>
      <c r="Q109" s="235">
        <f t="shared" si="29"/>
        <v>0.14881463332804543</v>
      </c>
      <c r="R109" s="235">
        <f t="shared" si="29"/>
        <v>0.14657189129852885</v>
      </c>
      <c r="S109" s="235">
        <f t="shared" si="29"/>
        <v>0.13283965774062784</v>
      </c>
      <c r="T109" s="235">
        <f t="shared" si="29"/>
        <v>0.11476067069925187</v>
      </c>
      <c r="U109" s="235">
        <f t="shared" si="29"/>
        <v>0.10645672011624729</v>
      </c>
      <c r="V109" s="235">
        <f t="shared" si="29"/>
        <v>0.10504453223154434</v>
      </c>
      <c r="W109" s="235">
        <f t="shared" si="29"/>
        <v>0.12017023894365036</v>
      </c>
      <c r="X109" s="235">
        <f t="shared" si="29"/>
        <v>0.14001571175138058</v>
      </c>
      <c r="Y109" s="235">
        <f t="shared" si="29"/>
        <v>0.14098879615463247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341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2">
        <f>IF(B$5=0,0,B$5/FBT_fec!B$5)</f>
        <v>0.51416715786507672</v>
      </c>
      <c r="C113" s="322">
        <f>IF(C$5=0,0,C$5/FBT_fec!C$5)</f>
        <v>0.511214104736752</v>
      </c>
      <c r="D113" s="322">
        <f>IF(D$5=0,0,D$5/FBT_fec!D$5)</f>
        <v>0.51458150669328462</v>
      </c>
      <c r="E113" s="322">
        <f>IF(E$5=0,0,E$5/FBT_fec!E$5)</f>
        <v>0.51860029674822983</v>
      </c>
      <c r="F113" s="322">
        <f>IF(F$5=0,0,F$5/FBT_fec!F$5)</f>
        <v>0.51537934599037771</v>
      </c>
      <c r="G113" s="322">
        <f>IF(G$5=0,0,G$5/FBT_fec!G$5)</f>
        <v>0.51875824720077557</v>
      </c>
      <c r="H113" s="322">
        <f>IF(H$5=0,0,H$5/FBT_fec!H$5)</f>
        <v>0.52136078516983442</v>
      </c>
      <c r="I113" s="322">
        <f>IF(I$5=0,0,I$5/FBT_fec!I$5)</f>
        <v>0.51918560979049122</v>
      </c>
      <c r="J113" s="322">
        <f>IF(J$5=0,0,J$5/FBT_fec!J$5)</f>
        <v>0.52063741983248801</v>
      </c>
      <c r="K113" s="322">
        <f>IF(K$5=0,0,K$5/FBT_fec!K$5)</f>
        <v>0.5339415504531615</v>
      </c>
      <c r="L113" s="322">
        <f>IF(L$5=0,0,L$5/FBT_fec!L$5)</f>
        <v>0.5308725268724106</v>
      </c>
      <c r="M113" s="322">
        <f>IF(M$5=0,0,M$5/FBT_fec!M$5)</f>
        <v>0.52133353012014039</v>
      </c>
      <c r="N113" s="322">
        <f>IF(N$5=0,0,N$5/FBT_fec!N$5)</f>
        <v>0.52254656392169263</v>
      </c>
      <c r="O113" s="322">
        <f>IF(O$5=0,0,O$5/FBT_fec!O$5)</f>
        <v>0.52556510036576309</v>
      </c>
      <c r="P113" s="322">
        <f>IF(P$5=0,0,P$5/FBT_fec!P$5)</f>
        <v>0.52676772061443411</v>
      </c>
      <c r="Q113" s="322">
        <f>IF(Q$5=0,0,Q$5/FBT_fec!Q$5)</f>
        <v>0.52436711989405871</v>
      </c>
      <c r="R113" s="322">
        <f>IF(R$5=0,0,R$5/FBT_fec!R$5)</f>
        <v>0.52264126798607202</v>
      </c>
      <c r="S113" s="322">
        <f>IF(S$5=0,0,S$5/FBT_fec!S$5)</f>
        <v>0.51042765211367547</v>
      </c>
      <c r="T113" s="322">
        <f>IF(T$5=0,0,T$5/FBT_fec!T$5)</f>
        <v>0.49614991061046926</v>
      </c>
      <c r="U113" s="322">
        <f>IF(U$5=0,0,U$5/FBT_fec!U$5)</f>
        <v>0.48976661008830558</v>
      </c>
      <c r="V113" s="322">
        <f>IF(V$5=0,0,V$5/FBT_fec!V$5)</f>
        <v>0.48875480506504265</v>
      </c>
      <c r="W113" s="322">
        <f>IF(W$5=0,0,W$5/FBT_fec!W$5)</f>
        <v>0.49986821658854341</v>
      </c>
      <c r="X113" s="322">
        <f>IF(X$5=0,0,X$5/FBT_fec!X$5)</f>
        <v>0.51365753671202274</v>
      </c>
      <c r="Y113" s="322">
        <f>IF(Y$5=0,0,Y$5/FBT_fec!Y$5)</f>
        <v>0.51428696974233834</v>
      </c>
      <c r="DA113" s="95"/>
    </row>
    <row r="114" spans="1:105" ht="12" customHeight="1" x14ac:dyDescent="0.25">
      <c r="A114" s="55" t="s">
        <v>91</v>
      </c>
      <c r="B114" s="334">
        <f>IF(B$6=0,0,B$6/FBT_fec!B$6)</f>
        <v>0.47510580616190523</v>
      </c>
      <c r="C114" s="334">
        <f>IF(C$6=0,0,C$6/FBT_fec!C$6)</f>
        <v>0.47510580616190523</v>
      </c>
      <c r="D114" s="334">
        <f>IF(D$6=0,0,D$6/FBT_fec!D$6)</f>
        <v>0.47510580616190529</v>
      </c>
      <c r="E114" s="334">
        <f>IF(E$6=0,0,E$6/FBT_fec!E$6)</f>
        <v>0.47510580616190518</v>
      </c>
      <c r="F114" s="334">
        <f>IF(F$6=0,0,F$6/FBT_fec!F$6)</f>
        <v>0.47510580616190518</v>
      </c>
      <c r="G114" s="334">
        <f>IF(G$6=0,0,G$6/FBT_fec!G$6)</f>
        <v>0.47510580616190529</v>
      </c>
      <c r="H114" s="334">
        <f>IF(H$6=0,0,H$6/FBT_fec!H$6)</f>
        <v>0.47510580616190523</v>
      </c>
      <c r="I114" s="334">
        <f>IF(I$6=0,0,I$6/FBT_fec!I$6)</f>
        <v>0.47510580616190529</v>
      </c>
      <c r="J114" s="334">
        <f>IF(J$6=0,0,J$6/FBT_fec!J$6)</f>
        <v>0.47510580616190523</v>
      </c>
      <c r="K114" s="334">
        <f>IF(K$6=0,0,K$6/FBT_fec!K$6)</f>
        <v>0.47510580616190523</v>
      </c>
      <c r="L114" s="334">
        <f>IF(L$6=0,0,L$6/FBT_fec!L$6)</f>
        <v>0.47510580616190512</v>
      </c>
      <c r="M114" s="334">
        <f>IF(M$6=0,0,M$6/FBT_fec!M$6)</f>
        <v>0.47510580616190512</v>
      </c>
      <c r="N114" s="334">
        <f>IF(N$6=0,0,N$6/FBT_fec!N$6)</f>
        <v>0.47510580616190518</v>
      </c>
      <c r="O114" s="334">
        <f>IF(O$6=0,0,O$6/FBT_fec!O$6)</f>
        <v>0.47510580616190518</v>
      </c>
      <c r="P114" s="334">
        <f>IF(P$6=0,0,P$6/FBT_fec!P$6)</f>
        <v>0.47510580616190529</v>
      </c>
      <c r="Q114" s="334">
        <f>IF(Q$6=0,0,Q$6/FBT_fec!Q$6)</f>
        <v>0.4751058061619054</v>
      </c>
      <c r="R114" s="334">
        <f>IF(R$6=0,0,R$6/FBT_fec!R$6)</f>
        <v>0.47510580616190529</v>
      </c>
      <c r="S114" s="334">
        <f>IF(S$6=0,0,S$6/FBT_fec!S$6)</f>
        <v>0.47510580616190512</v>
      </c>
      <c r="T114" s="334">
        <f>IF(T$6=0,0,T$6/FBT_fec!T$6)</f>
        <v>0.47510580616190512</v>
      </c>
      <c r="U114" s="334">
        <f>IF(U$6=0,0,U$6/FBT_fec!U$6)</f>
        <v>0.4751058061619054</v>
      </c>
      <c r="V114" s="334">
        <f>IF(V$6=0,0,V$6/FBT_fec!V$6)</f>
        <v>0.47510580616190545</v>
      </c>
      <c r="W114" s="334">
        <f>IF(W$6=0,0,W$6/FBT_fec!W$6)</f>
        <v>0.47510580616190518</v>
      </c>
      <c r="X114" s="334">
        <f>IF(X$6=0,0,X$6/FBT_fec!X$6)</f>
        <v>0.47510580616190523</v>
      </c>
      <c r="Y114" s="334">
        <f>IF(Y$6=0,0,Y$6/FBT_fec!Y$6)</f>
        <v>0.47510580616190523</v>
      </c>
      <c r="DA114" s="67"/>
    </row>
    <row r="115" spans="1:105" ht="12" customHeight="1" x14ac:dyDescent="0.25">
      <c r="A115" s="173" t="s">
        <v>92</v>
      </c>
      <c r="B115" s="335">
        <f>IF(B$7=0,0,B$7/FBT_fec!B$7)</f>
        <v>0.1231266763844449</v>
      </c>
      <c r="C115" s="335">
        <f>IF(C$7=0,0,C$7/FBT_fec!C$7)</f>
        <v>0.1231266763844449</v>
      </c>
      <c r="D115" s="335">
        <f>IF(D$7=0,0,D$7/FBT_fec!D$7)</f>
        <v>0.12312667638444488</v>
      </c>
      <c r="E115" s="335">
        <f>IF(E$7=0,0,E$7/FBT_fec!E$7)</f>
        <v>0.12312667638444491</v>
      </c>
      <c r="F115" s="335">
        <f>IF(F$7=0,0,F$7/FBT_fec!F$7)</f>
        <v>0.12312667638444491</v>
      </c>
      <c r="G115" s="335">
        <f>IF(G$7=0,0,G$7/FBT_fec!G$7)</f>
        <v>0.12312667638444491</v>
      </c>
      <c r="H115" s="335">
        <f>IF(H$7=0,0,H$7/FBT_fec!H$7)</f>
        <v>0.12312667638444491</v>
      </c>
      <c r="I115" s="335">
        <f>IF(I$7=0,0,I$7/FBT_fec!I$7)</f>
        <v>0.12312667638444487</v>
      </c>
      <c r="J115" s="335">
        <f>IF(J$7=0,0,J$7/FBT_fec!J$7)</f>
        <v>0.12312667638444491</v>
      </c>
      <c r="K115" s="335">
        <f>IF(K$7=0,0,K$7/FBT_fec!K$7)</f>
        <v>0.12312667638444488</v>
      </c>
      <c r="L115" s="335">
        <f>IF(L$7=0,0,L$7/FBT_fec!L$7)</f>
        <v>0.12312667638444491</v>
      </c>
      <c r="M115" s="335">
        <f>IF(M$7=0,0,M$7/FBT_fec!M$7)</f>
        <v>0.12312667638444487</v>
      </c>
      <c r="N115" s="335">
        <f>IF(N$7=0,0,N$7/FBT_fec!N$7)</f>
        <v>0.12312667638444491</v>
      </c>
      <c r="O115" s="335">
        <f>IF(O$7=0,0,O$7/FBT_fec!O$7)</f>
        <v>0.1231266763844449</v>
      </c>
      <c r="P115" s="335">
        <f>IF(P$7=0,0,P$7/FBT_fec!P$7)</f>
        <v>0.12312667638444488</v>
      </c>
      <c r="Q115" s="335">
        <f>IF(Q$7=0,0,Q$7/FBT_fec!Q$7)</f>
        <v>0.12312667638444491</v>
      </c>
      <c r="R115" s="335">
        <f>IF(R$7=0,0,R$7/FBT_fec!R$7)</f>
        <v>0.12312667638444488</v>
      </c>
      <c r="S115" s="335">
        <f>IF(S$7=0,0,S$7/FBT_fec!S$7)</f>
        <v>0.12312667638444492</v>
      </c>
      <c r="T115" s="335">
        <f>IF(T$7=0,0,T$7/FBT_fec!T$7)</f>
        <v>0.12312667638444491</v>
      </c>
      <c r="U115" s="335">
        <f>IF(U$7=0,0,U$7/FBT_fec!U$7)</f>
        <v>0.12312667638444488</v>
      </c>
      <c r="V115" s="335">
        <f>IF(V$7=0,0,V$7/FBT_fec!V$7)</f>
        <v>0.12312667638444492</v>
      </c>
      <c r="W115" s="335">
        <f>IF(W$7=0,0,W$7/FBT_fec!W$7)</f>
        <v>0.12312667638444487</v>
      </c>
      <c r="X115" s="335">
        <f>IF(X$7=0,0,X$7/FBT_fec!X$7)</f>
        <v>0.1231266763844449</v>
      </c>
      <c r="Y115" s="335">
        <f>IF(Y$7=0,0,Y$7/FBT_fec!Y$7)</f>
        <v>0.12312667638444487</v>
      </c>
      <c r="DA115" s="177"/>
    </row>
    <row r="116" spans="1:105" ht="12" customHeight="1" x14ac:dyDescent="0.25">
      <c r="A116" s="173" t="s">
        <v>93</v>
      </c>
      <c r="B116" s="335">
        <f>IF(B$8=0,0,B$8/FBT_fec!B$8)</f>
        <v>0.67286729076933094</v>
      </c>
      <c r="C116" s="335">
        <f>IF(C$8=0,0,C$8/FBT_fec!C$8)</f>
        <v>0.67286729076933138</v>
      </c>
      <c r="D116" s="335">
        <f>IF(D$8=0,0,D$8/FBT_fec!D$8)</f>
        <v>0.67286729076933116</v>
      </c>
      <c r="E116" s="335">
        <f>IF(E$8=0,0,E$8/FBT_fec!E$8)</f>
        <v>0.67286729076933105</v>
      </c>
      <c r="F116" s="335">
        <f>IF(F$8=0,0,F$8/FBT_fec!F$8)</f>
        <v>0.67286729076933116</v>
      </c>
      <c r="G116" s="335">
        <f>IF(G$8=0,0,G$8/FBT_fec!G$8)</f>
        <v>0.67286729076933127</v>
      </c>
      <c r="H116" s="335">
        <f>IF(H$8=0,0,H$8/FBT_fec!H$8)</f>
        <v>0.67286729076933105</v>
      </c>
      <c r="I116" s="335">
        <f>IF(I$8=0,0,I$8/FBT_fec!I$8)</f>
        <v>0.67286729076933116</v>
      </c>
      <c r="J116" s="335">
        <f>IF(J$8=0,0,J$8/FBT_fec!J$8)</f>
        <v>0.67286729076933083</v>
      </c>
      <c r="K116" s="335">
        <f>IF(K$8=0,0,K$8/FBT_fec!K$8)</f>
        <v>0.67286729076933116</v>
      </c>
      <c r="L116" s="335">
        <f>IF(L$8=0,0,L$8/FBT_fec!L$8)</f>
        <v>0.67286729076933127</v>
      </c>
      <c r="M116" s="335">
        <f>IF(M$8=0,0,M$8/FBT_fec!M$8)</f>
        <v>0.67286729076933138</v>
      </c>
      <c r="N116" s="335">
        <f>IF(N$8=0,0,N$8/FBT_fec!N$8)</f>
        <v>0.67286729076933116</v>
      </c>
      <c r="O116" s="335">
        <f>IF(O$8=0,0,O$8/FBT_fec!O$8)</f>
        <v>0.67286729076933083</v>
      </c>
      <c r="P116" s="335">
        <f>IF(P$8=0,0,P$8/FBT_fec!P$8)</f>
        <v>0.67286729076933127</v>
      </c>
      <c r="Q116" s="335">
        <f>IF(Q$8=0,0,Q$8/FBT_fec!Q$8)</f>
        <v>0.67286729076933083</v>
      </c>
      <c r="R116" s="335">
        <f>IF(R$8=0,0,R$8/FBT_fec!R$8)</f>
        <v>0.67286729076933127</v>
      </c>
      <c r="S116" s="335">
        <f>IF(S$8=0,0,S$8/FBT_fec!S$8)</f>
        <v>0.67286729076933116</v>
      </c>
      <c r="T116" s="335">
        <f>IF(T$8=0,0,T$8/FBT_fec!T$8)</f>
        <v>0.67286729076933105</v>
      </c>
      <c r="U116" s="335">
        <f>IF(U$8=0,0,U$8/FBT_fec!U$8)</f>
        <v>0.67286729076933105</v>
      </c>
      <c r="V116" s="335">
        <f>IF(V$8=0,0,V$8/FBT_fec!V$8)</f>
        <v>0.67286729076933116</v>
      </c>
      <c r="W116" s="335">
        <f>IF(W$8=0,0,W$8/FBT_fec!W$8)</f>
        <v>0.67286729076933116</v>
      </c>
      <c r="X116" s="335">
        <f>IF(X$8=0,0,X$8/FBT_fec!X$8)</f>
        <v>0.67286729076933105</v>
      </c>
      <c r="Y116" s="335">
        <f>IF(Y$8=0,0,Y$8/FBT_fec!Y$8)</f>
        <v>0.67286729076933105</v>
      </c>
      <c r="DA116" s="177"/>
    </row>
    <row r="117" spans="1:105" ht="12" customHeight="1" x14ac:dyDescent="0.25">
      <c r="A117" s="173" t="s">
        <v>94</v>
      </c>
      <c r="B117" s="335">
        <f>IF(B$9=0,0,B$9/FBT_fec!B$9)</f>
        <v>0.47551879718259032</v>
      </c>
      <c r="C117" s="335">
        <f>IF(C$9=0,0,C$9/FBT_fec!C$9)</f>
        <v>0.47551879718259038</v>
      </c>
      <c r="D117" s="335">
        <f>IF(D$9=0,0,D$9/FBT_fec!D$9)</f>
        <v>0.47551879718259038</v>
      </c>
      <c r="E117" s="335">
        <f>IF(E$9=0,0,E$9/FBT_fec!E$9)</f>
        <v>0.47551879718259038</v>
      </c>
      <c r="F117" s="335">
        <f>IF(F$9=0,0,F$9/FBT_fec!F$9)</f>
        <v>0.47551879718259044</v>
      </c>
      <c r="G117" s="335">
        <f>IF(G$9=0,0,G$9/FBT_fec!G$9)</f>
        <v>0.47551879718259032</v>
      </c>
      <c r="H117" s="335">
        <f>IF(H$9=0,0,H$9/FBT_fec!H$9)</f>
        <v>0.47551879718259038</v>
      </c>
      <c r="I117" s="335">
        <f>IF(I$9=0,0,I$9/FBT_fec!I$9)</f>
        <v>0.47551879718259044</v>
      </c>
      <c r="J117" s="335">
        <f>IF(J$9=0,0,J$9/FBT_fec!J$9)</f>
        <v>0.47551879718259038</v>
      </c>
      <c r="K117" s="335">
        <f>IF(K$9=0,0,K$9/FBT_fec!K$9)</f>
        <v>0.47551879718259032</v>
      </c>
      <c r="L117" s="335">
        <f>IF(L$9=0,0,L$9/FBT_fec!L$9)</f>
        <v>0.47551879718259038</v>
      </c>
      <c r="M117" s="335">
        <f>IF(M$9=0,0,M$9/FBT_fec!M$9)</f>
        <v>0.47551879718259049</v>
      </c>
      <c r="N117" s="335">
        <f>IF(N$9=0,0,N$9/FBT_fec!N$9)</f>
        <v>0.47551879718259027</v>
      </c>
      <c r="O117" s="335">
        <f>IF(O$9=0,0,O$9/FBT_fec!O$9)</f>
        <v>0.47551879718259038</v>
      </c>
      <c r="P117" s="335">
        <f>IF(P$9=0,0,P$9/FBT_fec!P$9)</f>
        <v>0.47551879718259049</v>
      </c>
      <c r="Q117" s="335">
        <f>IF(Q$9=0,0,Q$9/FBT_fec!Q$9)</f>
        <v>0.47551879718259038</v>
      </c>
      <c r="R117" s="335">
        <f>IF(R$9=0,0,R$9/FBT_fec!R$9)</f>
        <v>0.47551879718259027</v>
      </c>
      <c r="S117" s="335">
        <f>IF(S$9=0,0,S$9/FBT_fec!S$9)</f>
        <v>0.47551879718259049</v>
      </c>
      <c r="T117" s="335">
        <f>IF(T$9=0,0,T$9/FBT_fec!T$9)</f>
        <v>0.47551879718259044</v>
      </c>
      <c r="U117" s="335">
        <f>IF(U$9=0,0,U$9/FBT_fec!U$9)</f>
        <v>0.47551879718259027</v>
      </c>
      <c r="V117" s="335">
        <f>IF(V$9=0,0,V$9/FBT_fec!V$9)</f>
        <v>0.47551879718259032</v>
      </c>
      <c r="W117" s="335">
        <f>IF(W$9=0,0,W$9/FBT_fec!W$9)</f>
        <v>0.47551879718259032</v>
      </c>
      <c r="X117" s="335">
        <f>IF(X$9=0,0,X$9/FBT_fec!X$9)</f>
        <v>0.47551879718259049</v>
      </c>
      <c r="Y117" s="335">
        <f>IF(Y$9=0,0,Y$9/FBT_fec!Y$9)</f>
        <v>0.47551879718259049</v>
      </c>
      <c r="DA117" s="177"/>
    </row>
    <row r="118" spans="1:105" ht="12" customHeight="1" x14ac:dyDescent="0.25">
      <c r="A118" s="56" t="s">
        <v>95</v>
      </c>
      <c r="B118" s="336">
        <f>IF(B$10=0,0,B$10/FBT_fec!B$10)</f>
        <v>0.81081388676776678</v>
      </c>
      <c r="C118" s="336">
        <f>IF(C$10=0,0,C$10/FBT_fec!C$10)</f>
        <v>0.804152299699885</v>
      </c>
      <c r="D118" s="336">
        <f>IF(D$10=0,0,D$10/FBT_fec!D$10)</f>
        <v>0.81165430997100707</v>
      </c>
      <c r="E118" s="336">
        <f>IF(E$10=0,0,E$10/FBT_fec!E$10)</f>
        <v>0.82425700810804159</v>
      </c>
      <c r="F118" s="336">
        <f>IF(F$10=0,0,F$10/FBT_fec!F$10)</f>
        <v>0.82060411652024234</v>
      </c>
      <c r="G118" s="336">
        <f>IF(G$10=0,0,G$10/FBT_fec!G$10)</f>
        <v>0.82309779623324375</v>
      </c>
      <c r="H118" s="336">
        <f>IF(H$10=0,0,H$10/FBT_fec!H$10)</f>
        <v>0.82620689898295507</v>
      </c>
      <c r="I118" s="336">
        <f>IF(I$10=0,0,I$10/FBT_fec!I$10)</f>
        <v>0.82425365057415523</v>
      </c>
      <c r="J118" s="336">
        <f>IF(J$10=0,0,J$10/FBT_fec!J$10)</f>
        <v>0.82565538797994908</v>
      </c>
      <c r="K118" s="336">
        <f>IF(K$10=0,0,K$10/FBT_fec!K$10)</f>
        <v>0.83155894425449417</v>
      </c>
      <c r="L118" s="336">
        <f>IF(L$10=0,0,L$10/FBT_fec!L$10)</f>
        <v>0.83041590425195644</v>
      </c>
      <c r="M118" s="336">
        <f>IF(M$10=0,0,M$10/FBT_fec!M$10)</f>
        <v>0.82633732749545807</v>
      </c>
      <c r="N118" s="336">
        <f>IF(N$10=0,0,N$10/FBT_fec!N$10)</f>
        <v>0.82769846942921221</v>
      </c>
      <c r="O118" s="336">
        <f>IF(O$10=0,0,O$10/FBT_fec!O$10)</f>
        <v>0.82669930118561052</v>
      </c>
      <c r="P118" s="336">
        <f>IF(P$10=0,0,P$10/FBT_fec!P$10)</f>
        <v>0.82769138966533984</v>
      </c>
      <c r="Q118" s="336">
        <f>IF(Q$10=0,0,Q$10/FBT_fec!Q$10)</f>
        <v>0.82555467667442717</v>
      </c>
      <c r="R118" s="336">
        <f>IF(R$10=0,0,R$10/FBT_fec!R$10)</f>
        <v>0.82390193923831212</v>
      </c>
      <c r="S118" s="336">
        <f>IF(S$10=0,0,S$10/FBT_fec!S$10)</f>
        <v>0.80582122520575405</v>
      </c>
      <c r="T118" s="336">
        <f>IF(T$10=0,0,T$10/FBT_fec!T$10)</f>
        <v>0.76131287987386065</v>
      </c>
      <c r="U118" s="336">
        <f>IF(U$10=0,0,U$10/FBT_fec!U$10)</f>
        <v>0.73430744377598178</v>
      </c>
      <c r="V118" s="336">
        <f>IF(V$10=0,0,V$10/FBT_fec!V$10)</f>
        <v>0.72968060373055454</v>
      </c>
      <c r="W118" s="336">
        <f>IF(W$10=0,0,W$10/FBT_fec!W$10)</f>
        <v>0.77630169792483805</v>
      </c>
      <c r="X118" s="336">
        <f>IF(X$10=0,0,X$10/FBT_fec!X$10)</f>
        <v>0.81462786946678967</v>
      </c>
      <c r="Y118" s="336">
        <f>IF(Y$10=0,0,Y$10/FBT_fec!Y$10)</f>
        <v>0.81577997658531487</v>
      </c>
      <c r="DA118" s="68"/>
    </row>
    <row r="119" spans="1:105" ht="12" customHeight="1" x14ac:dyDescent="0.25">
      <c r="A119" s="174" t="s">
        <v>2147</v>
      </c>
      <c r="B119" s="349">
        <f>IF(B$16=0,0,B$16/FBT_fec!B$16)</f>
        <v>0.64186006184059385</v>
      </c>
      <c r="C119" s="349">
        <f>IF(C$16=0,0,C$16/FBT_fec!C$16)</f>
        <v>0.63693778471984586</v>
      </c>
      <c r="D119" s="349">
        <f>IF(D$16=0,0,D$16/FBT_fec!D$16)</f>
        <v>0.64248152370303901</v>
      </c>
      <c r="E119" s="349">
        <f>IF(E$16=0,0,E$16/FBT_fec!E$16)</f>
        <v>0.64836229762976472</v>
      </c>
      <c r="F119" s="349">
        <f>IF(F$16=0,0,F$16/FBT_fec!F$16)</f>
        <v>0.64442036268014724</v>
      </c>
      <c r="G119" s="349">
        <f>IF(G$16=0,0,G$16/FBT_fec!G$16)</f>
        <v>0.64836331421949767</v>
      </c>
      <c r="H119" s="349">
        <f>IF(H$16=0,0,H$16/FBT_fec!H$16)</f>
        <v>0.65069123971531762</v>
      </c>
      <c r="I119" s="349">
        <f>IF(I$16=0,0,I$16/FBT_fec!I$16)</f>
        <v>0.64835418533485256</v>
      </c>
      <c r="J119" s="349">
        <f>IF(J$16=0,0,J$16/FBT_fec!J$16)</f>
        <v>0.64973824291872351</v>
      </c>
      <c r="K119" s="349">
        <f>IF(K$16=0,0,K$16/FBT_fec!K$16)</f>
        <v>0.65726998820717186</v>
      </c>
      <c r="L119" s="349">
        <f>IF(L$16=0,0,L$16/FBT_fec!L$16)</f>
        <v>0.65642551322914977</v>
      </c>
      <c r="M119" s="349">
        <f>IF(M$16=0,0,M$16/FBT_fec!M$16)</f>
        <v>0.65196403937970937</v>
      </c>
      <c r="N119" s="349">
        <f>IF(N$16=0,0,N$16/FBT_fec!N$16)</f>
        <v>0.65312317994069224</v>
      </c>
      <c r="O119" s="349">
        <f>IF(O$16=0,0,O$16/FBT_fec!O$16)</f>
        <v>0.65363335125065103</v>
      </c>
      <c r="P119" s="349">
        <f>IF(P$16=0,0,P$16/FBT_fec!P$16)</f>
        <v>0.65437661598317798</v>
      </c>
      <c r="Q119" s="349">
        <f>IF(Q$16=0,0,Q$16/FBT_fec!Q$16)</f>
        <v>0.65277693030626749</v>
      </c>
      <c r="R119" s="349">
        <f>IF(R$16=0,0,R$16/FBT_fec!R$16)</f>
        <v>0.65155615040152348</v>
      </c>
      <c r="S119" s="349">
        <f>IF(S$16=0,0,S$16/FBT_fec!S$16)</f>
        <v>0.63841446932897639</v>
      </c>
      <c r="T119" s="349">
        <f>IF(T$16=0,0,T$16/FBT_fec!T$16)</f>
        <v>0.60611247848716243</v>
      </c>
      <c r="U119" s="349">
        <f>IF(U$16=0,0,U$16/FBT_fec!U$16)</f>
        <v>0.58655771175902072</v>
      </c>
      <c r="V119" s="349">
        <f>IF(V$16=0,0,V$16/FBT_fec!V$16)</f>
        <v>0.58319838301340976</v>
      </c>
      <c r="W119" s="349">
        <f>IF(W$16=0,0,W$16/FBT_fec!W$16)</f>
        <v>0.61704709827736282</v>
      </c>
      <c r="X119" s="349">
        <f>IF(X$16=0,0,X$16/FBT_fec!X$16)</f>
        <v>0.64498155259528955</v>
      </c>
      <c r="Y119" s="349">
        <f>IF(Y$16=0,0,Y$16/FBT_fec!Y$16)</f>
        <v>0.64582376652550355</v>
      </c>
      <c r="DA119" s="178"/>
    </row>
    <row r="120" spans="1:105" ht="12" customHeight="1" x14ac:dyDescent="0.25">
      <c r="A120" s="174" t="s">
        <v>2159</v>
      </c>
      <c r="B120" s="349">
        <f>IF(B$25=0,0,B$25/FBT_fec!B$25)</f>
        <v>0.35010548827668753</v>
      </c>
      <c r="C120" s="349">
        <f>IF(C$25=0,0,C$25/FBT_fec!C$25)</f>
        <v>0.3474206098471887</v>
      </c>
      <c r="D120" s="349">
        <f>IF(D$25=0,0,D$25/FBT_fec!D$25)</f>
        <v>0.35044446747438479</v>
      </c>
      <c r="E120" s="349">
        <f>IF(E$25=0,0,E$25/FBT_fec!E$25)</f>
        <v>0.3536521623435081</v>
      </c>
      <c r="F120" s="349">
        <f>IF(F$25=0,0,F$25/FBT_fec!F$25)</f>
        <v>0.35150201600735315</v>
      </c>
      <c r="G120" s="349">
        <f>IF(G$25=0,0,G$25/FBT_fec!G$25)</f>
        <v>0.35365271684699878</v>
      </c>
      <c r="H120" s="349">
        <f>IF(H$25=0,0,H$25/FBT_fec!H$25)</f>
        <v>0.35492249439017298</v>
      </c>
      <c r="I120" s="349">
        <f>IF(I$25=0,0,I$25/FBT_fec!I$25)</f>
        <v>0.35364773745537409</v>
      </c>
      <c r="J120" s="349">
        <f>IF(J$25=0,0,J$25/FBT_fec!J$25)</f>
        <v>0.35440267795566743</v>
      </c>
      <c r="K120" s="349">
        <f>IF(K$25=0,0,K$25/FBT_fec!K$25)</f>
        <v>0.35851090265845748</v>
      </c>
      <c r="L120" s="349">
        <f>IF(L$25=0,0,L$25/FBT_fec!L$25)</f>
        <v>0.35805027994317262</v>
      </c>
      <c r="M120" s="349">
        <f>IF(M$25=0,0,M$25/FBT_fec!M$25)</f>
        <v>0.35561674875256888</v>
      </c>
      <c r="N120" s="349">
        <f>IF(N$25=0,0,N$25/FBT_fec!N$25)</f>
        <v>0.35624900724037745</v>
      </c>
      <c r="O120" s="349">
        <f>IF(O$25=0,0,O$25/FBT_fec!O$25)</f>
        <v>0.35652728250035504</v>
      </c>
      <c r="P120" s="349">
        <f>IF(P$25=0,0,P$25/FBT_fec!P$25)</f>
        <v>0.35693269962718799</v>
      </c>
      <c r="Q120" s="349">
        <f>IF(Q$25=0,0,Q$25/FBT_fec!Q$25)</f>
        <v>0.35606014380341872</v>
      </c>
      <c r="R120" s="349">
        <f>IF(R$25=0,0,R$25/FBT_fec!R$25)</f>
        <v>0.35539426385537642</v>
      </c>
      <c r="S120" s="349">
        <f>IF(S$25=0,0,S$25/FBT_fec!S$25)</f>
        <v>0.34822607417944168</v>
      </c>
      <c r="T120" s="349">
        <f>IF(T$25=0,0,T$25/FBT_fec!T$25)</f>
        <v>0.33060680644754309</v>
      </c>
      <c r="U120" s="349">
        <f>IF(U$25=0,0,U$25/FBT_fec!U$25)</f>
        <v>0.31994057005037496</v>
      </c>
      <c r="V120" s="349">
        <f>IF(V$25=0,0,V$25/FBT_fec!V$25)</f>
        <v>0.31810820891640523</v>
      </c>
      <c r="W120" s="349">
        <f>IF(W$25=0,0,W$25/FBT_fec!W$25)</f>
        <v>0.33657114451492515</v>
      </c>
      <c r="X120" s="349">
        <f>IF(X$25=0,0,X$25/FBT_fec!X$25)</f>
        <v>0.35180811959743052</v>
      </c>
      <c r="Y120" s="349">
        <f>IF(Y$25=0,0,Y$25/FBT_fec!Y$25)</f>
        <v>0.35226750901391085</v>
      </c>
      <c r="DA120" s="178"/>
    </row>
    <row r="121" spans="1:105" ht="12" customHeight="1" x14ac:dyDescent="0.25">
      <c r="A121" s="174" t="s">
        <v>2171</v>
      </c>
      <c r="B121" s="349">
        <f>IF(B$34=0,0,B$34/FBT_fec!B$34)</f>
        <v>0.46860121876616034</v>
      </c>
      <c r="C121" s="349">
        <f>IF(C$34=0,0,C$34/FBT_fec!C$34)</f>
        <v>0.46793866083072999</v>
      </c>
      <c r="D121" s="349">
        <f>IF(D$34=0,0,D$34/FBT_fec!D$34)</f>
        <v>0.46869741985787949</v>
      </c>
      <c r="E121" s="349">
        <f>IF(E$34=0,0,E$34/FBT_fec!E$34)</f>
        <v>0.46579814945698667</v>
      </c>
      <c r="F121" s="349">
        <f>IF(F$34=0,0,F$34/FBT_fec!F$34)</f>
        <v>0.46539731492415365</v>
      </c>
      <c r="G121" s="349">
        <f>IF(G$34=0,0,G$34/FBT_fec!G$34)</f>
        <v>0.46685774449505263</v>
      </c>
      <c r="H121" s="349">
        <f>IF(H$34=0,0,H$34/FBT_fec!H$34)</f>
        <v>0.4677668690998707</v>
      </c>
      <c r="I121" s="349">
        <f>IF(I$34=0,0,I$34/FBT_fec!I$34)</f>
        <v>0.46798032499308073</v>
      </c>
      <c r="J121" s="349">
        <f>IF(J$34=0,0,J$34/FBT_fec!J$34)</f>
        <v>0.46856572755151737</v>
      </c>
      <c r="K121" s="349">
        <f>IF(K$34=0,0,K$34/FBT_fec!K$34)</f>
        <v>0.47236723493831489</v>
      </c>
      <c r="L121" s="349">
        <f>IF(L$34=0,0,L$34/FBT_fec!L$34)</f>
        <v>0.47058755941058111</v>
      </c>
      <c r="M121" s="349">
        <f>IF(M$34=0,0,M$34/FBT_fec!M$34)</f>
        <v>0.46332405405463362</v>
      </c>
      <c r="N121" s="349">
        <f>IF(N$34=0,0,N$34/FBT_fec!N$34)</f>
        <v>0.46192881294971638</v>
      </c>
      <c r="O121" s="349">
        <f>IF(O$34=0,0,O$34/FBT_fec!O$34)</f>
        <v>0.47186800608163193</v>
      </c>
      <c r="P121" s="349">
        <f>IF(P$34=0,0,P$34/FBT_fec!P$34)</f>
        <v>0.47180454311600817</v>
      </c>
      <c r="Q121" s="349">
        <f>IF(Q$34=0,0,Q$34/FBT_fec!Q$34)</f>
        <v>0.47166419066331938</v>
      </c>
      <c r="R121" s="349">
        <f>IF(R$34=0,0,R$34/FBT_fec!R$34)</f>
        <v>0.47075608884767911</v>
      </c>
      <c r="S121" s="349">
        <f>IF(S$34=0,0,S$34/FBT_fec!S$34)</f>
        <v>0.46325031132700517</v>
      </c>
      <c r="T121" s="349">
        <f>IF(T$34=0,0,T$34/FBT_fec!T$34)</f>
        <v>0.45931329302617679</v>
      </c>
      <c r="U121" s="349">
        <f>IF(U$34=0,0,U$34/FBT_fec!U$34)</f>
        <v>0.4577716771118544</v>
      </c>
      <c r="V121" s="349">
        <f>IF(V$34=0,0,V$34/FBT_fec!V$34)</f>
        <v>0.45758719129767295</v>
      </c>
      <c r="W121" s="349">
        <f>IF(W$34=0,0,W$34/FBT_fec!W$34)</f>
        <v>0.45953250124552131</v>
      </c>
      <c r="X121" s="349">
        <f>IF(X$34=0,0,X$34/FBT_fec!X$34)</f>
        <v>0.46008199475553702</v>
      </c>
      <c r="Y121" s="349">
        <f>IF(Y$34=0,0,Y$34/FBT_fec!Y$34)</f>
        <v>0.46000301542462979</v>
      </c>
      <c r="DA121" s="178"/>
    </row>
    <row r="122" spans="1:105" ht="12" customHeight="1" x14ac:dyDescent="0.25">
      <c r="A122" s="174" t="s">
        <v>2183</v>
      </c>
      <c r="B122" s="349">
        <f>IF(B$45=0,0,B$45/FBT_fec!B$45)</f>
        <v>0.41424781448994441</v>
      </c>
      <c r="C122" s="349">
        <f>IF(C$45=0,0,C$45/FBT_fec!C$45)</f>
        <v>0.41422815587516704</v>
      </c>
      <c r="D122" s="349">
        <f>IF(D$45=0,0,D$45/FBT_fec!D$45)</f>
        <v>0.41424767194238182</v>
      </c>
      <c r="E122" s="349">
        <f>IF(E$45=0,0,E$45/FBT_fec!E$45)</f>
        <v>0.41179272250225163</v>
      </c>
      <c r="F122" s="349">
        <f>IF(F$45=0,0,F$45/FBT_fec!F$45)</f>
        <v>0.41206564748397756</v>
      </c>
      <c r="G122" s="349">
        <f>IF(G$45=0,0,G$45/FBT_fec!G$45)</f>
        <v>0.41242422776537285</v>
      </c>
      <c r="H122" s="349">
        <f>IF(H$45=0,0,H$45/FBT_fec!H$45)</f>
        <v>0.4126553505161199</v>
      </c>
      <c r="I122" s="349">
        <f>IF(I$45=0,0,I$45/FBT_fec!I$45)</f>
        <v>0.41331412285003921</v>
      </c>
      <c r="J122" s="349">
        <f>IF(J$45=0,0,J$45/FBT_fec!J$45)</f>
        <v>0.41345335974226344</v>
      </c>
      <c r="K122" s="349">
        <f>IF(K$45=0,0,K$45/FBT_fec!K$45)</f>
        <v>0.41151183872208685</v>
      </c>
      <c r="L122" s="349">
        <f>IF(L$45=0,0,L$45/FBT_fec!L$45)</f>
        <v>0.41151272875868572</v>
      </c>
      <c r="M122" s="349">
        <f>IF(M$45=0,0,M$45/FBT_fec!M$45)</f>
        <v>0.4101958670756774</v>
      </c>
      <c r="N122" s="349">
        <f>IF(N$45=0,0,N$45/FBT_fec!N$45)</f>
        <v>0.40903752616554345</v>
      </c>
      <c r="O122" s="349">
        <f>IF(O$45=0,0,O$45/FBT_fec!O$45)</f>
        <v>0.41402608290634962</v>
      </c>
      <c r="P122" s="349">
        <f>IF(P$45=0,0,P$45/FBT_fec!P$45)</f>
        <v>0.41365687708676474</v>
      </c>
      <c r="Q122" s="349">
        <f>IF(Q$45=0,0,Q$45/FBT_fec!Q$45)</f>
        <v>0.41426447377432424</v>
      </c>
      <c r="R122" s="349">
        <f>IF(R$45=0,0,R$45/FBT_fec!R$45)</f>
        <v>0.41405935738029953</v>
      </c>
      <c r="S122" s="349">
        <f>IF(S$45=0,0,S$45/FBT_fec!S$45)</f>
        <v>0.41055741534128348</v>
      </c>
      <c r="T122" s="349">
        <f>IF(T$45=0,0,T$45/FBT_fec!T$45)</f>
        <v>0.40872631857981506</v>
      </c>
      <c r="U122" s="349">
        <f>IF(U$45=0,0,U$45/FBT_fec!U$45)</f>
        <v>0.4078242407020426</v>
      </c>
      <c r="V122" s="349">
        <f>IF(V$45=0,0,V$45/FBT_fec!V$45)</f>
        <v>0.40772340264221724</v>
      </c>
      <c r="W122" s="349">
        <f>IF(W$45=0,0,W$45/FBT_fec!W$45)</f>
        <v>0.4086203460752908</v>
      </c>
      <c r="X122" s="349">
        <f>IF(X$45=0,0,X$45/FBT_fec!X$45)</f>
        <v>0.40771699109937337</v>
      </c>
      <c r="Y122" s="349">
        <f>IF(Y$45=0,0,Y$45/FBT_fec!Y$45)</f>
        <v>0.40758445308421082</v>
      </c>
      <c r="DA122" s="178"/>
    </row>
    <row r="123" spans="1:105" ht="12" customHeight="1" x14ac:dyDescent="0.25">
      <c r="A123" s="174" t="s">
        <v>2209</v>
      </c>
      <c r="B123" s="349">
        <f>IF(B$66=0,0,B$66/FBT_fec!B$66)</f>
        <v>0.68933819425989984</v>
      </c>
      <c r="C123" s="349">
        <f>IF(C$66=0,0,C$66/FBT_fec!C$66)</f>
        <v>0.68623336579907102</v>
      </c>
      <c r="D123" s="349">
        <f>IF(D$66=0,0,D$66/FBT_fec!D$66)</f>
        <v>0.68976914111420762</v>
      </c>
      <c r="E123" s="349">
        <f>IF(E$66=0,0,E$66/FBT_fec!E$66)</f>
        <v>0.69488578395000988</v>
      </c>
      <c r="F123" s="349">
        <f>IF(F$66=0,0,F$66/FBT_fec!F$66)</f>
        <v>0.69154790710510872</v>
      </c>
      <c r="G123" s="349">
        <f>IF(G$66=0,0,G$66/FBT_fec!G$66)</f>
        <v>0.69477438974784989</v>
      </c>
      <c r="H123" s="349">
        <f>IF(H$66=0,0,H$66/FBT_fec!H$66)</f>
        <v>0.69712352579900638</v>
      </c>
      <c r="I123" s="349">
        <f>IF(I$66=0,0,I$66/FBT_fec!I$66)</f>
        <v>0.69464051610324951</v>
      </c>
      <c r="J123" s="349">
        <f>IF(J$66=0,0,J$66/FBT_fec!J$66)</f>
        <v>0.69598531738228098</v>
      </c>
      <c r="K123" s="349">
        <f>IF(K$66=0,0,K$66/FBT_fec!K$66)</f>
        <v>0.70923015090159169</v>
      </c>
      <c r="L123" s="349">
        <f>IF(L$66=0,0,L$66/FBT_fec!L$66)</f>
        <v>0.70660395933995657</v>
      </c>
      <c r="M123" s="349">
        <f>IF(M$66=0,0,M$66/FBT_fec!M$66)</f>
        <v>0.69867797852287949</v>
      </c>
      <c r="N123" s="349">
        <f>IF(N$66=0,0,N$66/FBT_fec!N$66)</f>
        <v>0.7003036259165869</v>
      </c>
      <c r="O123" s="349">
        <f>IF(O$66=0,0,O$66/FBT_fec!O$66)</f>
        <v>0.70071999437115828</v>
      </c>
      <c r="P123" s="349">
        <f>IF(P$66=0,0,P$66/FBT_fec!P$66)</f>
        <v>0.70203212898122469</v>
      </c>
      <c r="Q123" s="349">
        <f>IF(Q$66=0,0,Q$66/FBT_fec!Q$66)</f>
        <v>0.69949870950786386</v>
      </c>
      <c r="R123" s="349">
        <f>IF(R$66=0,0,R$66/FBT_fec!R$66)</f>
        <v>0.69794204980521646</v>
      </c>
      <c r="S123" s="349">
        <f>IF(S$66=0,0,S$66/FBT_fec!S$66)</f>
        <v>0.68770597881429563</v>
      </c>
      <c r="T123" s="349">
        <f>IF(T$66=0,0,T$66/FBT_fec!T$66)</f>
        <v>0.67346030146755176</v>
      </c>
      <c r="U123" s="349">
        <f>IF(U$66=0,0,U$66/FBT_fec!U$66)</f>
        <v>0.66644577121600779</v>
      </c>
      <c r="V123" s="349">
        <f>IF(V$66=0,0,V$66/FBT_fec!V$66)</f>
        <v>0.66522442028389139</v>
      </c>
      <c r="W123" s="349">
        <f>IF(W$66=0,0,W$66/FBT_fec!W$66)</f>
        <v>0.67779080288198168</v>
      </c>
      <c r="X123" s="349">
        <f>IF(X$66=0,0,X$66/FBT_fec!X$66)</f>
        <v>0.69260787679778679</v>
      </c>
      <c r="Y123" s="349">
        <f>IF(Y$66=0,0,Y$66/FBT_fec!Y$66)</f>
        <v>0.69328788227244431</v>
      </c>
      <c r="DA123" s="178"/>
    </row>
    <row r="124" spans="1:105" ht="12" customHeight="1" x14ac:dyDescent="0.25">
      <c r="A124" s="41" t="s">
        <v>2226</v>
      </c>
      <c r="B124" s="337">
        <f>IF(B$80=0,0,B$80/FBT_fec!B$80)</f>
        <v>0.51613811542194754</v>
      </c>
      <c r="C124" s="337">
        <f>IF(C$80=0,0,C$80/FBT_fec!C$80)</f>
        <v>0.51613811542194765</v>
      </c>
      <c r="D124" s="337">
        <f>IF(D$80=0,0,D$80/FBT_fec!D$80)</f>
        <v>0.51613811542194743</v>
      </c>
      <c r="E124" s="337">
        <f>IF(E$80=0,0,E$80/FBT_fec!E$80)</f>
        <v>0.51613811542194754</v>
      </c>
      <c r="F124" s="337">
        <f>IF(F$80=0,0,F$80/FBT_fec!F$80)</f>
        <v>0.51613811542194754</v>
      </c>
      <c r="G124" s="337">
        <f>IF(G$80=0,0,G$80/FBT_fec!G$80)</f>
        <v>0.51613811542194754</v>
      </c>
      <c r="H124" s="337">
        <f>IF(H$80=0,0,H$80/FBT_fec!H$80)</f>
        <v>0.51613811542194754</v>
      </c>
      <c r="I124" s="337">
        <f>IF(I$80=0,0,I$80/FBT_fec!I$80)</f>
        <v>0.51613811542194743</v>
      </c>
      <c r="J124" s="337">
        <f>IF(J$80=0,0,J$80/FBT_fec!J$80)</f>
        <v>0.51613811542194776</v>
      </c>
      <c r="K124" s="337">
        <f>IF(K$80=0,0,K$80/FBT_fec!K$80)</f>
        <v>0.51613811542194776</v>
      </c>
      <c r="L124" s="337">
        <f>IF(L$80=0,0,L$80/FBT_fec!L$80)</f>
        <v>0.51613811542194743</v>
      </c>
      <c r="M124" s="337">
        <f>IF(M$80=0,0,M$80/FBT_fec!M$80)</f>
        <v>0.51613811542194765</v>
      </c>
      <c r="N124" s="337">
        <f>IF(N$80=0,0,N$80/FBT_fec!N$80)</f>
        <v>0.51613811542194754</v>
      </c>
      <c r="O124" s="337">
        <f>IF(O$80=0,0,O$80/FBT_fec!O$80)</f>
        <v>0.51613811542194754</v>
      </c>
      <c r="P124" s="337">
        <f>IF(P$80=0,0,P$80/FBT_fec!P$80)</f>
        <v>0.51613811542194743</v>
      </c>
      <c r="Q124" s="337">
        <f>IF(Q$80=0,0,Q$80/FBT_fec!Q$80)</f>
        <v>0.51613811542194754</v>
      </c>
      <c r="R124" s="337">
        <f>IF(R$80=0,0,R$80/FBT_fec!R$80)</f>
        <v>0.51613811542194732</v>
      </c>
      <c r="S124" s="337">
        <f>IF(S$80=0,0,S$80/FBT_fec!S$80)</f>
        <v>0.51613811542194743</v>
      </c>
      <c r="T124" s="337">
        <f>IF(T$80=0,0,T$80/FBT_fec!T$80)</f>
        <v>0.51613811542194743</v>
      </c>
      <c r="U124" s="337">
        <f>IF(U$80=0,0,U$80/FBT_fec!U$80)</f>
        <v>0.51613811542194754</v>
      </c>
      <c r="V124" s="337">
        <f>IF(V$80=0,0,V$80/FBT_fec!V$80)</f>
        <v>0.51613811542194754</v>
      </c>
      <c r="W124" s="337">
        <f>IF(W$80=0,0,W$80/FBT_fec!W$80)</f>
        <v>0.51613811542194765</v>
      </c>
      <c r="X124" s="337">
        <f>IF(X$80=0,0,X$80/FBT_fec!X$80)</f>
        <v>0.51613811542194743</v>
      </c>
      <c r="Y124" s="337">
        <f>IF(Y$80=0,0,Y$80/FBT_fec!Y$80)</f>
        <v>0.51613811542194754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CO2 emissions"</f>
        <v>LU: Food, beverages and tobacco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24.951312361776971</v>
      </c>
      <c r="C5" s="223">
        <v>29.007493201204621</v>
      </c>
      <c r="D5" s="223">
        <v>31.296156842399249</v>
      </c>
      <c r="E5" s="223">
        <v>25.71917796230592</v>
      </c>
      <c r="F5" s="223">
        <v>25.658020801337361</v>
      </c>
      <c r="G5" s="223">
        <v>22.74080580197305</v>
      </c>
      <c r="H5" s="223">
        <v>18.245995922293272</v>
      </c>
      <c r="I5" s="223">
        <v>17.426292121499401</v>
      </c>
      <c r="J5" s="223">
        <v>16.948526041799099</v>
      </c>
      <c r="K5" s="223">
        <v>9.5265676813066875</v>
      </c>
      <c r="L5" s="223">
        <v>11.24539956233119</v>
      </c>
      <c r="M5" s="223">
        <v>19.04418204513502</v>
      </c>
      <c r="N5" s="223">
        <v>16.460103004809309</v>
      </c>
      <c r="O5" s="223">
        <v>14.438479531337549</v>
      </c>
      <c r="P5" s="223">
        <v>20.556398462349371</v>
      </c>
      <c r="Q5" s="223">
        <v>16.93255162000699</v>
      </c>
      <c r="R5" s="223">
        <v>20.438591341155568</v>
      </c>
      <c r="S5" s="223">
        <v>27.56911459084365</v>
      </c>
      <c r="T5" s="223">
        <v>24.569390498787609</v>
      </c>
      <c r="U5" s="223">
        <v>29.576710263470869</v>
      </c>
      <c r="V5" s="223">
        <v>30.65482073678178</v>
      </c>
      <c r="W5" s="223">
        <v>31.247350123591112</v>
      </c>
      <c r="X5" s="223">
        <v>25.27480134856113</v>
      </c>
      <c r="Y5" s="223">
        <v>23.848586025221302</v>
      </c>
      <c r="DA5" s="89" t="s">
        <v>2300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2301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2302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2303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2304</v>
      </c>
    </row>
    <row r="10" spans="1:105" ht="12" customHeight="1" x14ac:dyDescent="0.25">
      <c r="A10" s="56" t="s">
        <v>95</v>
      </c>
      <c r="B10" s="260">
        <v>0.1848672523030189</v>
      </c>
      <c r="C10" s="260">
        <v>0.2487479080798681</v>
      </c>
      <c r="D10" s="260">
        <v>0.22694311525616739</v>
      </c>
      <c r="E10" s="260">
        <v>9.9771673622524537E-2</v>
      </c>
      <c r="F10" s="260">
        <v>0.1214305023148658</v>
      </c>
      <c r="G10" s="260">
        <v>9.8213455918211082E-2</v>
      </c>
      <c r="H10" s="260">
        <v>6.268910402280066E-2</v>
      </c>
      <c r="I10" s="260">
        <v>6.892890420397986E-2</v>
      </c>
      <c r="J10" s="260">
        <v>6.0746283110016397E-2</v>
      </c>
      <c r="K10" s="260">
        <v>1.667629529203896E-2</v>
      </c>
      <c r="L10" s="260">
        <v>2.5606233518457529E-2</v>
      </c>
      <c r="M10" s="260">
        <v>6.7672932281894804E-2</v>
      </c>
      <c r="N10" s="260">
        <v>5.1054706821623289E-2</v>
      </c>
      <c r="O10" s="260">
        <v>5.3803817857678973E-2</v>
      </c>
      <c r="P10" s="260">
        <v>6.9286141461797499E-2</v>
      </c>
      <c r="Q10" s="260">
        <v>6.8833359526878093E-2</v>
      </c>
      <c r="R10" s="260">
        <v>9.2372124962483121E-2</v>
      </c>
      <c r="S10" s="260">
        <v>0.22066444675217239</v>
      </c>
      <c r="T10" s="260">
        <v>0.33425803536595372</v>
      </c>
      <c r="U10" s="260">
        <v>0.47865070727337661</v>
      </c>
      <c r="V10" s="260">
        <v>0.50881505776968894</v>
      </c>
      <c r="W10" s="260">
        <v>0.37211469048231383</v>
      </c>
      <c r="X10" s="260">
        <v>0.15777184448226211</v>
      </c>
      <c r="Y10" s="260">
        <v>0.14332394215907929</v>
      </c>
      <c r="DA10" s="68" t="s">
        <v>2305</v>
      </c>
    </row>
    <row r="11" spans="1:105" ht="12" customHeight="1" x14ac:dyDescent="0.25">
      <c r="A11" s="37" t="s">
        <v>159</v>
      </c>
      <c r="B11" s="226">
        <v>5.4626904935017248E-2</v>
      </c>
      <c r="C11" s="226">
        <v>8.0417041626925104E-2</v>
      </c>
      <c r="D11" s="226">
        <v>6.613644468763287E-2</v>
      </c>
      <c r="E11" s="226">
        <v>2.8954043987198221E-2</v>
      </c>
      <c r="F11" s="226">
        <v>3.8185859918676311E-2</v>
      </c>
      <c r="G11" s="226">
        <v>2.668294882782811E-2</v>
      </c>
      <c r="H11" s="226">
        <v>1.1291834845832221E-2</v>
      </c>
      <c r="I11" s="226">
        <v>1.071868325893257E-2</v>
      </c>
      <c r="J11" s="226">
        <v>6.6638382372904851E-3</v>
      </c>
      <c r="K11" s="226">
        <v>2.1584504619438271E-3</v>
      </c>
      <c r="L11" s="226">
        <v>5.3688222645478338E-3</v>
      </c>
      <c r="M11" s="226">
        <v>6.2136097361494653E-3</v>
      </c>
      <c r="N11" s="226">
        <v>6.3584142384598401E-3</v>
      </c>
      <c r="O11" s="226">
        <v>8.5242811797495762E-3</v>
      </c>
      <c r="P11" s="226">
        <v>1.0794136467080219E-2</v>
      </c>
      <c r="Q11" s="226">
        <v>1.117576323137333E-2</v>
      </c>
      <c r="R11" s="226">
        <v>1.87768649381845E-2</v>
      </c>
      <c r="S11" s="226">
        <v>0.1127354076590516</v>
      </c>
      <c r="T11" s="226">
        <v>0.21829177765840449</v>
      </c>
      <c r="U11" s="226">
        <v>0.33750661017841849</v>
      </c>
      <c r="V11" s="226">
        <v>0.36226465464553698</v>
      </c>
      <c r="W11" s="226">
        <v>0.24008773981061771</v>
      </c>
      <c r="X11" s="226">
        <v>9.8786317229541981E-2</v>
      </c>
      <c r="Y11" s="226">
        <v>9.0150931445486873E-2</v>
      </c>
      <c r="DA11" s="69" t="s">
        <v>2306</v>
      </c>
    </row>
    <row r="12" spans="1:105" ht="12" customHeight="1" x14ac:dyDescent="0.25">
      <c r="A12" s="37" t="s">
        <v>35</v>
      </c>
      <c r="B12" s="226">
        <v>0.13024034736800169</v>
      </c>
      <c r="C12" s="226">
        <v>0.16833086645294301</v>
      </c>
      <c r="D12" s="226">
        <v>0.16080667056853459</v>
      </c>
      <c r="E12" s="226">
        <v>7.0817629635326312E-2</v>
      </c>
      <c r="F12" s="226">
        <v>8.3244642396189492E-2</v>
      </c>
      <c r="G12" s="226">
        <v>7.1530507090382972E-2</v>
      </c>
      <c r="H12" s="226">
        <v>5.1397269176968442E-2</v>
      </c>
      <c r="I12" s="226">
        <v>5.8210220945047297E-2</v>
      </c>
      <c r="J12" s="226">
        <v>5.408244487272592E-2</v>
      </c>
      <c r="K12" s="226">
        <v>1.451784483009513E-2</v>
      </c>
      <c r="L12" s="226">
        <v>2.0237411253909699E-2</v>
      </c>
      <c r="M12" s="226">
        <v>6.1459322545745328E-2</v>
      </c>
      <c r="N12" s="226">
        <v>4.4696292583163447E-2</v>
      </c>
      <c r="O12" s="226">
        <v>4.5279536677929402E-2</v>
      </c>
      <c r="P12" s="226">
        <v>5.8492004994717281E-2</v>
      </c>
      <c r="Q12" s="226">
        <v>5.7657596295504758E-2</v>
      </c>
      <c r="R12" s="226">
        <v>7.3595260024298628E-2</v>
      </c>
      <c r="S12" s="226">
        <v>0.10792903909312079</v>
      </c>
      <c r="T12" s="226">
        <v>0.11596625770754911</v>
      </c>
      <c r="U12" s="226">
        <v>0.14114409709495801</v>
      </c>
      <c r="V12" s="226">
        <v>0.14655040312415191</v>
      </c>
      <c r="W12" s="226">
        <v>0.1320269506716962</v>
      </c>
      <c r="X12" s="226">
        <v>5.8985527252720139E-2</v>
      </c>
      <c r="Y12" s="226">
        <v>5.3173010713592428E-2</v>
      </c>
      <c r="DA12" s="69" t="s">
        <v>2307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2308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2309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2310</v>
      </c>
    </row>
    <row r="16" spans="1:105" ht="12" customHeight="1" x14ac:dyDescent="0.25">
      <c r="A16" s="57" t="s">
        <v>2147</v>
      </c>
      <c r="B16" s="261">
        <f t="shared" ref="B16:Y16" si="0">B17+B23+B24</f>
        <v>0.55460175690905678</v>
      </c>
      <c r="C16" s="261">
        <f t="shared" si="0"/>
        <v>0.74624372423960394</v>
      </c>
      <c r="D16" s="261">
        <f t="shared" si="0"/>
        <v>0.68082934576850196</v>
      </c>
      <c r="E16" s="261">
        <f t="shared" si="0"/>
        <v>0.42410967561561241</v>
      </c>
      <c r="F16" s="261">
        <f t="shared" si="0"/>
        <v>0.51115063507864789</v>
      </c>
      <c r="G16" s="261">
        <f t="shared" si="0"/>
        <v>0.37677282644168381</v>
      </c>
      <c r="H16" s="261">
        <f t="shared" si="0"/>
        <v>0.26150559359179198</v>
      </c>
      <c r="I16" s="261">
        <f t="shared" si="0"/>
        <v>0.29135680190165192</v>
      </c>
      <c r="J16" s="261">
        <f t="shared" si="0"/>
        <v>0.26117827618442929</v>
      </c>
      <c r="K16" s="261">
        <f t="shared" si="0"/>
        <v>5.0028885876116903E-2</v>
      </c>
      <c r="L16" s="261">
        <f t="shared" si="0"/>
        <v>7.681870055537264E-2</v>
      </c>
      <c r="M16" s="261">
        <f t="shared" si="0"/>
        <v>0.24235619781272469</v>
      </c>
      <c r="N16" s="261">
        <f t="shared" si="0"/>
        <v>0.1866399286162102</v>
      </c>
      <c r="O16" s="261">
        <f t="shared" si="0"/>
        <v>0.16141145357303691</v>
      </c>
      <c r="P16" s="261">
        <f t="shared" si="0"/>
        <v>0.2078584243853924</v>
      </c>
      <c r="Q16" s="261">
        <f t="shared" si="0"/>
        <v>0.20650007858063429</v>
      </c>
      <c r="R16" s="261">
        <f t="shared" si="0"/>
        <v>0.27711637488744939</v>
      </c>
      <c r="S16" s="261">
        <f t="shared" si="0"/>
        <v>0.6619933402565169</v>
      </c>
      <c r="T16" s="261">
        <f t="shared" si="0"/>
        <v>1.002774106097861</v>
      </c>
      <c r="U16" s="261">
        <f t="shared" si="0"/>
        <v>1.4359521218201301</v>
      </c>
      <c r="V16" s="261">
        <f t="shared" si="0"/>
        <v>1.5264451733090669</v>
      </c>
      <c r="W16" s="261">
        <f t="shared" si="0"/>
        <v>1.116344071446941</v>
      </c>
      <c r="X16" s="261">
        <f t="shared" si="0"/>
        <v>0.47331553344678617</v>
      </c>
      <c r="Y16" s="261">
        <f t="shared" si="0"/>
        <v>0.42997182647723781</v>
      </c>
      <c r="DA16" s="70"/>
    </row>
    <row r="17" spans="1:105" ht="12" customHeight="1" x14ac:dyDescent="0.25">
      <c r="A17" s="60" t="s">
        <v>2148</v>
      </c>
      <c r="B17" s="329">
        <v>0.55460175690905678</v>
      </c>
      <c r="C17" s="329">
        <v>0.74624372423960394</v>
      </c>
      <c r="D17" s="329">
        <v>0.68082934576850196</v>
      </c>
      <c r="E17" s="329">
        <v>0.42410967561561241</v>
      </c>
      <c r="F17" s="329">
        <v>0.51115063507864789</v>
      </c>
      <c r="G17" s="329">
        <v>0.37677282644168381</v>
      </c>
      <c r="H17" s="329">
        <v>0.26150559359179198</v>
      </c>
      <c r="I17" s="329">
        <v>0.29135680190165192</v>
      </c>
      <c r="J17" s="329">
        <v>0.26117827618442929</v>
      </c>
      <c r="K17" s="329">
        <v>5.0028885876116903E-2</v>
      </c>
      <c r="L17" s="329">
        <v>7.681870055537264E-2</v>
      </c>
      <c r="M17" s="329">
        <v>0.24235619781272469</v>
      </c>
      <c r="N17" s="329">
        <v>0.1866399286162102</v>
      </c>
      <c r="O17" s="329">
        <v>0.16141145357303691</v>
      </c>
      <c r="P17" s="329">
        <v>0.2078584243853924</v>
      </c>
      <c r="Q17" s="329">
        <v>0.20650007858063429</v>
      </c>
      <c r="R17" s="329">
        <v>0.27711637488744939</v>
      </c>
      <c r="S17" s="329">
        <v>0.6619933402565169</v>
      </c>
      <c r="T17" s="329">
        <v>1.002774106097861</v>
      </c>
      <c r="U17" s="329">
        <v>1.4359521218201301</v>
      </c>
      <c r="V17" s="329">
        <v>1.5264451733090669</v>
      </c>
      <c r="W17" s="329">
        <v>1.116344071446941</v>
      </c>
      <c r="X17" s="329">
        <v>0.47331553344678617</v>
      </c>
      <c r="Y17" s="329">
        <v>0.42997182647723781</v>
      </c>
      <c r="DA17" s="72" t="s">
        <v>2311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2312</v>
      </c>
    </row>
    <row r="19" spans="1:105" ht="12" customHeight="1" x14ac:dyDescent="0.25">
      <c r="A19" s="59" t="s">
        <v>31</v>
      </c>
      <c r="B19" s="230">
        <v>0</v>
      </c>
      <c r="C19" s="230">
        <v>0</v>
      </c>
      <c r="D19" s="230">
        <v>0</v>
      </c>
      <c r="E19" s="230">
        <v>0.14785489578061359</v>
      </c>
      <c r="F19" s="230">
        <v>0.1787242274868707</v>
      </c>
      <c r="G19" s="230">
        <v>9.9110434925023222E-2</v>
      </c>
      <c r="H19" s="230">
        <v>8.5697622922590228E-2</v>
      </c>
      <c r="I19" s="230">
        <v>0.1000192742458436</v>
      </c>
      <c r="J19" s="230">
        <v>9.2176686207213379E-2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</v>
      </c>
      <c r="DA19" s="71" t="s">
        <v>2313</v>
      </c>
    </row>
    <row r="20" spans="1:105" ht="12" customHeight="1" x14ac:dyDescent="0.25">
      <c r="A20" s="59" t="s">
        <v>159</v>
      </c>
      <c r="B20" s="230">
        <v>0.16388071480505181</v>
      </c>
      <c r="C20" s="230">
        <v>0.24125112488077519</v>
      </c>
      <c r="D20" s="230">
        <v>0.19840933406289851</v>
      </c>
      <c r="E20" s="230">
        <v>8.0169979680590642E-2</v>
      </c>
      <c r="F20" s="230">
        <v>0.10453706434198259</v>
      </c>
      <c r="G20" s="230">
        <v>7.5436215078525229E-2</v>
      </c>
      <c r="H20" s="230">
        <v>3.1667298493459187E-2</v>
      </c>
      <c r="I20" s="230">
        <v>2.9753648025808078E-2</v>
      </c>
      <c r="J20" s="230">
        <v>1.8539393684604909E-2</v>
      </c>
      <c r="K20" s="230">
        <v>6.4753513858314812E-3</v>
      </c>
      <c r="L20" s="230">
        <v>1.6106466793643508E-2</v>
      </c>
      <c r="M20" s="230">
        <v>1.8119487947386971E-2</v>
      </c>
      <c r="N20" s="230">
        <v>1.8526470848269909E-2</v>
      </c>
      <c r="O20" s="230">
        <v>2.557284353924873E-2</v>
      </c>
      <c r="P20" s="230">
        <v>3.2382409401240639E-2</v>
      </c>
      <c r="Q20" s="230">
        <v>3.3527289694119999E-2</v>
      </c>
      <c r="R20" s="230">
        <v>5.6330594814553513E-2</v>
      </c>
      <c r="S20" s="230">
        <v>0.33820622297715469</v>
      </c>
      <c r="T20" s="230">
        <v>0.65487533297521316</v>
      </c>
      <c r="U20" s="230">
        <v>1.0125198305352561</v>
      </c>
      <c r="V20" s="230">
        <v>1.0867939639366111</v>
      </c>
      <c r="W20" s="230">
        <v>0.72026321943185267</v>
      </c>
      <c r="X20" s="230">
        <v>0.29635895168862592</v>
      </c>
      <c r="Y20" s="230">
        <v>0.27045279433646052</v>
      </c>
      <c r="DA20" s="71" t="s">
        <v>2314</v>
      </c>
    </row>
    <row r="21" spans="1:105" ht="12" customHeight="1" x14ac:dyDescent="0.25">
      <c r="A21" s="59" t="s">
        <v>32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4.5015371318205509E-2</v>
      </c>
      <c r="N21" s="230">
        <v>3.7882156296726671E-2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2315</v>
      </c>
    </row>
    <row r="22" spans="1:105" ht="12" customHeight="1" x14ac:dyDescent="0.25">
      <c r="A22" s="59" t="s">
        <v>35</v>
      </c>
      <c r="B22" s="230">
        <v>0.39072104210400499</v>
      </c>
      <c r="C22" s="230">
        <v>0.50499259935882868</v>
      </c>
      <c r="D22" s="230">
        <v>0.4824200117056035</v>
      </c>
      <c r="E22" s="230">
        <v>0.1960848001544081</v>
      </c>
      <c r="F22" s="230">
        <v>0.22788934324979451</v>
      </c>
      <c r="G22" s="230">
        <v>0.20222617643813531</v>
      </c>
      <c r="H22" s="230">
        <v>0.14414067217574261</v>
      </c>
      <c r="I22" s="230">
        <v>0.1615838796300002</v>
      </c>
      <c r="J22" s="230">
        <v>0.15046219629261101</v>
      </c>
      <c r="K22" s="230">
        <v>4.3553534490285407E-2</v>
      </c>
      <c r="L22" s="230">
        <v>6.0712233761729129E-2</v>
      </c>
      <c r="M22" s="230">
        <v>0.17922133854713221</v>
      </c>
      <c r="N22" s="230">
        <v>0.13023130147121359</v>
      </c>
      <c r="O22" s="230">
        <v>0.13583861003378811</v>
      </c>
      <c r="P22" s="230">
        <v>0.1754760149841518</v>
      </c>
      <c r="Q22" s="230">
        <v>0.17297278888651429</v>
      </c>
      <c r="R22" s="230">
        <v>0.2207857800728959</v>
      </c>
      <c r="S22" s="230">
        <v>0.32378711727936221</v>
      </c>
      <c r="T22" s="230">
        <v>0.34789877312264728</v>
      </c>
      <c r="U22" s="230">
        <v>0.42343229128487408</v>
      </c>
      <c r="V22" s="230">
        <v>0.43965120937245589</v>
      </c>
      <c r="W22" s="230">
        <v>0.39608085201508852</v>
      </c>
      <c r="X22" s="230">
        <v>0.1769565817581604</v>
      </c>
      <c r="Y22" s="230">
        <v>0.15951903214077731</v>
      </c>
      <c r="DA22" s="71" t="s">
        <v>2316</v>
      </c>
    </row>
    <row r="23" spans="1:105" ht="12" customHeight="1" x14ac:dyDescent="0.25">
      <c r="A23" s="60" t="s">
        <v>2155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2317</v>
      </c>
    </row>
    <row r="24" spans="1:105" ht="12" customHeight="1" x14ac:dyDescent="0.25">
      <c r="A24" s="60" t="s">
        <v>2157</v>
      </c>
      <c r="B24" s="329">
        <v>0</v>
      </c>
      <c r="C24" s="329">
        <v>0</v>
      </c>
      <c r="D24" s="329">
        <v>0</v>
      </c>
      <c r="E24" s="329">
        <v>0</v>
      </c>
      <c r="F24" s="329">
        <v>0</v>
      </c>
      <c r="G24" s="329">
        <v>0</v>
      </c>
      <c r="H24" s="329">
        <v>0</v>
      </c>
      <c r="I24" s="329">
        <v>0</v>
      </c>
      <c r="J24" s="329">
        <v>0</v>
      </c>
      <c r="K24" s="329">
        <v>0</v>
      </c>
      <c r="L24" s="329">
        <v>0</v>
      </c>
      <c r="M24" s="329">
        <v>0</v>
      </c>
      <c r="N24" s="329">
        <v>0</v>
      </c>
      <c r="O24" s="329">
        <v>0</v>
      </c>
      <c r="P24" s="329">
        <v>0</v>
      </c>
      <c r="Q24" s="329">
        <v>0</v>
      </c>
      <c r="R24" s="329">
        <v>0</v>
      </c>
      <c r="S24" s="329">
        <v>0</v>
      </c>
      <c r="T24" s="329">
        <v>0</v>
      </c>
      <c r="U24" s="329">
        <v>0</v>
      </c>
      <c r="V24" s="329">
        <v>0</v>
      </c>
      <c r="W24" s="329">
        <v>0</v>
      </c>
      <c r="X24" s="329">
        <v>0</v>
      </c>
      <c r="Y24" s="329">
        <v>0</v>
      </c>
      <c r="DA24" s="72" t="s">
        <v>2318</v>
      </c>
    </row>
    <row r="25" spans="1:105" ht="12" customHeight="1" x14ac:dyDescent="0.25">
      <c r="A25" s="57" t="s">
        <v>2159</v>
      </c>
      <c r="B25" s="261">
        <f t="shared" ref="B25:Y25" si="1">B26+B32+B33</f>
        <v>0.46216813075754731</v>
      </c>
      <c r="C25" s="261">
        <f t="shared" si="1"/>
        <v>0.62186977019967005</v>
      </c>
      <c r="D25" s="261">
        <f t="shared" si="1"/>
        <v>0.5673577881404186</v>
      </c>
      <c r="E25" s="261">
        <f t="shared" si="1"/>
        <v>0.35342472967967697</v>
      </c>
      <c r="F25" s="261">
        <f t="shared" si="1"/>
        <v>0.42595886256554022</v>
      </c>
      <c r="G25" s="261">
        <f t="shared" si="1"/>
        <v>0.31397735536806981</v>
      </c>
      <c r="H25" s="261">
        <f t="shared" si="1"/>
        <v>0.21792132799316011</v>
      </c>
      <c r="I25" s="261">
        <f t="shared" si="1"/>
        <v>0.24279733491804339</v>
      </c>
      <c r="J25" s="261">
        <f t="shared" si="1"/>
        <v>0.21764856348702441</v>
      </c>
      <c r="K25" s="261">
        <f t="shared" si="1"/>
        <v>4.1690738230097397E-2</v>
      </c>
      <c r="L25" s="261">
        <f t="shared" si="1"/>
        <v>6.401558379614386E-2</v>
      </c>
      <c r="M25" s="261">
        <f t="shared" si="1"/>
        <v>0.20196349817727061</v>
      </c>
      <c r="N25" s="261">
        <f t="shared" si="1"/>
        <v>0.15553327384684179</v>
      </c>
      <c r="O25" s="261">
        <f t="shared" si="1"/>
        <v>0.13450954464419751</v>
      </c>
      <c r="P25" s="261">
        <f t="shared" si="1"/>
        <v>0.1732153536544937</v>
      </c>
      <c r="Q25" s="261">
        <f t="shared" si="1"/>
        <v>0.17208339881719531</v>
      </c>
      <c r="R25" s="261">
        <f t="shared" si="1"/>
        <v>0.23093031240620779</v>
      </c>
      <c r="S25" s="261">
        <f t="shared" si="1"/>
        <v>0.55166111688043085</v>
      </c>
      <c r="T25" s="261">
        <f t="shared" si="1"/>
        <v>0.83564508841488394</v>
      </c>
      <c r="U25" s="261">
        <f t="shared" si="1"/>
        <v>1.196626768183441</v>
      </c>
      <c r="V25" s="261">
        <f t="shared" si="1"/>
        <v>1.2720376444242221</v>
      </c>
      <c r="W25" s="261">
        <f t="shared" si="1"/>
        <v>0.93028672620578434</v>
      </c>
      <c r="X25" s="261">
        <f t="shared" si="1"/>
        <v>0.39442961120565512</v>
      </c>
      <c r="Y25" s="261">
        <f t="shared" si="1"/>
        <v>0.35830985539769811</v>
      </c>
      <c r="DA25" s="70"/>
    </row>
    <row r="26" spans="1:105" ht="12" customHeight="1" x14ac:dyDescent="0.25">
      <c r="A26" s="60" t="s">
        <v>2160</v>
      </c>
      <c r="B26" s="329">
        <v>0.46216813075754731</v>
      </c>
      <c r="C26" s="329">
        <v>0.62186977019967005</v>
      </c>
      <c r="D26" s="329">
        <v>0.5673577881404186</v>
      </c>
      <c r="E26" s="329">
        <v>0.35342472967967697</v>
      </c>
      <c r="F26" s="329">
        <v>0.42595886256554022</v>
      </c>
      <c r="G26" s="329">
        <v>0.31397735536806981</v>
      </c>
      <c r="H26" s="329">
        <v>0.21792132799316011</v>
      </c>
      <c r="I26" s="329">
        <v>0.24279733491804339</v>
      </c>
      <c r="J26" s="329">
        <v>0.21764856348702441</v>
      </c>
      <c r="K26" s="329">
        <v>4.1690738230097397E-2</v>
      </c>
      <c r="L26" s="329">
        <v>6.401558379614386E-2</v>
      </c>
      <c r="M26" s="329">
        <v>0.20196349817727061</v>
      </c>
      <c r="N26" s="329">
        <v>0.15553327384684179</v>
      </c>
      <c r="O26" s="329">
        <v>0.13450954464419751</v>
      </c>
      <c r="P26" s="329">
        <v>0.1732153536544937</v>
      </c>
      <c r="Q26" s="329">
        <v>0.17208339881719531</v>
      </c>
      <c r="R26" s="329">
        <v>0.23093031240620779</v>
      </c>
      <c r="S26" s="329">
        <v>0.55166111688043085</v>
      </c>
      <c r="T26" s="329">
        <v>0.83564508841488394</v>
      </c>
      <c r="U26" s="329">
        <v>1.196626768183441</v>
      </c>
      <c r="V26" s="329">
        <v>1.2720376444242221</v>
      </c>
      <c r="W26" s="329">
        <v>0.93028672620578434</v>
      </c>
      <c r="X26" s="329">
        <v>0.39442961120565512</v>
      </c>
      <c r="Y26" s="329">
        <v>0.35830985539769811</v>
      </c>
      <c r="DA26" s="72" t="s">
        <v>2319</v>
      </c>
    </row>
    <row r="27" spans="1:105" ht="12" customHeight="1" x14ac:dyDescent="0.25">
      <c r="A27" s="59" t="s">
        <v>28</v>
      </c>
      <c r="B27" s="230">
        <v>0</v>
      </c>
      <c r="C27" s="230">
        <v>0</v>
      </c>
      <c r="D27" s="230">
        <v>0</v>
      </c>
      <c r="E27" s="230">
        <v>0</v>
      </c>
      <c r="F27" s="230">
        <v>0</v>
      </c>
      <c r="G27" s="230">
        <v>0</v>
      </c>
      <c r="H27" s="230">
        <v>0</v>
      </c>
      <c r="I27" s="230">
        <v>0</v>
      </c>
      <c r="J27" s="230">
        <v>0</v>
      </c>
      <c r="K27" s="230">
        <v>0</v>
      </c>
      <c r="L27" s="230">
        <v>0</v>
      </c>
      <c r="M27" s="230">
        <v>0</v>
      </c>
      <c r="N27" s="230">
        <v>0</v>
      </c>
      <c r="O27" s="230">
        <v>0</v>
      </c>
      <c r="P27" s="230">
        <v>0</v>
      </c>
      <c r="Q27" s="230">
        <v>0</v>
      </c>
      <c r="R27" s="230">
        <v>0</v>
      </c>
      <c r="S27" s="230">
        <v>0</v>
      </c>
      <c r="T27" s="230">
        <v>0</v>
      </c>
      <c r="U27" s="230">
        <v>0</v>
      </c>
      <c r="V27" s="230">
        <v>0</v>
      </c>
      <c r="W27" s="230">
        <v>0</v>
      </c>
      <c r="X27" s="230">
        <v>0</v>
      </c>
      <c r="Y27" s="230">
        <v>0</v>
      </c>
      <c r="DA27" s="71" t="s">
        <v>2320</v>
      </c>
    </row>
    <row r="28" spans="1:105" ht="12" customHeight="1" x14ac:dyDescent="0.25">
      <c r="A28" s="59" t="s">
        <v>31</v>
      </c>
      <c r="B28" s="230">
        <v>0</v>
      </c>
      <c r="C28" s="230">
        <v>0</v>
      </c>
      <c r="D28" s="230">
        <v>0</v>
      </c>
      <c r="E28" s="230">
        <v>0.1232124131505114</v>
      </c>
      <c r="F28" s="230">
        <v>0.148936856239059</v>
      </c>
      <c r="G28" s="230">
        <v>8.2592029104186004E-2</v>
      </c>
      <c r="H28" s="230">
        <v>7.1414685768825217E-2</v>
      </c>
      <c r="I28" s="230">
        <v>8.3349395204869753E-2</v>
      </c>
      <c r="J28" s="230">
        <v>7.6813905172677791E-2</v>
      </c>
      <c r="K28" s="230">
        <v>0</v>
      </c>
      <c r="L28" s="230">
        <v>0</v>
      </c>
      <c r="M28" s="230">
        <v>0</v>
      </c>
      <c r="N28" s="230">
        <v>0</v>
      </c>
      <c r="O28" s="230">
        <v>0</v>
      </c>
      <c r="P28" s="230">
        <v>0</v>
      </c>
      <c r="Q28" s="230">
        <v>0</v>
      </c>
      <c r="R28" s="230">
        <v>0</v>
      </c>
      <c r="S28" s="230">
        <v>0</v>
      </c>
      <c r="T28" s="230">
        <v>0</v>
      </c>
      <c r="U28" s="230">
        <v>0</v>
      </c>
      <c r="V28" s="230">
        <v>0</v>
      </c>
      <c r="W28" s="230">
        <v>0</v>
      </c>
      <c r="X28" s="230">
        <v>0</v>
      </c>
      <c r="Y28" s="230">
        <v>0</v>
      </c>
      <c r="DA28" s="71" t="s">
        <v>2321</v>
      </c>
    </row>
    <row r="29" spans="1:105" ht="12" customHeight="1" x14ac:dyDescent="0.25">
      <c r="A29" s="59" t="s">
        <v>159</v>
      </c>
      <c r="B29" s="230">
        <v>0.1365672623375431</v>
      </c>
      <c r="C29" s="230">
        <v>0.20104260406731281</v>
      </c>
      <c r="D29" s="230">
        <v>0.1653411117190822</v>
      </c>
      <c r="E29" s="230">
        <v>6.6808316400492188E-2</v>
      </c>
      <c r="F29" s="230">
        <v>8.7114220284985555E-2</v>
      </c>
      <c r="G29" s="230">
        <v>6.2863512565437679E-2</v>
      </c>
      <c r="H29" s="230">
        <v>2.6389415411216002E-2</v>
      </c>
      <c r="I29" s="230">
        <v>2.479470668817341E-2</v>
      </c>
      <c r="J29" s="230">
        <v>1.544949473717076E-2</v>
      </c>
      <c r="K29" s="230">
        <v>5.3961261548595672E-3</v>
      </c>
      <c r="L29" s="230">
        <v>1.342205566136959E-2</v>
      </c>
      <c r="M29" s="230">
        <v>1.5099573289489141E-2</v>
      </c>
      <c r="N29" s="230">
        <v>1.5438725706891599E-2</v>
      </c>
      <c r="O29" s="230">
        <v>2.1310702949373948E-2</v>
      </c>
      <c r="P29" s="230">
        <v>2.698534116770053E-2</v>
      </c>
      <c r="Q29" s="230">
        <v>2.7939408078433339E-2</v>
      </c>
      <c r="R29" s="230">
        <v>4.6942162345461259E-2</v>
      </c>
      <c r="S29" s="230">
        <v>0.28183851914762892</v>
      </c>
      <c r="T29" s="230">
        <v>0.5457294441460111</v>
      </c>
      <c r="U29" s="230">
        <v>0.84376652544604647</v>
      </c>
      <c r="V29" s="230">
        <v>0.90566163661384247</v>
      </c>
      <c r="W29" s="230">
        <v>0.60021934952654388</v>
      </c>
      <c r="X29" s="230">
        <v>0.24696579307385491</v>
      </c>
      <c r="Y29" s="230">
        <v>0.22537732861371709</v>
      </c>
      <c r="DA29" s="71" t="s">
        <v>2322</v>
      </c>
    </row>
    <row r="30" spans="1:105" ht="12" customHeight="1" x14ac:dyDescent="0.25">
      <c r="A30" s="59" t="s">
        <v>32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3.7512809431837928E-2</v>
      </c>
      <c r="N30" s="230">
        <v>3.1568463580605548E-2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2323</v>
      </c>
    </row>
    <row r="31" spans="1:105" ht="12" customHeight="1" x14ac:dyDescent="0.25">
      <c r="A31" s="59" t="s">
        <v>35</v>
      </c>
      <c r="B31" s="230">
        <v>0.32560086842000419</v>
      </c>
      <c r="C31" s="230">
        <v>0.42082716613235732</v>
      </c>
      <c r="D31" s="230">
        <v>0.40201667642133643</v>
      </c>
      <c r="E31" s="230">
        <v>0.1634040001286734</v>
      </c>
      <c r="F31" s="230">
        <v>0.18990778604149561</v>
      </c>
      <c r="G31" s="230">
        <v>0.1685218136984461</v>
      </c>
      <c r="H31" s="230">
        <v>0.1201172268131189</v>
      </c>
      <c r="I31" s="230">
        <v>0.13465323302500021</v>
      </c>
      <c r="J31" s="230">
        <v>0.12538516357717591</v>
      </c>
      <c r="K31" s="230">
        <v>3.6294612075237841E-2</v>
      </c>
      <c r="L31" s="230">
        <v>5.0593528134774267E-2</v>
      </c>
      <c r="M31" s="230">
        <v>0.14935111545594351</v>
      </c>
      <c r="N31" s="230">
        <v>0.1085260845593447</v>
      </c>
      <c r="O31" s="230">
        <v>0.1131988416948235</v>
      </c>
      <c r="P31" s="230">
        <v>0.14623001248679321</v>
      </c>
      <c r="Q31" s="230">
        <v>0.14414399073876191</v>
      </c>
      <c r="R31" s="230">
        <v>0.18398815006074659</v>
      </c>
      <c r="S31" s="230">
        <v>0.26982259773280193</v>
      </c>
      <c r="T31" s="230">
        <v>0.28991564426887279</v>
      </c>
      <c r="U31" s="230">
        <v>0.35286024273739508</v>
      </c>
      <c r="V31" s="230">
        <v>0.36637600781037988</v>
      </c>
      <c r="W31" s="230">
        <v>0.33006737667924052</v>
      </c>
      <c r="X31" s="230">
        <v>0.14746381813180029</v>
      </c>
      <c r="Y31" s="230">
        <v>0.13293252678398099</v>
      </c>
      <c r="DA31" s="71" t="s">
        <v>2324</v>
      </c>
    </row>
    <row r="32" spans="1:105" ht="12" customHeight="1" x14ac:dyDescent="0.25">
      <c r="A32" s="60" t="s">
        <v>2167</v>
      </c>
      <c r="B32" s="329">
        <v>0</v>
      </c>
      <c r="C32" s="329">
        <v>0</v>
      </c>
      <c r="D32" s="329">
        <v>0</v>
      </c>
      <c r="E32" s="329">
        <v>0</v>
      </c>
      <c r="F32" s="329">
        <v>0</v>
      </c>
      <c r="G32" s="329">
        <v>0</v>
      </c>
      <c r="H32" s="329">
        <v>0</v>
      </c>
      <c r="I32" s="329">
        <v>0</v>
      </c>
      <c r="J32" s="329">
        <v>0</v>
      </c>
      <c r="K32" s="329">
        <v>0</v>
      </c>
      <c r="L32" s="329">
        <v>0</v>
      </c>
      <c r="M32" s="329">
        <v>0</v>
      </c>
      <c r="N32" s="329">
        <v>0</v>
      </c>
      <c r="O32" s="329">
        <v>0</v>
      </c>
      <c r="P32" s="329">
        <v>0</v>
      </c>
      <c r="Q32" s="329">
        <v>0</v>
      </c>
      <c r="R32" s="329">
        <v>0</v>
      </c>
      <c r="S32" s="329">
        <v>0</v>
      </c>
      <c r="T32" s="329">
        <v>0</v>
      </c>
      <c r="U32" s="329">
        <v>0</v>
      </c>
      <c r="V32" s="329">
        <v>0</v>
      </c>
      <c r="W32" s="329">
        <v>0</v>
      </c>
      <c r="X32" s="329">
        <v>0</v>
      </c>
      <c r="Y32" s="329">
        <v>0</v>
      </c>
      <c r="DA32" s="72" t="s">
        <v>2325</v>
      </c>
    </row>
    <row r="33" spans="1:105" ht="12" customHeight="1" x14ac:dyDescent="0.25">
      <c r="A33" s="60" t="s">
        <v>2169</v>
      </c>
      <c r="B33" s="329">
        <v>0</v>
      </c>
      <c r="C33" s="329">
        <v>0</v>
      </c>
      <c r="D33" s="329">
        <v>0</v>
      </c>
      <c r="E33" s="329">
        <v>0</v>
      </c>
      <c r="F33" s="329">
        <v>0</v>
      </c>
      <c r="G33" s="329">
        <v>0</v>
      </c>
      <c r="H33" s="329">
        <v>0</v>
      </c>
      <c r="I33" s="329">
        <v>0</v>
      </c>
      <c r="J33" s="329">
        <v>0</v>
      </c>
      <c r="K33" s="329">
        <v>0</v>
      </c>
      <c r="L33" s="329">
        <v>0</v>
      </c>
      <c r="M33" s="329">
        <v>0</v>
      </c>
      <c r="N33" s="329">
        <v>0</v>
      </c>
      <c r="O33" s="329">
        <v>0</v>
      </c>
      <c r="P33" s="329">
        <v>0</v>
      </c>
      <c r="Q33" s="329">
        <v>0</v>
      </c>
      <c r="R33" s="329">
        <v>0</v>
      </c>
      <c r="S33" s="329">
        <v>0</v>
      </c>
      <c r="T33" s="329">
        <v>0</v>
      </c>
      <c r="U33" s="329">
        <v>0</v>
      </c>
      <c r="V33" s="329">
        <v>0</v>
      </c>
      <c r="W33" s="329">
        <v>0</v>
      </c>
      <c r="X33" s="329">
        <v>0</v>
      </c>
      <c r="Y33" s="329">
        <v>0</v>
      </c>
      <c r="DA33" s="72" t="s">
        <v>2326</v>
      </c>
    </row>
    <row r="34" spans="1:105" ht="12" customHeight="1" x14ac:dyDescent="0.25">
      <c r="A34" s="57" t="s">
        <v>2171</v>
      </c>
      <c r="B34" s="261">
        <v>19.73722300631896</v>
      </c>
      <c r="C34" s="261">
        <v>22.767757867098279</v>
      </c>
      <c r="D34" s="261">
        <v>24.78208446190558</v>
      </c>
      <c r="E34" s="261">
        <v>20.657721506252049</v>
      </c>
      <c r="F34" s="261">
        <v>20.45890217617637</v>
      </c>
      <c r="G34" s="261">
        <v>18.249209342416261</v>
      </c>
      <c r="H34" s="261">
        <v>14.712651805368059</v>
      </c>
      <c r="I34" s="261">
        <v>13.979660645633279</v>
      </c>
      <c r="J34" s="261">
        <v>13.632654112653441</v>
      </c>
      <c r="K34" s="261">
        <v>7.8174258420445568</v>
      </c>
      <c r="L34" s="261">
        <v>9.2013627393317456</v>
      </c>
      <c r="M34" s="261">
        <v>15.40000756453748</v>
      </c>
      <c r="N34" s="261">
        <v>13.34513947585152</v>
      </c>
      <c r="O34" s="261">
        <v>11.686815513645961</v>
      </c>
      <c r="P34" s="261">
        <v>16.692226498145359</v>
      </c>
      <c r="Q34" s="261">
        <v>13.686846185692261</v>
      </c>
      <c r="R34" s="261">
        <v>16.47578846759243</v>
      </c>
      <c r="S34" s="261">
        <v>21.756954807670351</v>
      </c>
      <c r="T34" s="261">
        <v>18.666914866240571</v>
      </c>
      <c r="U34" s="261">
        <v>22.067432259377579</v>
      </c>
      <c r="V34" s="261">
        <v>22.805388313030669</v>
      </c>
      <c r="W34" s="261">
        <v>24.025796041786869</v>
      </c>
      <c r="X34" s="261">
        <v>20.206562916801079</v>
      </c>
      <c r="Y34" s="261">
        <v>19.096951871419691</v>
      </c>
      <c r="DA34" s="70" t="s">
        <v>2327</v>
      </c>
    </row>
    <row r="35" spans="1:105" ht="12" customHeight="1" x14ac:dyDescent="0.25">
      <c r="A35" s="64" t="s">
        <v>28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2328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2329</v>
      </c>
    </row>
    <row r="37" spans="1:105" ht="12" customHeight="1" x14ac:dyDescent="0.25">
      <c r="A37" s="64" t="s">
        <v>31</v>
      </c>
      <c r="B37" s="229">
        <v>0</v>
      </c>
      <c r="C37" s="229">
        <v>0</v>
      </c>
      <c r="D37" s="229">
        <v>0</v>
      </c>
      <c r="E37" s="229">
        <v>7.2017816050490513</v>
      </c>
      <c r="F37" s="229">
        <v>7.1534714734414333</v>
      </c>
      <c r="G37" s="229">
        <v>4.8004711275127416</v>
      </c>
      <c r="H37" s="229">
        <v>4.8214620165102779</v>
      </c>
      <c r="I37" s="229">
        <v>4.7990488049474136</v>
      </c>
      <c r="J37" s="229">
        <v>4.8113223606169466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2330</v>
      </c>
    </row>
    <row r="38" spans="1:105" ht="12" customHeight="1" x14ac:dyDescent="0.25">
      <c r="A38" s="64" t="s">
        <v>159</v>
      </c>
      <c r="B38" s="229">
        <v>5.8322033319354647</v>
      </c>
      <c r="C38" s="229">
        <v>7.3605271549150988</v>
      </c>
      <c r="D38" s="229">
        <v>7.2220695323099164</v>
      </c>
      <c r="E38" s="229">
        <v>3.9049547997215299</v>
      </c>
      <c r="F38" s="229">
        <v>4.1841160440467924</v>
      </c>
      <c r="G38" s="229">
        <v>3.6537966232037191</v>
      </c>
      <c r="H38" s="229">
        <v>1.7816442468844591</v>
      </c>
      <c r="I38" s="229">
        <v>1.4276169276144679</v>
      </c>
      <c r="J38" s="229">
        <v>0.96769587904799115</v>
      </c>
      <c r="K38" s="229">
        <v>1.0118270349906719</v>
      </c>
      <c r="L38" s="229">
        <v>1.9292365315459681</v>
      </c>
      <c r="M38" s="229">
        <v>1.15136420679007</v>
      </c>
      <c r="N38" s="229">
        <v>1.3246808402603829</v>
      </c>
      <c r="O38" s="229">
        <v>1.8515730946397779</v>
      </c>
      <c r="P38" s="229">
        <v>2.600493647921482</v>
      </c>
      <c r="Q38" s="229">
        <v>2.2221921668053071</v>
      </c>
      <c r="R38" s="229">
        <v>3.349101852227915</v>
      </c>
      <c r="S38" s="229">
        <v>11.11542527925665</v>
      </c>
      <c r="T38" s="229">
        <v>12.190683838276399</v>
      </c>
      <c r="U38" s="229">
        <v>15.56020735795259</v>
      </c>
      <c r="V38" s="229">
        <v>16.236913580134178</v>
      </c>
      <c r="W38" s="229">
        <v>15.501401090472809</v>
      </c>
      <c r="X38" s="229">
        <v>12.652016213464689</v>
      </c>
      <c r="Y38" s="229">
        <v>12.01200562197247</v>
      </c>
      <c r="DA38" s="73" t="s">
        <v>2331</v>
      </c>
    </row>
    <row r="39" spans="1:105" ht="12" customHeight="1" x14ac:dyDescent="0.25">
      <c r="A39" s="64" t="s">
        <v>32</v>
      </c>
      <c r="B39" s="229">
        <v>0</v>
      </c>
      <c r="C39" s="229">
        <v>0</v>
      </c>
      <c r="D39" s="229">
        <v>0</v>
      </c>
      <c r="E39" s="229">
        <v>0</v>
      </c>
      <c r="F39" s="229">
        <v>0</v>
      </c>
      <c r="G39" s="229">
        <v>0</v>
      </c>
      <c r="H39" s="229">
        <v>0</v>
      </c>
      <c r="I39" s="229">
        <v>0</v>
      </c>
      <c r="J39" s="229">
        <v>0</v>
      </c>
      <c r="K39" s="229">
        <v>0</v>
      </c>
      <c r="L39" s="229">
        <v>0</v>
      </c>
      <c r="M39" s="229">
        <v>2.8604057378244221</v>
      </c>
      <c r="N39" s="229">
        <v>2.7086522330673271</v>
      </c>
      <c r="O39" s="229">
        <v>0</v>
      </c>
      <c r="P39" s="229">
        <v>0</v>
      </c>
      <c r="Q39" s="229">
        <v>0</v>
      </c>
      <c r="R39" s="229">
        <v>0</v>
      </c>
      <c r="S39" s="229">
        <v>0</v>
      </c>
      <c r="T39" s="229">
        <v>0</v>
      </c>
      <c r="U39" s="229">
        <v>0</v>
      </c>
      <c r="V39" s="229">
        <v>0</v>
      </c>
      <c r="W39" s="229">
        <v>0</v>
      </c>
      <c r="X39" s="229">
        <v>0</v>
      </c>
      <c r="Y39" s="229">
        <v>0</v>
      </c>
      <c r="DA39" s="73" t="s">
        <v>2332</v>
      </c>
    </row>
    <row r="40" spans="1:105" ht="12" customHeight="1" x14ac:dyDescent="0.25">
      <c r="A40" s="64" t="s">
        <v>33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2333</v>
      </c>
    </row>
    <row r="41" spans="1:105" ht="12" customHeight="1" x14ac:dyDescent="0.25">
      <c r="A41" s="64" t="s">
        <v>35</v>
      </c>
      <c r="B41" s="229">
        <v>13.905019674383491</v>
      </c>
      <c r="C41" s="229">
        <v>15.40723071218318</v>
      </c>
      <c r="D41" s="229">
        <v>17.56001492959567</v>
      </c>
      <c r="E41" s="229">
        <v>9.5509851014814622</v>
      </c>
      <c r="F41" s="229">
        <v>9.1213146586881457</v>
      </c>
      <c r="G41" s="229">
        <v>9.7949415916997999</v>
      </c>
      <c r="H41" s="229">
        <v>8.1095455419733256</v>
      </c>
      <c r="I41" s="229">
        <v>7.7529949130714009</v>
      </c>
      <c r="J41" s="229">
        <v>7.8536358729885034</v>
      </c>
      <c r="K41" s="229">
        <v>6.8055988070538858</v>
      </c>
      <c r="L41" s="229">
        <v>7.2721262077857771</v>
      </c>
      <c r="M41" s="229">
        <v>11.38823761992299</v>
      </c>
      <c r="N41" s="229">
        <v>9.3118064025238088</v>
      </c>
      <c r="O41" s="229">
        <v>9.8352424190061782</v>
      </c>
      <c r="P41" s="229">
        <v>14.091732850223879</v>
      </c>
      <c r="Q41" s="229">
        <v>11.464654018886961</v>
      </c>
      <c r="R41" s="229">
        <v>13.126686615364511</v>
      </c>
      <c r="S41" s="229">
        <v>10.641529528413701</v>
      </c>
      <c r="T41" s="229">
        <v>6.4762310279641717</v>
      </c>
      <c r="U41" s="229">
        <v>6.5072249014249852</v>
      </c>
      <c r="V41" s="229">
        <v>6.5684747328964894</v>
      </c>
      <c r="W41" s="229">
        <v>8.5243949513140542</v>
      </c>
      <c r="X41" s="229">
        <v>7.5545467033363867</v>
      </c>
      <c r="Y41" s="229">
        <v>7.0849462494472144</v>
      </c>
      <c r="DA41" s="73" t="s">
        <v>2334</v>
      </c>
    </row>
    <row r="42" spans="1:105" ht="12" customHeight="1" x14ac:dyDescent="0.25">
      <c r="A42" s="64" t="s">
        <v>36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2335</v>
      </c>
    </row>
    <row r="43" spans="1:105" ht="12" customHeight="1" x14ac:dyDescent="0.25">
      <c r="A43" s="64" t="s">
        <v>38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2336</v>
      </c>
    </row>
    <row r="44" spans="1:105" ht="12" customHeight="1" x14ac:dyDescent="0.25">
      <c r="A44" s="64" t="s">
        <v>39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2337</v>
      </c>
    </row>
    <row r="45" spans="1:105" ht="12" customHeight="1" x14ac:dyDescent="0.25">
      <c r="A45" s="57" t="s">
        <v>2183</v>
      </c>
      <c r="B45" s="261">
        <f t="shared" ref="B45:Y45" si="2">B46+B52+B63+B64+B65</f>
        <v>3.1156133691983117</v>
      </c>
      <c r="C45" s="261">
        <f t="shared" si="2"/>
        <v>3.5939975332239582</v>
      </c>
      <c r="D45" s="261">
        <f t="shared" si="2"/>
        <v>3.9119684487222579</v>
      </c>
      <c r="E45" s="261">
        <f t="shared" si="2"/>
        <v>3.2609183815498657</v>
      </c>
      <c r="F45" s="261">
        <f t="shared" si="2"/>
        <v>3.229533816323011</v>
      </c>
      <c r="G45" s="261">
        <f t="shared" si="2"/>
        <v>2.8807234222528528</v>
      </c>
      <c r="H45" s="261">
        <f t="shared" si="2"/>
        <v>2.3224612016841939</v>
      </c>
      <c r="I45" s="261">
        <f t="shared" si="2"/>
        <v>2.2067551038181099</v>
      </c>
      <c r="J45" s="261">
        <f t="shared" si="2"/>
        <v>2.1519784924880865</v>
      </c>
      <c r="K45" s="261">
        <f t="shared" si="2"/>
        <v>1.2340173923349149</v>
      </c>
      <c r="L45" s="261">
        <f t="shared" si="2"/>
        <v>1.4524783327587201</v>
      </c>
      <c r="M45" s="261">
        <f t="shared" si="2"/>
        <v>2.4309635371940108</v>
      </c>
      <c r="N45" s="261">
        <f t="shared" si="2"/>
        <v>2.1161216018847799</v>
      </c>
      <c r="O45" s="261">
        <f t="shared" si="2"/>
        <v>1.8535221807286435</v>
      </c>
      <c r="P45" s="261">
        <f t="shared" si="2"/>
        <v>2.6349463661963952</v>
      </c>
      <c r="Q45" s="261">
        <f t="shared" si="2"/>
        <v>2.1605329657901446</v>
      </c>
      <c r="R45" s="261">
        <f t="shared" si="2"/>
        <v>2.600780606333533</v>
      </c>
      <c r="S45" s="261">
        <f t="shared" si="2"/>
        <v>3.4344375219411161</v>
      </c>
      <c r="T45" s="261">
        <f t="shared" si="2"/>
        <v>2.9466602014035121</v>
      </c>
      <c r="U45" s="261">
        <f t="shared" si="2"/>
        <v>3.483447846193112</v>
      </c>
      <c r="V45" s="261">
        <f t="shared" si="2"/>
        <v>3.599937675887305</v>
      </c>
      <c r="W45" s="261">
        <f t="shared" si="2"/>
        <v>3.792584768863275</v>
      </c>
      <c r="X45" s="261">
        <f t="shared" si="2"/>
        <v>3.1897008788407941</v>
      </c>
      <c r="Y45" s="261">
        <f t="shared" si="2"/>
        <v>3.0145435628144428</v>
      </c>
      <c r="DA45" s="70"/>
    </row>
    <row r="46" spans="1:105" ht="12" customHeight="1" x14ac:dyDescent="0.25">
      <c r="A46" s="165" t="s">
        <v>2184</v>
      </c>
      <c r="B46" s="346">
        <v>1.689187971252097</v>
      </c>
      <c r="C46" s="346">
        <v>1.948552879458773</v>
      </c>
      <c r="D46" s="346">
        <v>2.1209467493072478</v>
      </c>
      <c r="E46" s="346">
        <v>1.767967797225831</v>
      </c>
      <c r="F46" s="346">
        <v>1.7509520690907889</v>
      </c>
      <c r="G46" s="346">
        <v>1.561838000016607</v>
      </c>
      <c r="H46" s="346">
        <v>1.2591657117564909</v>
      </c>
      <c r="I46" s="346">
        <v>1.1964334900218669</v>
      </c>
      <c r="J46" s="346">
        <v>1.1667353272525769</v>
      </c>
      <c r="K46" s="346">
        <v>0.66904557415748411</v>
      </c>
      <c r="L46" s="346">
        <v>0.78748825270051093</v>
      </c>
      <c r="M46" s="346">
        <v>1.3179922792015719</v>
      </c>
      <c r="N46" s="346">
        <v>1.1516573567680859</v>
      </c>
      <c r="O46" s="346">
        <v>1.0089063771559039</v>
      </c>
      <c r="P46" s="346">
        <v>1.428585379263106</v>
      </c>
      <c r="Q46" s="346">
        <v>1.1713732947055</v>
      </c>
      <c r="R46" s="346">
        <v>1.4100617745181809</v>
      </c>
      <c r="S46" s="346">
        <v>1.8620444396066289</v>
      </c>
      <c r="T46" s="346">
        <v>1.597586856182627</v>
      </c>
      <c r="U46" s="346">
        <v>1.8886163021528919</v>
      </c>
      <c r="V46" s="346">
        <v>1.951773438734081</v>
      </c>
      <c r="W46" s="346">
        <v>2.056220657817438</v>
      </c>
      <c r="X46" s="346">
        <v>1.7293558981666961</v>
      </c>
      <c r="Y46" s="346">
        <v>1.6343910882728909</v>
      </c>
      <c r="DA46" s="167" t="s">
        <v>2338</v>
      </c>
    </row>
    <row r="47" spans="1:105" ht="12" customHeight="1" x14ac:dyDescent="0.25">
      <c r="A47" s="59" t="s">
        <v>28</v>
      </c>
      <c r="B47" s="230">
        <v>0</v>
      </c>
      <c r="C47" s="230">
        <v>0</v>
      </c>
      <c r="D47" s="230">
        <v>0</v>
      </c>
      <c r="E47" s="230">
        <v>0</v>
      </c>
      <c r="F47" s="230">
        <v>0</v>
      </c>
      <c r="G47" s="230">
        <v>0</v>
      </c>
      <c r="H47" s="230">
        <v>0</v>
      </c>
      <c r="I47" s="230">
        <v>0</v>
      </c>
      <c r="J47" s="230">
        <v>0</v>
      </c>
      <c r="K47" s="230">
        <v>0</v>
      </c>
      <c r="L47" s="230">
        <v>0</v>
      </c>
      <c r="M47" s="230">
        <v>0</v>
      </c>
      <c r="N47" s="230">
        <v>0</v>
      </c>
      <c r="O47" s="230">
        <v>0</v>
      </c>
      <c r="P47" s="230">
        <v>0</v>
      </c>
      <c r="Q47" s="230">
        <v>0</v>
      </c>
      <c r="R47" s="230">
        <v>0</v>
      </c>
      <c r="S47" s="230">
        <v>0</v>
      </c>
      <c r="T47" s="230">
        <v>0</v>
      </c>
      <c r="U47" s="230">
        <v>0</v>
      </c>
      <c r="V47" s="230">
        <v>0</v>
      </c>
      <c r="W47" s="230">
        <v>0</v>
      </c>
      <c r="X47" s="230">
        <v>0</v>
      </c>
      <c r="Y47" s="230">
        <v>0</v>
      </c>
      <c r="DA47" s="71" t="s">
        <v>2339</v>
      </c>
    </row>
    <row r="48" spans="1:105" ht="12" customHeight="1" x14ac:dyDescent="0.25">
      <c r="A48" s="59" t="s">
        <v>31</v>
      </c>
      <c r="B48" s="230">
        <v>0</v>
      </c>
      <c r="C48" s="230">
        <v>0</v>
      </c>
      <c r="D48" s="230">
        <v>0</v>
      </c>
      <c r="E48" s="230">
        <v>0.61635635646102571</v>
      </c>
      <c r="F48" s="230">
        <v>0.61222178833180774</v>
      </c>
      <c r="G48" s="230">
        <v>0.41084290745164198</v>
      </c>
      <c r="H48" s="230">
        <v>0.4126393890128614</v>
      </c>
      <c r="I48" s="230">
        <v>0.41072117957899118</v>
      </c>
      <c r="J48" s="230">
        <v>0.41177159799878771</v>
      </c>
      <c r="K48" s="230">
        <v>0</v>
      </c>
      <c r="L48" s="230">
        <v>0</v>
      </c>
      <c r="M48" s="230">
        <v>0</v>
      </c>
      <c r="N48" s="230">
        <v>0</v>
      </c>
      <c r="O48" s="230">
        <v>0</v>
      </c>
      <c r="P48" s="230">
        <v>0</v>
      </c>
      <c r="Q48" s="230">
        <v>0</v>
      </c>
      <c r="R48" s="230">
        <v>0</v>
      </c>
      <c r="S48" s="230">
        <v>0</v>
      </c>
      <c r="T48" s="230">
        <v>0</v>
      </c>
      <c r="U48" s="230">
        <v>0</v>
      </c>
      <c r="V48" s="230">
        <v>0</v>
      </c>
      <c r="W48" s="230">
        <v>0</v>
      </c>
      <c r="X48" s="230">
        <v>0</v>
      </c>
      <c r="Y48" s="230">
        <v>0</v>
      </c>
      <c r="DA48" s="71" t="s">
        <v>2340</v>
      </c>
    </row>
    <row r="49" spans="1:105" ht="12" customHeight="1" x14ac:dyDescent="0.25">
      <c r="A49" s="59" t="s">
        <v>159</v>
      </c>
      <c r="B49" s="230">
        <v>0.49914254457416468</v>
      </c>
      <c r="C49" s="230">
        <v>0.62994241531224704</v>
      </c>
      <c r="D49" s="230">
        <v>0.61809267583481575</v>
      </c>
      <c r="E49" s="230">
        <v>0.33420115250564641</v>
      </c>
      <c r="F49" s="230">
        <v>0.35809285276170733</v>
      </c>
      <c r="G49" s="230">
        <v>0.31270606322587929</v>
      </c>
      <c r="H49" s="230">
        <v>0.15248001352187271</v>
      </c>
      <c r="I49" s="230">
        <v>0.12218098467601959</v>
      </c>
      <c r="J49" s="230">
        <v>8.2819160435830375E-2</v>
      </c>
      <c r="K49" s="230">
        <v>8.6596075645835338E-2</v>
      </c>
      <c r="L49" s="230">
        <v>0.16511153274927459</v>
      </c>
      <c r="M49" s="230">
        <v>9.8538207123532007E-2</v>
      </c>
      <c r="N49" s="230">
        <v>0.1143171592785663</v>
      </c>
      <c r="O49" s="230">
        <v>0.15984370599254721</v>
      </c>
      <c r="P49" s="230">
        <v>0.22256031600697351</v>
      </c>
      <c r="Q49" s="230">
        <v>0.19018381039604179</v>
      </c>
      <c r="R49" s="230">
        <v>0.28662910488827742</v>
      </c>
      <c r="S49" s="230">
        <v>0.95130113649020387</v>
      </c>
      <c r="T49" s="230">
        <v>1.043325927581662</v>
      </c>
      <c r="U49" s="230">
        <v>1.3317027978468361</v>
      </c>
      <c r="V49" s="230">
        <v>1.3896179366794179</v>
      </c>
      <c r="W49" s="230">
        <v>1.3266699297665969</v>
      </c>
      <c r="X49" s="230">
        <v>1.082808538619078</v>
      </c>
      <c r="Y49" s="230">
        <v>1.028033953953521</v>
      </c>
      <c r="DA49" s="71" t="s">
        <v>2341</v>
      </c>
    </row>
    <row r="50" spans="1:105" ht="12" customHeight="1" x14ac:dyDescent="0.25">
      <c r="A50" s="59" t="s">
        <v>32</v>
      </c>
      <c r="B50" s="230">
        <v>0</v>
      </c>
      <c r="C50" s="230">
        <v>0</v>
      </c>
      <c r="D50" s="230">
        <v>0</v>
      </c>
      <c r="E50" s="230">
        <v>0</v>
      </c>
      <c r="F50" s="230">
        <v>0</v>
      </c>
      <c r="G50" s="230">
        <v>0</v>
      </c>
      <c r="H50" s="230">
        <v>0</v>
      </c>
      <c r="I50" s="230">
        <v>0</v>
      </c>
      <c r="J50" s="230">
        <v>0</v>
      </c>
      <c r="K50" s="230">
        <v>0</v>
      </c>
      <c r="L50" s="230">
        <v>0</v>
      </c>
      <c r="M50" s="230">
        <v>0.24480459909109731</v>
      </c>
      <c r="N50" s="230">
        <v>0.23375096804218659</v>
      </c>
      <c r="O50" s="230">
        <v>0</v>
      </c>
      <c r="P50" s="230">
        <v>0</v>
      </c>
      <c r="Q50" s="230">
        <v>0</v>
      </c>
      <c r="R50" s="230">
        <v>0</v>
      </c>
      <c r="S50" s="230">
        <v>0</v>
      </c>
      <c r="T50" s="230">
        <v>0</v>
      </c>
      <c r="U50" s="230">
        <v>0</v>
      </c>
      <c r="V50" s="230">
        <v>0</v>
      </c>
      <c r="W50" s="230">
        <v>0</v>
      </c>
      <c r="X50" s="230">
        <v>0</v>
      </c>
      <c r="Y50" s="230">
        <v>0</v>
      </c>
      <c r="DA50" s="71" t="s">
        <v>2342</v>
      </c>
    </row>
    <row r="51" spans="1:105" ht="12" customHeight="1" x14ac:dyDescent="0.25">
      <c r="A51" s="59" t="s">
        <v>35</v>
      </c>
      <c r="B51" s="230">
        <v>1.1900454266779319</v>
      </c>
      <c r="C51" s="230">
        <v>1.3186104641465259</v>
      </c>
      <c r="D51" s="230">
        <v>1.5028540734724321</v>
      </c>
      <c r="E51" s="230">
        <v>0.81741028825915896</v>
      </c>
      <c r="F51" s="230">
        <v>0.78063742799727387</v>
      </c>
      <c r="G51" s="230">
        <v>0.83828902933908533</v>
      </c>
      <c r="H51" s="230">
        <v>0.69404630922175681</v>
      </c>
      <c r="I51" s="230">
        <v>0.66353132576685625</v>
      </c>
      <c r="J51" s="230">
        <v>0.67214456881795859</v>
      </c>
      <c r="K51" s="230">
        <v>0.58244949851164873</v>
      </c>
      <c r="L51" s="230">
        <v>0.62237671995123633</v>
      </c>
      <c r="M51" s="230">
        <v>0.97464947298694304</v>
      </c>
      <c r="N51" s="230">
        <v>0.80358922944733358</v>
      </c>
      <c r="O51" s="230">
        <v>0.84906267116335665</v>
      </c>
      <c r="P51" s="230">
        <v>1.2060250632561329</v>
      </c>
      <c r="Q51" s="230">
        <v>0.98118948430945796</v>
      </c>
      <c r="R51" s="230">
        <v>1.1234326696299031</v>
      </c>
      <c r="S51" s="230">
        <v>0.91074330311642537</v>
      </c>
      <c r="T51" s="230">
        <v>0.55426092860096543</v>
      </c>
      <c r="U51" s="230">
        <v>0.55691350430605613</v>
      </c>
      <c r="V51" s="230">
        <v>0.56215550205466314</v>
      </c>
      <c r="W51" s="230">
        <v>0.72955072805084153</v>
      </c>
      <c r="X51" s="230">
        <v>0.64654735954761788</v>
      </c>
      <c r="Y51" s="230">
        <v>0.60635713431936977</v>
      </c>
      <c r="DA51" s="71" t="s">
        <v>2343</v>
      </c>
    </row>
    <row r="52" spans="1:105" ht="12" customHeight="1" x14ac:dyDescent="0.25">
      <c r="A52" s="165" t="s">
        <v>2191</v>
      </c>
      <c r="B52" s="346">
        <v>1.4264253979462149</v>
      </c>
      <c r="C52" s="346">
        <v>1.645444653765185</v>
      </c>
      <c r="D52" s="346">
        <v>1.7910216994150101</v>
      </c>
      <c r="E52" s="346">
        <v>1.4929505843240349</v>
      </c>
      <c r="F52" s="346">
        <v>1.478581747232222</v>
      </c>
      <c r="G52" s="346">
        <v>1.3188854222362461</v>
      </c>
      <c r="H52" s="346">
        <v>1.063295489927703</v>
      </c>
      <c r="I52" s="346">
        <v>1.010321613796243</v>
      </c>
      <c r="J52" s="346">
        <v>0.98524316523550948</v>
      </c>
      <c r="K52" s="346">
        <v>0.5649718181774307</v>
      </c>
      <c r="L52" s="346">
        <v>0.66499008005820914</v>
      </c>
      <c r="M52" s="346">
        <v>1.1129712579924389</v>
      </c>
      <c r="N52" s="346">
        <v>0.96446424511669426</v>
      </c>
      <c r="O52" s="346">
        <v>0.84461580357273947</v>
      </c>
      <c r="P52" s="346">
        <v>1.206360986933289</v>
      </c>
      <c r="Q52" s="346">
        <v>0.98915967108464442</v>
      </c>
      <c r="R52" s="346">
        <v>1.1907188318153521</v>
      </c>
      <c r="S52" s="346">
        <v>1.5723930823344869</v>
      </c>
      <c r="T52" s="346">
        <v>1.349073345220885</v>
      </c>
      <c r="U52" s="346">
        <v>1.5948315440402201</v>
      </c>
      <c r="V52" s="346">
        <v>1.6481642371532239</v>
      </c>
      <c r="W52" s="346">
        <v>1.736364111045837</v>
      </c>
      <c r="X52" s="346">
        <v>1.460344980674098</v>
      </c>
      <c r="Y52" s="346">
        <v>1.3801524745415521</v>
      </c>
      <c r="DA52" s="167" t="s">
        <v>2344</v>
      </c>
    </row>
    <row r="53" spans="1:105" ht="12" customHeight="1" x14ac:dyDescent="0.25">
      <c r="A53" s="64" t="s">
        <v>28</v>
      </c>
      <c r="B53" s="229">
        <v>0</v>
      </c>
      <c r="C53" s="229">
        <v>0</v>
      </c>
      <c r="D53" s="229">
        <v>0</v>
      </c>
      <c r="E53" s="229">
        <v>0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0</v>
      </c>
      <c r="P53" s="229">
        <v>0</v>
      </c>
      <c r="Q53" s="229">
        <v>0</v>
      </c>
      <c r="R53" s="229">
        <v>0</v>
      </c>
      <c r="S53" s="229">
        <v>0</v>
      </c>
      <c r="T53" s="229">
        <v>0</v>
      </c>
      <c r="U53" s="229">
        <v>0</v>
      </c>
      <c r="V53" s="229">
        <v>0</v>
      </c>
      <c r="W53" s="229">
        <v>0</v>
      </c>
      <c r="X53" s="229">
        <v>0</v>
      </c>
      <c r="Y53" s="229">
        <v>0</v>
      </c>
      <c r="DA53" s="73" t="s">
        <v>2345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2346</v>
      </c>
    </row>
    <row r="55" spans="1:105" ht="12" customHeight="1" x14ac:dyDescent="0.25">
      <c r="A55" s="64" t="s">
        <v>31</v>
      </c>
      <c r="B55" s="229">
        <v>0</v>
      </c>
      <c r="C55" s="229">
        <v>0</v>
      </c>
      <c r="D55" s="229">
        <v>0</v>
      </c>
      <c r="E55" s="229">
        <v>0.5204787010115326</v>
      </c>
      <c r="F55" s="229">
        <v>0.51698728792463777</v>
      </c>
      <c r="G55" s="229">
        <v>0.34693401073694219</v>
      </c>
      <c r="H55" s="229">
        <v>0.34845103961086071</v>
      </c>
      <c r="I55" s="229">
        <v>0.34683121831114833</v>
      </c>
      <c r="J55" s="229">
        <v>0.34771823831008752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0</v>
      </c>
      <c r="R55" s="229">
        <v>0</v>
      </c>
      <c r="S55" s="229">
        <v>0</v>
      </c>
      <c r="T55" s="229">
        <v>0</v>
      </c>
      <c r="U55" s="229">
        <v>0</v>
      </c>
      <c r="V55" s="229">
        <v>0</v>
      </c>
      <c r="W55" s="229">
        <v>0</v>
      </c>
      <c r="X55" s="229">
        <v>0</v>
      </c>
      <c r="Y55" s="229">
        <v>0</v>
      </c>
      <c r="DA55" s="73" t="s">
        <v>2347</v>
      </c>
    </row>
    <row r="56" spans="1:105" ht="12" customHeight="1" x14ac:dyDescent="0.25">
      <c r="A56" s="64" t="s">
        <v>159</v>
      </c>
      <c r="B56" s="229">
        <v>0.42149814875151709</v>
      </c>
      <c r="C56" s="229">
        <v>0.53195137293034189</v>
      </c>
      <c r="D56" s="229">
        <v>0.52194492626051114</v>
      </c>
      <c r="E56" s="229">
        <v>0.28221430656032348</v>
      </c>
      <c r="F56" s="229">
        <v>0.30238952010988612</v>
      </c>
      <c r="G56" s="229">
        <v>0.26406289783518688</v>
      </c>
      <c r="H56" s="229">
        <v>0.12876090030735909</v>
      </c>
      <c r="I56" s="229">
        <v>0.1031750537264165</v>
      </c>
      <c r="J56" s="229">
        <v>6.9936179923590122E-2</v>
      </c>
      <c r="K56" s="229">
        <v>7.3125574989816491E-2</v>
      </c>
      <c r="L56" s="229">
        <v>0.1394275165438319</v>
      </c>
      <c r="M56" s="229">
        <v>8.3210041570982607E-2</v>
      </c>
      <c r="N56" s="229">
        <v>9.5735777728974028E-2</v>
      </c>
      <c r="O56" s="229">
        <v>0.13381471585452939</v>
      </c>
      <c r="P56" s="229">
        <v>0.18793982240588869</v>
      </c>
      <c r="Q56" s="229">
        <v>0.1605996621122131</v>
      </c>
      <c r="R56" s="229">
        <v>0.2420423552389897</v>
      </c>
      <c r="S56" s="229">
        <v>0.8033209597028389</v>
      </c>
      <c r="T56" s="229">
        <v>0.88103078329118101</v>
      </c>
      <c r="U56" s="229">
        <v>1.1245490292928839</v>
      </c>
      <c r="V56" s="229">
        <v>1.173455146529286</v>
      </c>
      <c r="W56" s="229">
        <v>1.1202990518029039</v>
      </c>
      <c r="X56" s="229">
        <v>0.91437165483388794</v>
      </c>
      <c r="Y56" s="229">
        <v>0.86811756111630634</v>
      </c>
      <c r="DA56" s="73" t="s">
        <v>2348</v>
      </c>
    </row>
    <row r="57" spans="1:105" ht="12" customHeight="1" x14ac:dyDescent="0.25">
      <c r="A57" s="64" t="s">
        <v>32</v>
      </c>
      <c r="B57" s="229">
        <v>0</v>
      </c>
      <c r="C57" s="229">
        <v>0</v>
      </c>
      <c r="D57" s="229">
        <v>0</v>
      </c>
      <c r="E57" s="229">
        <v>0</v>
      </c>
      <c r="F57" s="229">
        <v>0</v>
      </c>
      <c r="G57" s="229">
        <v>0</v>
      </c>
      <c r="H57" s="229">
        <v>0</v>
      </c>
      <c r="I57" s="229">
        <v>0</v>
      </c>
      <c r="J57" s="229">
        <v>0</v>
      </c>
      <c r="K57" s="229">
        <v>0</v>
      </c>
      <c r="L57" s="229">
        <v>0</v>
      </c>
      <c r="M57" s="229">
        <v>0.20672388367692671</v>
      </c>
      <c r="N57" s="229">
        <v>0.1957565326294379</v>
      </c>
      <c r="O57" s="229">
        <v>0</v>
      </c>
      <c r="P57" s="229">
        <v>0</v>
      </c>
      <c r="Q57" s="229">
        <v>0</v>
      </c>
      <c r="R57" s="229">
        <v>0</v>
      </c>
      <c r="S57" s="229">
        <v>0</v>
      </c>
      <c r="T57" s="229">
        <v>0</v>
      </c>
      <c r="U57" s="229">
        <v>0</v>
      </c>
      <c r="V57" s="229">
        <v>0</v>
      </c>
      <c r="W57" s="229">
        <v>0</v>
      </c>
      <c r="X57" s="229">
        <v>0</v>
      </c>
      <c r="Y57" s="229">
        <v>0</v>
      </c>
      <c r="DA57" s="73" t="s">
        <v>2349</v>
      </c>
    </row>
    <row r="58" spans="1:105" ht="12" customHeight="1" x14ac:dyDescent="0.25">
      <c r="A58" s="64" t="s">
        <v>33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2350</v>
      </c>
    </row>
    <row r="59" spans="1:105" ht="12" customHeight="1" x14ac:dyDescent="0.25">
      <c r="A59" s="64" t="s">
        <v>35</v>
      </c>
      <c r="B59" s="229">
        <v>1.0049272491946979</v>
      </c>
      <c r="C59" s="229">
        <v>1.1134932808348439</v>
      </c>
      <c r="D59" s="229">
        <v>1.269076773154499</v>
      </c>
      <c r="E59" s="229">
        <v>0.69025757675217869</v>
      </c>
      <c r="F59" s="229">
        <v>0.65920493919769807</v>
      </c>
      <c r="G59" s="229">
        <v>0.70788851366411643</v>
      </c>
      <c r="H59" s="229">
        <v>0.5860835500094832</v>
      </c>
      <c r="I59" s="229">
        <v>0.56031534175867859</v>
      </c>
      <c r="J59" s="229">
        <v>0.56758874700183182</v>
      </c>
      <c r="K59" s="229">
        <v>0.49184624318761422</v>
      </c>
      <c r="L59" s="229">
        <v>0.52556256351437725</v>
      </c>
      <c r="M59" s="229">
        <v>0.82303733274452961</v>
      </c>
      <c r="N59" s="229">
        <v>0.67297193475828232</v>
      </c>
      <c r="O59" s="229">
        <v>0.71080108771821005</v>
      </c>
      <c r="P59" s="229">
        <v>1.0184211645273999</v>
      </c>
      <c r="Q59" s="229">
        <v>0.82856000897243132</v>
      </c>
      <c r="R59" s="229">
        <v>0.94867647657636256</v>
      </c>
      <c r="S59" s="229">
        <v>0.76907212263164815</v>
      </c>
      <c r="T59" s="229">
        <v>0.46804256192970423</v>
      </c>
      <c r="U59" s="229">
        <v>0.47028251474733629</v>
      </c>
      <c r="V59" s="229">
        <v>0.47470909062393779</v>
      </c>
      <c r="W59" s="229">
        <v>0.61606505924293276</v>
      </c>
      <c r="X59" s="229">
        <v>0.54597332584021052</v>
      </c>
      <c r="Y59" s="229">
        <v>0.51203491342524554</v>
      </c>
      <c r="DA59" s="73" t="s">
        <v>2351</v>
      </c>
    </row>
    <row r="60" spans="1:105" ht="12" customHeight="1" x14ac:dyDescent="0.25">
      <c r="A60" s="64" t="s">
        <v>36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2352</v>
      </c>
    </row>
    <row r="61" spans="1:105" ht="12" customHeight="1" x14ac:dyDescent="0.25">
      <c r="A61" s="64" t="s">
        <v>38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2353</v>
      </c>
    </row>
    <row r="62" spans="1:105" ht="12" customHeight="1" x14ac:dyDescent="0.25">
      <c r="A62" s="64" t="s">
        <v>39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2354</v>
      </c>
    </row>
    <row r="63" spans="1:105" ht="12" customHeight="1" x14ac:dyDescent="0.25">
      <c r="A63" s="166" t="s">
        <v>2203</v>
      </c>
      <c r="B63" s="347">
        <v>0</v>
      </c>
      <c r="C63" s="347">
        <v>0</v>
      </c>
      <c r="D63" s="347">
        <v>0</v>
      </c>
      <c r="E63" s="347">
        <v>0</v>
      </c>
      <c r="F63" s="347">
        <v>0</v>
      </c>
      <c r="G63" s="347">
        <v>0</v>
      </c>
      <c r="H63" s="347">
        <v>0</v>
      </c>
      <c r="I63" s="347">
        <v>0</v>
      </c>
      <c r="J63" s="347">
        <v>0</v>
      </c>
      <c r="K63" s="347">
        <v>0</v>
      </c>
      <c r="L63" s="347">
        <v>0</v>
      </c>
      <c r="M63" s="347">
        <v>0</v>
      </c>
      <c r="N63" s="347">
        <v>0</v>
      </c>
      <c r="O63" s="347">
        <v>0</v>
      </c>
      <c r="P63" s="347">
        <v>0</v>
      </c>
      <c r="Q63" s="347">
        <v>0</v>
      </c>
      <c r="R63" s="347">
        <v>0</v>
      </c>
      <c r="S63" s="347">
        <v>0</v>
      </c>
      <c r="T63" s="347">
        <v>0</v>
      </c>
      <c r="U63" s="347">
        <v>0</v>
      </c>
      <c r="V63" s="347">
        <v>0</v>
      </c>
      <c r="W63" s="347">
        <v>0</v>
      </c>
      <c r="X63" s="347">
        <v>0</v>
      </c>
      <c r="Y63" s="347">
        <v>0</v>
      </c>
      <c r="DA63" s="168" t="s">
        <v>2355</v>
      </c>
    </row>
    <row r="64" spans="1:105" ht="12" customHeight="1" x14ac:dyDescent="0.25">
      <c r="A64" s="60" t="s">
        <v>2205</v>
      </c>
      <c r="B64" s="262">
        <v>0</v>
      </c>
      <c r="C64" s="262">
        <v>0</v>
      </c>
      <c r="D64" s="262">
        <v>0</v>
      </c>
      <c r="E64" s="262">
        <v>0</v>
      </c>
      <c r="F64" s="262">
        <v>0</v>
      </c>
      <c r="G64" s="262">
        <v>0</v>
      </c>
      <c r="H64" s="262">
        <v>0</v>
      </c>
      <c r="I64" s="262">
        <v>0</v>
      </c>
      <c r="J64" s="262">
        <v>0</v>
      </c>
      <c r="K64" s="262">
        <v>0</v>
      </c>
      <c r="L64" s="262">
        <v>0</v>
      </c>
      <c r="M64" s="262">
        <v>0</v>
      </c>
      <c r="N64" s="262">
        <v>0</v>
      </c>
      <c r="O64" s="262">
        <v>0</v>
      </c>
      <c r="P64" s="262">
        <v>0</v>
      </c>
      <c r="Q64" s="262">
        <v>0</v>
      </c>
      <c r="R64" s="262">
        <v>0</v>
      </c>
      <c r="S64" s="262">
        <v>0</v>
      </c>
      <c r="T64" s="262">
        <v>0</v>
      </c>
      <c r="U64" s="262">
        <v>0</v>
      </c>
      <c r="V64" s="262">
        <v>0</v>
      </c>
      <c r="W64" s="262">
        <v>0</v>
      </c>
      <c r="X64" s="262">
        <v>0</v>
      </c>
      <c r="Y64" s="262">
        <v>0</v>
      </c>
      <c r="DA64" s="72" t="s">
        <v>2356</v>
      </c>
    </row>
    <row r="65" spans="1:105" ht="12" customHeight="1" x14ac:dyDescent="0.25">
      <c r="A65" s="101" t="s">
        <v>2207</v>
      </c>
      <c r="B65" s="278">
        <v>0</v>
      </c>
      <c r="C65" s="278">
        <v>0</v>
      </c>
      <c r="D65" s="278">
        <v>0</v>
      </c>
      <c r="E65" s="278">
        <v>0</v>
      </c>
      <c r="F65" s="278">
        <v>0</v>
      </c>
      <c r="G65" s="278">
        <v>0</v>
      </c>
      <c r="H65" s="278">
        <v>0</v>
      </c>
      <c r="I65" s="278">
        <v>0</v>
      </c>
      <c r="J65" s="278">
        <v>0</v>
      </c>
      <c r="K65" s="278">
        <v>0</v>
      </c>
      <c r="L65" s="278">
        <v>0</v>
      </c>
      <c r="M65" s="278">
        <v>0</v>
      </c>
      <c r="N65" s="278">
        <v>0</v>
      </c>
      <c r="O65" s="278">
        <v>0</v>
      </c>
      <c r="P65" s="278">
        <v>0</v>
      </c>
      <c r="Q65" s="278">
        <v>0</v>
      </c>
      <c r="R65" s="278">
        <v>0</v>
      </c>
      <c r="S65" s="278">
        <v>0</v>
      </c>
      <c r="T65" s="278">
        <v>0</v>
      </c>
      <c r="U65" s="278">
        <v>0</v>
      </c>
      <c r="V65" s="278">
        <v>0</v>
      </c>
      <c r="W65" s="278">
        <v>0</v>
      </c>
      <c r="X65" s="278">
        <v>0</v>
      </c>
      <c r="Y65" s="278">
        <v>0</v>
      </c>
      <c r="DA65" s="102" t="s">
        <v>2357</v>
      </c>
    </row>
    <row r="66" spans="1:105" ht="12" customHeight="1" x14ac:dyDescent="0.25">
      <c r="A66" s="57" t="s">
        <v>2209</v>
      </c>
      <c r="B66" s="261">
        <f t="shared" ref="B66:Y66" si="3">B67+B68+B79</f>
        <v>0.89683884629007893</v>
      </c>
      <c r="C66" s="261">
        <f t="shared" si="3"/>
        <v>1.0288763983632454</v>
      </c>
      <c r="D66" s="261">
        <f t="shared" si="3"/>
        <v>1.1269736826063181</v>
      </c>
      <c r="E66" s="261">
        <f t="shared" si="3"/>
        <v>0.9232319955861934</v>
      </c>
      <c r="F66" s="261">
        <f t="shared" si="3"/>
        <v>0.91104480887892425</v>
      </c>
      <c r="G66" s="261">
        <f t="shared" si="3"/>
        <v>0.82190939957597209</v>
      </c>
      <c r="H66" s="261">
        <f t="shared" si="3"/>
        <v>0.66876688963325559</v>
      </c>
      <c r="I66" s="261">
        <f t="shared" si="3"/>
        <v>0.63679333102433799</v>
      </c>
      <c r="J66" s="261">
        <f t="shared" si="3"/>
        <v>0.62432031387610121</v>
      </c>
      <c r="K66" s="261">
        <f t="shared" si="3"/>
        <v>0.36672852752896201</v>
      </c>
      <c r="L66" s="261">
        <f t="shared" si="3"/>
        <v>0.42511797237075322</v>
      </c>
      <c r="M66" s="261">
        <f t="shared" si="3"/>
        <v>0.70121831513164112</v>
      </c>
      <c r="N66" s="261">
        <f t="shared" si="3"/>
        <v>0.60561401778834012</v>
      </c>
      <c r="O66" s="261">
        <f t="shared" si="3"/>
        <v>0.5484170208880319</v>
      </c>
      <c r="P66" s="261">
        <f t="shared" si="3"/>
        <v>0.77886567850593524</v>
      </c>
      <c r="Q66" s="261">
        <f t="shared" si="3"/>
        <v>0.63775563159988291</v>
      </c>
      <c r="R66" s="261">
        <f t="shared" si="3"/>
        <v>0.76160345497346749</v>
      </c>
      <c r="S66" s="261">
        <f t="shared" si="3"/>
        <v>0.94340335734306202</v>
      </c>
      <c r="T66" s="261">
        <f t="shared" si="3"/>
        <v>0.78313820126483369</v>
      </c>
      <c r="U66" s="261">
        <f t="shared" si="3"/>
        <v>0.91460056062323691</v>
      </c>
      <c r="V66" s="261">
        <f t="shared" si="3"/>
        <v>0.94219687236083116</v>
      </c>
      <c r="W66" s="261">
        <f t="shared" si="3"/>
        <v>1.010223824805931</v>
      </c>
      <c r="X66" s="261">
        <f t="shared" si="3"/>
        <v>0.8530205637845536</v>
      </c>
      <c r="Y66" s="261">
        <f t="shared" si="3"/>
        <v>0.80548496695315364</v>
      </c>
      <c r="DA66" s="70"/>
    </row>
    <row r="67" spans="1:105" ht="12" customHeight="1" x14ac:dyDescent="0.25">
      <c r="A67" s="165" t="s">
        <v>2210</v>
      </c>
      <c r="B67" s="346">
        <v>0.62814929764647054</v>
      </c>
      <c r="C67" s="346">
        <v>0.71893114502243494</v>
      </c>
      <c r="D67" s="346">
        <v>0.78960671429545759</v>
      </c>
      <c r="E67" s="346">
        <v>0.64201138690465775</v>
      </c>
      <c r="F67" s="346">
        <v>0.63253079554986302</v>
      </c>
      <c r="G67" s="346">
        <v>0.57347668846221944</v>
      </c>
      <c r="H67" s="346">
        <v>0.46847854250005938</v>
      </c>
      <c r="I67" s="346">
        <v>0.44648344255302352</v>
      </c>
      <c r="J67" s="346">
        <v>0.43873434369323522</v>
      </c>
      <c r="K67" s="346">
        <v>0.26030724321853183</v>
      </c>
      <c r="L67" s="346">
        <v>0.29985668305230939</v>
      </c>
      <c r="M67" s="346">
        <v>0.49157275960951968</v>
      </c>
      <c r="N67" s="346">
        <v>0.42394208242009862</v>
      </c>
      <c r="O67" s="346">
        <v>0.38932041522890087</v>
      </c>
      <c r="P67" s="346">
        <v>0.55162870589800261</v>
      </c>
      <c r="Q67" s="346">
        <v>0.4514319262432186</v>
      </c>
      <c r="R67" s="346">
        <v>0.53731292709689138</v>
      </c>
      <c r="S67" s="346">
        <v>0.64721851080914217</v>
      </c>
      <c r="T67" s="346">
        <v>0.52901912238666138</v>
      </c>
      <c r="U67" s="346">
        <v>0.61418907864336159</v>
      </c>
      <c r="V67" s="346">
        <v>0.63173934292476674</v>
      </c>
      <c r="W67" s="346">
        <v>0.68315246870865431</v>
      </c>
      <c r="X67" s="346">
        <v>0.57794173085979272</v>
      </c>
      <c r="Y67" s="346">
        <v>0.54551164764892757</v>
      </c>
      <c r="DA67" s="167" t="s">
        <v>2358</v>
      </c>
    </row>
    <row r="68" spans="1:105" ht="12" customHeight="1" x14ac:dyDescent="0.25">
      <c r="A68" s="165" t="s">
        <v>2212</v>
      </c>
      <c r="B68" s="346">
        <v>0.26868954864360839</v>
      </c>
      <c r="C68" s="346">
        <v>0.30994525334081052</v>
      </c>
      <c r="D68" s="346">
        <v>0.33736696831086049</v>
      </c>
      <c r="E68" s="346">
        <v>0.28122060868153559</v>
      </c>
      <c r="F68" s="346">
        <v>0.27851401332906123</v>
      </c>
      <c r="G68" s="346">
        <v>0.24843271111375259</v>
      </c>
      <c r="H68" s="346">
        <v>0.20028834713319621</v>
      </c>
      <c r="I68" s="346">
        <v>0.1903098884713145</v>
      </c>
      <c r="J68" s="346">
        <v>0.18558597018286599</v>
      </c>
      <c r="K68" s="346">
        <v>0.1064212843104302</v>
      </c>
      <c r="L68" s="346">
        <v>0.1252612893184438</v>
      </c>
      <c r="M68" s="346">
        <v>0.20964555552212141</v>
      </c>
      <c r="N68" s="346">
        <v>0.1816719353682415</v>
      </c>
      <c r="O68" s="346">
        <v>0.159096605659131</v>
      </c>
      <c r="P68" s="346">
        <v>0.2272369726079326</v>
      </c>
      <c r="Q68" s="346">
        <v>0.18632370535666429</v>
      </c>
      <c r="R68" s="346">
        <v>0.22429052787657611</v>
      </c>
      <c r="S68" s="346">
        <v>0.29618484653391991</v>
      </c>
      <c r="T68" s="346">
        <v>0.25411907887817231</v>
      </c>
      <c r="U68" s="346">
        <v>0.30041148197987533</v>
      </c>
      <c r="V68" s="346">
        <v>0.31045752943606442</v>
      </c>
      <c r="W68" s="346">
        <v>0.32707135609727672</v>
      </c>
      <c r="X68" s="346">
        <v>0.27507883292476087</v>
      </c>
      <c r="Y68" s="346">
        <v>0.25997331930422601</v>
      </c>
      <c r="DA68" s="167" t="s">
        <v>2359</v>
      </c>
    </row>
    <row r="69" spans="1:105" ht="12" customHeight="1" x14ac:dyDescent="0.25">
      <c r="A69" s="64" t="s">
        <v>28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2360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2361</v>
      </c>
    </row>
    <row r="71" spans="1:105" ht="12" customHeight="1" x14ac:dyDescent="0.25">
      <c r="A71" s="64" t="s">
        <v>31</v>
      </c>
      <c r="B71" s="229">
        <v>0</v>
      </c>
      <c r="C71" s="229">
        <v>0</v>
      </c>
      <c r="D71" s="229">
        <v>0</v>
      </c>
      <c r="E71" s="229">
        <v>9.804030933181225E-2</v>
      </c>
      <c r="F71" s="229">
        <v>9.7382647032895758E-2</v>
      </c>
      <c r="G71" s="229">
        <v>6.5350450775933697E-2</v>
      </c>
      <c r="H71" s="229">
        <v>6.5636206907308939E-2</v>
      </c>
      <c r="I71" s="229">
        <v>6.533108821373429E-2</v>
      </c>
      <c r="J71" s="229">
        <v>6.5498172313257469E-2</v>
      </c>
      <c r="K71" s="229">
        <v>0</v>
      </c>
      <c r="L71" s="229">
        <v>0</v>
      </c>
      <c r="M71" s="229">
        <v>0</v>
      </c>
      <c r="N71" s="229">
        <v>0</v>
      </c>
      <c r="O71" s="229">
        <v>0</v>
      </c>
      <c r="P71" s="229">
        <v>0</v>
      </c>
      <c r="Q71" s="229">
        <v>0</v>
      </c>
      <c r="R71" s="229">
        <v>0</v>
      </c>
      <c r="S71" s="229">
        <v>0</v>
      </c>
      <c r="T71" s="229">
        <v>0</v>
      </c>
      <c r="U71" s="229">
        <v>0</v>
      </c>
      <c r="V71" s="229">
        <v>0</v>
      </c>
      <c r="W71" s="229">
        <v>0</v>
      </c>
      <c r="X71" s="229">
        <v>0</v>
      </c>
      <c r="Y71" s="229">
        <v>0</v>
      </c>
      <c r="DA71" s="73" t="s">
        <v>2362</v>
      </c>
    </row>
    <row r="72" spans="1:105" ht="12" customHeight="1" x14ac:dyDescent="0.25">
      <c r="A72" s="64" t="s">
        <v>159</v>
      </c>
      <c r="B72" s="229">
        <v>7.9395773172030892E-2</v>
      </c>
      <c r="C72" s="229">
        <v>0.1002013666461585</v>
      </c>
      <c r="D72" s="229">
        <v>9.8316495805304022E-2</v>
      </c>
      <c r="E72" s="229">
        <v>5.3159481568149591E-2</v>
      </c>
      <c r="F72" s="229">
        <v>5.6959798801862221E-2</v>
      </c>
      <c r="G72" s="229">
        <v>4.9740379647625232E-2</v>
      </c>
      <c r="H72" s="229">
        <v>2.4254130805818341E-2</v>
      </c>
      <c r="I72" s="229">
        <v>1.9434636158992581E-2</v>
      </c>
      <c r="J72" s="229">
        <v>1.3173574057629161E-2</v>
      </c>
      <c r="K72" s="229">
        <v>1.37743465354779E-2</v>
      </c>
      <c r="L72" s="229">
        <v>2.626335491684368E-2</v>
      </c>
      <c r="M72" s="229">
        <v>1.5673913647719719E-2</v>
      </c>
      <c r="N72" s="229">
        <v>1.8033332092992339E-2</v>
      </c>
      <c r="O72" s="229">
        <v>2.5206096061240999E-2</v>
      </c>
      <c r="P72" s="229">
        <v>3.5401406990582918E-2</v>
      </c>
      <c r="Q72" s="229">
        <v>3.025145989925344E-2</v>
      </c>
      <c r="R72" s="229">
        <v>4.55924658067903E-2</v>
      </c>
      <c r="S72" s="229">
        <v>0.151318075511892</v>
      </c>
      <c r="T72" s="229">
        <v>0.1659559370188374</v>
      </c>
      <c r="U72" s="229">
        <v>0.21182640994990609</v>
      </c>
      <c r="V72" s="229">
        <v>0.2210386425595332</v>
      </c>
      <c r="W72" s="229">
        <v>0.21102586017340019</v>
      </c>
      <c r="X72" s="229">
        <v>0.1722362119908708</v>
      </c>
      <c r="Y72" s="229">
        <v>0.16352352951775309</v>
      </c>
      <c r="DA72" s="73" t="s">
        <v>2363</v>
      </c>
    </row>
    <row r="73" spans="1:105" ht="12" customHeight="1" x14ac:dyDescent="0.25">
      <c r="A73" s="64" t="s">
        <v>32</v>
      </c>
      <c r="B73" s="229">
        <v>0</v>
      </c>
      <c r="C73" s="229">
        <v>0</v>
      </c>
      <c r="D73" s="229">
        <v>0</v>
      </c>
      <c r="E73" s="229">
        <v>0</v>
      </c>
      <c r="F73" s="229">
        <v>0</v>
      </c>
      <c r="G73" s="229">
        <v>0</v>
      </c>
      <c r="H73" s="229">
        <v>0</v>
      </c>
      <c r="I73" s="229">
        <v>0</v>
      </c>
      <c r="J73" s="229">
        <v>0</v>
      </c>
      <c r="K73" s="229">
        <v>0</v>
      </c>
      <c r="L73" s="229">
        <v>0</v>
      </c>
      <c r="M73" s="229">
        <v>3.8939678919753487E-2</v>
      </c>
      <c r="N73" s="229">
        <v>3.6873806700281918E-2</v>
      </c>
      <c r="O73" s="229">
        <v>0</v>
      </c>
      <c r="P73" s="229">
        <v>0</v>
      </c>
      <c r="Q73" s="229">
        <v>0</v>
      </c>
      <c r="R73" s="229">
        <v>0</v>
      </c>
      <c r="S73" s="229">
        <v>0</v>
      </c>
      <c r="T73" s="229">
        <v>0</v>
      </c>
      <c r="U73" s="229">
        <v>0</v>
      </c>
      <c r="V73" s="229">
        <v>0</v>
      </c>
      <c r="W73" s="229">
        <v>0</v>
      </c>
      <c r="X73" s="229">
        <v>0</v>
      </c>
      <c r="Y73" s="229">
        <v>0</v>
      </c>
      <c r="DA73" s="73" t="s">
        <v>2364</v>
      </c>
    </row>
    <row r="74" spans="1:105" ht="12" customHeight="1" x14ac:dyDescent="0.25">
      <c r="A74" s="64" t="s">
        <v>33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2365</v>
      </c>
    </row>
    <row r="75" spans="1:105" ht="12" customHeight="1" x14ac:dyDescent="0.25">
      <c r="A75" s="64" t="s">
        <v>35</v>
      </c>
      <c r="B75" s="229">
        <v>0.18929377547157761</v>
      </c>
      <c r="C75" s="229">
        <v>0.20974388669465191</v>
      </c>
      <c r="D75" s="229">
        <v>0.2390504725055565</v>
      </c>
      <c r="E75" s="229">
        <v>0.13002081778157379</v>
      </c>
      <c r="F75" s="229">
        <v>0.12417156749430321</v>
      </c>
      <c r="G75" s="229">
        <v>0.13334188069019359</v>
      </c>
      <c r="H75" s="229">
        <v>0.1103980094200689</v>
      </c>
      <c r="I75" s="229">
        <v>0.1055441640985877</v>
      </c>
      <c r="J75" s="229">
        <v>0.1069142238119794</v>
      </c>
      <c r="K75" s="229">
        <v>9.2646937774952295E-2</v>
      </c>
      <c r="L75" s="229">
        <v>9.8997934401600124E-2</v>
      </c>
      <c r="M75" s="229">
        <v>0.15503196295464819</v>
      </c>
      <c r="N75" s="229">
        <v>0.12676479657496731</v>
      </c>
      <c r="O75" s="229">
        <v>0.13389050959789001</v>
      </c>
      <c r="P75" s="229">
        <v>0.19183556561734971</v>
      </c>
      <c r="Q75" s="229">
        <v>0.15607224545741091</v>
      </c>
      <c r="R75" s="229">
        <v>0.17869806206978581</v>
      </c>
      <c r="S75" s="229">
        <v>0.14486677102202791</v>
      </c>
      <c r="T75" s="229">
        <v>8.8163141859334868E-2</v>
      </c>
      <c r="U75" s="229">
        <v>8.8585072029969167E-2</v>
      </c>
      <c r="V75" s="229">
        <v>8.9418886876531239E-2</v>
      </c>
      <c r="W75" s="229">
        <v>0.1160454959238765</v>
      </c>
      <c r="X75" s="229">
        <v>0.10284262093389</v>
      </c>
      <c r="Y75" s="229">
        <v>9.6449789786472867E-2</v>
      </c>
      <c r="DA75" s="73" t="s">
        <v>2366</v>
      </c>
    </row>
    <row r="76" spans="1:105" ht="12" customHeight="1" x14ac:dyDescent="0.25">
      <c r="A76" s="64" t="s">
        <v>36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2367</v>
      </c>
    </row>
    <row r="77" spans="1:105" ht="12" customHeight="1" x14ac:dyDescent="0.25">
      <c r="A77" s="64" t="s">
        <v>38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2368</v>
      </c>
    </row>
    <row r="78" spans="1:105" ht="12" customHeight="1" x14ac:dyDescent="0.25">
      <c r="A78" s="64" t="s">
        <v>39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2369</v>
      </c>
    </row>
    <row r="79" spans="1:105" ht="12" customHeight="1" x14ac:dyDescent="0.25">
      <c r="A79" s="165" t="s">
        <v>2224</v>
      </c>
      <c r="B79" s="346">
        <v>0</v>
      </c>
      <c r="C79" s="346">
        <v>0</v>
      </c>
      <c r="D79" s="346">
        <v>0</v>
      </c>
      <c r="E79" s="346">
        <v>0</v>
      </c>
      <c r="F79" s="346">
        <v>0</v>
      </c>
      <c r="G79" s="346">
        <v>0</v>
      </c>
      <c r="H79" s="346">
        <v>0</v>
      </c>
      <c r="I79" s="346">
        <v>0</v>
      </c>
      <c r="J79" s="346">
        <v>0</v>
      </c>
      <c r="K79" s="346">
        <v>0</v>
      </c>
      <c r="L79" s="346">
        <v>0</v>
      </c>
      <c r="M79" s="346">
        <v>0</v>
      </c>
      <c r="N79" s="346">
        <v>0</v>
      </c>
      <c r="O79" s="346">
        <v>0</v>
      </c>
      <c r="P79" s="346">
        <v>0</v>
      </c>
      <c r="Q79" s="346">
        <v>0</v>
      </c>
      <c r="R79" s="346">
        <v>0</v>
      </c>
      <c r="S79" s="346">
        <v>0</v>
      </c>
      <c r="T79" s="346">
        <v>0</v>
      </c>
      <c r="U79" s="346">
        <v>0</v>
      </c>
      <c r="V79" s="346">
        <v>0</v>
      </c>
      <c r="W79" s="346">
        <v>0</v>
      </c>
      <c r="X79" s="346">
        <v>0</v>
      </c>
      <c r="Y79" s="346">
        <v>0</v>
      </c>
      <c r="DA79" s="167" t="s">
        <v>2370</v>
      </c>
    </row>
    <row r="80" spans="1:105" ht="12" customHeight="1" x14ac:dyDescent="0.25">
      <c r="A80" s="132" t="s">
        <v>2226</v>
      </c>
      <c r="B80" s="316">
        <v>0</v>
      </c>
      <c r="C80" s="316">
        <v>0</v>
      </c>
      <c r="D80" s="316">
        <v>0</v>
      </c>
      <c r="E80" s="316">
        <v>0</v>
      </c>
      <c r="F80" s="316">
        <v>0</v>
      </c>
      <c r="G80" s="316">
        <v>0</v>
      </c>
      <c r="H80" s="316">
        <v>0</v>
      </c>
      <c r="I80" s="316">
        <v>0</v>
      </c>
      <c r="J80" s="316">
        <v>0</v>
      </c>
      <c r="K80" s="316">
        <v>0</v>
      </c>
      <c r="L80" s="316">
        <v>0</v>
      </c>
      <c r="M80" s="316">
        <v>0</v>
      </c>
      <c r="N80" s="316">
        <v>0</v>
      </c>
      <c r="O80" s="316">
        <v>0</v>
      </c>
      <c r="P80" s="316">
        <v>0</v>
      </c>
      <c r="Q80" s="316">
        <v>0</v>
      </c>
      <c r="R80" s="316">
        <v>0</v>
      </c>
      <c r="S80" s="316">
        <v>0</v>
      </c>
      <c r="T80" s="316">
        <v>0</v>
      </c>
      <c r="U80" s="316">
        <v>0</v>
      </c>
      <c r="V80" s="316">
        <v>0</v>
      </c>
      <c r="W80" s="316">
        <v>0</v>
      </c>
      <c r="X80" s="316">
        <v>0</v>
      </c>
      <c r="Y80" s="316">
        <v>0</v>
      </c>
      <c r="DA80" s="139" t="s">
        <v>2371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429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1</v>
      </c>
      <c r="C84" s="232">
        <f t="shared" si="4"/>
        <v>1.0000000000000002</v>
      </c>
      <c r="D84" s="232">
        <f t="shared" si="4"/>
        <v>0.99999999999999989</v>
      </c>
      <c r="E84" s="232">
        <f t="shared" si="4"/>
        <v>1</v>
      </c>
      <c r="F84" s="232">
        <f t="shared" si="4"/>
        <v>1</v>
      </c>
      <c r="G84" s="232">
        <f t="shared" si="4"/>
        <v>1.0000000000000002</v>
      </c>
      <c r="H84" s="232">
        <f t="shared" si="4"/>
        <v>0.99999999999999956</v>
      </c>
      <c r="I84" s="232">
        <f t="shared" si="4"/>
        <v>1.0000000000000002</v>
      </c>
      <c r="J84" s="232">
        <f t="shared" si="4"/>
        <v>1</v>
      </c>
      <c r="K84" s="232">
        <f t="shared" si="4"/>
        <v>0.99999999999999989</v>
      </c>
      <c r="L84" s="232">
        <f t="shared" si="4"/>
        <v>1.0000000000000002</v>
      </c>
      <c r="M84" s="232">
        <f t="shared" si="4"/>
        <v>1</v>
      </c>
      <c r="N84" s="232">
        <f t="shared" si="4"/>
        <v>1.0000000000000004</v>
      </c>
      <c r="O84" s="232">
        <f t="shared" si="4"/>
        <v>1</v>
      </c>
      <c r="P84" s="232">
        <f t="shared" si="4"/>
        <v>1</v>
      </c>
      <c r="Q84" s="232">
        <f t="shared" si="4"/>
        <v>1.0000000000000002</v>
      </c>
      <c r="R84" s="232">
        <f t="shared" si="4"/>
        <v>1.0000000000000002</v>
      </c>
      <c r="S84" s="232">
        <f t="shared" si="4"/>
        <v>0.99999999999999989</v>
      </c>
      <c r="T84" s="232">
        <f t="shared" si="4"/>
        <v>1.0000000000000002</v>
      </c>
      <c r="U84" s="232">
        <f t="shared" si="4"/>
        <v>1.0000000000000002</v>
      </c>
      <c r="V84" s="232">
        <f t="shared" si="4"/>
        <v>1</v>
      </c>
      <c r="W84" s="232">
        <f t="shared" si="4"/>
        <v>0.99999999999999989</v>
      </c>
      <c r="X84" s="232">
        <f t="shared" si="4"/>
        <v>1</v>
      </c>
      <c r="Y84" s="232">
        <f t="shared" si="4"/>
        <v>1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0</v>
      </c>
      <c r="C85" s="299">
        <f t="shared" si="5"/>
        <v>0</v>
      </c>
      <c r="D85" s="299">
        <f t="shared" si="5"/>
        <v>0</v>
      </c>
      <c r="E85" s="299">
        <f t="shared" si="5"/>
        <v>0</v>
      </c>
      <c r="F85" s="299">
        <f t="shared" si="5"/>
        <v>0</v>
      </c>
      <c r="G85" s="299">
        <f t="shared" si="5"/>
        <v>0</v>
      </c>
      <c r="H85" s="299">
        <f t="shared" si="5"/>
        <v>0</v>
      </c>
      <c r="I85" s="299">
        <f t="shared" si="5"/>
        <v>0</v>
      </c>
      <c r="J85" s="299">
        <f t="shared" si="5"/>
        <v>0</v>
      </c>
      <c r="K85" s="299">
        <f t="shared" si="5"/>
        <v>0</v>
      </c>
      <c r="L85" s="299">
        <f t="shared" si="5"/>
        <v>0</v>
      </c>
      <c r="M85" s="299">
        <f t="shared" si="5"/>
        <v>0</v>
      </c>
      <c r="N85" s="299">
        <f t="shared" si="5"/>
        <v>0</v>
      </c>
      <c r="O85" s="299">
        <f t="shared" si="5"/>
        <v>0</v>
      </c>
      <c r="P85" s="299">
        <f t="shared" si="5"/>
        <v>0</v>
      </c>
      <c r="Q85" s="299">
        <f t="shared" si="5"/>
        <v>0</v>
      </c>
      <c r="R85" s="299">
        <f t="shared" si="5"/>
        <v>0</v>
      </c>
      <c r="S85" s="299">
        <f t="shared" si="5"/>
        <v>0</v>
      </c>
      <c r="T85" s="299">
        <f t="shared" si="5"/>
        <v>0</v>
      </c>
      <c r="U85" s="299">
        <f t="shared" si="5"/>
        <v>0</v>
      </c>
      <c r="V85" s="299">
        <f t="shared" si="5"/>
        <v>0</v>
      </c>
      <c r="W85" s="299">
        <f t="shared" si="5"/>
        <v>0</v>
      </c>
      <c r="X85" s="299">
        <f t="shared" si="5"/>
        <v>0</v>
      </c>
      <c r="Y85" s="299">
        <f t="shared" si="5"/>
        <v>0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0</v>
      </c>
      <c r="C86" s="233">
        <f t="shared" si="6"/>
        <v>0</v>
      </c>
      <c r="D86" s="233">
        <f t="shared" si="6"/>
        <v>0</v>
      </c>
      <c r="E86" s="233">
        <f t="shared" si="6"/>
        <v>0</v>
      </c>
      <c r="F86" s="233">
        <f t="shared" si="6"/>
        <v>0</v>
      </c>
      <c r="G86" s="233">
        <f t="shared" si="6"/>
        <v>0</v>
      </c>
      <c r="H86" s="233">
        <f t="shared" si="6"/>
        <v>0</v>
      </c>
      <c r="I86" s="233">
        <f t="shared" si="6"/>
        <v>0</v>
      </c>
      <c r="J86" s="233">
        <f t="shared" si="6"/>
        <v>0</v>
      </c>
      <c r="K86" s="233">
        <f t="shared" si="6"/>
        <v>0</v>
      </c>
      <c r="L86" s="233">
        <f t="shared" si="6"/>
        <v>0</v>
      </c>
      <c r="M86" s="233">
        <f t="shared" si="6"/>
        <v>0</v>
      </c>
      <c r="N86" s="233">
        <f t="shared" si="6"/>
        <v>0</v>
      </c>
      <c r="O86" s="233">
        <f t="shared" si="6"/>
        <v>0</v>
      </c>
      <c r="P86" s="233">
        <f t="shared" si="6"/>
        <v>0</v>
      </c>
      <c r="Q86" s="233">
        <f t="shared" si="6"/>
        <v>0</v>
      </c>
      <c r="R86" s="233">
        <f t="shared" si="6"/>
        <v>0</v>
      </c>
      <c r="S86" s="233">
        <f t="shared" si="6"/>
        <v>0</v>
      </c>
      <c r="T86" s="233">
        <f t="shared" si="6"/>
        <v>0</v>
      </c>
      <c r="U86" s="233">
        <f t="shared" si="6"/>
        <v>0</v>
      </c>
      <c r="V86" s="233">
        <f t="shared" si="6"/>
        <v>0</v>
      </c>
      <c r="W86" s="233">
        <f t="shared" si="6"/>
        <v>0</v>
      </c>
      <c r="X86" s="233">
        <f t="shared" si="6"/>
        <v>0</v>
      </c>
      <c r="Y86" s="233">
        <f t="shared" si="6"/>
        <v>0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0</v>
      </c>
      <c r="C87" s="233">
        <f t="shared" si="7"/>
        <v>0</v>
      </c>
      <c r="D87" s="233">
        <f t="shared" si="7"/>
        <v>0</v>
      </c>
      <c r="E87" s="233">
        <f t="shared" si="7"/>
        <v>0</v>
      </c>
      <c r="F87" s="233">
        <f t="shared" si="7"/>
        <v>0</v>
      </c>
      <c r="G87" s="233">
        <f t="shared" si="7"/>
        <v>0</v>
      </c>
      <c r="H87" s="233">
        <f t="shared" si="7"/>
        <v>0</v>
      </c>
      <c r="I87" s="233">
        <f t="shared" si="7"/>
        <v>0</v>
      </c>
      <c r="J87" s="233">
        <f t="shared" si="7"/>
        <v>0</v>
      </c>
      <c r="K87" s="233">
        <f t="shared" si="7"/>
        <v>0</v>
      </c>
      <c r="L87" s="233">
        <f t="shared" si="7"/>
        <v>0</v>
      </c>
      <c r="M87" s="233">
        <f t="shared" si="7"/>
        <v>0</v>
      </c>
      <c r="N87" s="233">
        <f t="shared" si="7"/>
        <v>0</v>
      </c>
      <c r="O87" s="233">
        <f t="shared" si="7"/>
        <v>0</v>
      </c>
      <c r="P87" s="233">
        <f t="shared" si="7"/>
        <v>0</v>
      </c>
      <c r="Q87" s="233">
        <f t="shared" si="7"/>
        <v>0</v>
      </c>
      <c r="R87" s="233">
        <f t="shared" si="7"/>
        <v>0</v>
      </c>
      <c r="S87" s="233">
        <f t="shared" si="7"/>
        <v>0</v>
      </c>
      <c r="T87" s="233">
        <f t="shared" si="7"/>
        <v>0</v>
      </c>
      <c r="U87" s="233">
        <f t="shared" si="7"/>
        <v>0</v>
      </c>
      <c r="V87" s="233">
        <f t="shared" si="7"/>
        <v>0</v>
      </c>
      <c r="W87" s="233">
        <f t="shared" si="7"/>
        <v>0</v>
      </c>
      <c r="X87" s="233">
        <f t="shared" si="7"/>
        <v>0</v>
      </c>
      <c r="Y87" s="233">
        <f t="shared" si="7"/>
        <v>0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0</v>
      </c>
      <c r="C88" s="233">
        <f t="shared" si="8"/>
        <v>0</v>
      </c>
      <c r="D88" s="233">
        <f t="shared" si="8"/>
        <v>0</v>
      </c>
      <c r="E88" s="233">
        <f t="shared" si="8"/>
        <v>0</v>
      </c>
      <c r="F88" s="233">
        <f t="shared" si="8"/>
        <v>0</v>
      </c>
      <c r="G88" s="233">
        <f t="shared" si="8"/>
        <v>0</v>
      </c>
      <c r="H88" s="233">
        <f t="shared" si="8"/>
        <v>0</v>
      </c>
      <c r="I88" s="233">
        <f t="shared" si="8"/>
        <v>0</v>
      </c>
      <c r="J88" s="233">
        <f t="shared" si="8"/>
        <v>0</v>
      </c>
      <c r="K88" s="233">
        <f t="shared" si="8"/>
        <v>0</v>
      </c>
      <c r="L88" s="233">
        <f t="shared" si="8"/>
        <v>0</v>
      </c>
      <c r="M88" s="233">
        <f t="shared" si="8"/>
        <v>0</v>
      </c>
      <c r="N88" s="233">
        <f t="shared" si="8"/>
        <v>0</v>
      </c>
      <c r="O88" s="233">
        <f t="shared" si="8"/>
        <v>0</v>
      </c>
      <c r="P88" s="233">
        <f t="shared" si="8"/>
        <v>0</v>
      </c>
      <c r="Q88" s="233">
        <f t="shared" si="8"/>
        <v>0</v>
      </c>
      <c r="R88" s="233">
        <f t="shared" si="8"/>
        <v>0</v>
      </c>
      <c r="S88" s="233">
        <f t="shared" si="8"/>
        <v>0</v>
      </c>
      <c r="T88" s="233">
        <f t="shared" si="8"/>
        <v>0</v>
      </c>
      <c r="U88" s="233">
        <f t="shared" si="8"/>
        <v>0</v>
      </c>
      <c r="V88" s="233">
        <f t="shared" si="8"/>
        <v>0</v>
      </c>
      <c r="W88" s="233">
        <f t="shared" si="8"/>
        <v>0</v>
      </c>
      <c r="X88" s="233">
        <f t="shared" si="8"/>
        <v>0</v>
      </c>
      <c r="Y88" s="233">
        <f t="shared" si="8"/>
        <v>0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7.4091193931032613E-3</v>
      </c>
      <c r="C89" s="300">
        <f t="shared" si="9"/>
        <v>8.5752983325542275E-3</v>
      </c>
      <c r="D89" s="300">
        <f t="shared" si="9"/>
        <v>7.2514691308266498E-3</v>
      </c>
      <c r="E89" s="300">
        <f t="shared" si="9"/>
        <v>3.8792714825003388E-3</v>
      </c>
      <c r="F89" s="300">
        <f t="shared" si="9"/>
        <v>4.7326527347945919E-3</v>
      </c>
      <c r="G89" s="300">
        <f t="shared" si="9"/>
        <v>4.3188203959637099E-3</v>
      </c>
      <c r="H89" s="300">
        <f t="shared" si="9"/>
        <v>3.4357732123685304E-3</v>
      </c>
      <c r="I89" s="300">
        <f t="shared" si="9"/>
        <v>3.9554544204466746E-3</v>
      </c>
      <c r="J89" s="300">
        <f t="shared" si="9"/>
        <v>3.584163186828259E-3</v>
      </c>
      <c r="K89" s="300">
        <f t="shared" si="9"/>
        <v>1.7505040482483191E-3</v>
      </c>
      <c r="L89" s="300">
        <f t="shared" si="9"/>
        <v>2.2770407913499974E-3</v>
      </c>
      <c r="M89" s="300">
        <f t="shared" si="9"/>
        <v>3.5534701422990423E-3</v>
      </c>
      <c r="N89" s="300">
        <f t="shared" si="9"/>
        <v>3.1017246250953675E-3</v>
      </c>
      <c r="O89" s="300">
        <f t="shared" si="9"/>
        <v>3.7264185429568362E-3</v>
      </c>
      <c r="P89" s="300">
        <f t="shared" si="9"/>
        <v>3.3705389389440182E-3</v>
      </c>
      <c r="Q89" s="300">
        <f t="shared" si="9"/>
        <v>4.065149841063923E-3</v>
      </c>
      <c r="R89" s="300">
        <f t="shared" si="9"/>
        <v>4.5194956648739633E-3</v>
      </c>
      <c r="S89" s="300">
        <f t="shared" si="9"/>
        <v>8.004045469978939E-3</v>
      </c>
      <c r="T89" s="300">
        <f t="shared" si="9"/>
        <v>1.3604653130587341E-2</v>
      </c>
      <c r="U89" s="300">
        <f t="shared" si="9"/>
        <v>1.6183365323916395E-2</v>
      </c>
      <c r="V89" s="300">
        <f t="shared" si="9"/>
        <v>1.6598206922775357E-2</v>
      </c>
      <c r="W89" s="300">
        <f t="shared" si="9"/>
        <v>1.1908679904392112E-2</v>
      </c>
      <c r="X89" s="300">
        <f t="shared" si="9"/>
        <v>6.2422585367320369E-3</v>
      </c>
      <c r="Y89" s="300">
        <f t="shared" si="9"/>
        <v>6.0097459030697114E-3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2.2227358179309788E-2</v>
      </c>
      <c r="C90" s="301">
        <f t="shared" si="10"/>
        <v>2.5725894997662674E-2</v>
      </c>
      <c r="D90" s="301">
        <f t="shared" si="10"/>
        <v>2.1754407392479944E-2</v>
      </c>
      <c r="E90" s="301">
        <f t="shared" si="10"/>
        <v>1.6490016758591134E-2</v>
      </c>
      <c r="F90" s="301">
        <f t="shared" si="10"/>
        <v>1.9921670460724135E-2</v>
      </c>
      <c r="G90" s="301">
        <f t="shared" si="10"/>
        <v>1.6568138777606291E-2</v>
      </c>
      <c r="H90" s="301">
        <f t="shared" si="10"/>
        <v>1.4332218131885031E-2</v>
      </c>
      <c r="I90" s="301">
        <f t="shared" si="10"/>
        <v>1.6719380110826632E-2</v>
      </c>
      <c r="J90" s="301">
        <f t="shared" si="10"/>
        <v>1.5410087906187329E-2</v>
      </c>
      <c r="K90" s="301">
        <f t="shared" si="10"/>
        <v>5.2515121447449598E-3</v>
      </c>
      <c r="L90" s="301">
        <f t="shared" si="10"/>
        <v>6.8311223740499969E-3</v>
      </c>
      <c r="M90" s="301">
        <f t="shared" si="10"/>
        <v>1.2725996697486747E-2</v>
      </c>
      <c r="N90" s="301">
        <f t="shared" si="10"/>
        <v>1.1338928350671792E-2</v>
      </c>
      <c r="O90" s="301">
        <f t="shared" si="10"/>
        <v>1.1179255628870509E-2</v>
      </c>
      <c r="P90" s="301">
        <f t="shared" si="10"/>
        <v>1.011161681683205E-2</v>
      </c>
      <c r="Q90" s="301">
        <f t="shared" si="10"/>
        <v>1.2195449523191772E-2</v>
      </c>
      <c r="R90" s="301">
        <f t="shared" si="10"/>
        <v>1.3558486994621892E-2</v>
      </c>
      <c r="S90" s="301">
        <f t="shared" si="10"/>
        <v>2.4012136409936807E-2</v>
      </c>
      <c r="T90" s="301">
        <f t="shared" si="10"/>
        <v>4.0813959391762016E-2</v>
      </c>
      <c r="U90" s="301">
        <f t="shared" si="10"/>
        <v>4.8550095971749196E-2</v>
      </c>
      <c r="V90" s="301">
        <f t="shared" si="10"/>
        <v>4.9794620768326081E-2</v>
      </c>
      <c r="W90" s="301">
        <f t="shared" si="10"/>
        <v>3.5726039713176318E-2</v>
      </c>
      <c r="X90" s="301">
        <f t="shared" si="10"/>
        <v>1.8726775610196103E-2</v>
      </c>
      <c r="Y90" s="301">
        <f t="shared" si="10"/>
        <v>1.8029237709209132E-2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2.2227358179309788E-2</v>
      </c>
      <c r="C91" s="302">
        <f t="shared" si="11"/>
        <v>2.5725894997662674E-2</v>
      </c>
      <c r="D91" s="302">
        <f t="shared" si="11"/>
        <v>2.1754407392479944E-2</v>
      </c>
      <c r="E91" s="302">
        <f t="shared" si="11"/>
        <v>1.6490016758591134E-2</v>
      </c>
      <c r="F91" s="302">
        <f t="shared" si="11"/>
        <v>1.9921670460724135E-2</v>
      </c>
      <c r="G91" s="302">
        <f t="shared" si="11"/>
        <v>1.6568138777606291E-2</v>
      </c>
      <c r="H91" s="302">
        <f t="shared" si="11"/>
        <v>1.4332218131885031E-2</v>
      </c>
      <c r="I91" s="302">
        <f t="shared" si="11"/>
        <v>1.6719380110826632E-2</v>
      </c>
      <c r="J91" s="302">
        <f t="shared" si="11"/>
        <v>1.5410087906187329E-2</v>
      </c>
      <c r="K91" s="302">
        <f t="shared" si="11"/>
        <v>5.2515121447449598E-3</v>
      </c>
      <c r="L91" s="302">
        <f t="shared" si="11"/>
        <v>6.8311223740499969E-3</v>
      </c>
      <c r="M91" s="302">
        <f t="shared" si="11"/>
        <v>1.2725996697486747E-2</v>
      </c>
      <c r="N91" s="302">
        <f t="shared" si="11"/>
        <v>1.1338928350671792E-2</v>
      </c>
      <c r="O91" s="302">
        <f t="shared" si="11"/>
        <v>1.1179255628870509E-2</v>
      </c>
      <c r="P91" s="302">
        <f t="shared" si="11"/>
        <v>1.011161681683205E-2</v>
      </c>
      <c r="Q91" s="302">
        <f t="shared" si="11"/>
        <v>1.2195449523191772E-2</v>
      </c>
      <c r="R91" s="302">
        <f t="shared" si="11"/>
        <v>1.3558486994621892E-2</v>
      </c>
      <c r="S91" s="302">
        <f t="shared" si="11"/>
        <v>2.4012136409936807E-2</v>
      </c>
      <c r="T91" s="302">
        <f t="shared" si="11"/>
        <v>4.0813959391762016E-2</v>
      </c>
      <c r="U91" s="302">
        <f t="shared" si="11"/>
        <v>4.8550095971749196E-2</v>
      </c>
      <c r="V91" s="302">
        <f t="shared" si="11"/>
        <v>4.9794620768326081E-2</v>
      </c>
      <c r="W91" s="302">
        <f t="shared" si="11"/>
        <v>3.5726039713176318E-2</v>
      </c>
      <c r="X91" s="302">
        <f t="shared" si="11"/>
        <v>1.8726775610196103E-2</v>
      </c>
      <c r="Y91" s="302">
        <f t="shared" si="11"/>
        <v>1.8029237709209132E-2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0</v>
      </c>
      <c r="C92" s="302">
        <f t="shared" si="12"/>
        <v>0</v>
      </c>
      <c r="D92" s="302">
        <f t="shared" si="12"/>
        <v>0</v>
      </c>
      <c r="E92" s="302">
        <f t="shared" si="12"/>
        <v>0</v>
      </c>
      <c r="F92" s="302">
        <f t="shared" si="12"/>
        <v>0</v>
      </c>
      <c r="G92" s="302">
        <f t="shared" si="12"/>
        <v>0</v>
      </c>
      <c r="H92" s="302">
        <f t="shared" si="12"/>
        <v>0</v>
      </c>
      <c r="I92" s="302">
        <f t="shared" si="12"/>
        <v>0</v>
      </c>
      <c r="J92" s="302">
        <f t="shared" si="12"/>
        <v>0</v>
      </c>
      <c r="K92" s="302">
        <f t="shared" si="12"/>
        <v>0</v>
      </c>
      <c r="L92" s="302">
        <f t="shared" si="12"/>
        <v>0</v>
      </c>
      <c r="M92" s="302">
        <f t="shared" si="12"/>
        <v>0</v>
      </c>
      <c r="N92" s="302">
        <f t="shared" si="12"/>
        <v>0</v>
      </c>
      <c r="O92" s="302">
        <f t="shared" si="12"/>
        <v>0</v>
      </c>
      <c r="P92" s="302">
        <f t="shared" si="12"/>
        <v>0</v>
      </c>
      <c r="Q92" s="302">
        <f t="shared" si="12"/>
        <v>0</v>
      </c>
      <c r="R92" s="302">
        <f t="shared" si="12"/>
        <v>0</v>
      </c>
      <c r="S92" s="302">
        <f t="shared" si="12"/>
        <v>0</v>
      </c>
      <c r="T92" s="302">
        <f t="shared" si="12"/>
        <v>0</v>
      </c>
      <c r="U92" s="302">
        <f t="shared" si="12"/>
        <v>0</v>
      </c>
      <c r="V92" s="302">
        <f t="shared" si="12"/>
        <v>0</v>
      </c>
      <c r="W92" s="302">
        <f t="shared" si="12"/>
        <v>0</v>
      </c>
      <c r="X92" s="302">
        <f t="shared" si="12"/>
        <v>0</v>
      </c>
      <c r="Y92" s="302">
        <f t="shared" si="12"/>
        <v>0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0</v>
      </c>
      <c r="C93" s="302">
        <f t="shared" si="13"/>
        <v>0</v>
      </c>
      <c r="D93" s="302">
        <f t="shared" si="13"/>
        <v>0</v>
      </c>
      <c r="E93" s="302">
        <f t="shared" si="13"/>
        <v>0</v>
      </c>
      <c r="F93" s="302">
        <f t="shared" si="13"/>
        <v>0</v>
      </c>
      <c r="G93" s="302">
        <f t="shared" si="13"/>
        <v>0</v>
      </c>
      <c r="H93" s="302">
        <f t="shared" si="13"/>
        <v>0</v>
      </c>
      <c r="I93" s="302">
        <f t="shared" si="13"/>
        <v>0</v>
      </c>
      <c r="J93" s="302">
        <f t="shared" si="13"/>
        <v>0</v>
      </c>
      <c r="K93" s="302">
        <f t="shared" si="13"/>
        <v>0</v>
      </c>
      <c r="L93" s="302">
        <f t="shared" si="13"/>
        <v>0</v>
      </c>
      <c r="M93" s="302">
        <f t="shared" si="13"/>
        <v>0</v>
      </c>
      <c r="N93" s="302">
        <f t="shared" si="13"/>
        <v>0</v>
      </c>
      <c r="O93" s="302">
        <f t="shared" si="13"/>
        <v>0</v>
      </c>
      <c r="P93" s="302">
        <f t="shared" si="13"/>
        <v>0</v>
      </c>
      <c r="Q93" s="302">
        <f t="shared" si="13"/>
        <v>0</v>
      </c>
      <c r="R93" s="302">
        <f t="shared" si="13"/>
        <v>0</v>
      </c>
      <c r="S93" s="302">
        <f t="shared" si="13"/>
        <v>0</v>
      </c>
      <c r="T93" s="302">
        <f t="shared" si="13"/>
        <v>0</v>
      </c>
      <c r="U93" s="302">
        <f t="shared" si="13"/>
        <v>0</v>
      </c>
      <c r="V93" s="302">
        <f t="shared" si="13"/>
        <v>0</v>
      </c>
      <c r="W93" s="302">
        <f t="shared" si="13"/>
        <v>0</v>
      </c>
      <c r="X93" s="302">
        <f t="shared" si="13"/>
        <v>0</v>
      </c>
      <c r="Y93" s="302">
        <f t="shared" si="13"/>
        <v>0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1.8522798482758156E-2</v>
      </c>
      <c r="C94" s="301">
        <f t="shared" si="14"/>
        <v>2.1438245831385563E-2</v>
      </c>
      <c r="D94" s="301">
        <f t="shared" si="14"/>
        <v>1.8128672827066629E-2</v>
      </c>
      <c r="E94" s="301">
        <f t="shared" si="14"/>
        <v>1.3741680632159277E-2</v>
      </c>
      <c r="F94" s="301">
        <f t="shared" si="14"/>
        <v>1.6601392050603458E-2</v>
      </c>
      <c r="G94" s="301">
        <f t="shared" si="14"/>
        <v>1.3806782314671908E-2</v>
      </c>
      <c r="H94" s="301">
        <f t="shared" si="14"/>
        <v>1.19435151099042E-2</v>
      </c>
      <c r="I94" s="301">
        <f t="shared" si="14"/>
        <v>1.3932816759022202E-2</v>
      </c>
      <c r="J94" s="301">
        <f t="shared" si="14"/>
        <v>1.2841739921822774E-2</v>
      </c>
      <c r="K94" s="301">
        <f t="shared" si="14"/>
        <v>4.3762601206207979E-3</v>
      </c>
      <c r="L94" s="301">
        <f t="shared" si="14"/>
        <v>5.6926019783749967E-3</v>
      </c>
      <c r="M94" s="301">
        <f t="shared" si="14"/>
        <v>1.0604997247905625E-2</v>
      </c>
      <c r="N94" s="301">
        <f t="shared" si="14"/>
        <v>9.4491069588931564E-3</v>
      </c>
      <c r="O94" s="301">
        <f t="shared" si="14"/>
        <v>9.3160463573920965E-3</v>
      </c>
      <c r="P94" s="301">
        <f t="shared" si="14"/>
        <v>8.4263473473600442E-3</v>
      </c>
      <c r="Q94" s="301">
        <f t="shared" si="14"/>
        <v>1.0162874602659813E-2</v>
      </c>
      <c r="R94" s="301">
        <f t="shared" si="14"/>
        <v>1.1298739162184908E-2</v>
      </c>
      <c r="S94" s="301">
        <f t="shared" si="14"/>
        <v>2.0010113674947344E-2</v>
      </c>
      <c r="T94" s="301">
        <f t="shared" si="14"/>
        <v>3.4011632826468338E-2</v>
      </c>
      <c r="U94" s="301">
        <f t="shared" si="14"/>
        <v>4.0458413309790969E-2</v>
      </c>
      <c r="V94" s="301">
        <f t="shared" si="14"/>
        <v>4.1495517306938387E-2</v>
      </c>
      <c r="W94" s="301">
        <f t="shared" si="14"/>
        <v>2.9771699760980271E-2</v>
      </c>
      <c r="X94" s="301">
        <f t="shared" si="14"/>
        <v>1.5605646341830086E-2</v>
      </c>
      <c r="Y94" s="301">
        <f t="shared" si="14"/>
        <v>1.5024364757674274E-2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1.8522798482758156E-2</v>
      </c>
      <c r="C95" s="302">
        <f t="shared" si="15"/>
        <v>2.1438245831385563E-2</v>
      </c>
      <c r="D95" s="302">
        <f t="shared" si="15"/>
        <v>1.8128672827066629E-2</v>
      </c>
      <c r="E95" s="302">
        <f t="shared" si="15"/>
        <v>1.3741680632159277E-2</v>
      </c>
      <c r="F95" s="302">
        <f t="shared" si="15"/>
        <v>1.6601392050603458E-2</v>
      </c>
      <c r="G95" s="302">
        <f t="shared" si="15"/>
        <v>1.3806782314671908E-2</v>
      </c>
      <c r="H95" s="302">
        <f t="shared" si="15"/>
        <v>1.19435151099042E-2</v>
      </c>
      <c r="I95" s="302">
        <f t="shared" si="15"/>
        <v>1.3932816759022202E-2</v>
      </c>
      <c r="J95" s="302">
        <f t="shared" si="15"/>
        <v>1.2841739921822774E-2</v>
      </c>
      <c r="K95" s="302">
        <f t="shared" si="15"/>
        <v>4.3762601206207979E-3</v>
      </c>
      <c r="L95" s="302">
        <f t="shared" si="15"/>
        <v>5.6926019783749967E-3</v>
      </c>
      <c r="M95" s="302">
        <f t="shared" si="15"/>
        <v>1.0604997247905625E-2</v>
      </c>
      <c r="N95" s="302">
        <f t="shared" si="15"/>
        <v>9.4491069588931564E-3</v>
      </c>
      <c r="O95" s="302">
        <f t="shared" si="15"/>
        <v>9.3160463573920965E-3</v>
      </c>
      <c r="P95" s="302">
        <f t="shared" si="15"/>
        <v>8.4263473473600442E-3</v>
      </c>
      <c r="Q95" s="302">
        <f t="shared" si="15"/>
        <v>1.0162874602659813E-2</v>
      </c>
      <c r="R95" s="302">
        <f t="shared" si="15"/>
        <v>1.1298739162184908E-2</v>
      </c>
      <c r="S95" s="302">
        <f t="shared" si="15"/>
        <v>2.0010113674947344E-2</v>
      </c>
      <c r="T95" s="302">
        <f t="shared" si="15"/>
        <v>3.4011632826468338E-2</v>
      </c>
      <c r="U95" s="302">
        <f t="shared" si="15"/>
        <v>4.0458413309790969E-2</v>
      </c>
      <c r="V95" s="302">
        <f t="shared" si="15"/>
        <v>4.1495517306938387E-2</v>
      </c>
      <c r="W95" s="302">
        <f t="shared" si="15"/>
        <v>2.9771699760980271E-2</v>
      </c>
      <c r="X95" s="302">
        <f t="shared" si="15"/>
        <v>1.5605646341830086E-2</v>
      </c>
      <c r="Y95" s="302">
        <f t="shared" si="15"/>
        <v>1.5024364757674274E-2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0</v>
      </c>
      <c r="C96" s="302">
        <f t="shared" si="16"/>
        <v>0</v>
      </c>
      <c r="D96" s="302">
        <f t="shared" si="16"/>
        <v>0</v>
      </c>
      <c r="E96" s="302">
        <f t="shared" si="16"/>
        <v>0</v>
      </c>
      <c r="F96" s="302">
        <f t="shared" si="16"/>
        <v>0</v>
      </c>
      <c r="G96" s="302">
        <f t="shared" si="16"/>
        <v>0</v>
      </c>
      <c r="H96" s="302">
        <f t="shared" si="16"/>
        <v>0</v>
      </c>
      <c r="I96" s="302">
        <f t="shared" si="16"/>
        <v>0</v>
      </c>
      <c r="J96" s="302">
        <f t="shared" si="16"/>
        <v>0</v>
      </c>
      <c r="K96" s="302">
        <f t="shared" si="16"/>
        <v>0</v>
      </c>
      <c r="L96" s="302">
        <f t="shared" si="16"/>
        <v>0</v>
      </c>
      <c r="M96" s="302">
        <f t="shared" si="16"/>
        <v>0</v>
      </c>
      <c r="N96" s="302">
        <f t="shared" si="16"/>
        <v>0</v>
      </c>
      <c r="O96" s="302">
        <f t="shared" si="16"/>
        <v>0</v>
      </c>
      <c r="P96" s="302">
        <f t="shared" si="16"/>
        <v>0</v>
      </c>
      <c r="Q96" s="302">
        <f t="shared" si="16"/>
        <v>0</v>
      </c>
      <c r="R96" s="302">
        <f t="shared" si="16"/>
        <v>0</v>
      </c>
      <c r="S96" s="302">
        <f t="shared" si="16"/>
        <v>0</v>
      </c>
      <c r="T96" s="302">
        <f t="shared" si="16"/>
        <v>0</v>
      </c>
      <c r="U96" s="302">
        <f t="shared" si="16"/>
        <v>0</v>
      </c>
      <c r="V96" s="302">
        <f t="shared" si="16"/>
        <v>0</v>
      </c>
      <c r="W96" s="302">
        <f t="shared" si="16"/>
        <v>0</v>
      </c>
      <c r="X96" s="302">
        <f t="shared" si="16"/>
        <v>0</v>
      </c>
      <c r="Y96" s="302">
        <f t="shared" si="16"/>
        <v>0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0</v>
      </c>
      <c r="C97" s="302">
        <f t="shared" si="17"/>
        <v>0</v>
      </c>
      <c r="D97" s="302">
        <f t="shared" si="17"/>
        <v>0</v>
      </c>
      <c r="E97" s="302">
        <f t="shared" si="17"/>
        <v>0</v>
      </c>
      <c r="F97" s="302">
        <f t="shared" si="17"/>
        <v>0</v>
      </c>
      <c r="G97" s="302">
        <f t="shared" si="17"/>
        <v>0</v>
      </c>
      <c r="H97" s="302">
        <f t="shared" si="17"/>
        <v>0</v>
      </c>
      <c r="I97" s="302">
        <f t="shared" si="17"/>
        <v>0</v>
      </c>
      <c r="J97" s="302">
        <f t="shared" si="17"/>
        <v>0</v>
      </c>
      <c r="K97" s="302">
        <f t="shared" si="17"/>
        <v>0</v>
      </c>
      <c r="L97" s="302">
        <f t="shared" si="17"/>
        <v>0</v>
      </c>
      <c r="M97" s="302">
        <f t="shared" si="17"/>
        <v>0</v>
      </c>
      <c r="N97" s="302">
        <f t="shared" si="17"/>
        <v>0</v>
      </c>
      <c r="O97" s="302">
        <f t="shared" si="17"/>
        <v>0</v>
      </c>
      <c r="P97" s="302">
        <f t="shared" si="17"/>
        <v>0</v>
      </c>
      <c r="Q97" s="302">
        <f t="shared" si="17"/>
        <v>0</v>
      </c>
      <c r="R97" s="302">
        <f t="shared" si="17"/>
        <v>0</v>
      </c>
      <c r="S97" s="302">
        <f t="shared" si="17"/>
        <v>0</v>
      </c>
      <c r="T97" s="302">
        <f t="shared" si="17"/>
        <v>0</v>
      </c>
      <c r="U97" s="302">
        <f t="shared" si="17"/>
        <v>0</v>
      </c>
      <c r="V97" s="302">
        <f t="shared" si="17"/>
        <v>0</v>
      </c>
      <c r="W97" s="302">
        <f t="shared" si="17"/>
        <v>0</v>
      </c>
      <c r="X97" s="302">
        <f t="shared" si="17"/>
        <v>0</v>
      </c>
      <c r="Y97" s="302">
        <f t="shared" si="17"/>
        <v>0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0.79102945448891504</v>
      </c>
      <c r="C98" s="301">
        <f t="shared" si="18"/>
        <v>0.78489229349031719</v>
      </c>
      <c r="D98" s="301">
        <f t="shared" si="18"/>
        <v>0.79185711481134424</v>
      </c>
      <c r="E98" s="301">
        <f t="shared" si="18"/>
        <v>0.80320302369414942</v>
      </c>
      <c r="F98" s="301">
        <f t="shared" si="18"/>
        <v>0.79736867993769811</v>
      </c>
      <c r="G98" s="301">
        <f t="shared" si="18"/>
        <v>0.80248736572179491</v>
      </c>
      <c r="H98" s="301">
        <f t="shared" si="18"/>
        <v>0.80634961599393373</v>
      </c>
      <c r="I98" s="301">
        <f t="shared" si="18"/>
        <v>0.80221659020544611</v>
      </c>
      <c r="J98" s="301">
        <f t="shared" si="18"/>
        <v>0.80435632449878369</v>
      </c>
      <c r="K98" s="301">
        <f t="shared" si="18"/>
        <v>0.8205920645883974</v>
      </c>
      <c r="L98" s="301">
        <f t="shared" si="18"/>
        <v>0.81823350858546884</v>
      </c>
      <c r="M98" s="301">
        <f t="shared" si="18"/>
        <v>0.8086463114057203</v>
      </c>
      <c r="N98" s="301">
        <f t="shared" si="18"/>
        <v>0.81075674143426324</v>
      </c>
      <c r="O98" s="301">
        <f t="shared" si="18"/>
        <v>0.80942148293943794</v>
      </c>
      <c r="P98" s="301">
        <f t="shared" si="18"/>
        <v>0.81202096411579394</v>
      </c>
      <c r="Q98" s="301">
        <f t="shared" si="18"/>
        <v>0.80831563327527656</v>
      </c>
      <c r="R98" s="301">
        <f t="shared" si="18"/>
        <v>0.80611174188000145</v>
      </c>
      <c r="S98" s="301">
        <f t="shared" si="18"/>
        <v>0.78917858373646665</v>
      </c>
      <c r="T98" s="301">
        <f t="shared" si="18"/>
        <v>0.75976304203238987</v>
      </c>
      <c r="U98" s="301">
        <f t="shared" si="18"/>
        <v>0.74610840971831383</v>
      </c>
      <c r="V98" s="301">
        <f t="shared" si="18"/>
        <v>0.74394133662857087</v>
      </c>
      <c r="W98" s="301">
        <f t="shared" si="18"/>
        <v>0.76889067222528684</v>
      </c>
      <c r="X98" s="301">
        <f t="shared" si="18"/>
        <v>0.79947464821326553</v>
      </c>
      <c r="Y98" s="301">
        <f t="shared" si="18"/>
        <v>0.80075824416690888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0.12486771533392904</v>
      </c>
      <c r="C99" s="301">
        <f t="shared" si="19"/>
        <v>0.12389893564035058</v>
      </c>
      <c r="D99" s="301">
        <f t="shared" si="19"/>
        <v>0.12499836540384476</v>
      </c>
      <c r="E99" s="301">
        <f t="shared" si="19"/>
        <v>0.1267893704195785</v>
      </c>
      <c r="F99" s="301">
        <f t="shared" si="19"/>
        <v>0.12586839185018819</v>
      </c>
      <c r="G99" s="301">
        <f t="shared" si="19"/>
        <v>0.1266764004467649</v>
      </c>
      <c r="H99" s="301">
        <f t="shared" si="19"/>
        <v>0.12728607479554299</v>
      </c>
      <c r="I99" s="301">
        <f t="shared" si="19"/>
        <v>0.12663365725951317</v>
      </c>
      <c r="J99" s="301">
        <f t="shared" si="19"/>
        <v>0.12697142436934017</v>
      </c>
      <c r="K99" s="301">
        <f t="shared" si="19"/>
        <v>0.12953431221155762</v>
      </c>
      <c r="L99" s="301">
        <f t="shared" si="19"/>
        <v>0.12916200306693404</v>
      </c>
      <c r="M99" s="301">
        <f t="shared" si="19"/>
        <v>0.12764861895525825</v>
      </c>
      <c r="N99" s="301">
        <f t="shared" si="19"/>
        <v>0.12856065367674138</v>
      </c>
      <c r="O99" s="301">
        <f t="shared" si="19"/>
        <v>0.12837377901916361</v>
      </c>
      <c r="P99" s="301">
        <f t="shared" si="19"/>
        <v>0.12818132373832422</v>
      </c>
      <c r="Q99" s="301">
        <f t="shared" si="19"/>
        <v>0.12759641985897296</v>
      </c>
      <c r="R99" s="301">
        <f t="shared" si="19"/>
        <v>0.12724852524922045</v>
      </c>
      <c r="S99" s="301">
        <f t="shared" si="19"/>
        <v>0.12457554669099795</v>
      </c>
      <c r="T99" s="301">
        <f t="shared" si="19"/>
        <v>0.11993216525045328</v>
      </c>
      <c r="U99" s="301">
        <f t="shared" si="19"/>
        <v>0.11777671739562574</v>
      </c>
      <c r="V99" s="301">
        <f t="shared" si="19"/>
        <v>0.11743463472835938</v>
      </c>
      <c r="W99" s="301">
        <f t="shared" si="19"/>
        <v>0.12137300455439103</v>
      </c>
      <c r="X99" s="301">
        <f t="shared" si="19"/>
        <v>0.12620082883549075</v>
      </c>
      <c r="Y99" s="301">
        <f t="shared" si="19"/>
        <v>0.12640345048659837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6.7699363735262752E-2</v>
      </c>
      <c r="C100" s="302">
        <f t="shared" si="20"/>
        <v>6.7174121732720207E-2</v>
      </c>
      <c r="D100" s="302">
        <f t="shared" si="20"/>
        <v>6.7770198110518237E-2</v>
      </c>
      <c r="E100" s="302">
        <f t="shared" si="20"/>
        <v>6.8741224926277517E-2</v>
      </c>
      <c r="F100" s="302">
        <f t="shared" si="20"/>
        <v>6.8241899195885164E-2</v>
      </c>
      <c r="G100" s="302">
        <f t="shared" si="20"/>
        <v>6.8679976145836402E-2</v>
      </c>
      <c r="H100" s="302">
        <f t="shared" si="20"/>
        <v>6.9010522479511283E-2</v>
      </c>
      <c r="I100" s="302">
        <f t="shared" si="20"/>
        <v>6.8656802128651731E-2</v>
      </c>
      <c r="J100" s="302">
        <f t="shared" si="20"/>
        <v>6.883992887494346E-2</v>
      </c>
      <c r="K100" s="302">
        <f t="shared" si="20"/>
        <v>7.0229446379760169E-2</v>
      </c>
      <c r="L100" s="302">
        <f t="shared" si="20"/>
        <v>7.0027592024241359E-2</v>
      </c>
      <c r="M100" s="302">
        <f t="shared" si="20"/>
        <v>6.9207082566103861E-2</v>
      </c>
      <c r="N100" s="302">
        <f t="shared" si="20"/>
        <v>6.9966594767456494E-2</v>
      </c>
      <c r="O100" s="302">
        <f t="shared" si="20"/>
        <v>6.9876220343433978E-2</v>
      </c>
      <c r="P100" s="302">
        <f t="shared" si="20"/>
        <v>6.9495898412344478E-2</v>
      </c>
      <c r="Q100" s="302">
        <f t="shared" si="20"/>
        <v>6.9178781851250398E-2</v>
      </c>
      <c r="R100" s="302">
        <f t="shared" si="20"/>
        <v>6.8990164291746051E-2</v>
      </c>
      <c r="S100" s="302">
        <f t="shared" si="20"/>
        <v>6.7540959049336227E-2</v>
      </c>
      <c r="T100" s="302">
        <f t="shared" si="20"/>
        <v>6.5023463087595143E-2</v>
      </c>
      <c r="U100" s="302">
        <f t="shared" si="20"/>
        <v>6.3854846780760935E-2</v>
      </c>
      <c r="V100" s="302">
        <f t="shared" si="20"/>
        <v>6.3669380274411713E-2</v>
      </c>
      <c r="W100" s="302">
        <f t="shared" si="20"/>
        <v>6.5804641023465005E-2</v>
      </c>
      <c r="X100" s="302">
        <f t="shared" si="20"/>
        <v>6.8422136115627544E-2</v>
      </c>
      <c r="Y100" s="302">
        <f t="shared" si="20"/>
        <v>6.8531991227673825E-2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5.716835159866631E-2</v>
      </c>
      <c r="C101" s="302">
        <f t="shared" si="21"/>
        <v>5.6724813907630359E-2</v>
      </c>
      <c r="D101" s="302">
        <f t="shared" si="21"/>
        <v>5.7228167293326533E-2</v>
      </c>
      <c r="E101" s="302">
        <f t="shared" si="21"/>
        <v>5.8048145493301007E-2</v>
      </c>
      <c r="F101" s="302">
        <f t="shared" si="21"/>
        <v>5.7626492654303037E-2</v>
      </c>
      <c r="G101" s="302">
        <f t="shared" si="21"/>
        <v>5.7996424300928523E-2</v>
      </c>
      <c r="H101" s="302">
        <f t="shared" si="21"/>
        <v>5.8275552316031716E-2</v>
      </c>
      <c r="I101" s="302">
        <f t="shared" si="21"/>
        <v>5.7976855130861447E-2</v>
      </c>
      <c r="J101" s="302">
        <f t="shared" si="21"/>
        <v>5.8131495494396702E-2</v>
      </c>
      <c r="K101" s="302">
        <f t="shared" si="21"/>
        <v>5.9304865831797435E-2</v>
      </c>
      <c r="L101" s="302">
        <f t="shared" si="21"/>
        <v>5.9134411042692694E-2</v>
      </c>
      <c r="M101" s="302">
        <f t="shared" si="21"/>
        <v>5.8441536389154385E-2</v>
      </c>
      <c r="N101" s="302">
        <f t="shared" si="21"/>
        <v>5.8594058909284916E-2</v>
      </c>
      <c r="O101" s="302">
        <f t="shared" si="21"/>
        <v>5.8497558675729623E-2</v>
      </c>
      <c r="P101" s="302">
        <f t="shared" si="21"/>
        <v>5.868542532597975E-2</v>
      </c>
      <c r="Q101" s="302">
        <f t="shared" si="21"/>
        <v>5.8417638007722553E-2</v>
      </c>
      <c r="R101" s="302">
        <f t="shared" si="21"/>
        <v>5.8258360957474407E-2</v>
      </c>
      <c r="S101" s="302">
        <f t="shared" si="21"/>
        <v>5.7034587641661715E-2</v>
      </c>
      <c r="T101" s="302">
        <f t="shared" si="21"/>
        <v>5.490870216285812E-2</v>
      </c>
      <c r="U101" s="302">
        <f t="shared" si="21"/>
        <v>5.3921870614864802E-2</v>
      </c>
      <c r="V101" s="302">
        <f t="shared" si="21"/>
        <v>5.376525445394767E-2</v>
      </c>
      <c r="W101" s="302">
        <f t="shared" si="21"/>
        <v>5.5568363530926021E-2</v>
      </c>
      <c r="X101" s="302">
        <f t="shared" si="21"/>
        <v>5.7778692719863217E-2</v>
      </c>
      <c r="Y101" s="302">
        <f t="shared" si="21"/>
        <v>5.7871459258924556E-2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0</v>
      </c>
      <c r="C102" s="302">
        <f t="shared" si="22"/>
        <v>0</v>
      </c>
      <c r="D102" s="302">
        <f t="shared" si="22"/>
        <v>0</v>
      </c>
      <c r="E102" s="302">
        <f t="shared" si="22"/>
        <v>0</v>
      </c>
      <c r="F102" s="302">
        <f t="shared" si="22"/>
        <v>0</v>
      </c>
      <c r="G102" s="302">
        <f t="shared" si="22"/>
        <v>0</v>
      </c>
      <c r="H102" s="302">
        <f t="shared" si="22"/>
        <v>0</v>
      </c>
      <c r="I102" s="302">
        <f t="shared" si="22"/>
        <v>0</v>
      </c>
      <c r="J102" s="302">
        <f t="shared" si="22"/>
        <v>0</v>
      </c>
      <c r="K102" s="302">
        <f t="shared" si="22"/>
        <v>0</v>
      </c>
      <c r="L102" s="302">
        <f t="shared" si="22"/>
        <v>0</v>
      </c>
      <c r="M102" s="302">
        <f t="shared" si="22"/>
        <v>0</v>
      </c>
      <c r="N102" s="302">
        <f t="shared" si="22"/>
        <v>0</v>
      </c>
      <c r="O102" s="302">
        <f t="shared" si="22"/>
        <v>0</v>
      </c>
      <c r="P102" s="302">
        <f t="shared" si="22"/>
        <v>0</v>
      </c>
      <c r="Q102" s="302">
        <f t="shared" si="22"/>
        <v>0</v>
      </c>
      <c r="R102" s="302">
        <f t="shared" si="22"/>
        <v>0</v>
      </c>
      <c r="S102" s="302">
        <f t="shared" si="22"/>
        <v>0</v>
      </c>
      <c r="T102" s="302">
        <f t="shared" si="22"/>
        <v>0</v>
      </c>
      <c r="U102" s="302">
        <f t="shared" si="22"/>
        <v>0</v>
      </c>
      <c r="V102" s="302">
        <f t="shared" si="22"/>
        <v>0</v>
      </c>
      <c r="W102" s="302">
        <f t="shared" si="22"/>
        <v>0</v>
      </c>
      <c r="X102" s="302">
        <f t="shared" si="22"/>
        <v>0</v>
      </c>
      <c r="Y102" s="302">
        <f t="shared" si="22"/>
        <v>0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0</v>
      </c>
      <c r="C103" s="302">
        <f t="shared" si="23"/>
        <v>0</v>
      </c>
      <c r="D103" s="302">
        <f t="shared" si="23"/>
        <v>0</v>
      </c>
      <c r="E103" s="302">
        <f t="shared" si="23"/>
        <v>0</v>
      </c>
      <c r="F103" s="302">
        <f t="shared" si="23"/>
        <v>0</v>
      </c>
      <c r="G103" s="302">
        <f t="shared" si="23"/>
        <v>0</v>
      </c>
      <c r="H103" s="302">
        <f t="shared" si="23"/>
        <v>0</v>
      </c>
      <c r="I103" s="302">
        <f t="shared" si="23"/>
        <v>0</v>
      </c>
      <c r="J103" s="302">
        <f t="shared" si="23"/>
        <v>0</v>
      </c>
      <c r="K103" s="302">
        <f t="shared" si="23"/>
        <v>0</v>
      </c>
      <c r="L103" s="302">
        <f t="shared" si="23"/>
        <v>0</v>
      </c>
      <c r="M103" s="302">
        <f t="shared" si="23"/>
        <v>0</v>
      </c>
      <c r="N103" s="302">
        <f t="shared" si="23"/>
        <v>0</v>
      </c>
      <c r="O103" s="302">
        <f t="shared" si="23"/>
        <v>0</v>
      </c>
      <c r="P103" s="302">
        <f t="shared" si="23"/>
        <v>0</v>
      </c>
      <c r="Q103" s="302">
        <f t="shared" si="23"/>
        <v>0</v>
      </c>
      <c r="R103" s="302">
        <f t="shared" si="23"/>
        <v>0</v>
      </c>
      <c r="S103" s="302">
        <f t="shared" si="23"/>
        <v>0</v>
      </c>
      <c r="T103" s="302">
        <f t="shared" si="23"/>
        <v>0</v>
      </c>
      <c r="U103" s="302">
        <f t="shared" si="23"/>
        <v>0</v>
      </c>
      <c r="V103" s="302">
        <f t="shared" si="23"/>
        <v>0</v>
      </c>
      <c r="W103" s="302">
        <f t="shared" si="23"/>
        <v>0</v>
      </c>
      <c r="X103" s="302">
        <f t="shared" si="23"/>
        <v>0</v>
      </c>
      <c r="Y103" s="302">
        <f t="shared" si="23"/>
        <v>0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0</v>
      </c>
      <c r="C104" s="302">
        <f t="shared" si="24"/>
        <v>0</v>
      </c>
      <c r="D104" s="302">
        <f t="shared" si="24"/>
        <v>0</v>
      </c>
      <c r="E104" s="302">
        <f t="shared" si="24"/>
        <v>0</v>
      </c>
      <c r="F104" s="302">
        <f t="shared" si="24"/>
        <v>0</v>
      </c>
      <c r="G104" s="302">
        <f t="shared" si="24"/>
        <v>0</v>
      </c>
      <c r="H104" s="302">
        <f t="shared" si="24"/>
        <v>0</v>
      </c>
      <c r="I104" s="302">
        <f t="shared" si="24"/>
        <v>0</v>
      </c>
      <c r="J104" s="302">
        <f t="shared" si="24"/>
        <v>0</v>
      </c>
      <c r="K104" s="302">
        <f t="shared" si="24"/>
        <v>0</v>
      </c>
      <c r="L104" s="302">
        <f t="shared" si="24"/>
        <v>0</v>
      </c>
      <c r="M104" s="302">
        <f t="shared" si="24"/>
        <v>0</v>
      </c>
      <c r="N104" s="302">
        <f t="shared" si="24"/>
        <v>0</v>
      </c>
      <c r="O104" s="302">
        <f t="shared" si="24"/>
        <v>0</v>
      </c>
      <c r="P104" s="302">
        <f t="shared" si="24"/>
        <v>0</v>
      </c>
      <c r="Q104" s="302">
        <f t="shared" si="24"/>
        <v>0</v>
      </c>
      <c r="R104" s="302">
        <f t="shared" si="24"/>
        <v>0</v>
      </c>
      <c r="S104" s="302">
        <f t="shared" si="24"/>
        <v>0</v>
      </c>
      <c r="T104" s="302">
        <f t="shared" si="24"/>
        <v>0</v>
      </c>
      <c r="U104" s="302">
        <f t="shared" si="24"/>
        <v>0</v>
      </c>
      <c r="V104" s="302">
        <f t="shared" si="24"/>
        <v>0</v>
      </c>
      <c r="W104" s="302">
        <f t="shared" si="24"/>
        <v>0</v>
      </c>
      <c r="X104" s="302">
        <f t="shared" si="24"/>
        <v>0</v>
      </c>
      <c r="Y104" s="302">
        <f t="shared" si="24"/>
        <v>0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3.59435541219848E-2</v>
      </c>
      <c r="C105" s="301">
        <f t="shared" si="25"/>
        <v>3.5469331707729861E-2</v>
      </c>
      <c r="D105" s="301">
        <f t="shared" si="25"/>
        <v>3.6009970434437572E-2</v>
      </c>
      <c r="E105" s="301">
        <f t="shared" si="25"/>
        <v>3.5896637013021336E-2</v>
      </c>
      <c r="F105" s="301">
        <f t="shared" si="25"/>
        <v>3.550721296599145E-2</v>
      </c>
      <c r="G105" s="301">
        <f t="shared" si="25"/>
        <v>3.6142492343198371E-2</v>
      </c>
      <c r="H105" s="301">
        <f t="shared" si="25"/>
        <v>3.6652802756365011E-2</v>
      </c>
      <c r="I105" s="301">
        <f t="shared" si="25"/>
        <v>3.6542101244745273E-2</v>
      </c>
      <c r="J105" s="301">
        <f t="shared" si="25"/>
        <v>3.6836260117037833E-2</v>
      </c>
      <c r="K105" s="301">
        <f t="shared" si="25"/>
        <v>3.8495346886430838E-2</v>
      </c>
      <c r="L105" s="301">
        <f t="shared" si="25"/>
        <v>3.7803723203822338E-2</v>
      </c>
      <c r="M105" s="301">
        <f t="shared" si="25"/>
        <v>3.6820605551330182E-2</v>
      </c>
      <c r="N105" s="301">
        <f t="shared" si="25"/>
        <v>3.6792844954335463E-2</v>
      </c>
      <c r="O105" s="301">
        <f t="shared" si="25"/>
        <v>3.7983017512178981E-2</v>
      </c>
      <c r="P105" s="301">
        <f t="shared" si="25"/>
        <v>3.7889209042745876E-2</v>
      </c>
      <c r="Q105" s="301">
        <f t="shared" si="25"/>
        <v>3.7664472898835295E-2</v>
      </c>
      <c r="R105" s="301">
        <f t="shared" si="25"/>
        <v>3.7263011049097454E-2</v>
      </c>
      <c r="S105" s="301">
        <f t="shared" si="25"/>
        <v>3.4219574017672241E-2</v>
      </c>
      <c r="T105" s="301">
        <f t="shared" si="25"/>
        <v>3.1874547368339404E-2</v>
      </c>
      <c r="U105" s="301">
        <f t="shared" si="25"/>
        <v>3.0922998280604155E-2</v>
      </c>
      <c r="V105" s="301">
        <f t="shared" si="25"/>
        <v>3.0735683645030029E-2</v>
      </c>
      <c r="W105" s="301">
        <f t="shared" si="25"/>
        <v>3.2329903841773533E-2</v>
      </c>
      <c r="X105" s="301">
        <f t="shared" si="25"/>
        <v>3.3749842462485476E-2</v>
      </c>
      <c r="Y105" s="301">
        <f t="shared" si="25"/>
        <v>3.3774956976539629E-2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2.5175000358247102E-2</v>
      </c>
      <c r="C106" s="302">
        <f t="shared" si="26"/>
        <v>2.4784325209893671E-2</v>
      </c>
      <c r="D106" s="302">
        <f t="shared" si="26"/>
        <v>2.523014944843701E-2</v>
      </c>
      <c r="E106" s="302">
        <f t="shared" si="26"/>
        <v>2.4962360299601759E-2</v>
      </c>
      <c r="F106" s="302">
        <f t="shared" si="26"/>
        <v>2.4652361164072871E-2</v>
      </c>
      <c r="G106" s="302">
        <f t="shared" si="26"/>
        <v>2.5217958125848958E-2</v>
      </c>
      <c r="H106" s="302">
        <f t="shared" si="26"/>
        <v>2.5675690408746843E-2</v>
      </c>
      <c r="I106" s="302">
        <f t="shared" si="26"/>
        <v>2.5621253186854473E-2</v>
      </c>
      <c r="J106" s="302">
        <f t="shared" si="26"/>
        <v>2.5886283126403554E-2</v>
      </c>
      <c r="K106" s="302">
        <f t="shared" si="26"/>
        <v>2.7324347228363726E-2</v>
      </c>
      <c r="L106" s="302">
        <f t="shared" si="26"/>
        <v>2.6664831373065821E-2</v>
      </c>
      <c r="M106" s="302">
        <f t="shared" si="26"/>
        <v>2.5812227505727696E-2</v>
      </c>
      <c r="N106" s="302">
        <f t="shared" si="26"/>
        <v>2.5755736904941078E-2</v>
      </c>
      <c r="O106" s="302">
        <f t="shared" si="26"/>
        <v>2.6964086792096942E-2</v>
      </c>
      <c r="P106" s="302">
        <f t="shared" si="26"/>
        <v>2.6834890698794009E-2</v>
      </c>
      <c r="Q106" s="302">
        <f t="shared" si="26"/>
        <v>2.6660596487408331E-2</v>
      </c>
      <c r="R106" s="302">
        <f t="shared" si="26"/>
        <v>2.6289136962924984E-2</v>
      </c>
      <c r="S106" s="302">
        <f t="shared" si="26"/>
        <v>2.3476216788771976E-2</v>
      </c>
      <c r="T106" s="302">
        <f t="shared" si="26"/>
        <v>2.1531633941540639E-2</v>
      </c>
      <c r="U106" s="302">
        <f t="shared" si="26"/>
        <v>2.0765970020740421E-2</v>
      </c>
      <c r="V106" s="302">
        <f t="shared" si="26"/>
        <v>2.0608156490269803E-2</v>
      </c>
      <c r="W106" s="302">
        <f t="shared" si="26"/>
        <v>2.1862732871959216E-2</v>
      </c>
      <c r="X106" s="302">
        <f t="shared" si="26"/>
        <v>2.286632139614005E-2</v>
      </c>
      <c r="Y106" s="302">
        <f t="shared" si="26"/>
        <v>2.2873961880675715E-2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1.07685537637377E-2</v>
      </c>
      <c r="C107" s="302">
        <f t="shared" si="27"/>
        <v>1.0685006497836191E-2</v>
      </c>
      <c r="D107" s="302">
        <f t="shared" si="27"/>
        <v>1.0779820986000561E-2</v>
      </c>
      <c r="E107" s="302">
        <f t="shared" si="27"/>
        <v>1.0934276713419577E-2</v>
      </c>
      <c r="F107" s="302">
        <f t="shared" si="27"/>
        <v>1.0854851801918579E-2</v>
      </c>
      <c r="G107" s="302">
        <f t="shared" si="27"/>
        <v>1.0924534217349411E-2</v>
      </c>
      <c r="H107" s="302">
        <f t="shared" si="27"/>
        <v>1.0977112347618168E-2</v>
      </c>
      <c r="I107" s="302">
        <f t="shared" si="27"/>
        <v>1.09208480578908E-2</v>
      </c>
      <c r="J107" s="302">
        <f t="shared" si="27"/>
        <v>1.0949976990634278E-2</v>
      </c>
      <c r="K107" s="302">
        <f t="shared" si="27"/>
        <v>1.1170999658067112E-2</v>
      </c>
      <c r="L107" s="302">
        <f t="shared" si="27"/>
        <v>1.1138891830756515E-2</v>
      </c>
      <c r="M107" s="302">
        <f t="shared" si="27"/>
        <v>1.1008378045602486E-2</v>
      </c>
      <c r="N107" s="302">
        <f t="shared" si="27"/>
        <v>1.1037108049394383E-2</v>
      </c>
      <c r="O107" s="302">
        <f t="shared" si="27"/>
        <v>1.1018930720082037E-2</v>
      </c>
      <c r="P107" s="302">
        <f t="shared" si="27"/>
        <v>1.1054318343951867E-2</v>
      </c>
      <c r="Q107" s="302">
        <f t="shared" si="27"/>
        <v>1.1003876411426961E-2</v>
      </c>
      <c r="R107" s="302">
        <f t="shared" si="27"/>
        <v>1.097387408617247E-2</v>
      </c>
      <c r="S107" s="302">
        <f t="shared" si="27"/>
        <v>1.0743357228900265E-2</v>
      </c>
      <c r="T107" s="302">
        <f t="shared" si="27"/>
        <v>1.0342913426798763E-2</v>
      </c>
      <c r="U107" s="302">
        <f t="shared" si="27"/>
        <v>1.0157028259863733E-2</v>
      </c>
      <c r="V107" s="302">
        <f t="shared" si="27"/>
        <v>1.0127527154760228E-2</v>
      </c>
      <c r="W107" s="302">
        <f t="shared" si="27"/>
        <v>1.0467170969814319E-2</v>
      </c>
      <c r="X107" s="302">
        <f t="shared" si="27"/>
        <v>1.0883521066345428E-2</v>
      </c>
      <c r="Y107" s="302">
        <f t="shared" si="27"/>
        <v>1.0900995095863911E-2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0</v>
      </c>
      <c r="C108" s="302">
        <f t="shared" si="28"/>
        <v>0</v>
      </c>
      <c r="D108" s="302">
        <f t="shared" si="28"/>
        <v>0</v>
      </c>
      <c r="E108" s="302">
        <f t="shared" si="28"/>
        <v>0</v>
      </c>
      <c r="F108" s="302">
        <f t="shared" si="28"/>
        <v>0</v>
      </c>
      <c r="G108" s="302">
        <f t="shared" si="28"/>
        <v>0</v>
      </c>
      <c r="H108" s="302">
        <f t="shared" si="28"/>
        <v>0</v>
      </c>
      <c r="I108" s="302">
        <f t="shared" si="28"/>
        <v>0</v>
      </c>
      <c r="J108" s="302">
        <f t="shared" si="28"/>
        <v>0</v>
      </c>
      <c r="K108" s="302">
        <f t="shared" si="28"/>
        <v>0</v>
      </c>
      <c r="L108" s="302">
        <f t="shared" si="28"/>
        <v>0</v>
      </c>
      <c r="M108" s="302">
        <f t="shared" si="28"/>
        <v>0</v>
      </c>
      <c r="N108" s="302">
        <f t="shared" si="28"/>
        <v>0</v>
      </c>
      <c r="O108" s="302">
        <f t="shared" si="28"/>
        <v>0</v>
      </c>
      <c r="P108" s="302">
        <f t="shared" si="28"/>
        <v>0</v>
      </c>
      <c r="Q108" s="302">
        <f t="shared" si="28"/>
        <v>0</v>
      </c>
      <c r="R108" s="302">
        <f t="shared" si="28"/>
        <v>0</v>
      </c>
      <c r="S108" s="302">
        <f t="shared" si="28"/>
        <v>0</v>
      </c>
      <c r="T108" s="302">
        <f t="shared" si="28"/>
        <v>0</v>
      </c>
      <c r="U108" s="302">
        <f t="shared" si="28"/>
        <v>0</v>
      </c>
      <c r="V108" s="302">
        <f t="shared" si="28"/>
        <v>0</v>
      </c>
      <c r="W108" s="302">
        <f t="shared" si="28"/>
        <v>0</v>
      </c>
      <c r="X108" s="302">
        <f t="shared" si="28"/>
        <v>0</v>
      </c>
      <c r="Y108" s="302">
        <f t="shared" si="28"/>
        <v>0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0</v>
      </c>
      <c r="C109" s="235">
        <f t="shared" si="29"/>
        <v>0</v>
      </c>
      <c r="D109" s="235">
        <f t="shared" si="29"/>
        <v>0</v>
      </c>
      <c r="E109" s="235">
        <f t="shared" si="29"/>
        <v>0</v>
      </c>
      <c r="F109" s="235">
        <f t="shared" si="29"/>
        <v>0</v>
      </c>
      <c r="G109" s="235">
        <f t="shared" si="29"/>
        <v>0</v>
      </c>
      <c r="H109" s="235">
        <f t="shared" si="29"/>
        <v>0</v>
      </c>
      <c r="I109" s="235">
        <f t="shared" si="29"/>
        <v>0</v>
      </c>
      <c r="J109" s="235">
        <f t="shared" si="29"/>
        <v>0</v>
      </c>
      <c r="K109" s="235">
        <f t="shared" si="29"/>
        <v>0</v>
      </c>
      <c r="L109" s="235">
        <f t="shared" si="29"/>
        <v>0</v>
      </c>
      <c r="M109" s="235">
        <f t="shared" si="29"/>
        <v>0</v>
      </c>
      <c r="N109" s="235">
        <f t="shared" si="29"/>
        <v>0</v>
      </c>
      <c r="O109" s="235">
        <f t="shared" si="29"/>
        <v>0</v>
      </c>
      <c r="P109" s="235">
        <f t="shared" si="29"/>
        <v>0</v>
      </c>
      <c r="Q109" s="235">
        <f t="shared" si="29"/>
        <v>0</v>
      </c>
      <c r="R109" s="235">
        <f t="shared" si="29"/>
        <v>0</v>
      </c>
      <c r="S109" s="235">
        <f t="shared" si="29"/>
        <v>0</v>
      </c>
      <c r="T109" s="235">
        <f t="shared" si="29"/>
        <v>0</v>
      </c>
      <c r="U109" s="235">
        <f t="shared" si="29"/>
        <v>0</v>
      </c>
      <c r="V109" s="235">
        <f t="shared" si="29"/>
        <v>0</v>
      </c>
      <c r="W109" s="235">
        <f t="shared" si="29"/>
        <v>0</v>
      </c>
      <c r="X109" s="235">
        <f t="shared" si="29"/>
        <v>0</v>
      </c>
      <c r="Y109" s="235">
        <f t="shared" si="29"/>
        <v>0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430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0">
        <f>IF(B$5=0,0,B$5/FBT_fec!B$5)</f>
        <v>1.0949628241488893</v>
      </c>
      <c r="C113" s="320">
        <f>IF(C$5=0,0,C$5/FBT_fec!C$5)</f>
        <v>1.1714237208018703</v>
      </c>
      <c r="D113" s="320">
        <f>IF(D$5=0,0,D$5/FBT_fec!D$5)</f>
        <v>1.0842152261883367</v>
      </c>
      <c r="E113" s="320">
        <f>IF(E$5=0,0,E$5/FBT_fec!E$5)</f>
        <v>0.97968033231456364</v>
      </c>
      <c r="F113" s="320">
        <f>IF(F$5=0,0,F$5/FBT_fec!F$5)</f>
        <v>1.0622907456953543</v>
      </c>
      <c r="G113" s="320">
        <f>IF(G$5=0,0,G$5/FBT_fec!G$5)</f>
        <v>0.97529121853315404</v>
      </c>
      <c r="H113" s="320">
        <f>IF(H$5=0,0,H$5/FBT_fec!H$5)</f>
        <v>0.90760956953435235</v>
      </c>
      <c r="I113" s="320">
        <f>IF(I$5=0,0,I$5/FBT_fec!I$5)</f>
        <v>0.96327736234416439</v>
      </c>
      <c r="J113" s="320">
        <f>IF(J$5=0,0,J$5/FBT_fec!J$5)</f>
        <v>0.92565314598800397</v>
      </c>
      <c r="K113" s="320">
        <f>IF(K$5=0,0,K$5/FBT_fec!K$5)</f>
        <v>0.57853448489669757</v>
      </c>
      <c r="L113" s="320">
        <f>IF(L$5=0,0,L$5/FBT_fec!L$5)</f>
        <v>0.65952595516849088</v>
      </c>
      <c r="M113" s="320">
        <f>IF(M$5=0,0,M$5/FBT_fec!M$5)</f>
        <v>0.86829506617526508</v>
      </c>
      <c r="N113" s="320">
        <f>IF(N$5=0,0,N$5/FBT_fec!N$5)</f>
        <v>0.82873790730345409</v>
      </c>
      <c r="O113" s="320">
        <f>IF(O$5=0,0,O$5/FBT_fec!O$5)</f>
        <v>0.7894479064876504</v>
      </c>
      <c r="P113" s="320">
        <f>IF(P$5=0,0,P$5/FBT_fec!P$5)</f>
        <v>0.76315384038894352</v>
      </c>
      <c r="Q113" s="320">
        <f>IF(Q$5=0,0,Q$5/FBT_fec!Q$5)</f>
        <v>0.82460502546221004</v>
      </c>
      <c r="R113" s="320">
        <f>IF(R$5=0,0,R$5/FBT_fec!R$5)</f>
        <v>0.86965728705045298</v>
      </c>
      <c r="S113" s="320">
        <f>IF(S$5=0,0,S$5/FBT_fec!S$5)</f>
        <v>1.1901853890268961</v>
      </c>
      <c r="T113" s="320">
        <f>IF(T$5=0,0,T$5/FBT_fec!T$5)</f>
        <v>1.5587996852358585</v>
      </c>
      <c r="U113" s="320">
        <f>IF(U$5=0,0,U$5/FBT_fec!U$5)</f>
        <v>1.7239715143097452</v>
      </c>
      <c r="V113" s="320">
        <f>IF(V$5=0,0,V$5/FBT_fec!V$5)</f>
        <v>1.7481394781248019</v>
      </c>
      <c r="W113" s="320">
        <f>IF(W$5=0,0,W$5/FBT_fec!W$5)</f>
        <v>1.4646703421291118</v>
      </c>
      <c r="X113" s="320">
        <f>IF(X$5=0,0,X$5/FBT_fec!X$5)</f>
        <v>1.1102354573340611</v>
      </c>
      <c r="Y113" s="320">
        <f>IF(Y$5=0,0,Y$5/FBT_fec!Y$5)</f>
        <v>1.0938682884126072</v>
      </c>
      <c r="DA113" s="95"/>
    </row>
    <row r="114" spans="1:105" ht="12" customHeight="1" x14ac:dyDescent="0.25">
      <c r="A114" s="55" t="s">
        <v>91</v>
      </c>
      <c r="B114" s="330">
        <f>IF(B$6=0,0,B$6/FBT_fec!B$6)</f>
        <v>0</v>
      </c>
      <c r="C114" s="330">
        <f>IF(C$6=0,0,C$6/FBT_fec!C$6)</f>
        <v>0</v>
      </c>
      <c r="D114" s="330">
        <f>IF(D$6=0,0,D$6/FBT_fec!D$6)</f>
        <v>0</v>
      </c>
      <c r="E114" s="330">
        <f>IF(E$6=0,0,E$6/FBT_fec!E$6)</f>
        <v>0</v>
      </c>
      <c r="F114" s="330">
        <f>IF(F$6=0,0,F$6/FBT_fec!F$6)</f>
        <v>0</v>
      </c>
      <c r="G114" s="330">
        <f>IF(G$6=0,0,G$6/FBT_fec!G$6)</f>
        <v>0</v>
      </c>
      <c r="H114" s="330">
        <f>IF(H$6=0,0,H$6/FBT_fec!H$6)</f>
        <v>0</v>
      </c>
      <c r="I114" s="330">
        <f>IF(I$6=0,0,I$6/FBT_fec!I$6)</f>
        <v>0</v>
      </c>
      <c r="J114" s="330">
        <f>IF(J$6=0,0,J$6/FBT_fec!J$6)</f>
        <v>0</v>
      </c>
      <c r="K114" s="330">
        <f>IF(K$6=0,0,K$6/FBT_fec!K$6)</f>
        <v>0</v>
      </c>
      <c r="L114" s="330">
        <f>IF(L$6=0,0,L$6/FBT_fec!L$6)</f>
        <v>0</v>
      </c>
      <c r="M114" s="330">
        <f>IF(M$6=0,0,M$6/FBT_fec!M$6)</f>
        <v>0</v>
      </c>
      <c r="N114" s="330">
        <f>IF(N$6=0,0,N$6/FBT_fec!N$6)</f>
        <v>0</v>
      </c>
      <c r="O114" s="330">
        <f>IF(O$6=0,0,O$6/FBT_fec!O$6)</f>
        <v>0</v>
      </c>
      <c r="P114" s="330">
        <f>IF(P$6=0,0,P$6/FBT_fec!P$6)</f>
        <v>0</v>
      </c>
      <c r="Q114" s="330">
        <f>IF(Q$6=0,0,Q$6/FBT_fec!Q$6)</f>
        <v>0</v>
      </c>
      <c r="R114" s="330">
        <f>IF(R$6=0,0,R$6/FBT_fec!R$6)</f>
        <v>0</v>
      </c>
      <c r="S114" s="330">
        <f>IF(S$6=0,0,S$6/FBT_fec!S$6)</f>
        <v>0</v>
      </c>
      <c r="T114" s="330">
        <f>IF(T$6=0,0,T$6/FBT_fec!T$6)</f>
        <v>0</v>
      </c>
      <c r="U114" s="330">
        <f>IF(U$6=0,0,U$6/FBT_fec!U$6)</f>
        <v>0</v>
      </c>
      <c r="V114" s="330">
        <f>IF(V$6=0,0,V$6/FBT_fec!V$6)</f>
        <v>0</v>
      </c>
      <c r="W114" s="330">
        <f>IF(W$6=0,0,W$6/FBT_fec!W$6)</f>
        <v>0</v>
      </c>
      <c r="X114" s="330">
        <f>IF(X$6=0,0,X$6/FBT_fec!X$6)</f>
        <v>0</v>
      </c>
      <c r="Y114" s="330">
        <f>IF(Y$6=0,0,Y$6/FBT_fec!Y$6)</f>
        <v>0</v>
      </c>
      <c r="DA114" s="67"/>
    </row>
    <row r="115" spans="1:105" ht="12" customHeight="1" x14ac:dyDescent="0.25">
      <c r="A115" s="173" t="s">
        <v>92</v>
      </c>
      <c r="B115" s="331">
        <f>IF(B$7=0,0,B$7/FBT_fec!B$7)</f>
        <v>0</v>
      </c>
      <c r="C115" s="331">
        <f>IF(C$7=0,0,C$7/FBT_fec!C$7)</f>
        <v>0</v>
      </c>
      <c r="D115" s="331">
        <f>IF(D$7=0,0,D$7/FBT_fec!D$7)</f>
        <v>0</v>
      </c>
      <c r="E115" s="331">
        <f>IF(E$7=0,0,E$7/FBT_fec!E$7)</f>
        <v>0</v>
      </c>
      <c r="F115" s="331">
        <f>IF(F$7=0,0,F$7/FBT_fec!F$7)</f>
        <v>0</v>
      </c>
      <c r="G115" s="331">
        <f>IF(G$7=0,0,G$7/FBT_fec!G$7)</f>
        <v>0</v>
      </c>
      <c r="H115" s="331">
        <f>IF(H$7=0,0,H$7/FBT_fec!H$7)</f>
        <v>0</v>
      </c>
      <c r="I115" s="331">
        <f>IF(I$7=0,0,I$7/FBT_fec!I$7)</f>
        <v>0</v>
      </c>
      <c r="J115" s="331">
        <f>IF(J$7=0,0,J$7/FBT_fec!J$7)</f>
        <v>0</v>
      </c>
      <c r="K115" s="331">
        <f>IF(K$7=0,0,K$7/FBT_fec!K$7)</f>
        <v>0</v>
      </c>
      <c r="L115" s="331">
        <f>IF(L$7=0,0,L$7/FBT_fec!L$7)</f>
        <v>0</v>
      </c>
      <c r="M115" s="331">
        <f>IF(M$7=0,0,M$7/FBT_fec!M$7)</f>
        <v>0</v>
      </c>
      <c r="N115" s="331">
        <f>IF(N$7=0,0,N$7/FBT_fec!N$7)</f>
        <v>0</v>
      </c>
      <c r="O115" s="331">
        <f>IF(O$7=0,0,O$7/FBT_fec!O$7)</f>
        <v>0</v>
      </c>
      <c r="P115" s="331">
        <f>IF(P$7=0,0,P$7/FBT_fec!P$7)</f>
        <v>0</v>
      </c>
      <c r="Q115" s="331">
        <f>IF(Q$7=0,0,Q$7/FBT_fec!Q$7)</f>
        <v>0</v>
      </c>
      <c r="R115" s="331">
        <f>IF(R$7=0,0,R$7/FBT_fec!R$7)</f>
        <v>0</v>
      </c>
      <c r="S115" s="331">
        <f>IF(S$7=0,0,S$7/FBT_fec!S$7)</f>
        <v>0</v>
      </c>
      <c r="T115" s="331">
        <f>IF(T$7=0,0,T$7/FBT_fec!T$7)</f>
        <v>0</v>
      </c>
      <c r="U115" s="331">
        <f>IF(U$7=0,0,U$7/FBT_fec!U$7)</f>
        <v>0</v>
      </c>
      <c r="V115" s="331">
        <f>IF(V$7=0,0,V$7/FBT_fec!V$7)</f>
        <v>0</v>
      </c>
      <c r="W115" s="331">
        <f>IF(W$7=0,0,W$7/FBT_fec!W$7)</f>
        <v>0</v>
      </c>
      <c r="X115" s="331">
        <f>IF(X$7=0,0,X$7/FBT_fec!X$7)</f>
        <v>0</v>
      </c>
      <c r="Y115" s="331">
        <f>IF(Y$7=0,0,Y$7/FBT_fec!Y$7)</f>
        <v>0</v>
      </c>
      <c r="DA115" s="177"/>
    </row>
    <row r="116" spans="1:105" ht="12" customHeight="1" x14ac:dyDescent="0.25">
      <c r="A116" s="173" t="s">
        <v>93</v>
      </c>
      <c r="B116" s="331">
        <f>IF(B$8=0,0,B$8/FBT_fec!B$8)</f>
        <v>0</v>
      </c>
      <c r="C116" s="331">
        <f>IF(C$8=0,0,C$8/FBT_fec!C$8)</f>
        <v>0</v>
      </c>
      <c r="D116" s="331">
        <f>IF(D$8=0,0,D$8/FBT_fec!D$8)</f>
        <v>0</v>
      </c>
      <c r="E116" s="331">
        <f>IF(E$8=0,0,E$8/FBT_fec!E$8)</f>
        <v>0</v>
      </c>
      <c r="F116" s="331">
        <f>IF(F$8=0,0,F$8/FBT_fec!F$8)</f>
        <v>0</v>
      </c>
      <c r="G116" s="331">
        <f>IF(G$8=0,0,G$8/FBT_fec!G$8)</f>
        <v>0</v>
      </c>
      <c r="H116" s="331">
        <f>IF(H$8=0,0,H$8/FBT_fec!H$8)</f>
        <v>0</v>
      </c>
      <c r="I116" s="331">
        <f>IF(I$8=0,0,I$8/FBT_fec!I$8)</f>
        <v>0</v>
      </c>
      <c r="J116" s="331">
        <f>IF(J$8=0,0,J$8/FBT_fec!J$8)</f>
        <v>0</v>
      </c>
      <c r="K116" s="331">
        <f>IF(K$8=0,0,K$8/FBT_fec!K$8)</f>
        <v>0</v>
      </c>
      <c r="L116" s="331">
        <f>IF(L$8=0,0,L$8/FBT_fec!L$8)</f>
        <v>0</v>
      </c>
      <c r="M116" s="331">
        <f>IF(M$8=0,0,M$8/FBT_fec!M$8)</f>
        <v>0</v>
      </c>
      <c r="N116" s="331">
        <f>IF(N$8=0,0,N$8/FBT_fec!N$8)</f>
        <v>0</v>
      </c>
      <c r="O116" s="331">
        <f>IF(O$8=0,0,O$8/FBT_fec!O$8)</f>
        <v>0</v>
      </c>
      <c r="P116" s="331">
        <f>IF(P$8=0,0,P$8/FBT_fec!P$8)</f>
        <v>0</v>
      </c>
      <c r="Q116" s="331">
        <f>IF(Q$8=0,0,Q$8/FBT_fec!Q$8)</f>
        <v>0</v>
      </c>
      <c r="R116" s="331">
        <f>IF(R$8=0,0,R$8/FBT_fec!R$8)</f>
        <v>0</v>
      </c>
      <c r="S116" s="331">
        <f>IF(S$8=0,0,S$8/FBT_fec!S$8)</f>
        <v>0</v>
      </c>
      <c r="T116" s="331">
        <f>IF(T$8=0,0,T$8/FBT_fec!T$8)</f>
        <v>0</v>
      </c>
      <c r="U116" s="331">
        <f>IF(U$8=0,0,U$8/FBT_fec!U$8)</f>
        <v>0</v>
      </c>
      <c r="V116" s="331">
        <f>IF(V$8=0,0,V$8/FBT_fec!V$8)</f>
        <v>0</v>
      </c>
      <c r="W116" s="331">
        <f>IF(W$8=0,0,W$8/FBT_fec!W$8)</f>
        <v>0</v>
      </c>
      <c r="X116" s="331">
        <f>IF(X$8=0,0,X$8/FBT_fec!X$8)</f>
        <v>0</v>
      </c>
      <c r="Y116" s="331">
        <f>IF(Y$8=0,0,Y$8/FBT_fec!Y$8)</f>
        <v>0</v>
      </c>
      <c r="DA116" s="177"/>
    </row>
    <row r="117" spans="1:105" ht="12" customHeight="1" x14ac:dyDescent="0.25">
      <c r="A117" s="173" t="s">
        <v>94</v>
      </c>
      <c r="B117" s="331">
        <f>IF(B$9=0,0,B$9/FBT_fec!B$9)</f>
        <v>0</v>
      </c>
      <c r="C117" s="331">
        <f>IF(C$9=0,0,C$9/FBT_fec!C$9)</f>
        <v>0</v>
      </c>
      <c r="D117" s="331">
        <f>IF(D$9=0,0,D$9/FBT_fec!D$9)</f>
        <v>0</v>
      </c>
      <c r="E117" s="331">
        <f>IF(E$9=0,0,E$9/FBT_fec!E$9)</f>
        <v>0</v>
      </c>
      <c r="F117" s="331">
        <f>IF(F$9=0,0,F$9/FBT_fec!F$9)</f>
        <v>0</v>
      </c>
      <c r="G117" s="331">
        <f>IF(G$9=0,0,G$9/FBT_fec!G$9)</f>
        <v>0</v>
      </c>
      <c r="H117" s="331">
        <f>IF(H$9=0,0,H$9/FBT_fec!H$9)</f>
        <v>0</v>
      </c>
      <c r="I117" s="331">
        <f>IF(I$9=0,0,I$9/FBT_fec!I$9)</f>
        <v>0</v>
      </c>
      <c r="J117" s="331">
        <f>IF(J$9=0,0,J$9/FBT_fec!J$9)</f>
        <v>0</v>
      </c>
      <c r="K117" s="331">
        <f>IF(K$9=0,0,K$9/FBT_fec!K$9)</f>
        <v>0</v>
      </c>
      <c r="L117" s="331">
        <f>IF(L$9=0,0,L$9/FBT_fec!L$9)</f>
        <v>0</v>
      </c>
      <c r="M117" s="331">
        <f>IF(M$9=0,0,M$9/FBT_fec!M$9)</f>
        <v>0</v>
      </c>
      <c r="N117" s="331">
        <f>IF(N$9=0,0,N$9/FBT_fec!N$9)</f>
        <v>0</v>
      </c>
      <c r="O117" s="331">
        <f>IF(O$9=0,0,O$9/FBT_fec!O$9)</f>
        <v>0</v>
      </c>
      <c r="P117" s="331">
        <f>IF(P$9=0,0,P$9/FBT_fec!P$9)</f>
        <v>0</v>
      </c>
      <c r="Q117" s="331">
        <f>IF(Q$9=0,0,Q$9/FBT_fec!Q$9)</f>
        <v>0</v>
      </c>
      <c r="R117" s="331">
        <f>IF(R$9=0,0,R$9/FBT_fec!R$9)</f>
        <v>0</v>
      </c>
      <c r="S117" s="331">
        <f>IF(S$9=0,0,S$9/FBT_fec!S$9)</f>
        <v>0</v>
      </c>
      <c r="T117" s="331">
        <f>IF(T$9=0,0,T$9/FBT_fec!T$9)</f>
        <v>0</v>
      </c>
      <c r="U117" s="331">
        <f>IF(U$9=0,0,U$9/FBT_fec!U$9)</f>
        <v>0</v>
      </c>
      <c r="V117" s="331">
        <f>IF(V$9=0,0,V$9/FBT_fec!V$9)</f>
        <v>0</v>
      </c>
      <c r="W117" s="331">
        <f>IF(W$9=0,0,W$9/FBT_fec!W$9)</f>
        <v>0</v>
      </c>
      <c r="X117" s="331">
        <f>IF(X$9=0,0,X$9/FBT_fec!X$9)</f>
        <v>0</v>
      </c>
      <c r="Y117" s="331">
        <f>IF(Y$9=0,0,Y$9/FBT_fec!Y$9)</f>
        <v>0</v>
      </c>
      <c r="DA117" s="177"/>
    </row>
    <row r="118" spans="1:105" ht="12" customHeight="1" x14ac:dyDescent="0.25">
      <c r="A118" s="56" t="s">
        <v>95</v>
      </c>
      <c r="B118" s="332">
        <f>IF(B$10=0,0,B$10/FBT_fec!B$10)</f>
        <v>0.3193891378589504</v>
      </c>
      <c r="C118" s="332">
        <f>IF(C$10=0,0,C$10/FBT_fec!C$10)</f>
        <v>0.41210260704054419</v>
      </c>
      <c r="D118" s="332">
        <f>IF(D$10=0,0,D$10/FBT_fec!D$10)</f>
        <v>0.30768095703989679</v>
      </c>
      <c r="E118" s="332">
        <f>IF(E$10=0,0,E$10/FBT_fec!E$10)</f>
        <v>0.13095792653310465</v>
      </c>
      <c r="F118" s="332">
        <f>IF(F$10=0,0,F$10/FBT_fec!F$10)</f>
        <v>0.18192469018303301</v>
      </c>
      <c r="G118" s="332">
        <f>IF(G$10=0,0,G$10/FBT_fec!G$10)</f>
        <v>0.1473777330445338</v>
      </c>
      <c r="H118" s="332">
        <f>IF(H$10=0,0,H$10/FBT_fec!H$10)</f>
        <v>0.1042955778569081</v>
      </c>
      <c r="I118" s="332">
        <f>IF(I$10=0,0,I$10/FBT_fec!I$10)</f>
        <v>0.1320644124870051</v>
      </c>
      <c r="J118" s="332">
        <f>IF(J$10=0,0,J$10/FBT_fec!J$10)</f>
        <v>0.11255641459655644</v>
      </c>
      <c r="K118" s="332">
        <f>IF(K$10=0,0,K$10/FBT_fec!K$10)</f>
        <v>2.8828611142090548E-2</v>
      </c>
      <c r="L118" s="332">
        <f>IF(L$10=0,0,L$10/FBT_fec!L$10)</f>
        <v>4.4797908059599989E-2</v>
      </c>
      <c r="M118" s="332">
        <f>IF(M$10=0,0,M$10/FBT_fec!M$10)</f>
        <v>0.10294235267173973</v>
      </c>
      <c r="N118" s="332">
        <f>IF(N$10=0,0,N$10/FBT_fec!N$10)</f>
        <v>8.3268075691373025E-2</v>
      </c>
      <c r="O118" s="332">
        <f>IF(O$10=0,0,O$10/FBT_fec!O$10)</f>
        <v>9.7126429529679315E-2</v>
      </c>
      <c r="P118" s="332">
        <f>IF(P$10=0,0,P$10/FBT_fec!P$10)</f>
        <v>8.3123486176160194E-2</v>
      </c>
      <c r="Q118" s="332">
        <f>IF(Q$10=0,0,Q$10/FBT_fec!Q$10)</f>
        <v>0.11304166806647813</v>
      </c>
      <c r="R118" s="332">
        <f>IF(R$10=0,0,R$10/FBT_fec!R$10)</f>
        <v>0.13593770129251892</v>
      </c>
      <c r="S118" s="332">
        <f>IF(S$10=0,0,S$10/FBT_fec!S$10)</f>
        <v>0.38305991670629352</v>
      </c>
      <c r="T118" s="332">
        <f>IF(T$10=0,0,T$10/FBT_fec!T$10)</f>
        <v>0.98987071850765829</v>
      </c>
      <c r="U118" s="332">
        <f>IF(U$10=0,0,U$10/FBT_fec!U$10)</f>
        <v>1.3571336827923541</v>
      </c>
      <c r="V118" s="332">
        <f>IF(V$10=0,0,V$10/FBT_fec!V$10)</f>
        <v>1.4185849501287762</v>
      </c>
      <c r="W118" s="332">
        <f>IF(W$10=0,0,W$10/FBT_fec!W$10)</f>
        <v>0.78521192350470259</v>
      </c>
      <c r="X118" s="332">
        <f>IF(X$10=0,0,X$10/FBT_fec!X$10)</f>
        <v>0.26012831900087735</v>
      </c>
      <c r="Y118" s="332">
        <f>IF(Y$10=0,0,Y$10/FBT_fec!Y$10)</f>
        <v>0.24425870856158532</v>
      </c>
      <c r="DA118" s="68"/>
    </row>
    <row r="119" spans="1:105" ht="12" customHeight="1" x14ac:dyDescent="0.25">
      <c r="A119" s="174" t="s">
        <v>2147</v>
      </c>
      <c r="B119" s="348">
        <f>IF(B$16=0,0,B$16/FBT_fec!B$16)</f>
        <v>0.3116477546421566</v>
      </c>
      <c r="C119" s="348">
        <f>IF(C$16=0,0,C$16/FBT_fec!C$16)</f>
        <v>0.40207802042262591</v>
      </c>
      <c r="D119" s="348">
        <f>IF(D$16=0,0,D$16/FBT_fec!D$16)</f>
        <v>0.30022906063307636</v>
      </c>
      <c r="E119" s="348">
        <f>IF(E$16=0,0,E$16/FBT_fec!E$16)</f>
        <v>0.19117501337233994</v>
      </c>
      <c r="F119" s="348">
        <f>IF(F$16=0,0,F$16/FBT_fec!F$16)</f>
        <v>0.2632434468310198</v>
      </c>
      <c r="G119" s="348">
        <f>IF(G$16=0,0,G$16/FBT_fec!G$16)</f>
        <v>0.19139444733527558</v>
      </c>
      <c r="H119" s="348">
        <f>IF(H$16=0,0,H$16/FBT_fec!H$16)</f>
        <v>0.14859997091411836</v>
      </c>
      <c r="I119" s="348">
        <f>IF(I$16=0,0,I$16/FBT_fec!I$16)</f>
        <v>0.19129421150214362</v>
      </c>
      <c r="J119" s="348">
        <f>IF(J$16=0,0,J$16/FBT_fec!J$16)</f>
        <v>0.16595224967848055</v>
      </c>
      <c r="K119" s="348">
        <f>IF(K$16=0,0,K$16/FBT_fec!K$16)</f>
        <v>2.8186343077441986E-2</v>
      </c>
      <c r="L119" s="348">
        <f>IF(L$16=0,0,L$16/FBT_fec!L$16)</f>
        <v>4.3784477435197922E-2</v>
      </c>
      <c r="M119" s="348">
        <f>IF(M$16=0,0,M$16/FBT_fec!M$16)</f>
        <v>0.12256262433513088</v>
      </c>
      <c r="N119" s="348">
        <f>IF(N$16=0,0,N$16/FBT_fec!N$16)</f>
        <v>0.10137299022258325</v>
      </c>
      <c r="O119" s="348">
        <f>IF(O$16=0,0,O$16/FBT_fec!O$16)</f>
        <v>9.4862721166657157E-2</v>
      </c>
      <c r="P119" s="348">
        <f>IF(P$16=0,0,P$16/FBT_fec!P$16)</f>
        <v>8.1196234019824995E-2</v>
      </c>
      <c r="Q119" s="348">
        <f>IF(Q$16=0,0,Q$16/FBT_fec!Q$16)</f>
        <v>0.11038912012849413</v>
      </c>
      <c r="R119" s="348">
        <f>IF(R$16=0,0,R$16/FBT_fec!R$16)</f>
        <v>0.13272659986059357</v>
      </c>
      <c r="S119" s="348">
        <f>IF(S$16=0,0,S$16/FBT_fec!S$16)</f>
        <v>0.3737546055358511</v>
      </c>
      <c r="T119" s="348">
        <f>IF(T$16=0,0,T$16/FBT_fec!T$16)</f>
        <v>0.96641703164242021</v>
      </c>
      <c r="U119" s="348">
        <f>IF(U$16=0,0,U$16/FBT_fec!U$16)</f>
        <v>1.3264148165423328</v>
      </c>
      <c r="V119" s="348">
        <f>IF(V$16=0,0,V$16/FBT_fec!V$16)</f>
        <v>1.3867989453229439</v>
      </c>
      <c r="W119" s="348">
        <f>IF(W$16=0,0,W$16/FBT_fec!W$16)</f>
        <v>0.76628984873382733</v>
      </c>
      <c r="X119" s="348">
        <f>IF(X$16=0,0,X$16/FBT_fec!X$16)</f>
        <v>0.25387035480755543</v>
      </c>
      <c r="Y119" s="348">
        <f>IF(Y$16=0,0,Y$16/FBT_fec!Y$16)</f>
        <v>0.23839389745628684</v>
      </c>
      <c r="DA119" s="178"/>
    </row>
    <row r="120" spans="1:105" ht="12" customHeight="1" x14ac:dyDescent="0.25">
      <c r="A120" s="174" t="s">
        <v>2159</v>
      </c>
      <c r="B120" s="348">
        <f>IF(B$25=0,0,B$25/FBT_fec!B$25)</f>
        <v>0.3116477546421566</v>
      </c>
      <c r="C120" s="348">
        <f>IF(C$25=0,0,C$25/FBT_fec!C$25)</f>
        <v>0.40207802042262597</v>
      </c>
      <c r="D120" s="348">
        <f>IF(D$25=0,0,D$25/FBT_fec!D$25)</f>
        <v>0.30022906063307631</v>
      </c>
      <c r="E120" s="348">
        <f>IF(E$25=0,0,E$25/FBT_fec!E$25)</f>
        <v>0.19117501337233997</v>
      </c>
      <c r="F120" s="348">
        <f>IF(F$25=0,0,F$25/FBT_fec!F$25)</f>
        <v>0.26324344683101997</v>
      </c>
      <c r="G120" s="348">
        <f>IF(G$25=0,0,G$25/FBT_fec!G$25)</f>
        <v>0.19139444733527561</v>
      </c>
      <c r="H120" s="348">
        <f>IF(H$25=0,0,H$25/FBT_fec!H$25)</f>
        <v>0.14859997091411836</v>
      </c>
      <c r="I120" s="348">
        <f>IF(I$25=0,0,I$25/FBT_fec!I$25)</f>
        <v>0.19129421150214365</v>
      </c>
      <c r="J120" s="348">
        <f>IF(J$25=0,0,J$25/FBT_fec!J$25)</f>
        <v>0.16595224967848066</v>
      </c>
      <c r="K120" s="348">
        <f>IF(K$25=0,0,K$25/FBT_fec!K$25)</f>
        <v>2.8186343077441965E-2</v>
      </c>
      <c r="L120" s="348">
        <f>IF(L$25=0,0,L$25/FBT_fec!L$25)</f>
        <v>4.3784477435197908E-2</v>
      </c>
      <c r="M120" s="348">
        <f>IF(M$25=0,0,M$25/FBT_fec!M$25)</f>
        <v>0.12256262433513088</v>
      </c>
      <c r="N120" s="348">
        <f>IF(N$25=0,0,N$25/FBT_fec!N$25)</f>
        <v>0.1013729902225832</v>
      </c>
      <c r="O120" s="348">
        <f>IF(O$25=0,0,O$25/FBT_fec!O$25)</f>
        <v>9.4862721166657171E-2</v>
      </c>
      <c r="P120" s="348">
        <f>IF(P$25=0,0,P$25/FBT_fec!P$25)</f>
        <v>8.1196234019825037E-2</v>
      </c>
      <c r="Q120" s="348">
        <f>IF(Q$25=0,0,Q$25/FBT_fec!Q$25)</f>
        <v>0.11038912012849421</v>
      </c>
      <c r="R120" s="348">
        <f>IF(R$25=0,0,R$25/FBT_fec!R$25)</f>
        <v>0.13272659986059357</v>
      </c>
      <c r="S120" s="348">
        <f>IF(S$25=0,0,S$25/FBT_fec!S$25)</f>
        <v>0.37375460553585133</v>
      </c>
      <c r="T120" s="348">
        <f>IF(T$25=0,0,T$25/FBT_fec!T$25)</f>
        <v>0.96641703164241977</v>
      </c>
      <c r="U120" s="348">
        <f>IF(U$25=0,0,U$25/FBT_fec!U$25)</f>
        <v>1.3264148165423326</v>
      </c>
      <c r="V120" s="348">
        <f>IF(V$25=0,0,V$25/FBT_fec!V$25)</f>
        <v>1.3867989453229435</v>
      </c>
      <c r="W120" s="348">
        <f>IF(W$25=0,0,W$25/FBT_fec!W$25)</f>
        <v>0.76628984873382744</v>
      </c>
      <c r="X120" s="348">
        <f>IF(X$25=0,0,X$25/FBT_fec!X$25)</f>
        <v>0.25387035480755549</v>
      </c>
      <c r="Y120" s="348">
        <f>IF(Y$25=0,0,Y$25/FBT_fec!Y$25)</f>
        <v>0.23839389745628675</v>
      </c>
      <c r="DA120" s="178"/>
    </row>
    <row r="121" spans="1:105" ht="12" customHeight="1" x14ac:dyDescent="0.25">
      <c r="A121" s="174" t="s">
        <v>2171</v>
      </c>
      <c r="B121" s="348">
        <f>IF(B$34=0,0,B$34/FBT_fec!B$34)</f>
        <v>2.5304278449232918</v>
      </c>
      <c r="C121" s="348">
        <f>IF(C$34=0,0,C$34/FBT_fec!C$34)</f>
        <v>2.5489687021293057</v>
      </c>
      <c r="D121" s="348">
        <f>IF(D$34=0,0,D$34/FBT_fec!D$34)</f>
        <v>2.5277357773934246</v>
      </c>
      <c r="E121" s="348">
        <f>IF(E$34=0,0,E$34/FBT_fec!E$34)</f>
        <v>2.5658479744606466</v>
      </c>
      <c r="F121" s="348">
        <f>IF(F$34=0,0,F$34/FBT_fec!F$34)</f>
        <v>2.5767547395993384</v>
      </c>
      <c r="G121" s="348">
        <f>IF(G$34=0,0,G$34/FBT_fec!G$34)</f>
        <v>2.546994794709073</v>
      </c>
      <c r="H121" s="348">
        <f>IF(H$34=0,0,H$34/FBT_fec!H$34)</f>
        <v>2.5141515689220748</v>
      </c>
      <c r="I121" s="348">
        <f>IF(I$34=0,0,I$34/FBT_fec!I$34)</f>
        <v>2.5064221224937167</v>
      </c>
      <c r="J121" s="348">
        <f>IF(J$34=0,0,J$34/FBT_fec!J$34)</f>
        <v>2.4891713356741443</v>
      </c>
      <c r="K121" s="348">
        <f>IF(K$34=0,0,K$34/FBT_fec!K$34)</f>
        <v>2.425040580882611</v>
      </c>
      <c r="L121" s="348">
        <f>IF(L$34=0,0,L$34/FBT_fec!L$34)</f>
        <v>2.4748425801769232</v>
      </c>
      <c r="M121" s="348">
        <f>IF(M$34=0,0,M$34/FBT_fec!M$34)</f>
        <v>2.5223876108066654</v>
      </c>
      <c r="N121" s="348">
        <f>IF(N$34=0,0,N$34/FBT_fec!N$34)</f>
        <v>2.5238728965542871</v>
      </c>
      <c r="O121" s="348">
        <f>IF(O$34=0,0,O$34/FBT_fec!O$34)</f>
        <v>2.4113922863780184</v>
      </c>
      <c r="P121" s="348">
        <f>IF(P$34=0,0,P$34/FBT_fec!P$34)</f>
        <v>2.4308282814289379</v>
      </c>
      <c r="Q121" s="348">
        <f>IF(Q$34=0,0,Q$34/FBT_fec!Q$34)</f>
        <v>2.4320630305721465</v>
      </c>
      <c r="R121" s="348">
        <f>IF(R$34=0,0,R$34/FBT_fec!R$34)</f>
        <v>2.4571847795291921</v>
      </c>
      <c r="S121" s="348">
        <f>IF(S$34=0,0,S$34/FBT_fec!S$34)</f>
        <v>2.6701330393686233</v>
      </c>
      <c r="T121" s="348">
        <f>IF(T$34=0,0,T$34/FBT_fec!T$34)</f>
        <v>2.7833269660559559</v>
      </c>
      <c r="U121" s="348">
        <f>IF(U$34=0,0,U$34/FBT_fec!U$34)</f>
        <v>2.8297041940211862</v>
      </c>
      <c r="V121" s="348">
        <f>IF(V$34=0,0,V$34/FBT_fec!V$34)</f>
        <v>2.8323050438935979</v>
      </c>
      <c r="W121" s="348">
        <f>IF(W$34=0,0,W$34/FBT_fec!W$34)</f>
        <v>2.778118237597603</v>
      </c>
      <c r="X121" s="348">
        <f>IF(X$34=0,0,X$34/FBT_fec!X$34)</f>
        <v>2.7616060119954504</v>
      </c>
      <c r="Y121" s="348">
        <f>IF(Y$34=0,0,Y$34/FBT_fec!Y$34)</f>
        <v>2.7634825556206213</v>
      </c>
      <c r="DA121" s="178"/>
    </row>
    <row r="122" spans="1:105" ht="12" customHeight="1" x14ac:dyDescent="0.25">
      <c r="A122" s="174" t="s">
        <v>2183</v>
      </c>
      <c r="B122" s="348">
        <f>IF(B$45=0,0,B$45/FBT_fec!B$45)</f>
        <v>1.7196556655982</v>
      </c>
      <c r="C122" s="348">
        <f>IF(C$45=0,0,C$45/FBT_fec!C$45)</f>
        <v>1.781333708196382</v>
      </c>
      <c r="D122" s="348">
        <f>IF(D$45=0,0,D$45/FBT_fec!D$45)</f>
        <v>1.710684563273023</v>
      </c>
      <c r="E122" s="348">
        <f>IF(E$45=0,0,E$45/FBT_fec!E$45)</f>
        <v>1.6436986796513353</v>
      </c>
      <c r="F122" s="348">
        <f>IF(F$45=0,0,F$45/FBT_fec!F$45)</f>
        <v>1.7147405487291725</v>
      </c>
      <c r="G122" s="348">
        <f>IF(G$45=0,0,G$45/FBT_fec!G$45)</f>
        <v>1.6330460540502933</v>
      </c>
      <c r="H122" s="348">
        <f>IF(H$45=0,0,H$45/FBT_fec!H$45)</f>
        <v>1.5641639929183251</v>
      </c>
      <c r="I122" s="348">
        <f>IF(I$45=0,0,I$45/FBT_fec!I$45)</f>
        <v>1.6103396285434441</v>
      </c>
      <c r="J122" s="348">
        <f>IF(J$45=0,0,J$45/FBT_fec!J$45)</f>
        <v>1.5725787791105421</v>
      </c>
      <c r="K122" s="348">
        <f>IF(K$45=0,0,K$45/FBT_fec!K$45)</f>
        <v>1.1853541596567185</v>
      </c>
      <c r="L122" s="348">
        <f>IF(L$45=0,0,L$45/FBT_fec!L$45)</f>
        <v>1.2956283442465981</v>
      </c>
      <c r="M122" s="348">
        <f>IF(M$45=0,0,M$45/FBT_fec!M$45)</f>
        <v>1.5291601230735754</v>
      </c>
      <c r="N122" s="348">
        <f>IF(N$45=0,0,N$45/FBT_fec!N$45)</f>
        <v>1.4983433349858921</v>
      </c>
      <c r="O122" s="348">
        <f>IF(O$45=0,0,O$45/FBT_fec!O$45)</f>
        <v>1.4274002638190431</v>
      </c>
      <c r="P122" s="348">
        <f>IF(P$45=0,0,P$45/FBT_fec!P$45)</f>
        <v>1.3995050689878146</v>
      </c>
      <c r="Q122" s="348">
        <f>IF(Q$45=0,0,Q$45/FBT_fec!Q$45)</f>
        <v>1.4606955646230106</v>
      </c>
      <c r="R122" s="348">
        <f>IF(R$45=0,0,R$45/FBT_fec!R$45)</f>
        <v>1.5101528677574325</v>
      </c>
      <c r="S122" s="348">
        <f>IF(S$45=0,0,S$45/FBT_fec!S$45)</f>
        <v>1.8412245650695835</v>
      </c>
      <c r="T122" s="348">
        <f>IF(T$45=0,0,T$45/FBT_fec!T$45)</f>
        <v>2.1205758794121929</v>
      </c>
      <c r="U122" s="348">
        <f>IF(U$45=0,0,U$45/FBT_fec!U$45)</f>
        <v>2.2318110442358532</v>
      </c>
      <c r="V122" s="348">
        <f>IF(V$45=0,0,V$45/FBT_fec!V$45)</f>
        <v>2.2458171818967951</v>
      </c>
      <c r="W122" s="348">
        <f>IF(W$45=0,0,W$45/FBT_fec!W$45)</f>
        <v>2.0638373327185691</v>
      </c>
      <c r="X122" s="348">
        <f>IF(X$45=0,0,X$45/FBT_fec!X$45)</f>
        <v>1.8137180266519024</v>
      </c>
      <c r="Y122" s="348">
        <f>IF(Y$45=0,0,Y$45/FBT_fec!Y$45)</f>
        <v>1.8011500198275217</v>
      </c>
      <c r="DA122" s="178"/>
    </row>
    <row r="123" spans="1:105" ht="12" customHeight="1" x14ac:dyDescent="0.25">
      <c r="A123" s="174" t="s">
        <v>2209</v>
      </c>
      <c r="B123" s="348">
        <f>IF(B$66=0,0,B$66/FBT_fec!B$66)</f>
        <v>0.34502935610098051</v>
      </c>
      <c r="C123" s="348">
        <f>IF(C$66=0,0,C$66/FBT_fec!C$66)</f>
        <v>0.3731489828481297</v>
      </c>
      <c r="D123" s="348">
        <f>IF(D$66=0,0,D$66/FBT_fec!D$66)</f>
        <v>0.34112969178588998</v>
      </c>
      <c r="E123" s="348">
        <f>IF(E$66=0,0,E$66/FBT_fec!E$66)</f>
        <v>0.29622952695743054</v>
      </c>
      <c r="F123" s="348">
        <f>IF(F$66=0,0,F$66/FBT_fec!F$66)</f>
        <v>0.32617961228258291</v>
      </c>
      <c r="G123" s="348">
        <f>IF(G$66=0,0,G$66/FBT_fec!G$66)</f>
        <v>0.29686644757392161</v>
      </c>
      <c r="H123" s="348">
        <f>IF(H$66=0,0,H$66/FBT_fec!H$66)</f>
        <v>0.27519322568783255</v>
      </c>
      <c r="I123" s="348">
        <f>IF(I$66=0,0,I$66/FBT_fec!I$66)</f>
        <v>0.29695326702451791</v>
      </c>
      <c r="J123" s="348">
        <f>IF(J$66=0,0,J$66/FBT_fec!J$66)</f>
        <v>0.28464349260958577</v>
      </c>
      <c r="K123" s="348">
        <f>IF(K$66=0,0,K$66/FBT_fec!K$66)</f>
        <v>0.16706286064580653</v>
      </c>
      <c r="L123" s="348">
        <f>IF(L$66=0,0,L$66/FBT_fec!L$66)</f>
        <v>0.19095344217067078</v>
      </c>
      <c r="M123" s="348">
        <f>IF(M$66=0,0,M$66/FBT_fec!M$66)</f>
        <v>0.26042590410934074</v>
      </c>
      <c r="N123" s="348">
        <f>IF(N$66=0,0,N$66/FBT_fec!N$66)</f>
        <v>0.24531360240785655</v>
      </c>
      <c r="O123" s="348">
        <f>IF(O$66=0,0,O$66/FBT_fec!O$66)</f>
        <v>0.2406660991430451</v>
      </c>
      <c r="P123" s="348">
        <f>IF(P$66=0,0,P$66/FBT_fec!P$66)</f>
        <v>0.22961035820659362</v>
      </c>
      <c r="Q123" s="348">
        <f>IF(Q$66=0,0,Q$66/FBT_fec!Q$66)</f>
        <v>0.25157984357786461</v>
      </c>
      <c r="R123" s="348">
        <f>IF(R$66=0,0,R$66/FBT_fec!R$66)</f>
        <v>0.26569690610514535</v>
      </c>
      <c r="S123" s="348">
        <f>IF(S$66=0,0,S$66/FBT_fec!S$66)</f>
        <v>0.36163200259739342</v>
      </c>
      <c r="T123" s="348">
        <f>IF(T$66=0,0,T$66/FBT_fec!T$66)</f>
        <v>0.49354707470729775</v>
      </c>
      <c r="U123" s="348">
        <f>IF(U$66=0,0,U$66/FBT_fec!U$66)</f>
        <v>0.55998396890313074</v>
      </c>
      <c r="V123" s="348">
        <f>IF(V$66=0,0,V$66/FBT_fec!V$66)</f>
        <v>0.56989439744231651</v>
      </c>
      <c r="W123" s="348">
        <f>IF(W$66=0,0,W$66/FBT_fec!W$66)</f>
        <v>0.4546723443698113</v>
      </c>
      <c r="X123" s="348">
        <f>IF(X$66=0,0,X$66/FBT_fec!X$66)</f>
        <v>0.32047188012300515</v>
      </c>
      <c r="Y123" s="348">
        <f>IF(Y$66=0,0,Y$66/FBT_fec!Y$66)</f>
        <v>0.31431948976974078</v>
      </c>
      <c r="DA123" s="178"/>
    </row>
    <row r="124" spans="1:105" ht="12" customHeight="1" x14ac:dyDescent="0.25">
      <c r="A124" s="41" t="s">
        <v>2226</v>
      </c>
      <c r="B124" s="333">
        <f>IF(B$80=0,0,B$80/FBT_fec!B$80)</f>
        <v>0</v>
      </c>
      <c r="C124" s="333">
        <f>IF(C$80=0,0,C$80/FBT_fec!C$80)</f>
        <v>0</v>
      </c>
      <c r="D124" s="333">
        <f>IF(D$80=0,0,D$80/FBT_fec!D$80)</f>
        <v>0</v>
      </c>
      <c r="E124" s="333">
        <f>IF(E$80=0,0,E$80/FBT_fec!E$80)</f>
        <v>0</v>
      </c>
      <c r="F124" s="333">
        <f>IF(F$80=0,0,F$80/FBT_fec!F$80)</f>
        <v>0</v>
      </c>
      <c r="G124" s="333">
        <f>IF(G$80=0,0,G$80/FBT_fec!G$80)</f>
        <v>0</v>
      </c>
      <c r="H124" s="333">
        <f>IF(H$80=0,0,H$80/FBT_fec!H$80)</f>
        <v>0</v>
      </c>
      <c r="I124" s="333">
        <f>IF(I$80=0,0,I$80/FBT_fec!I$80)</f>
        <v>0</v>
      </c>
      <c r="J124" s="333">
        <f>IF(J$80=0,0,J$80/FBT_fec!J$80)</f>
        <v>0</v>
      </c>
      <c r="K124" s="333">
        <f>IF(K$80=0,0,K$80/FBT_fec!K$80)</f>
        <v>0</v>
      </c>
      <c r="L124" s="333">
        <f>IF(L$80=0,0,L$80/FBT_fec!L$80)</f>
        <v>0</v>
      </c>
      <c r="M124" s="333">
        <f>IF(M$80=0,0,M$80/FBT_fec!M$80)</f>
        <v>0</v>
      </c>
      <c r="N124" s="333">
        <f>IF(N$80=0,0,N$80/FBT_fec!N$80)</f>
        <v>0</v>
      </c>
      <c r="O124" s="333">
        <f>IF(O$80=0,0,O$80/FBT_fec!O$80)</f>
        <v>0</v>
      </c>
      <c r="P124" s="333">
        <f>IF(P$80=0,0,P$80/FBT_fec!P$80)</f>
        <v>0</v>
      </c>
      <c r="Q124" s="333">
        <f>IF(Q$80=0,0,Q$80/FBT_fec!Q$80)</f>
        <v>0</v>
      </c>
      <c r="R124" s="333">
        <f>IF(R$80=0,0,R$80/FBT_fec!R$80)</f>
        <v>0</v>
      </c>
      <c r="S124" s="333">
        <f>IF(S$80=0,0,S$80/FBT_fec!S$80)</f>
        <v>0</v>
      </c>
      <c r="T124" s="333">
        <f>IF(T$80=0,0,T$80/FBT_fec!T$80)</f>
        <v>0</v>
      </c>
      <c r="U124" s="333">
        <f>IF(U$80=0,0,U$80/FBT_fec!U$80)</f>
        <v>0</v>
      </c>
      <c r="V124" s="333">
        <f>IF(V$80=0,0,V$80/FBT_fec!V$80)</f>
        <v>0</v>
      </c>
      <c r="W124" s="333">
        <f>IF(W$80=0,0,W$80/FBT_fec!W$80)</f>
        <v>0</v>
      </c>
      <c r="X124" s="333">
        <f>IF(X$80=0,0,X$80/FBT_fec!X$80)</f>
        <v>0</v>
      </c>
      <c r="Y124" s="333">
        <f>IF(Y$80=0,0,Y$80/FBT_fec!Y$80)</f>
        <v>0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equipment"</f>
        <v>LU: Transport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21.576233118737591</v>
      </c>
      <c r="C3" s="203">
        <v>21.817999103885299</v>
      </c>
      <c r="D3" s="203">
        <v>21.696568735617689</v>
      </c>
      <c r="E3" s="203">
        <v>33.792568182870554</v>
      </c>
      <c r="F3" s="203">
        <v>40.297035715356699</v>
      </c>
      <c r="G3" s="203">
        <v>45.645244788173677</v>
      </c>
      <c r="H3" s="203">
        <v>47.64060867590279</v>
      </c>
      <c r="I3" s="203">
        <v>87.712610465039702</v>
      </c>
      <c r="J3" s="203">
        <v>77.460445218073502</v>
      </c>
      <c r="K3" s="203">
        <v>39.346229647630622</v>
      </c>
      <c r="L3" s="203">
        <v>48.83001202979689</v>
      </c>
      <c r="M3" s="203">
        <v>53.225921010071723</v>
      </c>
      <c r="N3" s="203">
        <v>54.495076710465227</v>
      </c>
      <c r="O3" s="203">
        <v>55.27606197955096</v>
      </c>
      <c r="P3" s="203">
        <v>53.949924248628292</v>
      </c>
      <c r="Q3" s="203">
        <v>51.653793999999998</v>
      </c>
      <c r="R3" s="203">
        <v>58.033971839546197</v>
      </c>
      <c r="S3" s="203">
        <v>57.67477557814636</v>
      </c>
      <c r="T3" s="203">
        <v>52.286480872931513</v>
      </c>
      <c r="U3" s="203">
        <v>54.721245361639959</v>
      </c>
      <c r="V3" s="203">
        <v>52.789398681022192</v>
      </c>
      <c r="W3" s="203">
        <v>53.450930330647083</v>
      </c>
      <c r="X3" s="203">
        <v>44.473668070721168</v>
      </c>
      <c r="Y3" s="203">
        <v>45.581762755016591</v>
      </c>
      <c r="DA3" s="112" t="s">
        <v>2372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17.603714065025319</v>
      </c>
      <c r="C5" s="203">
        <v>17.202247177455551</v>
      </c>
      <c r="D5" s="203">
        <v>19.79218814004091</v>
      </c>
      <c r="E5" s="203">
        <v>45.945061835843518</v>
      </c>
      <c r="F5" s="203">
        <v>57.524028140803402</v>
      </c>
      <c r="G5" s="203">
        <v>68.023409426077649</v>
      </c>
      <c r="H5" s="203">
        <v>88.284417596863719</v>
      </c>
      <c r="I5" s="203">
        <v>124.7466362310942</v>
      </c>
      <c r="J5" s="203">
        <v>139.21924096775129</v>
      </c>
      <c r="K5" s="203">
        <v>95.127383022656247</v>
      </c>
      <c r="L5" s="203">
        <v>96.844806220705038</v>
      </c>
      <c r="M5" s="203">
        <v>77.241029939473407</v>
      </c>
      <c r="N5" s="203">
        <v>70.233788386914824</v>
      </c>
      <c r="O5" s="203">
        <v>73.512684924446987</v>
      </c>
      <c r="P5" s="203">
        <v>37.451872935822031</v>
      </c>
      <c r="Q5" s="203">
        <v>54.221676161779833</v>
      </c>
      <c r="R5" s="203">
        <v>75.293493491231587</v>
      </c>
      <c r="S5" s="203">
        <v>78.469137478303054</v>
      </c>
      <c r="T5" s="203">
        <v>77.519970254682192</v>
      </c>
      <c r="U5" s="203">
        <v>71.977601624341418</v>
      </c>
      <c r="V5" s="203">
        <v>29.956344318069512</v>
      </c>
      <c r="W5" s="203">
        <v>29.94068547705146</v>
      </c>
      <c r="X5" s="203">
        <v>32.262812025046863</v>
      </c>
      <c r="Y5" s="203">
        <v>31.622165873419711</v>
      </c>
      <c r="DA5" s="112" t="s">
        <v>2373</v>
      </c>
    </row>
    <row r="6" spans="1:105" ht="12" customHeight="1" x14ac:dyDescent="0.25">
      <c r="A6" s="154" t="s">
        <v>2112</v>
      </c>
      <c r="B6" s="338">
        <v>22.004642581281651</v>
      </c>
      <c r="C6" s="338">
        <v>20.904410452217569</v>
      </c>
      <c r="D6" s="338">
        <v>20.904410452217569</v>
      </c>
      <c r="E6" s="338">
        <v>48.41021367881963</v>
      </c>
      <c r="F6" s="338">
        <v>61.612999227588617</v>
      </c>
      <c r="G6" s="338">
        <v>72.615320518229439</v>
      </c>
      <c r="H6" s="338">
        <v>93.519730970447</v>
      </c>
      <c r="I6" s="338">
        <v>132.02785548768989</v>
      </c>
      <c r="J6" s="338">
        <v>147.43110529458701</v>
      </c>
      <c r="K6" s="338">
        <v>147.43110529458701</v>
      </c>
      <c r="L6" s="338">
        <v>146.33087316552289</v>
      </c>
      <c r="M6" s="338">
        <v>146.33087316552289</v>
      </c>
      <c r="N6" s="338">
        <v>145.23064103645879</v>
      </c>
      <c r="O6" s="338">
        <v>144.13040890739481</v>
      </c>
      <c r="P6" s="338">
        <v>144.13040890739481</v>
      </c>
      <c r="Q6" s="338">
        <v>143.03017677833071</v>
      </c>
      <c r="R6" s="338">
        <v>141.92994464926659</v>
      </c>
      <c r="S6" s="338">
        <v>141.92994464926659</v>
      </c>
      <c r="T6" s="338">
        <v>140.82971252020249</v>
      </c>
      <c r="U6" s="338">
        <v>139.7294803911384</v>
      </c>
      <c r="V6" s="338">
        <v>139.7294803911384</v>
      </c>
      <c r="W6" s="338">
        <v>138.6292482620743</v>
      </c>
      <c r="X6" s="338">
        <v>137.5290161330102</v>
      </c>
      <c r="Y6" s="338">
        <v>136.42878400394611</v>
      </c>
      <c r="DA6" s="160" t="s">
        <v>2374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1.100232129064082</v>
      </c>
      <c r="E7" s="340">
        <v>27.505803226602058</v>
      </c>
      <c r="F7" s="340">
        <v>14.30301767783307</v>
      </c>
      <c r="G7" s="340">
        <v>12.102553419704909</v>
      </c>
      <c r="H7" s="340">
        <v>20.904410452217569</v>
      </c>
      <c r="I7" s="340">
        <v>39.608356646306973</v>
      </c>
      <c r="J7" s="340">
        <v>16.50348193596124</v>
      </c>
      <c r="K7" s="340">
        <v>0</v>
      </c>
      <c r="L7" s="340">
        <v>0</v>
      </c>
      <c r="M7" s="340">
        <v>0</v>
      </c>
      <c r="N7" s="340">
        <v>0</v>
      </c>
      <c r="O7" s="340">
        <v>0</v>
      </c>
      <c r="P7" s="340">
        <v>0</v>
      </c>
      <c r="Q7" s="340">
        <v>0</v>
      </c>
      <c r="R7" s="340">
        <v>0</v>
      </c>
      <c r="S7" s="340">
        <v>0</v>
      </c>
      <c r="T7" s="340">
        <v>0</v>
      </c>
      <c r="U7" s="340">
        <v>0</v>
      </c>
      <c r="V7" s="340">
        <v>0</v>
      </c>
      <c r="W7" s="340">
        <v>0</v>
      </c>
      <c r="X7" s="340">
        <v>0</v>
      </c>
      <c r="Y7" s="340">
        <v>0</v>
      </c>
      <c r="DA7" s="161" t="s">
        <v>2375</v>
      </c>
    </row>
    <row r="8" spans="1:105" ht="12" customHeight="1" x14ac:dyDescent="0.25">
      <c r="A8" s="157" t="s">
        <v>2116</v>
      </c>
      <c r="B8" s="341">
        <v>0</v>
      </c>
      <c r="C8" s="342">
        <f t="shared" ref="C8:Y8" si="0">B6+C7-C6</f>
        <v>1.1002321290640822</v>
      </c>
      <c r="D8" s="342">
        <f t="shared" si="0"/>
        <v>1.1002321290640822</v>
      </c>
      <c r="E8" s="342">
        <f t="shared" si="0"/>
        <v>0</v>
      </c>
      <c r="F8" s="342">
        <f t="shared" si="0"/>
        <v>1.1002321290640822</v>
      </c>
      <c r="G8" s="342">
        <f t="shared" si="0"/>
        <v>1.1002321290640822</v>
      </c>
      <c r="H8" s="342">
        <f t="shared" si="0"/>
        <v>0</v>
      </c>
      <c r="I8" s="342">
        <f t="shared" si="0"/>
        <v>1.1002321290640964</v>
      </c>
      <c r="J8" s="342">
        <f t="shared" si="0"/>
        <v>1.1002321290641248</v>
      </c>
      <c r="K8" s="342">
        <f t="shared" si="0"/>
        <v>0</v>
      </c>
      <c r="L8" s="342">
        <f t="shared" si="0"/>
        <v>1.1002321290641248</v>
      </c>
      <c r="M8" s="342">
        <f t="shared" si="0"/>
        <v>0</v>
      </c>
      <c r="N8" s="342">
        <f t="shared" si="0"/>
        <v>1.1002321290640964</v>
      </c>
      <c r="O8" s="342">
        <f t="shared" si="0"/>
        <v>1.1002321290639827</v>
      </c>
      <c r="P8" s="342">
        <f t="shared" si="0"/>
        <v>0</v>
      </c>
      <c r="Q8" s="342">
        <f t="shared" si="0"/>
        <v>1.1002321290640964</v>
      </c>
      <c r="R8" s="342">
        <f t="shared" si="0"/>
        <v>1.1002321290641248</v>
      </c>
      <c r="S8" s="342">
        <f t="shared" si="0"/>
        <v>0</v>
      </c>
      <c r="T8" s="342">
        <f t="shared" si="0"/>
        <v>1.1002321290640964</v>
      </c>
      <c r="U8" s="342">
        <f t="shared" si="0"/>
        <v>1.1002321290640964</v>
      </c>
      <c r="V8" s="342">
        <f t="shared" si="0"/>
        <v>0</v>
      </c>
      <c r="W8" s="342">
        <f t="shared" si="0"/>
        <v>1.1002321290640964</v>
      </c>
      <c r="X8" s="342">
        <f t="shared" si="0"/>
        <v>1.1002321290640964</v>
      </c>
      <c r="Y8" s="342">
        <f t="shared" si="0"/>
        <v>1.1002321290640964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4.4009285162563323</v>
      </c>
      <c r="C9" s="343">
        <f t="shared" si="1"/>
        <v>3.7021632747620181</v>
      </c>
      <c r="D9" s="343">
        <f t="shared" si="1"/>
        <v>1.1122223121766588</v>
      </c>
      <c r="E9" s="343">
        <f t="shared" si="1"/>
        <v>2.4651518429761126</v>
      </c>
      <c r="F9" s="343">
        <f t="shared" si="1"/>
        <v>4.0889710867852145</v>
      </c>
      <c r="G9" s="343">
        <f t="shared" si="1"/>
        <v>4.5919110921517898</v>
      </c>
      <c r="H9" s="343">
        <f t="shared" si="1"/>
        <v>5.2353133735832813</v>
      </c>
      <c r="I9" s="343">
        <f t="shared" si="1"/>
        <v>7.2812192565956906</v>
      </c>
      <c r="J9" s="343">
        <f t="shared" si="1"/>
        <v>8.2118643268357232</v>
      </c>
      <c r="K9" s="343">
        <f t="shared" si="1"/>
        <v>52.303722271930766</v>
      </c>
      <c r="L9" s="343">
        <f t="shared" si="1"/>
        <v>49.48606694481785</v>
      </c>
      <c r="M9" s="343">
        <f t="shared" si="1"/>
        <v>69.089843226049481</v>
      </c>
      <c r="N9" s="343">
        <f t="shared" si="1"/>
        <v>74.996852649543968</v>
      </c>
      <c r="O9" s="343">
        <f t="shared" si="1"/>
        <v>70.617723982947822</v>
      </c>
      <c r="P9" s="343">
        <f t="shared" si="1"/>
        <v>106.67853597157279</v>
      </c>
      <c r="Q9" s="343">
        <f t="shared" si="1"/>
        <v>88.808500616550873</v>
      </c>
      <c r="R9" s="343">
        <f t="shared" si="1"/>
        <v>66.636451158035001</v>
      </c>
      <c r="S9" s="343">
        <f t="shared" si="1"/>
        <v>63.460807170963534</v>
      </c>
      <c r="T9" s="343">
        <f t="shared" si="1"/>
        <v>63.309742265520299</v>
      </c>
      <c r="U9" s="343">
        <f t="shared" si="1"/>
        <v>67.751878766796978</v>
      </c>
      <c r="V9" s="343">
        <f t="shared" si="1"/>
        <v>109.77313607306888</v>
      </c>
      <c r="W9" s="343">
        <f t="shared" si="1"/>
        <v>108.68856278502284</v>
      </c>
      <c r="X9" s="343">
        <f t="shared" si="1"/>
        <v>105.26620410796335</v>
      </c>
      <c r="Y9" s="343">
        <f t="shared" si="1"/>
        <v>104.8066181305264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0.60988822012037835</v>
      </c>
      <c r="C12" s="210">
        <v>0.58245915735167664</v>
      </c>
      <c r="D12" s="210">
        <v>0.64436801375752351</v>
      </c>
      <c r="E12" s="210">
        <v>1.580997420464316</v>
      </c>
      <c r="F12" s="210">
        <v>2.0136715391229569</v>
      </c>
      <c r="G12" s="210">
        <v>2.2633705932932071</v>
      </c>
      <c r="H12" s="210">
        <v>2.673258813413586</v>
      </c>
      <c r="I12" s="210">
        <v>3.6454858125537402</v>
      </c>
      <c r="J12" s="210">
        <v>4.1120378331900236</v>
      </c>
      <c r="K12" s="210">
        <v>2.9813413585554591</v>
      </c>
      <c r="L12" s="210">
        <v>2.682803095442821</v>
      </c>
      <c r="M12" s="210">
        <v>1.925193465176267</v>
      </c>
      <c r="N12" s="210">
        <v>1.8020636285468621</v>
      </c>
      <c r="O12" s="210">
        <v>1.8865864144454001</v>
      </c>
      <c r="P12" s="210">
        <v>0.84032674118658635</v>
      </c>
      <c r="Q12" s="210">
        <v>1.1576096302665519</v>
      </c>
      <c r="R12" s="210">
        <v>1.598710232158211</v>
      </c>
      <c r="S12" s="210">
        <v>1.637059329320723</v>
      </c>
      <c r="T12" s="210">
        <v>1.6399828030954431</v>
      </c>
      <c r="U12" s="210">
        <v>1.512209802235597</v>
      </c>
      <c r="V12" s="210">
        <v>0.69286328460877034</v>
      </c>
      <c r="W12" s="210">
        <v>0.65150472914875301</v>
      </c>
      <c r="X12" s="210">
        <v>0.64333619948409282</v>
      </c>
      <c r="Y12" s="210">
        <v>0.60791057609630261</v>
      </c>
      <c r="DA12" s="109" t="s">
        <v>2376</v>
      </c>
    </row>
    <row r="13" spans="1:105" ht="12" customHeight="1" x14ac:dyDescent="0.25">
      <c r="A13" s="24" t="s">
        <v>28</v>
      </c>
      <c r="B13" s="213">
        <v>0</v>
      </c>
      <c r="C13" s="213">
        <v>0</v>
      </c>
      <c r="D13" s="213">
        <v>0</v>
      </c>
      <c r="E13" s="213">
        <v>0</v>
      </c>
      <c r="F13" s="213">
        <v>0</v>
      </c>
      <c r="G13" s="213">
        <v>0</v>
      </c>
      <c r="H13" s="213">
        <v>0</v>
      </c>
      <c r="I13" s="213">
        <v>0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2377</v>
      </c>
    </row>
    <row r="14" spans="1:105" ht="12" customHeight="1" x14ac:dyDescent="0.25">
      <c r="A14" s="14" t="s">
        <v>29</v>
      </c>
      <c r="B14" s="204">
        <f t="shared" ref="B14:Y14" si="2">B15+B16+B17+B18+B19</f>
        <v>9.6388650042992255E-2</v>
      </c>
      <c r="C14" s="204">
        <f t="shared" si="2"/>
        <v>0.1105760963026655</v>
      </c>
      <c r="D14" s="204">
        <f t="shared" si="2"/>
        <v>0.10249355116079099</v>
      </c>
      <c r="E14" s="204">
        <f t="shared" si="2"/>
        <v>0.23035253654342219</v>
      </c>
      <c r="F14" s="204">
        <f t="shared" si="2"/>
        <v>0.38254514187446248</v>
      </c>
      <c r="G14" s="204">
        <f t="shared" si="2"/>
        <v>0.38357695614789339</v>
      </c>
      <c r="H14" s="204">
        <f t="shared" si="2"/>
        <v>0.28822012037833189</v>
      </c>
      <c r="I14" s="204">
        <f t="shared" si="2"/>
        <v>0.36328460877042129</v>
      </c>
      <c r="J14" s="204">
        <f t="shared" si="2"/>
        <v>0.27901977644024067</v>
      </c>
      <c r="K14" s="204">
        <f t="shared" si="2"/>
        <v>0.18667239896818569</v>
      </c>
      <c r="L14" s="204">
        <f t="shared" si="2"/>
        <v>0.31659501289767839</v>
      </c>
      <c r="M14" s="204">
        <f t="shared" si="2"/>
        <v>0.22631126397248491</v>
      </c>
      <c r="N14" s="204">
        <f t="shared" si="2"/>
        <v>9.114359415305244E-3</v>
      </c>
      <c r="O14" s="204">
        <f t="shared" si="2"/>
        <v>1.6251074806534819E-2</v>
      </c>
      <c r="P14" s="204">
        <f t="shared" si="2"/>
        <v>9.114359415305244E-3</v>
      </c>
      <c r="Q14" s="204">
        <f t="shared" si="2"/>
        <v>1.014617368873603E-2</v>
      </c>
      <c r="R14" s="204">
        <f t="shared" si="2"/>
        <v>1.418744625967326E-2</v>
      </c>
      <c r="S14" s="204">
        <f t="shared" si="2"/>
        <v>0.2760103181427343</v>
      </c>
      <c r="T14" s="204">
        <f t="shared" si="2"/>
        <v>0.26380051590713671</v>
      </c>
      <c r="U14" s="204">
        <f t="shared" si="2"/>
        <v>0.2942390369733448</v>
      </c>
      <c r="V14" s="204">
        <f t="shared" si="2"/>
        <v>0.27300085984522782</v>
      </c>
      <c r="W14" s="204">
        <f t="shared" si="2"/>
        <v>0.25167669819432498</v>
      </c>
      <c r="X14" s="204">
        <f t="shared" si="2"/>
        <v>0.19785038693035251</v>
      </c>
      <c r="Y14" s="204">
        <f t="shared" si="2"/>
        <v>0.18667239896818569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2378</v>
      </c>
    </row>
    <row r="16" spans="1:105" ht="12" customHeight="1" x14ac:dyDescent="0.25">
      <c r="A16" s="18" t="s">
        <v>31</v>
      </c>
      <c r="B16" s="204">
        <v>0</v>
      </c>
      <c r="C16" s="204">
        <v>0</v>
      </c>
      <c r="D16" s="204">
        <v>0</v>
      </c>
      <c r="E16" s="204">
        <v>0</v>
      </c>
      <c r="F16" s="204">
        <v>0</v>
      </c>
      <c r="G16" s="204">
        <v>0</v>
      </c>
      <c r="H16" s="204">
        <v>0</v>
      </c>
      <c r="I16" s="204">
        <v>0</v>
      </c>
      <c r="J16" s="204">
        <v>0</v>
      </c>
      <c r="K16" s="204">
        <v>0</v>
      </c>
      <c r="L16" s="204">
        <v>0</v>
      </c>
      <c r="M16" s="204">
        <v>0</v>
      </c>
      <c r="N16" s="204">
        <v>0</v>
      </c>
      <c r="O16" s="204">
        <v>0</v>
      </c>
      <c r="P16" s="204">
        <v>0</v>
      </c>
      <c r="Q16" s="204">
        <v>0</v>
      </c>
      <c r="R16" s="204">
        <v>0</v>
      </c>
      <c r="S16" s="204">
        <v>0</v>
      </c>
      <c r="T16" s="204">
        <v>0</v>
      </c>
      <c r="U16" s="204">
        <v>0</v>
      </c>
      <c r="V16" s="204">
        <v>0</v>
      </c>
      <c r="W16" s="204">
        <v>0</v>
      </c>
      <c r="X16" s="204">
        <v>0</v>
      </c>
      <c r="Y16" s="204">
        <v>0</v>
      </c>
      <c r="DA16" s="71" t="s">
        <v>2379</v>
      </c>
    </row>
    <row r="17" spans="1:105" ht="12" customHeight="1" x14ac:dyDescent="0.25">
      <c r="A17" s="18" t="s">
        <v>71</v>
      </c>
      <c r="B17" s="204">
        <v>9.6388650042992255E-2</v>
      </c>
      <c r="C17" s="204">
        <v>0.1105760963026655</v>
      </c>
      <c r="D17" s="204">
        <v>0.10249355116079099</v>
      </c>
      <c r="E17" s="204">
        <v>0.23035253654342219</v>
      </c>
      <c r="F17" s="204">
        <v>0.38254514187446248</v>
      </c>
      <c r="G17" s="204">
        <v>0.38357695614789339</v>
      </c>
      <c r="H17" s="204">
        <v>0.28822012037833189</v>
      </c>
      <c r="I17" s="204">
        <v>0.36328460877042129</v>
      </c>
      <c r="J17" s="204">
        <v>0.27901977644024067</v>
      </c>
      <c r="K17" s="204">
        <v>0.18667239896818569</v>
      </c>
      <c r="L17" s="204">
        <v>0.31659501289767839</v>
      </c>
      <c r="M17" s="204">
        <v>0.22631126397248491</v>
      </c>
      <c r="N17" s="204">
        <v>9.114359415305244E-3</v>
      </c>
      <c r="O17" s="204">
        <v>1.6251074806534819E-2</v>
      </c>
      <c r="P17" s="204">
        <v>9.114359415305244E-3</v>
      </c>
      <c r="Q17" s="204">
        <v>1.014617368873603E-2</v>
      </c>
      <c r="R17" s="204">
        <v>1.418744625967326E-2</v>
      </c>
      <c r="S17" s="204">
        <v>0.2760103181427343</v>
      </c>
      <c r="T17" s="204">
        <v>0.26380051590713671</v>
      </c>
      <c r="U17" s="204">
        <v>0.2942390369733448</v>
      </c>
      <c r="V17" s="204">
        <v>0.27300085984522782</v>
      </c>
      <c r="W17" s="204">
        <v>0.25167669819432498</v>
      </c>
      <c r="X17" s="204">
        <v>0.19785038693035251</v>
      </c>
      <c r="Y17" s="204">
        <v>0.18667239896818569</v>
      </c>
      <c r="DA17" s="71" t="s">
        <v>2380</v>
      </c>
    </row>
    <row r="18" spans="1:105" ht="12" customHeight="1" x14ac:dyDescent="0.25">
      <c r="A18" s="18" t="s">
        <v>32</v>
      </c>
      <c r="B18" s="204">
        <v>0</v>
      </c>
      <c r="C18" s="204">
        <v>0</v>
      </c>
      <c r="D18" s="204">
        <v>0</v>
      </c>
      <c r="E18" s="204">
        <v>0</v>
      </c>
      <c r="F18" s="204">
        <v>0</v>
      </c>
      <c r="G18" s="204">
        <v>0</v>
      </c>
      <c r="H18" s="204">
        <v>0</v>
      </c>
      <c r="I18" s="204">
        <v>0</v>
      </c>
      <c r="J18" s="204">
        <v>0</v>
      </c>
      <c r="K18" s="204">
        <v>0</v>
      </c>
      <c r="L18" s="204">
        <v>0</v>
      </c>
      <c r="M18" s="204">
        <v>0</v>
      </c>
      <c r="N18" s="204">
        <v>0</v>
      </c>
      <c r="O18" s="204">
        <v>0</v>
      </c>
      <c r="P18" s="204">
        <v>0</v>
      </c>
      <c r="Q18" s="204">
        <v>0</v>
      </c>
      <c r="R18" s="204">
        <v>0</v>
      </c>
      <c r="S18" s="204">
        <v>0</v>
      </c>
      <c r="T18" s="204">
        <v>0</v>
      </c>
      <c r="U18" s="204">
        <v>0</v>
      </c>
      <c r="V18" s="204">
        <v>0</v>
      </c>
      <c r="W18" s="204">
        <v>0</v>
      </c>
      <c r="X18" s="204">
        <v>0</v>
      </c>
      <c r="Y18" s="204">
        <v>0</v>
      </c>
      <c r="DA18" s="71" t="s">
        <v>2381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0</v>
      </c>
      <c r="DA19" s="71" t="s">
        <v>2382</v>
      </c>
    </row>
    <row r="20" spans="1:105" ht="12" customHeight="1" x14ac:dyDescent="0.25">
      <c r="A20" s="14" t="s">
        <v>34</v>
      </c>
      <c r="B20" s="204">
        <f t="shared" ref="B20:Y20" si="3">B21+B22</f>
        <v>0.1007738607050731</v>
      </c>
      <c r="C20" s="204">
        <f t="shared" si="3"/>
        <v>9.2261392949269119E-2</v>
      </c>
      <c r="D20" s="204">
        <f t="shared" si="3"/>
        <v>0.1058469475494411</v>
      </c>
      <c r="E20" s="204">
        <f t="shared" si="3"/>
        <v>0.1950988822012038</v>
      </c>
      <c r="F20" s="204">
        <f t="shared" si="3"/>
        <v>0.23809114359415301</v>
      </c>
      <c r="G20" s="204">
        <f t="shared" si="3"/>
        <v>0.29785038693035248</v>
      </c>
      <c r="H20" s="204">
        <f t="shared" si="3"/>
        <v>0.30361134995700773</v>
      </c>
      <c r="I20" s="204">
        <f t="shared" si="3"/>
        <v>0.3536543422184007</v>
      </c>
      <c r="J20" s="204">
        <f t="shared" si="3"/>
        <v>0.507566638005159</v>
      </c>
      <c r="K20" s="204">
        <f t="shared" si="3"/>
        <v>0.32570937231298358</v>
      </c>
      <c r="L20" s="204">
        <f t="shared" si="3"/>
        <v>0.23542562338779019</v>
      </c>
      <c r="M20" s="204">
        <f t="shared" si="3"/>
        <v>0.61587207266184318</v>
      </c>
      <c r="N20" s="204">
        <f t="shared" si="3"/>
        <v>0.70736436798792657</v>
      </c>
      <c r="O20" s="204">
        <f t="shared" si="3"/>
        <v>0.87358099370038433</v>
      </c>
      <c r="P20" s="204">
        <f t="shared" si="3"/>
        <v>0.37256861810337688</v>
      </c>
      <c r="Q20" s="204">
        <f t="shared" si="3"/>
        <v>0.35318071242869548</v>
      </c>
      <c r="R20" s="204">
        <f t="shared" si="3"/>
        <v>0.50337912246866023</v>
      </c>
      <c r="S20" s="204">
        <f t="shared" si="3"/>
        <v>0.33525756621654229</v>
      </c>
      <c r="T20" s="204">
        <f t="shared" si="3"/>
        <v>0.10320586740492781</v>
      </c>
      <c r="U20" s="204">
        <f t="shared" si="3"/>
        <v>0.14294746831733479</v>
      </c>
      <c r="V20" s="204">
        <f t="shared" si="3"/>
        <v>0.10912654622093169</v>
      </c>
      <c r="W20" s="204">
        <f t="shared" si="3"/>
        <v>9.6566236666358E-3</v>
      </c>
      <c r="X20" s="204">
        <f t="shared" si="3"/>
        <v>5.891722007598495E-3</v>
      </c>
      <c r="Y20" s="204">
        <f t="shared" si="3"/>
        <v>5.1213311550028914E-3</v>
      </c>
      <c r="DA20" s="71"/>
    </row>
    <row r="21" spans="1:105" ht="12" customHeight="1" x14ac:dyDescent="0.25">
      <c r="A21" s="18" t="s">
        <v>73</v>
      </c>
      <c r="B21" s="204">
        <v>0.1007738607050731</v>
      </c>
      <c r="C21" s="204">
        <v>9.2261392949269119E-2</v>
      </c>
      <c r="D21" s="204">
        <v>0.1058469475494411</v>
      </c>
      <c r="E21" s="204">
        <v>0.1950988822012038</v>
      </c>
      <c r="F21" s="204">
        <v>0.23809114359415301</v>
      </c>
      <c r="G21" s="204">
        <v>0.29785038693035248</v>
      </c>
      <c r="H21" s="204">
        <v>0.30361134995700773</v>
      </c>
      <c r="I21" s="204">
        <v>0.3536543422184007</v>
      </c>
      <c r="J21" s="204">
        <v>0.507566638005159</v>
      </c>
      <c r="K21" s="204">
        <v>0.32570937231298358</v>
      </c>
      <c r="L21" s="204">
        <v>0.23542562338779019</v>
      </c>
      <c r="M21" s="204">
        <v>0.61587207266184318</v>
      </c>
      <c r="N21" s="204">
        <v>0.70736436798792657</v>
      </c>
      <c r="O21" s="204">
        <v>0.87358099370038433</v>
      </c>
      <c r="P21" s="204">
        <v>0.37256861810337688</v>
      </c>
      <c r="Q21" s="204">
        <v>0.35318071242869548</v>
      </c>
      <c r="R21" s="204">
        <v>0.50337912246866023</v>
      </c>
      <c r="S21" s="204">
        <v>0.33525756621654229</v>
      </c>
      <c r="T21" s="204">
        <v>0.10320586740492781</v>
      </c>
      <c r="U21" s="204">
        <v>0.14294746831733479</v>
      </c>
      <c r="V21" s="204">
        <v>0.10912654622093169</v>
      </c>
      <c r="W21" s="204">
        <v>9.6566236666358E-3</v>
      </c>
      <c r="X21" s="204">
        <v>5.891722007598495E-3</v>
      </c>
      <c r="Y21" s="204">
        <v>5.1213311550028914E-3</v>
      </c>
      <c r="DA21" s="71" t="s">
        <v>2383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2384</v>
      </c>
    </row>
    <row r="23" spans="1:105" ht="12" customHeight="1" x14ac:dyDescent="0.25">
      <c r="A23" s="14" t="s">
        <v>37</v>
      </c>
      <c r="B23" s="204">
        <f t="shared" ref="B23:Y23" si="4">B24+B25+B26+B27+B28+B29</f>
        <v>0</v>
      </c>
      <c r="C23" s="204">
        <f t="shared" si="4"/>
        <v>0</v>
      </c>
      <c r="D23" s="204">
        <f t="shared" si="4"/>
        <v>0</v>
      </c>
      <c r="E23" s="204">
        <f t="shared" si="4"/>
        <v>0</v>
      </c>
      <c r="F23" s="204">
        <f t="shared" si="4"/>
        <v>0</v>
      </c>
      <c r="G23" s="204">
        <f t="shared" si="4"/>
        <v>0</v>
      </c>
      <c r="H23" s="204">
        <f t="shared" si="4"/>
        <v>0</v>
      </c>
      <c r="I23" s="204">
        <f t="shared" si="4"/>
        <v>0</v>
      </c>
      <c r="J23" s="204">
        <f t="shared" si="4"/>
        <v>0</v>
      </c>
      <c r="K23" s="204">
        <f t="shared" si="4"/>
        <v>0</v>
      </c>
      <c r="L23" s="204">
        <f t="shared" si="4"/>
        <v>0</v>
      </c>
      <c r="M23" s="204">
        <f t="shared" si="4"/>
        <v>3.7900214469149839E-4</v>
      </c>
      <c r="N23" s="204">
        <f t="shared" si="4"/>
        <v>2.4378676096659582E-3</v>
      </c>
      <c r="O23" s="204">
        <f t="shared" si="4"/>
        <v>3.719092284138388E-3</v>
      </c>
      <c r="P23" s="204">
        <f t="shared" si="4"/>
        <v>1.807994106425307E-3</v>
      </c>
      <c r="Q23" s="204">
        <f t="shared" si="4"/>
        <v>2.1933202454231969E-3</v>
      </c>
      <c r="R23" s="204">
        <f t="shared" si="4"/>
        <v>3.327670308639826E-3</v>
      </c>
      <c r="S23" s="204">
        <f t="shared" si="4"/>
        <v>2.5756238092530239E-3</v>
      </c>
      <c r="T23" s="204">
        <f t="shared" si="4"/>
        <v>7.494206432234928E-4</v>
      </c>
      <c r="U23" s="204">
        <f t="shared" si="4"/>
        <v>6.4668473511568449E-4</v>
      </c>
      <c r="V23" s="204">
        <f t="shared" si="4"/>
        <v>8.4765842223247798E-4</v>
      </c>
      <c r="W23" s="204">
        <f t="shared" si="4"/>
        <v>5.9627408170735299E-5</v>
      </c>
      <c r="X23" s="204">
        <f t="shared" si="4"/>
        <v>4.1210064628503687E-5</v>
      </c>
      <c r="Y23" s="204">
        <f t="shared" si="4"/>
        <v>3.77402121510213E-5</v>
      </c>
      <c r="DA23" s="71"/>
    </row>
    <row r="24" spans="1:105" ht="12" customHeight="1" x14ac:dyDescent="0.25">
      <c r="A24" s="18" t="s">
        <v>38</v>
      </c>
      <c r="B24" s="204">
        <v>0</v>
      </c>
      <c r="C24" s="204">
        <v>0</v>
      </c>
      <c r="D24" s="204">
        <v>0</v>
      </c>
      <c r="E24" s="204">
        <v>0</v>
      </c>
      <c r="F24" s="204">
        <v>0</v>
      </c>
      <c r="G24" s="204">
        <v>0</v>
      </c>
      <c r="H24" s="204">
        <v>0</v>
      </c>
      <c r="I24" s="204">
        <v>0</v>
      </c>
      <c r="J24" s="204">
        <v>0</v>
      </c>
      <c r="K24" s="204">
        <v>0</v>
      </c>
      <c r="L24" s="204">
        <v>0</v>
      </c>
      <c r="M24" s="204">
        <v>0</v>
      </c>
      <c r="N24" s="204">
        <v>0</v>
      </c>
      <c r="O24" s="204">
        <v>0</v>
      </c>
      <c r="P24" s="204">
        <v>0</v>
      </c>
      <c r="Q24" s="204">
        <v>0</v>
      </c>
      <c r="R24" s="204">
        <v>0</v>
      </c>
      <c r="S24" s="204">
        <v>0</v>
      </c>
      <c r="T24" s="204">
        <v>0</v>
      </c>
      <c r="U24" s="204">
        <v>0</v>
      </c>
      <c r="V24" s="204">
        <v>0</v>
      </c>
      <c r="W24" s="204">
        <v>0</v>
      </c>
      <c r="X24" s="204">
        <v>0</v>
      </c>
      <c r="Y24" s="204">
        <v>0</v>
      </c>
      <c r="DA24" s="71" t="s">
        <v>2385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3.7900214469149839E-4</v>
      </c>
      <c r="N25" s="204">
        <v>2.4378676096659582E-3</v>
      </c>
      <c r="O25" s="204">
        <v>3.719092284138388E-3</v>
      </c>
      <c r="P25" s="204">
        <v>1.807994106425307E-3</v>
      </c>
      <c r="Q25" s="204">
        <v>2.1933202454231969E-3</v>
      </c>
      <c r="R25" s="204">
        <v>3.327670308639826E-3</v>
      </c>
      <c r="S25" s="204">
        <v>2.5756238092530239E-3</v>
      </c>
      <c r="T25" s="204">
        <v>7.494206432234928E-4</v>
      </c>
      <c r="U25" s="204">
        <v>6.4668473511568449E-4</v>
      </c>
      <c r="V25" s="204">
        <v>8.4765842223247798E-4</v>
      </c>
      <c r="W25" s="204">
        <v>5.9627408170735299E-5</v>
      </c>
      <c r="X25" s="204">
        <v>4.1210064628503687E-5</v>
      </c>
      <c r="Y25" s="204">
        <v>3.77402121510213E-5</v>
      </c>
      <c r="DA25" s="71" t="s">
        <v>2386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2387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2388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2389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2390</v>
      </c>
    </row>
    <row r="30" spans="1:105" ht="12" customHeight="1" x14ac:dyDescent="0.25">
      <c r="A30" s="14" t="s">
        <v>39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0</v>
      </c>
      <c r="N30" s="204">
        <v>0</v>
      </c>
      <c r="O30" s="204">
        <v>0</v>
      </c>
      <c r="P30" s="204">
        <v>0</v>
      </c>
      <c r="Q30" s="204">
        <v>0</v>
      </c>
      <c r="R30" s="204">
        <v>0</v>
      </c>
      <c r="S30" s="204">
        <v>0</v>
      </c>
      <c r="T30" s="204">
        <v>0</v>
      </c>
      <c r="U30" s="204">
        <v>0</v>
      </c>
      <c r="V30" s="204">
        <v>0</v>
      </c>
      <c r="W30" s="204">
        <v>0</v>
      </c>
      <c r="X30" s="204">
        <v>0</v>
      </c>
      <c r="Y30" s="204">
        <v>0</v>
      </c>
      <c r="DA30" s="71" t="s">
        <v>2391</v>
      </c>
    </row>
    <row r="31" spans="1:105" ht="12" customHeight="1" x14ac:dyDescent="0.25">
      <c r="A31" s="21" t="s">
        <v>40</v>
      </c>
      <c r="B31" s="207">
        <v>0.41272570937231301</v>
      </c>
      <c r="C31" s="207">
        <v>0.37962166809974202</v>
      </c>
      <c r="D31" s="207">
        <v>0.43602751504729143</v>
      </c>
      <c r="E31" s="207">
        <v>1.1555460017196899</v>
      </c>
      <c r="F31" s="207">
        <v>1.393035253654342</v>
      </c>
      <c r="G31" s="207">
        <v>1.5819432502149611</v>
      </c>
      <c r="H31" s="207">
        <v>2.081427343078246</v>
      </c>
      <c r="I31" s="207">
        <v>2.9285468615649179</v>
      </c>
      <c r="J31" s="207">
        <v>3.3254514187446249</v>
      </c>
      <c r="K31" s="207">
        <v>2.46895958727429</v>
      </c>
      <c r="L31" s="207">
        <v>2.1307824591573521</v>
      </c>
      <c r="M31" s="207">
        <v>1.0826311263972479</v>
      </c>
      <c r="N31" s="207">
        <v>1.0831470335339639</v>
      </c>
      <c r="O31" s="207">
        <v>0.99303525365434209</v>
      </c>
      <c r="P31" s="207">
        <v>0.45683576956147892</v>
      </c>
      <c r="Q31" s="207">
        <v>0.7920894239036973</v>
      </c>
      <c r="R31" s="207">
        <v>1.0778159931212381</v>
      </c>
      <c r="S31" s="207">
        <v>1.0232158211521929</v>
      </c>
      <c r="T31" s="207">
        <v>1.2722269991401549</v>
      </c>
      <c r="U31" s="207">
        <v>1.074376612209802</v>
      </c>
      <c r="V31" s="207">
        <v>0.30988822012037831</v>
      </c>
      <c r="W31" s="207">
        <v>0.39011177987962159</v>
      </c>
      <c r="X31" s="207">
        <v>0.43955288048151331</v>
      </c>
      <c r="Y31" s="207">
        <v>0.41607910576096302</v>
      </c>
      <c r="DA31" s="86" t="s">
        <v>2392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TRE_emi!B5</f>
        <v>0.53573508215806609</v>
      </c>
      <c r="C33" s="203">
        <f>TRE_emi!C5</f>
        <v>0.55975644085162957</v>
      </c>
      <c r="D33" s="203">
        <f>TRE_emi!D5</f>
        <v>0.56659068229161114</v>
      </c>
      <c r="E33" s="203">
        <f>TRE_emi!E5</f>
        <v>1.17289728106365</v>
      </c>
      <c r="F33" s="203">
        <f>TRE_emi!F5</f>
        <v>1.7460424814452751</v>
      </c>
      <c r="G33" s="203">
        <f>TRE_emi!G5</f>
        <v>1.8896058017316</v>
      </c>
      <c r="H33" s="203">
        <f>TRE_emi!H5</f>
        <v>1.607300281207815</v>
      </c>
      <c r="I33" s="203">
        <f>TRE_emi!I5</f>
        <v>1.957722481810392</v>
      </c>
      <c r="J33" s="203">
        <f>TRE_emi!J5</f>
        <v>2.0578060825540918</v>
      </c>
      <c r="K33" s="203">
        <f>TRE_emi!K5</f>
        <v>1.344160441837237</v>
      </c>
      <c r="L33" s="203">
        <f>TRE_emi!L5</f>
        <v>1.5351768025781789</v>
      </c>
      <c r="M33" s="203">
        <f>TRE_emi!M5</f>
        <v>2.1486694402252891</v>
      </c>
      <c r="N33" s="203">
        <f>TRE_emi!N5</f>
        <v>1.6897303085428721</v>
      </c>
      <c r="O33" s="203">
        <f>TRE_emi!O5</f>
        <v>2.102280134677549</v>
      </c>
      <c r="P33" s="203">
        <f>TRE_emi!P5</f>
        <v>0.90336379199600092</v>
      </c>
      <c r="Q33" s="203">
        <f>TRE_emi!Q5</f>
        <v>0.86102670173749174</v>
      </c>
      <c r="R33" s="203">
        <f>TRE_emi!R5</f>
        <v>1.226349666081672</v>
      </c>
      <c r="S33" s="203">
        <f>TRE_emi!S5</f>
        <v>1.6437508257265381</v>
      </c>
      <c r="T33" s="203">
        <f>TRE_emi!T5</f>
        <v>1.060829085751295</v>
      </c>
      <c r="U33" s="203">
        <f>TRE_emi!U5</f>
        <v>1.24860699276783</v>
      </c>
      <c r="V33" s="203">
        <f>TRE_emi!V5</f>
        <v>1.1032788624488681</v>
      </c>
      <c r="W33" s="203">
        <f>TRE_emi!W5</f>
        <v>0.80348794808630331</v>
      </c>
      <c r="X33" s="203">
        <f>TRE_emi!X5</f>
        <v>0.62765320707113825</v>
      </c>
      <c r="Y33" s="203">
        <f>TRE_emi!Y5</f>
        <v>0.59116491701085316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28.266668086318049</v>
      </c>
      <c r="C35" s="284">
        <f t="shared" si="5"/>
        <v>26.696268277321256</v>
      </c>
      <c r="D35" s="284">
        <f t="shared" si="5"/>
        <v>29.699074614490133</v>
      </c>
      <c r="E35" s="284">
        <f t="shared" si="5"/>
        <v>46.785358600407392</v>
      </c>
      <c r="F35" s="284">
        <f t="shared" si="5"/>
        <v>49.970711328415945</v>
      </c>
      <c r="G35" s="284">
        <f t="shared" si="5"/>
        <v>49.586120170827272</v>
      </c>
      <c r="H35" s="284">
        <f t="shared" si="5"/>
        <v>56.113028101711755</v>
      </c>
      <c r="I35" s="284">
        <f t="shared" si="5"/>
        <v>41.561706956683842</v>
      </c>
      <c r="J35" s="284">
        <f t="shared" si="5"/>
        <v>53.085646766081076</v>
      </c>
      <c r="K35" s="284">
        <f t="shared" si="5"/>
        <v>75.771970662886403</v>
      </c>
      <c r="L35" s="284">
        <f t="shared" si="5"/>
        <v>54.941684098003698</v>
      </c>
      <c r="M35" s="284">
        <f t="shared" si="5"/>
        <v>36.170223617398193</v>
      </c>
      <c r="N35" s="284">
        <f t="shared" si="5"/>
        <v>33.068374930845714</v>
      </c>
      <c r="O35" s="284">
        <f t="shared" si="5"/>
        <v>34.130260855835409</v>
      </c>
      <c r="P35" s="284">
        <f t="shared" si="5"/>
        <v>15.57605043732665</v>
      </c>
      <c r="Q35" s="284">
        <f t="shared" si="5"/>
        <v>22.410931329972623</v>
      </c>
      <c r="R35" s="284">
        <f t="shared" si="5"/>
        <v>27.547834164760697</v>
      </c>
      <c r="S35" s="284">
        <f t="shared" si="5"/>
        <v>28.384320752190732</v>
      </c>
      <c r="T35" s="284">
        <f t="shared" si="5"/>
        <v>31.365331453095653</v>
      </c>
      <c r="U35" s="284">
        <f t="shared" si="5"/>
        <v>27.634784117973826</v>
      </c>
      <c r="V35" s="284">
        <f t="shared" si="5"/>
        <v>13.12504597363135</v>
      </c>
      <c r="W35" s="284">
        <f t="shared" si="5"/>
        <v>12.188837970051209</v>
      </c>
      <c r="X35" s="284">
        <f t="shared" si="5"/>
        <v>14.465552930355823</v>
      </c>
      <c r="Y35" s="284">
        <f t="shared" si="5"/>
        <v>13.336706159513277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34.645428678717927</v>
      </c>
      <c r="C36" s="344">
        <f t="shared" si="6"/>
        <v>33.859480761038007</v>
      </c>
      <c r="D36" s="344">
        <f t="shared" si="6"/>
        <v>32.556683940060388</v>
      </c>
      <c r="E36" s="344">
        <f t="shared" si="6"/>
        <v>34.41060599968371</v>
      </c>
      <c r="F36" s="344">
        <f t="shared" si="6"/>
        <v>35.005746367309825</v>
      </c>
      <c r="G36" s="344">
        <f t="shared" si="6"/>
        <v>33.273407087200702</v>
      </c>
      <c r="H36" s="344">
        <f t="shared" si="6"/>
        <v>30.280075308652801</v>
      </c>
      <c r="I36" s="344">
        <f t="shared" si="6"/>
        <v>29.223119137260316</v>
      </c>
      <c r="J36" s="344">
        <f t="shared" si="6"/>
        <v>29.536418993568102</v>
      </c>
      <c r="K36" s="344">
        <f t="shared" si="6"/>
        <v>31.340516934491941</v>
      </c>
      <c r="L36" s="344">
        <f t="shared" si="6"/>
        <v>27.702085430671744</v>
      </c>
      <c r="M36" s="344">
        <f t="shared" si="6"/>
        <v>24.924492419182673</v>
      </c>
      <c r="N36" s="344">
        <f t="shared" si="6"/>
        <v>25.658072416930914</v>
      </c>
      <c r="O36" s="344">
        <f t="shared" si="6"/>
        <v>25.663413278733437</v>
      </c>
      <c r="P36" s="344">
        <f t="shared" si="6"/>
        <v>22.437509136768142</v>
      </c>
      <c r="Q36" s="344">
        <f t="shared" si="6"/>
        <v>21.349572942242169</v>
      </c>
      <c r="R36" s="344">
        <f t="shared" si="6"/>
        <v>21.233046283665814</v>
      </c>
      <c r="S36" s="344">
        <f t="shared" si="6"/>
        <v>20.862461114388758</v>
      </c>
      <c r="T36" s="344">
        <f t="shared" si="6"/>
        <v>21.155617032714076</v>
      </c>
      <c r="U36" s="344">
        <f t="shared" si="6"/>
        <v>21.009449719205385</v>
      </c>
      <c r="V36" s="344">
        <f t="shared" si="6"/>
        <v>23.129100041450609</v>
      </c>
      <c r="W36" s="344">
        <f t="shared" si="6"/>
        <v>21.759846802709635</v>
      </c>
      <c r="X36" s="344">
        <f t="shared" si="6"/>
        <v>19.940487487099578</v>
      </c>
      <c r="Y36" s="344">
        <f t="shared" si="6"/>
        <v>19.224191617035544</v>
      </c>
      <c r="DA36" s="119"/>
    </row>
    <row r="37" spans="1:105" ht="12" customHeight="1" x14ac:dyDescent="0.25">
      <c r="A37" s="158" t="s">
        <v>2136</v>
      </c>
      <c r="B37" s="344">
        <f>IF(TRE_ued!B$5=0,"",TRE_ued!B$5/B$5*1000)</f>
        <v>19.606469363230531</v>
      </c>
      <c r="C37" s="344">
        <f>IF(TRE_ued!C$5=0,"",TRE_ued!C$5/C$5*1000)</f>
        <v>19.059301144722671</v>
      </c>
      <c r="D37" s="344">
        <f>IF(TRE_ued!D$5=0,"",TRE_ued!D$5/D$5*1000)</f>
        <v>18.423216754195234</v>
      </c>
      <c r="E37" s="344">
        <f>IF(TRE_ued!E$5=0,"",TRE_ued!E$5/E$5*1000)</f>
        <v>19.628330161838321</v>
      </c>
      <c r="F37" s="344">
        <f>IF(TRE_ued!F$5=0,"",TRE_ued!F$5/F$5*1000)</f>
        <v>19.8187555889482</v>
      </c>
      <c r="G37" s="344">
        <f>IF(TRE_ued!G$5=0,"",TRE_ued!G$5/G$5*1000)</f>
        <v>18.876181899850152</v>
      </c>
      <c r="H37" s="344">
        <f>IF(TRE_ued!H$5=0,"",TRE_ued!H$5/H$5*1000)</f>
        <v>17.401951475965554</v>
      </c>
      <c r="I37" s="344">
        <f>IF(TRE_ued!I$5=0,"",TRE_ued!I$5/I$5*1000)</f>
        <v>16.842820709733125</v>
      </c>
      <c r="J37" s="344">
        <f>IF(TRE_ued!J$5=0,"",TRE_ued!J$5/J$5*1000)</f>
        <v>17.057106827481295</v>
      </c>
      <c r="K37" s="344">
        <f>IF(TRE_ued!K$5=0,"",TRE_ued!K$5/K$5*1000)</f>
        <v>18.1310064895418</v>
      </c>
      <c r="L37" s="344">
        <f>IF(TRE_ued!L$5=0,"",TRE_ued!L$5/L$5*1000)</f>
        <v>15.939921828559189</v>
      </c>
      <c r="M37" s="344">
        <f>IF(TRE_ued!M$5=0,"",TRE_ued!M$5/M$5*1000)</f>
        <v>13.909904045235052</v>
      </c>
      <c r="N37" s="344">
        <f>IF(TRE_ued!N$5=0,"",TRE_ued!N$5/N$5*1000)</f>
        <v>14.507666007281765</v>
      </c>
      <c r="O37" s="344">
        <f>IF(TRE_ued!O$5=0,"",TRE_ued!O$5/O$5*1000)</f>
        <v>14.350457328661774</v>
      </c>
      <c r="P37" s="344">
        <f>IF(TRE_ued!P$5=0,"",TRE_ued!P$5/P$5*1000)</f>
        <v>12.576617473591904</v>
      </c>
      <c r="Q37" s="344">
        <f>IF(TRE_ued!Q$5=0,"",TRE_ued!Q$5/Q$5*1000)</f>
        <v>12.206547240150696</v>
      </c>
      <c r="R37" s="344">
        <f>IF(TRE_ued!R$5=0,"",TRE_ued!R$5/R$5*1000)</f>
        <v>12.123968527390662</v>
      </c>
      <c r="S37" s="344">
        <f>IF(TRE_ued!S$5=0,"",TRE_ued!S$5/S$5*1000)</f>
        <v>11.712427086667734</v>
      </c>
      <c r="T37" s="344">
        <f>IF(TRE_ued!T$5=0,"",TRE_ued!T$5/T$5*1000)</f>
        <v>12.131621938291397</v>
      </c>
      <c r="U37" s="344">
        <f>IF(TRE_ued!U$5=0,"",TRE_ued!U$5/U$5*1000)</f>
        <v>11.924493449481183</v>
      </c>
      <c r="V37" s="344">
        <f>IF(TRE_ued!V$5=0,"",TRE_ued!V$5/V$5*1000)</f>
        <v>12.461528724388174</v>
      </c>
      <c r="W37" s="344">
        <f>IF(TRE_ued!W$5=0,"",TRE_ued!W$5/W$5*1000)</f>
        <v>12.086759405196851</v>
      </c>
      <c r="X37" s="344">
        <f>IF(TRE_ued!X$5=0,"",TRE_ued!X$5/X$5*1000)</f>
        <v>11.276996269580081</v>
      </c>
      <c r="Y37" s="344">
        <f>IF(TRE_ued!Y$5=0,"",TRE_ued!Y$5/Y$5*1000)</f>
        <v>10.875463500263995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0.87841519885779051</v>
      </c>
      <c r="C38" s="345">
        <f t="shared" si="7"/>
        <v>0.96102264645769897</v>
      </c>
      <c r="D38" s="345">
        <f t="shared" si="7"/>
        <v>0.87929672205116616</v>
      </c>
      <c r="E38" s="345">
        <f t="shared" si="7"/>
        <v>0.74187172343341778</v>
      </c>
      <c r="F38" s="345">
        <f t="shared" si="7"/>
        <v>0.86709398604588406</v>
      </c>
      <c r="G38" s="345">
        <f t="shared" si="7"/>
        <v>0.83486363538116892</v>
      </c>
      <c r="H38" s="345">
        <f t="shared" si="7"/>
        <v>0.60125127920382393</v>
      </c>
      <c r="I38" s="345">
        <f t="shared" si="7"/>
        <v>0.53702649865450058</v>
      </c>
      <c r="J38" s="345">
        <f t="shared" si="7"/>
        <v>0.50043461807297951</v>
      </c>
      <c r="K38" s="345">
        <f t="shared" si="7"/>
        <v>0.45085761077977304</v>
      </c>
      <c r="L38" s="345">
        <f t="shared" si="7"/>
        <v>0.57222865337598849</v>
      </c>
      <c r="M38" s="345">
        <f t="shared" si="7"/>
        <v>1.1160797494336814</v>
      </c>
      <c r="N38" s="345">
        <f t="shared" si="7"/>
        <v>0.93766406567199145</v>
      </c>
      <c r="O38" s="345">
        <f t="shared" si="7"/>
        <v>1.1143301566154638</v>
      </c>
      <c r="P38" s="345">
        <f t="shared" si="7"/>
        <v>1.0750149289791764</v>
      </c>
      <c r="Q38" s="345">
        <f t="shared" si="7"/>
        <v>0.74379711366018197</v>
      </c>
      <c r="R38" s="345">
        <f t="shared" si="7"/>
        <v>0.76708689380572526</v>
      </c>
      <c r="S38" s="345">
        <f t="shared" si="7"/>
        <v>1.004087510016263</v>
      </c>
      <c r="T38" s="345">
        <f t="shared" si="7"/>
        <v>0.64685378636226909</v>
      </c>
      <c r="U38" s="345">
        <f t="shared" si="7"/>
        <v>0.82568370534428093</v>
      </c>
      <c r="V38" s="345">
        <f t="shared" si="7"/>
        <v>1.592347129595475</v>
      </c>
      <c r="W38" s="345">
        <f t="shared" si="7"/>
        <v>1.2332803004149018</v>
      </c>
      <c r="X38" s="345">
        <f t="shared" si="7"/>
        <v>0.97562240019210622</v>
      </c>
      <c r="Y38" s="345">
        <f t="shared" si="7"/>
        <v>0.97245374608716029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final energy consumption"</f>
        <v>LU: Transport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0.60988822012037835</v>
      </c>
      <c r="C5" s="223">
        <v>0.58245915735167675</v>
      </c>
      <c r="D5" s="223">
        <v>0.64436801375752351</v>
      </c>
      <c r="E5" s="223">
        <v>1.580997420464316</v>
      </c>
      <c r="F5" s="223">
        <v>2.0136715391229578</v>
      </c>
      <c r="G5" s="223">
        <v>2.2633705932932071</v>
      </c>
      <c r="H5" s="223">
        <v>2.673258813413586</v>
      </c>
      <c r="I5" s="223">
        <v>3.645485812553741</v>
      </c>
      <c r="J5" s="223">
        <v>4.1120378331900236</v>
      </c>
      <c r="K5" s="223">
        <v>2.98134135855546</v>
      </c>
      <c r="L5" s="223">
        <v>2.682803095442821</v>
      </c>
      <c r="M5" s="223">
        <v>1.9251934651762681</v>
      </c>
      <c r="N5" s="223">
        <v>1.8020636285468621</v>
      </c>
      <c r="O5" s="223">
        <v>1.886586414445399</v>
      </c>
      <c r="P5" s="223">
        <v>0.84032674118658635</v>
      </c>
      <c r="Q5" s="223">
        <v>1.1576096302665519</v>
      </c>
      <c r="R5" s="223">
        <v>1.598710232158211</v>
      </c>
      <c r="S5" s="223">
        <v>1.637059329320723</v>
      </c>
      <c r="T5" s="223">
        <v>1.639982803095444</v>
      </c>
      <c r="U5" s="223">
        <v>1.512209802235597</v>
      </c>
      <c r="V5" s="223">
        <v>0.69286328460877045</v>
      </c>
      <c r="W5" s="223">
        <v>0.65150472914875313</v>
      </c>
      <c r="X5" s="223">
        <v>0.64333619948409271</v>
      </c>
      <c r="Y5" s="223">
        <v>0.6079105760963025</v>
      </c>
      <c r="DA5" s="89" t="s">
        <v>2376</v>
      </c>
    </row>
    <row r="6" spans="1:105" ht="12" customHeight="1" x14ac:dyDescent="0.25">
      <c r="A6" s="55" t="s">
        <v>91</v>
      </c>
      <c r="B6" s="259">
        <v>1.5547521973217579E-2</v>
      </c>
      <c r="C6" s="259">
        <v>1.4645265437846141E-2</v>
      </c>
      <c r="D6" s="259">
        <v>1.6426380061850938E-2</v>
      </c>
      <c r="E6" s="259">
        <v>4.1521774537568223E-2</v>
      </c>
      <c r="F6" s="259">
        <v>5.1817971188866919E-2</v>
      </c>
      <c r="G6" s="259">
        <v>5.8440883051535518E-2</v>
      </c>
      <c r="H6" s="259">
        <v>7.1988190828872131E-2</v>
      </c>
      <c r="I6" s="259">
        <v>9.9502501563566284E-2</v>
      </c>
      <c r="J6" s="259">
        <v>0.1124983757544132</v>
      </c>
      <c r="K6" s="259">
        <v>8.2461506947409835E-2</v>
      </c>
      <c r="L6" s="259">
        <v>7.2895318709108592E-2</v>
      </c>
      <c r="M6" s="259">
        <v>4.5664552463719768E-2</v>
      </c>
      <c r="N6" s="259">
        <v>4.3845091027835029E-2</v>
      </c>
      <c r="O6" s="259">
        <v>4.3535190883893557E-2</v>
      </c>
      <c r="P6" s="259">
        <v>1.9650960349288649E-2</v>
      </c>
      <c r="Q6" s="259">
        <v>2.9584588439949992E-2</v>
      </c>
      <c r="R6" s="259">
        <v>4.0629359783262799E-2</v>
      </c>
      <c r="S6" s="259">
        <v>4.0488370484771601E-2</v>
      </c>
      <c r="T6" s="259">
        <v>4.4189403203492801E-2</v>
      </c>
      <c r="U6" s="259">
        <v>3.9336564699092628E-2</v>
      </c>
      <c r="V6" s="259">
        <v>1.4924501231357129E-2</v>
      </c>
      <c r="W6" s="259">
        <v>1.609759583572588E-2</v>
      </c>
      <c r="X6" s="259">
        <v>1.6704601423227831E-2</v>
      </c>
      <c r="Y6" s="259">
        <v>1.5798265552923459E-2</v>
      </c>
      <c r="DA6" s="67" t="s">
        <v>2393</v>
      </c>
    </row>
    <row r="7" spans="1:105" ht="12" customHeight="1" x14ac:dyDescent="0.25">
      <c r="A7" s="173" t="s">
        <v>92</v>
      </c>
      <c r="B7" s="224">
        <v>2.1144629883575908E-2</v>
      </c>
      <c r="C7" s="224">
        <v>1.9917560995470759E-2</v>
      </c>
      <c r="D7" s="224">
        <v>2.2339876884117291E-2</v>
      </c>
      <c r="E7" s="224">
        <v>5.6469613371092797E-2</v>
      </c>
      <c r="F7" s="224">
        <v>7.0472440816859008E-2</v>
      </c>
      <c r="G7" s="224">
        <v>7.9479600950088297E-2</v>
      </c>
      <c r="H7" s="224">
        <v>9.7903939527266101E-2</v>
      </c>
      <c r="I7" s="224">
        <v>0.13532340212645019</v>
      </c>
      <c r="J7" s="224">
        <v>0.152997791026002</v>
      </c>
      <c r="K7" s="224">
        <v>0.1121476494484774</v>
      </c>
      <c r="L7" s="224">
        <v>9.9137633444387668E-2</v>
      </c>
      <c r="M7" s="224">
        <v>6.2103791350658882E-2</v>
      </c>
      <c r="N7" s="224">
        <v>5.9629323797855648E-2</v>
      </c>
      <c r="O7" s="224">
        <v>5.9207859602095222E-2</v>
      </c>
      <c r="P7" s="224">
        <v>2.6725306075032571E-2</v>
      </c>
      <c r="Q7" s="224">
        <v>4.0235040278331982E-2</v>
      </c>
      <c r="R7" s="224">
        <v>5.5255929305237393E-2</v>
      </c>
      <c r="S7" s="224">
        <v>5.5064183859289378E-2</v>
      </c>
      <c r="T7" s="224">
        <v>6.0097588356750199E-2</v>
      </c>
      <c r="U7" s="224">
        <v>5.3497727990765992E-2</v>
      </c>
      <c r="V7" s="224">
        <v>2.0297321674645701E-2</v>
      </c>
      <c r="W7" s="224">
        <v>2.1892730336587209E-2</v>
      </c>
      <c r="X7" s="224">
        <v>2.2718257935589851E-2</v>
      </c>
      <c r="Y7" s="224">
        <v>2.14856411519759E-2</v>
      </c>
      <c r="DA7" s="177" t="s">
        <v>2394</v>
      </c>
    </row>
    <row r="8" spans="1:105" ht="12" customHeight="1" x14ac:dyDescent="0.25">
      <c r="A8" s="173" t="s">
        <v>93</v>
      </c>
      <c r="B8" s="224">
        <v>2.611983691500553E-2</v>
      </c>
      <c r="C8" s="224">
        <v>2.460404593558152E-2</v>
      </c>
      <c r="D8" s="224">
        <v>2.7596318503909589E-2</v>
      </c>
      <c r="E8" s="224">
        <v>6.9756581223114594E-2</v>
      </c>
      <c r="F8" s="224">
        <v>8.7054191597296438E-2</v>
      </c>
      <c r="G8" s="224">
        <v>9.8180683526579673E-2</v>
      </c>
      <c r="H8" s="224">
        <v>0.1209401605925052</v>
      </c>
      <c r="I8" s="224">
        <v>0.16716420262679141</v>
      </c>
      <c r="J8" s="224">
        <v>0.18899727126741411</v>
      </c>
      <c r="K8" s="224">
        <v>0.1385353316716485</v>
      </c>
      <c r="L8" s="224">
        <v>0.1224641354313024</v>
      </c>
      <c r="M8" s="224">
        <v>7.6716448139049223E-2</v>
      </c>
      <c r="N8" s="224">
        <v>7.3659752926762856E-2</v>
      </c>
      <c r="O8" s="224">
        <v>7.3139120684941175E-2</v>
      </c>
      <c r="P8" s="224">
        <v>3.3013613386804933E-2</v>
      </c>
      <c r="Q8" s="224">
        <v>4.9702108579115979E-2</v>
      </c>
      <c r="R8" s="224">
        <v>6.8257324435881492E-2</v>
      </c>
      <c r="S8" s="224">
        <v>6.8020462414416283E-2</v>
      </c>
      <c r="T8" s="224">
        <v>7.423819738186789E-2</v>
      </c>
      <c r="U8" s="224">
        <v>6.6085428694475631E-2</v>
      </c>
      <c r="V8" s="224">
        <v>2.5073162068679981E-2</v>
      </c>
      <c r="W8" s="224">
        <v>2.7043961004019491E-2</v>
      </c>
      <c r="X8" s="224">
        <v>2.8063730391022761E-2</v>
      </c>
      <c r="Y8" s="224">
        <v>2.6541086128911411E-2</v>
      </c>
      <c r="DA8" s="177" t="s">
        <v>2395</v>
      </c>
    </row>
    <row r="9" spans="1:105" ht="12" customHeight="1" x14ac:dyDescent="0.25">
      <c r="A9" s="173" t="s">
        <v>94</v>
      </c>
      <c r="B9" s="224">
        <v>1.616942285214628E-2</v>
      </c>
      <c r="C9" s="224">
        <v>1.5231076055359991E-2</v>
      </c>
      <c r="D9" s="224">
        <v>1.708343526432498E-2</v>
      </c>
      <c r="E9" s="224">
        <v>4.3182645519070938E-2</v>
      </c>
      <c r="F9" s="224">
        <v>5.3890690036421593E-2</v>
      </c>
      <c r="G9" s="224">
        <v>6.0778518373596921E-2</v>
      </c>
      <c r="H9" s="224">
        <v>7.4867718462027014E-2</v>
      </c>
      <c r="I9" s="224">
        <v>0.10348260162610889</v>
      </c>
      <c r="J9" s="224">
        <v>0.11699831078458971</v>
      </c>
      <c r="K9" s="224">
        <v>8.5759967225306225E-2</v>
      </c>
      <c r="L9" s="224">
        <v>7.5811131457472911E-2</v>
      </c>
      <c r="M9" s="224">
        <v>4.7491134562268562E-2</v>
      </c>
      <c r="N9" s="224">
        <v>4.5598894668948432E-2</v>
      </c>
      <c r="O9" s="224">
        <v>4.5276598519249291E-2</v>
      </c>
      <c r="P9" s="224">
        <v>2.0436998763260189E-2</v>
      </c>
      <c r="Q9" s="224">
        <v>3.0767971977547982E-2</v>
      </c>
      <c r="R9" s="224">
        <v>4.2254534174593301E-2</v>
      </c>
      <c r="S9" s="224">
        <v>4.210790530416246E-2</v>
      </c>
      <c r="T9" s="224">
        <v>4.5956979331632487E-2</v>
      </c>
      <c r="U9" s="224">
        <v>4.0910027287056339E-2</v>
      </c>
      <c r="V9" s="224">
        <v>1.552148128061142E-2</v>
      </c>
      <c r="W9" s="224">
        <v>1.6741499669154919E-2</v>
      </c>
      <c r="X9" s="224">
        <v>1.737278548015694E-2</v>
      </c>
      <c r="Y9" s="224">
        <v>1.64301961750404E-2</v>
      </c>
      <c r="DA9" s="177" t="s">
        <v>2396</v>
      </c>
    </row>
    <row r="10" spans="1:105" ht="12" customHeight="1" x14ac:dyDescent="0.25">
      <c r="A10" s="56" t="s">
        <v>95</v>
      </c>
      <c r="B10" s="260">
        <v>1.6573817611938931E-2</v>
      </c>
      <c r="C10" s="260">
        <v>1.583434153291037E-2</v>
      </c>
      <c r="D10" s="260">
        <v>1.7511870082240481E-2</v>
      </c>
      <c r="E10" s="260">
        <v>4.3319446956379702E-2</v>
      </c>
      <c r="F10" s="260">
        <v>5.4972917474343103E-2</v>
      </c>
      <c r="G10" s="260">
        <v>6.173805439385123E-2</v>
      </c>
      <c r="H10" s="260">
        <v>7.413544335061388E-2</v>
      </c>
      <c r="I10" s="260">
        <v>0.10213761082151621</v>
      </c>
      <c r="J10" s="260">
        <v>0.1152840514611731</v>
      </c>
      <c r="K10" s="260">
        <v>8.4446653570107055E-2</v>
      </c>
      <c r="L10" s="260">
        <v>7.4965274396995796E-2</v>
      </c>
      <c r="M10" s="260">
        <v>5.2461467189615682E-2</v>
      </c>
      <c r="N10" s="260">
        <v>4.8759541989770512E-2</v>
      </c>
      <c r="O10" s="260">
        <v>5.1671723138066367E-2</v>
      </c>
      <c r="P10" s="260">
        <v>2.2930431314822169E-2</v>
      </c>
      <c r="Q10" s="260">
        <v>3.1312984664609023E-2</v>
      </c>
      <c r="R10" s="260">
        <v>4.3211410731774869E-2</v>
      </c>
      <c r="S10" s="260">
        <v>4.4431607995575627E-2</v>
      </c>
      <c r="T10" s="260">
        <v>4.5722019466538782E-2</v>
      </c>
      <c r="U10" s="260">
        <v>4.146092246548834E-2</v>
      </c>
      <c r="V10" s="260">
        <v>1.9708622894542061E-2</v>
      </c>
      <c r="W10" s="260">
        <v>1.8665075172073931E-2</v>
      </c>
      <c r="X10" s="260">
        <v>1.8322852324412841E-2</v>
      </c>
      <c r="Y10" s="260">
        <v>1.7325387049338489E-2</v>
      </c>
      <c r="DA10" s="68" t="s">
        <v>2397</v>
      </c>
    </row>
    <row r="11" spans="1:105" ht="12" customHeight="1" x14ac:dyDescent="0.25">
      <c r="A11" s="37" t="s">
        <v>159</v>
      </c>
      <c r="B11" s="226">
        <v>2.9546072368436291E-3</v>
      </c>
      <c r="C11" s="226">
        <v>3.5621963224182879E-3</v>
      </c>
      <c r="D11" s="226">
        <v>3.1422167484450778E-3</v>
      </c>
      <c r="E11" s="226">
        <v>6.1586590001363626E-3</v>
      </c>
      <c r="F11" s="226">
        <v>1.137294930224835E-2</v>
      </c>
      <c r="G11" s="226">
        <v>1.1196102366009869E-2</v>
      </c>
      <c r="H11" s="226">
        <v>6.444702955266125E-3</v>
      </c>
      <c r="I11" s="226">
        <v>7.1851513784523084E-3</v>
      </c>
      <c r="J11" s="226">
        <v>5.3136032601744541E-3</v>
      </c>
      <c r="K11" s="226">
        <v>3.132865366886106E-3</v>
      </c>
      <c r="L11" s="226">
        <v>6.5990140886214403E-3</v>
      </c>
      <c r="M11" s="226">
        <v>8.2665641143246128E-3</v>
      </c>
      <c r="N11" s="226">
        <v>3.1706384466784952E-4</v>
      </c>
      <c r="O11" s="226">
        <v>6.1569324587949965E-4</v>
      </c>
      <c r="P11" s="226">
        <v>3.3949297824239588E-4</v>
      </c>
      <c r="Q11" s="226">
        <v>3.0467276385109368E-4</v>
      </c>
      <c r="R11" s="226">
        <v>4.355137112238764E-4</v>
      </c>
      <c r="S11" s="226">
        <v>9.2888902089916636E-3</v>
      </c>
      <c r="T11" s="226">
        <v>6.0608232820803997E-3</v>
      </c>
      <c r="U11" s="226">
        <v>8.3730868972805746E-3</v>
      </c>
      <c r="V11" s="226">
        <v>1.102646314946866E-2</v>
      </c>
      <c r="W11" s="226">
        <v>8.9543817264866373E-3</v>
      </c>
      <c r="X11" s="226">
        <v>6.1826637207897644E-3</v>
      </c>
      <c r="Y11" s="226">
        <v>5.822212406139623E-3</v>
      </c>
      <c r="DA11" s="69" t="s">
        <v>2398</v>
      </c>
    </row>
    <row r="12" spans="1:105" ht="12" customHeight="1" x14ac:dyDescent="0.25">
      <c r="A12" s="37" t="s">
        <v>35</v>
      </c>
      <c r="B12" s="226">
        <v>2.107003329166812E-3</v>
      </c>
      <c r="C12" s="226">
        <v>1.9747468633282191E-3</v>
      </c>
      <c r="D12" s="226">
        <v>2.2083914675600311E-3</v>
      </c>
      <c r="E12" s="226">
        <v>3.231675659692857E-3</v>
      </c>
      <c r="F12" s="226">
        <v>4.1875564753317994E-3</v>
      </c>
      <c r="G12" s="226">
        <v>5.4433227881291787E-3</v>
      </c>
      <c r="H12" s="226">
        <v>4.206724973769488E-3</v>
      </c>
      <c r="I12" s="226">
        <v>4.1230311943448797E-3</v>
      </c>
      <c r="J12" s="226">
        <v>6.4170654186656807E-3</v>
      </c>
      <c r="K12" s="226">
        <v>3.533441003581148E-3</v>
      </c>
      <c r="L12" s="226">
        <v>2.7008037172580488E-3</v>
      </c>
      <c r="M12" s="226">
        <v>1.8123066789536041E-2</v>
      </c>
      <c r="N12" s="226">
        <v>2.0801898970736241E-2</v>
      </c>
      <c r="O12" s="226">
        <v>2.8536286560616329E-2</v>
      </c>
      <c r="P12" s="226">
        <v>1.191232741722908E-2</v>
      </c>
      <c r="Q12" s="226">
        <v>8.7000264340887645E-3</v>
      </c>
      <c r="R12" s="226">
        <v>1.273562279091817E-2</v>
      </c>
      <c r="S12" s="226">
        <v>8.2447849840574811E-3</v>
      </c>
      <c r="T12" s="226">
        <v>1.0170520591646121E-3</v>
      </c>
      <c r="U12" s="226">
        <v>2.160257836774199E-3</v>
      </c>
      <c r="V12" s="226">
        <v>2.7862829066630842E-3</v>
      </c>
      <c r="W12" s="226">
        <v>1.4276134172368999E-5</v>
      </c>
      <c r="X12" s="226">
        <v>3.5112590920263139E-6</v>
      </c>
      <c r="Y12" s="226">
        <v>2.5986257353707191E-6</v>
      </c>
      <c r="DA12" s="69" t="s">
        <v>2399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2400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2401</v>
      </c>
    </row>
    <row r="15" spans="1:105" ht="12" customHeight="1" x14ac:dyDescent="0.25">
      <c r="A15" s="37" t="s">
        <v>40</v>
      </c>
      <c r="B15" s="226">
        <v>1.151220704592849E-2</v>
      </c>
      <c r="C15" s="226">
        <v>1.029739834716387E-2</v>
      </c>
      <c r="D15" s="226">
        <v>1.2161261866235369E-2</v>
      </c>
      <c r="E15" s="226">
        <v>3.3929112296550483E-2</v>
      </c>
      <c r="F15" s="226">
        <v>3.9412411696762947E-2</v>
      </c>
      <c r="G15" s="226">
        <v>4.5098629239712168E-2</v>
      </c>
      <c r="H15" s="226">
        <v>6.3484015421578263E-2</v>
      </c>
      <c r="I15" s="226">
        <v>9.0829428248719007E-2</v>
      </c>
      <c r="J15" s="226">
        <v>0.10355338278233291</v>
      </c>
      <c r="K15" s="226">
        <v>7.7780347199639804E-2</v>
      </c>
      <c r="L15" s="226">
        <v>6.5665456591116306E-2</v>
      </c>
      <c r="M15" s="226">
        <v>2.6071836285755021E-2</v>
      </c>
      <c r="N15" s="226">
        <v>2.7640579174366419E-2</v>
      </c>
      <c r="O15" s="226">
        <v>2.251974333157054E-2</v>
      </c>
      <c r="P15" s="226">
        <v>1.06786109193507E-2</v>
      </c>
      <c r="Q15" s="226">
        <v>2.2308285466669159E-2</v>
      </c>
      <c r="R15" s="226">
        <v>3.0040274229632829E-2</v>
      </c>
      <c r="S15" s="226">
        <v>2.6897932802526489E-2</v>
      </c>
      <c r="T15" s="226">
        <v>3.8644144125293767E-2</v>
      </c>
      <c r="U15" s="226">
        <v>3.0927577731433561E-2</v>
      </c>
      <c r="V15" s="226">
        <v>5.8958768384103208E-3</v>
      </c>
      <c r="W15" s="226">
        <v>9.6964173114149239E-3</v>
      </c>
      <c r="X15" s="226">
        <v>1.213667734453105E-2</v>
      </c>
      <c r="Y15" s="226">
        <v>1.1500576017463489E-2</v>
      </c>
      <c r="DA15" s="69" t="s">
        <v>2402</v>
      </c>
    </row>
    <row r="16" spans="1:105" ht="12" customHeight="1" x14ac:dyDescent="0.25">
      <c r="A16" s="57" t="s">
        <v>2403</v>
      </c>
      <c r="B16" s="261">
        <f t="shared" ref="B16:Y16" si="0">B17+B23</f>
        <v>0.10742289192923379</v>
      </c>
      <c r="C16" s="261">
        <f t="shared" si="0"/>
        <v>0.10262999141701168</v>
      </c>
      <c r="D16" s="261">
        <f t="shared" si="0"/>
        <v>0.11350286164415123</v>
      </c>
      <c r="E16" s="261">
        <f t="shared" si="0"/>
        <v>0.28077419323579439</v>
      </c>
      <c r="F16" s="261">
        <f t="shared" si="0"/>
        <v>0.3563059465929645</v>
      </c>
      <c r="G16" s="261">
        <f t="shared" si="0"/>
        <v>0.40015405625644324</v>
      </c>
      <c r="H16" s="261">
        <f t="shared" si="0"/>
        <v>0.48050750319842317</v>
      </c>
      <c r="I16" s="261">
        <f t="shared" si="0"/>
        <v>0.6620030331024197</v>
      </c>
      <c r="J16" s="261">
        <f t="shared" si="0"/>
        <v>0.74721144465575151</v>
      </c>
      <c r="K16" s="261">
        <f t="shared" si="0"/>
        <v>0.54733942128773094</v>
      </c>
      <c r="L16" s="261">
        <f t="shared" si="0"/>
        <v>0.48588603775830619</v>
      </c>
      <c r="M16" s="261">
        <f t="shared" si="0"/>
        <v>0.34002802808084248</v>
      </c>
      <c r="N16" s="261">
        <f t="shared" si="0"/>
        <v>0.31603406845221627</v>
      </c>
      <c r="O16" s="261">
        <f t="shared" si="0"/>
        <v>0.3349093166356153</v>
      </c>
      <c r="P16" s="261">
        <f t="shared" si="0"/>
        <v>0.148623165929403</v>
      </c>
      <c r="Q16" s="261">
        <f t="shared" si="0"/>
        <v>0.20295453023357696</v>
      </c>
      <c r="R16" s="261">
        <f t="shared" si="0"/>
        <v>0.28007395844668903</v>
      </c>
      <c r="S16" s="261">
        <f t="shared" si="0"/>
        <v>0.2879826444157681</v>
      </c>
      <c r="T16" s="261">
        <f t="shared" si="0"/>
        <v>0.29634642246830689</v>
      </c>
      <c r="U16" s="261">
        <f t="shared" si="0"/>
        <v>0.26872820116520219</v>
      </c>
      <c r="V16" s="261">
        <f t="shared" si="0"/>
        <v>0.1277410743164763</v>
      </c>
      <c r="W16" s="261">
        <f t="shared" si="0"/>
        <v>0.12097733907825697</v>
      </c>
      <c r="X16" s="261">
        <f t="shared" si="0"/>
        <v>0.11875922802860174</v>
      </c>
      <c r="Y16" s="261">
        <f t="shared" si="0"/>
        <v>0.11229417531978644</v>
      </c>
      <c r="DA16" s="70"/>
    </row>
    <row r="17" spans="1:105" ht="12" customHeight="1" x14ac:dyDescent="0.25">
      <c r="A17" s="60" t="s">
        <v>2404</v>
      </c>
      <c r="B17" s="329">
        <v>3.2806735150067677E-2</v>
      </c>
      <c r="C17" s="329">
        <v>3.5887594722431047E-2</v>
      </c>
      <c r="D17" s="329">
        <v>3.4679868066699773E-2</v>
      </c>
      <c r="E17" s="329">
        <v>6.0863280202596799E-2</v>
      </c>
      <c r="F17" s="329">
        <v>0.1008551300398713</v>
      </c>
      <c r="G17" s="329">
        <v>0.1078481259990494</v>
      </c>
      <c r="H17" s="329">
        <v>6.9037032873378965E-2</v>
      </c>
      <c r="I17" s="329">
        <v>7.3293775934796579E-2</v>
      </c>
      <c r="J17" s="329">
        <v>7.6032111807297187E-2</v>
      </c>
      <c r="K17" s="329">
        <v>4.3207541290065529E-2</v>
      </c>
      <c r="L17" s="329">
        <v>6.0276596889959663E-2</v>
      </c>
      <c r="M17" s="329">
        <v>0.17104390400650429</v>
      </c>
      <c r="N17" s="329">
        <v>0.13688216639613771</v>
      </c>
      <c r="O17" s="329">
        <v>0.18894801726432481</v>
      </c>
      <c r="P17" s="329">
        <v>7.94099470076855E-2</v>
      </c>
      <c r="Q17" s="329">
        <v>5.8363791097758341E-2</v>
      </c>
      <c r="R17" s="329">
        <v>8.5368477328698442E-2</v>
      </c>
      <c r="S17" s="329">
        <v>0.1136441910660593</v>
      </c>
      <c r="T17" s="329">
        <v>4.587511795251395E-2</v>
      </c>
      <c r="U17" s="329">
        <v>6.8271678831836505E-2</v>
      </c>
      <c r="V17" s="329">
        <v>8.952705777122423E-2</v>
      </c>
      <c r="W17" s="329">
        <v>5.8130189837604679E-2</v>
      </c>
      <c r="X17" s="329">
        <v>4.009557857330788E-2</v>
      </c>
      <c r="Y17" s="329">
        <v>3.7753404836226807E-2</v>
      </c>
      <c r="DA17" s="72" t="s">
        <v>2405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2406</v>
      </c>
    </row>
    <row r="19" spans="1:105" ht="12" customHeight="1" x14ac:dyDescent="0.25">
      <c r="A19" s="59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</v>
      </c>
      <c r="DA19" s="71" t="s">
        <v>2407</v>
      </c>
    </row>
    <row r="20" spans="1:105" ht="12" customHeight="1" x14ac:dyDescent="0.25">
      <c r="A20" s="59" t="s">
        <v>159</v>
      </c>
      <c r="B20" s="230">
        <v>1.9150232090653151E-2</v>
      </c>
      <c r="C20" s="230">
        <v>2.3088309497155571E-2</v>
      </c>
      <c r="D20" s="230">
        <v>2.0366219665847719E-2</v>
      </c>
      <c r="E20" s="230">
        <v>3.9917234260143097E-2</v>
      </c>
      <c r="F20" s="230">
        <v>7.3713560292350405E-2</v>
      </c>
      <c r="G20" s="230">
        <v>7.2567330150064002E-2</v>
      </c>
      <c r="H20" s="230">
        <v>4.1771222858206357E-2</v>
      </c>
      <c r="I20" s="230">
        <v>4.6570425601079768E-2</v>
      </c>
      <c r="J20" s="230">
        <v>3.4440021130760362E-2</v>
      </c>
      <c r="K20" s="230">
        <v>2.0305608859446971E-2</v>
      </c>
      <c r="L20" s="230">
        <v>4.2771387611435271E-2</v>
      </c>
      <c r="M20" s="230">
        <v>5.3579582222474352E-2</v>
      </c>
      <c r="N20" s="230">
        <v>2.0550434376619868E-3</v>
      </c>
      <c r="O20" s="230">
        <v>3.9906043714412007E-3</v>
      </c>
      <c r="P20" s="230">
        <v>2.2004174515710849E-3</v>
      </c>
      <c r="Q20" s="230">
        <v>1.9747308768126451E-3</v>
      </c>
      <c r="R20" s="230">
        <v>2.822774054228829E-3</v>
      </c>
      <c r="S20" s="230">
        <v>6.0205769873094117E-2</v>
      </c>
      <c r="T20" s="230">
        <v>3.9283113865335909E-2</v>
      </c>
      <c r="U20" s="230">
        <v>5.4270007667559288E-2</v>
      </c>
      <c r="V20" s="230">
        <v>7.1467816709519058E-2</v>
      </c>
      <c r="W20" s="230">
        <v>5.8037659338339327E-2</v>
      </c>
      <c r="X20" s="230">
        <v>4.0072820412526231E-2</v>
      </c>
      <c r="Y20" s="230">
        <v>3.773656189164571E-2</v>
      </c>
      <c r="DA20" s="71" t="s">
        <v>2408</v>
      </c>
    </row>
    <row r="21" spans="1:105" ht="12" customHeight="1" x14ac:dyDescent="0.25">
      <c r="A21" s="59" t="s">
        <v>32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2409</v>
      </c>
    </row>
    <row r="22" spans="1:105" ht="12" customHeight="1" x14ac:dyDescent="0.25">
      <c r="A22" s="59" t="s">
        <v>35</v>
      </c>
      <c r="B22" s="230">
        <v>1.3656503059414521E-2</v>
      </c>
      <c r="C22" s="230">
        <v>1.279928522527549E-2</v>
      </c>
      <c r="D22" s="230">
        <v>1.4313648400852049E-2</v>
      </c>
      <c r="E22" s="230">
        <v>2.0946045942453691E-2</v>
      </c>
      <c r="F22" s="230">
        <v>2.7141569747520921E-2</v>
      </c>
      <c r="G22" s="230">
        <v>3.528079584898542E-2</v>
      </c>
      <c r="H22" s="230">
        <v>2.7265810015172601E-2</v>
      </c>
      <c r="I22" s="230">
        <v>2.6723350333716811E-2</v>
      </c>
      <c r="J22" s="230">
        <v>4.1592090676536818E-2</v>
      </c>
      <c r="K22" s="230">
        <v>2.2901932430618551E-2</v>
      </c>
      <c r="L22" s="230">
        <v>1.7505209278524388E-2</v>
      </c>
      <c r="M22" s="230">
        <v>0.11746432178402989</v>
      </c>
      <c r="N22" s="230">
        <v>0.13482712295847571</v>
      </c>
      <c r="O22" s="230">
        <v>0.18495741289288359</v>
      </c>
      <c r="P22" s="230">
        <v>7.7209529556114417E-2</v>
      </c>
      <c r="Q22" s="230">
        <v>5.6389060220945697E-2</v>
      </c>
      <c r="R22" s="230">
        <v>8.2545703274469612E-2</v>
      </c>
      <c r="S22" s="230">
        <v>5.3438421192965151E-2</v>
      </c>
      <c r="T22" s="230">
        <v>6.5920040871780402E-3</v>
      </c>
      <c r="U22" s="230">
        <v>1.400167116427721E-2</v>
      </c>
      <c r="V22" s="230">
        <v>1.8059241061705169E-2</v>
      </c>
      <c r="W22" s="230">
        <v>9.2530499265354696E-5</v>
      </c>
      <c r="X22" s="230">
        <v>2.2758160781652021E-5</v>
      </c>
      <c r="Y22" s="230">
        <v>1.6842944581106511E-5</v>
      </c>
      <c r="DA22" s="71" t="s">
        <v>2410</v>
      </c>
    </row>
    <row r="23" spans="1:105" ht="12" customHeight="1" x14ac:dyDescent="0.25">
      <c r="A23" s="60" t="s">
        <v>2411</v>
      </c>
      <c r="B23" s="329">
        <v>7.4616156779166123E-2</v>
      </c>
      <c r="C23" s="329">
        <v>6.6742396694580625E-2</v>
      </c>
      <c r="D23" s="329">
        <v>7.8822993577451456E-2</v>
      </c>
      <c r="E23" s="329">
        <v>0.2199109130331976</v>
      </c>
      <c r="F23" s="329">
        <v>0.25545081655309321</v>
      </c>
      <c r="G23" s="329">
        <v>0.29230593025739382</v>
      </c>
      <c r="H23" s="329">
        <v>0.41147047032504419</v>
      </c>
      <c r="I23" s="329">
        <v>0.58870925716762312</v>
      </c>
      <c r="J23" s="329">
        <v>0.67117933284845432</v>
      </c>
      <c r="K23" s="329">
        <v>0.5041318799976654</v>
      </c>
      <c r="L23" s="329">
        <v>0.42560944086834651</v>
      </c>
      <c r="M23" s="329">
        <v>0.16898412407433819</v>
      </c>
      <c r="N23" s="329">
        <v>0.17915190205607859</v>
      </c>
      <c r="O23" s="329">
        <v>0.14596129937129049</v>
      </c>
      <c r="P23" s="329">
        <v>6.9213218921717515E-2</v>
      </c>
      <c r="Q23" s="329">
        <v>0.1445907391358186</v>
      </c>
      <c r="R23" s="329">
        <v>0.1947054811179906</v>
      </c>
      <c r="S23" s="329">
        <v>0.17433845334970879</v>
      </c>
      <c r="T23" s="329">
        <v>0.25047130451579291</v>
      </c>
      <c r="U23" s="329">
        <v>0.20045652233336569</v>
      </c>
      <c r="V23" s="329">
        <v>3.8214016545252083E-2</v>
      </c>
      <c r="W23" s="329">
        <v>6.2847149240652295E-2</v>
      </c>
      <c r="X23" s="329">
        <v>7.866364945529386E-2</v>
      </c>
      <c r="Y23" s="329">
        <v>7.4540770483559643E-2</v>
      </c>
      <c r="DA23" s="72" t="s">
        <v>2412</v>
      </c>
    </row>
    <row r="24" spans="1:105" ht="12" customHeight="1" x14ac:dyDescent="0.25">
      <c r="A24" s="57" t="s">
        <v>2413</v>
      </c>
      <c r="B24" s="261">
        <f t="shared" ref="B24:Y24" si="1">B25+B26</f>
        <v>4.7895208544444345E-2</v>
      </c>
      <c r="C24" s="261">
        <f t="shared" si="1"/>
        <v>4.5900359729704472E-2</v>
      </c>
      <c r="D24" s="261">
        <f t="shared" si="1"/>
        <v>5.056803290001663E-2</v>
      </c>
      <c r="E24" s="261">
        <f t="shared" si="1"/>
        <v>0.11657661539761101</v>
      </c>
      <c r="F24" s="261">
        <f t="shared" si="1"/>
        <v>0.15009112402228669</v>
      </c>
      <c r="G24" s="261">
        <f t="shared" si="1"/>
        <v>0.17097258373065025</v>
      </c>
      <c r="H24" s="261">
        <f t="shared" si="1"/>
        <v>0.1889060755348097</v>
      </c>
      <c r="I24" s="261">
        <f t="shared" si="1"/>
        <v>0.24668451161758032</v>
      </c>
      <c r="J24" s="261">
        <f t="shared" si="1"/>
        <v>0.28535189442611697</v>
      </c>
      <c r="K24" s="261">
        <f t="shared" si="1"/>
        <v>0.19927933256807634</v>
      </c>
      <c r="L24" s="261">
        <f t="shared" si="1"/>
        <v>0.18020479785123167</v>
      </c>
      <c r="M24" s="261">
        <f t="shared" si="1"/>
        <v>0.16667911570968619</v>
      </c>
      <c r="N24" s="261">
        <f t="shared" si="1"/>
        <v>0.15655007606054633</v>
      </c>
      <c r="O24" s="261">
        <f t="shared" si="1"/>
        <v>0.16849757577376662</v>
      </c>
      <c r="P24" s="261">
        <f t="shared" si="1"/>
        <v>7.461063826493082E-2</v>
      </c>
      <c r="Q24" s="261">
        <f t="shared" si="1"/>
        <v>9.5823137590813595E-2</v>
      </c>
      <c r="R24" s="261">
        <f t="shared" si="1"/>
        <v>0.13326865854047104</v>
      </c>
      <c r="S24" s="261">
        <f t="shared" si="1"/>
        <v>0.13414557848142089</v>
      </c>
      <c r="T24" s="261">
        <f t="shared" si="1"/>
        <v>0.10476075454659331</v>
      </c>
      <c r="U24" s="261">
        <f t="shared" si="1"/>
        <v>0.10780372808261758</v>
      </c>
      <c r="V24" s="261">
        <f t="shared" si="1"/>
        <v>5.6212461558328798E-2</v>
      </c>
      <c r="W24" s="261">
        <f t="shared" si="1"/>
        <v>2.5734546602309283E-2</v>
      </c>
      <c r="X24" s="261">
        <f t="shared" si="1"/>
        <v>2.285926305811032E-2</v>
      </c>
      <c r="Y24" s="261">
        <f t="shared" si="1"/>
        <v>2.1189985542725904E-2</v>
      </c>
      <c r="DA24" s="70"/>
    </row>
    <row r="25" spans="1:105" ht="12" customHeight="1" x14ac:dyDescent="0.25">
      <c r="A25" s="60" t="s">
        <v>2414</v>
      </c>
      <c r="B25" s="262">
        <v>3.2036736131762403E-2</v>
      </c>
      <c r="C25" s="262">
        <v>3.09621889831014E-2</v>
      </c>
      <c r="D25" s="262">
        <v>3.3813125236928657E-2</v>
      </c>
      <c r="E25" s="262">
        <v>7.422440536929141E-2</v>
      </c>
      <c r="F25" s="262">
        <v>9.7236793409642419E-2</v>
      </c>
      <c r="G25" s="262">
        <v>0.111362883018084</v>
      </c>
      <c r="H25" s="262">
        <v>0.1154781208893601</v>
      </c>
      <c r="I25" s="262">
        <v>0.14519196002274271</v>
      </c>
      <c r="J25" s="262">
        <v>0.17060355115661549</v>
      </c>
      <c r="K25" s="262">
        <v>0.1151685954817183</v>
      </c>
      <c r="L25" s="262">
        <v>0.1058515727679409</v>
      </c>
      <c r="M25" s="262">
        <v>0.120101272196692</v>
      </c>
      <c r="N25" s="262">
        <v>0.11182808321215459</v>
      </c>
      <c r="O25" s="262">
        <v>0.1240916810721952</v>
      </c>
      <c r="P25" s="262">
        <v>5.4566658708656388E-2</v>
      </c>
      <c r="Q25" s="262">
        <v>6.5646857382064605E-2</v>
      </c>
      <c r="R25" s="262">
        <v>9.1826711561542998E-2</v>
      </c>
      <c r="S25" s="262">
        <v>9.2847440586953864E-2</v>
      </c>
      <c r="T25" s="262">
        <v>5.9687563279030631E-2</v>
      </c>
      <c r="U25" s="262">
        <v>6.7680432089543094E-2</v>
      </c>
      <c r="V25" s="262">
        <v>4.0989470302344518E-2</v>
      </c>
      <c r="W25" s="262">
        <v>9.3149988498688729E-3</v>
      </c>
      <c r="X25" s="262">
        <v>5.82056960641793E-3</v>
      </c>
      <c r="Y25" s="262">
        <v>5.0757546787439716E-3</v>
      </c>
      <c r="DA25" s="72" t="s">
        <v>2415</v>
      </c>
    </row>
    <row r="26" spans="1:105" ht="12" customHeight="1" x14ac:dyDescent="0.25">
      <c r="A26" s="60" t="s">
        <v>2416</v>
      </c>
      <c r="B26" s="262">
        <v>1.5858472412681939E-2</v>
      </c>
      <c r="C26" s="262">
        <v>1.493817074660307E-2</v>
      </c>
      <c r="D26" s="262">
        <v>1.6754907663087969E-2</v>
      </c>
      <c r="E26" s="262">
        <v>4.2352210028319598E-2</v>
      </c>
      <c r="F26" s="262">
        <v>5.2854330612644267E-2</v>
      </c>
      <c r="G26" s="262">
        <v>5.9609700712566237E-2</v>
      </c>
      <c r="H26" s="262">
        <v>7.3427954645449586E-2</v>
      </c>
      <c r="I26" s="262">
        <v>0.1014925515948376</v>
      </c>
      <c r="J26" s="262">
        <v>0.11474834326950149</v>
      </c>
      <c r="K26" s="262">
        <v>8.4110737086358037E-2</v>
      </c>
      <c r="L26" s="262">
        <v>7.4353225083290772E-2</v>
      </c>
      <c r="M26" s="262">
        <v>4.6577843512994183E-2</v>
      </c>
      <c r="N26" s="262">
        <v>4.4721992848391748E-2</v>
      </c>
      <c r="O26" s="262">
        <v>4.4405894701571427E-2</v>
      </c>
      <c r="P26" s="262">
        <v>2.0043979556274429E-2</v>
      </c>
      <c r="Q26" s="262">
        <v>3.017628020874899E-2</v>
      </c>
      <c r="R26" s="262">
        <v>4.1441946978928057E-2</v>
      </c>
      <c r="S26" s="262">
        <v>4.1298137894467027E-2</v>
      </c>
      <c r="T26" s="262">
        <v>4.5073191267562672E-2</v>
      </c>
      <c r="U26" s="262">
        <v>4.0123295993074487E-2</v>
      </c>
      <c r="V26" s="262">
        <v>1.5222991255984281E-2</v>
      </c>
      <c r="W26" s="262">
        <v>1.6419547752440412E-2</v>
      </c>
      <c r="X26" s="262">
        <v>1.7038693451692389E-2</v>
      </c>
      <c r="Y26" s="262">
        <v>1.6114230863981931E-2</v>
      </c>
      <c r="DA26" s="72" t="s">
        <v>2417</v>
      </c>
    </row>
    <row r="27" spans="1:105" ht="12" customHeight="1" x14ac:dyDescent="0.25">
      <c r="A27" s="57" t="s">
        <v>2418</v>
      </c>
      <c r="B27" s="261">
        <f t="shared" ref="B27:Y27" si="2">B28+B34</f>
        <v>0.15346127418461969</v>
      </c>
      <c r="C27" s="261">
        <f t="shared" si="2"/>
        <v>0.14661427345287381</v>
      </c>
      <c r="D27" s="261">
        <f t="shared" si="2"/>
        <v>0.16214694520593037</v>
      </c>
      <c r="E27" s="261">
        <f t="shared" si="2"/>
        <v>0.40110599033684918</v>
      </c>
      <c r="F27" s="261">
        <f t="shared" si="2"/>
        <v>0.50900849513280644</v>
      </c>
      <c r="G27" s="261">
        <f t="shared" si="2"/>
        <v>0.57164865179491875</v>
      </c>
      <c r="H27" s="261">
        <f t="shared" si="2"/>
        <v>0.68643929028346184</v>
      </c>
      <c r="I27" s="261">
        <f t="shared" si="2"/>
        <v>0.94571861871774265</v>
      </c>
      <c r="J27" s="261">
        <f t="shared" si="2"/>
        <v>1.0674449209367878</v>
      </c>
      <c r="K27" s="261">
        <f t="shared" si="2"/>
        <v>0.78191345898247278</v>
      </c>
      <c r="L27" s="261">
        <f t="shared" si="2"/>
        <v>0.69412291108329438</v>
      </c>
      <c r="M27" s="261">
        <f t="shared" si="2"/>
        <v>0.4857543258297749</v>
      </c>
      <c r="N27" s="261">
        <f t="shared" si="2"/>
        <v>0.45147724064602324</v>
      </c>
      <c r="O27" s="261">
        <f t="shared" si="2"/>
        <v>0.47844188090802187</v>
      </c>
      <c r="P27" s="261">
        <f t="shared" si="2"/>
        <v>0.21231880847057572</v>
      </c>
      <c r="Q27" s="261">
        <f t="shared" si="2"/>
        <v>0.2899350431908243</v>
      </c>
      <c r="R27" s="261">
        <f t="shared" si="2"/>
        <v>0.40010565492384143</v>
      </c>
      <c r="S27" s="261">
        <f t="shared" si="2"/>
        <v>0.41140377773681147</v>
      </c>
      <c r="T27" s="261">
        <f t="shared" si="2"/>
        <v>0.42335203209758115</v>
      </c>
      <c r="U27" s="261">
        <f t="shared" si="2"/>
        <v>0.38389743023600326</v>
      </c>
      <c r="V27" s="261">
        <f t="shared" si="2"/>
        <v>0.18248724902353761</v>
      </c>
      <c r="W27" s="261">
        <f t="shared" si="2"/>
        <v>0.17282477011179567</v>
      </c>
      <c r="X27" s="261">
        <f t="shared" si="2"/>
        <v>0.16965604004085971</v>
      </c>
      <c r="Y27" s="261">
        <f t="shared" si="2"/>
        <v>0.16042025045683783</v>
      </c>
      <c r="DA27" s="70"/>
    </row>
    <row r="28" spans="1:105" ht="12" customHeight="1" x14ac:dyDescent="0.25">
      <c r="A28" s="60" t="s">
        <v>2419</v>
      </c>
      <c r="B28" s="329">
        <v>4.6866764500096691E-2</v>
      </c>
      <c r="C28" s="329">
        <v>5.1267992460615787E-2</v>
      </c>
      <c r="D28" s="329">
        <v>4.954266866671396E-2</v>
      </c>
      <c r="E28" s="329">
        <v>8.6947543146566872E-2</v>
      </c>
      <c r="F28" s="329">
        <v>0.14407875719981619</v>
      </c>
      <c r="G28" s="329">
        <v>0.15406875142721341</v>
      </c>
      <c r="H28" s="329">
        <v>9.8624332676255672E-2</v>
      </c>
      <c r="I28" s="329">
        <v>0.10470539419256659</v>
      </c>
      <c r="J28" s="329">
        <v>0.10861730258185311</v>
      </c>
      <c r="K28" s="329">
        <v>6.1725058985807893E-2</v>
      </c>
      <c r="L28" s="329">
        <v>8.6109424128513787E-2</v>
      </c>
      <c r="M28" s="329">
        <v>0.24434843429500611</v>
      </c>
      <c r="N28" s="329">
        <v>0.1955459519944823</v>
      </c>
      <c r="O28" s="329">
        <v>0.26992573894903549</v>
      </c>
      <c r="P28" s="329">
        <v>0.11344278143955069</v>
      </c>
      <c r="Q28" s="329">
        <v>8.3376844425369093E-2</v>
      </c>
      <c r="R28" s="329">
        <v>0.1219549676124263</v>
      </c>
      <c r="S28" s="329">
        <v>0.16234884438008471</v>
      </c>
      <c r="T28" s="329">
        <v>6.5535882789305652E-2</v>
      </c>
      <c r="U28" s="329">
        <v>9.7530969759766453E-2</v>
      </c>
      <c r="V28" s="329">
        <v>0.12789579681603461</v>
      </c>
      <c r="W28" s="329">
        <v>8.3043128339435252E-2</v>
      </c>
      <c r="X28" s="329">
        <v>5.7279397961868428E-2</v>
      </c>
      <c r="Y28" s="329">
        <v>5.3933435480324018E-2</v>
      </c>
      <c r="DA28" s="72" t="s">
        <v>2420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2421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2422</v>
      </c>
    </row>
    <row r="31" spans="1:105" ht="12" customHeight="1" x14ac:dyDescent="0.25">
      <c r="A31" s="59" t="s">
        <v>159</v>
      </c>
      <c r="B31" s="230">
        <v>2.73574744152188E-2</v>
      </c>
      <c r="C31" s="230">
        <v>3.2983299281650807E-2</v>
      </c>
      <c r="D31" s="230">
        <v>2.9094599522639601E-2</v>
      </c>
      <c r="E31" s="230">
        <v>5.7024620371633007E-2</v>
      </c>
      <c r="F31" s="230">
        <v>0.1053050861319292</v>
      </c>
      <c r="G31" s="230">
        <v>0.1036676145000914</v>
      </c>
      <c r="H31" s="230">
        <v>5.9673175511723381E-2</v>
      </c>
      <c r="I31" s="230">
        <v>6.6529179430113994E-2</v>
      </c>
      <c r="J31" s="230">
        <v>4.9200030186800511E-2</v>
      </c>
      <c r="K31" s="230">
        <v>2.9008012656352829E-2</v>
      </c>
      <c r="L31" s="230">
        <v>6.110198230205037E-2</v>
      </c>
      <c r="M31" s="230">
        <v>7.6542260317820493E-2</v>
      </c>
      <c r="N31" s="230">
        <v>2.9357763395171251E-3</v>
      </c>
      <c r="O31" s="230">
        <v>5.7008633877731448E-3</v>
      </c>
      <c r="P31" s="230">
        <v>3.143453502244408E-3</v>
      </c>
      <c r="Q31" s="230">
        <v>2.8210441097323499E-3</v>
      </c>
      <c r="R31" s="230">
        <v>4.0325343631840401E-3</v>
      </c>
      <c r="S31" s="230">
        <v>8.6008242675848751E-2</v>
      </c>
      <c r="T31" s="230">
        <v>5.6118734093337022E-2</v>
      </c>
      <c r="U31" s="230">
        <v>7.7528582382227568E-2</v>
      </c>
      <c r="V31" s="230">
        <v>0.10209688101359871</v>
      </c>
      <c r="W31" s="230">
        <v>8.2910941911913311E-2</v>
      </c>
      <c r="X31" s="230">
        <v>5.7246886303608933E-2</v>
      </c>
      <c r="Y31" s="230">
        <v>5.3909374130922443E-2</v>
      </c>
      <c r="DA31" s="71" t="s">
        <v>2423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2424</v>
      </c>
    </row>
    <row r="33" spans="1:105" ht="12" customHeight="1" x14ac:dyDescent="0.25">
      <c r="A33" s="59" t="s">
        <v>35</v>
      </c>
      <c r="B33" s="230">
        <v>1.9509290084877891E-2</v>
      </c>
      <c r="C33" s="230">
        <v>1.8284693178964979E-2</v>
      </c>
      <c r="D33" s="230">
        <v>2.0448069144074359E-2</v>
      </c>
      <c r="E33" s="230">
        <v>2.9922922774933851E-2</v>
      </c>
      <c r="F33" s="230">
        <v>3.8773671067887032E-2</v>
      </c>
      <c r="G33" s="230">
        <v>5.0401136927122017E-2</v>
      </c>
      <c r="H33" s="230">
        <v>3.8951157164532298E-2</v>
      </c>
      <c r="I33" s="230">
        <v>3.8176214762452601E-2</v>
      </c>
      <c r="J33" s="230">
        <v>5.9417272395052602E-2</v>
      </c>
      <c r="K33" s="230">
        <v>3.2717046329455067E-2</v>
      </c>
      <c r="L33" s="230">
        <v>2.500744182646342E-2</v>
      </c>
      <c r="M33" s="230">
        <v>0.16780617397718561</v>
      </c>
      <c r="N33" s="230">
        <v>0.19261017565496519</v>
      </c>
      <c r="O33" s="230">
        <v>0.26422487556126228</v>
      </c>
      <c r="P33" s="230">
        <v>0.1102993279373063</v>
      </c>
      <c r="Q33" s="230">
        <v>8.0555800315636736E-2</v>
      </c>
      <c r="R33" s="230">
        <v>0.1179224332492423</v>
      </c>
      <c r="S33" s="230">
        <v>7.6340601704235914E-2</v>
      </c>
      <c r="T33" s="230">
        <v>9.4171486959686301E-3</v>
      </c>
      <c r="U33" s="230">
        <v>2.0002387377538879E-2</v>
      </c>
      <c r="V33" s="230">
        <v>2.579891580243596E-2</v>
      </c>
      <c r="W33" s="230">
        <v>1.3218642752193521E-4</v>
      </c>
      <c r="X33" s="230">
        <v>3.251165825950291E-5</v>
      </c>
      <c r="Y33" s="230">
        <v>2.4061349401580729E-5</v>
      </c>
      <c r="DA33" s="71" t="s">
        <v>2425</v>
      </c>
    </row>
    <row r="34" spans="1:105" ht="12" customHeight="1" x14ac:dyDescent="0.25">
      <c r="A34" s="60" t="s">
        <v>2426</v>
      </c>
      <c r="B34" s="329">
        <v>0.106594509684523</v>
      </c>
      <c r="C34" s="329">
        <v>9.5346280992258031E-2</v>
      </c>
      <c r="D34" s="329">
        <v>0.1126042765392164</v>
      </c>
      <c r="E34" s="329">
        <v>0.3141584471902823</v>
      </c>
      <c r="F34" s="329">
        <v>0.36492973793299027</v>
      </c>
      <c r="G34" s="329">
        <v>0.41757990036770531</v>
      </c>
      <c r="H34" s="329">
        <v>0.58781495760720615</v>
      </c>
      <c r="I34" s="329">
        <v>0.84101322452517602</v>
      </c>
      <c r="J34" s="329">
        <v>0.95882761835493457</v>
      </c>
      <c r="K34" s="329">
        <v>0.72018839999666484</v>
      </c>
      <c r="L34" s="329">
        <v>0.60801348695478064</v>
      </c>
      <c r="M34" s="329">
        <v>0.2414058915347688</v>
      </c>
      <c r="N34" s="329">
        <v>0.25593128865154091</v>
      </c>
      <c r="O34" s="329">
        <v>0.20851614195898641</v>
      </c>
      <c r="P34" s="329">
        <v>9.8876027031025007E-2</v>
      </c>
      <c r="Q34" s="329">
        <v>0.2065581987654552</v>
      </c>
      <c r="R34" s="329">
        <v>0.27815068731141512</v>
      </c>
      <c r="S34" s="329">
        <v>0.24905493335672679</v>
      </c>
      <c r="T34" s="329">
        <v>0.35781614930827549</v>
      </c>
      <c r="U34" s="329">
        <v>0.28636646047623682</v>
      </c>
      <c r="V34" s="329">
        <v>5.4591452207502993E-2</v>
      </c>
      <c r="W34" s="329">
        <v>8.9781641772360421E-2</v>
      </c>
      <c r="X34" s="329">
        <v>0.1123766420789913</v>
      </c>
      <c r="Y34" s="329">
        <v>0.1064868149765138</v>
      </c>
      <c r="DA34" s="72" t="s">
        <v>2427</v>
      </c>
    </row>
    <row r="35" spans="1:105" ht="12" customHeight="1" x14ac:dyDescent="0.25">
      <c r="A35" s="57" t="s">
        <v>2428</v>
      </c>
      <c r="B35" s="261">
        <v>8.0390665218320126E-2</v>
      </c>
      <c r="C35" s="261">
        <v>7.9182770219666909E-2</v>
      </c>
      <c r="D35" s="261">
        <v>8.4954229392203873E-2</v>
      </c>
      <c r="E35" s="261">
        <v>0.19402585576497289</v>
      </c>
      <c r="F35" s="261">
        <v>0.26290509957878683</v>
      </c>
      <c r="G35" s="261">
        <v>0.29150815812760028</v>
      </c>
      <c r="H35" s="261">
        <v>0.29804055642271771</v>
      </c>
      <c r="I35" s="261">
        <v>0.38243963894381161</v>
      </c>
      <c r="J35" s="261">
        <v>0.41960278121037248</v>
      </c>
      <c r="K35" s="261">
        <v>0.28561426986206101</v>
      </c>
      <c r="L35" s="261">
        <v>0.29048322564739221</v>
      </c>
      <c r="M35" s="261">
        <v>0.2806790967779611</v>
      </c>
      <c r="N35" s="261">
        <v>0.25354143029991127</v>
      </c>
      <c r="O35" s="261">
        <v>0.28143374339922461</v>
      </c>
      <c r="P35" s="261">
        <v>0.1238197637131937</v>
      </c>
      <c r="Q35" s="261">
        <v>0.1491280146528553</v>
      </c>
      <c r="R35" s="261">
        <v>0.20857294637192669</v>
      </c>
      <c r="S35" s="261">
        <v>0.22746935599759679</v>
      </c>
      <c r="T35" s="261">
        <v>0.18957936498378189</v>
      </c>
      <c r="U35" s="261">
        <v>0.19381676554151961</v>
      </c>
      <c r="V35" s="261">
        <v>0.11074999287852121</v>
      </c>
      <c r="W35" s="261">
        <v>0.101935974715893</v>
      </c>
      <c r="X35" s="261">
        <v>9.440159840747038E-2</v>
      </c>
      <c r="Y35" s="261">
        <v>8.9244064819571409E-2</v>
      </c>
      <c r="DA35" s="70" t="s">
        <v>2429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2430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2431</v>
      </c>
    </row>
    <row r="38" spans="1:105" ht="12" customHeight="1" x14ac:dyDescent="0.25">
      <c r="A38" s="46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</v>
      </c>
      <c r="T38" s="229">
        <v>0</v>
      </c>
      <c r="U38" s="229">
        <v>0</v>
      </c>
      <c r="V38" s="229">
        <v>0</v>
      </c>
      <c r="W38" s="229">
        <v>0</v>
      </c>
      <c r="X38" s="229">
        <v>0</v>
      </c>
      <c r="Y38" s="229">
        <v>0</v>
      </c>
      <c r="DA38" s="73" t="s">
        <v>2432</v>
      </c>
    </row>
    <row r="39" spans="1:105" ht="12" customHeight="1" x14ac:dyDescent="0.25">
      <c r="A39" s="46" t="s">
        <v>159</v>
      </c>
      <c r="B39" s="229">
        <v>4.6926336613829507E-2</v>
      </c>
      <c r="C39" s="229">
        <v>5.0942291335315727E-2</v>
      </c>
      <c r="D39" s="229">
        <v>4.989051555838548E-2</v>
      </c>
      <c r="E39" s="229">
        <v>0.12725202308048969</v>
      </c>
      <c r="F39" s="229">
        <v>0.19215354639179849</v>
      </c>
      <c r="G39" s="229">
        <v>0.19614590941032289</v>
      </c>
      <c r="H39" s="229">
        <v>0.18033101923645631</v>
      </c>
      <c r="I39" s="229">
        <v>0.24299985265025789</v>
      </c>
      <c r="J39" s="229">
        <v>0.1900661221673984</v>
      </c>
      <c r="K39" s="229">
        <v>0.13422591231380729</v>
      </c>
      <c r="L39" s="229">
        <v>0.2061226293426357</v>
      </c>
      <c r="M39" s="229">
        <v>8.7922857182754222E-2</v>
      </c>
      <c r="N39" s="229">
        <v>3.8064757903186509E-3</v>
      </c>
      <c r="O39" s="229">
        <v>5.9439137967184008E-3</v>
      </c>
      <c r="P39" s="229">
        <v>3.4309954758885652E-3</v>
      </c>
      <c r="Q39" s="229">
        <v>5.0457259474371704E-3</v>
      </c>
      <c r="R39" s="229">
        <v>6.8966241387418206E-3</v>
      </c>
      <c r="S39" s="229">
        <v>0.1205074150460678</v>
      </c>
      <c r="T39" s="229">
        <v>0.16233784486145111</v>
      </c>
      <c r="U39" s="229">
        <v>0.15406736046360181</v>
      </c>
      <c r="V39" s="229">
        <v>8.8409698572343209E-2</v>
      </c>
      <c r="W39" s="229">
        <v>0.10177371502501791</v>
      </c>
      <c r="X39" s="229">
        <v>9.4348016271208798E-2</v>
      </c>
      <c r="Y39" s="229">
        <v>8.920425032219112E-2</v>
      </c>
      <c r="DA39" s="73" t="s">
        <v>2433</v>
      </c>
    </row>
    <row r="40" spans="1:105" ht="12" customHeight="1" x14ac:dyDescent="0.25">
      <c r="A40" s="46" t="s">
        <v>32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2434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2435</v>
      </c>
    </row>
    <row r="42" spans="1:105" ht="12" customHeight="1" x14ac:dyDescent="0.25">
      <c r="A42" s="46" t="s">
        <v>35</v>
      </c>
      <c r="B42" s="229">
        <v>3.3464328604490619E-2</v>
      </c>
      <c r="C42" s="229">
        <v>2.8240478884351172E-2</v>
      </c>
      <c r="D42" s="229">
        <v>3.5063713833818393E-2</v>
      </c>
      <c r="E42" s="229">
        <v>6.6773832684483225E-2</v>
      </c>
      <c r="F42" s="229">
        <v>7.0751553186988253E-2</v>
      </c>
      <c r="G42" s="229">
        <v>9.5362248717277484E-2</v>
      </c>
      <c r="H42" s="229">
        <v>0.1177095371862614</v>
      </c>
      <c r="I42" s="229">
        <v>0.13943978629355369</v>
      </c>
      <c r="J42" s="229">
        <v>0.22953665904297399</v>
      </c>
      <c r="K42" s="229">
        <v>0.15138835754825361</v>
      </c>
      <c r="L42" s="229">
        <v>8.4360596304756424E-2</v>
      </c>
      <c r="M42" s="229">
        <v>0.19275623959520691</v>
      </c>
      <c r="N42" s="229">
        <v>0.2497349545095926</v>
      </c>
      <c r="O42" s="229">
        <v>0.27548982960250618</v>
      </c>
      <c r="P42" s="229">
        <v>0.1203887682373051</v>
      </c>
      <c r="Q42" s="229">
        <v>0.14408228870541809</v>
      </c>
      <c r="R42" s="229">
        <v>0.20167632223318491</v>
      </c>
      <c r="S42" s="229">
        <v>0.106961940951529</v>
      </c>
      <c r="T42" s="229">
        <v>2.724152012233081E-2</v>
      </c>
      <c r="U42" s="229">
        <v>3.9749405077917757E-2</v>
      </c>
      <c r="V42" s="229">
        <v>2.2340294306177941E-2</v>
      </c>
      <c r="W42" s="229">
        <v>1.6225969087512639E-4</v>
      </c>
      <c r="X42" s="229">
        <v>5.358213626158712E-5</v>
      </c>
      <c r="Y42" s="229">
        <v>3.981449738028306E-5</v>
      </c>
      <c r="DA42" s="73" t="s">
        <v>2436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2437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2438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2439</v>
      </c>
    </row>
    <row r="46" spans="1:105" ht="12" customHeight="1" x14ac:dyDescent="0.25">
      <c r="A46" s="57" t="s">
        <v>2440</v>
      </c>
      <c r="B46" s="261">
        <v>7.4628105471444398E-2</v>
      </c>
      <c r="C46" s="261">
        <v>7.0297274101661492E-2</v>
      </c>
      <c r="D46" s="261">
        <v>7.8846624296884535E-2</v>
      </c>
      <c r="E46" s="261">
        <v>0.1993045177803274</v>
      </c>
      <c r="F46" s="261">
        <v>0.24872626170656131</v>
      </c>
      <c r="G46" s="261">
        <v>0.28051623864737041</v>
      </c>
      <c r="H46" s="261">
        <v>0.34554331597858612</v>
      </c>
      <c r="I46" s="261">
        <v>0.47761200750511812</v>
      </c>
      <c r="J46" s="261">
        <v>0.53999220362118328</v>
      </c>
      <c r="K46" s="261">
        <v>0.39581523334756707</v>
      </c>
      <c r="L46" s="261">
        <v>0.34989752980372119</v>
      </c>
      <c r="M46" s="261">
        <v>0.2191898518258549</v>
      </c>
      <c r="N46" s="261">
        <v>0.2104564369336081</v>
      </c>
      <c r="O46" s="261">
        <v>0.20896891624268901</v>
      </c>
      <c r="P46" s="261">
        <v>9.4324609676585541E-2</v>
      </c>
      <c r="Q46" s="261">
        <v>0.14200602451175989</v>
      </c>
      <c r="R46" s="261">
        <v>0.19502092695966139</v>
      </c>
      <c r="S46" s="261">
        <v>0.1943441783269037</v>
      </c>
      <c r="T46" s="261">
        <v>0.2121091353767654</v>
      </c>
      <c r="U46" s="261">
        <v>0.18881551055564469</v>
      </c>
      <c r="V46" s="261">
        <v>7.1637605910514227E-2</v>
      </c>
      <c r="W46" s="261">
        <v>7.7268460011484227E-2</v>
      </c>
      <c r="X46" s="261">
        <v>8.0182086831493596E-2</v>
      </c>
      <c r="Y46" s="261">
        <v>7.583167465403258E-2</v>
      </c>
      <c r="DA46" s="70" t="s">
        <v>2441</v>
      </c>
    </row>
    <row r="47" spans="1:105" ht="12" customHeight="1" x14ac:dyDescent="0.25">
      <c r="A47" s="41" t="s">
        <v>2442</v>
      </c>
      <c r="B47" s="350">
        <v>5.0534845536431672E-2</v>
      </c>
      <c r="C47" s="350">
        <v>4.7602198473589458E-2</v>
      </c>
      <c r="D47" s="350">
        <v>5.3391439521893597E-2</v>
      </c>
      <c r="E47" s="350">
        <v>0.13496018634153481</v>
      </c>
      <c r="F47" s="350">
        <v>0.1684264009757647</v>
      </c>
      <c r="G47" s="350">
        <v>0.18995316444057261</v>
      </c>
      <c r="H47" s="350">
        <v>0.233986619234303</v>
      </c>
      <c r="I47" s="350">
        <v>0.32341768390263609</v>
      </c>
      <c r="J47" s="350">
        <v>0.36565878804622032</v>
      </c>
      <c r="K47" s="350">
        <v>0.26802853364460238</v>
      </c>
      <c r="L47" s="350">
        <v>0.2369350998596082</v>
      </c>
      <c r="M47" s="350">
        <v>0.14842565324683621</v>
      </c>
      <c r="N47" s="350">
        <v>0.14251177174338389</v>
      </c>
      <c r="O47" s="350">
        <v>0.14150448865783641</v>
      </c>
      <c r="P47" s="350">
        <v>6.3872445242689105E-2</v>
      </c>
      <c r="Q47" s="350">
        <v>9.6160186147167162E-2</v>
      </c>
      <c r="R47" s="350">
        <v>0.1320595284848716</v>
      </c>
      <c r="S47" s="350">
        <v>0.13160126430400629</v>
      </c>
      <c r="T47" s="350">
        <v>0.1436309058821329</v>
      </c>
      <c r="U47" s="350">
        <v>0.1278574955177314</v>
      </c>
      <c r="V47" s="350">
        <v>4.8509811771556083E-2</v>
      </c>
      <c r="W47" s="350">
        <v>5.2322776611452543E-2</v>
      </c>
      <c r="X47" s="350">
        <v>5.4295755563146753E-2</v>
      </c>
      <c r="Y47" s="350">
        <v>5.1349849245158771E-2</v>
      </c>
      <c r="DA47" s="97" t="s">
        <v>2443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99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0.99999999999999978</v>
      </c>
      <c r="C51" s="232">
        <f t="shared" si="3"/>
        <v>0.99999999999999978</v>
      </c>
      <c r="D51" s="232">
        <f t="shared" si="3"/>
        <v>1</v>
      </c>
      <c r="E51" s="232">
        <f t="shared" si="3"/>
        <v>0.99999999999999989</v>
      </c>
      <c r="F51" s="232">
        <f t="shared" si="3"/>
        <v>1</v>
      </c>
      <c r="G51" s="232">
        <f t="shared" si="3"/>
        <v>1</v>
      </c>
      <c r="H51" s="232">
        <f t="shared" si="3"/>
        <v>1</v>
      </c>
      <c r="I51" s="232">
        <f t="shared" si="3"/>
        <v>1.0000000000000002</v>
      </c>
      <c r="J51" s="232">
        <f t="shared" si="3"/>
        <v>1.0000000000000002</v>
      </c>
      <c r="K51" s="232">
        <f t="shared" si="3"/>
        <v>0.99999999999999978</v>
      </c>
      <c r="L51" s="232">
        <f t="shared" si="3"/>
        <v>1</v>
      </c>
      <c r="M51" s="232">
        <f t="shared" si="3"/>
        <v>0.99999999999999989</v>
      </c>
      <c r="N51" s="232">
        <f t="shared" si="3"/>
        <v>0.99999999999999989</v>
      </c>
      <c r="O51" s="232">
        <f t="shared" si="3"/>
        <v>1.0000000000000002</v>
      </c>
      <c r="P51" s="232">
        <f t="shared" si="3"/>
        <v>1</v>
      </c>
      <c r="Q51" s="232">
        <f t="shared" si="3"/>
        <v>1.0000000000000002</v>
      </c>
      <c r="R51" s="232">
        <f t="shared" si="3"/>
        <v>1</v>
      </c>
      <c r="S51" s="232">
        <f t="shared" si="3"/>
        <v>0.99999999999999978</v>
      </c>
      <c r="T51" s="232">
        <f t="shared" si="3"/>
        <v>0.99999999999999967</v>
      </c>
      <c r="U51" s="232">
        <f t="shared" si="3"/>
        <v>1.0000000000000004</v>
      </c>
      <c r="V51" s="232">
        <f t="shared" si="3"/>
        <v>1.0000000000000002</v>
      </c>
      <c r="W51" s="232">
        <f t="shared" si="3"/>
        <v>1</v>
      </c>
      <c r="X51" s="232">
        <f t="shared" si="3"/>
        <v>1</v>
      </c>
      <c r="Y51" s="232">
        <f t="shared" si="3"/>
        <v>1.0000000000000002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2.5492412314749816E-2</v>
      </c>
      <c r="C52" s="299">
        <f t="shared" si="4"/>
        <v>2.5143849578114941E-2</v>
      </c>
      <c r="D52" s="299">
        <f t="shared" si="4"/>
        <v>2.5492233802952555E-2</v>
      </c>
      <c r="E52" s="299">
        <f t="shared" si="4"/>
        <v>2.6263024847550907E-2</v>
      </c>
      <c r="F52" s="299">
        <f t="shared" si="4"/>
        <v>2.5733080188160139E-2</v>
      </c>
      <c r="G52" s="299">
        <f t="shared" si="4"/>
        <v>2.5820289096583144E-2</v>
      </c>
      <c r="H52" s="299">
        <f t="shared" si="4"/>
        <v>2.6929001586998482E-2</v>
      </c>
      <c r="I52" s="299">
        <f t="shared" si="4"/>
        <v>2.7294716446547532E-2</v>
      </c>
      <c r="J52" s="299">
        <f t="shared" si="4"/>
        <v>2.7358302700036096E-2</v>
      </c>
      <c r="K52" s="299">
        <f t="shared" si="4"/>
        <v>2.7659196660178711E-2</v>
      </c>
      <c r="L52" s="299">
        <f t="shared" si="4"/>
        <v>2.7171326450656477E-2</v>
      </c>
      <c r="M52" s="299">
        <f t="shared" si="4"/>
        <v>2.3719461596831665E-2</v>
      </c>
      <c r="N52" s="299">
        <f t="shared" si="4"/>
        <v>2.433048996343741E-2</v>
      </c>
      <c r="O52" s="299">
        <f t="shared" si="4"/>
        <v>2.3076171094283865E-2</v>
      </c>
      <c r="P52" s="299">
        <f t="shared" si="4"/>
        <v>2.3384904211831269E-2</v>
      </c>
      <c r="Q52" s="299">
        <f t="shared" si="4"/>
        <v>2.5556619145555851E-2</v>
      </c>
      <c r="R52" s="299">
        <f t="shared" si="4"/>
        <v>2.5413836082361453E-2</v>
      </c>
      <c r="S52" s="299">
        <f t="shared" si="4"/>
        <v>2.4732378209879381E-2</v>
      </c>
      <c r="T52" s="299">
        <f t="shared" si="4"/>
        <v>2.6945040594380586E-2</v>
      </c>
      <c r="U52" s="299">
        <f t="shared" si="4"/>
        <v>2.6012637030218198E-2</v>
      </c>
      <c r="V52" s="299">
        <f t="shared" si="4"/>
        <v>2.1540326299414669E-2</v>
      </c>
      <c r="W52" s="299">
        <f t="shared" si="4"/>
        <v>2.4708333056551672E-2</v>
      </c>
      <c r="X52" s="299">
        <f t="shared" si="4"/>
        <v>2.5965586013384084E-2</v>
      </c>
      <c r="Y52" s="299">
        <f t="shared" si="4"/>
        <v>2.5987811652121624E-2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3.4669680748059747E-2</v>
      </c>
      <c r="C53" s="233">
        <f t="shared" si="5"/>
        <v>3.4195635426236333E-2</v>
      </c>
      <c r="D53" s="233">
        <f t="shared" si="5"/>
        <v>3.46694379720155E-2</v>
      </c>
      <c r="E53" s="233">
        <f t="shared" si="5"/>
        <v>3.5717713792669248E-2</v>
      </c>
      <c r="F53" s="233">
        <f t="shared" si="5"/>
        <v>3.4996989055897786E-2</v>
      </c>
      <c r="G53" s="233">
        <f t="shared" si="5"/>
        <v>3.5115593171353071E-2</v>
      </c>
      <c r="H53" s="233">
        <f t="shared" si="5"/>
        <v>3.6623442158317934E-2</v>
      </c>
      <c r="I53" s="233">
        <f t="shared" si="5"/>
        <v>3.7120814367304654E-2</v>
      </c>
      <c r="J53" s="233">
        <f t="shared" si="5"/>
        <v>3.72072916720491E-2</v>
      </c>
      <c r="K53" s="233">
        <f t="shared" si="5"/>
        <v>3.7616507457843049E-2</v>
      </c>
      <c r="L53" s="233">
        <f t="shared" si="5"/>
        <v>3.6953003972892799E-2</v>
      </c>
      <c r="M53" s="233">
        <f t="shared" si="5"/>
        <v>3.2258467771691064E-2</v>
      </c>
      <c r="N53" s="233">
        <f t="shared" si="5"/>
        <v>3.3089466350274883E-2</v>
      </c>
      <c r="O53" s="233">
        <f t="shared" si="5"/>
        <v>3.1383592688226047E-2</v>
      </c>
      <c r="P53" s="233">
        <f t="shared" si="5"/>
        <v>3.180346972809054E-2</v>
      </c>
      <c r="Q53" s="233">
        <f t="shared" si="5"/>
        <v>3.4757002037955953E-2</v>
      </c>
      <c r="R53" s="233">
        <f t="shared" si="5"/>
        <v>3.4562817072011566E-2</v>
      </c>
      <c r="S53" s="233">
        <f t="shared" si="5"/>
        <v>3.3636034365435954E-2</v>
      </c>
      <c r="T53" s="233">
        <f t="shared" si="5"/>
        <v>3.664525520835759E-2</v>
      </c>
      <c r="U53" s="233">
        <f t="shared" si="5"/>
        <v>3.5377186361096762E-2</v>
      </c>
      <c r="V53" s="233">
        <f t="shared" si="5"/>
        <v>2.9294843767203958E-2</v>
      </c>
      <c r="W53" s="233">
        <f t="shared" si="5"/>
        <v>3.3603332956910294E-2</v>
      </c>
      <c r="X53" s="233">
        <f t="shared" si="5"/>
        <v>3.5313196978202357E-2</v>
      </c>
      <c r="Y53" s="233">
        <f t="shared" si="5"/>
        <v>3.5343423846885401E-2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4.2827252688779682E-2</v>
      </c>
      <c r="C54" s="233">
        <f t="shared" si="6"/>
        <v>4.2241667291233104E-2</v>
      </c>
      <c r="D54" s="233">
        <f t="shared" si="6"/>
        <v>4.2826952788960315E-2</v>
      </c>
      <c r="E54" s="233">
        <f t="shared" si="6"/>
        <v>4.412188174388551E-2</v>
      </c>
      <c r="F54" s="233">
        <f t="shared" si="6"/>
        <v>4.3231574716109042E-2</v>
      </c>
      <c r="G54" s="233">
        <f t="shared" si="6"/>
        <v>4.3378085682259683E-2</v>
      </c>
      <c r="H54" s="233">
        <f t="shared" si="6"/>
        <v>4.5240722666157453E-2</v>
      </c>
      <c r="I54" s="233">
        <f t="shared" si="6"/>
        <v>4.5855123630199862E-2</v>
      </c>
      <c r="J54" s="233">
        <f t="shared" si="6"/>
        <v>4.5961948536060629E-2</v>
      </c>
      <c r="K54" s="233">
        <f t="shared" si="6"/>
        <v>4.6467450389100225E-2</v>
      </c>
      <c r="L54" s="233">
        <f t="shared" si="6"/>
        <v>4.5647828437102862E-2</v>
      </c>
      <c r="M54" s="233">
        <f t="shared" si="6"/>
        <v>3.98486954826772E-2</v>
      </c>
      <c r="N54" s="233">
        <f t="shared" si="6"/>
        <v>4.0875223138574855E-2</v>
      </c>
      <c r="O54" s="233">
        <f t="shared" si="6"/>
        <v>3.8767967438396896E-2</v>
      </c>
      <c r="P54" s="233">
        <f t="shared" si="6"/>
        <v>3.9286639075876539E-2</v>
      </c>
      <c r="Q54" s="233">
        <f t="shared" si="6"/>
        <v>4.2935120164533824E-2</v>
      </c>
      <c r="R54" s="233">
        <f t="shared" si="6"/>
        <v>4.269524461836724E-2</v>
      </c>
      <c r="S54" s="233">
        <f t="shared" si="6"/>
        <v>4.1550395392597354E-2</v>
      </c>
      <c r="T54" s="233">
        <f t="shared" si="6"/>
        <v>4.5267668198559374E-2</v>
      </c>
      <c r="U54" s="233">
        <f t="shared" si="6"/>
        <v>4.3701230210766585E-2</v>
      </c>
      <c r="V54" s="233">
        <f t="shared" si="6"/>
        <v>3.6187748183016649E-2</v>
      </c>
      <c r="W54" s="233">
        <f t="shared" si="6"/>
        <v>4.1509999535006829E-2</v>
      </c>
      <c r="X54" s="233">
        <f t="shared" si="6"/>
        <v>4.362218450248527E-2</v>
      </c>
      <c r="Y54" s="233">
        <f t="shared" si="6"/>
        <v>4.3659523575564331E-2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2.6512108807339802E-2</v>
      </c>
      <c r="C55" s="233">
        <f t="shared" si="7"/>
        <v>2.6149603561239545E-2</v>
      </c>
      <c r="D55" s="233">
        <f t="shared" si="7"/>
        <v>2.6511923155070664E-2</v>
      </c>
      <c r="E55" s="233">
        <f t="shared" si="7"/>
        <v>2.7313545841452937E-2</v>
      </c>
      <c r="F55" s="233">
        <f t="shared" si="7"/>
        <v>2.6762403395686543E-2</v>
      </c>
      <c r="G55" s="233">
        <f t="shared" si="7"/>
        <v>2.6853100660446463E-2</v>
      </c>
      <c r="H55" s="233">
        <f t="shared" si="7"/>
        <v>2.8006161650478419E-2</v>
      </c>
      <c r="I55" s="233">
        <f t="shared" si="7"/>
        <v>2.8386505104409421E-2</v>
      </c>
      <c r="J55" s="233">
        <f t="shared" si="7"/>
        <v>2.8452634808037534E-2</v>
      </c>
      <c r="K55" s="233">
        <f t="shared" si="7"/>
        <v>2.8765564526585855E-2</v>
      </c>
      <c r="L55" s="233">
        <f t="shared" si="7"/>
        <v>2.8258179508682726E-2</v>
      </c>
      <c r="M55" s="233">
        <f t="shared" si="7"/>
        <v>2.4668240060704932E-2</v>
      </c>
      <c r="N55" s="233">
        <f t="shared" si="7"/>
        <v>2.5303709561974908E-2</v>
      </c>
      <c r="O55" s="233">
        <f t="shared" si="7"/>
        <v>2.3999217938055217E-2</v>
      </c>
      <c r="P55" s="233">
        <f t="shared" si="7"/>
        <v>2.4320300380304513E-2</v>
      </c>
      <c r="Q55" s="233">
        <f t="shared" si="7"/>
        <v>2.6578883911378078E-2</v>
      </c>
      <c r="R55" s="233">
        <f t="shared" si="7"/>
        <v>2.6430389525655906E-2</v>
      </c>
      <c r="S55" s="233">
        <f t="shared" si="7"/>
        <v>2.5721673338274551E-2</v>
      </c>
      <c r="T55" s="233">
        <f t="shared" si="7"/>
        <v>2.8022842218155795E-2</v>
      </c>
      <c r="U55" s="233">
        <f t="shared" si="7"/>
        <v>2.7053142511426931E-2</v>
      </c>
      <c r="V55" s="233">
        <f t="shared" si="7"/>
        <v>2.2401939351391262E-2</v>
      </c>
      <c r="W55" s="233">
        <f t="shared" si="7"/>
        <v>2.5696666378813744E-2</v>
      </c>
      <c r="X55" s="233">
        <f t="shared" si="7"/>
        <v>2.7004209453919441E-2</v>
      </c>
      <c r="Y55" s="233">
        <f t="shared" si="7"/>
        <v>2.7027324118206492E-2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2.7175172540088787E-2</v>
      </c>
      <c r="C56" s="300">
        <f t="shared" si="8"/>
        <v>2.7185325070526661E-2</v>
      </c>
      <c r="D56" s="300">
        <f t="shared" si="8"/>
        <v>2.7176814659254981E-2</v>
      </c>
      <c r="E56" s="300">
        <f t="shared" si="8"/>
        <v>2.7400074405976835E-2</v>
      </c>
      <c r="F56" s="300">
        <f t="shared" si="8"/>
        <v>2.7299843299312964E-2</v>
      </c>
      <c r="G56" s="300">
        <f t="shared" si="8"/>
        <v>2.7277041849351893E-2</v>
      </c>
      <c r="H56" s="300">
        <f t="shared" si="8"/>
        <v>2.7732235643861024E-2</v>
      </c>
      <c r="I56" s="300">
        <f t="shared" si="8"/>
        <v>2.8017558172847918E-2</v>
      </c>
      <c r="J56" s="300">
        <f t="shared" si="8"/>
        <v>2.803574678488267E-2</v>
      </c>
      <c r="K56" s="300">
        <f t="shared" si="8"/>
        <v>2.8325053529269031E-2</v>
      </c>
      <c r="L56" s="300">
        <f t="shared" si="8"/>
        <v>2.7942890972631033E-2</v>
      </c>
      <c r="M56" s="300">
        <f t="shared" si="8"/>
        <v>2.7249971568344369E-2</v>
      </c>
      <c r="N56" s="300">
        <f t="shared" si="8"/>
        <v>2.7057613958442164E-2</v>
      </c>
      <c r="O56" s="300">
        <f t="shared" si="8"/>
        <v>2.7389004151848691E-2</v>
      </c>
      <c r="P56" s="300">
        <f t="shared" si="8"/>
        <v>2.7287518284189283E-2</v>
      </c>
      <c r="Q56" s="300">
        <f t="shared" si="8"/>
        <v>2.7049692613043373E-2</v>
      </c>
      <c r="R56" s="300">
        <f t="shared" si="8"/>
        <v>2.7028919852124019E-2</v>
      </c>
      <c r="S56" s="300">
        <f t="shared" si="8"/>
        <v>2.7141110404356548E-2</v>
      </c>
      <c r="T56" s="300">
        <f t="shared" si="8"/>
        <v>2.7879572505418428E-2</v>
      </c>
      <c r="U56" s="300">
        <f t="shared" si="8"/>
        <v>2.7417440625099765E-2</v>
      </c>
      <c r="V56" s="300">
        <f t="shared" si="8"/>
        <v>2.8445182956505853E-2</v>
      </c>
      <c r="W56" s="300">
        <f t="shared" si="8"/>
        <v>2.8649178335913929E-2</v>
      </c>
      <c r="X56" s="300">
        <f t="shared" si="8"/>
        <v>2.8480990715439906E-2</v>
      </c>
      <c r="Y56" s="300">
        <f t="shared" si="8"/>
        <v>2.8499894113692602E-2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0.1761353775746495</v>
      </c>
      <c r="C57" s="301">
        <f t="shared" si="9"/>
        <v>0.17620118101267282</v>
      </c>
      <c r="D57" s="301">
        <f t="shared" si="9"/>
        <v>0.17614602093961557</v>
      </c>
      <c r="E57" s="301">
        <f t="shared" si="9"/>
        <v>0.17759307485355358</v>
      </c>
      <c r="F57" s="301">
        <f t="shared" si="9"/>
        <v>0.17694342879184324</v>
      </c>
      <c r="G57" s="301">
        <f t="shared" si="9"/>
        <v>0.1767956416161697</v>
      </c>
      <c r="H57" s="301">
        <f t="shared" si="9"/>
        <v>0.17974597176576587</v>
      </c>
      <c r="I57" s="301">
        <f t="shared" si="9"/>
        <v>0.18159528445364387</v>
      </c>
      <c r="J57" s="301">
        <f t="shared" si="9"/>
        <v>0.18171317360572098</v>
      </c>
      <c r="K57" s="301">
        <f t="shared" si="9"/>
        <v>0.1835883099119289</v>
      </c>
      <c r="L57" s="301">
        <f t="shared" si="9"/>
        <v>0.18111133037816415</v>
      </c>
      <c r="M57" s="301">
        <f t="shared" si="9"/>
        <v>0.17662018609112096</v>
      </c>
      <c r="N57" s="301">
        <f t="shared" si="9"/>
        <v>0.17537342380471774</v>
      </c>
      <c r="O57" s="301">
        <f t="shared" si="9"/>
        <v>0.17752132320642666</v>
      </c>
      <c r="P57" s="301">
        <f t="shared" si="9"/>
        <v>0.17686354443456023</v>
      </c>
      <c r="Q57" s="301">
        <f t="shared" si="9"/>
        <v>0.17532208175120703</v>
      </c>
      <c r="R57" s="301">
        <f t="shared" si="9"/>
        <v>0.17518744348598905</v>
      </c>
      <c r="S57" s="301">
        <f t="shared" si="9"/>
        <v>0.17591460447268142</v>
      </c>
      <c r="T57" s="301">
        <f t="shared" si="9"/>
        <v>0.18070093290548978</v>
      </c>
      <c r="U57" s="301">
        <f t="shared" si="9"/>
        <v>0.17770563368120218</v>
      </c>
      <c r="V57" s="301">
        <f t="shared" si="9"/>
        <v>0.1843669265699453</v>
      </c>
      <c r="W57" s="301">
        <f t="shared" si="9"/>
        <v>0.18568911884388661</v>
      </c>
      <c r="X57" s="301">
        <f t="shared" si="9"/>
        <v>0.18459901389636976</v>
      </c>
      <c r="Y57" s="301">
        <f t="shared" si="9"/>
        <v>0.18472153592208157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5.3791390074057109E-2</v>
      </c>
      <c r="C58" s="302">
        <f t="shared" si="10"/>
        <v>6.1613924803937563E-2</v>
      </c>
      <c r="D58" s="302">
        <f t="shared" si="10"/>
        <v>5.3819971392543159E-2</v>
      </c>
      <c r="E58" s="302">
        <f t="shared" si="10"/>
        <v>3.849676123109811E-2</v>
      </c>
      <c r="F58" s="302">
        <f t="shared" si="10"/>
        <v>5.0085194174119448E-2</v>
      </c>
      <c r="G58" s="302">
        <f t="shared" si="10"/>
        <v>4.7649344883521808E-2</v>
      </c>
      <c r="H58" s="302">
        <f t="shared" si="10"/>
        <v>2.5825046391682125E-2</v>
      </c>
      <c r="I58" s="302">
        <f t="shared" si="10"/>
        <v>2.0105352126841145E-2</v>
      </c>
      <c r="J58" s="302">
        <f t="shared" si="10"/>
        <v>1.8490129442294855E-2</v>
      </c>
      <c r="K58" s="302">
        <f t="shared" si="10"/>
        <v>1.449265149261564E-2</v>
      </c>
      <c r="L58" s="302">
        <f t="shared" si="10"/>
        <v>2.2467767758412572E-2</v>
      </c>
      <c r="M58" s="302">
        <f t="shared" si="10"/>
        <v>8.8845047056527252E-2</v>
      </c>
      <c r="N58" s="302">
        <f t="shared" si="10"/>
        <v>7.5958564518898805E-2</v>
      </c>
      <c r="O58" s="302">
        <f t="shared" si="10"/>
        <v>0.10015338593428279</v>
      </c>
      <c r="P58" s="302">
        <f t="shared" si="10"/>
        <v>9.4498893246636906E-2</v>
      </c>
      <c r="Q58" s="302">
        <f t="shared" si="10"/>
        <v>5.0417506533976794E-2</v>
      </c>
      <c r="R58" s="302">
        <f t="shared" si="10"/>
        <v>5.3398342996437545E-2</v>
      </c>
      <c r="S58" s="302">
        <f t="shared" si="10"/>
        <v>6.94197143809165E-2</v>
      </c>
      <c r="T58" s="302">
        <f t="shared" si="10"/>
        <v>2.7972926219668477E-2</v>
      </c>
      <c r="U58" s="302">
        <f t="shared" si="10"/>
        <v>4.5146962234278665E-2</v>
      </c>
      <c r="V58" s="302">
        <f t="shared" si="10"/>
        <v>0.12921316479018835</v>
      </c>
      <c r="W58" s="302">
        <f t="shared" si="10"/>
        <v>8.9224509411553715E-2</v>
      </c>
      <c r="X58" s="302">
        <f t="shared" si="10"/>
        <v>6.2324455868426991E-2</v>
      </c>
      <c r="Y58" s="302">
        <f t="shared" si="10"/>
        <v>6.2103549963977073E-2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0.12234398750059242</v>
      </c>
      <c r="C59" s="302">
        <f t="shared" si="11"/>
        <v>0.11458725620873525</v>
      </c>
      <c r="D59" s="302">
        <f t="shared" si="11"/>
        <v>0.12232604954707241</v>
      </c>
      <c r="E59" s="302">
        <f t="shared" si="11"/>
        <v>0.13909631362245548</v>
      </c>
      <c r="F59" s="302">
        <f t="shared" si="11"/>
        <v>0.12685823461772383</v>
      </c>
      <c r="G59" s="302">
        <f t="shared" si="11"/>
        <v>0.12914629673264788</v>
      </c>
      <c r="H59" s="302">
        <f t="shared" si="11"/>
        <v>0.15392092537408372</v>
      </c>
      <c r="I59" s="302">
        <f t="shared" si="11"/>
        <v>0.16148993232680273</v>
      </c>
      <c r="J59" s="302">
        <f t="shared" si="11"/>
        <v>0.16322304416342615</v>
      </c>
      <c r="K59" s="302">
        <f t="shared" si="11"/>
        <v>0.16909565841931326</v>
      </c>
      <c r="L59" s="302">
        <f t="shared" si="11"/>
        <v>0.15864356261975157</v>
      </c>
      <c r="M59" s="302">
        <f t="shared" si="11"/>
        <v>8.7775139034593719E-2</v>
      </c>
      <c r="N59" s="302">
        <f t="shared" si="11"/>
        <v>9.9414859285818946E-2</v>
      </c>
      <c r="O59" s="302">
        <f t="shared" si="11"/>
        <v>7.7367937272143888E-2</v>
      </c>
      <c r="P59" s="302">
        <f t="shared" si="11"/>
        <v>8.2364651187923341E-2</v>
      </c>
      <c r="Q59" s="302">
        <f t="shared" si="11"/>
        <v>0.12490457521723022</v>
      </c>
      <c r="R59" s="302">
        <f t="shared" si="11"/>
        <v>0.12178910048955152</v>
      </c>
      <c r="S59" s="302">
        <f t="shared" si="11"/>
        <v>0.10649489009176492</v>
      </c>
      <c r="T59" s="302">
        <f t="shared" si="11"/>
        <v>0.15272800668582129</v>
      </c>
      <c r="U59" s="302">
        <f t="shared" si="11"/>
        <v>0.13255867144692352</v>
      </c>
      <c r="V59" s="302">
        <f t="shared" si="11"/>
        <v>5.5153761779756977E-2</v>
      </c>
      <c r="W59" s="302">
        <f t="shared" si="11"/>
        <v>9.6464609432332885E-2</v>
      </c>
      <c r="X59" s="302">
        <f t="shared" si="11"/>
        <v>0.12227455802794276</v>
      </c>
      <c r="Y59" s="302">
        <f t="shared" si="11"/>
        <v>0.12261798595810451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7.8531125810219607E-2</v>
      </c>
      <c r="C60" s="301">
        <f t="shared" si="12"/>
        <v>7.8804426285276494E-2</v>
      </c>
      <c r="D60" s="301">
        <f t="shared" si="12"/>
        <v>7.8476944572617224E-2</v>
      </c>
      <c r="E60" s="301">
        <f t="shared" si="12"/>
        <v>7.3736119925720142E-2</v>
      </c>
      <c r="F60" s="301">
        <f t="shared" si="12"/>
        <v>7.4536050744233071E-2</v>
      </c>
      <c r="G60" s="301">
        <f t="shared" si="12"/>
        <v>7.5538925988202804E-2</v>
      </c>
      <c r="H60" s="301">
        <f t="shared" si="12"/>
        <v>7.0665090333542513E-2</v>
      </c>
      <c r="I60" s="301">
        <f t="shared" si="12"/>
        <v>6.7668487631494176E-2</v>
      </c>
      <c r="J60" s="301">
        <f t="shared" si="12"/>
        <v>6.9394277485221381E-2</v>
      </c>
      <c r="K60" s="301">
        <f t="shared" si="12"/>
        <v>6.6842172231036473E-2</v>
      </c>
      <c r="L60" s="301">
        <f t="shared" si="12"/>
        <v>6.7170340662473113E-2</v>
      </c>
      <c r="M60" s="301">
        <f t="shared" si="12"/>
        <v>8.6577852420886586E-2</v>
      </c>
      <c r="N60" s="301">
        <f t="shared" si="12"/>
        <v>8.6872668412260393E-2</v>
      </c>
      <c r="O60" s="301">
        <f t="shared" si="12"/>
        <v>8.9313468221544443E-2</v>
      </c>
      <c r="P60" s="301">
        <f t="shared" si="12"/>
        <v>8.878765200257295E-2</v>
      </c>
      <c r="Q60" s="301">
        <f t="shared" si="12"/>
        <v>8.2776728082980186E-2</v>
      </c>
      <c r="R60" s="301">
        <f t="shared" si="12"/>
        <v>8.3360108579878384E-2</v>
      </c>
      <c r="S60" s="301">
        <f t="shared" si="12"/>
        <v>8.1943015795941196E-2</v>
      </c>
      <c r="T60" s="301">
        <f t="shared" si="12"/>
        <v>6.3879178701666192E-2</v>
      </c>
      <c r="U60" s="301">
        <f t="shared" si="12"/>
        <v>7.1288870051790701E-2</v>
      </c>
      <c r="V60" s="301">
        <f t="shared" si="12"/>
        <v>8.1130668642760473E-2</v>
      </c>
      <c r="W60" s="301">
        <f t="shared" si="12"/>
        <v>3.9500168534361488E-2</v>
      </c>
      <c r="X60" s="301">
        <f t="shared" si="12"/>
        <v>3.5532374948653175E-2</v>
      </c>
      <c r="Y60" s="301">
        <f t="shared" si="12"/>
        <v>3.4857076642419001E-2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5.2528865249174779E-2</v>
      </c>
      <c r="C61" s="302">
        <f t="shared" si="13"/>
        <v>5.3157699715599242E-2</v>
      </c>
      <c r="D61" s="302">
        <f t="shared" si="13"/>
        <v>5.2474866093605597E-2</v>
      </c>
      <c r="E61" s="302">
        <f t="shared" si="13"/>
        <v>4.6947834581218213E-2</v>
      </c>
      <c r="F61" s="302">
        <f t="shared" si="13"/>
        <v>4.8288308952309719E-2</v>
      </c>
      <c r="G61" s="302">
        <f t="shared" si="13"/>
        <v>4.9202231109687994E-2</v>
      </c>
      <c r="H61" s="302">
        <f t="shared" si="13"/>
        <v>4.3197508714804045E-2</v>
      </c>
      <c r="I61" s="302">
        <f t="shared" si="13"/>
        <v>3.9827876856015694E-2</v>
      </c>
      <c r="J61" s="302">
        <f t="shared" si="13"/>
        <v>4.1488808731184559E-2</v>
      </c>
      <c r="K61" s="302">
        <f t="shared" si="13"/>
        <v>3.8629791637654197E-2</v>
      </c>
      <c r="L61" s="302">
        <f t="shared" si="13"/>
        <v>3.9455587682803508E-2</v>
      </c>
      <c r="M61" s="302">
        <f t="shared" si="13"/>
        <v>6.2384001592118273E-2</v>
      </c>
      <c r="N61" s="302">
        <f t="shared" si="13"/>
        <v>6.2055568649554228E-2</v>
      </c>
      <c r="O61" s="302">
        <f t="shared" si="13"/>
        <v>6.5775773705374907E-2</v>
      </c>
      <c r="P61" s="302">
        <f t="shared" si="13"/>
        <v>6.4935049706505044E-2</v>
      </c>
      <c r="Q61" s="302">
        <f t="shared" si="13"/>
        <v>5.6708976554513214E-2</v>
      </c>
      <c r="R61" s="302">
        <f t="shared" si="13"/>
        <v>5.7437995775869707E-2</v>
      </c>
      <c r="S61" s="302">
        <f t="shared" si="13"/>
        <v>5.6715990021864227E-2</v>
      </c>
      <c r="T61" s="302">
        <f t="shared" si="13"/>
        <v>3.6395237295397981E-2</v>
      </c>
      <c r="U61" s="302">
        <f t="shared" si="13"/>
        <v>4.4755980280968131E-2</v>
      </c>
      <c r="V61" s="302">
        <f t="shared" si="13"/>
        <v>5.91595358173575E-2</v>
      </c>
      <c r="W61" s="302">
        <f t="shared" si="13"/>
        <v>1.4297668816678766E-2</v>
      </c>
      <c r="X61" s="302">
        <f t="shared" si="13"/>
        <v>9.047477215001409E-3</v>
      </c>
      <c r="Y61" s="302">
        <f t="shared" si="13"/>
        <v>8.3495087572549379E-3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2.6002260561044824E-2</v>
      </c>
      <c r="C62" s="302">
        <f t="shared" si="14"/>
        <v>2.5646726569677248E-2</v>
      </c>
      <c r="D62" s="302">
        <f t="shared" si="14"/>
        <v>2.6002078479011627E-2</v>
      </c>
      <c r="E62" s="302">
        <f t="shared" si="14"/>
        <v>2.6788285344501932E-2</v>
      </c>
      <c r="F62" s="302">
        <f t="shared" si="14"/>
        <v>2.6247741791923344E-2</v>
      </c>
      <c r="G62" s="302">
        <f t="shared" si="14"/>
        <v>2.633669487851481E-2</v>
      </c>
      <c r="H62" s="302">
        <f t="shared" si="14"/>
        <v>2.7467581618738454E-2</v>
      </c>
      <c r="I62" s="302">
        <f t="shared" si="14"/>
        <v>2.7840610775478478E-2</v>
      </c>
      <c r="J62" s="302">
        <f t="shared" si="14"/>
        <v>2.7905468754036825E-2</v>
      </c>
      <c r="K62" s="302">
        <f t="shared" si="14"/>
        <v>2.8212380593382286E-2</v>
      </c>
      <c r="L62" s="302">
        <f t="shared" si="14"/>
        <v>2.7714752979669608E-2</v>
      </c>
      <c r="M62" s="302">
        <f t="shared" si="14"/>
        <v>2.4193850828768307E-2</v>
      </c>
      <c r="N62" s="302">
        <f t="shared" si="14"/>
        <v>2.4817099762706168E-2</v>
      </c>
      <c r="O62" s="302">
        <f t="shared" si="14"/>
        <v>2.3537694516169543E-2</v>
      </c>
      <c r="P62" s="302">
        <f t="shared" si="14"/>
        <v>2.3852602296067903E-2</v>
      </c>
      <c r="Q62" s="302">
        <f t="shared" si="14"/>
        <v>2.6067751528466968E-2</v>
      </c>
      <c r="R62" s="302">
        <f t="shared" si="14"/>
        <v>2.5922112804008683E-2</v>
      </c>
      <c r="S62" s="302">
        <f t="shared" si="14"/>
        <v>2.5227025774076966E-2</v>
      </c>
      <c r="T62" s="302">
        <f t="shared" si="14"/>
        <v>2.7483941406268208E-2</v>
      </c>
      <c r="U62" s="302">
        <f t="shared" si="14"/>
        <v>2.6532889770822566E-2</v>
      </c>
      <c r="V62" s="302">
        <f t="shared" si="14"/>
        <v>2.1971132825402976E-2</v>
      </c>
      <c r="W62" s="302">
        <f t="shared" si="14"/>
        <v>2.5202499717682725E-2</v>
      </c>
      <c r="X62" s="302">
        <f t="shared" si="14"/>
        <v>2.6484897733651768E-2</v>
      </c>
      <c r="Y62" s="302">
        <f t="shared" si="14"/>
        <v>2.6507567885164063E-2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0.251621967963785</v>
      </c>
      <c r="C63" s="301">
        <f t="shared" si="15"/>
        <v>0.25171597287524689</v>
      </c>
      <c r="D63" s="301">
        <f t="shared" si="15"/>
        <v>0.25163717277087944</v>
      </c>
      <c r="E63" s="301">
        <f t="shared" si="15"/>
        <v>0.25370439264793371</v>
      </c>
      <c r="F63" s="301">
        <f t="shared" si="15"/>
        <v>0.2527763268454904</v>
      </c>
      <c r="G63" s="301">
        <f t="shared" si="15"/>
        <v>0.2525652023088138</v>
      </c>
      <c r="H63" s="301">
        <f t="shared" si="15"/>
        <v>0.25677995966537986</v>
      </c>
      <c r="I63" s="301">
        <f t="shared" si="15"/>
        <v>0.25942183493377702</v>
      </c>
      <c r="J63" s="301">
        <f t="shared" si="15"/>
        <v>0.25959024800817282</v>
      </c>
      <c r="K63" s="301">
        <f t="shared" si="15"/>
        <v>0.26226901415989845</v>
      </c>
      <c r="L63" s="301">
        <f t="shared" si="15"/>
        <v>0.25873047196880583</v>
      </c>
      <c r="M63" s="301">
        <f t="shared" si="15"/>
        <v>0.25231455155874422</v>
      </c>
      <c r="N63" s="301">
        <f t="shared" si="15"/>
        <v>0.25053346257816816</v>
      </c>
      <c r="O63" s="301">
        <f t="shared" si="15"/>
        <v>0.25360189029489527</v>
      </c>
      <c r="P63" s="301">
        <f t="shared" si="15"/>
        <v>0.25266220633508601</v>
      </c>
      <c r="Q63" s="301">
        <f t="shared" si="15"/>
        <v>0.25046011678743868</v>
      </c>
      <c r="R63" s="301">
        <f t="shared" si="15"/>
        <v>0.25026777640855574</v>
      </c>
      <c r="S63" s="301">
        <f t="shared" si="15"/>
        <v>0.25130657781811627</v>
      </c>
      <c r="T63" s="301">
        <f t="shared" si="15"/>
        <v>0.25814418986498533</v>
      </c>
      <c r="U63" s="301">
        <f t="shared" si="15"/>
        <v>0.25386519097314608</v>
      </c>
      <c r="V63" s="301">
        <f t="shared" si="15"/>
        <v>0.26338132367135048</v>
      </c>
      <c r="W63" s="301">
        <f t="shared" si="15"/>
        <v>0.26527016977698087</v>
      </c>
      <c r="X63" s="301">
        <f t="shared" si="15"/>
        <v>0.2637128769948141</v>
      </c>
      <c r="Y63" s="301">
        <f t="shared" si="15"/>
        <v>0.26388790846011662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7.6844842962938739E-2</v>
      </c>
      <c r="C64" s="302">
        <f t="shared" si="16"/>
        <v>8.8019892577053671E-2</v>
      </c>
      <c r="D64" s="302">
        <f t="shared" si="16"/>
        <v>7.6885673417918798E-2</v>
      </c>
      <c r="E64" s="302">
        <f t="shared" si="16"/>
        <v>5.4995373187283023E-2</v>
      </c>
      <c r="F64" s="302">
        <f t="shared" si="16"/>
        <v>7.1550277391599235E-2</v>
      </c>
      <c r="G64" s="302">
        <f t="shared" si="16"/>
        <v>6.8070492690745429E-2</v>
      </c>
      <c r="H64" s="302">
        <f t="shared" si="16"/>
        <v>3.6892923416688754E-2</v>
      </c>
      <c r="I64" s="302">
        <f t="shared" si="16"/>
        <v>2.8721931609773078E-2</v>
      </c>
      <c r="J64" s="302">
        <f t="shared" si="16"/>
        <v>2.6414470631849787E-2</v>
      </c>
      <c r="K64" s="302">
        <f t="shared" si="16"/>
        <v>2.0703787846593769E-2</v>
      </c>
      <c r="L64" s="302">
        <f t="shared" si="16"/>
        <v>3.2096811083446523E-2</v>
      </c>
      <c r="M64" s="302">
        <f t="shared" si="16"/>
        <v>0.12692149579503892</v>
      </c>
      <c r="N64" s="302">
        <f t="shared" si="16"/>
        <v>0.10851223502699821</v>
      </c>
      <c r="O64" s="302">
        <f t="shared" si="16"/>
        <v>0.14307626562040399</v>
      </c>
      <c r="P64" s="302">
        <f t="shared" si="16"/>
        <v>0.13499841892376699</v>
      </c>
      <c r="Q64" s="302">
        <f t="shared" si="16"/>
        <v>7.2025009334252585E-2</v>
      </c>
      <c r="R64" s="302">
        <f t="shared" si="16"/>
        <v>7.6283347137767896E-2</v>
      </c>
      <c r="S64" s="302">
        <f t="shared" si="16"/>
        <v>9.9171020544166419E-2</v>
      </c>
      <c r="T64" s="302">
        <f t="shared" si="16"/>
        <v>3.9961323170954972E-2</v>
      </c>
      <c r="U64" s="302">
        <f t="shared" si="16"/>
        <v>6.4495660334683819E-2</v>
      </c>
      <c r="V64" s="302">
        <f t="shared" si="16"/>
        <v>0.18459023541455477</v>
      </c>
      <c r="W64" s="302">
        <f t="shared" si="16"/>
        <v>0.12746358487364817</v>
      </c>
      <c r="X64" s="302">
        <f t="shared" si="16"/>
        <v>8.9034936954895741E-2</v>
      </c>
      <c r="Y64" s="302">
        <f t="shared" si="16"/>
        <v>8.8719357091395834E-2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0.17477712500084625</v>
      </c>
      <c r="C65" s="302">
        <f t="shared" si="17"/>
        <v>0.16369608029819321</v>
      </c>
      <c r="D65" s="302">
        <f t="shared" si="17"/>
        <v>0.17475149935296064</v>
      </c>
      <c r="E65" s="302">
        <f t="shared" si="17"/>
        <v>0.19870901946065067</v>
      </c>
      <c r="F65" s="302">
        <f t="shared" si="17"/>
        <v>0.18122604945389115</v>
      </c>
      <c r="G65" s="302">
        <f t="shared" si="17"/>
        <v>0.18449470961806835</v>
      </c>
      <c r="H65" s="302">
        <f t="shared" si="17"/>
        <v>0.2198870362486911</v>
      </c>
      <c r="I65" s="302">
        <f t="shared" si="17"/>
        <v>0.23069990332400395</v>
      </c>
      <c r="J65" s="302">
        <f t="shared" si="17"/>
        <v>0.233175777376323</v>
      </c>
      <c r="K65" s="302">
        <f t="shared" si="17"/>
        <v>0.24156522631330465</v>
      </c>
      <c r="L65" s="302">
        <f t="shared" si="17"/>
        <v>0.22663366088535936</v>
      </c>
      <c r="M65" s="302">
        <f t="shared" si="17"/>
        <v>0.1253930557637053</v>
      </c>
      <c r="N65" s="302">
        <f t="shared" si="17"/>
        <v>0.14202122755116994</v>
      </c>
      <c r="O65" s="302">
        <f t="shared" si="17"/>
        <v>0.11052562467449127</v>
      </c>
      <c r="P65" s="302">
        <f t="shared" si="17"/>
        <v>0.11766378741131904</v>
      </c>
      <c r="Q65" s="302">
        <f t="shared" si="17"/>
        <v>0.17843510745318608</v>
      </c>
      <c r="R65" s="302">
        <f t="shared" si="17"/>
        <v>0.17398442927078789</v>
      </c>
      <c r="S65" s="302">
        <f t="shared" si="17"/>
        <v>0.15213555727394987</v>
      </c>
      <c r="T65" s="302">
        <f t="shared" si="17"/>
        <v>0.21818286669403036</v>
      </c>
      <c r="U65" s="302">
        <f t="shared" si="17"/>
        <v>0.18936953063846224</v>
      </c>
      <c r="V65" s="302">
        <f t="shared" si="17"/>
        <v>7.8791088256795705E-2</v>
      </c>
      <c r="W65" s="302">
        <f t="shared" si="17"/>
        <v>0.1378065849033327</v>
      </c>
      <c r="X65" s="302">
        <f t="shared" si="17"/>
        <v>0.17467794003991835</v>
      </c>
      <c r="Y65" s="302">
        <f t="shared" si="17"/>
        <v>0.17516855136872075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0.13181212977429338</v>
      </c>
      <c r="C66" s="301">
        <f t="shared" si="18"/>
        <v>0.13594561819526516</v>
      </c>
      <c r="D66" s="301">
        <f t="shared" si="18"/>
        <v>0.13184116464255821</v>
      </c>
      <c r="E66" s="301">
        <f t="shared" si="18"/>
        <v>0.1227237016667556</v>
      </c>
      <c r="F66" s="301">
        <f t="shared" si="18"/>
        <v>0.13056007122854482</v>
      </c>
      <c r="G66" s="301">
        <f t="shared" si="18"/>
        <v>0.12879382589461655</v>
      </c>
      <c r="H66" s="301">
        <f t="shared" si="18"/>
        <v>0.1114896002314637</v>
      </c>
      <c r="I66" s="301">
        <f t="shared" si="18"/>
        <v>0.10490772934208854</v>
      </c>
      <c r="J66" s="301">
        <f t="shared" si="18"/>
        <v>0.10204253906021443</v>
      </c>
      <c r="K66" s="301">
        <f t="shared" si="18"/>
        <v>9.5800592925208941E-2</v>
      </c>
      <c r="L66" s="301">
        <f t="shared" si="18"/>
        <v>0.10827601404695908</v>
      </c>
      <c r="M66" s="301">
        <f t="shared" si="18"/>
        <v>0.14579267063544832</v>
      </c>
      <c r="N66" s="301">
        <f t="shared" si="18"/>
        <v>0.14069504887813566</v>
      </c>
      <c r="O66" s="301">
        <f t="shared" si="18"/>
        <v>0.14917617409110723</v>
      </c>
      <c r="P66" s="301">
        <f t="shared" si="18"/>
        <v>0.14734716586354679</v>
      </c>
      <c r="Q66" s="301">
        <f t="shared" si="18"/>
        <v>0.12882409644304443</v>
      </c>
      <c r="R66" s="301">
        <f t="shared" si="18"/>
        <v>0.13046325855459087</v>
      </c>
      <c r="S66" s="301">
        <f t="shared" si="18"/>
        <v>0.1389499769027811</v>
      </c>
      <c r="T66" s="301">
        <f t="shared" si="18"/>
        <v>0.11559838592572652</v>
      </c>
      <c r="U66" s="301">
        <f t="shared" si="18"/>
        <v>0.12816790716141888</v>
      </c>
      <c r="V66" s="301">
        <f t="shared" si="18"/>
        <v>0.1598439336283447</v>
      </c>
      <c r="W66" s="301">
        <f t="shared" si="18"/>
        <v>0.15646237111598729</v>
      </c>
      <c r="X66" s="301">
        <f t="shared" si="18"/>
        <v>0.14673758212762372</v>
      </c>
      <c r="Y66" s="301">
        <f t="shared" si="18"/>
        <v>0.14680459318976177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0.12236357911079915</v>
      </c>
      <c r="C67" s="301">
        <f t="shared" si="19"/>
        <v>0.12069047797495173</v>
      </c>
      <c r="D67" s="301">
        <f t="shared" si="19"/>
        <v>0.12236272225417232</v>
      </c>
      <c r="E67" s="301">
        <f t="shared" si="19"/>
        <v>0.12606251926824433</v>
      </c>
      <c r="F67" s="301">
        <f t="shared" si="19"/>
        <v>0.12351878490316871</v>
      </c>
      <c r="G67" s="301">
        <f t="shared" si="19"/>
        <v>0.12393738766359906</v>
      </c>
      <c r="H67" s="301">
        <f t="shared" si="19"/>
        <v>0.12925920761759266</v>
      </c>
      <c r="I67" s="301">
        <f t="shared" si="19"/>
        <v>0.13101463894342813</v>
      </c>
      <c r="J67" s="301">
        <f t="shared" si="19"/>
        <v>0.13131985296017323</v>
      </c>
      <c r="K67" s="301">
        <f t="shared" si="19"/>
        <v>0.13276414396885777</v>
      </c>
      <c r="L67" s="301">
        <f t="shared" si="19"/>
        <v>0.13042236696315107</v>
      </c>
      <c r="M67" s="301">
        <f t="shared" si="19"/>
        <v>0.113853415664792</v>
      </c>
      <c r="N67" s="301">
        <f t="shared" si="19"/>
        <v>0.11678635182449955</v>
      </c>
      <c r="O67" s="301">
        <f t="shared" si="19"/>
        <v>0.11076562125256252</v>
      </c>
      <c r="P67" s="301">
        <f t="shared" si="19"/>
        <v>0.11224754021679013</v>
      </c>
      <c r="Q67" s="301">
        <f t="shared" si="19"/>
        <v>0.12267177189866803</v>
      </c>
      <c r="R67" s="301">
        <f t="shared" si="19"/>
        <v>0.12198641319533496</v>
      </c>
      <c r="S67" s="301">
        <f t="shared" si="19"/>
        <v>0.11871541540742103</v>
      </c>
      <c r="T67" s="301">
        <f t="shared" si="19"/>
        <v>0.12933619485302678</v>
      </c>
      <c r="U67" s="301">
        <f t="shared" si="19"/>
        <v>0.1248606577450474</v>
      </c>
      <c r="V67" s="301">
        <f t="shared" si="19"/>
        <v>0.10339356623719043</v>
      </c>
      <c r="W67" s="301">
        <f t="shared" si="19"/>
        <v>0.11859999867144802</v>
      </c>
      <c r="X67" s="301">
        <f t="shared" si="19"/>
        <v>0.12463481286424362</v>
      </c>
      <c r="Y67" s="301">
        <f t="shared" si="19"/>
        <v>0.12474149593018376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8.2859192667235348E-2</v>
      </c>
      <c r="C68" s="235">
        <f t="shared" si="20"/>
        <v>8.1726242729236107E-2</v>
      </c>
      <c r="D68" s="235">
        <f t="shared" si="20"/>
        <v>8.2858612441903207E-2</v>
      </c>
      <c r="E68" s="235">
        <f t="shared" si="20"/>
        <v>8.5363951006257155E-2</v>
      </c>
      <c r="F68" s="235">
        <f t="shared" si="20"/>
        <v>8.3641446831553154E-2</v>
      </c>
      <c r="G68" s="235">
        <f t="shared" si="20"/>
        <v>8.3924906068603866E-2</v>
      </c>
      <c r="H68" s="235">
        <f t="shared" si="20"/>
        <v>8.7528606680442059E-2</v>
      </c>
      <c r="I68" s="235">
        <f t="shared" si="20"/>
        <v>8.8717306974258961E-2</v>
      </c>
      <c r="J68" s="235">
        <f t="shared" si="20"/>
        <v>8.8923984379431331E-2</v>
      </c>
      <c r="K68" s="235">
        <f t="shared" si="20"/>
        <v>8.9901994240092459E-2</v>
      </c>
      <c r="L68" s="235">
        <f t="shared" si="20"/>
        <v>8.8316246638480908E-2</v>
      </c>
      <c r="M68" s="235">
        <f t="shared" si="20"/>
        <v>7.7096487148758608E-2</v>
      </c>
      <c r="N68" s="235">
        <f t="shared" si="20"/>
        <v>7.9082541529513994E-2</v>
      </c>
      <c r="O68" s="235">
        <f t="shared" si="20"/>
        <v>7.5005569622653395E-2</v>
      </c>
      <c r="P68" s="235">
        <f t="shared" si="20"/>
        <v>7.6009059467151779E-2</v>
      </c>
      <c r="Q68" s="235">
        <f t="shared" si="20"/>
        <v>8.3067887164194762E-2</v>
      </c>
      <c r="R68" s="235">
        <f t="shared" si="20"/>
        <v>8.2603792625130817E-2</v>
      </c>
      <c r="S68" s="235">
        <f t="shared" si="20"/>
        <v>8.0388817892514966E-2</v>
      </c>
      <c r="T68" s="235">
        <f t="shared" si="20"/>
        <v>8.7580739024233439E-2</v>
      </c>
      <c r="U68" s="235">
        <f t="shared" si="20"/>
        <v>8.4550103648786984E-2</v>
      </c>
      <c r="V68" s="235">
        <f t="shared" si="20"/>
        <v>7.0013540692876297E-2</v>
      </c>
      <c r="W68" s="235">
        <f t="shared" si="20"/>
        <v>8.0310662794139259E-2</v>
      </c>
      <c r="X68" s="235">
        <f t="shared" si="20"/>
        <v>8.4397171504864588E-2</v>
      </c>
      <c r="Y68" s="235">
        <f t="shared" si="20"/>
        <v>8.4469412548966991E-2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56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0">
        <f t="shared" ref="B72:Y72" si="21">SUM(B$73:B$83)</f>
        <v>34.645428678717927</v>
      </c>
      <c r="C72" s="320">
        <f t="shared" si="21"/>
        <v>33.859480761038007</v>
      </c>
      <c r="D72" s="320">
        <f t="shared" si="21"/>
        <v>32.556683940060388</v>
      </c>
      <c r="E72" s="320">
        <f t="shared" si="21"/>
        <v>34.41060599968371</v>
      </c>
      <c r="F72" s="320">
        <f t="shared" si="21"/>
        <v>35.005746367309833</v>
      </c>
      <c r="G72" s="320">
        <f t="shared" si="21"/>
        <v>33.273407087200702</v>
      </c>
      <c r="H72" s="320">
        <f t="shared" si="21"/>
        <v>30.280075308652805</v>
      </c>
      <c r="I72" s="320">
        <f t="shared" si="21"/>
        <v>29.22311913726033</v>
      </c>
      <c r="J72" s="320">
        <f t="shared" si="21"/>
        <v>29.536418993568105</v>
      </c>
      <c r="K72" s="320">
        <f t="shared" si="21"/>
        <v>31.340516934491948</v>
      </c>
      <c r="L72" s="320">
        <f t="shared" si="21"/>
        <v>27.702085430671744</v>
      </c>
      <c r="M72" s="320">
        <f t="shared" si="21"/>
        <v>24.924492419182684</v>
      </c>
      <c r="N72" s="320">
        <f t="shared" si="21"/>
        <v>25.65807241693091</v>
      </c>
      <c r="O72" s="320">
        <f t="shared" si="21"/>
        <v>25.663413278733429</v>
      </c>
      <c r="P72" s="320">
        <f t="shared" si="21"/>
        <v>22.437509136768142</v>
      </c>
      <c r="Q72" s="320">
        <f t="shared" si="21"/>
        <v>21.349572942242169</v>
      </c>
      <c r="R72" s="320">
        <f t="shared" si="21"/>
        <v>21.233046283665814</v>
      </c>
      <c r="S72" s="320">
        <f t="shared" si="21"/>
        <v>20.862461114388751</v>
      </c>
      <c r="T72" s="320">
        <f t="shared" si="21"/>
        <v>21.155617032714087</v>
      </c>
      <c r="U72" s="320">
        <f t="shared" si="21"/>
        <v>21.009449719205392</v>
      </c>
      <c r="V72" s="320">
        <f t="shared" si="21"/>
        <v>23.129100041450613</v>
      </c>
      <c r="W72" s="320">
        <f t="shared" si="21"/>
        <v>21.759846802709639</v>
      </c>
      <c r="X72" s="320">
        <f t="shared" si="21"/>
        <v>19.940487487099574</v>
      </c>
      <c r="Y72" s="320">
        <f t="shared" si="21"/>
        <v>19.224191617035544</v>
      </c>
      <c r="DA72" s="95"/>
    </row>
    <row r="73" spans="1:105" ht="12" customHeight="1" x14ac:dyDescent="0.25">
      <c r="A73" s="55" t="s">
        <v>91</v>
      </c>
      <c r="B73" s="330">
        <f>IF(B$6=0,0,B$6/TRE!B$5*1000)</f>
        <v>0.88319555269913541</v>
      </c>
      <c r="C73" s="330">
        <f>IF(C$6=0,0,C$6/TRE!C$5*1000)</f>
        <v>0.85135769104861658</v>
      </c>
      <c r="D73" s="330">
        <f>IF(D$6=0,0,D$6/TRE!D$5*1000)</f>
        <v>0.82994259884884991</v>
      </c>
      <c r="E73" s="330">
        <f>IF(E$6=0,0,E$6/TRE!E$5*1000)</f>
        <v>0.90372660038897767</v>
      </c>
      <c r="F73" s="330">
        <f>IF(F$6=0,0,F$6/TRE!F$5*1000)</f>
        <v>0.90080567831637959</v>
      </c>
      <c r="G73" s="330">
        <f>IF(G$6=0,0,G$6/TRE!G$5*1000)</f>
        <v>0.8591289902198207</v>
      </c>
      <c r="H73" s="330">
        <f>IF(H$6=0,0,H$6/TRE!H$5*1000)</f>
        <v>0.81541219604114479</v>
      </c>
      <c r="I73" s="330">
        <f>IF(I$6=0,0,I$6/TRE!I$5*1000)</f>
        <v>0.79763675053519723</v>
      </c>
      <c r="J73" s="330">
        <f>IF(J$6=0,0,J$6/TRE!J$5*1000)</f>
        <v>0.80806629150113163</v>
      </c>
      <c r="K73" s="330">
        <f>IF(K$6=0,0,K$6/TRE!K$5*1000)</f>
        <v>0.86685352132277405</v>
      </c>
      <c r="L73" s="330">
        <f>IF(L$6=0,0,L$6/TRE!L$5*1000)</f>
        <v>0.75270240660075649</v>
      </c>
      <c r="M73" s="330">
        <f>IF(M$6=0,0,M$6/TRE!M$5*1000)</f>
        <v>0.59119554075732572</v>
      </c>
      <c r="N73" s="330">
        <f>IF(N$6=0,0,N$6/TRE!N$5*1000)</f>
        <v>0.62427347342128792</v>
      </c>
      <c r="O73" s="330">
        <f>IF(O$6=0,0,O$6/TRE!O$5*1000)</f>
        <v>0.59221331568336899</v>
      </c>
      <c r="P73" s="330">
        <f>IF(P$6=0,0,P$6/TRE!P$5*1000)</f>
        <v>0.52469900191541197</v>
      </c>
      <c r="Q73" s="330">
        <f>IF(Q$6=0,0,Q$6/TRE!Q$5*1000)</f>
        <v>0.5456229046051474</v>
      </c>
      <c r="R73" s="330">
        <f>IF(R$6=0,0,R$6/TRE!R$5*1000)</f>
        <v>0.53961315778227703</v>
      </c>
      <c r="S73" s="330">
        <f>IF(S$6=0,0,S$6/TRE!S$5*1000)</f>
        <v>0.51597827866996449</v>
      </c>
      <c r="T73" s="330">
        <f>IF(T$6=0,0,T$6/TRE!T$5*1000)</f>
        <v>0.57003895974565044</v>
      </c>
      <c r="U73" s="330">
        <f>IF(U$6=0,0,U$6/TRE!U$5*1000)</f>
        <v>0.54651118975030943</v>
      </c>
      <c r="V73" s="330">
        <f>IF(V$6=0,0,V$6/TRE!V$5*1000)</f>
        <v>0.49820836190465162</v>
      </c>
      <c r="W73" s="330">
        <f>IF(W$6=0,0,W$6/TRE!W$5*1000)</f>
        <v>0.53764954206089077</v>
      </c>
      <c r="X73" s="330">
        <f>IF(X$6=0,0,X$6/TRE!X$5*1000)</f>
        <v>0.51776644299509311</v>
      </c>
      <c r="Y73" s="330">
        <f>IF(Y$6=0,0,Y$6/TRE!Y$5*1000)</f>
        <v>0.49959467090781501</v>
      </c>
      <c r="DA73" s="67"/>
    </row>
    <row r="74" spans="1:105" ht="12" customHeight="1" x14ac:dyDescent="0.25">
      <c r="A74" s="173" t="s">
        <v>92</v>
      </c>
      <c r="B74" s="331">
        <f>IF(B$7=0,0,B$7/TRE!B$5*1000)</f>
        <v>1.2011459516708243</v>
      </c>
      <c r="C74" s="331">
        <f>IF(C$7=0,0,C$7/TRE!C$5*1000)</f>
        <v>1.1578464598261191</v>
      </c>
      <c r="D74" s="331">
        <f>IF(D$7=0,0,D$7/TRE!D$5*1000)</f>
        <v>1.1287219344344368</v>
      </c>
      <c r="E74" s="331">
        <f>IF(E$7=0,0,E$7/TRE!E$5*1000)</f>
        <v>1.2290681765290099</v>
      </c>
      <c r="F74" s="331">
        <f>IF(F$7=0,0,F$7/TRE!F$5*1000)</f>
        <v>1.2250957225102763</v>
      </c>
      <c r="G74" s="331">
        <f>IF(G$7=0,0,G$7/TRE!G$5*1000)</f>
        <v>1.1684154266989559</v>
      </c>
      <c r="H74" s="331">
        <f>IF(H$7=0,0,H$7/TRE!H$5*1000)</f>
        <v>1.1089605866159569</v>
      </c>
      <c r="I74" s="331">
        <f>IF(I$7=0,0,I$7/TRE!I$5*1000)</f>
        <v>1.0847859807278688</v>
      </c>
      <c r="J74" s="331">
        <f>IF(J$7=0,0,J$7/TRE!J$5*1000)</f>
        <v>1.0989701564415393</v>
      </c>
      <c r="K74" s="331">
        <f>IF(K$7=0,0,K$7/TRE!K$5*1000)</f>
        <v>1.1789207889989728</v>
      </c>
      <c r="L74" s="331">
        <f>IF(L$7=0,0,L$7/TRE!L$5*1000)</f>
        <v>1.0236752729770284</v>
      </c>
      <c r="M74" s="331">
        <f>IF(M$7=0,0,M$7/TRE!M$5*1000)</f>
        <v>0.80402593542996292</v>
      </c>
      <c r="N74" s="331">
        <f>IF(N$7=0,0,N$7/TRE!N$5*1000)</f>
        <v>0.84901192385295154</v>
      </c>
      <c r="O74" s="331">
        <f>IF(O$7=0,0,O$7/TRE!O$5*1000)</f>
        <v>0.80541010932938151</v>
      </c>
      <c r="P74" s="331">
        <f>IF(P$7=0,0,P$7/TRE!P$5*1000)</f>
        <v>0.71359064260496052</v>
      </c>
      <c r="Q74" s="331">
        <f>IF(Q$7=0,0,Q$7/TRE!Q$5*1000)</f>
        <v>0.74204715026300028</v>
      </c>
      <c r="R74" s="331">
        <f>IF(R$7=0,0,R$7/TRE!R$5*1000)</f>
        <v>0.73387389458389651</v>
      </c>
      <c r="S74" s="331">
        <f>IF(S$7=0,0,S$7/TRE!S$5*1000)</f>
        <v>0.70173045899115161</v>
      </c>
      <c r="T74" s="331">
        <f>IF(T$7=0,0,T$7/TRE!T$5*1000)</f>
        <v>0.77525298525408437</v>
      </c>
      <c r="U74" s="331">
        <f>IF(U$7=0,0,U$7/TRE!U$5*1000)</f>
        <v>0.74325521806042105</v>
      </c>
      <c r="V74" s="331">
        <f>IF(V$7=0,0,V$7/TRE!V$5*1000)</f>
        <v>0.67756337219032636</v>
      </c>
      <c r="W74" s="331">
        <f>IF(W$7=0,0,W$7/TRE!W$5*1000)</f>
        <v>0.73120337720281181</v>
      </c>
      <c r="X74" s="331">
        <f>IF(X$7=0,0,X$7/TRE!X$5*1000)</f>
        <v>0.70416236247332664</v>
      </c>
      <c r="Y74" s="331">
        <f>IF(Y$7=0,0,Y$7/TRE!Y$5*1000)</f>
        <v>0.67944875243462832</v>
      </c>
      <c r="DA74" s="177"/>
    </row>
    <row r="75" spans="1:105" ht="12" customHeight="1" x14ac:dyDescent="0.25">
      <c r="A75" s="173" t="s">
        <v>93</v>
      </c>
      <c r="B75" s="331">
        <f>IF(B$8=0,0,B$8/TRE!B$5*1000)</f>
        <v>1.4837685285345472</v>
      </c>
      <c r="C75" s="331">
        <f>IF(C$8=0,0,C$8/TRE!C$5*1000)</f>
        <v>1.4302809209616762</v>
      </c>
      <c r="D75" s="331">
        <f>IF(D$8=0,0,D$8/TRE!D$5*1000)</f>
        <v>1.3943035660660685</v>
      </c>
      <c r="E75" s="331">
        <f>IF(E$8=0,0,E$8/TRE!E$5*1000)</f>
        <v>1.5182606886534822</v>
      </c>
      <c r="F75" s="331">
        <f>IF(F$8=0,0,F$8/TRE!F$5*1000)</f>
        <v>1.5133535395715179</v>
      </c>
      <c r="G75" s="331">
        <f>IF(G$8=0,0,G$8/TRE!G$5*1000)</f>
        <v>1.4433367035692988</v>
      </c>
      <c r="H75" s="331">
        <f>IF(H$8=0,0,H$8/TRE!H$5*1000)</f>
        <v>1.3698924893491236</v>
      </c>
      <c r="I75" s="331">
        <f>IF(I$8=0,0,I$8/TRE!I$5*1000)</f>
        <v>1.3400297408991317</v>
      </c>
      <c r="J75" s="331">
        <f>IF(J$8=0,0,J$8/TRE!J$5*1000)</f>
        <v>1.3575513697219006</v>
      </c>
      <c r="K75" s="331">
        <f>IF(K$8=0,0,K$8/TRE!K$5*1000)</f>
        <v>1.4563139158222602</v>
      </c>
      <c r="L75" s="331">
        <f>IF(L$8=0,0,L$8/TRE!L$5*1000)</f>
        <v>1.2645400430892704</v>
      </c>
      <c r="M75" s="331">
        <f>IF(M$8=0,0,M$8/TRE!M$5*1000)</f>
        <v>0.99320850847230746</v>
      </c>
      <c r="N75" s="331">
        <f>IF(N$8=0,0,N$8/TRE!N$5*1000)</f>
        <v>1.0487794353477637</v>
      </c>
      <c r="O75" s="331">
        <f>IF(O$8=0,0,O$8/TRE!O$5*1000)</f>
        <v>0.99491837034805974</v>
      </c>
      <c r="P75" s="331">
        <f>IF(P$8=0,0,P$8/TRE!P$5*1000)</f>
        <v>0.88149432321789212</v>
      </c>
      <c r="Q75" s="331">
        <f>IF(Q$8=0,0,Q$8/TRE!Q$5*1000)</f>
        <v>0.91664647973664748</v>
      </c>
      <c r="R75" s="331">
        <f>IF(R$8=0,0,R$8/TRE!R$5*1000)</f>
        <v>0.90655010507422529</v>
      </c>
      <c r="S75" s="331">
        <f>IF(S$8=0,0,S$8/TRE!S$5*1000)</f>
        <v>0.86684350816554012</v>
      </c>
      <c r="T75" s="331">
        <f>IF(T$8=0,0,T$8/TRE!T$5*1000)</f>
        <v>0.95766545237269252</v>
      </c>
      <c r="U75" s="331">
        <f>IF(U$8=0,0,U$8/TRE!U$5*1000)</f>
        <v>0.91813879878051996</v>
      </c>
      <c r="V75" s="331">
        <f>IF(V$8=0,0,V$8/TRE!V$5*1000)</f>
        <v>0.83699004799981491</v>
      </c>
      <c r="W75" s="331">
        <f>IF(W$8=0,0,W$8/TRE!W$5*1000)</f>
        <v>0.90325123066229684</v>
      </c>
      <c r="X75" s="331">
        <f>IF(X$8=0,0,X$8/TRE!X$5*1000)</f>
        <v>0.86984762423175654</v>
      </c>
      <c r="Y75" s="331">
        <f>IF(Y$8=0,0,Y$8/TRE!Y$5*1000)</f>
        <v>0.83931904712512928</v>
      </c>
      <c r="DA75" s="177"/>
    </row>
    <row r="76" spans="1:105" ht="12" customHeight="1" x14ac:dyDescent="0.25">
      <c r="A76" s="173" t="s">
        <v>94</v>
      </c>
      <c r="B76" s="331">
        <f>IF(B$9=0,0,B$9/TRE!B$5*1000)</f>
        <v>0.91852337480710067</v>
      </c>
      <c r="C76" s="331">
        <f>IF(C$9=0,0,C$9/TRE!C$5*1000)</f>
        <v>0.88541199869056153</v>
      </c>
      <c r="D76" s="331">
        <f>IF(D$9=0,0,D$9/TRE!D$5*1000)</f>
        <v>0.86314030280280407</v>
      </c>
      <c r="E76" s="331">
        <f>IF(E$9=0,0,E$9/TRE!E$5*1000)</f>
        <v>0.9398756644045364</v>
      </c>
      <c r="F76" s="331">
        <f>IF(F$9=0,0,F$9/TRE!F$5*1000)</f>
        <v>0.93683790544903478</v>
      </c>
      <c r="G76" s="331">
        <f>IF(G$9=0,0,G$9/TRE!G$5*1000)</f>
        <v>0.89349414982861319</v>
      </c>
      <c r="H76" s="331">
        <f>IF(H$9=0,0,H$9/TRE!H$5*1000)</f>
        <v>0.84802868388279062</v>
      </c>
      <c r="I76" s="331">
        <f>IF(I$9=0,0,I$9/TRE!I$5*1000)</f>
        <v>0.82954222055660487</v>
      </c>
      <c r="J76" s="331">
        <f>IF(J$9=0,0,J$9/TRE!J$5*1000)</f>
        <v>0.84038894316117674</v>
      </c>
      <c r="K76" s="331">
        <f>IF(K$9=0,0,K$9/TRE!K$5*1000)</f>
        <v>0.90152766217568492</v>
      </c>
      <c r="L76" s="331">
        <f>IF(L$9=0,0,L$9/TRE!L$5*1000)</f>
        <v>0.78281050286478648</v>
      </c>
      <c r="M76" s="331">
        <f>IF(M$9=0,0,M$9/TRE!M$5*1000)</f>
        <v>0.61484336238761883</v>
      </c>
      <c r="N76" s="331">
        <f>IF(N$9=0,0,N$9/TRE!N$5*1000)</f>
        <v>0.64924441235813934</v>
      </c>
      <c r="O76" s="331">
        <f>IF(O$9=0,0,O$9/TRE!O$5*1000)</f>
        <v>0.6159018483107036</v>
      </c>
      <c r="P76" s="331">
        <f>IF(P$9=0,0,P$9/TRE!P$5*1000)</f>
        <v>0.54568696199202826</v>
      </c>
      <c r="Q76" s="331">
        <f>IF(Q$9=0,0,Q$9/TRE!Q$5*1000)</f>
        <v>0.56744782078935319</v>
      </c>
      <c r="R76" s="331">
        <f>IF(R$9=0,0,R$9/TRE!R$5*1000)</f>
        <v>0.56119768409356796</v>
      </c>
      <c r="S76" s="331">
        <f>IF(S$9=0,0,S$9/TRE!S$5*1000)</f>
        <v>0.53661740981676298</v>
      </c>
      <c r="T76" s="331">
        <f>IF(T$9=0,0,T$9/TRE!T$5*1000)</f>
        <v>0.59284051813547611</v>
      </c>
      <c r="U76" s="331">
        <f>IF(U$9=0,0,U$9/TRE!U$5*1000)</f>
        <v>0.56837163734032181</v>
      </c>
      <c r="V76" s="331">
        <f>IF(V$9=0,0,V$9/TRE!V$5*1000)</f>
        <v>0.51813669638083781</v>
      </c>
      <c r="W76" s="331">
        <f>IF(W$9=0,0,W$9/TRE!W$5*1000)</f>
        <v>0.55915552374332644</v>
      </c>
      <c r="X76" s="331">
        <f>IF(X$9=0,0,X$9/TRE!X$5*1000)</f>
        <v>0.53847710071489674</v>
      </c>
      <c r="Y76" s="331">
        <f>IF(Y$9=0,0,Y$9/TRE!Y$5*1000)</f>
        <v>0.5195784577441277</v>
      </c>
      <c r="DA76" s="177"/>
    </row>
    <row r="77" spans="1:105" ht="12" customHeight="1" x14ac:dyDescent="0.25">
      <c r="A77" s="56" t="s">
        <v>95</v>
      </c>
      <c r="B77" s="332">
        <f>IF(B$10=0,0,B$10/TRE!B$5*1000)</f>
        <v>0.94149550206949995</v>
      </c>
      <c r="C77" s="332">
        <f>IF(C$10=0,0,C$10/TRE!C$5*1000)</f>
        <v>0.92048099120806193</v>
      </c>
      <c r="D77" s="332">
        <f>IF(D$10=0,0,D$10/TRE!D$5*1000)</f>
        <v>0.88478696535896439</v>
      </c>
      <c r="E77" s="332">
        <f>IF(E$10=0,0,E$10/TRE!E$5*1000)</f>
        <v>0.9428531647460866</v>
      </c>
      <c r="F77" s="332">
        <f>IF(F$10=0,0,F$10/TRE!F$5*1000)</f>
        <v>0.95565139040305269</v>
      </c>
      <c r="G77" s="332">
        <f>IF(G$10=0,0,G$10/TRE!G$5*1000)</f>
        <v>0.90760011758809533</v>
      </c>
      <c r="H77" s="332">
        <f>IF(H$10=0,0,H$10/TRE!H$5*1000)</f>
        <v>0.83973418377341735</v>
      </c>
      <c r="I77" s="332">
        <f>IF(I$10=0,0,I$10/TRE!I$5*1000)</f>
        <v>0.81876044042025642</v>
      </c>
      <c r="J77" s="332">
        <f>IF(J$10=0,0,J$10/TRE!J$5*1000)</f>
        <v>0.82807556383587433</v>
      </c>
      <c r="K77" s="332">
        <f>IF(K$10=0,0,K$10/TRE!K$5*1000)</f>
        <v>0.88772181980444698</v>
      </c>
      <c r="L77" s="332">
        <f>IF(L$10=0,0,L$10/TRE!L$5*1000)</f>
        <v>0.77407635290377108</v>
      </c>
      <c r="M77" s="332">
        <f>IF(M$10=0,0,M$10/TRE!M$5*1000)</f>
        <v>0.67919170977814303</v>
      </c>
      <c r="N77" s="332">
        <f>IF(N$10=0,0,N$10/TRE!N$5*1000)</f>
        <v>0.69424621837506983</v>
      </c>
      <c r="O77" s="332">
        <f>IF(O$10=0,0,O$10/TRE!O$5*1000)</f>
        <v>0.70289533284183847</v>
      </c>
      <c r="P77" s="332">
        <f>IF(P$10=0,0,P$10/TRE!P$5*1000)</f>
        <v>0.61226394082122482</v>
      </c>
      <c r="Q77" s="332">
        <f>IF(Q$10=0,0,Q$10/TRE!Q$5*1000)</f>
        <v>0.57749938550739865</v>
      </c>
      <c r="R77" s="332">
        <f>IF(R$10=0,0,R$10/TRE!R$5*1000)</f>
        <v>0.57390630621764305</v>
      </c>
      <c r="S77" s="332">
        <f>IF(S$10=0,0,S$10/TRE!S$5*1000)</f>
        <v>0.56623036041222063</v>
      </c>
      <c r="T77" s="332">
        <f>IF(T$10=0,0,T$10/TRE!T$5*1000)</f>
        <v>0.58980955896041742</v>
      </c>
      <c r="U77" s="332">
        <f>IF(U$10=0,0,U$10/TRE!U$5*1000)</f>
        <v>0.57602534024233265</v>
      </c>
      <c r="V77" s="332">
        <f>IF(V$10=0,0,V$10/TRE!V$5*1000)</f>
        <v>0.65791148229838992</v>
      </c>
      <c r="W77" s="332">
        <f>IF(W$10=0,0,W$10/TRE!W$5*1000)</f>
        <v>0.62340173161299495</v>
      </c>
      <c r="X77" s="332">
        <f>IF(X$10=0,0,X$10/TRE!X$5*1000)</f>
        <v>0.56792483898142876</v>
      </c>
      <c r="Y77" s="332">
        <f>IF(Y$10=0,0,Y$10/TRE!Y$5*1000)</f>
        <v>0.54788742550684977</v>
      </c>
      <c r="DA77" s="68"/>
    </row>
    <row r="78" spans="1:105" ht="12" customHeight="1" x14ac:dyDescent="0.25">
      <c r="A78" s="174" t="s">
        <v>2403</v>
      </c>
      <c r="B78" s="348">
        <f>IF(B$16=0,0,B$16/TRE!B$5*1000)</f>
        <v>6.1022856615615728</v>
      </c>
      <c r="C78" s="348">
        <f>IF(C$16=0,0,C$16/TRE!C$5*1000)</f>
        <v>5.9660804985707729</v>
      </c>
      <c r="D78" s="348">
        <f>IF(D$16=0,0,D$16/TRE!D$5*1000)</f>
        <v>5.7347303310303221</v>
      </c>
      <c r="E78" s="348">
        <f>IF(E$16=0,0,E$16/TRE!E$5*1000)</f>
        <v>6.1110853270579693</v>
      </c>
      <c r="F78" s="348">
        <f>IF(F$16=0,0,F$16/TRE!F$5*1000)</f>
        <v>6.1940367896494148</v>
      </c>
      <c r="G78" s="348">
        <f>IF(G$16=0,0,G$16/TRE!G$5*1000)</f>
        <v>5.8825933547376561</v>
      </c>
      <c r="H78" s="348">
        <f>IF(H$16=0,0,H$16/TRE!H$5*1000)</f>
        <v>5.4427215614943707</v>
      </c>
      <c r="I78" s="348">
        <f>IF(I$16=0,0,I$16/TRE!I$5*1000)</f>
        <v>5.3067806323535134</v>
      </c>
      <c r="J78" s="348">
        <f>IF(J$16=0,0,J$16/TRE!J$5*1000)</f>
        <v>5.3671564322695549</v>
      </c>
      <c r="K78" s="348">
        <f>IF(K$16=0,0,K$16/TRE!K$5*1000)</f>
        <v>5.7537525357695642</v>
      </c>
      <c r="L78" s="348">
        <f>IF(L$16=0,0,L$16/TRE!L$5*1000)</f>
        <v>5.0171615465985173</v>
      </c>
      <c r="M78" s="348">
        <f>IF(M$16=0,0,M$16/TRE!M$5*1000)</f>
        <v>4.4021684893027802</v>
      </c>
      <c r="N78" s="348">
        <f>IF(N$16=0,0,N$16/TRE!N$5*1000)</f>
        <v>4.499744007986564</v>
      </c>
      <c r="O78" s="348">
        <f>IF(O$16=0,0,O$16/TRE!O$5*1000)</f>
        <v>4.5558030832341379</v>
      </c>
      <c r="P78" s="348">
        <f>IF(P$16=0,0,P$16/TRE!P$5*1000)</f>
        <v>3.9683773942116436</v>
      </c>
      <c r="Q78" s="348">
        <f>IF(Q$16=0,0,Q$16/TRE!Q$5*1000)</f>
        <v>3.743051572733139</v>
      </c>
      <c r="R78" s="348">
        <f>IF(R$16=0,0,R$16/TRE!R$5*1000)</f>
        <v>3.7197630958550949</v>
      </c>
      <c r="S78" s="348">
        <f>IF(S$16=0,0,S$16/TRE!S$5*1000)</f>
        <v>3.6700115952643944</v>
      </c>
      <c r="T78" s="348">
        <f>IF(T$16=0,0,T$16/TRE!T$5*1000)</f>
        <v>3.8228397340027049</v>
      </c>
      <c r="U78" s="348">
        <f>IF(U$16=0,0,U$16/TRE!U$5*1000)</f>
        <v>3.7334975756447486</v>
      </c>
      <c r="V78" s="348">
        <f>IF(V$16=0,0,V$16/TRE!V$5*1000)</f>
        <v>4.264241088971044</v>
      </c>
      <c r="W78" s="348">
        <f>IF(W$16=0,0,W$16/TRE!W$5*1000)</f>
        <v>4.0405667789731154</v>
      </c>
      <c r="X78" s="348">
        <f>IF(X$16=0,0,X$16/TRE!X$5*1000)</f>
        <v>3.680994326731482</v>
      </c>
      <c r="Y78" s="348">
        <f>IF(Y$16=0,0,Y$16/TRE!Y$5*1000)</f>
        <v>3.5511222023592097</v>
      </c>
      <c r="DA78" s="178"/>
    </row>
    <row r="79" spans="1:105" ht="12" customHeight="1" x14ac:dyDescent="0.25">
      <c r="A79" s="174" t="s">
        <v>2413</v>
      </c>
      <c r="B79" s="348">
        <f>IF(B$24=0,0,B$24/TRE!B$5*1000)</f>
        <v>2.7207445183173884</v>
      </c>
      <c r="C79" s="348">
        <f>IF(C$24=0,0,C$24/TRE!C$5*1000)</f>
        <v>2.668276955690958</v>
      </c>
      <c r="D79" s="348">
        <f>IF(D$24=0,0,D$24/TRE!D$5*1000)</f>
        <v>2.5549490810323361</v>
      </c>
      <c r="E79" s="348">
        <f>IF(E$24=0,0,E$24/TRE!E$5*1000)</f>
        <v>2.5373045707093831</v>
      </c>
      <c r="F79" s="348">
        <f>IF(F$24=0,0,F$24/TRE!F$5*1000)</f>
        <v>2.609190087573559</v>
      </c>
      <c r="G79" s="348">
        <f>IF(G$24=0,0,G$24/TRE!G$5*1000)</f>
        <v>2.5134374353353963</v>
      </c>
      <c r="H79" s="348">
        <f>IF(H$24=0,0,H$24/TRE!H$5*1000)</f>
        <v>2.1397442569924201</v>
      </c>
      <c r="I79" s="348">
        <f>IF(I$24=0,0,I$24/TRE!I$5*1000)</f>
        <v>1.9774842758933808</v>
      </c>
      <c r="J79" s="348">
        <f>IF(J$24=0,0,J$24/TRE!J$5*1000)</f>
        <v>2.0496584555594279</v>
      </c>
      <c r="K79" s="348">
        <f>IF(K$24=0,0,K$24/TRE!K$5*1000)</f>
        <v>2.0948682307450261</v>
      </c>
      <c r="L79" s="348">
        <f>IF(L$24=0,0,L$24/TRE!L$5*1000)</f>
        <v>1.8607585154391542</v>
      </c>
      <c r="M79" s="348">
        <f>IF(M$24=0,0,M$24/TRE!M$5*1000)</f>
        <v>2.1579090263335052</v>
      </c>
      <c r="N79" s="348">
        <f>IF(N$24=0,0,N$24/TRE!N$5*1000)</f>
        <v>2.228985217173804</v>
      </c>
      <c r="O79" s="348">
        <f>IF(O$24=0,0,O$24/TRE!O$5*1000)</f>
        <v>2.292088446326519</v>
      </c>
      <c r="P79" s="348">
        <f>IF(P$24=0,0,P$24/TRE!P$5*1000)</f>
        <v>1.9921737530399211</v>
      </c>
      <c r="Q79" s="348">
        <f>IF(Q$24=0,0,Q$24/TRE!Q$5*1000)</f>
        <v>1.7672477941277311</v>
      </c>
      <c r="R79" s="348">
        <f>IF(R$24=0,0,R$24/TRE!R$5*1000)</f>
        <v>1.7699890436879653</v>
      </c>
      <c r="S79" s="348">
        <f>IF(S$24=0,0,S$24/TRE!S$5*1000)</f>
        <v>1.7095329806385668</v>
      </c>
      <c r="T79" s="348">
        <f>IF(T$24=0,0,T$24/TRE!T$5*1000)</f>
        <v>1.3514034409767564</v>
      </c>
      <c r="U79" s="348">
        <f>IF(U$24=0,0,U$24/TRE!U$5*1000)</f>
        <v>1.4977399308920634</v>
      </c>
      <c r="V79" s="348">
        <f>IF(V$24=0,0,V$24/TRE!V$5*1000)</f>
        <v>1.8764793514681875</v>
      </c>
      <c r="W79" s="348">
        <f>IF(W$24=0,0,W$24/TRE!W$5*1000)</f>
        <v>0.85951761598891774</v>
      </c>
      <c r="X79" s="348">
        <f>IF(X$24=0,0,X$24/TRE!X$5*1000)</f>
        <v>0.7085328780505491</v>
      </c>
      <c r="Y79" s="348">
        <f>IF(Y$24=0,0,Y$24/TRE!Y$5*1000)</f>
        <v>0.6700991205835567</v>
      </c>
      <c r="DA79" s="178"/>
    </row>
    <row r="80" spans="1:105" ht="12" customHeight="1" x14ac:dyDescent="0.25">
      <c r="A80" s="174" t="s">
        <v>2418</v>
      </c>
      <c r="B80" s="348">
        <f>IF(B$27=0,0,B$27/TRE!B$5*1000)</f>
        <v>8.7175509450879609</v>
      </c>
      <c r="C80" s="348">
        <f>IF(C$27=0,0,C$27/TRE!C$5*1000)</f>
        <v>8.5229721408153889</v>
      </c>
      <c r="D80" s="348">
        <f>IF(D$27=0,0,D$27/TRE!D$5*1000)</f>
        <v>8.1924719014718921</v>
      </c>
      <c r="E80" s="348">
        <f>IF(E$27=0,0,E$27/TRE!E$5*1000)</f>
        <v>8.730121895797101</v>
      </c>
      <c r="F80" s="348">
        <f>IF(F$27=0,0,F$27/TRE!F$5*1000)</f>
        <v>8.8486239852134503</v>
      </c>
      <c r="G80" s="348">
        <f>IF(G$27=0,0,G$27/TRE!G$5*1000)</f>
        <v>8.4037047924823636</v>
      </c>
      <c r="H80" s="348">
        <f>IF(H$27=0,0,H$27/TRE!H$5*1000)</f>
        <v>7.7753165164205313</v>
      </c>
      <c r="I80" s="348">
        <f>IF(I$27=0,0,I$27/TRE!I$5*1000)</f>
        <v>7.5811151890764483</v>
      </c>
      <c r="J80" s="348">
        <f>IF(J$27=0,0,J$27/TRE!J$5*1000)</f>
        <v>7.6673663318136498</v>
      </c>
      <c r="K80" s="348">
        <f>IF(K$27=0,0,K$27/TRE!K$5*1000)</f>
        <v>8.2196464796708053</v>
      </c>
      <c r="L80" s="348">
        <f>IF(L$27=0,0,L$27/TRE!L$5*1000)</f>
        <v>7.1673736379978799</v>
      </c>
      <c r="M80" s="348">
        <f>IF(M$27=0,0,M$27/TRE!M$5*1000)</f>
        <v>6.2888121275753992</v>
      </c>
      <c r="N80" s="348">
        <f>IF(N$27=0,0,N$27/TRE!N$5*1000)</f>
        <v>6.4282057256950909</v>
      </c>
      <c r="O80" s="348">
        <f>IF(O$27=0,0,O$27/TRE!O$5*1000)</f>
        <v>6.5082901189059115</v>
      </c>
      <c r="P80" s="348">
        <f>IF(P$27=0,0,P$27/TRE!P$5*1000)</f>
        <v>5.6691105631594905</v>
      </c>
      <c r="Q80" s="348">
        <f>IF(Q$27=0,0,Q$27/TRE!Q$5*1000)</f>
        <v>5.3472165324759144</v>
      </c>
      <c r="R80" s="348">
        <f>IF(R$27=0,0,R$27/TRE!R$5*1000)</f>
        <v>5.3139472797929921</v>
      </c>
      <c r="S80" s="348">
        <f>IF(S$27=0,0,S$27/TRE!S$5*1000)</f>
        <v>5.2428737075205625</v>
      </c>
      <c r="T80" s="348">
        <f>IF(T$27=0,0,T$27/TRE!T$5*1000)</f>
        <v>5.4611996200038631</v>
      </c>
      <c r="U80" s="348">
        <f>IF(U$27=0,0,U$27/TRE!U$5*1000)</f>
        <v>5.3335679652067851</v>
      </c>
      <c r="V80" s="348">
        <f>IF(V$27=0,0,V$27/TRE!V$5*1000)</f>
        <v>6.0917729842443507</v>
      </c>
      <c r="W80" s="348">
        <f>IF(W$27=0,0,W$27/TRE!W$5*1000)</f>
        <v>5.7722382556758793</v>
      </c>
      <c r="X80" s="348">
        <f>IF(X$27=0,0,X$27/TRE!X$5*1000)</f>
        <v>5.2585633239021199</v>
      </c>
      <c r="Y80" s="348">
        <f>IF(Y$27=0,0,Y$27/TRE!Y$5*1000)</f>
        <v>5.0730317176560158</v>
      </c>
      <c r="DA80" s="178"/>
    </row>
    <row r="81" spans="1:105" ht="12" customHeight="1" x14ac:dyDescent="0.25">
      <c r="A81" s="174" t="s">
        <v>2428</v>
      </c>
      <c r="B81" s="348">
        <f>IF(B$35=0,0,B$35/TRE!B$5*1000)</f>
        <v>4.566687741085194</v>
      </c>
      <c r="C81" s="348">
        <f>IF(C$35=0,0,C$35/TRE!C$5*1000)</f>
        <v>4.6030480438299994</v>
      </c>
      <c r="D81" s="348">
        <f>IF(D$35=0,0,D$35/TRE!D$5*1000)</f>
        <v>4.2923111275572321</v>
      </c>
      <c r="E81" s="348">
        <f>IF(E$35=0,0,E$35/TRE!E$5*1000)</f>
        <v>4.2229969448774538</v>
      </c>
      <c r="F81" s="348">
        <f>IF(F$35=0,0,F$35/TRE!F$5*1000)</f>
        <v>4.5703527391243464</v>
      </c>
      <c r="G81" s="348">
        <f>IF(G$35=0,0,G$35/TRE!G$5*1000)</f>
        <v>4.2854093993096276</v>
      </c>
      <c r="H81" s="348">
        <f>IF(H$35=0,0,H$35/TRE!H$5*1000)</f>
        <v>3.3759134911403152</v>
      </c>
      <c r="I81" s="348">
        <f>IF(I$35=0,0,I$35/TRE!I$5*1000)</f>
        <v>3.065731072983314</v>
      </c>
      <c r="J81" s="348">
        <f>IF(J$35=0,0,J$35/TRE!J$5*1000)</f>
        <v>3.0139711888500322</v>
      </c>
      <c r="K81" s="348">
        <f>IF(K$35=0,0,K$35/TRE!K$5*1000)</f>
        <v>3.0024401049068805</v>
      </c>
      <c r="L81" s="348">
        <f>IF(L$35=0,0,L$35/TRE!L$5*1000)</f>
        <v>2.9994713912214741</v>
      </c>
      <c r="M81" s="348">
        <f>IF(M$35=0,0,M$35/TRE!M$5*1000)</f>
        <v>3.6338083140256301</v>
      </c>
      <c r="N81" s="348">
        <f>IF(N$35=0,0,N$35/TRE!N$5*1000)</f>
        <v>3.6099637528188397</v>
      </c>
      <c r="O81" s="348">
        <f>IF(O$35=0,0,O$35/TRE!O$5*1000)</f>
        <v>3.8283698070403696</v>
      </c>
      <c r="P81" s="348">
        <f>IF(P$35=0,0,P$35/TRE!P$5*1000)</f>
        <v>3.3061033803402222</v>
      </c>
      <c r="Q81" s="348">
        <f>IF(Q$35=0,0,Q$35/TRE!Q$5*1000)</f>
        <v>2.7503394437292172</v>
      </c>
      <c r="R81" s="348">
        <f>IF(R$35=0,0,R$35/TRE!R$5*1000)</f>
        <v>2.770132407207488</v>
      </c>
      <c r="S81" s="348">
        <f>IF(S$35=0,0,S$35/TRE!S$5*1000)</f>
        <v>2.8988384899794872</v>
      </c>
      <c r="T81" s="348">
        <f>IF(T$35=0,0,T$35/TRE!T$5*1000)</f>
        <v>2.445555182244556</v>
      </c>
      <c r="U81" s="348">
        <f>IF(U$35=0,0,U$35/TRE!U$5*1000)</f>
        <v>2.6927372011236139</v>
      </c>
      <c r="V81" s="348">
        <f>IF(V$35=0,0,V$35/TRE!V$5*1000)</f>
        <v>3.6970463319089766</v>
      </c>
      <c r="W81" s="348">
        <f>IF(W$35=0,0,W$35/TRE!W$5*1000)</f>
        <v>3.404597225872585</v>
      </c>
      <c r="X81" s="348">
        <f>IF(X$35=0,0,X$35/TRE!X$5*1000)</f>
        <v>2.9260189203031275</v>
      </c>
      <c r="Y81" s="348">
        <f>IF(Y$35=0,0,Y$35/TRE!Y$5*1000)</f>
        <v>2.8221996297409309</v>
      </c>
      <c r="DA81" s="178"/>
    </row>
    <row r="82" spans="1:105" ht="12" customHeight="1" x14ac:dyDescent="0.25">
      <c r="A82" s="174" t="s">
        <v>2440</v>
      </c>
      <c r="B82" s="348">
        <f>IF(B$46=0,0,B$46/TRE!B$5*1000)</f>
        <v>4.2393386529558503</v>
      </c>
      <c r="C82" s="348">
        <f>IF(C$46=0,0,C$46/TRE!C$5*1000)</f>
        <v>4.0865169170333608</v>
      </c>
      <c r="D82" s="348">
        <f>IF(D$46=0,0,D$46/TRE!D$5*1000)</f>
        <v>3.9837244744744815</v>
      </c>
      <c r="E82" s="348">
        <f>IF(E$46=0,0,E$46/TRE!E$5*1000)</f>
        <v>4.3378876818670911</v>
      </c>
      <c r="F82" s="348">
        <f>IF(F$46=0,0,F$46/TRE!F$5*1000)</f>
        <v>4.323867255918624</v>
      </c>
      <c r="G82" s="348">
        <f>IF(G$46=0,0,G$46/TRE!G$5*1000)</f>
        <v>4.1238191530551376</v>
      </c>
      <c r="H82" s="348">
        <f>IF(H$46=0,0,H$46/TRE!H$5*1000)</f>
        <v>3.9139785409974936</v>
      </c>
      <c r="I82" s="348">
        <f>IF(I$46=0,0,I$46/TRE!I$5*1000)</f>
        <v>3.8286564025689467</v>
      </c>
      <c r="J82" s="348">
        <f>IF(J$46=0,0,J$46/TRE!J$5*1000)</f>
        <v>3.8787181992054314</v>
      </c>
      <c r="K82" s="348">
        <f>IF(K$46=0,0,K$46/TRE!K$5*1000)</f>
        <v>4.1608969023493136</v>
      </c>
      <c r="L82" s="348">
        <f>IF(L$46=0,0,L$46/TRE!L$5*1000)</f>
        <v>3.6129715516836307</v>
      </c>
      <c r="M82" s="348">
        <f>IF(M$46=0,0,M$46/TRE!M$5*1000)</f>
        <v>2.8377385956351637</v>
      </c>
      <c r="N82" s="348">
        <f>IF(N$46=0,0,N$46/TRE!N$5*1000)</f>
        <v>2.9965126724221816</v>
      </c>
      <c r="O82" s="348">
        <f>IF(O$46=0,0,O$46/TRE!O$5*1000)</f>
        <v>2.84262391528017</v>
      </c>
      <c r="P82" s="348">
        <f>IF(P$46=0,0,P$46/TRE!P$5*1000)</f>
        <v>2.5185552091939782</v>
      </c>
      <c r="Q82" s="348">
        <f>IF(Q$46=0,0,Q$46/TRE!Q$5*1000)</f>
        <v>2.6189899421047063</v>
      </c>
      <c r="R82" s="348">
        <f>IF(R$46=0,0,R$46/TRE!R$5*1000)</f>
        <v>2.5901431573549289</v>
      </c>
      <c r="S82" s="348">
        <f>IF(S$46=0,0,S$46/TRE!S$5*1000)</f>
        <v>2.4766957376158292</v>
      </c>
      <c r="T82" s="348">
        <f>IF(T$46=0,0,T$46/TRE!T$5*1000)</f>
        <v>2.7361870067791219</v>
      </c>
      <c r="U82" s="348">
        <f>IF(U$46=0,0,U$46/TRE!U$5*1000)</f>
        <v>2.6232537108014862</v>
      </c>
      <c r="V82" s="348">
        <f>IF(V$46=0,0,V$46/TRE!V$5*1000)</f>
        <v>2.3914001371423281</v>
      </c>
      <c r="W82" s="348">
        <f>IF(W$46=0,0,W$46/TRE!W$5*1000)</f>
        <v>2.5807178018922756</v>
      </c>
      <c r="X82" s="348">
        <f>IF(X$46=0,0,X$46/TRE!X$5*1000)</f>
        <v>2.4852789263764468</v>
      </c>
      <c r="Y82" s="348">
        <f>IF(Y$46=0,0,Y$46/TRE!Y$5*1000)</f>
        <v>2.3980544203575112</v>
      </c>
      <c r="DA82" s="178"/>
    </row>
    <row r="83" spans="1:105" ht="12" customHeight="1" x14ac:dyDescent="0.25">
      <c r="A83" s="41" t="s">
        <v>2442</v>
      </c>
      <c r="B83" s="333">
        <f>IF(B$47=0,0,B$47/TRE!B$5*1000)</f>
        <v>2.8706922499288501</v>
      </c>
      <c r="C83" s="333">
        <f>IF(C$47=0,0,C$47/TRE!C$5*1000)</f>
        <v>2.7672081433624931</v>
      </c>
      <c r="D83" s="333">
        <f>IF(D$47=0,0,D$47/TRE!D$5*1000)</f>
        <v>2.6976016569829979</v>
      </c>
      <c r="E83" s="333">
        <f>IF(E$47=0,0,E$47/TRE!E$5*1000)</f>
        <v>2.937425284652619</v>
      </c>
      <c r="F83" s="333">
        <f>IF(F$47=0,0,F$47/TRE!F$5*1000)</f>
        <v>2.9279312735801812</v>
      </c>
      <c r="G83" s="333">
        <f>IF(G$47=0,0,G$47/TRE!G$5*1000)</f>
        <v>2.7924675643757371</v>
      </c>
      <c r="H83" s="333">
        <f>IF(H$47=0,0,H$47/TRE!H$5*1000)</f>
        <v>2.6503728019452359</v>
      </c>
      <c r="I83" s="333">
        <f>IF(I$47=0,0,I$47/TRE!I$5*1000)</f>
        <v>2.5925964312456657</v>
      </c>
      <c r="J83" s="333">
        <f>IF(J$47=0,0,J$47/TRE!J$5*1000)</f>
        <v>2.626496061208389</v>
      </c>
      <c r="K83" s="333">
        <f>IF(K$47=0,0,K$47/TRE!K$5*1000)</f>
        <v>2.8175749729262152</v>
      </c>
      <c r="L83" s="333">
        <f>IF(L$47=0,0,L$47/TRE!L$5*1000)</f>
        <v>2.4465442092954741</v>
      </c>
      <c r="M83" s="333">
        <f>IF(M$47=0,0,M$47/TRE!M$5*1000)</f>
        <v>1.9215908094848495</v>
      </c>
      <c r="N83" s="333">
        <f>IF(N$47=0,0,N$47/TRE!N$5*1000)</f>
        <v>2.0291055774792164</v>
      </c>
      <c r="O83" s="333">
        <f>IF(O$47=0,0,O$47/TRE!O$5*1000)</f>
        <v>1.9248989314329672</v>
      </c>
      <c r="P83" s="333">
        <f>IF(P$47=0,0,P$47/TRE!P$5*1000)</f>
        <v>1.705453966271371</v>
      </c>
      <c r="Q83" s="333">
        <f>IF(Q$47=0,0,Q$47/TRE!Q$5*1000)</f>
        <v>1.7734639161699182</v>
      </c>
      <c r="R83" s="333">
        <f>IF(R$47=0,0,R$47/TRE!R$5*1000)</f>
        <v>1.7539301520157353</v>
      </c>
      <c r="S83" s="333">
        <f>IF(S$47=0,0,S$47/TRE!S$5*1000)</f>
        <v>1.6771085873142728</v>
      </c>
      <c r="T83" s="333">
        <f>IF(T$47=0,0,T$47/TRE!T$5*1000)</f>
        <v>1.8528245742387603</v>
      </c>
      <c r="U83" s="333">
        <f>IF(U$47=0,0,U$47/TRE!U$5*1000)</f>
        <v>1.7763511513627943</v>
      </c>
      <c r="V83" s="333">
        <f>IF(V$47=0,0,V$47/TRE!V$5*1000)</f>
        <v>1.6193501869417095</v>
      </c>
      <c r="W83" s="333">
        <f>IF(W$47=0,0,W$47/TRE!W$5*1000)</f>
        <v>1.7475477190245432</v>
      </c>
      <c r="X83" s="333">
        <f>IF(X$47=0,0,X$47/TRE!X$5*1000)</f>
        <v>1.6829207423393493</v>
      </c>
      <c r="Y83" s="333">
        <f>IF(Y$47=0,0,Y$47/TRE!Y$5*1000)</f>
        <v>1.623856172619768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Useful energy demand"</f>
        <v>LU: Transport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0.34514668049498931</v>
      </c>
      <c r="C5" s="223">
        <v>0.32786280932108092</v>
      </c>
      <c r="D5" s="223">
        <v>0.3646357721437859</v>
      </c>
      <c r="E5" s="223">
        <v>0.90182484302001409</v>
      </c>
      <c r="F5" s="223">
        <v>1.140054654214361</v>
      </c>
      <c r="G5" s="223">
        <v>1.284022249774623</v>
      </c>
      <c r="H5" s="223">
        <v>1.5363211511045021</v>
      </c>
      <c r="I5" s="223">
        <v>2.101085228182618</v>
      </c>
      <c r="J5" s="223">
        <v>2.3746774656277938</v>
      </c>
      <c r="K5" s="223">
        <v>1.724755198916909</v>
      </c>
      <c r="L5" s="223">
        <v>1.5436986406600011</v>
      </c>
      <c r="M5" s="223">
        <v>1.074415314813203</v>
      </c>
      <c r="N5" s="223">
        <v>1.0189283443434649</v>
      </c>
      <c r="O5" s="223">
        <v>1.0549406481236341</v>
      </c>
      <c r="P5" s="223">
        <v>0.47101787958340308</v>
      </c>
      <c r="Q5" s="223">
        <v>0.66185945150891845</v>
      </c>
      <c r="R5" s="223">
        <v>0.91285594540498549</v>
      </c>
      <c r="S5" s="223">
        <v>0.91906405126833102</v>
      </c>
      <c r="T5" s="223">
        <v>0.94044297179739911</v>
      </c>
      <c r="U5" s="223">
        <v>0.85829643907882536</v>
      </c>
      <c r="V5" s="223">
        <v>0.37330184519728571</v>
      </c>
      <c r="W5" s="223">
        <v>0.36188586178779247</v>
      </c>
      <c r="X5" s="223">
        <v>0.36382761085261689</v>
      </c>
      <c r="Y5" s="223">
        <v>0.34390571075566978</v>
      </c>
      <c r="DA5" s="89" t="s">
        <v>2444</v>
      </c>
    </row>
    <row r="6" spans="1:105" ht="12" customHeight="1" x14ac:dyDescent="0.25">
      <c r="A6" s="55" t="s">
        <v>91</v>
      </c>
      <c r="B6" s="259">
        <v>7.5307892401045443E-3</v>
      </c>
      <c r="C6" s="259">
        <v>7.0937611516352743E-3</v>
      </c>
      <c r="D6" s="259">
        <v>7.9564837687156036E-3</v>
      </c>
      <c r="E6" s="259">
        <v>2.0111998134250179E-2</v>
      </c>
      <c r="F6" s="259">
        <v>2.509919076142058E-2</v>
      </c>
      <c r="G6" s="259">
        <v>2.830714592491624E-2</v>
      </c>
      <c r="H6" s="259">
        <v>3.4869086780680632E-2</v>
      </c>
      <c r="I6" s="259">
        <v>4.8196257218944778E-2</v>
      </c>
      <c r="J6" s="259">
        <v>5.4491098910808819E-2</v>
      </c>
      <c r="K6" s="259">
        <v>3.9942071174564373E-2</v>
      </c>
      <c r="L6" s="259">
        <v>3.5308474413748563E-2</v>
      </c>
      <c r="M6" s="259">
        <v>2.2118645076711331E-2</v>
      </c>
      <c r="N6" s="259">
        <v>2.1237348325515271E-2</v>
      </c>
      <c r="O6" s="259">
        <v>2.1087241274789021E-2</v>
      </c>
      <c r="P6" s="259">
        <v>9.5183811935477102E-3</v>
      </c>
      <c r="Q6" s="259">
        <v>1.432995564696982E-2</v>
      </c>
      <c r="R6" s="259">
        <v>1.9679737132078198E-2</v>
      </c>
      <c r="S6" s="259">
        <v>1.9611445818910968E-2</v>
      </c>
      <c r="T6" s="259">
        <v>2.1404123611772921E-2</v>
      </c>
      <c r="U6" s="259">
        <v>1.905354298189145E-2</v>
      </c>
      <c r="V6" s="259">
        <v>7.2290152398975117E-3</v>
      </c>
      <c r="W6" s="259">
        <v>7.7972297913496986E-3</v>
      </c>
      <c r="X6" s="259">
        <v>8.0912464941347156E-3</v>
      </c>
      <c r="Y6" s="259">
        <v>7.6522424887525984E-3</v>
      </c>
      <c r="DA6" s="67" t="s">
        <v>2445</v>
      </c>
    </row>
    <row r="7" spans="1:105" ht="12" customHeight="1" x14ac:dyDescent="0.25">
      <c r="A7" s="173" t="s">
        <v>92</v>
      </c>
      <c r="B7" s="224">
        <v>2.6557363792160489E-3</v>
      </c>
      <c r="C7" s="224">
        <v>2.5016182175888121E-3</v>
      </c>
      <c r="D7" s="224">
        <v>2.805857755611112E-3</v>
      </c>
      <c r="E7" s="224">
        <v>7.0925056326648734E-3</v>
      </c>
      <c r="F7" s="224">
        <v>8.8512414660355913E-3</v>
      </c>
      <c r="G7" s="224">
        <v>9.9825283682396272E-3</v>
      </c>
      <c r="H7" s="224">
        <v>1.229659990752967E-2</v>
      </c>
      <c r="I7" s="224">
        <v>1.6996432851522601E-2</v>
      </c>
      <c r="J7" s="224">
        <v>1.9216311744622142E-2</v>
      </c>
      <c r="K7" s="224">
        <v>1.408559024791599E-2</v>
      </c>
      <c r="L7" s="224">
        <v>1.245155016367306E-2</v>
      </c>
      <c r="M7" s="224">
        <v>7.8001506238375038E-3</v>
      </c>
      <c r="N7" s="224">
        <v>7.4893609086543744E-3</v>
      </c>
      <c r="O7" s="224">
        <v>7.4364255863819612E-3</v>
      </c>
      <c r="P7" s="224">
        <v>3.3566616195196582E-3</v>
      </c>
      <c r="Q7" s="224">
        <v>5.0534656210458346E-3</v>
      </c>
      <c r="R7" s="224">
        <v>6.9400685862699074E-3</v>
      </c>
      <c r="S7" s="224">
        <v>6.9159856224555952E-3</v>
      </c>
      <c r="T7" s="224">
        <v>7.5481742920524798E-3</v>
      </c>
      <c r="U7" s="224">
        <v>6.7192409237127066E-3</v>
      </c>
      <c r="V7" s="224">
        <v>2.5493156356393449E-3</v>
      </c>
      <c r="W7" s="224">
        <v>2.749696765342897E-3</v>
      </c>
      <c r="X7" s="224">
        <v>2.8533818943231471E-3</v>
      </c>
      <c r="Y7" s="224">
        <v>2.6985669246641828E-3</v>
      </c>
      <c r="DA7" s="177" t="s">
        <v>2446</v>
      </c>
    </row>
    <row r="8" spans="1:105" ht="12" customHeight="1" x14ac:dyDescent="0.25">
      <c r="A8" s="173" t="s">
        <v>93</v>
      </c>
      <c r="B8" s="224">
        <v>1.7731309867724591E-2</v>
      </c>
      <c r="C8" s="224">
        <v>1.6702323368370589E-2</v>
      </c>
      <c r="D8" s="224">
        <v>1.8733611400159039E-2</v>
      </c>
      <c r="E8" s="224">
        <v>4.7353877476530991E-2</v>
      </c>
      <c r="F8" s="224">
        <v>5.9096266623669381E-2</v>
      </c>
      <c r="G8" s="224">
        <v>6.6649425427104281E-2</v>
      </c>
      <c r="H8" s="224">
        <v>8.2099573205456536E-2</v>
      </c>
      <c r="I8" s="224">
        <v>0.1134785138671341</v>
      </c>
      <c r="J8" s="224">
        <v>0.1282997743018722</v>
      </c>
      <c r="K8" s="224">
        <v>9.4043959826059273E-2</v>
      </c>
      <c r="L8" s="224">
        <v>8.3134115273435755E-2</v>
      </c>
      <c r="M8" s="224">
        <v>5.2078545449234348E-2</v>
      </c>
      <c r="N8" s="224">
        <v>5.000352445440176E-2</v>
      </c>
      <c r="O8" s="224">
        <v>4.9650096075928053E-2</v>
      </c>
      <c r="P8" s="224">
        <v>2.2411112700263761E-2</v>
      </c>
      <c r="Q8" s="224">
        <v>3.3740007304154003E-2</v>
      </c>
      <c r="R8" s="224">
        <v>4.6336115124023837E-2</v>
      </c>
      <c r="S8" s="224">
        <v>4.6175322623206859E-2</v>
      </c>
      <c r="T8" s="224">
        <v>5.0396198340847131E-2</v>
      </c>
      <c r="U8" s="224">
        <v>4.4861735459381477E-2</v>
      </c>
      <c r="V8" s="224">
        <v>1.702078031536396E-2</v>
      </c>
      <c r="W8" s="224">
        <v>1.835864650201734E-2</v>
      </c>
      <c r="X8" s="224">
        <v>1.9050911428992699E-2</v>
      </c>
      <c r="Y8" s="224">
        <v>1.8017272615792491E-2</v>
      </c>
      <c r="DA8" s="177" t="s">
        <v>2447</v>
      </c>
    </row>
    <row r="9" spans="1:105" ht="12" customHeight="1" x14ac:dyDescent="0.25">
      <c r="A9" s="173" t="s">
        <v>94</v>
      </c>
      <c r="B9" s="224">
        <v>7.7605270957665576E-3</v>
      </c>
      <c r="C9" s="224">
        <v>7.3101668195666436E-3</v>
      </c>
      <c r="D9" s="224">
        <v>8.1992080651147135E-3</v>
      </c>
      <c r="E9" s="224">
        <v>2.0725544361229292E-2</v>
      </c>
      <c r="F9" s="224">
        <v>2.586487867015571E-2</v>
      </c>
      <c r="G9" s="224">
        <v>2.9170697247010019E-2</v>
      </c>
      <c r="H9" s="224">
        <v>3.5932819806593207E-2</v>
      </c>
      <c r="I9" s="224">
        <v>4.9666555275548148E-2</v>
      </c>
      <c r="J9" s="224">
        <v>5.6153430416485399E-2</v>
      </c>
      <c r="K9" s="224">
        <v>4.1160563086869779E-2</v>
      </c>
      <c r="L9" s="224">
        <v>3.6385611608786957E-2</v>
      </c>
      <c r="M9" s="224">
        <v>2.2793407034330838E-2</v>
      </c>
      <c r="N9" s="224">
        <v>2.1885225023254781E-2</v>
      </c>
      <c r="O9" s="224">
        <v>2.1730538735100141E-2</v>
      </c>
      <c r="P9" s="224">
        <v>9.8087534792483961E-3</v>
      </c>
      <c r="Q9" s="224">
        <v>1.476711212248698E-2</v>
      </c>
      <c r="R9" s="224">
        <v>2.0280096598339539E-2</v>
      </c>
      <c r="S9" s="224">
        <v>2.0209721957735141E-2</v>
      </c>
      <c r="T9" s="224">
        <v>2.205708803609999E-2</v>
      </c>
      <c r="U9" s="224">
        <v>1.9634799470137441E-2</v>
      </c>
      <c r="V9" s="224">
        <v>7.4495470336858362E-3</v>
      </c>
      <c r="W9" s="224">
        <v>8.0350958098048646E-3</v>
      </c>
      <c r="X9" s="224">
        <v>8.3380819266410545E-3</v>
      </c>
      <c r="Y9" s="224">
        <v>7.8856854552626244E-3</v>
      </c>
      <c r="DA9" s="177" t="s">
        <v>2448</v>
      </c>
    </row>
    <row r="10" spans="1:105" ht="12" customHeight="1" x14ac:dyDescent="0.25">
      <c r="A10" s="56" t="s">
        <v>95</v>
      </c>
      <c r="B10" s="260">
        <v>1.2865156202793019E-2</v>
      </c>
      <c r="C10" s="260">
        <v>1.21259677275745E-2</v>
      </c>
      <c r="D10" s="260">
        <v>1.359153412113469E-2</v>
      </c>
      <c r="E10" s="260">
        <v>3.4365544157982521E-2</v>
      </c>
      <c r="F10" s="260">
        <v>4.2770769050765343E-2</v>
      </c>
      <c r="G10" s="260">
        <v>4.8277342830351948E-2</v>
      </c>
      <c r="H10" s="260">
        <v>5.9981122891402457E-2</v>
      </c>
      <c r="I10" s="260">
        <v>8.3306828155776058E-2</v>
      </c>
      <c r="J10" s="260">
        <v>9.4386175651336404E-2</v>
      </c>
      <c r="K10" s="260">
        <v>6.9508164893173713E-2</v>
      </c>
      <c r="L10" s="260">
        <v>6.0890604314615022E-2</v>
      </c>
      <c r="M10" s="260">
        <v>3.9077699763948461E-2</v>
      </c>
      <c r="N10" s="260">
        <v>3.7373546897956918E-2</v>
      </c>
      <c r="O10" s="260">
        <v>3.8465876181910788E-2</v>
      </c>
      <c r="P10" s="260">
        <v>1.7179076795879562E-2</v>
      </c>
      <c r="Q10" s="260">
        <v>2.474894968069068E-2</v>
      </c>
      <c r="R10" s="260">
        <v>3.4028825171356698E-2</v>
      </c>
      <c r="S10" s="260">
        <v>3.3742081340310537E-2</v>
      </c>
      <c r="T10" s="260">
        <v>3.6769816801509848E-2</v>
      </c>
      <c r="U10" s="260">
        <v>3.2470664883058387E-2</v>
      </c>
      <c r="V10" s="260">
        <v>1.3509285369940151E-2</v>
      </c>
      <c r="W10" s="260">
        <v>1.3573759311236789E-2</v>
      </c>
      <c r="X10" s="260">
        <v>1.393147145744106E-2</v>
      </c>
      <c r="Y10" s="260">
        <v>1.317872367942681E-2</v>
      </c>
      <c r="DA10" s="68" t="s">
        <v>2449</v>
      </c>
    </row>
    <row r="11" spans="1:105" ht="12" customHeight="1" x14ac:dyDescent="0.25">
      <c r="A11" s="37" t="s">
        <v>159</v>
      </c>
      <c r="B11" s="226">
        <v>1.792484579049637E-3</v>
      </c>
      <c r="C11" s="226">
        <v>2.16109332430368E-3</v>
      </c>
      <c r="D11" s="226">
        <v>1.9063024673412401E-3</v>
      </c>
      <c r="E11" s="226">
        <v>3.7363007670565512E-3</v>
      </c>
      <c r="F11" s="226">
        <v>6.8996772188141793E-3</v>
      </c>
      <c r="G11" s="226">
        <v>6.7923887094966809E-3</v>
      </c>
      <c r="H11" s="226">
        <v>3.9098363125283104E-3</v>
      </c>
      <c r="I11" s="226">
        <v>4.3590474170000929E-3</v>
      </c>
      <c r="J11" s="226">
        <v>3.2236270812175871E-3</v>
      </c>
      <c r="K11" s="226">
        <v>1.9006292235245179E-3</v>
      </c>
      <c r="L11" s="226">
        <v>4.003452927104318E-3</v>
      </c>
      <c r="M11" s="226">
        <v>5.0151128420309254E-3</v>
      </c>
      <c r="N11" s="226">
        <v>1.923545184125562E-4</v>
      </c>
      <c r="O11" s="226">
        <v>3.7352533186204608E-4</v>
      </c>
      <c r="P11" s="226">
        <v>2.0596169961501219E-4</v>
      </c>
      <c r="Q11" s="226">
        <v>1.8483716686585111E-4</v>
      </c>
      <c r="R11" s="226">
        <v>2.6421502039216418E-4</v>
      </c>
      <c r="S11" s="226">
        <v>5.6353319143325172E-3</v>
      </c>
      <c r="T11" s="226">
        <v>3.676946341294395E-3</v>
      </c>
      <c r="U11" s="226">
        <v>5.0797374876978708E-3</v>
      </c>
      <c r="V11" s="226">
        <v>6.6894729392175051E-3</v>
      </c>
      <c r="W11" s="226">
        <v>5.4323941806890767E-3</v>
      </c>
      <c r="X11" s="226">
        <v>3.7508638166081328E-3</v>
      </c>
      <c r="Y11" s="226">
        <v>3.5321872307825419E-3</v>
      </c>
      <c r="DA11" s="69" t="s">
        <v>2450</v>
      </c>
    </row>
    <row r="12" spans="1:105" ht="12" customHeight="1" x14ac:dyDescent="0.25">
      <c r="A12" s="37" t="s">
        <v>35</v>
      </c>
      <c r="B12" s="226">
        <v>1.418130004788668E-3</v>
      </c>
      <c r="C12" s="226">
        <v>1.32911407399411E-3</v>
      </c>
      <c r="D12" s="226">
        <v>1.486369840575708E-3</v>
      </c>
      <c r="E12" s="226">
        <v>2.1750968094425929E-3</v>
      </c>
      <c r="F12" s="226">
        <v>2.8184575706215942E-3</v>
      </c>
      <c r="G12" s="226">
        <v>3.6636578902077069E-3</v>
      </c>
      <c r="H12" s="226">
        <v>2.831359032334984E-3</v>
      </c>
      <c r="I12" s="226">
        <v>2.7750284807059379E-3</v>
      </c>
      <c r="J12" s="226">
        <v>4.3190406426648273E-3</v>
      </c>
      <c r="K12" s="226">
        <v>2.37820160887477E-3</v>
      </c>
      <c r="L12" s="226">
        <v>1.817790572738663E-3</v>
      </c>
      <c r="M12" s="226">
        <v>1.219782827927148E-2</v>
      </c>
      <c r="N12" s="226">
        <v>1.4000830790641849E-2</v>
      </c>
      <c r="O12" s="226">
        <v>1.9206502256861772E-2</v>
      </c>
      <c r="P12" s="226">
        <v>8.0176564998212276E-3</v>
      </c>
      <c r="Q12" s="226">
        <v>5.855599921389139E-3</v>
      </c>
      <c r="R12" s="226">
        <v>8.5717799110518519E-3</v>
      </c>
      <c r="S12" s="226">
        <v>5.549197197304144E-3</v>
      </c>
      <c r="T12" s="226">
        <v>6.8453239801181541E-4</v>
      </c>
      <c r="U12" s="226">
        <v>1.4539732396250109E-3</v>
      </c>
      <c r="V12" s="226">
        <v>1.8753228042269871E-3</v>
      </c>
      <c r="W12" s="226">
        <v>9.6086294416208262E-6</v>
      </c>
      <c r="X12" s="226">
        <v>2.3632719531385751E-6</v>
      </c>
      <c r="Y12" s="226">
        <v>1.749019128509159E-6</v>
      </c>
      <c r="DA12" s="69" t="s">
        <v>2451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2452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2453</v>
      </c>
    </row>
    <row r="15" spans="1:105" ht="12" customHeight="1" x14ac:dyDescent="0.25">
      <c r="A15" s="37" t="s">
        <v>40</v>
      </c>
      <c r="B15" s="226">
        <v>9.6545416189547199E-3</v>
      </c>
      <c r="C15" s="226">
        <v>8.6357603292767111E-3</v>
      </c>
      <c r="D15" s="226">
        <v>1.019886181321774E-2</v>
      </c>
      <c r="E15" s="226">
        <v>2.8454146581483371E-2</v>
      </c>
      <c r="F15" s="226">
        <v>3.3052634261329573E-2</v>
      </c>
      <c r="G15" s="226">
        <v>3.7821296230647568E-2</v>
      </c>
      <c r="H15" s="226">
        <v>5.3239927546539167E-2</v>
      </c>
      <c r="I15" s="226">
        <v>7.6172752258070034E-2</v>
      </c>
      <c r="J15" s="226">
        <v>8.6843507927453989E-2</v>
      </c>
      <c r="K15" s="226">
        <v>6.5229334060774427E-2</v>
      </c>
      <c r="L15" s="226">
        <v>5.5069360814772032E-2</v>
      </c>
      <c r="M15" s="226">
        <v>2.1864758642646049E-2</v>
      </c>
      <c r="N15" s="226">
        <v>2.318036158890251E-2</v>
      </c>
      <c r="O15" s="226">
        <v>1.8885848593186979E-2</v>
      </c>
      <c r="P15" s="226">
        <v>8.9554585964433178E-3</v>
      </c>
      <c r="Q15" s="226">
        <v>1.8708512592435691E-2</v>
      </c>
      <c r="R15" s="226">
        <v>2.5192830239912679E-2</v>
      </c>
      <c r="S15" s="226">
        <v>2.255755222867388E-2</v>
      </c>
      <c r="T15" s="226">
        <v>3.240833806220364E-2</v>
      </c>
      <c r="U15" s="226">
        <v>2.5936954155735509E-2</v>
      </c>
      <c r="V15" s="226">
        <v>4.9444896264956564E-3</v>
      </c>
      <c r="W15" s="226">
        <v>8.1317565011060963E-3</v>
      </c>
      <c r="X15" s="226">
        <v>1.0178244368879791E-2</v>
      </c>
      <c r="Y15" s="226">
        <v>9.6447874295157547E-3</v>
      </c>
      <c r="DA15" s="69" t="s">
        <v>2454</v>
      </c>
    </row>
    <row r="16" spans="1:105" ht="12" customHeight="1" x14ac:dyDescent="0.25">
      <c r="A16" s="57" t="s">
        <v>2403</v>
      </c>
      <c r="B16" s="261">
        <f t="shared" ref="B16:Y16" si="0">B17+B23</f>
        <v>6.4315909023535511E-2</v>
      </c>
      <c r="C16" s="261">
        <f t="shared" si="0"/>
        <v>6.0686956619585251E-2</v>
      </c>
      <c r="D16" s="261">
        <f t="shared" si="0"/>
        <v>6.7948801684100724E-2</v>
      </c>
      <c r="E16" s="261">
        <f t="shared" si="0"/>
        <v>0.171622933058281</v>
      </c>
      <c r="F16" s="261">
        <f t="shared" si="0"/>
        <v>0.21391854498031601</v>
      </c>
      <c r="G16" s="261">
        <f t="shared" si="0"/>
        <v>0.24132818240697956</v>
      </c>
      <c r="H16" s="261">
        <f t="shared" si="0"/>
        <v>0.29916166796666266</v>
      </c>
      <c r="I16" s="261">
        <f t="shared" si="0"/>
        <v>0.41532818491264756</v>
      </c>
      <c r="J16" s="261">
        <f t="shared" si="0"/>
        <v>0.47034428168844877</v>
      </c>
      <c r="K16" s="261">
        <f t="shared" si="0"/>
        <v>0.34629070581518867</v>
      </c>
      <c r="L16" s="261">
        <f t="shared" si="0"/>
        <v>0.30368301527876268</v>
      </c>
      <c r="M16" s="261">
        <f t="shared" si="0"/>
        <v>0.1954444558565554</v>
      </c>
      <c r="N16" s="261">
        <f t="shared" si="0"/>
        <v>0.18631479627164929</v>
      </c>
      <c r="O16" s="261">
        <f t="shared" si="0"/>
        <v>0.19187415718706552</v>
      </c>
      <c r="P16" s="261">
        <f t="shared" si="0"/>
        <v>8.5687199447961354E-2</v>
      </c>
      <c r="Q16" s="261">
        <f t="shared" si="0"/>
        <v>0.12332324841160928</v>
      </c>
      <c r="R16" s="261">
        <f t="shared" si="0"/>
        <v>0.16957567138727497</v>
      </c>
      <c r="S16" s="261">
        <f t="shared" si="0"/>
        <v>0.16885034535503618</v>
      </c>
      <c r="T16" s="261">
        <f t="shared" si="0"/>
        <v>0.18355418200309589</v>
      </c>
      <c r="U16" s="261">
        <f t="shared" si="0"/>
        <v>0.16236735473811498</v>
      </c>
      <c r="V16" s="261">
        <f t="shared" si="0"/>
        <v>6.8221741503794328E-2</v>
      </c>
      <c r="W16" s="261">
        <f t="shared" si="0"/>
        <v>6.833057729550282E-2</v>
      </c>
      <c r="X16" s="261">
        <f t="shared" si="0"/>
        <v>6.9873626301485567E-2</v>
      </c>
      <c r="Y16" s="261">
        <f t="shared" si="0"/>
        <v>6.6095933300336224E-2</v>
      </c>
      <c r="DA16" s="70"/>
    </row>
    <row r="17" spans="1:105" ht="12" customHeight="1" x14ac:dyDescent="0.25">
      <c r="A17" s="60" t="s">
        <v>2404</v>
      </c>
      <c r="B17" s="329">
        <v>1.626023667956589E-2</v>
      </c>
      <c r="C17" s="329">
        <v>1.7702288345950119E-2</v>
      </c>
      <c r="D17" s="329">
        <v>1.7183764780103271E-2</v>
      </c>
      <c r="E17" s="329">
        <v>2.999185424429859E-2</v>
      </c>
      <c r="F17" s="329">
        <v>4.9398402558527212E-2</v>
      </c>
      <c r="G17" s="329">
        <v>5.3071930477227858E-2</v>
      </c>
      <c r="H17" s="329">
        <v>3.4158872932860677E-2</v>
      </c>
      <c r="I17" s="329">
        <v>3.6176800152393579E-2</v>
      </c>
      <c r="J17" s="329">
        <v>3.8078998998156068E-2</v>
      </c>
      <c r="K17" s="329">
        <v>2.161040212415798E-2</v>
      </c>
      <c r="L17" s="329">
        <v>2.9574179877310879E-2</v>
      </c>
      <c r="M17" s="329">
        <v>8.6612186166185878E-2</v>
      </c>
      <c r="N17" s="329">
        <v>7.0934086829781084E-2</v>
      </c>
      <c r="O17" s="329">
        <v>9.7869471335364319E-2</v>
      </c>
      <c r="P17" s="329">
        <v>4.1111226710349322E-2</v>
      </c>
      <c r="Q17" s="329">
        <v>3.0201256019964481E-2</v>
      </c>
      <c r="R17" s="329">
        <v>4.4177859330655579E-2</v>
      </c>
      <c r="S17" s="329">
        <v>5.6569681853116477E-2</v>
      </c>
      <c r="T17" s="329">
        <v>2.2241036687919911E-2</v>
      </c>
      <c r="U17" s="329">
        <v>3.3265651135584481E-2</v>
      </c>
      <c r="V17" s="329">
        <v>4.3610446345821029E-2</v>
      </c>
      <c r="W17" s="329">
        <v>2.785459807025524E-2</v>
      </c>
      <c r="X17" s="329">
        <v>1.9211213135494419E-2</v>
      </c>
      <c r="Y17" s="329">
        <v>1.808881262771057E-2</v>
      </c>
      <c r="DA17" s="72" t="s">
        <v>2455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2456</v>
      </c>
    </row>
    <row r="19" spans="1:105" ht="12" customHeight="1" x14ac:dyDescent="0.25">
      <c r="A19" s="59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</v>
      </c>
      <c r="DA19" s="71" t="s">
        <v>2457</v>
      </c>
    </row>
    <row r="20" spans="1:105" ht="12" customHeight="1" x14ac:dyDescent="0.25">
      <c r="A20" s="59" t="s">
        <v>159</v>
      </c>
      <c r="B20" s="230">
        <v>9.1751236167921125E-3</v>
      </c>
      <c r="C20" s="230">
        <v>1.1061907382446379E-2</v>
      </c>
      <c r="D20" s="230">
        <v>9.7577189747010563E-3</v>
      </c>
      <c r="E20" s="230">
        <v>1.9124862667122419E-2</v>
      </c>
      <c r="F20" s="230">
        <v>3.5317119119735223E-2</v>
      </c>
      <c r="G20" s="230">
        <v>3.4767945449202843E-2</v>
      </c>
      <c r="H20" s="230">
        <v>2.001313255809967E-2</v>
      </c>
      <c r="I20" s="230">
        <v>2.231249259820086E-2</v>
      </c>
      <c r="J20" s="230">
        <v>1.6500659090909291E-2</v>
      </c>
      <c r="K20" s="230">
        <v>9.7286795542591651E-3</v>
      </c>
      <c r="L20" s="230">
        <v>2.0492324413560921E-2</v>
      </c>
      <c r="M20" s="230">
        <v>2.5670670094239699E-2</v>
      </c>
      <c r="N20" s="230">
        <v>9.8459786226972332E-4</v>
      </c>
      <c r="O20" s="230">
        <v>1.9119501132080119E-3</v>
      </c>
      <c r="P20" s="230">
        <v>1.0542484305746491E-3</v>
      </c>
      <c r="Q20" s="230">
        <v>9.461190767236456E-4</v>
      </c>
      <c r="R20" s="230">
        <v>1.35242751979303E-3</v>
      </c>
      <c r="S20" s="230">
        <v>2.8845362208397989E-2</v>
      </c>
      <c r="T20" s="230">
        <v>1.882104739309633E-2</v>
      </c>
      <c r="U20" s="230">
        <v>2.600146184531852E-2</v>
      </c>
      <c r="V20" s="230">
        <v>3.4241154354057411E-2</v>
      </c>
      <c r="W20" s="230">
        <v>2.7806592439077349E-2</v>
      </c>
      <c r="X20" s="230">
        <v>1.9199406002911701E-2</v>
      </c>
      <c r="Y20" s="230">
        <v>1.8080074360956041E-2</v>
      </c>
      <c r="DA20" s="71" t="s">
        <v>2458</v>
      </c>
    </row>
    <row r="21" spans="1:105" ht="12" customHeight="1" x14ac:dyDescent="0.25">
      <c r="A21" s="59" t="s">
        <v>32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2459</v>
      </c>
    </row>
    <row r="22" spans="1:105" ht="12" customHeight="1" x14ac:dyDescent="0.25">
      <c r="A22" s="59" t="s">
        <v>35</v>
      </c>
      <c r="B22" s="230">
        <v>7.0851130627737728E-3</v>
      </c>
      <c r="C22" s="230">
        <v>6.6403809635037364E-3</v>
      </c>
      <c r="D22" s="230">
        <v>7.4260458054022172E-3</v>
      </c>
      <c r="E22" s="230">
        <v>1.0866991577176169E-2</v>
      </c>
      <c r="F22" s="230">
        <v>1.4081283438791991E-2</v>
      </c>
      <c r="G22" s="230">
        <v>1.8303985028025022E-2</v>
      </c>
      <c r="H22" s="230">
        <v>1.4145740374761019E-2</v>
      </c>
      <c r="I22" s="230">
        <v>1.3864307554192729E-2</v>
      </c>
      <c r="J22" s="230">
        <v>2.157833990724679E-2</v>
      </c>
      <c r="K22" s="230">
        <v>1.188172256989882E-2</v>
      </c>
      <c r="L22" s="230">
        <v>9.0818554637499584E-3</v>
      </c>
      <c r="M22" s="230">
        <v>6.0941516071946179E-2</v>
      </c>
      <c r="N22" s="230">
        <v>6.9949488967511367E-2</v>
      </c>
      <c r="O22" s="230">
        <v>9.5957521222156311E-2</v>
      </c>
      <c r="P22" s="230">
        <v>4.0056978279774683E-2</v>
      </c>
      <c r="Q22" s="230">
        <v>2.925513694324083E-2</v>
      </c>
      <c r="R22" s="230">
        <v>4.2825431810862548E-2</v>
      </c>
      <c r="S22" s="230">
        <v>2.7724319644718491E-2</v>
      </c>
      <c r="T22" s="230">
        <v>3.419989294823587E-3</v>
      </c>
      <c r="U22" s="230">
        <v>7.2641892902659639E-3</v>
      </c>
      <c r="V22" s="230">
        <v>9.3692919917636158E-3</v>
      </c>
      <c r="W22" s="230">
        <v>4.8005631177887332E-5</v>
      </c>
      <c r="X22" s="230">
        <v>1.180713258271707E-5</v>
      </c>
      <c r="Y22" s="230">
        <v>8.7382667545265827E-6</v>
      </c>
      <c r="DA22" s="71" t="s">
        <v>2460</v>
      </c>
    </row>
    <row r="23" spans="1:105" ht="12" customHeight="1" x14ac:dyDescent="0.25">
      <c r="A23" s="60" t="s">
        <v>2411</v>
      </c>
      <c r="B23" s="329">
        <v>4.8055672343969617E-2</v>
      </c>
      <c r="C23" s="329">
        <v>4.2984668273635132E-2</v>
      </c>
      <c r="D23" s="329">
        <v>5.076503690399746E-2</v>
      </c>
      <c r="E23" s="329">
        <v>0.1416310788139824</v>
      </c>
      <c r="F23" s="329">
        <v>0.16452014242178881</v>
      </c>
      <c r="G23" s="329">
        <v>0.18825625192975171</v>
      </c>
      <c r="H23" s="329">
        <v>0.26500279503380197</v>
      </c>
      <c r="I23" s="329">
        <v>0.37915138476025401</v>
      </c>
      <c r="J23" s="329">
        <v>0.43226528269029268</v>
      </c>
      <c r="K23" s="329">
        <v>0.32468030369103068</v>
      </c>
      <c r="L23" s="329">
        <v>0.27410883540145181</v>
      </c>
      <c r="M23" s="329">
        <v>0.10883226969036951</v>
      </c>
      <c r="N23" s="329">
        <v>0.11538070944186821</v>
      </c>
      <c r="O23" s="329">
        <v>9.4004685851701186E-2</v>
      </c>
      <c r="P23" s="329">
        <v>4.4575972737612039E-2</v>
      </c>
      <c r="Q23" s="329">
        <v>9.3121992391644801E-2</v>
      </c>
      <c r="R23" s="329">
        <v>0.1253978120566194</v>
      </c>
      <c r="S23" s="329">
        <v>0.1122806635019197</v>
      </c>
      <c r="T23" s="329">
        <v>0.16131314531517599</v>
      </c>
      <c r="U23" s="329">
        <v>0.12910170360253051</v>
      </c>
      <c r="V23" s="329">
        <v>2.4611295157973299E-2</v>
      </c>
      <c r="W23" s="329">
        <v>4.0475979225247587E-2</v>
      </c>
      <c r="X23" s="329">
        <v>5.0662413165991148E-2</v>
      </c>
      <c r="Y23" s="329">
        <v>4.8007120672625657E-2</v>
      </c>
      <c r="DA23" s="72" t="s">
        <v>2461</v>
      </c>
    </row>
    <row r="24" spans="1:105" ht="12" customHeight="1" x14ac:dyDescent="0.25">
      <c r="A24" s="57" t="s">
        <v>2413</v>
      </c>
      <c r="B24" s="261">
        <f t="shared" ref="B24:Y24" si="1">B25+B26</f>
        <v>2.3000917853485781E-2</v>
      </c>
      <c r="C24" s="261">
        <f t="shared" si="1"/>
        <v>2.2015037209670102E-2</v>
      </c>
      <c r="D24" s="261">
        <f t="shared" si="1"/>
        <v>2.4285727795641719E-2</v>
      </c>
      <c r="E24" s="261">
        <f t="shared" si="1"/>
        <v>5.6386903341258579E-2</v>
      </c>
      <c r="F24" s="261">
        <f t="shared" si="1"/>
        <v>7.2417872319046603E-2</v>
      </c>
      <c r="G24" s="261">
        <f t="shared" si="1"/>
        <v>8.2428835125954655E-2</v>
      </c>
      <c r="H24" s="261">
        <f t="shared" si="1"/>
        <v>9.1886984751029133E-2</v>
      </c>
      <c r="I24" s="261">
        <f t="shared" si="1"/>
        <v>0.12059310890083577</v>
      </c>
      <c r="J24" s="261">
        <f t="shared" si="1"/>
        <v>0.13921110432502473</v>
      </c>
      <c r="K24" s="261">
        <f t="shared" si="1"/>
        <v>9.7646588690274372E-2</v>
      </c>
      <c r="L24" s="261">
        <f t="shared" si="1"/>
        <v>8.8116904015484193E-2</v>
      </c>
      <c r="M24" s="261">
        <f t="shared" si="1"/>
        <v>7.9120722951969452E-2</v>
      </c>
      <c r="N24" s="261">
        <f t="shared" si="1"/>
        <v>7.4417201367676142E-2</v>
      </c>
      <c r="O24" s="261">
        <f t="shared" si="1"/>
        <v>7.9696243361431107E-2</v>
      </c>
      <c r="P24" s="261">
        <f t="shared" si="1"/>
        <v>3.5330359040403041E-2</v>
      </c>
      <c r="Q24" s="261">
        <f t="shared" si="1"/>
        <v>4.5851011755304712E-2</v>
      </c>
      <c r="R24" s="261">
        <f t="shared" si="1"/>
        <v>6.371203403287784E-2</v>
      </c>
      <c r="S24" s="261">
        <f t="shared" si="1"/>
        <v>6.4086557938587349E-2</v>
      </c>
      <c r="T24" s="261">
        <f t="shared" si="1"/>
        <v>5.1424539775667674E-2</v>
      </c>
      <c r="U24" s="261">
        <f t="shared" si="1"/>
        <v>5.2246408954383712E-2</v>
      </c>
      <c r="V24" s="261">
        <f t="shared" si="1"/>
        <v>2.6631331335106319E-2</v>
      </c>
      <c r="W24" s="261">
        <f t="shared" si="1"/>
        <v>1.3206447848144282E-2</v>
      </c>
      <c r="X24" s="261">
        <f t="shared" si="1"/>
        <v>1.1994287743567896E-2</v>
      </c>
      <c r="Y24" s="261">
        <f t="shared" si="1"/>
        <v>1.1152739810631633E-2</v>
      </c>
      <c r="DA24" s="70"/>
    </row>
    <row r="25" spans="1:105" ht="12" customHeight="1" x14ac:dyDescent="0.25">
      <c r="A25" s="60" t="s">
        <v>2414</v>
      </c>
      <c r="B25" s="262">
        <v>1.424651872559559E-2</v>
      </c>
      <c r="C25" s="262">
        <v>1.376867491491611E-2</v>
      </c>
      <c r="D25" s="262">
        <v>1.5036466882193371E-2</v>
      </c>
      <c r="E25" s="262">
        <v>3.3007088382559162E-2</v>
      </c>
      <c r="F25" s="262">
        <v>4.3240540872511578E-2</v>
      </c>
      <c r="G25" s="262">
        <v>4.9522316871739538E-2</v>
      </c>
      <c r="H25" s="262">
        <v>5.1352335171740128E-2</v>
      </c>
      <c r="I25" s="262">
        <v>6.4565877396579235E-2</v>
      </c>
      <c r="J25" s="262">
        <v>7.5866239188958268E-2</v>
      </c>
      <c r="K25" s="262">
        <v>5.1214691327564489E-2</v>
      </c>
      <c r="L25" s="262">
        <v>4.7071474677381743E-2</v>
      </c>
      <c r="M25" s="262">
        <v>5.3408219123222522E-2</v>
      </c>
      <c r="N25" s="262">
        <v>4.9729188234937063E-2</v>
      </c>
      <c r="O25" s="262">
        <v>5.5182726817571463E-2</v>
      </c>
      <c r="P25" s="262">
        <v>2.4265422104448681E-2</v>
      </c>
      <c r="Q25" s="262">
        <v>2.9192711115251721E-2</v>
      </c>
      <c r="R25" s="262">
        <v>4.0834714260245097E-2</v>
      </c>
      <c r="S25" s="262">
        <v>4.1288625517448913E-2</v>
      </c>
      <c r="T25" s="262">
        <v>2.6542653547557339E-2</v>
      </c>
      <c r="U25" s="262">
        <v>3.0097027960476991E-2</v>
      </c>
      <c r="V25" s="262">
        <v>1.8227738737581291E-2</v>
      </c>
      <c r="W25" s="262">
        <v>4.1423166516637872E-3</v>
      </c>
      <c r="X25" s="262">
        <v>2.588367727299562E-3</v>
      </c>
      <c r="Y25" s="262">
        <v>2.2571535932951301E-3</v>
      </c>
      <c r="DA25" s="72" t="s">
        <v>2462</v>
      </c>
    </row>
    <row r="26" spans="1:105" ht="12" customHeight="1" x14ac:dyDescent="0.25">
      <c r="A26" s="60" t="s">
        <v>2416</v>
      </c>
      <c r="B26" s="262">
        <v>8.754399127890191E-3</v>
      </c>
      <c r="C26" s="262">
        <v>8.2463622947539904E-3</v>
      </c>
      <c r="D26" s="262">
        <v>9.2492609134483469E-3</v>
      </c>
      <c r="E26" s="262">
        <v>2.3379814958699421E-2</v>
      </c>
      <c r="F26" s="262">
        <v>2.9177331446535022E-2</v>
      </c>
      <c r="G26" s="262">
        <v>3.2906518254215117E-2</v>
      </c>
      <c r="H26" s="262">
        <v>4.0534649579289012E-2</v>
      </c>
      <c r="I26" s="262">
        <v>5.6027231504256543E-2</v>
      </c>
      <c r="J26" s="262">
        <v>6.3344865136066464E-2</v>
      </c>
      <c r="K26" s="262">
        <v>4.6431897362709883E-2</v>
      </c>
      <c r="L26" s="262">
        <v>4.1045429338102457E-2</v>
      </c>
      <c r="M26" s="262">
        <v>2.571250382874693E-2</v>
      </c>
      <c r="N26" s="262">
        <v>2.4688013132739078E-2</v>
      </c>
      <c r="O26" s="262">
        <v>2.4513516543859651E-2</v>
      </c>
      <c r="P26" s="262">
        <v>1.106493693595436E-2</v>
      </c>
      <c r="Q26" s="262">
        <v>1.6658300640052991E-2</v>
      </c>
      <c r="R26" s="262">
        <v>2.2877319772632739E-2</v>
      </c>
      <c r="S26" s="262">
        <v>2.279793242113844E-2</v>
      </c>
      <c r="T26" s="262">
        <v>2.4881886228110332E-2</v>
      </c>
      <c r="U26" s="262">
        <v>2.2149380993906721E-2</v>
      </c>
      <c r="V26" s="262">
        <v>8.4035925975250274E-3</v>
      </c>
      <c r="W26" s="262">
        <v>9.0641311964804946E-3</v>
      </c>
      <c r="X26" s="262">
        <v>9.4059200162683338E-3</v>
      </c>
      <c r="Y26" s="262">
        <v>8.8955862173365034E-3</v>
      </c>
      <c r="DA26" s="72" t="s">
        <v>2463</v>
      </c>
    </row>
    <row r="27" spans="1:105" ht="12" customHeight="1" x14ac:dyDescent="0.25">
      <c r="A27" s="57" t="s">
        <v>2418</v>
      </c>
      <c r="B27" s="261">
        <f t="shared" ref="B27:Y27" si="2">B28+B34</f>
        <v>7.8754174314533271E-2</v>
      </c>
      <c r="C27" s="261">
        <f t="shared" si="2"/>
        <v>7.4310559126022746E-2</v>
      </c>
      <c r="D27" s="261">
        <f t="shared" si="2"/>
        <v>8.3202614307062134E-2</v>
      </c>
      <c r="E27" s="261">
        <f t="shared" si="2"/>
        <v>0.21015053027544611</v>
      </c>
      <c r="F27" s="261">
        <f t="shared" si="2"/>
        <v>0.26194107548610135</v>
      </c>
      <c r="G27" s="261">
        <f t="shared" si="2"/>
        <v>0.29550389682487288</v>
      </c>
      <c r="H27" s="261">
        <f t="shared" si="2"/>
        <v>0.36632040975509733</v>
      </c>
      <c r="I27" s="261">
        <f t="shared" si="2"/>
        <v>0.50856512438283374</v>
      </c>
      <c r="J27" s="261">
        <f t="shared" si="2"/>
        <v>0.57593177349605962</v>
      </c>
      <c r="K27" s="261">
        <f t="shared" si="2"/>
        <v>0.42402943569206786</v>
      </c>
      <c r="L27" s="261">
        <f t="shared" si="2"/>
        <v>0.37185675340256669</v>
      </c>
      <c r="M27" s="261">
        <f t="shared" si="2"/>
        <v>0.23931974186516991</v>
      </c>
      <c r="N27" s="261">
        <f t="shared" si="2"/>
        <v>0.22814056686324408</v>
      </c>
      <c r="O27" s="261">
        <f t="shared" si="2"/>
        <v>0.2349479475759986</v>
      </c>
      <c r="P27" s="261">
        <f t="shared" si="2"/>
        <v>0.10492310136485064</v>
      </c>
      <c r="Q27" s="261">
        <f t="shared" si="2"/>
        <v>0.15100805927952166</v>
      </c>
      <c r="R27" s="261">
        <f t="shared" si="2"/>
        <v>0.20764367924972438</v>
      </c>
      <c r="S27" s="261">
        <f t="shared" si="2"/>
        <v>0.20675552492453408</v>
      </c>
      <c r="T27" s="261">
        <f t="shared" si="2"/>
        <v>0.22476022286093378</v>
      </c>
      <c r="U27" s="261">
        <f t="shared" si="2"/>
        <v>0.19881716906707955</v>
      </c>
      <c r="V27" s="261">
        <f t="shared" si="2"/>
        <v>8.3536826331176747E-2</v>
      </c>
      <c r="W27" s="261">
        <f t="shared" si="2"/>
        <v>8.3670094647554483E-2</v>
      </c>
      <c r="X27" s="261">
        <f t="shared" si="2"/>
        <v>8.555954240998237E-2</v>
      </c>
      <c r="Y27" s="261">
        <f t="shared" si="2"/>
        <v>8.0933795877962761E-2</v>
      </c>
      <c r="DA27" s="70"/>
    </row>
    <row r="28" spans="1:105" ht="12" customHeight="1" x14ac:dyDescent="0.25">
      <c r="A28" s="60" t="s">
        <v>2419</v>
      </c>
      <c r="B28" s="329">
        <v>1.9910493893345989E-2</v>
      </c>
      <c r="C28" s="329">
        <v>2.167627144402054E-2</v>
      </c>
      <c r="D28" s="329">
        <v>2.1041344628697889E-2</v>
      </c>
      <c r="E28" s="329">
        <v>3.6724719482814597E-2</v>
      </c>
      <c r="F28" s="329">
        <v>6.0487839867584353E-2</v>
      </c>
      <c r="G28" s="329">
        <v>6.4986037319054502E-2</v>
      </c>
      <c r="H28" s="329">
        <v>4.1827191346360017E-2</v>
      </c>
      <c r="I28" s="329">
        <v>4.4298122635583997E-2</v>
      </c>
      <c r="J28" s="329">
        <v>4.662734571202784E-2</v>
      </c>
      <c r="K28" s="329">
        <v>2.6461716886724058E-2</v>
      </c>
      <c r="L28" s="329">
        <v>3.6213281482421471E-2</v>
      </c>
      <c r="M28" s="329">
        <v>0.1060557381626766</v>
      </c>
      <c r="N28" s="329">
        <v>8.685806550585437E-2</v>
      </c>
      <c r="O28" s="329">
        <v>0.1198401689820788</v>
      </c>
      <c r="P28" s="329">
        <v>5.0340277604509383E-2</v>
      </c>
      <c r="Q28" s="329">
        <v>3.6981129820364667E-2</v>
      </c>
      <c r="R28" s="329">
        <v>5.4095337955904772E-2</v>
      </c>
      <c r="S28" s="329">
        <v>6.9268998187489564E-2</v>
      </c>
      <c r="T28" s="329">
        <v>2.7233922475003981E-2</v>
      </c>
      <c r="U28" s="329">
        <v>4.0733450370103452E-2</v>
      </c>
      <c r="V28" s="329">
        <v>5.3400546545903309E-2</v>
      </c>
      <c r="W28" s="329">
        <v>3.4107671106434978E-2</v>
      </c>
      <c r="X28" s="329">
        <v>2.352393445162583E-2</v>
      </c>
      <c r="Y28" s="329">
        <v>2.2149566482910901E-2</v>
      </c>
      <c r="DA28" s="72" t="s">
        <v>2464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2465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2466</v>
      </c>
    </row>
    <row r="31" spans="1:105" ht="12" customHeight="1" x14ac:dyDescent="0.25">
      <c r="A31" s="59" t="s">
        <v>159</v>
      </c>
      <c r="B31" s="230">
        <v>1.123484524505157E-2</v>
      </c>
      <c r="C31" s="230">
        <v>1.3545192713199639E-2</v>
      </c>
      <c r="D31" s="230">
        <v>1.1948227315960481E-2</v>
      </c>
      <c r="E31" s="230">
        <v>2.341819918423154E-2</v>
      </c>
      <c r="F31" s="230">
        <v>4.324545198334926E-2</v>
      </c>
      <c r="G31" s="230">
        <v>4.2572994427595302E-2</v>
      </c>
      <c r="H31" s="230">
        <v>2.4505876601754701E-2</v>
      </c>
      <c r="I31" s="230">
        <v>2.7321419508001061E-2</v>
      </c>
      <c r="J31" s="230">
        <v>2.0204888682746069E-2</v>
      </c>
      <c r="K31" s="230">
        <v>1.1912668841950001E-2</v>
      </c>
      <c r="L31" s="230">
        <v>2.509264213905418E-2</v>
      </c>
      <c r="M31" s="230">
        <v>3.1433473584783288E-2</v>
      </c>
      <c r="N31" s="230">
        <v>1.2056300354323141E-3</v>
      </c>
      <c r="O31" s="230">
        <v>2.3411634039281789E-3</v>
      </c>
      <c r="P31" s="230">
        <v>1.2909164456016121E-3</v>
      </c>
      <c r="Q31" s="230">
        <v>1.1585131551718111E-3</v>
      </c>
      <c r="R31" s="230">
        <v>1.6560336977057509E-3</v>
      </c>
      <c r="S31" s="230">
        <v>3.5320851683752652E-2</v>
      </c>
      <c r="T31" s="230">
        <v>2.3046180481342441E-2</v>
      </c>
      <c r="U31" s="230">
        <v>3.1838524708553292E-2</v>
      </c>
      <c r="V31" s="230">
        <v>4.1927944107009077E-2</v>
      </c>
      <c r="W31" s="230">
        <v>3.4048888700911037E-2</v>
      </c>
      <c r="X31" s="230">
        <v>2.350947673825924E-2</v>
      </c>
      <c r="Y31" s="230">
        <v>2.213886656443597E-2</v>
      </c>
      <c r="DA31" s="71" t="s">
        <v>2467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2468</v>
      </c>
    </row>
    <row r="33" spans="1:105" ht="12" customHeight="1" x14ac:dyDescent="0.25">
      <c r="A33" s="59" t="s">
        <v>35</v>
      </c>
      <c r="B33" s="230">
        <v>8.6756486482944158E-3</v>
      </c>
      <c r="C33" s="230">
        <v>8.1310787308208985E-3</v>
      </c>
      <c r="D33" s="230">
        <v>9.0931173127374084E-3</v>
      </c>
      <c r="E33" s="230">
        <v>1.330652029858307E-2</v>
      </c>
      <c r="F33" s="230">
        <v>1.72423878842351E-2</v>
      </c>
      <c r="G33" s="230">
        <v>2.2413042891459199E-2</v>
      </c>
      <c r="H33" s="230">
        <v>1.732131474460533E-2</v>
      </c>
      <c r="I33" s="230">
        <v>1.697670312758293E-2</v>
      </c>
      <c r="J33" s="230">
        <v>2.6422457029281778E-2</v>
      </c>
      <c r="K33" s="230">
        <v>1.454904804477406E-2</v>
      </c>
      <c r="L33" s="230">
        <v>1.1120639343367289E-2</v>
      </c>
      <c r="M33" s="230">
        <v>7.4622264577893269E-2</v>
      </c>
      <c r="N33" s="230">
        <v>8.5652435470422061E-2</v>
      </c>
      <c r="O33" s="230">
        <v>0.1174990055781506</v>
      </c>
      <c r="P33" s="230">
        <v>4.9049361158907762E-2</v>
      </c>
      <c r="Q33" s="230">
        <v>3.5822616665192861E-2</v>
      </c>
      <c r="R33" s="230">
        <v>5.2439304258199017E-2</v>
      </c>
      <c r="S33" s="230">
        <v>3.3948146503736919E-2</v>
      </c>
      <c r="T33" s="230">
        <v>4.187741993661535E-3</v>
      </c>
      <c r="U33" s="230">
        <v>8.8949256615501616E-3</v>
      </c>
      <c r="V33" s="230">
        <v>1.147260243889422E-2</v>
      </c>
      <c r="W33" s="230">
        <v>5.8782405523943649E-5</v>
      </c>
      <c r="X33" s="230">
        <v>1.445771336659233E-5</v>
      </c>
      <c r="Y33" s="230">
        <v>1.0699918474930509E-5</v>
      </c>
      <c r="DA33" s="71" t="s">
        <v>2469</v>
      </c>
    </row>
    <row r="34" spans="1:105" ht="12" customHeight="1" x14ac:dyDescent="0.25">
      <c r="A34" s="60" t="s">
        <v>2426</v>
      </c>
      <c r="B34" s="329">
        <v>5.8843680421187282E-2</v>
      </c>
      <c r="C34" s="329">
        <v>5.2634287682002207E-2</v>
      </c>
      <c r="D34" s="329">
        <v>6.2161269678364252E-2</v>
      </c>
      <c r="E34" s="329">
        <v>0.1734258107926315</v>
      </c>
      <c r="F34" s="329">
        <v>0.201453235618517</v>
      </c>
      <c r="G34" s="329">
        <v>0.23051785950581841</v>
      </c>
      <c r="H34" s="329">
        <v>0.32449321840873729</v>
      </c>
      <c r="I34" s="329">
        <v>0.46426700174724977</v>
      </c>
      <c r="J34" s="329">
        <v>0.52930442778403175</v>
      </c>
      <c r="K34" s="329">
        <v>0.39756771880534381</v>
      </c>
      <c r="L34" s="329">
        <v>0.33564347192014521</v>
      </c>
      <c r="M34" s="329">
        <v>0.13326400370249331</v>
      </c>
      <c r="N34" s="329">
        <v>0.14128250135738971</v>
      </c>
      <c r="O34" s="329">
        <v>0.1151077785939198</v>
      </c>
      <c r="P34" s="329">
        <v>5.4582823760341258E-2</v>
      </c>
      <c r="Q34" s="329">
        <v>0.114026929459157</v>
      </c>
      <c r="R34" s="329">
        <v>0.15354834129381961</v>
      </c>
      <c r="S34" s="329">
        <v>0.13748652673704451</v>
      </c>
      <c r="T34" s="329">
        <v>0.1975263003859298</v>
      </c>
      <c r="U34" s="329">
        <v>0.1580837186969761</v>
      </c>
      <c r="V34" s="329">
        <v>3.0136279785273438E-2</v>
      </c>
      <c r="W34" s="329">
        <v>4.9562423541119498E-2</v>
      </c>
      <c r="X34" s="329">
        <v>6.2035607958356533E-2</v>
      </c>
      <c r="Y34" s="329">
        <v>5.8784229395051867E-2</v>
      </c>
      <c r="DA34" s="72" t="s">
        <v>2470</v>
      </c>
    </row>
    <row r="35" spans="1:105" ht="12" customHeight="1" x14ac:dyDescent="0.25">
      <c r="A35" s="57" t="s">
        <v>2428</v>
      </c>
      <c r="B35" s="261">
        <v>5.4577963195555829E-2</v>
      </c>
      <c r="C35" s="261">
        <v>5.357000912458422E-2</v>
      </c>
      <c r="D35" s="261">
        <v>5.766425682181496E-2</v>
      </c>
      <c r="E35" s="261">
        <v>0.13116897994030211</v>
      </c>
      <c r="F35" s="261">
        <v>0.17694885273510699</v>
      </c>
      <c r="G35" s="261">
        <v>0.1968733697878691</v>
      </c>
      <c r="H35" s="261">
        <v>0.20208949491774639</v>
      </c>
      <c r="I35" s="261">
        <v>0.25885536706740969</v>
      </c>
      <c r="J35" s="261">
        <v>0.28705600878792981</v>
      </c>
      <c r="K35" s="261">
        <v>0.19519951242885231</v>
      </c>
      <c r="L35" s="261">
        <v>0.1957566357547855</v>
      </c>
      <c r="M35" s="261">
        <v>0.1935772363298055</v>
      </c>
      <c r="N35" s="261">
        <v>0.17787066624181741</v>
      </c>
      <c r="O35" s="261">
        <v>0.1973699671010116</v>
      </c>
      <c r="P35" s="261">
        <v>8.680253862107358E-2</v>
      </c>
      <c r="Q35" s="261">
        <v>0.1045082644695262</v>
      </c>
      <c r="R35" s="261">
        <v>0.14617339886447561</v>
      </c>
      <c r="S35" s="261">
        <v>0.15491952043531529</v>
      </c>
      <c r="T35" s="261">
        <v>0.12665045228969529</v>
      </c>
      <c r="U35" s="261">
        <v>0.12995488587309811</v>
      </c>
      <c r="V35" s="261">
        <v>7.4243443861627706E-2</v>
      </c>
      <c r="W35" s="261">
        <v>6.7522844608617516E-2</v>
      </c>
      <c r="X35" s="261">
        <v>6.2528191955058265E-2</v>
      </c>
      <c r="Y35" s="261">
        <v>5.9111597473262598E-2</v>
      </c>
      <c r="DA35" s="70" t="s">
        <v>2471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2472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2473</v>
      </c>
    </row>
    <row r="38" spans="1:105" ht="12" customHeight="1" x14ac:dyDescent="0.25">
      <c r="A38" s="46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</v>
      </c>
      <c r="T38" s="229">
        <v>0</v>
      </c>
      <c r="U38" s="229">
        <v>0</v>
      </c>
      <c r="V38" s="229">
        <v>0</v>
      </c>
      <c r="W38" s="229">
        <v>0</v>
      </c>
      <c r="X38" s="229">
        <v>0</v>
      </c>
      <c r="Y38" s="229">
        <v>0</v>
      </c>
      <c r="DA38" s="73" t="s">
        <v>2474</v>
      </c>
    </row>
    <row r="39" spans="1:105" ht="12" customHeight="1" x14ac:dyDescent="0.25">
      <c r="A39" s="46" t="s">
        <v>159</v>
      </c>
      <c r="B39" s="229">
        <v>3.1081241804498689E-2</v>
      </c>
      <c r="C39" s="229">
        <v>3.3741173705887431E-2</v>
      </c>
      <c r="D39" s="229">
        <v>3.304453937203982E-2</v>
      </c>
      <c r="E39" s="229">
        <v>8.4284246009323868E-2</v>
      </c>
      <c r="F39" s="229">
        <v>0.12727119289416999</v>
      </c>
      <c r="G39" s="229">
        <v>0.12991549904087071</v>
      </c>
      <c r="H39" s="229">
        <v>0.11944064715437849</v>
      </c>
      <c r="I39" s="229">
        <v>0.1609487917378655</v>
      </c>
      <c r="J39" s="229">
        <v>0.12588860601974461</v>
      </c>
      <c r="K39" s="229">
        <v>8.8903339533761797E-2</v>
      </c>
      <c r="L39" s="229">
        <v>0.13652349077872539</v>
      </c>
      <c r="M39" s="229">
        <v>5.8234922677391103E-2</v>
      </c>
      <c r="N39" s="229">
        <v>2.521185393939264E-3</v>
      </c>
      <c r="O39" s="229">
        <v>3.9368984521680117E-3</v>
      </c>
      <c r="P39" s="229">
        <v>2.2724893463089159E-3</v>
      </c>
      <c r="Q39" s="229">
        <v>3.3419917165515502E-3</v>
      </c>
      <c r="R39" s="229">
        <v>4.5679176760583737E-3</v>
      </c>
      <c r="S39" s="229">
        <v>7.9817014848290693E-2</v>
      </c>
      <c r="T39" s="229">
        <v>0.1075230280957616</v>
      </c>
      <c r="U39" s="229">
        <v>0.1020451462929419</v>
      </c>
      <c r="V39" s="229">
        <v>5.8557377742971352E-2</v>
      </c>
      <c r="W39" s="229">
        <v>6.7408915212496881E-2</v>
      </c>
      <c r="X39" s="229">
        <v>6.2490569669484991E-2</v>
      </c>
      <c r="Y39" s="229">
        <v>5.9083642029622123E-2</v>
      </c>
      <c r="DA39" s="73" t="s">
        <v>2475</v>
      </c>
    </row>
    <row r="40" spans="1:105" ht="12" customHeight="1" x14ac:dyDescent="0.25">
      <c r="A40" s="46" t="s">
        <v>32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2476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2477</v>
      </c>
    </row>
    <row r="42" spans="1:105" ht="12" customHeight="1" x14ac:dyDescent="0.25">
      <c r="A42" s="46" t="s">
        <v>35</v>
      </c>
      <c r="B42" s="229">
        <v>2.349672139105714E-2</v>
      </c>
      <c r="C42" s="229">
        <v>1.9828835418696789E-2</v>
      </c>
      <c r="D42" s="229">
        <v>2.461971744977514E-2</v>
      </c>
      <c r="E42" s="229">
        <v>4.6884733930978258E-2</v>
      </c>
      <c r="F42" s="229">
        <v>4.9677659840937041E-2</v>
      </c>
      <c r="G42" s="229">
        <v>6.6957870746998438E-2</v>
      </c>
      <c r="H42" s="229">
        <v>8.2648847763367964E-2</v>
      </c>
      <c r="I42" s="229">
        <v>9.7906575329544152E-2</v>
      </c>
      <c r="J42" s="229">
        <v>0.16116740276818509</v>
      </c>
      <c r="K42" s="229">
        <v>0.1062961728950905</v>
      </c>
      <c r="L42" s="229">
        <v>5.9233144976060061E-2</v>
      </c>
      <c r="M42" s="229">
        <v>0.13534231365241439</v>
      </c>
      <c r="N42" s="229">
        <v>0.1753494808478781</v>
      </c>
      <c r="O42" s="229">
        <v>0.1934330686488436</v>
      </c>
      <c r="P42" s="229">
        <v>8.4530049274764665E-2</v>
      </c>
      <c r="Q42" s="229">
        <v>0.1011662727529746</v>
      </c>
      <c r="R42" s="229">
        <v>0.1416054811884172</v>
      </c>
      <c r="S42" s="229">
        <v>7.5102505587024554E-2</v>
      </c>
      <c r="T42" s="229">
        <v>1.9127424193933779E-2</v>
      </c>
      <c r="U42" s="229">
        <v>2.7909739580156211E-2</v>
      </c>
      <c r="V42" s="229">
        <v>1.5686066118656361E-2</v>
      </c>
      <c r="W42" s="229">
        <v>1.139293961206288E-4</v>
      </c>
      <c r="X42" s="229">
        <v>3.7622285573278329E-5</v>
      </c>
      <c r="Y42" s="229">
        <v>2.795544364048434E-5</v>
      </c>
      <c r="DA42" s="73" t="s">
        <v>2478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2479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2480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2481</v>
      </c>
    </row>
    <row r="46" spans="1:105" ht="12" customHeight="1" x14ac:dyDescent="0.25">
      <c r="A46" s="57" t="s">
        <v>2440</v>
      </c>
      <c r="B46" s="261">
        <v>4.6788828526220183E-2</v>
      </c>
      <c r="C46" s="261">
        <v>4.4073570982743039E-2</v>
      </c>
      <c r="D46" s="261">
        <v>4.943367060965851E-2</v>
      </c>
      <c r="E46" s="261">
        <v>0.1249559378201411</v>
      </c>
      <c r="F46" s="261">
        <v>0.1559413887762307</v>
      </c>
      <c r="G46" s="261">
        <v>0.175872429106675</v>
      </c>
      <c r="H46" s="261">
        <v>0.2166417981210835</v>
      </c>
      <c r="I46" s="261">
        <v>0.29944356995330063</v>
      </c>
      <c r="J46" s="261">
        <v>0.33855345062182929</v>
      </c>
      <c r="K46" s="261">
        <v>0.24816027372223071</v>
      </c>
      <c r="L46" s="261">
        <v>0.21937171552611129</v>
      </c>
      <c r="M46" s="261">
        <v>0.13742324459371061</v>
      </c>
      <c r="N46" s="261">
        <v>0.1319477437852648</v>
      </c>
      <c r="O46" s="261">
        <v>0.13101512798191639</v>
      </c>
      <c r="P46" s="261">
        <v>5.9137746564518159E-2</v>
      </c>
      <c r="Q46" s="261">
        <v>8.9032080991434503E-2</v>
      </c>
      <c r="R46" s="261">
        <v>0.1222702982059703</v>
      </c>
      <c r="S46" s="261">
        <v>0.121846003960077</v>
      </c>
      <c r="T46" s="261">
        <v>0.13298391941338689</v>
      </c>
      <c r="U46" s="261">
        <v>0.1183797510424431</v>
      </c>
      <c r="V46" s="261">
        <v>4.4913905261316479E-2</v>
      </c>
      <c r="W46" s="261">
        <v>4.8444224908614227E-2</v>
      </c>
      <c r="X46" s="261">
        <v>5.0270952048605447E-2</v>
      </c>
      <c r="Y46" s="261">
        <v>4.7543418124171441E-2</v>
      </c>
      <c r="DA46" s="70" t="s">
        <v>2482</v>
      </c>
    </row>
    <row r="47" spans="1:105" ht="12" customHeight="1" x14ac:dyDescent="0.25">
      <c r="A47" s="41" t="s">
        <v>2442</v>
      </c>
      <c r="B47" s="350">
        <v>2.9165368796054039E-2</v>
      </c>
      <c r="C47" s="350">
        <v>2.747283897373972E-2</v>
      </c>
      <c r="D47" s="350">
        <v>3.0814005814772619E-2</v>
      </c>
      <c r="E47" s="350">
        <v>7.7890088821927259E-2</v>
      </c>
      <c r="F47" s="350">
        <v>9.720457334551319E-2</v>
      </c>
      <c r="G47" s="350">
        <v>0.10962839672464909</v>
      </c>
      <c r="H47" s="350">
        <v>0.13504159300121979</v>
      </c>
      <c r="I47" s="350">
        <v>0.18665528559666511</v>
      </c>
      <c r="J47" s="350">
        <v>0.21103405568337691</v>
      </c>
      <c r="K47" s="350">
        <v>0.1546883333397121</v>
      </c>
      <c r="L47" s="350">
        <v>0.13674326090803179</v>
      </c>
      <c r="M47" s="350">
        <v>8.5661465267929296E-2</v>
      </c>
      <c r="N47" s="350">
        <v>8.224836420403063E-2</v>
      </c>
      <c r="O47" s="350">
        <v>8.1667027062100675E-2</v>
      </c>
      <c r="P47" s="350">
        <v>3.6862948756137312E-2</v>
      </c>
      <c r="Q47" s="350">
        <v>5.5497296226174823E-2</v>
      </c>
      <c r="R47" s="350">
        <v>7.621602105259441E-2</v>
      </c>
      <c r="S47" s="350">
        <v>7.5951541292162111E-2</v>
      </c>
      <c r="T47" s="350">
        <v>8.2894254372337134E-2</v>
      </c>
      <c r="U47" s="350">
        <v>7.3790885685524374E-2</v>
      </c>
      <c r="V47" s="350">
        <v>2.799665330973717E-2</v>
      </c>
      <c r="W47" s="350">
        <v>3.0197244299607639E-2</v>
      </c>
      <c r="X47" s="350">
        <v>3.1335917192384773E-2</v>
      </c>
      <c r="Y47" s="350">
        <v>2.963573500540638E-2</v>
      </c>
      <c r="DA47" s="97" t="s">
        <v>2483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101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1.0000000000000002</v>
      </c>
      <c r="C51" s="232">
        <f t="shared" si="3"/>
        <v>0.99999999999999978</v>
      </c>
      <c r="D51" s="232">
        <f t="shared" si="3"/>
        <v>0.99999999999999978</v>
      </c>
      <c r="E51" s="232">
        <f t="shared" si="3"/>
        <v>1</v>
      </c>
      <c r="F51" s="232">
        <f t="shared" si="3"/>
        <v>1.0000000000000004</v>
      </c>
      <c r="G51" s="232">
        <f t="shared" si="3"/>
        <v>0.99999999999999944</v>
      </c>
      <c r="H51" s="232">
        <f t="shared" si="3"/>
        <v>0.99999999999999944</v>
      </c>
      <c r="I51" s="232">
        <f t="shared" si="3"/>
        <v>1</v>
      </c>
      <c r="J51" s="232">
        <f t="shared" si="3"/>
        <v>1</v>
      </c>
      <c r="K51" s="232">
        <f t="shared" si="3"/>
        <v>1.0000000000000002</v>
      </c>
      <c r="L51" s="232">
        <f t="shared" si="3"/>
        <v>1.0000000000000004</v>
      </c>
      <c r="M51" s="232">
        <f t="shared" si="3"/>
        <v>0.99999999999999967</v>
      </c>
      <c r="N51" s="232">
        <f t="shared" si="3"/>
        <v>1.0000000000000004</v>
      </c>
      <c r="O51" s="232">
        <f t="shared" si="3"/>
        <v>0.99999999999999989</v>
      </c>
      <c r="P51" s="232">
        <f t="shared" si="3"/>
        <v>1.0000000000000004</v>
      </c>
      <c r="Q51" s="232">
        <f t="shared" si="3"/>
        <v>1</v>
      </c>
      <c r="R51" s="232">
        <f t="shared" si="3"/>
        <v>1.0000000000000002</v>
      </c>
      <c r="S51" s="232">
        <f t="shared" si="3"/>
        <v>1</v>
      </c>
      <c r="T51" s="232">
        <f t="shared" si="3"/>
        <v>0.99999999999999989</v>
      </c>
      <c r="U51" s="232">
        <f t="shared" si="3"/>
        <v>1</v>
      </c>
      <c r="V51" s="232">
        <f t="shared" si="3"/>
        <v>0.99999999999999967</v>
      </c>
      <c r="W51" s="232">
        <f t="shared" si="3"/>
        <v>1.0000000000000002</v>
      </c>
      <c r="X51" s="232">
        <f t="shared" si="3"/>
        <v>1.0000000000000004</v>
      </c>
      <c r="Y51" s="232">
        <f t="shared" si="3"/>
        <v>1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2.1819097982644146E-2</v>
      </c>
      <c r="C52" s="299">
        <f t="shared" si="4"/>
        <v>2.1636370304776619E-2</v>
      </c>
      <c r="D52" s="299">
        <f t="shared" si="4"/>
        <v>2.1820359867429966E-2</v>
      </c>
      <c r="E52" s="299">
        <f t="shared" si="4"/>
        <v>2.2301446106651374E-2</v>
      </c>
      <c r="F52" s="299">
        <f t="shared" si="4"/>
        <v>2.201577851433538E-2</v>
      </c>
      <c r="G52" s="299">
        <f t="shared" si="4"/>
        <v>2.2045681786187762E-2</v>
      </c>
      <c r="H52" s="299">
        <f t="shared" si="4"/>
        <v>2.2696482929765251E-2</v>
      </c>
      <c r="I52" s="299">
        <f t="shared" si="4"/>
        <v>2.2938744498543374E-2</v>
      </c>
      <c r="J52" s="299">
        <f t="shared" si="4"/>
        <v>2.2946736851441423E-2</v>
      </c>
      <c r="K52" s="299">
        <f t="shared" si="4"/>
        <v>2.3158110321770134E-2</v>
      </c>
      <c r="L52" s="299">
        <f t="shared" si="4"/>
        <v>2.2872647214778004E-2</v>
      </c>
      <c r="M52" s="299">
        <f t="shared" si="4"/>
        <v>2.0586680747897625E-2</v>
      </c>
      <c r="N52" s="299">
        <f t="shared" si="4"/>
        <v>2.0842828098181249E-2</v>
      </c>
      <c r="O52" s="299">
        <f t="shared" si="4"/>
        <v>1.9989030958562224E-2</v>
      </c>
      <c r="P52" s="299">
        <f t="shared" si="4"/>
        <v>2.0208110150651493E-2</v>
      </c>
      <c r="Q52" s="299">
        <f t="shared" si="4"/>
        <v>2.1651055392954113E-2</v>
      </c>
      <c r="R52" s="299">
        <f t="shared" si="4"/>
        <v>2.1558425763823393E-2</v>
      </c>
      <c r="S52" s="299">
        <f t="shared" si="4"/>
        <v>2.1338497346128041E-2</v>
      </c>
      <c r="T52" s="299">
        <f t="shared" si="4"/>
        <v>2.2759618874991221E-2</v>
      </c>
      <c r="U52" s="299">
        <f t="shared" si="4"/>
        <v>2.219925670708927E-2</v>
      </c>
      <c r="V52" s="299">
        <f t="shared" si="4"/>
        <v>1.9365066990432531E-2</v>
      </c>
      <c r="W52" s="299">
        <f t="shared" si="4"/>
        <v>2.1546102278850406E-2</v>
      </c>
      <c r="X52" s="299">
        <f t="shared" si="4"/>
        <v>2.2239231583257718E-2</v>
      </c>
      <c r="Y52" s="299">
        <f t="shared" si="4"/>
        <v>2.2250989877249196E-2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7.6945151997618692E-3</v>
      </c>
      <c r="C53" s="233">
        <f t="shared" si="5"/>
        <v>7.6300761979347905E-3</v>
      </c>
      <c r="D53" s="233">
        <f t="shared" si="5"/>
        <v>7.6949602040270624E-3</v>
      </c>
      <c r="E53" s="233">
        <f t="shared" si="5"/>
        <v>7.8646154933075738E-3</v>
      </c>
      <c r="F53" s="233">
        <f t="shared" si="5"/>
        <v>7.7638746820740748E-3</v>
      </c>
      <c r="G53" s="233">
        <f t="shared" si="5"/>
        <v>7.7744200850038249E-3</v>
      </c>
      <c r="H53" s="233">
        <f t="shared" si="5"/>
        <v>8.0039254153920335E-3</v>
      </c>
      <c r="I53" s="233">
        <f t="shared" si="5"/>
        <v>8.0893590719421007E-3</v>
      </c>
      <c r="J53" s="233">
        <f t="shared" si="5"/>
        <v>8.092177578963097E-3</v>
      </c>
      <c r="K53" s="233">
        <f t="shared" si="5"/>
        <v>8.1667185330192311E-3</v>
      </c>
      <c r="L53" s="233">
        <f t="shared" si="5"/>
        <v>8.066049833631685E-3</v>
      </c>
      <c r="M53" s="233">
        <f t="shared" si="5"/>
        <v>7.2599026803649314E-3</v>
      </c>
      <c r="N53" s="233">
        <f t="shared" si="5"/>
        <v>7.3502331643154556E-3</v>
      </c>
      <c r="O53" s="233">
        <f t="shared" si="5"/>
        <v>7.0491412001317134E-3</v>
      </c>
      <c r="P53" s="233">
        <f t="shared" si="5"/>
        <v>7.1263995806029575E-3</v>
      </c>
      <c r="Q53" s="233">
        <f t="shared" si="5"/>
        <v>7.6352549012103062E-3</v>
      </c>
      <c r="R53" s="233">
        <f t="shared" si="5"/>
        <v>7.6025890187864957E-3</v>
      </c>
      <c r="S53" s="233">
        <f t="shared" si="5"/>
        <v>7.5250311585045295E-3</v>
      </c>
      <c r="T53" s="233">
        <f t="shared" si="5"/>
        <v>8.0261903362691019E-3</v>
      </c>
      <c r="U53" s="233">
        <f t="shared" si="5"/>
        <v>7.828578353329993E-3</v>
      </c>
      <c r="V53" s="233">
        <f t="shared" si="5"/>
        <v>6.8291000123293288E-3</v>
      </c>
      <c r="W53" s="233">
        <f t="shared" si="5"/>
        <v>7.5982431359954633E-3</v>
      </c>
      <c r="X53" s="233">
        <f t="shared" si="5"/>
        <v>7.8426755122744801E-3</v>
      </c>
      <c r="Y53" s="233">
        <f t="shared" si="5"/>
        <v>7.8468220801991822E-3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5.1373259167074636E-2</v>
      </c>
      <c r="C54" s="233">
        <f t="shared" si="6"/>
        <v>5.0943025233501721E-2</v>
      </c>
      <c r="D54" s="233">
        <f t="shared" si="6"/>
        <v>5.1376230285962894E-2</v>
      </c>
      <c r="E54" s="233">
        <f t="shared" si="6"/>
        <v>5.2508952090910707E-2</v>
      </c>
      <c r="F54" s="233">
        <f t="shared" si="6"/>
        <v>5.183634521837379E-2</v>
      </c>
      <c r="G54" s="233">
        <f t="shared" si="6"/>
        <v>5.1906752736413153E-2</v>
      </c>
      <c r="H54" s="233">
        <f t="shared" si="6"/>
        <v>5.3439069784616954E-2</v>
      </c>
      <c r="I54" s="233">
        <f t="shared" si="6"/>
        <v>5.4009476790853439E-2</v>
      </c>
      <c r="J54" s="233">
        <f t="shared" si="6"/>
        <v>5.402829485643583E-2</v>
      </c>
      <c r="K54" s="233">
        <f t="shared" si="6"/>
        <v>5.4525975561700503E-2</v>
      </c>
      <c r="L54" s="233">
        <f t="shared" si="6"/>
        <v>5.3853850151667007E-2</v>
      </c>
      <c r="M54" s="233">
        <f t="shared" si="6"/>
        <v>4.8471521888431651E-2</v>
      </c>
      <c r="N54" s="233">
        <f t="shared" si="6"/>
        <v>4.9074623090027955E-2</v>
      </c>
      <c r="O54" s="233">
        <f t="shared" si="6"/>
        <v>4.7064350173858592E-2</v>
      </c>
      <c r="P54" s="233">
        <f t="shared" si="6"/>
        <v>4.7580174069157447E-2</v>
      </c>
      <c r="Q54" s="233">
        <f t="shared" si="6"/>
        <v>5.097760140348976E-2</v>
      </c>
      <c r="R54" s="233">
        <f t="shared" si="6"/>
        <v>5.0759504122489967E-2</v>
      </c>
      <c r="S54" s="233">
        <f t="shared" si="6"/>
        <v>5.0241680717991066E-2</v>
      </c>
      <c r="T54" s="233">
        <f t="shared" si="6"/>
        <v>5.3587723926022443E-2</v>
      </c>
      <c r="U54" s="233">
        <f t="shared" si="6"/>
        <v>5.2268346245884174E-2</v>
      </c>
      <c r="V54" s="233">
        <f t="shared" si="6"/>
        <v>4.5595221492593145E-2</v>
      </c>
      <c r="W54" s="233">
        <f t="shared" si="6"/>
        <v>5.0730488368132855E-2</v>
      </c>
      <c r="X54" s="233">
        <f t="shared" si="6"/>
        <v>5.2362467445358461E-2</v>
      </c>
      <c r="Y54" s="233">
        <f t="shared" si="6"/>
        <v>5.2390152452551124E-2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2.2484721813452936E-2</v>
      </c>
      <c r="C55" s="233">
        <f t="shared" si="7"/>
        <v>2.2296419757715454E-2</v>
      </c>
      <c r="D55" s="233">
        <f t="shared" si="7"/>
        <v>2.2486022193899124E-2</v>
      </c>
      <c r="E55" s="233">
        <f t="shared" si="7"/>
        <v>2.2981784679854213E-2</v>
      </c>
      <c r="F55" s="233">
        <f t="shared" si="7"/>
        <v>2.2687402375441215E-2</v>
      </c>
      <c r="G55" s="233">
        <f t="shared" si="7"/>
        <v>2.2718217890796037E-2</v>
      </c>
      <c r="H55" s="233">
        <f t="shared" si="7"/>
        <v>2.338887268508941E-2</v>
      </c>
      <c r="I55" s="233">
        <f t="shared" si="7"/>
        <v>2.3638524801065961E-2</v>
      </c>
      <c r="J55" s="233">
        <f t="shared" si="7"/>
        <v>2.3646760972501211E-2</v>
      </c>
      <c r="K55" s="233">
        <f t="shared" si="7"/>
        <v>2.3864582702935056E-2</v>
      </c>
      <c r="L55" s="233">
        <f t="shared" si="7"/>
        <v>2.3570411121972914E-2</v>
      </c>
      <c r="M55" s="233">
        <f t="shared" si="7"/>
        <v>2.121470786954827E-2</v>
      </c>
      <c r="N55" s="233">
        <f t="shared" si="7"/>
        <v>2.1478669373317199E-2</v>
      </c>
      <c r="O55" s="233">
        <f t="shared" si="7"/>
        <v>2.059882589011152E-2</v>
      </c>
      <c r="P55" s="233">
        <f t="shared" si="7"/>
        <v>2.0824588416736654E-2</v>
      </c>
      <c r="Q55" s="233">
        <f t="shared" si="7"/>
        <v>2.2311552836211172E-2</v>
      </c>
      <c r="R55" s="233">
        <f t="shared" si="7"/>
        <v>2.2216097403344775E-2</v>
      </c>
      <c r="S55" s="233">
        <f t="shared" si="7"/>
        <v>2.198945974423135E-2</v>
      </c>
      <c r="T55" s="233">
        <f t="shared" si="7"/>
        <v>2.3453934685634271E-2</v>
      </c>
      <c r="U55" s="233">
        <f t="shared" si="7"/>
        <v>2.2876477841630886E-2</v>
      </c>
      <c r="V55" s="233">
        <f t="shared" si="7"/>
        <v>1.995582697896614E-2</v>
      </c>
      <c r="W55" s="233">
        <f t="shared" si="7"/>
        <v>2.2203397972249583E-2</v>
      </c>
      <c r="X55" s="233">
        <f t="shared" si="7"/>
        <v>2.2917672210476438E-2</v>
      </c>
      <c r="Y55" s="233">
        <f t="shared" si="7"/>
        <v>2.2929789208603939E-2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3.7274460192815877E-2</v>
      </c>
      <c r="C56" s="300">
        <f t="shared" si="8"/>
        <v>3.6984883258592956E-2</v>
      </c>
      <c r="D56" s="300">
        <f t="shared" si="8"/>
        <v>3.7274275206808767E-2</v>
      </c>
      <c r="E56" s="300">
        <f t="shared" si="8"/>
        <v>3.810667273580514E-2</v>
      </c>
      <c r="F56" s="300">
        <f t="shared" si="8"/>
        <v>3.7516419842380015E-2</v>
      </c>
      <c r="G56" s="300">
        <f t="shared" si="8"/>
        <v>3.759852513367723E-2</v>
      </c>
      <c r="H56" s="300">
        <f t="shared" si="8"/>
        <v>3.9042047197150438E-2</v>
      </c>
      <c r="I56" s="300">
        <f t="shared" si="8"/>
        <v>3.9649428323207156E-2</v>
      </c>
      <c r="J56" s="300">
        <f t="shared" si="8"/>
        <v>3.9746945434707075E-2</v>
      </c>
      <c r="K56" s="300">
        <f t="shared" si="8"/>
        <v>4.0300307508464167E-2</v>
      </c>
      <c r="L56" s="300">
        <f t="shared" si="8"/>
        <v>3.944461872984583E-2</v>
      </c>
      <c r="M56" s="300">
        <f t="shared" si="8"/>
        <v>3.6371130628143067E-2</v>
      </c>
      <c r="N56" s="300">
        <f t="shared" si="8"/>
        <v>3.6679269062868343E-2</v>
      </c>
      <c r="O56" s="300">
        <f t="shared" si="8"/>
        <v>3.6462597445958651E-2</v>
      </c>
      <c r="P56" s="300">
        <f t="shared" si="8"/>
        <v>3.6472239251456408E-2</v>
      </c>
      <c r="Q56" s="300">
        <f t="shared" si="8"/>
        <v>3.7393059242815982E-2</v>
      </c>
      <c r="R56" s="300">
        <f t="shared" si="8"/>
        <v>3.7277322169666019E-2</v>
      </c>
      <c r="S56" s="300">
        <f t="shared" si="8"/>
        <v>3.671352534542683E-2</v>
      </c>
      <c r="T56" s="300">
        <f t="shared" si="8"/>
        <v>3.9098401396136136E-2</v>
      </c>
      <c r="U56" s="300">
        <f t="shared" si="8"/>
        <v>3.7831526969758639E-2</v>
      </c>
      <c r="V56" s="300">
        <f t="shared" si="8"/>
        <v>3.618863807865897E-2</v>
      </c>
      <c r="W56" s="300">
        <f t="shared" si="8"/>
        <v>3.7508399041011317E-2</v>
      </c>
      <c r="X56" s="300">
        <f t="shared" si="8"/>
        <v>3.8291407913745627E-2</v>
      </c>
      <c r="Y56" s="300">
        <f t="shared" si="8"/>
        <v>3.8320746842118378E-2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0.18634369865964631</v>
      </c>
      <c r="C57" s="301">
        <f t="shared" si="9"/>
        <v>0.18509862934820892</v>
      </c>
      <c r="D57" s="301">
        <f t="shared" si="9"/>
        <v>0.18634705334754334</v>
      </c>
      <c r="E57" s="301">
        <f t="shared" si="9"/>
        <v>0.19030628218618745</v>
      </c>
      <c r="F57" s="301">
        <f t="shared" si="9"/>
        <v>0.18763885063714986</v>
      </c>
      <c r="G57" s="301">
        <f t="shared" si="9"/>
        <v>0.18794704098728701</v>
      </c>
      <c r="H57" s="301">
        <f t="shared" si="9"/>
        <v>0.19472599706876872</v>
      </c>
      <c r="I57" s="301">
        <f t="shared" si="9"/>
        <v>0.19767317353037375</v>
      </c>
      <c r="J57" s="301">
        <f t="shared" si="9"/>
        <v>0.19806659577834659</v>
      </c>
      <c r="K57" s="301">
        <f t="shared" si="9"/>
        <v>0.20077672821780629</v>
      </c>
      <c r="L57" s="301">
        <f t="shared" si="9"/>
        <v>0.19672428755195667</v>
      </c>
      <c r="M57" s="301">
        <f t="shared" si="9"/>
        <v>0.18190773452492645</v>
      </c>
      <c r="N57" s="301">
        <f t="shared" si="9"/>
        <v>0.18285367887346302</v>
      </c>
      <c r="O57" s="301">
        <f t="shared" si="9"/>
        <v>0.18188147127361309</v>
      </c>
      <c r="P57" s="301">
        <f t="shared" si="9"/>
        <v>0.18191920766096678</v>
      </c>
      <c r="Q57" s="301">
        <f t="shared" si="9"/>
        <v>0.18632845407050522</v>
      </c>
      <c r="R57" s="301">
        <f t="shared" si="9"/>
        <v>0.185763889955324</v>
      </c>
      <c r="S57" s="301">
        <f t="shared" si="9"/>
        <v>0.18371988886086726</v>
      </c>
      <c r="T57" s="301">
        <f t="shared" si="9"/>
        <v>0.19517842921648121</v>
      </c>
      <c r="U57" s="301">
        <f t="shared" si="9"/>
        <v>0.18917398155860607</v>
      </c>
      <c r="V57" s="301">
        <f t="shared" si="9"/>
        <v>0.18275222151055784</v>
      </c>
      <c r="W57" s="301">
        <f t="shared" si="9"/>
        <v>0.18881803494045155</v>
      </c>
      <c r="X57" s="301">
        <f t="shared" si="9"/>
        <v>0.19205146673101375</v>
      </c>
      <c r="Y57" s="301">
        <f t="shared" si="9"/>
        <v>0.19219202017640977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4.7111091018596514E-2</v>
      </c>
      <c r="C58" s="302">
        <f t="shared" si="10"/>
        <v>5.3992974630477239E-2</v>
      </c>
      <c r="D58" s="302">
        <f t="shared" si="10"/>
        <v>4.7125833757548176E-2</v>
      </c>
      <c r="E58" s="302">
        <f t="shared" si="10"/>
        <v>3.3256850791404717E-2</v>
      </c>
      <c r="F58" s="302">
        <f t="shared" si="10"/>
        <v>4.3329854736279143E-2</v>
      </c>
      <c r="G58" s="302">
        <f t="shared" si="10"/>
        <v>4.1332562957178715E-2</v>
      </c>
      <c r="H58" s="302">
        <f t="shared" si="10"/>
        <v>2.2234200777814558E-2</v>
      </c>
      <c r="I58" s="302">
        <f t="shared" si="10"/>
        <v>1.7218149776668287E-2</v>
      </c>
      <c r="J58" s="302">
        <f t="shared" si="10"/>
        <v>1.6035440412152612E-2</v>
      </c>
      <c r="K58" s="302">
        <f t="shared" si="10"/>
        <v>1.2529547461418652E-2</v>
      </c>
      <c r="L58" s="302">
        <f t="shared" si="10"/>
        <v>1.9158000854795455E-2</v>
      </c>
      <c r="M58" s="302">
        <f t="shared" si="10"/>
        <v>8.0613320540059694E-2</v>
      </c>
      <c r="N58" s="302">
        <f t="shared" si="10"/>
        <v>6.9616364314103632E-2</v>
      </c>
      <c r="O58" s="302">
        <f t="shared" si="10"/>
        <v>9.2772490575123309E-2</v>
      </c>
      <c r="P58" s="302">
        <f t="shared" si="10"/>
        <v>8.7281669109271598E-2</v>
      </c>
      <c r="Q58" s="302">
        <f t="shared" si="10"/>
        <v>4.5630920509046359E-2</v>
      </c>
      <c r="R58" s="302">
        <f t="shared" si="10"/>
        <v>4.8395214549494137E-2</v>
      </c>
      <c r="S58" s="302">
        <f t="shared" si="10"/>
        <v>6.1551403055150423E-2</v>
      </c>
      <c r="T58" s="302">
        <f t="shared" si="10"/>
        <v>2.3649532565927164E-2</v>
      </c>
      <c r="U58" s="302">
        <f t="shared" si="10"/>
        <v>3.8757764358532294E-2</v>
      </c>
      <c r="V58" s="302">
        <f t="shared" si="10"/>
        <v>0.11682354884362656</v>
      </c>
      <c r="W58" s="302">
        <f t="shared" si="10"/>
        <v>7.6970672279507282E-2</v>
      </c>
      <c r="X58" s="302">
        <f t="shared" si="10"/>
        <v>5.280306541461665E-2</v>
      </c>
      <c r="Y58" s="302">
        <f t="shared" si="10"/>
        <v>5.2598174621653476E-2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0.13923260764104978</v>
      </c>
      <c r="C59" s="302">
        <f t="shared" si="11"/>
        <v>0.13110565471773167</v>
      </c>
      <c r="D59" s="302">
        <f t="shared" si="11"/>
        <v>0.13922121958999517</v>
      </c>
      <c r="E59" s="302">
        <f t="shared" si="11"/>
        <v>0.15704943139478272</v>
      </c>
      <c r="F59" s="302">
        <f t="shared" si="11"/>
        <v>0.14430899590087071</v>
      </c>
      <c r="G59" s="302">
        <f t="shared" si="11"/>
        <v>0.1466144780301083</v>
      </c>
      <c r="H59" s="302">
        <f t="shared" si="11"/>
        <v>0.17249179629095415</v>
      </c>
      <c r="I59" s="302">
        <f t="shared" si="11"/>
        <v>0.18045502375370548</v>
      </c>
      <c r="J59" s="302">
        <f t="shared" si="11"/>
        <v>0.18203115536619396</v>
      </c>
      <c r="K59" s="302">
        <f t="shared" si="11"/>
        <v>0.18824718075638763</v>
      </c>
      <c r="L59" s="302">
        <f t="shared" si="11"/>
        <v>0.17756628669716124</v>
      </c>
      <c r="M59" s="302">
        <f t="shared" si="11"/>
        <v>0.10129441398486674</v>
      </c>
      <c r="N59" s="302">
        <f t="shared" si="11"/>
        <v>0.1132373145593594</v>
      </c>
      <c r="O59" s="302">
        <f t="shared" si="11"/>
        <v>8.9108980698489756E-2</v>
      </c>
      <c r="P59" s="302">
        <f t="shared" si="11"/>
        <v>9.4637538551695211E-2</v>
      </c>
      <c r="Q59" s="302">
        <f t="shared" si="11"/>
        <v>0.14069753356145884</v>
      </c>
      <c r="R59" s="302">
        <f t="shared" si="11"/>
        <v>0.13736867540582987</v>
      </c>
      <c r="S59" s="302">
        <f t="shared" si="11"/>
        <v>0.12216848580571683</v>
      </c>
      <c r="T59" s="302">
        <f t="shared" si="11"/>
        <v>0.17152889665055404</v>
      </c>
      <c r="U59" s="302">
        <f t="shared" si="11"/>
        <v>0.15041621720007381</v>
      </c>
      <c r="V59" s="302">
        <f t="shared" si="11"/>
        <v>6.5928672666931268E-2</v>
      </c>
      <c r="W59" s="302">
        <f t="shared" si="11"/>
        <v>0.11184736266094429</v>
      </c>
      <c r="X59" s="302">
        <f t="shared" si="11"/>
        <v>0.1392484013163971</v>
      </c>
      <c r="Y59" s="302">
        <f t="shared" si="11"/>
        <v>0.13959384555475629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6.6640993969576068E-2</v>
      </c>
      <c r="C60" s="301">
        <f t="shared" si="12"/>
        <v>6.7147101116035543E-2</v>
      </c>
      <c r="D60" s="301">
        <f t="shared" si="12"/>
        <v>6.6602702342833192E-2</v>
      </c>
      <c r="E60" s="301">
        <f t="shared" si="12"/>
        <v>6.2525338238001049E-2</v>
      </c>
      <c r="F60" s="301">
        <f t="shared" si="12"/>
        <v>6.3521404040889157E-2</v>
      </c>
      <c r="G60" s="301">
        <f t="shared" si="12"/>
        <v>6.4195799675919096E-2</v>
      </c>
      <c r="H60" s="301">
        <f t="shared" si="12"/>
        <v>5.9809750510151569E-2</v>
      </c>
      <c r="I60" s="301">
        <f t="shared" si="12"/>
        <v>5.7395629307786605E-2</v>
      </c>
      <c r="J60" s="301">
        <f t="shared" si="12"/>
        <v>5.8623163077947293E-2</v>
      </c>
      <c r="K60" s="301">
        <f t="shared" si="12"/>
        <v>5.6614752488697122E-2</v>
      </c>
      <c r="L60" s="301">
        <f t="shared" si="12"/>
        <v>5.7081674942597749E-2</v>
      </c>
      <c r="M60" s="301">
        <f t="shared" si="12"/>
        <v>7.3640725202921475E-2</v>
      </c>
      <c r="N60" s="301">
        <f t="shared" si="12"/>
        <v>7.3034774016053142E-2</v>
      </c>
      <c r="O60" s="301">
        <f t="shared" si="12"/>
        <v>7.5545712930089964E-2</v>
      </c>
      <c r="P60" s="301">
        <f t="shared" si="12"/>
        <v>7.5008530613851349E-2</v>
      </c>
      <c r="Q60" s="301">
        <f t="shared" si="12"/>
        <v>6.9276054985348917E-2</v>
      </c>
      <c r="R60" s="301">
        <f t="shared" si="12"/>
        <v>6.9794182043271036E-2</v>
      </c>
      <c r="S60" s="301">
        <f t="shared" si="12"/>
        <v>6.9730241162350243E-2</v>
      </c>
      <c r="T60" s="301">
        <f t="shared" si="12"/>
        <v>5.4681188884195452E-2</v>
      </c>
      <c r="U60" s="301">
        <f t="shared" si="12"/>
        <v>6.087221917226833E-2</v>
      </c>
      <c r="V60" s="301">
        <f t="shared" si="12"/>
        <v>7.1339940259421891E-2</v>
      </c>
      <c r="W60" s="301">
        <f t="shared" si="12"/>
        <v>3.6493406464960097E-2</v>
      </c>
      <c r="X60" s="301">
        <f t="shared" si="12"/>
        <v>3.2966952990345383E-2</v>
      </c>
      <c r="Y60" s="301">
        <f t="shared" si="12"/>
        <v>3.2429644119969778E-2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4.1276707935200364E-2</v>
      </c>
      <c r="C61" s="302">
        <f t="shared" si="13"/>
        <v>4.1995232528591685E-2</v>
      </c>
      <c r="D61" s="302">
        <f t="shared" si="13"/>
        <v>4.1236949391416484E-2</v>
      </c>
      <c r="E61" s="302">
        <f t="shared" si="13"/>
        <v>3.6600331691934371E-2</v>
      </c>
      <c r="F61" s="302">
        <f t="shared" si="13"/>
        <v>3.792848063263219E-2</v>
      </c>
      <c r="G61" s="302">
        <f t="shared" si="13"/>
        <v>3.8568114283402725E-2</v>
      </c>
      <c r="H61" s="302">
        <f t="shared" si="13"/>
        <v>3.3425521177536069E-2</v>
      </c>
      <c r="I61" s="302">
        <f t="shared" si="13"/>
        <v>3.0729775513403126E-2</v>
      </c>
      <c r="J61" s="302">
        <f t="shared" si="13"/>
        <v>3.1948018325470361E-2</v>
      </c>
      <c r="K61" s="302">
        <f t="shared" si="13"/>
        <v>2.9693890100882536E-2</v>
      </c>
      <c r="L61" s="302">
        <f t="shared" si="13"/>
        <v>3.0492657982296698E-2</v>
      </c>
      <c r="M61" s="302">
        <f t="shared" si="13"/>
        <v>4.9709100742395908E-2</v>
      </c>
      <c r="N61" s="302">
        <f t="shared" si="13"/>
        <v>4.8805383137103239E-2</v>
      </c>
      <c r="O61" s="302">
        <f t="shared" si="13"/>
        <v>5.2308844972200091E-2</v>
      </c>
      <c r="P61" s="302">
        <f t="shared" si="13"/>
        <v>5.15169872657711E-2</v>
      </c>
      <c r="Q61" s="302">
        <f t="shared" si="13"/>
        <v>4.4107115262458939E-2</v>
      </c>
      <c r="R61" s="302">
        <f t="shared" si="13"/>
        <v>4.4732922500854075E-2</v>
      </c>
      <c r="S61" s="302">
        <f t="shared" si="13"/>
        <v>4.4924644218724032E-2</v>
      </c>
      <c r="T61" s="302">
        <f t="shared" si="13"/>
        <v>2.8223565217174548E-2</v>
      </c>
      <c r="U61" s="302">
        <f t="shared" si="13"/>
        <v>3.5066005857811673E-2</v>
      </c>
      <c r="V61" s="302">
        <f t="shared" si="13"/>
        <v>4.8828418536072712E-2</v>
      </c>
      <c r="W61" s="302">
        <f t="shared" si="13"/>
        <v>1.144647273922189E-2</v>
      </c>
      <c r="X61" s="302">
        <f t="shared" si="13"/>
        <v>7.1142696433451422E-3</v>
      </c>
      <c r="Y61" s="302">
        <f t="shared" si="13"/>
        <v>6.5632919800472306E-3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2.5364286034375707E-2</v>
      </c>
      <c r="C62" s="302">
        <f t="shared" si="14"/>
        <v>2.5151868587443858E-2</v>
      </c>
      <c r="D62" s="302">
        <f t="shared" si="14"/>
        <v>2.5365752951416708E-2</v>
      </c>
      <c r="E62" s="302">
        <f t="shared" si="14"/>
        <v>2.5925006546066678E-2</v>
      </c>
      <c r="F62" s="302">
        <f t="shared" si="14"/>
        <v>2.5592923408256966E-2</v>
      </c>
      <c r="G62" s="302">
        <f t="shared" si="14"/>
        <v>2.5627685392516374E-2</v>
      </c>
      <c r="H62" s="302">
        <f t="shared" si="14"/>
        <v>2.63842293326155E-2</v>
      </c>
      <c r="I62" s="302">
        <f t="shared" si="14"/>
        <v>2.6665853794383479E-2</v>
      </c>
      <c r="J62" s="302">
        <f t="shared" si="14"/>
        <v>2.6675144752476933E-2</v>
      </c>
      <c r="K62" s="302">
        <f t="shared" si="14"/>
        <v>2.6920862387814586E-2</v>
      </c>
      <c r="L62" s="302">
        <f t="shared" si="14"/>
        <v>2.6589016960301057E-2</v>
      </c>
      <c r="M62" s="302">
        <f t="shared" si="14"/>
        <v>2.3931624460525571E-2</v>
      </c>
      <c r="N62" s="302">
        <f t="shared" si="14"/>
        <v>2.4229390878949906E-2</v>
      </c>
      <c r="O62" s="302">
        <f t="shared" si="14"/>
        <v>2.3236867957889876E-2</v>
      </c>
      <c r="P62" s="302">
        <f t="shared" si="14"/>
        <v>2.3491543348080256E-2</v>
      </c>
      <c r="Q62" s="302">
        <f t="shared" si="14"/>
        <v>2.5168939722889978E-2</v>
      </c>
      <c r="R62" s="302">
        <f t="shared" si="14"/>
        <v>2.5061259542416951E-2</v>
      </c>
      <c r="S62" s="302">
        <f t="shared" si="14"/>
        <v>2.4805596943626215E-2</v>
      </c>
      <c r="T62" s="302">
        <f t="shared" si="14"/>
        <v>2.6457623667020896E-2</v>
      </c>
      <c r="U62" s="302">
        <f t="shared" si="14"/>
        <v>2.5806213314456657E-2</v>
      </c>
      <c r="V62" s="302">
        <f t="shared" si="14"/>
        <v>2.2511521723349172E-2</v>
      </c>
      <c r="W62" s="302">
        <f t="shared" si="14"/>
        <v>2.5046933725738206E-2</v>
      </c>
      <c r="X62" s="302">
        <f t="shared" si="14"/>
        <v>2.5852683347000242E-2</v>
      </c>
      <c r="Y62" s="302">
        <f t="shared" si="14"/>
        <v>2.5866352139922548E-2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0.22817595754242403</v>
      </c>
      <c r="C63" s="301">
        <f t="shared" si="15"/>
        <v>0.22665138287535783</v>
      </c>
      <c r="D63" s="301">
        <f t="shared" si="15"/>
        <v>0.2281800653235225</v>
      </c>
      <c r="E63" s="301">
        <f t="shared" si="15"/>
        <v>0.23302810063614787</v>
      </c>
      <c r="F63" s="301">
        <f t="shared" si="15"/>
        <v>0.22976185792304074</v>
      </c>
      <c r="G63" s="301">
        <f t="shared" si="15"/>
        <v>0.23013923386198407</v>
      </c>
      <c r="H63" s="301">
        <f t="shared" si="15"/>
        <v>0.23843999641073735</v>
      </c>
      <c r="I63" s="301">
        <f t="shared" si="15"/>
        <v>0.24204878391474335</v>
      </c>
      <c r="J63" s="301">
        <f t="shared" si="15"/>
        <v>0.24253052544287335</v>
      </c>
      <c r="K63" s="301">
        <f t="shared" si="15"/>
        <v>0.24584905496057918</v>
      </c>
      <c r="L63" s="301">
        <f t="shared" si="15"/>
        <v>0.24088688271668174</v>
      </c>
      <c r="M63" s="301">
        <f t="shared" si="15"/>
        <v>0.22274416472439976</v>
      </c>
      <c r="N63" s="301">
        <f t="shared" si="15"/>
        <v>0.22390246392668947</v>
      </c>
      <c r="O63" s="301">
        <f t="shared" si="15"/>
        <v>0.22271200564115889</v>
      </c>
      <c r="P63" s="301">
        <f t="shared" si="15"/>
        <v>0.22275821346240832</v>
      </c>
      <c r="Q63" s="301">
        <f t="shared" si="15"/>
        <v>0.22815729069857793</v>
      </c>
      <c r="R63" s="301">
        <f t="shared" si="15"/>
        <v>0.22746598770039664</v>
      </c>
      <c r="S63" s="301">
        <f t="shared" si="15"/>
        <v>0.22496312921738845</v>
      </c>
      <c r="T63" s="301">
        <f t="shared" si="15"/>
        <v>0.23899399495895662</v>
      </c>
      <c r="U63" s="301">
        <f t="shared" si="15"/>
        <v>0.23164161007176254</v>
      </c>
      <c r="V63" s="301">
        <f t="shared" si="15"/>
        <v>0.22377823042109127</v>
      </c>
      <c r="W63" s="301">
        <f t="shared" si="15"/>
        <v>0.2312057570699407</v>
      </c>
      <c r="X63" s="301">
        <f t="shared" si="15"/>
        <v>0.23516506130328224</v>
      </c>
      <c r="Y63" s="301">
        <f t="shared" si="15"/>
        <v>0.23533716756295084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5.7687050226852873E-2</v>
      </c>
      <c r="C64" s="302">
        <f t="shared" si="16"/>
        <v>6.6113846486298616E-2</v>
      </c>
      <c r="D64" s="302">
        <f t="shared" si="16"/>
        <v>5.7705102560263094E-2</v>
      </c>
      <c r="E64" s="302">
        <f t="shared" si="16"/>
        <v>4.0722674438454752E-2</v>
      </c>
      <c r="F64" s="302">
        <f t="shared" si="16"/>
        <v>5.3056964983198958E-2</v>
      </c>
      <c r="G64" s="302">
        <f t="shared" si="16"/>
        <v>5.0611301580218822E-2</v>
      </c>
      <c r="H64" s="302">
        <f t="shared" si="16"/>
        <v>2.7225551972834154E-2</v>
      </c>
      <c r="I64" s="302">
        <f t="shared" si="16"/>
        <v>2.1083448706124441E-2</v>
      </c>
      <c r="J64" s="302">
        <f t="shared" si="16"/>
        <v>1.9635233157737891E-2</v>
      </c>
      <c r="K64" s="302">
        <f t="shared" si="16"/>
        <v>1.5342303013982024E-2</v>
      </c>
      <c r="L64" s="302">
        <f t="shared" si="16"/>
        <v>2.3458776556892384E-2</v>
      </c>
      <c r="M64" s="302">
        <f t="shared" si="16"/>
        <v>9.8710188416399641E-2</v>
      </c>
      <c r="N64" s="302">
        <f t="shared" si="16"/>
        <v>8.5244527731555442E-2</v>
      </c>
      <c r="O64" s="302">
        <f t="shared" si="16"/>
        <v>0.11359896805117144</v>
      </c>
      <c r="P64" s="302">
        <f t="shared" si="16"/>
        <v>0.10687551319502647</v>
      </c>
      <c r="Q64" s="302">
        <f t="shared" si="16"/>
        <v>5.5874596541689414E-2</v>
      </c>
      <c r="R64" s="302">
        <f t="shared" si="16"/>
        <v>5.9259446387135657E-2</v>
      </c>
      <c r="S64" s="302">
        <f t="shared" si="16"/>
        <v>7.5369064965490312E-2</v>
      </c>
      <c r="T64" s="302">
        <f t="shared" si="16"/>
        <v>2.8958611305216944E-2</v>
      </c>
      <c r="U64" s="302">
        <f t="shared" si="16"/>
        <v>4.7458486969631383E-2</v>
      </c>
      <c r="V64" s="302">
        <f t="shared" si="16"/>
        <v>0.14304924348199174</v>
      </c>
      <c r="W64" s="302">
        <f t="shared" si="16"/>
        <v>9.4249802791233378E-2</v>
      </c>
      <c r="X64" s="302">
        <f t="shared" si="16"/>
        <v>6.4656814793408166E-2</v>
      </c>
      <c r="Y64" s="302">
        <f t="shared" si="16"/>
        <v>6.4405928108147104E-2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0.17048890731557115</v>
      </c>
      <c r="C65" s="302">
        <f t="shared" si="17"/>
        <v>0.16053753638905921</v>
      </c>
      <c r="D65" s="302">
        <f t="shared" si="17"/>
        <v>0.17047496276325944</v>
      </c>
      <c r="E65" s="302">
        <f t="shared" si="17"/>
        <v>0.19230542619769311</v>
      </c>
      <c r="F65" s="302">
        <f t="shared" si="17"/>
        <v>0.17670489293984176</v>
      </c>
      <c r="G65" s="302">
        <f t="shared" si="17"/>
        <v>0.17952793228176528</v>
      </c>
      <c r="H65" s="302">
        <f t="shared" si="17"/>
        <v>0.21121444443790316</v>
      </c>
      <c r="I65" s="302">
        <f t="shared" si="17"/>
        <v>0.22096533520861894</v>
      </c>
      <c r="J65" s="302">
        <f t="shared" si="17"/>
        <v>0.22289529228513544</v>
      </c>
      <c r="K65" s="302">
        <f t="shared" si="17"/>
        <v>0.23050675194659717</v>
      </c>
      <c r="L65" s="302">
        <f t="shared" si="17"/>
        <v>0.21742810615978933</v>
      </c>
      <c r="M65" s="302">
        <f t="shared" si="17"/>
        <v>0.12403397630800012</v>
      </c>
      <c r="N65" s="302">
        <f t="shared" si="17"/>
        <v>0.13865793619513403</v>
      </c>
      <c r="O65" s="302">
        <f t="shared" si="17"/>
        <v>0.10911303758998744</v>
      </c>
      <c r="P65" s="302">
        <f t="shared" si="17"/>
        <v>0.11588270026738186</v>
      </c>
      <c r="Q65" s="302">
        <f t="shared" si="17"/>
        <v>0.17228269415688854</v>
      </c>
      <c r="R65" s="302">
        <f t="shared" si="17"/>
        <v>0.16820654131326099</v>
      </c>
      <c r="S65" s="302">
        <f t="shared" si="17"/>
        <v>0.14959406425189814</v>
      </c>
      <c r="T65" s="302">
        <f t="shared" si="17"/>
        <v>0.21003538365373967</v>
      </c>
      <c r="U65" s="302">
        <f t="shared" si="17"/>
        <v>0.18418312310213114</v>
      </c>
      <c r="V65" s="302">
        <f t="shared" si="17"/>
        <v>8.0728986939099551E-2</v>
      </c>
      <c r="W65" s="302">
        <f t="shared" si="17"/>
        <v>0.1369559542787073</v>
      </c>
      <c r="X65" s="302">
        <f t="shared" si="17"/>
        <v>0.17050824650987406</v>
      </c>
      <c r="Y65" s="302">
        <f t="shared" si="17"/>
        <v>0.17093123945480374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0.15812976418397906</v>
      </c>
      <c r="C66" s="301">
        <f t="shared" si="18"/>
        <v>0.16339153939269249</v>
      </c>
      <c r="D66" s="301">
        <f t="shared" si="18"/>
        <v>0.15814207279442774</v>
      </c>
      <c r="E66" s="301">
        <f t="shared" si="18"/>
        <v>0.14544839938213044</v>
      </c>
      <c r="F66" s="301">
        <f t="shared" si="18"/>
        <v>0.15521085070877297</v>
      </c>
      <c r="G66" s="301">
        <f t="shared" si="18"/>
        <v>0.15332551271788719</v>
      </c>
      <c r="H66" s="301">
        <f t="shared" si="18"/>
        <v>0.13154117859567244</v>
      </c>
      <c r="I66" s="301">
        <f t="shared" si="18"/>
        <v>0.1232007933782451</v>
      </c>
      <c r="J66" s="301">
        <f t="shared" si="18"/>
        <v>0.12088210417747859</v>
      </c>
      <c r="K66" s="301">
        <f t="shared" si="18"/>
        <v>0.11317519874787527</v>
      </c>
      <c r="L66" s="301">
        <f t="shared" si="18"/>
        <v>0.12681013677066572</v>
      </c>
      <c r="M66" s="301">
        <f t="shared" si="18"/>
        <v>0.18016984089942975</v>
      </c>
      <c r="N66" s="301">
        <f t="shared" si="18"/>
        <v>0.1745664130645285</v>
      </c>
      <c r="O66" s="301">
        <f t="shared" si="18"/>
        <v>0.1870910628498986</v>
      </c>
      <c r="P66" s="301">
        <f t="shared" si="18"/>
        <v>0.18428714149417647</v>
      </c>
      <c r="Q66" s="301">
        <f t="shared" si="18"/>
        <v>0.1579009927731129</v>
      </c>
      <c r="R66" s="301">
        <f t="shared" si="18"/>
        <v>0.16012756404804515</v>
      </c>
      <c r="S66" s="301">
        <f t="shared" si="18"/>
        <v>0.16856226747365707</v>
      </c>
      <c r="T66" s="301">
        <f t="shared" si="18"/>
        <v>0.13467106043403956</v>
      </c>
      <c r="U66" s="301">
        <f t="shared" si="18"/>
        <v>0.15141025868937941</v>
      </c>
      <c r="V66" s="301">
        <f t="shared" si="18"/>
        <v>0.19888314193140649</v>
      </c>
      <c r="W66" s="301">
        <f t="shared" si="18"/>
        <v>0.18658602542536595</v>
      </c>
      <c r="X66" s="301">
        <f t="shared" si="18"/>
        <v>0.17186214044757545</v>
      </c>
      <c r="Y66" s="301">
        <f t="shared" si="18"/>
        <v>0.17188315176091637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0.13556215710699684</v>
      </c>
      <c r="C67" s="301">
        <f t="shared" si="19"/>
        <v>0.13442686919571026</v>
      </c>
      <c r="D67" s="301">
        <f t="shared" si="19"/>
        <v>0.13556999720303212</v>
      </c>
      <c r="E67" s="301">
        <f t="shared" si="19"/>
        <v>0.13855898824176432</v>
      </c>
      <c r="F67" s="301">
        <f t="shared" si="19"/>
        <v>0.13678413416389554</v>
      </c>
      <c r="G67" s="301">
        <f t="shared" si="19"/>
        <v>0.13696992333080277</v>
      </c>
      <c r="H67" s="301">
        <f t="shared" si="19"/>
        <v>0.14101335385855618</v>
      </c>
      <c r="I67" s="301">
        <f t="shared" si="19"/>
        <v>0.14251852611058108</v>
      </c>
      <c r="J67" s="301">
        <f t="shared" si="19"/>
        <v>0.14256818263625787</v>
      </c>
      <c r="K67" s="301">
        <f t="shared" si="19"/>
        <v>0.14388144698915384</v>
      </c>
      <c r="L67" s="301">
        <f t="shared" si="19"/>
        <v>0.14210786337955181</v>
      </c>
      <c r="M67" s="301">
        <f t="shared" si="19"/>
        <v>0.12790514310344031</v>
      </c>
      <c r="N67" s="301">
        <f t="shared" si="19"/>
        <v>0.12949658778045267</v>
      </c>
      <c r="O67" s="301">
        <f t="shared" si="19"/>
        <v>0.12419194218645942</v>
      </c>
      <c r="P67" s="301">
        <f t="shared" si="19"/>
        <v>0.12555308222444378</v>
      </c>
      <c r="Q67" s="301">
        <f t="shared" si="19"/>
        <v>0.1345181077167632</v>
      </c>
      <c r="R67" s="301">
        <f t="shared" si="19"/>
        <v>0.13394259940074715</v>
      </c>
      <c r="S67" s="301">
        <f t="shared" si="19"/>
        <v>0.13257618312012803</v>
      </c>
      <c r="T67" s="301">
        <f t="shared" si="19"/>
        <v>0.14140561777948593</v>
      </c>
      <c r="U67" s="301">
        <f t="shared" si="19"/>
        <v>0.13792408502765696</v>
      </c>
      <c r="V67" s="301">
        <f t="shared" si="19"/>
        <v>0.12031525115441098</v>
      </c>
      <c r="W67" s="301">
        <f t="shared" si="19"/>
        <v>0.13386603353137241</v>
      </c>
      <c r="X67" s="301">
        <f t="shared" si="19"/>
        <v>0.13817244911895851</v>
      </c>
      <c r="Y67" s="301">
        <f t="shared" si="19"/>
        <v>0.13824550345414008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8.4501374181628411E-2</v>
      </c>
      <c r="C68" s="235">
        <f t="shared" si="20"/>
        <v>8.3793703319473362E-2</v>
      </c>
      <c r="D68" s="235">
        <f t="shared" si="20"/>
        <v>8.4506261230513094E-2</v>
      </c>
      <c r="E68" s="235">
        <f t="shared" si="20"/>
        <v>8.6369420209239739E-2</v>
      </c>
      <c r="F68" s="235">
        <f t="shared" si="20"/>
        <v>8.5263081893647619E-2</v>
      </c>
      <c r="G68" s="235">
        <f t="shared" si="20"/>
        <v>8.5378891794041373E-2</v>
      </c>
      <c r="H68" s="235">
        <f t="shared" si="20"/>
        <v>8.7899325544099169E-2</v>
      </c>
      <c r="I68" s="235">
        <f t="shared" si="20"/>
        <v>8.8837560272658184E-2</v>
      </c>
      <c r="J68" s="235">
        <f t="shared" si="20"/>
        <v>8.8868513193047796E-2</v>
      </c>
      <c r="K68" s="235">
        <f t="shared" si="20"/>
        <v>8.9687123967999299E-2</v>
      </c>
      <c r="L68" s="235">
        <f t="shared" si="20"/>
        <v>8.8581577586651153E-2</v>
      </c>
      <c r="M68" s="235">
        <f t="shared" si="20"/>
        <v>7.9728447730496407E-2</v>
      </c>
      <c r="N68" s="235">
        <f t="shared" si="20"/>
        <v>8.072045955010354E-2</v>
      </c>
      <c r="O68" s="235">
        <f t="shared" si="20"/>
        <v>7.7413859450157121E-2</v>
      </c>
      <c r="P68" s="235">
        <f t="shared" si="20"/>
        <v>7.826231307554854E-2</v>
      </c>
      <c r="Q68" s="235">
        <f t="shared" si="20"/>
        <v>8.3850575979010564E-2</v>
      </c>
      <c r="R68" s="235">
        <f t="shared" si="20"/>
        <v>8.3491838374105593E-2</v>
      </c>
      <c r="S68" s="235">
        <f t="shared" si="20"/>
        <v>8.2640095853327211E-2</v>
      </c>
      <c r="T68" s="235">
        <f t="shared" si="20"/>
        <v>8.8143839507787994E-2</v>
      </c>
      <c r="U68" s="235">
        <f t="shared" si="20"/>
        <v>8.5973659362633653E-2</v>
      </c>
      <c r="V68" s="235">
        <f t="shared" si="20"/>
        <v>7.4997361170131005E-2</v>
      </c>
      <c r="W68" s="235">
        <f t="shared" si="20"/>
        <v>8.3444111771669896E-2</v>
      </c>
      <c r="X68" s="235">
        <f t="shared" si="20"/>
        <v>8.6128474743712227E-2</v>
      </c>
      <c r="Y68" s="235">
        <f t="shared" si="20"/>
        <v>8.6174012464891273E-2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341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2">
        <f>IF(B$5=0,0,B$5/TRE_fec!B$5)</f>
        <v>0.56591793234974275</v>
      </c>
      <c r="C72" s="322">
        <f>IF(C$5=0,0,C$5/TRE_fec!C$5)</f>
        <v>0.56289407623326992</v>
      </c>
      <c r="D72" s="322">
        <f>IF(D$5=0,0,D$5/TRE_fec!D$5)</f>
        <v>0.56588124233149595</v>
      </c>
      <c r="E72" s="322">
        <f>IF(E$5=0,0,E$5/TRE_fec!E$5)</f>
        <v>0.57041512613927048</v>
      </c>
      <c r="F72" s="322">
        <f>IF(F$5=0,0,F$5/TRE_fec!F$5)</f>
        <v>0.56615720690520599</v>
      </c>
      <c r="G72" s="322">
        <f>IF(G$5=0,0,G$5/TRE_fec!G$5)</f>
        <v>0.56730535139911353</v>
      </c>
      <c r="H72" s="322">
        <f>IF(H$5=0,0,H$5/TRE_fec!H$5)</f>
        <v>0.57469974227550202</v>
      </c>
      <c r="I72" s="322">
        <f>IF(I$5=0,0,I$5/TRE_fec!I$5)</f>
        <v>0.57635260050861714</v>
      </c>
      <c r="J72" s="322">
        <f>IF(J$5=0,0,J$5/TRE_fec!J$5)</f>
        <v>0.57749407032706557</v>
      </c>
      <c r="K72" s="322">
        <f>IF(K$5=0,0,K$5/TRE_fec!K$5)</f>
        <v>0.57851651035109886</v>
      </c>
      <c r="L72" s="322">
        <f>IF(L$5=0,0,L$5/TRE_fec!L$5)</f>
        <v>0.57540512133828425</v>
      </c>
      <c r="M72" s="322">
        <f>IF(M$5=0,0,M$5/TRE_fec!M$5)</f>
        <v>0.5580817378864471</v>
      </c>
      <c r="N72" s="322">
        <f>IF(N$5=0,0,N$5/TRE_fec!N$5)</f>
        <v>0.5654230673115036</v>
      </c>
      <c r="O72" s="322">
        <f>IF(O$5=0,0,O$5/TRE_fec!O$5)</f>
        <v>0.55917960611083684</v>
      </c>
      <c r="P72" s="322">
        <f>IF(P$5=0,0,P$5/TRE_fec!P$5)</f>
        <v>0.56051754216258853</v>
      </c>
      <c r="Q72" s="322">
        <f>IF(Q$5=0,0,Q$5/TRE_fec!Q$5)</f>
        <v>0.57174667021085357</v>
      </c>
      <c r="R72" s="322">
        <f>IF(R$5=0,0,R$5/TRE_fec!R$5)</f>
        <v>0.57099524794600043</v>
      </c>
      <c r="S72" s="322">
        <f>IF(S$5=0,0,S$5/TRE_fec!S$5)</f>
        <v>0.56141157183941837</v>
      </c>
      <c r="T72" s="322">
        <f>IF(T$5=0,0,T$5/TRE_fec!T$5)</f>
        <v>0.57344684957813374</v>
      </c>
      <c r="U72" s="322">
        <f>IF(U$5=0,0,U$5/TRE_fec!U$5)</f>
        <v>0.5675776190644648</v>
      </c>
      <c r="V72" s="322">
        <f>IF(V$5=0,0,V$5/TRE_fec!V$5)</f>
        <v>0.53878139236093725</v>
      </c>
      <c r="W72" s="322">
        <f>IF(W$5=0,0,W$5/TRE_fec!W$5)</f>
        <v>0.55546160387911137</v>
      </c>
      <c r="X72" s="322">
        <f>IF(X$5=0,0,X$5/TRE_fec!X$5)</f>
        <v>0.56553262686660455</v>
      </c>
      <c r="Y72" s="322">
        <f>IF(Y$5=0,0,Y$5/TRE_fec!Y$5)</f>
        <v>0.56571759774942587</v>
      </c>
      <c r="DA72" s="95"/>
    </row>
    <row r="73" spans="1:105" ht="12" customHeight="1" x14ac:dyDescent="0.25">
      <c r="A73" s="55" t="s">
        <v>91</v>
      </c>
      <c r="B73" s="334">
        <f>IF(B$6=0,0,B$6/TRE_fec!B$6)</f>
        <v>0.48437231689250593</v>
      </c>
      <c r="C73" s="334">
        <f>IF(C$6=0,0,C$6/TRE_fec!C$6)</f>
        <v>0.48437231689250587</v>
      </c>
      <c r="D73" s="334">
        <f>IF(D$6=0,0,D$6/TRE_fec!D$6)</f>
        <v>0.48437231689250593</v>
      </c>
      <c r="E73" s="334">
        <f>IF(E$6=0,0,E$6/TRE_fec!E$6)</f>
        <v>0.48437231689250593</v>
      </c>
      <c r="F73" s="334">
        <f>IF(F$6=0,0,F$6/TRE_fec!F$6)</f>
        <v>0.48437231689250576</v>
      </c>
      <c r="G73" s="334">
        <f>IF(G$6=0,0,G$6/TRE_fec!G$6)</f>
        <v>0.48437231689250593</v>
      </c>
      <c r="H73" s="334">
        <f>IF(H$6=0,0,H$6/TRE_fec!H$6)</f>
        <v>0.48437231689250582</v>
      </c>
      <c r="I73" s="334">
        <f>IF(I$6=0,0,I$6/TRE_fec!I$6)</f>
        <v>0.48437231689250576</v>
      </c>
      <c r="J73" s="334">
        <f>IF(J$6=0,0,J$6/TRE_fec!J$6)</f>
        <v>0.48437231689250582</v>
      </c>
      <c r="K73" s="334">
        <f>IF(K$6=0,0,K$6/TRE_fec!K$6)</f>
        <v>0.48437231689250587</v>
      </c>
      <c r="L73" s="334">
        <f>IF(L$6=0,0,L$6/TRE_fec!L$6)</f>
        <v>0.48437231689250593</v>
      </c>
      <c r="M73" s="334">
        <f>IF(M$6=0,0,M$6/TRE_fec!M$6)</f>
        <v>0.48437231689250587</v>
      </c>
      <c r="N73" s="334">
        <f>IF(N$6=0,0,N$6/TRE_fec!N$6)</f>
        <v>0.48437231689250576</v>
      </c>
      <c r="O73" s="334">
        <f>IF(O$6=0,0,O$6/TRE_fec!O$6)</f>
        <v>0.48437231689250582</v>
      </c>
      <c r="P73" s="334">
        <f>IF(P$6=0,0,P$6/TRE_fec!P$6)</f>
        <v>0.48437231689250593</v>
      </c>
      <c r="Q73" s="334">
        <f>IF(Q$6=0,0,Q$6/TRE_fec!Q$6)</f>
        <v>0.48437231689250576</v>
      </c>
      <c r="R73" s="334">
        <f>IF(R$6=0,0,R$6/TRE_fec!R$6)</f>
        <v>0.48437231689250576</v>
      </c>
      <c r="S73" s="334">
        <f>IF(S$6=0,0,S$6/TRE_fec!S$6)</f>
        <v>0.48437231689250582</v>
      </c>
      <c r="T73" s="334">
        <f>IF(T$6=0,0,T$6/TRE_fec!T$6)</f>
        <v>0.48437231689250571</v>
      </c>
      <c r="U73" s="334">
        <f>IF(U$6=0,0,U$6/TRE_fec!U$6)</f>
        <v>0.48437231689250576</v>
      </c>
      <c r="V73" s="334">
        <f>IF(V$6=0,0,V$6/TRE_fec!V$6)</f>
        <v>0.48437231689250604</v>
      </c>
      <c r="W73" s="334">
        <f>IF(W$6=0,0,W$6/TRE_fec!W$6)</f>
        <v>0.48437231689250587</v>
      </c>
      <c r="X73" s="334">
        <f>IF(X$6=0,0,X$6/TRE_fec!X$6)</f>
        <v>0.48437231689250587</v>
      </c>
      <c r="Y73" s="334">
        <f>IF(Y$6=0,0,Y$6/TRE_fec!Y$6)</f>
        <v>0.48437231689250571</v>
      </c>
      <c r="DA73" s="67"/>
    </row>
    <row r="74" spans="1:105" ht="12" customHeight="1" x14ac:dyDescent="0.25">
      <c r="A74" s="173" t="s">
        <v>92</v>
      </c>
      <c r="B74" s="335">
        <f>IF(B$7=0,0,B$7/TRE_fec!B$7)</f>
        <v>0.12559862214844877</v>
      </c>
      <c r="C74" s="335">
        <f>IF(C$7=0,0,C$7/TRE_fec!C$7)</f>
        <v>0.12559862214844872</v>
      </c>
      <c r="D74" s="335">
        <f>IF(D$7=0,0,D$7/TRE_fec!D$7)</f>
        <v>0.12559862214844875</v>
      </c>
      <c r="E74" s="335">
        <f>IF(E$7=0,0,E$7/TRE_fec!E$7)</f>
        <v>0.12559862214844875</v>
      </c>
      <c r="F74" s="335">
        <f>IF(F$7=0,0,F$7/TRE_fec!F$7)</f>
        <v>0.12559862214844875</v>
      </c>
      <c r="G74" s="335">
        <f>IF(G$7=0,0,G$7/TRE_fec!G$7)</f>
        <v>0.12559862214844875</v>
      </c>
      <c r="H74" s="335">
        <f>IF(H$7=0,0,H$7/TRE_fec!H$7)</f>
        <v>0.12559862214844875</v>
      </c>
      <c r="I74" s="335">
        <f>IF(I$7=0,0,I$7/TRE_fec!I$7)</f>
        <v>0.12559862214844872</v>
      </c>
      <c r="J74" s="335">
        <f>IF(J$7=0,0,J$7/TRE_fec!J$7)</f>
        <v>0.12559862214844872</v>
      </c>
      <c r="K74" s="335">
        <f>IF(K$7=0,0,K$7/TRE_fec!K$7)</f>
        <v>0.12559862214844866</v>
      </c>
      <c r="L74" s="335">
        <f>IF(L$7=0,0,L$7/TRE_fec!L$7)</f>
        <v>0.12559862214844872</v>
      </c>
      <c r="M74" s="335">
        <f>IF(M$7=0,0,M$7/TRE_fec!M$7)</f>
        <v>0.12559862214844875</v>
      </c>
      <c r="N74" s="335">
        <f>IF(N$7=0,0,N$7/TRE_fec!N$7)</f>
        <v>0.12559862214844875</v>
      </c>
      <c r="O74" s="335">
        <f>IF(O$7=0,0,O$7/TRE_fec!O$7)</f>
        <v>0.12559862214844875</v>
      </c>
      <c r="P74" s="335">
        <f>IF(P$7=0,0,P$7/TRE_fec!P$7)</f>
        <v>0.12559862214844877</v>
      </c>
      <c r="Q74" s="335">
        <f>IF(Q$7=0,0,Q$7/TRE_fec!Q$7)</f>
        <v>0.12559862214844875</v>
      </c>
      <c r="R74" s="335">
        <f>IF(R$7=0,0,R$7/TRE_fec!R$7)</f>
        <v>0.12559862214844875</v>
      </c>
      <c r="S74" s="335">
        <f>IF(S$7=0,0,S$7/TRE_fec!S$7)</f>
        <v>0.12559862214844872</v>
      </c>
      <c r="T74" s="335">
        <f>IF(T$7=0,0,T$7/TRE_fec!T$7)</f>
        <v>0.12559862214844872</v>
      </c>
      <c r="U74" s="335">
        <f>IF(U$7=0,0,U$7/TRE_fec!U$7)</f>
        <v>0.12559862214844872</v>
      </c>
      <c r="V74" s="335">
        <f>IF(V$7=0,0,V$7/TRE_fec!V$7)</f>
        <v>0.12559862214844877</v>
      </c>
      <c r="W74" s="335">
        <f>IF(W$7=0,0,W$7/TRE_fec!W$7)</f>
        <v>0.12559862214844869</v>
      </c>
      <c r="X74" s="335">
        <f>IF(X$7=0,0,X$7/TRE_fec!X$7)</f>
        <v>0.12559862214844875</v>
      </c>
      <c r="Y74" s="335">
        <f>IF(Y$7=0,0,Y$7/TRE_fec!Y$7)</f>
        <v>0.12559862214844877</v>
      </c>
      <c r="DA74" s="177"/>
    </row>
    <row r="75" spans="1:105" ht="12" customHeight="1" x14ac:dyDescent="0.25">
      <c r="A75" s="173" t="s">
        <v>93</v>
      </c>
      <c r="B75" s="335">
        <f>IF(B$8=0,0,B$8/TRE_fec!B$8)</f>
        <v>0.6788445856466343</v>
      </c>
      <c r="C75" s="335">
        <f>IF(C$8=0,0,C$8/TRE_fec!C$8)</f>
        <v>0.67884458564663408</v>
      </c>
      <c r="D75" s="335">
        <f>IF(D$8=0,0,D$8/TRE_fec!D$8)</f>
        <v>0.67884458564663386</v>
      </c>
      <c r="E75" s="335">
        <f>IF(E$8=0,0,E$8/TRE_fec!E$8)</f>
        <v>0.67884458564663397</v>
      </c>
      <c r="F75" s="335">
        <f>IF(F$8=0,0,F$8/TRE_fec!F$8)</f>
        <v>0.67884458564663397</v>
      </c>
      <c r="G75" s="335">
        <f>IF(G$8=0,0,G$8/TRE_fec!G$8)</f>
        <v>0.67884458564663397</v>
      </c>
      <c r="H75" s="335">
        <f>IF(H$8=0,0,H$8/TRE_fec!H$8)</f>
        <v>0.67884458564663375</v>
      </c>
      <c r="I75" s="335">
        <f>IF(I$8=0,0,I$8/TRE_fec!I$8)</f>
        <v>0.67884458564663352</v>
      </c>
      <c r="J75" s="335">
        <f>IF(J$8=0,0,J$8/TRE_fec!J$8)</f>
        <v>0.67884458564663386</v>
      </c>
      <c r="K75" s="335">
        <f>IF(K$8=0,0,K$8/TRE_fec!K$8)</f>
        <v>0.6788445856466343</v>
      </c>
      <c r="L75" s="335">
        <f>IF(L$8=0,0,L$8/TRE_fec!L$8)</f>
        <v>0.67884458564663408</v>
      </c>
      <c r="M75" s="335">
        <f>IF(M$8=0,0,M$8/TRE_fec!M$8)</f>
        <v>0.67884458564663386</v>
      </c>
      <c r="N75" s="335">
        <f>IF(N$8=0,0,N$8/TRE_fec!N$8)</f>
        <v>0.67884458564663386</v>
      </c>
      <c r="O75" s="335">
        <f>IF(O$8=0,0,O$8/TRE_fec!O$8)</f>
        <v>0.67884458564663408</v>
      </c>
      <c r="P75" s="335">
        <f>IF(P$8=0,0,P$8/TRE_fec!P$8)</f>
        <v>0.67884458564663386</v>
      </c>
      <c r="Q75" s="335">
        <f>IF(Q$8=0,0,Q$8/TRE_fec!Q$8)</f>
        <v>0.67884458564663408</v>
      </c>
      <c r="R75" s="335">
        <f>IF(R$8=0,0,R$8/TRE_fec!R$8)</f>
        <v>0.67884458564663397</v>
      </c>
      <c r="S75" s="335">
        <f>IF(S$8=0,0,S$8/TRE_fec!S$8)</f>
        <v>0.67884458564663397</v>
      </c>
      <c r="T75" s="335">
        <f>IF(T$8=0,0,T$8/TRE_fec!T$8)</f>
        <v>0.67884458564663397</v>
      </c>
      <c r="U75" s="335">
        <f>IF(U$8=0,0,U$8/TRE_fec!U$8)</f>
        <v>0.67884458564663386</v>
      </c>
      <c r="V75" s="335">
        <f>IF(V$8=0,0,V$8/TRE_fec!V$8)</f>
        <v>0.67884458564663386</v>
      </c>
      <c r="W75" s="335">
        <f>IF(W$8=0,0,W$8/TRE_fec!W$8)</f>
        <v>0.67884458564663397</v>
      </c>
      <c r="X75" s="335">
        <f>IF(X$8=0,0,X$8/TRE_fec!X$8)</f>
        <v>0.67884458564663408</v>
      </c>
      <c r="Y75" s="335">
        <f>IF(Y$8=0,0,Y$8/TRE_fec!Y$8)</f>
        <v>0.67884458564663397</v>
      </c>
      <c r="DA75" s="177"/>
    </row>
    <row r="76" spans="1:105" ht="12" customHeight="1" x14ac:dyDescent="0.25">
      <c r="A76" s="173" t="s">
        <v>94</v>
      </c>
      <c r="B76" s="335">
        <f>IF(B$9=0,0,B$9/TRE_fec!B$9)</f>
        <v>0.47995077911741596</v>
      </c>
      <c r="C76" s="335">
        <f>IF(C$9=0,0,C$9/TRE_fec!C$9)</f>
        <v>0.47995077911741579</v>
      </c>
      <c r="D76" s="335">
        <f>IF(D$9=0,0,D$9/TRE_fec!D$9)</f>
        <v>0.47995077911741602</v>
      </c>
      <c r="E76" s="335">
        <f>IF(E$9=0,0,E$9/TRE_fec!E$9)</f>
        <v>0.47995077911741607</v>
      </c>
      <c r="F76" s="335">
        <f>IF(F$9=0,0,F$9/TRE_fec!F$9)</f>
        <v>0.47995077911741596</v>
      </c>
      <c r="G76" s="335">
        <f>IF(G$9=0,0,G$9/TRE_fec!G$9)</f>
        <v>0.4799507791174159</v>
      </c>
      <c r="H76" s="335">
        <f>IF(H$9=0,0,H$9/TRE_fec!H$9)</f>
        <v>0.4799507791174159</v>
      </c>
      <c r="I76" s="335">
        <f>IF(I$9=0,0,I$9/TRE_fec!I$9)</f>
        <v>0.47995077911741602</v>
      </c>
      <c r="J76" s="335">
        <f>IF(J$9=0,0,J$9/TRE_fec!J$9)</f>
        <v>0.47995077911741596</v>
      </c>
      <c r="K76" s="335">
        <f>IF(K$9=0,0,K$9/TRE_fec!K$9)</f>
        <v>0.47995077911741596</v>
      </c>
      <c r="L76" s="335">
        <f>IF(L$9=0,0,L$9/TRE_fec!L$9)</f>
        <v>0.47995077911741585</v>
      </c>
      <c r="M76" s="335">
        <f>IF(M$9=0,0,M$9/TRE_fec!M$9)</f>
        <v>0.47995077911741596</v>
      </c>
      <c r="N76" s="335">
        <f>IF(N$9=0,0,N$9/TRE_fec!N$9)</f>
        <v>0.47995077911741585</v>
      </c>
      <c r="O76" s="335">
        <f>IF(O$9=0,0,O$9/TRE_fec!O$9)</f>
        <v>0.47995077911741602</v>
      </c>
      <c r="P76" s="335">
        <f>IF(P$9=0,0,P$9/TRE_fec!P$9)</f>
        <v>0.47995077911741607</v>
      </c>
      <c r="Q76" s="335">
        <f>IF(Q$9=0,0,Q$9/TRE_fec!Q$9)</f>
        <v>0.47995077911741607</v>
      </c>
      <c r="R76" s="335">
        <f>IF(R$9=0,0,R$9/TRE_fec!R$9)</f>
        <v>0.47995077911741607</v>
      </c>
      <c r="S76" s="335">
        <f>IF(S$9=0,0,S$9/TRE_fec!S$9)</f>
        <v>0.47995077911741585</v>
      </c>
      <c r="T76" s="335">
        <f>IF(T$9=0,0,T$9/TRE_fec!T$9)</f>
        <v>0.47995077911741585</v>
      </c>
      <c r="U76" s="335">
        <f>IF(U$9=0,0,U$9/TRE_fec!U$9)</f>
        <v>0.47995077911741607</v>
      </c>
      <c r="V76" s="335">
        <f>IF(V$9=0,0,V$9/TRE_fec!V$9)</f>
        <v>0.47995077911741585</v>
      </c>
      <c r="W76" s="335">
        <f>IF(W$9=0,0,W$9/TRE_fec!W$9)</f>
        <v>0.47995077911741596</v>
      </c>
      <c r="X76" s="335">
        <f>IF(X$9=0,0,X$9/TRE_fec!X$9)</f>
        <v>0.47995077911741596</v>
      </c>
      <c r="Y76" s="335">
        <f>IF(Y$9=0,0,Y$9/TRE_fec!Y$9)</f>
        <v>0.47995077911741579</v>
      </c>
      <c r="DA76" s="177"/>
    </row>
    <row r="77" spans="1:105" ht="12" customHeight="1" x14ac:dyDescent="0.25">
      <c r="A77" s="56" t="s">
        <v>95</v>
      </c>
      <c r="B77" s="336">
        <f>IF(B$10=0,0,B$10/TRE_fec!B$10)</f>
        <v>0.77623372623128295</v>
      </c>
      <c r="C77" s="336">
        <f>IF(C$10=0,0,C$10/TRE_fec!C$10)</f>
        <v>0.76580183030482696</v>
      </c>
      <c r="D77" s="336">
        <f>IF(D$10=0,0,D$10/TRE_fec!D$10)</f>
        <v>0.77613264930045545</v>
      </c>
      <c r="E77" s="336">
        <f>IF(E$10=0,0,E$10/TRE_fec!E$10)</f>
        <v>0.79330523754346938</v>
      </c>
      <c r="F77" s="336">
        <f>IF(F$10=0,0,F$10/TRE_fec!F$10)</f>
        <v>0.77803345748799435</v>
      </c>
      <c r="G77" s="336">
        <f>IF(G$10=0,0,G$10/TRE_fec!G$10)</f>
        <v>0.78197059017072146</v>
      </c>
      <c r="H77" s="336">
        <f>IF(H$10=0,0,H$10/TRE_fec!H$10)</f>
        <v>0.80907485246604083</v>
      </c>
      <c r="I77" s="336">
        <f>IF(I$10=0,0,I$10/TRE_fec!I$10)</f>
        <v>0.81563321763374086</v>
      </c>
      <c r="J77" s="336">
        <f>IF(J$10=0,0,J$10/TRE_fec!J$10)</f>
        <v>0.81872708718191645</v>
      </c>
      <c r="K77" s="336">
        <f>IF(K$10=0,0,K$10/TRE_fec!K$10)</f>
        <v>0.82310147240433262</v>
      </c>
      <c r="L77" s="336">
        <f>IF(L$10=0,0,L$10/TRE_fec!L$10)</f>
        <v>0.81225080284712714</v>
      </c>
      <c r="M77" s="336">
        <f>IF(M$10=0,0,M$10/TRE_fec!M$10)</f>
        <v>0.74488385204147645</v>
      </c>
      <c r="N77" s="336">
        <f>IF(N$10=0,0,N$10/TRE_fec!N$10)</f>
        <v>0.76648683258340866</v>
      </c>
      <c r="O77" s="336">
        <f>IF(O$10=0,0,O$10/TRE_fec!O$10)</f>
        <v>0.7444279742545129</v>
      </c>
      <c r="P77" s="336">
        <f>IF(P$10=0,0,P$10/TRE_fec!P$10)</f>
        <v>0.74918245365821146</v>
      </c>
      <c r="Q77" s="336">
        <f>IF(Q$10=0,0,Q$10/TRE_fec!Q$10)</f>
        <v>0.79037338490005926</v>
      </c>
      <c r="R77" s="336">
        <f>IF(R$10=0,0,R$10/TRE_fec!R$10)</f>
        <v>0.78749627922548027</v>
      </c>
      <c r="S77" s="336">
        <f>IF(S$10=0,0,S$10/TRE_fec!S$10)</f>
        <v>0.75941616480930596</v>
      </c>
      <c r="T77" s="336">
        <f>IF(T$10=0,0,T$10/TRE_fec!T$10)</f>
        <v>0.80420369070573283</v>
      </c>
      <c r="U77" s="336">
        <f>IF(U$10=0,0,U$10/TRE_fec!U$10)</f>
        <v>0.78316310762469521</v>
      </c>
      <c r="V77" s="336">
        <f>IF(V$10=0,0,V$10/TRE_fec!V$10)</f>
        <v>0.68545049759317778</v>
      </c>
      <c r="W77" s="336">
        <f>IF(W$10=0,0,W$10/TRE_fec!W$10)</f>
        <v>0.72722767982983527</v>
      </c>
      <c r="X77" s="336">
        <f>IF(X$10=0,0,X$10/TRE_fec!X$10)</f>
        <v>0.76033311903513889</v>
      </c>
      <c r="Y77" s="336">
        <f>IF(Y$10=0,0,Y$10/TRE_fec!Y$10)</f>
        <v>0.76065969792749855</v>
      </c>
      <c r="DA77" s="68"/>
    </row>
    <row r="78" spans="1:105" ht="12" customHeight="1" x14ac:dyDescent="0.25">
      <c r="A78" s="174" t="s">
        <v>2403</v>
      </c>
      <c r="B78" s="349">
        <f>IF(B$16=0,0,B$16/TRE_fec!B$16)</f>
        <v>0.59871697613488606</v>
      </c>
      <c r="C78" s="349">
        <f>IF(C$16=0,0,C$16/TRE_fec!C$16)</f>
        <v>0.59131795473896864</v>
      </c>
      <c r="D78" s="349">
        <f>IF(D$16=0,0,D$16/TRE_fec!D$16)</f>
        <v>0.59865276258082878</v>
      </c>
      <c r="E78" s="349">
        <f>IF(E$16=0,0,E$16/TRE_fec!E$16)</f>
        <v>0.61124895803423041</v>
      </c>
      <c r="F78" s="349">
        <f>IF(F$16=0,0,F$16/TRE_fec!F$16)</f>
        <v>0.6003788233843077</v>
      </c>
      <c r="G78" s="349">
        <f>IF(G$16=0,0,G$16/TRE_fec!G$16)</f>
        <v>0.60308818224829308</v>
      </c>
      <c r="H78" s="349">
        <f>IF(H$16=0,0,H$16/TRE_fec!H$16)</f>
        <v>0.62259520605888508</v>
      </c>
      <c r="I78" s="349">
        <f>IF(I$16=0,0,I$16/TRE_fec!I$16)</f>
        <v>0.62738109063677261</v>
      </c>
      <c r="J78" s="349">
        <f>IF(J$16=0,0,J$16/TRE_fec!J$16)</f>
        <v>0.62946611036604438</v>
      </c>
      <c r="K78" s="349">
        <f>IF(K$16=0,0,K$16/TRE_fec!K$16)</f>
        <v>0.63268000137915714</v>
      </c>
      <c r="L78" s="349">
        <f>IF(L$16=0,0,L$16/TRE_fec!L$16)</f>
        <v>0.62500872978330657</v>
      </c>
      <c r="M78" s="349">
        <f>IF(M$16=0,0,M$16/TRE_fec!M$16)</f>
        <v>0.574789251814524</v>
      </c>
      <c r="N78" s="349">
        <f>IF(N$16=0,0,N$16/TRE_fec!N$16)</f>
        <v>0.58954022641967074</v>
      </c>
      <c r="O78" s="349">
        <f>IF(O$16=0,0,O$16/TRE_fec!O$16)</f>
        <v>0.57291376398413707</v>
      </c>
      <c r="P78" s="349">
        <f>IF(P$16=0,0,P$16/TRE_fec!P$16)</f>
        <v>0.5765399957141496</v>
      </c>
      <c r="Q78" s="349">
        <f>IF(Q$16=0,0,Q$16/TRE_fec!Q$16)</f>
        <v>0.60763979138420132</v>
      </c>
      <c r="R78" s="349">
        <f>IF(R$16=0,0,R$16/TRE_fec!R$16)</f>
        <v>0.60546747126278444</v>
      </c>
      <c r="S78" s="349">
        <f>IF(S$16=0,0,S$16/TRE_fec!S$16)</f>
        <v>0.58632125452415285</v>
      </c>
      <c r="T78" s="349">
        <f>IF(T$16=0,0,T$16/TRE_fec!T$16)</f>
        <v>0.61939057834493116</v>
      </c>
      <c r="U78" s="349">
        <f>IF(U$16=0,0,U$16/TRE_fec!U$16)</f>
        <v>0.6042066073977056</v>
      </c>
      <c r="V78" s="349">
        <f>IF(V$16=0,0,V$16/TRE_fec!V$16)</f>
        <v>0.53406268789298061</v>
      </c>
      <c r="W78" s="349">
        <f>IF(W$16=0,0,W$16/TRE_fec!W$16)</f>
        <v>0.56482129476580412</v>
      </c>
      <c r="X78" s="349">
        <f>IF(X$16=0,0,X$16/TRE_fec!X$16)</f>
        <v>0.58836376306401506</v>
      </c>
      <c r="Y78" s="349">
        <f>IF(Y$16=0,0,Y$16/TRE_fec!Y$16)</f>
        <v>0.5885962750259407</v>
      </c>
      <c r="DA78" s="178"/>
    </row>
    <row r="79" spans="1:105" ht="12" customHeight="1" x14ac:dyDescent="0.25">
      <c r="A79" s="174" t="s">
        <v>2413</v>
      </c>
      <c r="B79" s="349">
        <f>IF(B$24=0,0,B$24/TRE_fec!B$24)</f>
        <v>0.48023421449646858</v>
      </c>
      <c r="C79" s="349">
        <f>IF(C$24=0,0,C$24/TRE_fec!C$24)</f>
        <v>0.47962668134435216</v>
      </c>
      <c r="D79" s="349">
        <f>IF(D$24=0,0,D$24/TRE_fec!D$24)</f>
        <v>0.48025850330503428</v>
      </c>
      <c r="E79" s="349">
        <f>IF(E$24=0,0,E$24/TRE_fec!E$24)</f>
        <v>0.48368965893321098</v>
      </c>
      <c r="F79" s="349">
        <f>IF(F$24=0,0,F$24/TRE_fec!F$24)</f>
        <v>0.48249270428738633</v>
      </c>
      <c r="G79" s="349">
        <f>IF(G$24=0,0,G$24/TRE_fec!G$24)</f>
        <v>0.48211726890559731</v>
      </c>
      <c r="H79" s="349">
        <f>IF(H$24=0,0,H$24/TRE_fec!H$24)</f>
        <v>0.48641624940272038</v>
      </c>
      <c r="I79" s="349">
        <f>IF(I$24=0,0,I$24/TRE_fec!I$24)</f>
        <v>0.48885561606633732</v>
      </c>
      <c r="J79" s="349">
        <f>IF(J$24=0,0,J$24/TRE_fec!J$24)</f>
        <v>0.48785764890398908</v>
      </c>
      <c r="K79" s="349">
        <f>IF(K$24=0,0,K$24/TRE_fec!K$24)</f>
        <v>0.48999857351949461</v>
      </c>
      <c r="L79" s="349">
        <f>IF(L$24=0,0,L$24/TRE_fec!L$24)</f>
        <v>0.48898200861571528</v>
      </c>
      <c r="M79" s="349">
        <f>IF(M$24=0,0,M$24/TRE_fec!M$24)</f>
        <v>0.47468888117800068</v>
      </c>
      <c r="N79" s="349">
        <f>IF(N$24=0,0,N$24/TRE_fec!N$24)</f>
        <v>0.47535717158575513</v>
      </c>
      <c r="O79" s="349">
        <f>IF(O$24=0,0,O$24/TRE_fec!O$24)</f>
        <v>0.47298154288246452</v>
      </c>
      <c r="P79" s="349">
        <f>IF(P$24=0,0,P$24/TRE_fec!P$24)</f>
        <v>0.47352977888957881</v>
      </c>
      <c r="Q79" s="349">
        <f>IF(Q$24=0,0,Q$24/TRE_fec!Q$24)</f>
        <v>0.47849624744181174</v>
      </c>
      <c r="R79" s="349">
        <f>IF(R$24=0,0,R$24/TRE_fec!R$24)</f>
        <v>0.47807214937583964</v>
      </c>
      <c r="S79" s="349">
        <f>IF(S$24=0,0,S$24/TRE_fec!S$24)</f>
        <v>0.47773887640630147</v>
      </c>
      <c r="T79" s="349">
        <f>IF(T$24=0,0,T$24/TRE_fec!T$24)</f>
        <v>0.49087599643811403</v>
      </c>
      <c r="U79" s="349">
        <f>IF(U$24=0,0,U$24/TRE_fec!U$24)</f>
        <v>0.48464380484451902</v>
      </c>
      <c r="V79" s="349">
        <f>IF(V$24=0,0,V$24/TRE_fec!V$24)</f>
        <v>0.47376205554478962</v>
      </c>
      <c r="W79" s="349">
        <f>IF(W$24=0,0,W$24/TRE_fec!W$24)</f>
        <v>0.51317973664860317</v>
      </c>
      <c r="X79" s="349">
        <f>IF(X$24=0,0,X$24/TRE_fec!X$24)</f>
        <v>0.5247014181112194</v>
      </c>
      <c r="Y79" s="349">
        <f>IF(Y$24=0,0,Y$24/TRE_fec!Y$24)</f>
        <v>0.52632125624361947</v>
      </c>
      <c r="DA79" s="178"/>
    </row>
    <row r="80" spans="1:105" ht="12" customHeight="1" x14ac:dyDescent="0.25">
      <c r="A80" s="174" t="s">
        <v>2418</v>
      </c>
      <c r="B80" s="349">
        <f>IF(B$27=0,0,B$27/TRE_fec!B$27)</f>
        <v>0.51318597954418799</v>
      </c>
      <c r="C80" s="349">
        <f>IF(C$27=0,0,C$27/TRE_fec!C$27)</f>
        <v>0.50684396120483022</v>
      </c>
      <c r="D80" s="349">
        <f>IF(D$27=0,0,D$27/TRE_fec!D$27)</f>
        <v>0.5131309393549961</v>
      </c>
      <c r="E80" s="349">
        <f>IF(E$27=0,0,E$27/TRE_fec!E$27)</f>
        <v>0.5239276783150546</v>
      </c>
      <c r="F80" s="349">
        <f>IF(F$27=0,0,F$27/TRE_fec!F$27)</f>
        <v>0.51461042004369251</v>
      </c>
      <c r="G80" s="349">
        <f>IF(G$27=0,0,G$27/TRE_fec!G$27)</f>
        <v>0.51693272764139409</v>
      </c>
      <c r="H80" s="349">
        <f>IF(H$27=0,0,H$27/TRE_fec!H$27)</f>
        <v>0.53365303376475881</v>
      </c>
      <c r="I80" s="349">
        <f>IF(I$27=0,0,I$27/TRE_fec!I$27)</f>
        <v>0.53775522054580494</v>
      </c>
      <c r="J80" s="349">
        <f>IF(J$27=0,0,J$27/TRE_fec!J$27)</f>
        <v>0.53954238031375235</v>
      </c>
      <c r="K80" s="349">
        <f>IF(K$27=0,0,K$27/TRE_fec!K$27)</f>
        <v>0.54229714403927765</v>
      </c>
      <c r="L80" s="349">
        <f>IF(L$27=0,0,L$27/TRE_fec!L$27)</f>
        <v>0.53572176838569163</v>
      </c>
      <c r="M80" s="349">
        <f>IF(M$27=0,0,M$27/TRE_fec!M$27)</f>
        <v>0.4926765015553064</v>
      </c>
      <c r="N80" s="349">
        <f>IF(N$27=0,0,N$27/TRE_fec!N$27)</f>
        <v>0.50532019407400353</v>
      </c>
      <c r="O80" s="349">
        <f>IF(O$27=0,0,O$27/TRE_fec!O$27)</f>
        <v>0.49106894055783173</v>
      </c>
      <c r="P80" s="349">
        <f>IF(P$27=0,0,P$27/TRE_fec!P$27)</f>
        <v>0.49417713918355682</v>
      </c>
      <c r="Q80" s="349">
        <f>IF(Q$27=0,0,Q$27/TRE_fec!Q$27)</f>
        <v>0.52083410690074416</v>
      </c>
      <c r="R80" s="349">
        <f>IF(R$27=0,0,R$27/TRE_fec!R$27)</f>
        <v>0.51897211822524369</v>
      </c>
      <c r="S80" s="349">
        <f>IF(S$27=0,0,S$27/TRE_fec!S$27)</f>
        <v>0.5025610753064168</v>
      </c>
      <c r="T80" s="349">
        <f>IF(T$27=0,0,T$27/TRE_fec!T$27)</f>
        <v>0.5309062100099412</v>
      </c>
      <c r="U80" s="349">
        <f>IF(U$27=0,0,U$27/TRE_fec!U$27)</f>
        <v>0.5178913777694617</v>
      </c>
      <c r="V80" s="349">
        <f>IF(V$27=0,0,V$27/TRE_fec!V$27)</f>
        <v>0.45776801819398344</v>
      </c>
      <c r="W80" s="349">
        <f>IF(W$27=0,0,W$27/TRE_fec!W$27)</f>
        <v>0.48413253837068931</v>
      </c>
      <c r="X80" s="349">
        <f>IF(X$27=0,0,X$27/TRE_fec!X$27)</f>
        <v>0.50431179691201289</v>
      </c>
      <c r="Y80" s="349">
        <f>IF(Y$27=0,0,Y$27/TRE_fec!Y$27)</f>
        <v>0.50451109287937779</v>
      </c>
      <c r="DA80" s="178"/>
    </row>
    <row r="81" spans="1:105" ht="12" customHeight="1" x14ac:dyDescent="0.25">
      <c r="A81" s="174" t="s">
        <v>2428</v>
      </c>
      <c r="B81" s="349">
        <f>IF(B$35=0,0,B$35/TRE_fec!B$35)</f>
        <v>0.67890921224916201</v>
      </c>
      <c r="C81" s="349">
        <f>IF(C$35=0,0,C$35/TRE_fec!C$35)</f>
        <v>0.6765361830101625</v>
      </c>
      <c r="D81" s="349">
        <f>IF(D$35=0,0,D$35/TRE_fec!D$35)</f>
        <v>0.67876852317262881</v>
      </c>
      <c r="E81" s="349">
        <f>IF(E$35=0,0,E$35/TRE_fec!E$35)</f>
        <v>0.67603866208011743</v>
      </c>
      <c r="F81" s="349">
        <f>IF(F$35=0,0,F$35/TRE_fec!F$35)</f>
        <v>0.67305218886436757</v>
      </c>
      <c r="G81" s="349">
        <f>IF(G$35=0,0,G$35/TRE_fec!G$35)</f>
        <v>0.67536144117686336</v>
      </c>
      <c r="H81" s="349">
        <f>IF(H$35=0,0,H$35/TRE_fec!H$35)</f>
        <v>0.67806038662442392</v>
      </c>
      <c r="I81" s="349">
        <f>IF(I$35=0,0,I$35/TRE_fec!I$35)</f>
        <v>0.67685286959870017</v>
      </c>
      <c r="J81" s="349">
        <f>IF(J$35=0,0,J$35/TRE_fec!J$35)</f>
        <v>0.68411369428938817</v>
      </c>
      <c r="K81" s="349">
        <f>IF(K$35=0,0,K$35/TRE_fec!K$35)</f>
        <v>0.68343753455709688</v>
      </c>
      <c r="L81" s="349">
        <f>IF(L$35=0,0,L$35/TRE_fec!L$35)</f>
        <v>0.6738999655436485</v>
      </c>
      <c r="M81" s="349">
        <f>IF(M$35=0,0,M$35/TRE_fec!M$35)</f>
        <v>0.68967457338990967</v>
      </c>
      <c r="N81" s="349">
        <f>IF(N$35=0,0,N$35/TRE_fec!N$35)</f>
        <v>0.70154477724376729</v>
      </c>
      <c r="O81" s="349">
        <f>IF(O$35=0,0,O$35/TRE_fec!O$35)</f>
        <v>0.70130171569737709</v>
      </c>
      <c r="P81" s="349">
        <f>IF(P$35=0,0,P$35/TRE_fec!P$35)</f>
        <v>0.70103944651466232</v>
      </c>
      <c r="Q81" s="349">
        <f>IF(Q$35=0,0,Q$35/TRE_fec!Q$35)</f>
        <v>0.70079565340424932</v>
      </c>
      <c r="R81" s="349">
        <f>IF(R$35=0,0,R$35/TRE_fec!R$35)</f>
        <v>0.70082626441791551</v>
      </c>
      <c r="S81" s="349">
        <f>IF(S$35=0,0,S$35/TRE_fec!S$35)</f>
        <v>0.68105666258162711</v>
      </c>
      <c r="T81" s="349">
        <f>IF(T$35=0,0,T$35/TRE_fec!T$35)</f>
        <v>0.66806032555563188</v>
      </c>
      <c r="U81" s="349">
        <f>IF(U$35=0,0,U$35/TRE_fec!U$35)</f>
        <v>0.67050384165687182</v>
      </c>
      <c r="V81" s="349">
        <f>IF(V$35=0,0,V$35/TRE_fec!V$35)</f>
        <v>0.67036973937382927</v>
      </c>
      <c r="W81" s="349">
        <f>IF(W$35=0,0,W$35/TRE_fec!W$35)</f>
        <v>0.66240446316240431</v>
      </c>
      <c r="X81" s="349">
        <f>IF(X$35=0,0,X$35/TRE_fec!X$35)</f>
        <v>0.66236369944886608</v>
      </c>
      <c r="Y81" s="349">
        <f>IF(Y$35=0,0,Y$35/TRE_fec!Y$35)</f>
        <v>0.66235886490346529</v>
      </c>
      <c r="DA81" s="178"/>
    </row>
    <row r="82" spans="1:105" ht="12" customHeight="1" x14ac:dyDescent="0.25">
      <c r="A82" s="174" t="s">
        <v>2440</v>
      </c>
      <c r="B82" s="349">
        <f>IF(B$46=0,0,B$46/TRE_fec!B$46)</f>
        <v>0.62695988636778943</v>
      </c>
      <c r="C82" s="349">
        <f>IF(C$46=0,0,C$46/TRE_fec!C$46)</f>
        <v>0.62695988636778943</v>
      </c>
      <c r="D82" s="349">
        <f>IF(D$46=0,0,D$46/TRE_fec!D$46)</f>
        <v>0.62695988636778943</v>
      </c>
      <c r="E82" s="349">
        <f>IF(E$46=0,0,E$46/TRE_fec!E$46)</f>
        <v>0.62695988636778921</v>
      </c>
      <c r="F82" s="349">
        <f>IF(F$46=0,0,F$46/TRE_fec!F$46)</f>
        <v>0.62695988636778932</v>
      </c>
      <c r="G82" s="349">
        <f>IF(G$46=0,0,G$46/TRE_fec!G$46)</f>
        <v>0.62695988636778921</v>
      </c>
      <c r="H82" s="349">
        <f>IF(H$46=0,0,H$46/TRE_fec!H$46)</f>
        <v>0.62695988636778943</v>
      </c>
      <c r="I82" s="349">
        <f>IF(I$46=0,0,I$46/TRE_fec!I$46)</f>
        <v>0.62695988636778943</v>
      </c>
      <c r="J82" s="349">
        <f>IF(J$46=0,0,J$46/TRE_fec!J$46)</f>
        <v>0.62695988636778943</v>
      </c>
      <c r="K82" s="349">
        <f>IF(K$46=0,0,K$46/TRE_fec!K$46)</f>
        <v>0.62695988636778943</v>
      </c>
      <c r="L82" s="349">
        <f>IF(L$46=0,0,L$46/TRE_fec!L$46)</f>
        <v>0.62695988636778954</v>
      </c>
      <c r="M82" s="349">
        <f>IF(M$46=0,0,M$46/TRE_fec!M$46)</f>
        <v>0.62695988636778954</v>
      </c>
      <c r="N82" s="349">
        <f>IF(N$46=0,0,N$46/TRE_fec!N$46)</f>
        <v>0.62695988636778954</v>
      </c>
      <c r="O82" s="349">
        <f>IF(O$46=0,0,O$46/TRE_fec!O$46)</f>
        <v>0.62695988636778932</v>
      </c>
      <c r="P82" s="349">
        <f>IF(P$46=0,0,P$46/TRE_fec!P$46)</f>
        <v>0.62695988636778943</v>
      </c>
      <c r="Q82" s="349">
        <f>IF(Q$46=0,0,Q$46/TRE_fec!Q$46)</f>
        <v>0.62695988636778943</v>
      </c>
      <c r="R82" s="349">
        <f>IF(R$46=0,0,R$46/TRE_fec!R$46)</f>
        <v>0.62695988636778954</v>
      </c>
      <c r="S82" s="349">
        <f>IF(S$46=0,0,S$46/TRE_fec!S$46)</f>
        <v>0.62695988636778965</v>
      </c>
      <c r="T82" s="349">
        <f>IF(T$46=0,0,T$46/TRE_fec!T$46)</f>
        <v>0.62695988636778932</v>
      </c>
      <c r="U82" s="349">
        <f>IF(U$46=0,0,U$46/TRE_fec!U$46)</f>
        <v>0.62695988636778921</v>
      </c>
      <c r="V82" s="349">
        <f>IF(V$46=0,0,V$46/TRE_fec!V$46)</f>
        <v>0.62695988636778943</v>
      </c>
      <c r="W82" s="349">
        <f>IF(W$46=0,0,W$46/TRE_fec!W$46)</f>
        <v>0.62695988636778932</v>
      </c>
      <c r="X82" s="349">
        <f>IF(X$46=0,0,X$46/TRE_fec!X$46)</f>
        <v>0.62695988636778943</v>
      </c>
      <c r="Y82" s="349">
        <f>IF(Y$46=0,0,Y$46/TRE_fec!Y$46)</f>
        <v>0.62695988636778943</v>
      </c>
      <c r="DA82" s="178"/>
    </row>
    <row r="83" spans="1:105" ht="12" customHeight="1" x14ac:dyDescent="0.25">
      <c r="A83" s="41" t="s">
        <v>2442</v>
      </c>
      <c r="B83" s="337">
        <f>IF(B$47=0,0,B$47/TRE_fec!B$47)</f>
        <v>0.57713382689629655</v>
      </c>
      <c r="C83" s="337">
        <f>IF(C$47=0,0,C$47/TRE_fec!C$47)</f>
        <v>0.57713382689629633</v>
      </c>
      <c r="D83" s="337">
        <f>IF(D$47=0,0,D$47/TRE_fec!D$47)</f>
        <v>0.57713382689629644</v>
      </c>
      <c r="E83" s="337">
        <f>IF(E$47=0,0,E$47/TRE_fec!E$47)</f>
        <v>0.57713382689629644</v>
      </c>
      <c r="F83" s="337">
        <f>IF(F$47=0,0,F$47/TRE_fec!F$47)</f>
        <v>0.57713382689629644</v>
      </c>
      <c r="G83" s="337">
        <f>IF(G$47=0,0,G$47/TRE_fec!G$47)</f>
        <v>0.577133826896296</v>
      </c>
      <c r="H83" s="337">
        <f>IF(H$47=0,0,H$47/TRE_fec!H$47)</f>
        <v>0.57713382689629611</v>
      </c>
      <c r="I83" s="337">
        <f>IF(I$47=0,0,I$47/TRE_fec!I$47)</f>
        <v>0.57713382689629644</v>
      </c>
      <c r="J83" s="337">
        <f>IF(J$47=0,0,J$47/TRE_fec!J$47)</f>
        <v>0.57713382689629655</v>
      </c>
      <c r="K83" s="337">
        <f>IF(K$47=0,0,K$47/TRE_fec!K$47)</f>
        <v>0.57713382689629633</v>
      </c>
      <c r="L83" s="337">
        <f>IF(L$47=0,0,L$47/TRE_fec!L$47)</f>
        <v>0.57713382689629633</v>
      </c>
      <c r="M83" s="337">
        <f>IF(M$47=0,0,M$47/TRE_fec!M$47)</f>
        <v>0.57713382689629644</v>
      </c>
      <c r="N83" s="337">
        <f>IF(N$47=0,0,N$47/TRE_fec!N$47)</f>
        <v>0.57713382689629644</v>
      </c>
      <c r="O83" s="337">
        <f>IF(O$47=0,0,O$47/TRE_fec!O$47)</f>
        <v>0.57713382689629622</v>
      </c>
      <c r="P83" s="337">
        <f>IF(P$47=0,0,P$47/TRE_fec!P$47)</f>
        <v>0.57713382689629655</v>
      </c>
      <c r="Q83" s="337">
        <f>IF(Q$47=0,0,Q$47/TRE_fec!Q$47)</f>
        <v>0.57713382689629655</v>
      </c>
      <c r="R83" s="337">
        <f>IF(R$47=0,0,R$47/TRE_fec!R$47)</f>
        <v>0.57713382689629644</v>
      </c>
      <c r="S83" s="337">
        <f>IF(S$47=0,0,S$47/TRE_fec!S$47)</f>
        <v>0.57713382689629633</v>
      </c>
      <c r="T83" s="337">
        <f>IF(T$47=0,0,T$47/TRE_fec!T$47)</f>
        <v>0.57713382689629644</v>
      </c>
      <c r="U83" s="337">
        <f>IF(U$47=0,0,U$47/TRE_fec!U$47)</f>
        <v>0.57713382689629633</v>
      </c>
      <c r="V83" s="337">
        <f>IF(V$47=0,0,V$47/TRE_fec!V$47)</f>
        <v>0.57713382689629644</v>
      </c>
      <c r="W83" s="337">
        <f>IF(W$47=0,0,W$47/TRE_fec!W$47)</f>
        <v>0.57713382689629644</v>
      </c>
      <c r="X83" s="337">
        <f>IF(X$47=0,0,X$47/TRE_fec!X$47)</f>
        <v>0.57713382689629666</v>
      </c>
      <c r="Y83" s="337">
        <f>IF(Y$47=0,0,Y$47/TRE_fec!Y$47)</f>
        <v>0.57713382689629644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CO2 emissions"</f>
        <v>LU: Transport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0.53573508215806609</v>
      </c>
      <c r="C5" s="223">
        <v>0.55975644085162957</v>
      </c>
      <c r="D5" s="223">
        <v>0.56659068229161114</v>
      </c>
      <c r="E5" s="223">
        <v>1.17289728106365</v>
      </c>
      <c r="F5" s="223">
        <v>1.7460424814452751</v>
      </c>
      <c r="G5" s="223">
        <v>1.8896058017316</v>
      </c>
      <c r="H5" s="223">
        <v>1.607300281207815</v>
      </c>
      <c r="I5" s="223">
        <v>1.957722481810392</v>
      </c>
      <c r="J5" s="223">
        <v>2.0578060825540918</v>
      </c>
      <c r="K5" s="223">
        <v>1.344160441837237</v>
      </c>
      <c r="L5" s="223">
        <v>1.5351768025781789</v>
      </c>
      <c r="M5" s="223">
        <v>2.1486694402252891</v>
      </c>
      <c r="N5" s="223">
        <v>1.6897303085428721</v>
      </c>
      <c r="O5" s="223">
        <v>2.102280134677549</v>
      </c>
      <c r="P5" s="223">
        <v>0.90336379199600092</v>
      </c>
      <c r="Q5" s="223">
        <v>0.86102670173749174</v>
      </c>
      <c r="R5" s="223">
        <v>1.226349666081672</v>
      </c>
      <c r="S5" s="223">
        <v>1.6437508257265381</v>
      </c>
      <c r="T5" s="223">
        <v>1.060829085751295</v>
      </c>
      <c r="U5" s="223">
        <v>1.24860699276783</v>
      </c>
      <c r="V5" s="223">
        <v>1.1032788624488681</v>
      </c>
      <c r="W5" s="223">
        <v>0.80348794808630331</v>
      </c>
      <c r="X5" s="223">
        <v>0.62765320707113825</v>
      </c>
      <c r="Y5" s="223">
        <v>0.59116491701085316</v>
      </c>
      <c r="DA5" s="89" t="s">
        <v>2484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2485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2486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2487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2488</v>
      </c>
    </row>
    <row r="10" spans="1:105" ht="12" customHeight="1" x14ac:dyDescent="0.25">
      <c r="A10" s="56" t="s">
        <v>95</v>
      </c>
      <c r="B10" s="260">
        <v>1.411534750132943E-2</v>
      </c>
      <c r="C10" s="260">
        <v>1.5689700003862991E-2</v>
      </c>
      <c r="D10" s="260">
        <v>1.4935530709420251E-2</v>
      </c>
      <c r="E10" s="260">
        <v>2.669728244958541E-2</v>
      </c>
      <c r="F10" s="260">
        <v>4.511936260070782E-2</v>
      </c>
      <c r="G10" s="260">
        <v>4.7520246726512817E-2</v>
      </c>
      <c r="H10" s="260">
        <v>2.9874901352253101E-2</v>
      </c>
      <c r="I10" s="260">
        <v>3.1975502946871397E-2</v>
      </c>
      <c r="J10" s="260">
        <v>3.1557392536728297E-2</v>
      </c>
      <c r="K10" s="260">
        <v>1.8018788267414539E-2</v>
      </c>
      <c r="L10" s="260">
        <v>2.6816539096920399E-2</v>
      </c>
      <c r="M10" s="260">
        <v>6.8187529491302176E-2</v>
      </c>
      <c r="N10" s="260">
        <v>4.9675245814976017E-2</v>
      </c>
      <c r="O10" s="260">
        <v>6.8651880478701077E-2</v>
      </c>
      <c r="P10" s="260">
        <v>2.8897738867604491E-2</v>
      </c>
      <c r="Q10" s="260">
        <v>2.1253679926783758E-2</v>
      </c>
      <c r="R10" s="260">
        <v>3.106806196054402E-2</v>
      </c>
      <c r="S10" s="260">
        <v>4.8035695546135612E-2</v>
      </c>
      <c r="T10" s="260">
        <v>2.117483732644071E-2</v>
      </c>
      <c r="U10" s="260">
        <v>3.1027973508959569E-2</v>
      </c>
      <c r="V10" s="260">
        <v>4.0702670440934861E-2</v>
      </c>
      <c r="W10" s="260">
        <v>2.7813568140460761E-2</v>
      </c>
      <c r="X10" s="260">
        <v>1.9189402103426859E-2</v>
      </c>
      <c r="Y10" s="260">
        <v>1.8069000214999749E-2</v>
      </c>
      <c r="DA10" s="68" t="s">
        <v>2489</v>
      </c>
    </row>
    <row r="11" spans="1:105" ht="12" customHeight="1" x14ac:dyDescent="0.25">
      <c r="A11" s="37" t="s">
        <v>159</v>
      </c>
      <c r="B11" s="226">
        <v>9.1664290381997301E-3</v>
      </c>
      <c r="C11" s="226">
        <v>1.105142483996136E-2</v>
      </c>
      <c r="D11" s="226">
        <v>9.7484723140508819E-3</v>
      </c>
      <c r="E11" s="226">
        <v>1.9106739464812259E-2</v>
      </c>
      <c r="F11" s="226">
        <v>3.5283651726742159E-2</v>
      </c>
      <c r="G11" s="226">
        <v>3.4734998467033512E-2</v>
      </c>
      <c r="H11" s="226">
        <v>1.9994167608833189E-2</v>
      </c>
      <c r="I11" s="226">
        <v>2.229134871735635E-2</v>
      </c>
      <c r="J11" s="226">
        <v>1.6485022650106519E-2</v>
      </c>
      <c r="K11" s="226">
        <v>9.719460412096351E-3</v>
      </c>
      <c r="L11" s="226">
        <v>2.047290537000402E-2</v>
      </c>
      <c r="M11" s="226">
        <v>2.5646343919686031E-2</v>
      </c>
      <c r="N11" s="226">
        <v>9.8366483249781589E-4</v>
      </c>
      <c r="O11" s="226">
        <v>1.910138301049582E-3</v>
      </c>
      <c r="P11" s="226">
        <v>1.0532493981672E-3</v>
      </c>
      <c r="Q11" s="226">
        <v>9.4522251041959365E-4</v>
      </c>
      <c r="R11" s="226">
        <v>1.351145925358725E-3</v>
      </c>
      <c r="S11" s="226">
        <v>2.8818027615511669E-2</v>
      </c>
      <c r="T11" s="226">
        <v>1.880321209380394E-2</v>
      </c>
      <c r="U11" s="226">
        <v>2.5976822204156921E-2</v>
      </c>
      <c r="V11" s="226">
        <v>3.4208706572418777E-2</v>
      </c>
      <c r="W11" s="226">
        <v>2.7780242210628601E-2</v>
      </c>
      <c r="X11" s="226">
        <v>1.9181212161456119E-2</v>
      </c>
      <c r="Y11" s="226">
        <v>1.80629412264008E-2</v>
      </c>
      <c r="DA11" s="69" t="s">
        <v>2490</v>
      </c>
    </row>
    <row r="12" spans="1:105" ht="12" customHeight="1" x14ac:dyDescent="0.25">
      <c r="A12" s="37" t="s">
        <v>35</v>
      </c>
      <c r="B12" s="226">
        <v>4.9489184631296979E-3</v>
      </c>
      <c r="C12" s="226">
        <v>4.6382751639016317E-3</v>
      </c>
      <c r="D12" s="226">
        <v>5.1870583953693714E-3</v>
      </c>
      <c r="E12" s="226">
        <v>7.5905429847731532E-3</v>
      </c>
      <c r="F12" s="226">
        <v>9.8357108739656595E-3</v>
      </c>
      <c r="G12" s="226">
        <v>1.2785248259479321E-2</v>
      </c>
      <c r="H12" s="226">
        <v>9.8807337434199116E-3</v>
      </c>
      <c r="I12" s="226">
        <v>9.6841542295150445E-3</v>
      </c>
      <c r="J12" s="226">
        <v>1.507236988662178E-2</v>
      </c>
      <c r="K12" s="226">
        <v>8.299327855318183E-3</v>
      </c>
      <c r="L12" s="226">
        <v>6.3436337269163756E-3</v>
      </c>
      <c r="M12" s="226">
        <v>4.2541185571616152E-2</v>
      </c>
      <c r="N12" s="226">
        <v>4.8691580982478201E-2</v>
      </c>
      <c r="O12" s="226">
        <v>6.6741742177651497E-2</v>
      </c>
      <c r="P12" s="226">
        <v>2.7844489469437291E-2</v>
      </c>
      <c r="Q12" s="226">
        <v>2.030845741636416E-2</v>
      </c>
      <c r="R12" s="226">
        <v>2.9716916035185292E-2</v>
      </c>
      <c r="S12" s="226">
        <v>1.921766793062395E-2</v>
      </c>
      <c r="T12" s="226">
        <v>2.371625232636771E-3</v>
      </c>
      <c r="U12" s="226">
        <v>5.0511513048026426E-3</v>
      </c>
      <c r="V12" s="226">
        <v>6.4939638685160856E-3</v>
      </c>
      <c r="W12" s="226">
        <v>3.3325929832155151E-5</v>
      </c>
      <c r="X12" s="226">
        <v>8.1899419707437404E-6</v>
      </c>
      <c r="Y12" s="226">
        <v>6.0589885989448113E-6</v>
      </c>
      <c r="DA12" s="69" t="s">
        <v>2491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2492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2493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2494</v>
      </c>
    </row>
    <row r="16" spans="1:105" ht="12" customHeight="1" x14ac:dyDescent="0.25">
      <c r="A16" s="57" t="s">
        <v>2403</v>
      </c>
      <c r="B16" s="261">
        <f t="shared" ref="B16:Y16" si="0">B17+B23</f>
        <v>9.1488363434542586E-2</v>
      </c>
      <c r="C16" s="261">
        <f t="shared" si="0"/>
        <v>0.10169250002503789</v>
      </c>
      <c r="D16" s="261">
        <f t="shared" si="0"/>
        <v>9.6804365709205281E-2</v>
      </c>
      <c r="E16" s="261">
        <f t="shared" si="0"/>
        <v>0.17303794180286841</v>
      </c>
      <c r="F16" s="261">
        <f t="shared" si="0"/>
        <v>0.29244031315273578</v>
      </c>
      <c r="G16" s="261">
        <f t="shared" si="0"/>
        <v>0.30800159915332392</v>
      </c>
      <c r="H16" s="261">
        <f t="shared" si="0"/>
        <v>0.19363361987571451</v>
      </c>
      <c r="I16" s="261">
        <f t="shared" si="0"/>
        <v>0.20724863021120349</v>
      </c>
      <c r="J16" s="261">
        <f t="shared" si="0"/>
        <v>0.20453865533064641</v>
      </c>
      <c r="K16" s="261">
        <f t="shared" si="0"/>
        <v>0.1167884424739831</v>
      </c>
      <c r="L16" s="261">
        <f t="shared" si="0"/>
        <v>0.17381090155411369</v>
      </c>
      <c r="M16" s="261">
        <f t="shared" si="0"/>
        <v>0.44195620966584748</v>
      </c>
      <c r="N16" s="261">
        <f t="shared" si="0"/>
        <v>0.32196918583780748</v>
      </c>
      <c r="O16" s="261">
        <f t="shared" si="0"/>
        <v>0.44496589199158088</v>
      </c>
      <c r="P16" s="261">
        <f t="shared" si="0"/>
        <v>0.1873001593270662</v>
      </c>
      <c r="Q16" s="261">
        <f t="shared" si="0"/>
        <v>0.13775533285878361</v>
      </c>
      <c r="R16" s="261">
        <f t="shared" si="0"/>
        <v>0.2013670682627853</v>
      </c>
      <c r="S16" s="261">
        <f t="shared" si="0"/>
        <v>0.31134247113236052</v>
      </c>
      <c r="T16" s="261">
        <f t="shared" si="0"/>
        <v>0.13724431600470821</v>
      </c>
      <c r="U16" s="261">
        <f t="shared" si="0"/>
        <v>0.20110723570621941</v>
      </c>
      <c r="V16" s="261">
        <f t="shared" si="0"/>
        <v>0.26381360470976289</v>
      </c>
      <c r="W16" s="261">
        <f t="shared" si="0"/>
        <v>0.1802731268363198</v>
      </c>
      <c r="X16" s="261">
        <f t="shared" si="0"/>
        <v>0.1243757543740629</v>
      </c>
      <c r="Y16" s="261">
        <f t="shared" si="0"/>
        <v>0.11711389028240581</v>
      </c>
      <c r="DA16" s="70"/>
    </row>
    <row r="17" spans="1:105" ht="12" customHeight="1" x14ac:dyDescent="0.25">
      <c r="A17" s="60" t="s">
        <v>2404</v>
      </c>
      <c r="B17" s="329">
        <v>9.1488363434542586E-2</v>
      </c>
      <c r="C17" s="329">
        <v>0.10169250002503789</v>
      </c>
      <c r="D17" s="329">
        <v>9.6804365709205281E-2</v>
      </c>
      <c r="E17" s="329">
        <v>0.17303794180286841</v>
      </c>
      <c r="F17" s="329">
        <v>0.29244031315273578</v>
      </c>
      <c r="G17" s="329">
        <v>0.30800159915332392</v>
      </c>
      <c r="H17" s="329">
        <v>0.19363361987571451</v>
      </c>
      <c r="I17" s="329">
        <v>0.20724863021120349</v>
      </c>
      <c r="J17" s="329">
        <v>0.20453865533064641</v>
      </c>
      <c r="K17" s="329">
        <v>0.1167884424739831</v>
      </c>
      <c r="L17" s="329">
        <v>0.17381090155411369</v>
      </c>
      <c r="M17" s="329">
        <v>0.44195620966584748</v>
      </c>
      <c r="N17" s="329">
        <v>0.32196918583780748</v>
      </c>
      <c r="O17" s="329">
        <v>0.44496589199158088</v>
      </c>
      <c r="P17" s="329">
        <v>0.1873001593270662</v>
      </c>
      <c r="Q17" s="329">
        <v>0.13775533285878361</v>
      </c>
      <c r="R17" s="329">
        <v>0.2013670682627853</v>
      </c>
      <c r="S17" s="329">
        <v>0.31134247113236052</v>
      </c>
      <c r="T17" s="329">
        <v>0.13724431600470821</v>
      </c>
      <c r="U17" s="329">
        <v>0.20110723570621941</v>
      </c>
      <c r="V17" s="329">
        <v>0.26381360470976289</v>
      </c>
      <c r="W17" s="329">
        <v>0.1802731268363198</v>
      </c>
      <c r="X17" s="329">
        <v>0.1243757543740629</v>
      </c>
      <c r="Y17" s="329">
        <v>0.11711389028240581</v>
      </c>
      <c r="DA17" s="72" t="s">
        <v>2495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2496</v>
      </c>
    </row>
    <row r="19" spans="1:105" ht="12" customHeight="1" x14ac:dyDescent="0.25">
      <c r="A19" s="59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</v>
      </c>
      <c r="DA19" s="71" t="s">
        <v>2497</v>
      </c>
    </row>
    <row r="20" spans="1:105" ht="12" customHeight="1" x14ac:dyDescent="0.25">
      <c r="A20" s="59" t="s">
        <v>159</v>
      </c>
      <c r="B20" s="230">
        <v>5.9412040062405663E-2</v>
      </c>
      <c r="C20" s="230">
        <v>7.1629605444193986E-2</v>
      </c>
      <c r="D20" s="230">
        <v>6.3184542776255681E-2</v>
      </c>
      <c r="E20" s="230">
        <v>0.1238399780126721</v>
      </c>
      <c r="F20" s="230">
        <v>0.22869033526592139</v>
      </c>
      <c r="G20" s="230">
        <v>0.2251342493233654</v>
      </c>
      <c r="H20" s="230">
        <v>0.12959182709428921</v>
      </c>
      <c r="I20" s="230">
        <v>0.1444809639087912</v>
      </c>
      <c r="J20" s="230">
        <v>0.1068473690284682</v>
      </c>
      <c r="K20" s="230">
        <v>6.2996502670994853E-2</v>
      </c>
      <c r="L20" s="230">
        <v>0.13269475702780389</v>
      </c>
      <c r="M20" s="230">
        <v>0.16622630318315021</v>
      </c>
      <c r="N20" s="230">
        <v>6.3756053958191772E-3</v>
      </c>
      <c r="O20" s="230">
        <v>1.2380526025321361E-2</v>
      </c>
      <c r="P20" s="230">
        <v>6.8266164696022232E-3</v>
      </c>
      <c r="Q20" s="230">
        <v>6.1264421971640344E-3</v>
      </c>
      <c r="R20" s="230">
        <v>8.7574272939917389E-3</v>
      </c>
      <c r="S20" s="230">
        <v>0.1867835123227608</v>
      </c>
      <c r="T20" s="230">
        <v>0.1218726709783588</v>
      </c>
      <c r="U20" s="230">
        <v>0.1683682920639801</v>
      </c>
      <c r="V20" s="230">
        <v>0.22172309815456609</v>
      </c>
      <c r="W20" s="230">
        <v>0.1800571254392595</v>
      </c>
      <c r="X20" s="230">
        <v>0.1243226714168451</v>
      </c>
      <c r="Y20" s="230">
        <v>0.1170746190600052</v>
      </c>
      <c r="DA20" s="71" t="s">
        <v>2498</v>
      </c>
    </row>
    <row r="21" spans="1:105" ht="12" customHeight="1" x14ac:dyDescent="0.25">
      <c r="A21" s="59" t="s">
        <v>32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2499</v>
      </c>
    </row>
    <row r="22" spans="1:105" ht="12" customHeight="1" x14ac:dyDescent="0.25">
      <c r="A22" s="59" t="s">
        <v>35</v>
      </c>
      <c r="B22" s="230">
        <v>3.2076323372136929E-2</v>
      </c>
      <c r="C22" s="230">
        <v>3.00628945808439E-2</v>
      </c>
      <c r="D22" s="230">
        <v>3.3619822932949607E-2</v>
      </c>
      <c r="E22" s="230">
        <v>4.9197963790196343E-2</v>
      </c>
      <c r="F22" s="230">
        <v>6.3749977886814455E-2</v>
      </c>
      <c r="G22" s="230">
        <v>8.2867349829958553E-2</v>
      </c>
      <c r="H22" s="230">
        <v>6.4041792781425341E-2</v>
      </c>
      <c r="I22" s="230">
        <v>6.2767666302412317E-2</v>
      </c>
      <c r="J22" s="230">
        <v>9.7691286302178187E-2</v>
      </c>
      <c r="K22" s="230">
        <v>5.3791939802988221E-2</v>
      </c>
      <c r="L22" s="230">
        <v>4.111614452630985E-2</v>
      </c>
      <c r="M22" s="230">
        <v>0.2757299064826973</v>
      </c>
      <c r="N22" s="230">
        <v>0.31559358044198838</v>
      </c>
      <c r="O22" s="230">
        <v>0.43258536596625963</v>
      </c>
      <c r="P22" s="230">
        <v>0.18047354285746389</v>
      </c>
      <c r="Q22" s="230">
        <v>0.13162889066161959</v>
      </c>
      <c r="R22" s="230">
        <v>0.1926096409687936</v>
      </c>
      <c r="S22" s="230">
        <v>0.12455895880959959</v>
      </c>
      <c r="T22" s="230">
        <v>1.537164502634944E-2</v>
      </c>
      <c r="U22" s="230">
        <v>3.2738943642239338E-2</v>
      </c>
      <c r="V22" s="230">
        <v>4.209050655519684E-2</v>
      </c>
      <c r="W22" s="230">
        <v>2.1600139706026499E-4</v>
      </c>
      <c r="X22" s="230">
        <v>5.3082957217783483E-5</v>
      </c>
      <c r="Y22" s="230">
        <v>3.9271222400568228E-5</v>
      </c>
      <c r="DA22" s="71" t="s">
        <v>2500</v>
      </c>
    </row>
    <row r="23" spans="1:105" ht="12" customHeight="1" x14ac:dyDescent="0.25">
      <c r="A23" s="60" t="s">
        <v>2411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2501</v>
      </c>
    </row>
    <row r="24" spans="1:105" ht="12" customHeight="1" x14ac:dyDescent="0.25">
      <c r="A24" s="57" t="s">
        <v>2413</v>
      </c>
      <c r="B24" s="261">
        <f t="shared" ref="B24:Y24" si="1">B25+B26</f>
        <v>7.5247719235255639E-2</v>
      </c>
      <c r="C24" s="261">
        <f t="shared" si="1"/>
        <v>7.272382848012586E-2</v>
      </c>
      <c r="D24" s="261">
        <f t="shared" si="1"/>
        <v>7.9420092728246808E-2</v>
      </c>
      <c r="E24" s="261">
        <f t="shared" si="1"/>
        <v>0.1743378973644838</v>
      </c>
      <c r="F24" s="261">
        <f t="shared" si="1"/>
        <v>0.22838927472924239</v>
      </c>
      <c r="G24" s="261">
        <f t="shared" si="1"/>
        <v>0.26156856054588401</v>
      </c>
      <c r="H24" s="261">
        <f t="shared" si="1"/>
        <v>0.2712344098587004</v>
      </c>
      <c r="I24" s="261">
        <f t="shared" si="1"/>
        <v>0.34102612070322608</v>
      </c>
      <c r="J24" s="261">
        <f t="shared" si="1"/>
        <v>0.40071273381819239</v>
      </c>
      <c r="K24" s="261">
        <f t="shared" si="1"/>
        <v>0.27050739819076353</v>
      </c>
      <c r="L24" s="261">
        <f t="shared" si="1"/>
        <v>0.24862362368916119</v>
      </c>
      <c r="M24" s="261">
        <f t="shared" si="1"/>
        <v>0.2819197527240066</v>
      </c>
      <c r="N24" s="261">
        <f t="shared" si="1"/>
        <v>0.2617590912012403</v>
      </c>
      <c r="O24" s="261">
        <f t="shared" si="1"/>
        <v>0.29023029912876408</v>
      </c>
      <c r="P24" s="261">
        <f t="shared" si="1"/>
        <v>0.1275469268581424</v>
      </c>
      <c r="Q24" s="261">
        <f t="shared" si="1"/>
        <v>0.15323935137002001</v>
      </c>
      <c r="R24" s="261">
        <f t="shared" si="1"/>
        <v>0.214265664275757</v>
      </c>
      <c r="S24" s="261">
        <f t="shared" si="1"/>
        <v>0.2164169574899342</v>
      </c>
      <c r="T24" s="261">
        <f t="shared" si="1"/>
        <v>0.13918317147248579</v>
      </c>
      <c r="U24" s="261">
        <f t="shared" si="1"/>
        <v>0.15825152768300571</v>
      </c>
      <c r="V24" s="261">
        <f t="shared" si="1"/>
        <v>9.5533780326645515E-2</v>
      </c>
      <c r="W24" s="261">
        <f t="shared" si="1"/>
        <v>2.1744752067276388E-2</v>
      </c>
      <c r="X24" s="261">
        <f t="shared" si="1"/>
        <v>1.357636279860157E-2</v>
      </c>
      <c r="Y24" s="261">
        <f t="shared" si="1"/>
        <v>1.183469374252278E-2</v>
      </c>
      <c r="DA24" s="70"/>
    </row>
    <row r="25" spans="1:105" ht="12" customHeight="1" x14ac:dyDescent="0.25">
      <c r="A25" s="60" t="s">
        <v>2414</v>
      </c>
      <c r="B25" s="262">
        <v>7.5247719235255639E-2</v>
      </c>
      <c r="C25" s="262">
        <v>7.272382848012586E-2</v>
      </c>
      <c r="D25" s="262">
        <v>7.9420092728246808E-2</v>
      </c>
      <c r="E25" s="262">
        <v>0.1743378973644838</v>
      </c>
      <c r="F25" s="262">
        <v>0.22838927472924239</v>
      </c>
      <c r="G25" s="262">
        <v>0.26156856054588401</v>
      </c>
      <c r="H25" s="262">
        <v>0.2712344098587004</v>
      </c>
      <c r="I25" s="262">
        <v>0.34102612070322608</v>
      </c>
      <c r="J25" s="262">
        <v>0.40071273381819239</v>
      </c>
      <c r="K25" s="262">
        <v>0.27050739819076353</v>
      </c>
      <c r="L25" s="262">
        <v>0.24862362368916119</v>
      </c>
      <c r="M25" s="262">
        <v>0.2819197527240066</v>
      </c>
      <c r="N25" s="262">
        <v>0.2617590912012403</v>
      </c>
      <c r="O25" s="262">
        <v>0.29023029912876408</v>
      </c>
      <c r="P25" s="262">
        <v>0.1275469268581424</v>
      </c>
      <c r="Q25" s="262">
        <v>0.15323935137002001</v>
      </c>
      <c r="R25" s="262">
        <v>0.214265664275757</v>
      </c>
      <c r="S25" s="262">
        <v>0.2164169574899342</v>
      </c>
      <c r="T25" s="262">
        <v>0.13918317147248579</v>
      </c>
      <c r="U25" s="262">
        <v>0.15825152768300571</v>
      </c>
      <c r="V25" s="262">
        <v>9.5533780326645515E-2</v>
      </c>
      <c r="W25" s="262">
        <v>2.1744752067276388E-2</v>
      </c>
      <c r="X25" s="262">
        <v>1.357636279860157E-2</v>
      </c>
      <c r="Y25" s="262">
        <v>1.183469374252278E-2</v>
      </c>
      <c r="DA25" s="72" t="s">
        <v>2502</v>
      </c>
    </row>
    <row r="26" spans="1:105" ht="12" customHeight="1" x14ac:dyDescent="0.25">
      <c r="A26" s="60" t="s">
        <v>2416</v>
      </c>
      <c r="B26" s="262">
        <v>0</v>
      </c>
      <c r="C26" s="262">
        <v>0</v>
      </c>
      <c r="D26" s="262">
        <v>0</v>
      </c>
      <c r="E26" s="262">
        <v>0</v>
      </c>
      <c r="F26" s="262">
        <v>0</v>
      </c>
      <c r="G26" s="262">
        <v>0</v>
      </c>
      <c r="H26" s="262">
        <v>0</v>
      </c>
      <c r="I26" s="262">
        <v>0</v>
      </c>
      <c r="J26" s="262">
        <v>0</v>
      </c>
      <c r="K26" s="262">
        <v>0</v>
      </c>
      <c r="L26" s="262">
        <v>0</v>
      </c>
      <c r="M26" s="262">
        <v>0</v>
      </c>
      <c r="N26" s="262">
        <v>0</v>
      </c>
      <c r="O26" s="262">
        <v>0</v>
      </c>
      <c r="P26" s="262">
        <v>0</v>
      </c>
      <c r="Q26" s="262">
        <v>0</v>
      </c>
      <c r="R26" s="262">
        <v>0</v>
      </c>
      <c r="S26" s="262">
        <v>0</v>
      </c>
      <c r="T26" s="262">
        <v>0</v>
      </c>
      <c r="U26" s="262">
        <v>0</v>
      </c>
      <c r="V26" s="262">
        <v>0</v>
      </c>
      <c r="W26" s="262">
        <v>0</v>
      </c>
      <c r="X26" s="262">
        <v>0</v>
      </c>
      <c r="Y26" s="262">
        <v>0</v>
      </c>
      <c r="DA26" s="72" t="s">
        <v>2503</v>
      </c>
    </row>
    <row r="27" spans="1:105" ht="12" customHeight="1" x14ac:dyDescent="0.25">
      <c r="A27" s="57" t="s">
        <v>2418</v>
      </c>
      <c r="B27" s="261">
        <f t="shared" ref="B27:Y27" si="2">B28+B34</f>
        <v>0.1306976620493466</v>
      </c>
      <c r="C27" s="261">
        <f t="shared" si="2"/>
        <v>0.1452750000357684</v>
      </c>
      <c r="D27" s="261">
        <f t="shared" si="2"/>
        <v>0.13829195101315039</v>
      </c>
      <c r="E27" s="261">
        <f t="shared" si="2"/>
        <v>0.24719705971838349</v>
      </c>
      <c r="F27" s="261">
        <f t="shared" si="2"/>
        <v>0.41777187593247977</v>
      </c>
      <c r="G27" s="261">
        <f t="shared" si="2"/>
        <v>0.44000228450474832</v>
      </c>
      <c r="H27" s="261">
        <f t="shared" si="2"/>
        <v>0.27661945696530638</v>
      </c>
      <c r="I27" s="261">
        <f t="shared" si="2"/>
        <v>0.29606947173029091</v>
      </c>
      <c r="J27" s="261">
        <f t="shared" si="2"/>
        <v>0.29219807904378048</v>
      </c>
      <c r="K27" s="261">
        <f t="shared" si="2"/>
        <v>0.16684063210569011</v>
      </c>
      <c r="L27" s="261">
        <f t="shared" si="2"/>
        <v>0.24830128793444811</v>
      </c>
      <c r="M27" s="261">
        <f t="shared" si="2"/>
        <v>0.63136601380835355</v>
      </c>
      <c r="N27" s="261">
        <f t="shared" si="2"/>
        <v>0.45995597976829639</v>
      </c>
      <c r="O27" s="261">
        <f t="shared" si="2"/>
        <v>0.63566555998797292</v>
      </c>
      <c r="P27" s="261">
        <f t="shared" si="2"/>
        <v>0.26757165618152312</v>
      </c>
      <c r="Q27" s="261">
        <f t="shared" si="2"/>
        <v>0.19679333265540519</v>
      </c>
      <c r="R27" s="261">
        <f t="shared" si="2"/>
        <v>0.28766724037540747</v>
      </c>
      <c r="S27" s="261">
        <f t="shared" si="2"/>
        <v>0.44477495876051493</v>
      </c>
      <c r="T27" s="261">
        <f t="shared" si="2"/>
        <v>0.19606330857815471</v>
      </c>
      <c r="U27" s="261">
        <f t="shared" si="2"/>
        <v>0.28729605100888489</v>
      </c>
      <c r="V27" s="261">
        <f t="shared" si="2"/>
        <v>0.3768765781568042</v>
      </c>
      <c r="W27" s="261">
        <f t="shared" si="2"/>
        <v>0.25753303833759961</v>
      </c>
      <c r="X27" s="261">
        <f t="shared" si="2"/>
        <v>0.17767964910580419</v>
      </c>
      <c r="Y27" s="261">
        <f t="shared" si="2"/>
        <v>0.167305557546294</v>
      </c>
      <c r="DA27" s="70"/>
    </row>
    <row r="28" spans="1:105" ht="12" customHeight="1" x14ac:dyDescent="0.25">
      <c r="A28" s="60" t="s">
        <v>2419</v>
      </c>
      <c r="B28" s="329">
        <v>0.1306976620493466</v>
      </c>
      <c r="C28" s="329">
        <v>0.1452750000357684</v>
      </c>
      <c r="D28" s="329">
        <v>0.13829195101315039</v>
      </c>
      <c r="E28" s="329">
        <v>0.24719705971838349</v>
      </c>
      <c r="F28" s="329">
        <v>0.41777187593247977</v>
      </c>
      <c r="G28" s="329">
        <v>0.44000228450474832</v>
      </c>
      <c r="H28" s="329">
        <v>0.27661945696530638</v>
      </c>
      <c r="I28" s="329">
        <v>0.29606947173029091</v>
      </c>
      <c r="J28" s="329">
        <v>0.29219807904378048</v>
      </c>
      <c r="K28" s="329">
        <v>0.16684063210569011</v>
      </c>
      <c r="L28" s="329">
        <v>0.24830128793444811</v>
      </c>
      <c r="M28" s="329">
        <v>0.63136601380835355</v>
      </c>
      <c r="N28" s="329">
        <v>0.45995597976829639</v>
      </c>
      <c r="O28" s="329">
        <v>0.63566555998797292</v>
      </c>
      <c r="P28" s="329">
        <v>0.26757165618152312</v>
      </c>
      <c r="Q28" s="329">
        <v>0.19679333265540519</v>
      </c>
      <c r="R28" s="329">
        <v>0.28766724037540747</v>
      </c>
      <c r="S28" s="329">
        <v>0.44477495876051493</v>
      </c>
      <c r="T28" s="329">
        <v>0.19606330857815471</v>
      </c>
      <c r="U28" s="329">
        <v>0.28729605100888489</v>
      </c>
      <c r="V28" s="329">
        <v>0.3768765781568042</v>
      </c>
      <c r="W28" s="329">
        <v>0.25753303833759961</v>
      </c>
      <c r="X28" s="329">
        <v>0.17767964910580419</v>
      </c>
      <c r="Y28" s="329">
        <v>0.167305557546294</v>
      </c>
      <c r="DA28" s="72" t="s">
        <v>2504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2505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2506</v>
      </c>
    </row>
    <row r="31" spans="1:105" ht="12" customHeight="1" x14ac:dyDescent="0.25">
      <c r="A31" s="59" t="s">
        <v>159</v>
      </c>
      <c r="B31" s="230">
        <v>8.4874342946293813E-2</v>
      </c>
      <c r="C31" s="230">
        <v>0.10232800777742</v>
      </c>
      <c r="D31" s="230">
        <v>9.0263632537508132E-2</v>
      </c>
      <c r="E31" s="230">
        <v>0.1769142543038173</v>
      </c>
      <c r="F31" s="230">
        <v>0.32670047895131632</v>
      </c>
      <c r="G31" s="230">
        <v>0.32162035617623608</v>
      </c>
      <c r="H31" s="230">
        <v>0.18513118156327019</v>
      </c>
      <c r="I31" s="230">
        <v>0.2064013770125589</v>
      </c>
      <c r="J31" s="230">
        <v>0.1526390986120974</v>
      </c>
      <c r="K31" s="230">
        <v>8.9995003815706964E-2</v>
      </c>
      <c r="L31" s="230">
        <v>0.18956393861114831</v>
      </c>
      <c r="M31" s="230">
        <v>0.23746614740450031</v>
      </c>
      <c r="N31" s="230">
        <v>9.1080077083131109E-3</v>
      </c>
      <c r="O31" s="230">
        <v>1.76864657504591E-2</v>
      </c>
      <c r="P31" s="230">
        <v>9.7523092422888927E-3</v>
      </c>
      <c r="Q31" s="230">
        <v>8.7520602816629073E-3</v>
      </c>
      <c r="R31" s="230">
        <v>1.251061041998819E-2</v>
      </c>
      <c r="S31" s="230">
        <v>0.26683358903251547</v>
      </c>
      <c r="T31" s="230">
        <v>0.17410381568336969</v>
      </c>
      <c r="U31" s="230">
        <v>0.2405261315199716</v>
      </c>
      <c r="V31" s="230">
        <v>0.31674728307795158</v>
      </c>
      <c r="W31" s="230">
        <v>0.25722446491322781</v>
      </c>
      <c r="X31" s="230">
        <v>0.17760381630977881</v>
      </c>
      <c r="Y31" s="230">
        <v>0.16724945580000741</v>
      </c>
      <c r="DA31" s="71" t="s">
        <v>2507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2508</v>
      </c>
    </row>
    <row r="33" spans="1:105" ht="12" customHeight="1" x14ac:dyDescent="0.25">
      <c r="A33" s="59" t="s">
        <v>35</v>
      </c>
      <c r="B33" s="230">
        <v>4.5823319103052762E-2</v>
      </c>
      <c r="C33" s="230">
        <v>4.2946992258348429E-2</v>
      </c>
      <c r="D33" s="230">
        <v>4.8028318475642297E-2</v>
      </c>
      <c r="E33" s="230">
        <v>7.0282805414566218E-2</v>
      </c>
      <c r="F33" s="230">
        <v>9.1071396981163524E-2</v>
      </c>
      <c r="G33" s="230">
        <v>0.1183819283285122</v>
      </c>
      <c r="H33" s="230">
        <v>9.1488275402036218E-2</v>
      </c>
      <c r="I33" s="230">
        <v>8.9668094717731919E-2</v>
      </c>
      <c r="J33" s="230">
        <v>0.13955898043168311</v>
      </c>
      <c r="K33" s="230">
        <v>7.6845628289983162E-2</v>
      </c>
      <c r="L33" s="230">
        <v>5.8737349323299777E-2</v>
      </c>
      <c r="M33" s="230">
        <v>0.39389986640385333</v>
      </c>
      <c r="N33" s="230">
        <v>0.45084797205998328</v>
      </c>
      <c r="O33" s="230">
        <v>0.61797909423751385</v>
      </c>
      <c r="P33" s="230">
        <v>0.25781934693923431</v>
      </c>
      <c r="Q33" s="230">
        <v>0.1880412723737423</v>
      </c>
      <c r="R33" s="230">
        <v>0.27515662995541929</v>
      </c>
      <c r="S33" s="230">
        <v>0.17794136972799951</v>
      </c>
      <c r="T33" s="230">
        <v>2.195949289478492E-2</v>
      </c>
      <c r="U33" s="230">
        <v>4.6769919488913361E-2</v>
      </c>
      <c r="V33" s="230">
        <v>6.0129295078852639E-2</v>
      </c>
      <c r="W33" s="230">
        <v>3.0857342437180698E-4</v>
      </c>
      <c r="X33" s="230">
        <v>7.5832796025405018E-5</v>
      </c>
      <c r="Y33" s="230">
        <v>5.6101746286526043E-5</v>
      </c>
      <c r="DA33" s="71" t="s">
        <v>2509</v>
      </c>
    </row>
    <row r="34" spans="1:105" ht="12" customHeight="1" x14ac:dyDescent="0.25">
      <c r="A34" s="60" t="s">
        <v>2426</v>
      </c>
      <c r="B34" s="329">
        <v>0</v>
      </c>
      <c r="C34" s="329">
        <v>0</v>
      </c>
      <c r="D34" s="329">
        <v>0</v>
      </c>
      <c r="E34" s="329">
        <v>0</v>
      </c>
      <c r="F34" s="329">
        <v>0</v>
      </c>
      <c r="G34" s="329">
        <v>0</v>
      </c>
      <c r="H34" s="329">
        <v>0</v>
      </c>
      <c r="I34" s="329">
        <v>0</v>
      </c>
      <c r="J34" s="329">
        <v>0</v>
      </c>
      <c r="K34" s="329">
        <v>0</v>
      </c>
      <c r="L34" s="329">
        <v>0</v>
      </c>
      <c r="M34" s="329">
        <v>0</v>
      </c>
      <c r="N34" s="329">
        <v>0</v>
      </c>
      <c r="O34" s="329">
        <v>0</v>
      </c>
      <c r="P34" s="329">
        <v>0</v>
      </c>
      <c r="Q34" s="329">
        <v>0</v>
      </c>
      <c r="R34" s="329">
        <v>0</v>
      </c>
      <c r="S34" s="329">
        <v>0</v>
      </c>
      <c r="T34" s="329">
        <v>0</v>
      </c>
      <c r="U34" s="329">
        <v>0</v>
      </c>
      <c r="V34" s="329">
        <v>0</v>
      </c>
      <c r="W34" s="329">
        <v>0</v>
      </c>
      <c r="X34" s="329">
        <v>0</v>
      </c>
      <c r="Y34" s="329">
        <v>0</v>
      </c>
      <c r="DA34" s="72" t="s">
        <v>2510</v>
      </c>
    </row>
    <row r="35" spans="1:105" ht="12" customHeight="1" x14ac:dyDescent="0.25">
      <c r="A35" s="57" t="s">
        <v>2428</v>
      </c>
      <c r="B35" s="261">
        <v>0.22418598993759181</v>
      </c>
      <c r="C35" s="261">
        <v>0.2243754123068345</v>
      </c>
      <c r="D35" s="261">
        <v>0.23713874213158831</v>
      </c>
      <c r="E35" s="261">
        <v>0.55162709972832946</v>
      </c>
      <c r="F35" s="261">
        <v>0.76232165503010929</v>
      </c>
      <c r="G35" s="261">
        <v>0.83251311080113055</v>
      </c>
      <c r="H35" s="261">
        <v>0.83593789315584099</v>
      </c>
      <c r="I35" s="261">
        <v>1.0814027562188</v>
      </c>
      <c r="J35" s="261">
        <v>1.128799221824744</v>
      </c>
      <c r="K35" s="261">
        <v>0.77200518079938618</v>
      </c>
      <c r="L35" s="261">
        <v>0.83762445030353594</v>
      </c>
      <c r="M35" s="261">
        <v>0.72523993453577917</v>
      </c>
      <c r="N35" s="261">
        <v>0.59637080592055169</v>
      </c>
      <c r="O35" s="261">
        <v>0.6627665030905302</v>
      </c>
      <c r="P35" s="261">
        <v>0.29204731076166479</v>
      </c>
      <c r="Q35" s="261">
        <v>0.35198500492649909</v>
      </c>
      <c r="R35" s="261">
        <v>0.49198163120717758</v>
      </c>
      <c r="S35" s="261">
        <v>0.62318074279759306</v>
      </c>
      <c r="T35" s="261">
        <v>0.56716345236950527</v>
      </c>
      <c r="U35" s="261">
        <v>0.57092420486076001</v>
      </c>
      <c r="V35" s="261">
        <v>0.32635222881472009</v>
      </c>
      <c r="W35" s="261">
        <v>0.31612346270464681</v>
      </c>
      <c r="X35" s="261">
        <v>0.29283203868924268</v>
      </c>
      <c r="Y35" s="261">
        <v>0.27684177522463083</v>
      </c>
      <c r="DA35" s="70" t="s">
        <v>2511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2512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2513</v>
      </c>
    </row>
    <row r="38" spans="1:105" ht="12" customHeight="1" x14ac:dyDescent="0.25">
      <c r="A38" s="46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</v>
      </c>
      <c r="T38" s="229">
        <v>0</v>
      </c>
      <c r="U38" s="229">
        <v>0</v>
      </c>
      <c r="V38" s="229">
        <v>0</v>
      </c>
      <c r="W38" s="229">
        <v>0</v>
      </c>
      <c r="X38" s="229">
        <v>0</v>
      </c>
      <c r="Y38" s="229">
        <v>0</v>
      </c>
      <c r="DA38" s="73" t="s">
        <v>2514</v>
      </c>
    </row>
    <row r="39" spans="1:105" ht="12" customHeight="1" x14ac:dyDescent="0.25">
      <c r="A39" s="46" t="s">
        <v>159</v>
      </c>
      <c r="B39" s="229">
        <v>0.14558514892587299</v>
      </c>
      <c r="C39" s="229">
        <v>0.15804432235376059</v>
      </c>
      <c r="D39" s="229">
        <v>0.15478127341002759</v>
      </c>
      <c r="E39" s="229">
        <v>0.39478906874294523</v>
      </c>
      <c r="F39" s="229">
        <v>0.59614077481258787</v>
      </c>
      <c r="G39" s="229">
        <v>0.60852675689768254</v>
      </c>
      <c r="H39" s="229">
        <v>0.55946234430234354</v>
      </c>
      <c r="I39" s="229">
        <v>0.75388731125939001</v>
      </c>
      <c r="J39" s="229">
        <v>0.58966471065523363</v>
      </c>
      <c r="K39" s="229">
        <v>0.41642499380950732</v>
      </c>
      <c r="L39" s="229">
        <v>0.63947872037802478</v>
      </c>
      <c r="M39" s="229">
        <v>0.27277352507349167</v>
      </c>
      <c r="N39" s="229">
        <v>1.180928205362944E-2</v>
      </c>
      <c r="O39" s="229">
        <v>1.8440509908518549E-2</v>
      </c>
      <c r="P39" s="229">
        <v>1.0644384867111631E-2</v>
      </c>
      <c r="Q39" s="229">
        <v>1.5653955038976888E-2</v>
      </c>
      <c r="R39" s="229">
        <v>2.139621638456643E-2</v>
      </c>
      <c r="S39" s="229">
        <v>0.37386446997832368</v>
      </c>
      <c r="T39" s="229">
        <v>0.50363998184964931</v>
      </c>
      <c r="U39" s="229">
        <v>0.47798147556865489</v>
      </c>
      <c r="V39" s="229">
        <v>0.27428391095317067</v>
      </c>
      <c r="W39" s="229">
        <v>0.31574468683945789</v>
      </c>
      <c r="X39" s="229">
        <v>0.29270705942250408</v>
      </c>
      <c r="Y39" s="229">
        <v>0.2767489432394718</v>
      </c>
      <c r="DA39" s="73" t="s">
        <v>2515</v>
      </c>
    </row>
    <row r="40" spans="1:105" ht="12" customHeight="1" x14ac:dyDescent="0.25">
      <c r="A40" s="46" t="s">
        <v>32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2516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2517</v>
      </c>
    </row>
    <row r="42" spans="1:105" ht="12" customHeight="1" x14ac:dyDescent="0.25">
      <c r="A42" s="46" t="s">
        <v>35</v>
      </c>
      <c r="B42" s="229">
        <v>7.8600841011718825E-2</v>
      </c>
      <c r="C42" s="229">
        <v>6.6331089953073838E-2</v>
      </c>
      <c r="D42" s="229">
        <v>8.2357468721560717E-2</v>
      </c>
      <c r="E42" s="229">
        <v>0.15683803098538429</v>
      </c>
      <c r="F42" s="229">
        <v>0.16618088021752139</v>
      </c>
      <c r="G42" s="229">
        <v>0.22398635390344809</v>
      </c>
      <c r="H42" s="229">
        <v>0.27647554885349751</v>
      </c>
      <c r="I42" s="229">
        <v>0.32751544495941021</v>
      </c>
      <c r="J42" s="229">
        <v>0.5391345111695105</v>
      </c>
      <c r="K42" s="229">
        <v>0.35558018698987892</v>
      </c>
      <c r="L42" s="229">
        <v>0.1981457299255111</v>
      </c>
      <c r="M42" s="229">
        <v>0.4524664094622875</v>
      </c>
      <c r="N42" s="229">
        <v>0.58456152386692228</v>
      </c>
      <c r="O42" s="229">
        <v>0.64432599318201167</v>
      </c>
      <c r="P42" s="229">
        <v>0.28140292589455318</v>
      </c>
      <c r="Q42" s="229">
        <v>0.33633104988752233</v>
      </c>
      <c r="R42" s="229">
        <v>0.47058541482261118</v>
      </c>
      <c r="S42" s="229">
        <v>0.24931627281926941</v>
      </c>
      <c r="T42" s="229">
        <v>6.3523470519856018E-2</v>
      </c>
      <c r="U42" s="229">
        <v>9.2942729292105147E-2</v>
      </c>
      <c r="V42" s="229">
        <v>5.2068317861549362E-2</v>
      </c>
      <c r="W42" s="229">
        <v>3.7877586518888303E-4</v>
      </c>
      <c r="X42" s="229">
        <v>1.2497926673865449E-4</v>
      </c>
      <c r="Y42" s="229">
        <v>9.2831985159047363E-5</v>
      </c>
      <c r="DA42" s="73" t="s">
        <v>2518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2519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2520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2521</v>
      </c>
    </row>
    <row r="46" spans="1:105" ht="12" customHeight="1" x14ac:dyDescent="0.25">
      <c r="A46" s="57" t="s">
        <v>2440</v>
      </c>
      <c r="B46" s="261">
        <v>0</v>
      </c>
      <c r="C46" s="261">
        <v>0</v>
      </c>
      <c r="D46" s="261">
        <v>0</v>
      </c>
      <c r="E46" s="261">
        <v>0</v>
      </c>
      <c r="F46" s="261">
        <v>0</v>
      </c>
      <c r="G46" s="261">
        <v>0</v>
      </c>
      <c r="H46" s="261">
        <v>0</v>
      </c>
      <c r="I46" s="261">
        <v>0</v>
      </c>
      <c r="J46" s="261">
        <v>0</v>
      </c>
      <c r="K46" s="261">
        <v>0</v>
      </c>
      <c r="L46" s="261">
        <v>0</v>
      </c>
      <c r="M46" s="261">
        <v>0</v>
      </c>
      <c r="N46" s="261">
        <v>0</v>
      </c>
      <c r="O46" s="261">
        <v>0</v>
      </c>
      <c r="P46" s="261">
        <v>0</v>
      </c>
      <c r="Q46" s="261">
        <v>0</v>
      </c>
      <c r="R46" s="261">
        <v>0</v>
      </c>
      <c r="S46" s="261">
        <v>0</v>
      </c>
      <c r="T46" s="261">
        <v>0</v>
      </c>
      <c r="U46" s="261">
        <v>0</v>
      </c>
      <c r="V46" s="261">
        <v>0</v>
      </c>
      <c r="W46" s="261">
        <v>0</v>
      </c>
      <c r="X46" s="261">
        <v>0</v>
      </c>
      <c r="Y46" s="261">
        <v>0</v>
      </c>
      <c r="DA46" s="70" t="s">
        <v>2522</v>
      </c>
    </row>
    <row r="47" spans="1:105" ht="12" customHeight="1" x14ac:dyDescent="0.25">
      <c r="A47" s="41" t="s">
        <v>2442</v>
      </c>
      <c r="B47" s="350">
        <v>0</v>
      </c>
      <c r="C47" s="350">
        <v>0</v>
      </c>
      <c r="D47" s="350">
        <v>0</v>
      </c>
      <c r="E47" s="350">
        <v>0</v>
      </c>
      <c r="F47" s="350">
        <v>0</v>
      </c>
      <c r="G47" s="350">
        <v>0</v>
      </c>
      <c r="H47" s="350">
        <v>0</v>
      </c>
      <c r="I47" s="350">
        <v>0</v>
      </c>
      <c r="J47" s="350">
        <v>0</v>
      </c>
      <c r="K47" s="350">
        <v>0</v>
      </c>
      <c r="L47" s="350">
        <v>0</v>
      </c>
      <c r="M47" s="350">
        <v>0</v>
      </c>
      <c r="N47" s="350">
        <v>0</v>
      </c>
      <c r="O47" s="350">
        <v>0</v>
      </c>
      <c r="P47" s="350">
        <v>0</v>
      </c>
      <c r="Q47" s="350">
        <v>0</v>
      </c>
      <c r="R47" s="350">
        <v>0</v>
      </c>
      <c r="S47" s="350">
        <v>0</v>
      </c>
      <c r="T47" s="350">
        <v>0</v>
      </c>
      <c r="U47" s="350">
        <v>0</v>
      </c>
      <c r="V47" s="350">
        <v>0</v>
      </c>
      <c r="W47" s="350">
        <v>0</v>
      </c>
      <c r="X47" s="350">
        <v>0</v>
      </c>
      <c r="Y47" s="350">
        <v>0</v>
      </c>
      <c r="DA47" s="97" t="s">
        <v>2523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429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1</v>
      </c>
      <c r="C51" s="232">
        <f t="shared" si="3"/>
        <v>1.0000000000000002</v>
      </c>
      <c r="D51" s="232">
        <f t="shared" si="3"/>
        <v>0.99999999999999978</v>
      </c>
      <c r="E51" s="232">
        <f t="shared" si="3"/>
        <v>1.0000000000000004</v>
      </c>
      <c r="F51" s="232">
        <f t="shared" si="3"/>
        <v>1</v>
      </c>
      <c r="G51" s="232">
        <f t="shared" si="3"/>
        <v>0.99999999999999989</v>
      </c>
      <c r="H51" s="232">
        <f t="shared" si="3"/>
        <v>1.0000000000000002</v>
      </c>
      <c r="I51" s="232">
        <f t="shared" si="3"/>
        <v>0.99999999999999989</v>
      </c>
      <c r="J51" s="232">
        <f t="shared" si="3"/>
        <v>0.99999999999999989</v>
      </c>
      <c r="K51" s="232">
        <f t="shared" si="3"/>
        <v>1.0000000000000002</v>
      </c>
      <c r="L51" s="232">
        <f t="shared" si="3"/>
        <v>1.0000000000000004</v>
      </c>
      <c r="M51" s="232">
        <f t="shared" si="3"/>
        <v>1</v>
      </c>
      <c r="N51" s="232">
        <f t="shared" si="3"/>
        <v>0.99999999999999989</v>
      </c>
      <c r="O51" s="232">
        <f t="shared" si="3"/>
        <v>1</v>
      </c>
      <c r="P51" s="232">
        <f t="shared" si="3"/>
        <v>1</v>
      </c>
      <c r="Q51" s="232">
        <f t="shared" si="3"/>
        <v>1</v>
      </c>
      <c r="R51" s="232">
        <f t="shared" si="3"/>
        <v>0.99999999999999956</v>
      </c>
      <c r="S51" s="232">
        <f t="shared" si="3"/>
        <v>1.0000000000000002</v>
      </c>
      <c r="T51" s="232">
        <f t="shared" si="3"/>
        <v>0.99999999999999978</v>
      </c>
      <c r="U51" s="232">
        <f t="shared" si="3"/>
        <v>0.99999999999999967</v>
      </c>
      <c r="V51" s="232">
        <f t="shared" si="3"/>
        <v>0.99999999999999956</v>
      </c>
      <c r="W51" s="232">
        <f t="shared" si="3"/>
        <v>1</v>
      </c>
      <c r="X51" s="232">
        <f t="shared" si="3"/>
        <v>1</v>
      </c>
      <c r="Y51" s="232">
        <f t="shared" si="3"/>
        <v>1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0</v>
      </c>
      <c r="C52" s="299">
        <f t="shared" si="4"/>
        <v>0</v>
      </c>
      <c r="D52" s="299">
        <f t="shared" si="4"/>
        <v>0</v>
      </c>
      <c r="E52" s="299">
        <f t="shared" si="4"/>
        <v>0</v>
      </c>
      <c r="F52" s="299">
        <f t="shared" si="4"/>
        <v>0</v>
      </c>
      <c r="G52" s="299">
        <f t="shared" si="4"/>
        <v>0</v>
      </c>
      <c r="H52" s="299">
        <f t="shared" si="4"/>
        <v>0</v>
      </c>
      <c r="I52" s="299">
        <f t="shared" si="4"/>
        <v>0</v>
      </c>
      <c r="J52" s="299">
        <f t="shared" si="4"/>
        <v>0</v>
      </c>
      <c r="K52" s="299">
        <f t="shared" si="4"/>
        <v>0</v>
      </c>
      <c r="L52" s="299">
        <f t="shared" si="4"/>
        <v>0</v>
      </c>
      <c r="M52" s="299">
        <f t="shared" si="4"/>
        <v>0</v>
      </c>
      <c r="N52" s="299">
        <f t="shared" si="4"/>
        <v>0</v>
      </c>
      <c r="O52" s="299">
        <f t="shared" si="4"/>
        <v>0</v>
      </c>
      <c r="P52" s="299">
        <f t="shared" si="4"/>
        <v>0</v>
      </c>
      <c r="Q52" s="299">
        <f t="shared" si="4"/>
        <v>0</v>
      </c>
      <c r="R52" s="299">
        <f t="shared" si="4"/>
        <v>0</v>
      </c>
      <c r="S52" s="299">
        <f t="shared" si="4"/>
        <v>0</v>
      </c>
      <c r="T52" s="299">
        <f t="shared" si="4"/>
        <v>0</v>
      </c>
      <c r="U52" s="299">
        <f t="shared" si="4"/>
        <v>0</v>
      </c>
      <c r="V52" s="299">
        <f t="shared" si="4"/>
        <v>0</v>
      </c>
      <c r="W52" s="299">
        <f t="shared" si="4"/>
        <v>0</v>
      </c>
      <c r="X52" s="299">
        <f t="shared" si="4"/>
        <v>0</v>
      </c>
      <c r="Y52" s="299">
        <f t="shared" si="4"/>
        <v>0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0</v>
      </c>
      <c r="C53" s="233">
        <f t="shared" si="5"/>
        <v>0</v>
      </c>
      <c r="D53" s="233">
        <f t="shared" si="5"/>
        <v>0</v>
      </c>
      <c r="E53" s="233">
        <f t="shared" si="5"/>
        <v>0</v>
      </c>
      <c r="F53" s="233">
        <f t="shared" si="5"/>
        <v>0</v>
      </c>
      <c r="G53" s="233">
        <f t="shared" si="5"/>
        <v>0</v>
      </c>
      <c r="H53" s="233">
        <f t="shared" si="5"/>
        <v>0</v>
      </c>
      <c r="I53" s="233">
        <f t="shared" si="5"/>
        <v>0</v>
      </c>
      <c r="J53" s="233">
        <f t="shared" si="5"/>
        <v>0</v>
      </c>
      <c r="K53" s="233">
        <f t="shared" si="5"/>
        <v>0</v>
      </c>
      <c r="L53" s="233">
        <f t="shared" si="5"/>
        <v>0</v>
      </c>
      <c r="M53" s="233">
        <f t="shared" si="5"/>
        <v>0</v>
      </c>
      <c r="N53" s="233">
        <f t="shared" si="5"/>
        <v>0</v>
      </c>
      <c r="O53" s="233">
        <f t="shared" si="5"/>
        <v>0</v>
      </c>
      <c r="P53" s="233">
        <f t="shared" si="5"/>
        <v>0</v>
      </c>
      <c r="Q53" s="233">
        <f t="shared" si="5"/>
        <v>0</v>
      </c>
      <c r="R53" s="233">
        <f t="shared" si="5"/>
        <v>0</v>
      </c>
      <c r="S53" s="233">
        <f t="shared" si="5"/>
        <v>0</v>
      </c>
      <c r="T53" s="233">
        <f t="shared" si="5"/>
        <v>0</v>
      </c>
      <c r="U53" s="233">
        <f t="shared" si="5"/>
        <v>0</v>
      </c>
      <c r="V53" s="233">
        <f t="shared" si="5"/>
        <v>0</v>
      </c>
      <c r="W53" s="233">
        <f t="shared" si="5"/>
        <v>0</v>
      </c>
      <c r="X53" s="233">
        <f t="shared" si="5"/>
        <v>0</v>
      </c>
      <c r="Y53" s="233">
        <f t="shared" si="5"/>
        <v>0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0</v>
      </c>
      <c r="C54" s="233">
        <f t="shared" si="6"/>
        <v>0</v>
      </c>
      <c r="D54" s="233">
        <f t="shared" si="6"/>
        <v>0</v>
      </c>
      <c r="E54" s="233">
        <f t="shared" si="6"/>
        <v>0</v>
      </c>
      <c r="F54" s="233">
        <f t="shared" si="6"/>
        <v>0</v>
      </c>
      <c r="G54" s="233">
        <f t="shared" si="6"/>
        <v>0</v>
      </c>
      <c r="H54" s="233">
        <f t="shared" si="6"/>
        <v>0</v>
      </c>
      <c r="I54" s="233">
        <f t="shared" si="6"/>
        <v>0</v>
      </c>
      <c r="J54" s="233">
        <f t="shared" si="6"/>
        <v>0</v>
      </c>
      <c r="K54" s="233">
        <f t="shared" si="6"/>
        <v>0</v>
      </c>
      <c r="L54" s="233">
        <f t="shared" si="6"/>
        <v>0</v>
      </c>
      <c r="M54" s="233">
        <f t="shared" si="6"/>
        <v>0</v>
      </c>
      <c r="N54" s="233">
        <f t="shared" si="6"/>
        <v>0</v>
      </c>
      <c r="O54" s="233">
        <f t="shared" si="6"/>
        <v>0</v>
      </c>
      <c r="P54" s="233">
        <f t="shared" si="6"/>
        <v>0</v>
      </c>
      <c r="Q54" s="233">
        <f t="shared" si="6"/>
        <v>0</v>
      </c>
      <c r="R54" s="233">
        <f t="shared" si="6"/>
        <v>0</v>
      </c>
      <c r="S54" s="233">
        <f t="shared" si="6"/>
        <v>0</v>
      </c>
      <c r="T54" s="233">
        <f t="shared" si="6"/>
        <v>0</v>
      </c>
      <c r="U54" s="233">
        <f t="shared" si="6"/>
        <v>0</v>
      </c>
      <c r="V54" s="233">
        <f t="shared" si="6"/>
        <v>0</v>
      </c>
      <c r="W54" s="233">
        <f t="shared" si="6"/>
        <v>0</v>
      </c>
      <c r="X54" s="233">
        <f t="shared" si="6"/>
        <v>0</v>
      </c>
      <c r="Y54" s="233">
        <f t="shared" si="6"/>
        <v>0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0</v>
      </c>
      <c r="C55" s="233">
        <f t="shared" si="7"/>
        <v>0</v>
      </c>
      <c r="D55" s="233">
        <f t="shared" si="7"/>
        <v>0</v>
      </c>
      <c r="E55" s="233">
        <f t="shared" si="7"/>
        <v>0</v>
      </c>
      <c r="F55" s="233">
        <f t="shared" si="7"/>
        <v>0</v>
      </c>
      <c r="G55" s="233">
        <f t="shared" si="7"/>
        <v>0</v>
      </c>
      <c r="H55" s="233">
        <f t="shared" si="7"/>
        <v>0</v>
      </c>
      <c r="I55" s="233">
        <f t="shared" si="7"/>
        <v>0</v>
      </c>
      <c r="J55" s="233">
        <f t="shared" si="7"/>
        <v>0</v>
      </c>
      <c r="K55" s="233">
        <f t="shared" si="7"/>
        <v>0</v>
      </c>
      <c r="L55" s="233">
        <f t="shared" si="7"/>
        <v>0</v>
      </c>
      <c r="M55" s="233">
        <f t="shared" si="7"/>
        <v>0</v>
      </c>
      <c r="N55" s="233">
        <f t="shared" si="7"/>
        <v>0</v>
      </c>
      <c r="O55" s="233">
        <f t="shared" si="7"/>
        <v>0</v>
      </c>
      <c r="P55" s="233">
        <f t="shared" si="7"/>
        <v>0</v>
      </c>
      <c r="Q55" s="233">
        <f t="shared" si="7"/>
        <v>0</v>
      </c>
      <c r="R55" s="233">
        <f t="shared" si="7"/>
        <v>0</v>
      </c>
      <c r="S55" s="233">
        <f t="shared" si="7"/>
        <v>0</v>
      </c>
      <c r="T55" s="233">
        <f t="shared" si="7"/>
        <v>0</v>
      </c>
      <c r="U55" s="233">
        <f t="shared" si="7"/>
        <v>0</v>
      </c>
      <c r="V55" s="233">
        <f t="shared" si="7"/>
        <v>0</v>
      </c>
      <c r="W55" s="233">
        <f t="shared" si="7"/>
        <v>0</v>
      </c>
      <c r="X55" s="233">
        <f t="shared" si="7"/>
        <v>0</v>
      </c>
      <c r="Y55" s="233">
        <f t="shared" si="7"/>
        <v>0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2.6347625853564625E-2</v>
      </c>
      <c r="C56" s="300">
        <f t="shared" si="8"/>
        <v>2.8029512228554671E-2</v>
      </c>
      <c r="D56" s="300">
        <f t="shared" si="8"/>
        <v>2.6360353560726715E-2</v>
      </c>
      <c r="E56" s="300">
        <f t="shared" si="8"/>
        <v>2.2761824825252214E-2</v>
      </c>
      <c r="F56" s="300">
        <f t="shared" si="8"/>
        <v>2.5840930607461832E-2</v>
      </c>
      <c r="G56" s="300">
        <f t="shared" si="8"/>
        <v>2.5148232865799914E-2</v>
      </c>
      <c r="H56" s="300">
        <f t="shared" si="8"/>
        <v>1.8587006859604002E-2</v>
      </c>
      <c r="I56" s="300">
        <f t="shared" si="8"/>
        <v>1.6333011059515568E-2</v>
      </c>
      <c r="J56" s="300">
        <f t="shared" si="8"/>
        <v>1.5335454980072825E-2</v>
      </c>
      <c r="K56" s="300">
        <f t="shared" si="8"/>
        <v>1.3405236240091951E-2</v>
      </c>
      <c r="L56" s="300">
        <f t="shared" si="8"/>
        <v>1.7468046059505752E-2</v>
      </c>
      <c r="M56" s="300">
        <f t="shared" si="8"/>
        <v>3.1734769534467189E-2</v>
      </c>
      <c r="N56" s="300">
        <f t="shared" si="8"/>
        <v>2.9398327983956883E-2</v>
      </c>
      <c r="O56" s="300">
        <f t="shared" si="8"/>
        <v>3.2655914569268862E-2</v>
      </c>
      <c r="P56" s="300">
        <f t="shared" si="8"/>
        <v>3.1989038218760507E-2</v>
      </c>
      <c r="Q56" s="300">
        <f t="shared" si="8"/>
        <v>2.4684112448423862E-2</v>
      </c>
      <c r="R56" s="300">
        <f t="shared" si="8"/>
        <v>2.5333771288746747E-2</v>
      </c>
      <c r="S56" s="300">
        <f t="shared" si="8"/>
        <v>2.9223222154065736E-2</v>
      </c>
      <c r="T56" s="300">
        <f t="shared" si="8"/>
        <v>1.9960649279751198E-2</v>
      </c>
      <c r="U56" s="300">
        <f t="shared" si="8"/>
        <v>2.4850071871036692E-2</v>
      </c>
      <c r="V56" s="300">
        <f t="shared" si="8"/>
        <v>3.6892459219775221E-2</v>
      </c>
      <c r="W56" s="300">
        <f t="shared" si="8"/>
        <v>3.4616036502732067E-2</v>
      </c>
      <c r="X56" s="300">
        <f t="shared" si="8"/>
        <v>3.0573255879583087E-2</v>
      </c>
      <c r="Y56" s="300">
        <f t="shared" si="8"/>
        <v>3.0565075320036324E-2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0.1707716490508818</v>
      </c>
      <c r="C57" s="301">
        <f t="shared" si="9"/>
        <v>0.1816727644443358</v>
      </c>
      <c r="D57" s="301">
        <f t="shared" si="9"/>
        <v>0.17085414344915456</v>
      </c>
      <c r="E57" s="301">
        <f t="shared" si="9"/>
        <v>0.1475303460895977</v>
      </c>
      <c r="F57" s="301">
        <f t="shared" si="9"/>
        <v>0.16748751319651184</v>
      </c>
      <c r="G57" s="301">
        <f t="shared" si="9"/>
        <v>0.16299780561166616</v>
      </c>
      <c r="H57" s="301">
        <f t="shared" si="9"/>
        <v>0.12047134075669259</v>
      </c>
      <c r="I57" s="301">
        <f t="shared" si="9"/>
        <v>0.10586210871908237</v>
      </c>
      <c r="J57" s="301">
        <f t="shared" si="9"/>
        <v>9.9396467463435001E-2</v>
      </c>
      <c r="K57" s="301">
        <f t="shared" si="9"/>
        <v>8.6885790445040398E-2</v>
      </c>
      <c r="L57" s="301">
        <f t="shared" si="9"/>
        <v>0.11321881705235209</v>
      </c>
      <c r="M57" s="301">
        <f t="shared" si="9"/>
        <v>0.20568832105673182</v>
      </c>
      <c r="N57" s="301">
        <f t="shared" si="9"/>
        <v>0.19054471841453535</v>
      </c>
      <c r="O57" s="301">
        <f t="shared" si="9"/>
        <v>0.21165870554155736</v>
      </c>
      <c r="P57" s="301">
        <f t="shared" si="9"/>
        <v>0.20733635882529966</v>
      </c>
      <c r="Q57" s="301">
        <f t="shared" si="9"/>
        <v>0.15998961772126574</v>
      </c>
      <c r="R57" s="301">
        <f t="shared" si="9"/>
        <v>0.16420036946409927</v>
      </c>
      <c r="S57" s="301">
        <f t="shared" si="9"/>
        <v>0.18940977322079647</v>
      </c>
      <c r="T57" s="301">
        <f t="shared" si="9"/>
        <v>0.12937457866505397</v>
      </c>
      <c r="U57" s="301">
        <f t="shared" si="9"/>
        <v>0.16106528064560818</v>
      </c>
      <c r="V57" s="301">
        <f t="shared" si="9"/>
        <v>0.23911779123928376</v>
      </c>
      <c r="W57" s="301">
        <f t="shared" si="9"/>
        <v>0.22436319955474493</v>
      </c>
      <c r="X57" s="301">
        <f t="shared" si="9"/>
        <v>0.1981599918121125</v>
      </c>
      <c r="Y57" s="301">
        <f t="shared" si="9"/>
        <v>0.19810696966690214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0.1707716490508818</v>
      </c>
      <c r="C58" s="302">
        <f t="shared" si="10"/>
        <v>0.1816727644443358</v>
      </c>
      <c r="D58" s="302">
        <f t="shared" si="10"/>
        <v>0.17085414344915456</v>
      </c>
      <c r="E58" s="302">
        <f t="shared" si="10"/>
        <v>0.1475303460895977</v>
      </c>
      <c r="F58" s="302">
        <f t="shared" si="10"/>
        <v>0.16748751319651184</v>
      </c>
      <c r="G58" s="302">
        <f t="shared" si="10"/>
        <v>0.16299780561166616</v>
      </c>
      <c r="H58" s="302">
        <f t="shared" si="10"/>
        <v>0.12047134075669259</v>
      </c>
      <c r="I58" s="302">
        <f t="shared" si="10"/>
        <v>0.10586210871908237</v>
      </c>
      <c r="J58" s="302">
        <f t="shared" si="10"/>
        <v>9.9396467463435001E-2</v>
      </c>
      <c r="K58" s="302">
        <f t="shared" si="10"/>
        <v>8.6885790445040398E-2</v>
      </c>
      <c r="L58" s="302">
        <f t="shared" si="10"/>
        <v>0.11321881705235209</v>
      </c>
      <c r="M58" s="302">
        <f t="shared" si="10"/>
        <v>0.20568832105673182</v>
      </c>
      <c r="N58" s="302">
        <f t="shared" si="10"/>
        <v>0.19054471841453535</v>
      </c>
      <c r="O58" s="302">
        <f t="shared" si="10"/>
        <v>0.21165870554155736</v>
      </c>
      <c r="P58" s="302">
        <f t="shared" si="10"/>
        <v>0.20733635882529966</v>
      </c>
      <c r="Q58" s="302">
        <f t="shared" si="10"/>
        <v>0.15998961772126574</v>
      </c>
      <c r="R58" s="302">
        <f t="shared" si="10"/>
        <v>0.16420036946409927</v>
      </c>
      <c r="S58" s="302">
        <f t="shared" si="10"/>
        <v>0.18940977322079647</v>
      </c>
      <c r="T58" s="302">
        <f t="shared" si="10"/>
        <v>0.12937457866505397</v>
      </c>
      <c r="U58" s="302">
        <f t="shared" si="10"/>
        <v>0.16106528064560818</v>
      </c>
      <c r="V58" s="302">
        <f t="shared" si="10"/>
        <v>0.23911779123928376</v>
      </c>
      <c r="W58" s="302">
        <f t="shared" si="10"/>
        <v>0.22436319955474493</v>
      </c>
      <c r="X58" s="302">
        <f t="shared" si="10"/>
        <v>0.1981599918121125</v>
      </c>
      <c r="Y58" s="302">
        <f t="shared" si="10"/>
        <v>0.19810696966690214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0</v>
      </c>
      <c r="C59" s="302">
        <f t="shared" si="11"/>
        <v>0</v>
      </c>
      <c r="D59" s="302">
        <f t="shared" si="11"/>
        <v>0</v>
      </c>
      <c r="E59" s="302">
        <f t="shared" si="11"/>
        <v>0</v>
      </c>
      <c r="F59" s="302">
        <f t="shared" si="11"/>
        <v>0</v>
      </c>
      <c r="G59" s="302">
        <f t="shared" si="11"/>
        <v>0</v>
      </c>
      <c r="H59" s="302">
        <f t="shared" si="11"/>
        <v>0</v>
      </c>
      <c r="I59" s="302">
        <f t="shared" si="11"/>
        <v>0</v>
      </c>
      <c r="J59" s="302">
        <f t="shared" si="11"/>
        <v>0</v>
      </c>
      <c r="K59" s="302">
        <f t="shared" si="11"/>
        <v>0</v>
      </c>
      <c r="L59" s="302">
        <f t="shared" si="11"/>
        <v>0</v>
      </c>
      <c r="M59" s="302">
        <f t="shared" si="11"/>
        <v>0</v>
      </c>
      <c r="N59" s="302">
        <f t="shared" si="11"/>
        <v>0</v>
      </c>
      <c r="O59" s="302">
        <f t="shared" si="11"/>
        <v>0</v>
      </c>
      <c r="P59" s="302">
        <f t="shared" si="11"/>
        <v>0</v>
      </c>
      <c r="Q59" s="302">
        <f t="shared" si="11"/>
        <v>0</v>
      </c>
      <c r="R59" s="302">
        <f t="shared" si="11"/>
        <v>0</v>
      </c>
      <c r="S59" s="302">
        <f t="shared" si="11"/>
        <v>0</v>
      </c>
      <c r="T59" s="302">
        <f t="shared" si="11"/>
        <v>0</v>
      </c>
      <c r="U59" s="302">
        <f t="shared" si="11"/>
        <v>0</v>
      </c>
      <c r="V59" s="302">
        <f t="shared" si="11"/>
        <v>0</v>
      </c>
      <c r="W59" s="302">
        <f t="shared" si="11"/>
        <v>0</v>
      </c>
      <c r="X59" s="302">
        <f t="shared" si="11"/>
        <v>0</v>
      </c>
      <c r="Y59" s="302">
        <f t="shared" si="11"/>
        <v>0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0.14045695669609734</v>
      </c>
      <c r="C60" s="301">
        <f t="shared" si="12"/>
        <v>0.12992048536231532</v>
      </c>
      <c r="D60" s="301">
        <f t="shared" si="12"/>
        <v>0.14017190047500838</v>
      </c>
      <c r="E60" s="301">
        <f t="shared" si="12"/>
        <v>0.14863867465562225</v>
      </c>
      <c r="F60" s="301">
        <f t="shared" si="12"/>
        <v>0.13080396219237156</v>
      </c>
      <c r="G60" s="301">
        <f t="shared" si="12"/>
        <v>0.13842493514053958</v>
      </c>
      <c r="H60" s="301">
        <f t="shared" si="12"/>
        <v>0.16875154756700456</v>
      </c>
      <c r="I60" s="301">
        <f t="shared" si="12"/>
        <v>0.17419533354281361</v>
      </c>
      <c r="J60" s="301">
        <f t="shared" si="12"/>
        <v>0.19472813168130929</v>
      </c>
      <c r="K60" s="301">
        <f t="shared" si="12"/>
        <v>0.20124636149909772</v>
      </c>
      <c r="L60" s="301">
        <f t="shared" si="12"/>
        <v>0.16195113375320822</v>
      </c>
      <c r="M60" s="301">
        <f t="shared" si="12"/>
        <v>0.13120666559787214</v>
      </c>
      <c r="N60" s="301">
        <f t="shared" si="12"/>
        <v>0.15491175714719027</v>
      </c>
      <c r="O60" s="301">
        <f t="shared" si="12"/>
        <v>0.13805500719973271</v>
      </c>
      <c r="P60" s="301">
        <f t="shared" si="12"/>
        <v>0.14119109929824045</v>
      </c>
      <c r="Q60" s="301">
        <f t="shared" si="12"/>
        <v>0.17797282135477763</v>
      </c>
      <c r="R60" s="301">
        <f t="shared" si="12"/>
        <v>0.17471824733345459</v>
      </c>
      <c r="S60" s="301">
        <f t="shared" si="12"/>
        <v>0.13166044031903551</v>
      </c>
      <c r="T60" s="301">
        <f t="shared" si="12"/>
        <v>0.13120225806583555</v>
      </c>
      <c r="U60" s="301">
        <f t="shared" si="12"/>
        <v>0.12674246468234501</v>
      </c>
      <c r="V60" s="301">
        <f t="shared" si="12"/>
        <v>8.6590782782329498E-2</v>
      </c>
      <c r="W60" s="301">
        <f t="shared" si="12"/>
        <v>2.7062947389648671E-2</v>
      </c>
      <c r="X60" s="301">
        <f t="shared" si="12"/>
        <v>2.1630356772896764E-2</v>
      </c>
      <c r="Y60" s="301">
        <f t="shared" si="12"/>
        <v>2.0019276181616689E-2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0.14045695669609734</v>
      </c>
      <c r="C61" s="302">
        <f t="shared" si="13"/>
        <v>0.12992048536231532</v>
      </c>
      <c r="D61" s="302">
        <f t="shared" si="13"/>
        <v>0.14017190047500838</v>
      </c>
      <c r="E61" s="302">
        <f t="shared" si="13"/>
        <v>0.14863867465562225</v>
      </c>
      <c r="F61" s="302">
        <f t="shared" si="13"/>
        <v>0.13080396219237156</v>
      </c>
      <c r="G61" s="302">
        <f t="shared" si="13"/>
        <v>0.13842493514053958</v>
      </c>
      <c r="H61" s="302">
        <f t="shared" si="13"/>
        <v>0.16875154756700456</v>
      </c>
      <c r="I61" s="302">
        <f t="shared" si="13"/>
        <v>0.17419533354281361</v>
      </c>
      <c r="J61" s="302">
        <f t="shared" si="13"/>
        <v>0.19472813168130929</v>
      </c>
      <c r="K61" s="302">
        <f t="shared" si="13"/>
        <v>0.20124636149909772</v>
      </c>
      <c r="L61" s="302">
        <f t="shared" si="13"/>
        <v>0.16195113375320822</v>
      </c>
      <c r="M61" s="302">
        <f t="shared" si="13"/>
        <v>0.13120666559787214</v>
      </c>
      <c r="N61" s="302">
        <f t="shared" si="13"/>
        <v>0.15491175714719027</v>
      </c>
      <c r="O61" s="302">
        <f t="shared" si="13"/>
        <v>0.13805500719973271</v>
      </c>
      <c r="P61" s="302">
        <f t="shared" si="13"/>
        <v>0.14119109929824045</v>
      </c>
      <c r="Q61" s="302">
        <f t="shared" si="13"/>
        <v>0.17797282135477763</v>
      </c>
      <c r="R61" s="302">
        <f t="shared" si="13"/>
        <v>0.17471824733345459</v>
      </c>
      <c r="S61" s="302">
        <f t="shared" si="13"/>
        <v>0.13166044031903551</v>
      </c>
      <c r="T61" s="302">
        <f t="shared" si="13"/>
        <v>0.13120225806583555</v>
      </c>
      <c r="U61" s="302">
        <f t="shared" si="13"/>
        <v>0.12674246468234501</v>
      </c>
      <c r="V61" s="302">
        <f t="shared" si="13"/>
        <v>8.6590782782329498E-2</v>
      </c>
      <c r="W61" s="302">
        <f t="shared" si="13"/>
        <v>2.7062947389648671E-2</v>
      </c>
      <c r="X61" s="302">
        <f t="shared" si="13"/>
        <v>2.1630356772896764E-2</v>
      </c>
      <c r="Y61" s="302">
        <f t="shared" si="13"/>
        <v>2.0019276181616689E-2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0</v>
      </c>
      <c r="C62" s="302">
        <f t="shared" si="14"/>
        <v>0</v>
      </c>
      <c r="D62" s="302">
        <f t="shared" si="14"/>
        <v>0</v>
      </c>
      <c r="E62" s="302">
        <f t="shared" si="14"/>
        <v>0</v>
      </c>
      <c r="F62" s="302">
        <f t="shared" si="14"/>
        <v>0</v>
      </c>
      <c r="G62" s="302">
        <f t="shared" si="14"/>
        <v>0</v>
      </c>
      <c r="H62" s="302">
        <f t="shared" si="14"/>
        <v>0</v>
      </c>
      <c r="I62" s="302">
        <f t="shared" si="14"/>
        <v>0</v>
      </c>
      <c r="J62" s="302">
        <f t="shared" si="14"/>
        <v>0</v>
      </c>
      <c r="K62" s="302">
        <f t="shared" si="14"/>
        <v>0</v>
      </c>
      <c r="L62" s="302">
        <f t="shared" si="14"/>
        <v>0</v>
      </c>
      <c r="M62" s="302">
        <f t="shared" si="14"/>
        <v>0</v>
      </c>
      <c r="N62" s="302">
        <f t="shared" si="14"/>
        <v>0</v>
      </c>
      <c r="O62" s="302">
        <f t="shared" si="14"/>
        <v>0</v>
      </c>
      <c r="P62" s="302">
        <f t="shared" si="14"/>
        <v>0</v>
      </c>
      <c r="Q62" s="302">
        <f t="shared" si="14"/>
        <v>0</v>
      </c>
      <c r="R62" s="302">
        <f t="shared" si="14"/>
        <v>0</v>
      </c>
      <c r="S62" s="302">
        <f t="shared" si="14"/>
        <v>0</v>
      </c>
      <c r="T62" s="302">
        <f t="shared" si="14"/>
        <v>0</v>
      </c>
      <c r="U62" s="302">
        <f t="shared" si="14"/>
        <v>0</v>
      </c>
      <c r="V62" s="302">
        <f t="shared" si="14"/>
        <v>0</v>
      </c>
      <c r="W62" s="302">
        <f t="shared" si="14"/>
        <v>0</v>
      </c>
      <c r="X62" s="302">
        <f t="shared" si="14"/>
        <v>0</v>
      </c>
      <c r="Y62" s="302">
        <f t="shared" si="14"/>
        <v>0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0.24395949864411695</v>
      </c>
      <c r="C63" s="301">
        <f t="shared" si="15"/>
        <v>0.25953252063476545</v>
      </c>
      <c r="D63" s="301">
        <f t="shared" si="15"/>
        <v>0.24407734778450649</v>
      </c>
      <c r="E63" s="301">
        <f t="shared" si="15"/>
        <v>0.21075763727085386</v>
      </c>
      <c r="F63" s="301">
        <f t="shared" si="15"/>
        <v>0.23926787599501695</v>
      </c>
      <c r="G63" s="301">
        <f t="shared" si="15"/>
        <v>0.23285400801666586</v>
      </c>
      <c r="H63" s="301">
        <f t="shared" si="15"/>
        <v>0.17210191536670366</v>
      </c>
      <c r="I63" s="301">
        <f t="shared" si="15"/>
        <v>0.1512315838844035</v>
      </c>
      <c r="J63" s="301">
        <f t="shared" si="15"/>
        <v>0.14199495351919281</v>
      </c>
      <c r="K63" s="301">
        <f t="shared" si="15"/>
        <v>0.12412255777862913</v>
      </c>
      <c r="L63" s="301">
        <f t="shared" si="15"/>
        <v>0.16174116721764584</v>
      </c>
      <c r="M63" s="301">
        <f t="shared" si="15"/>
        <v>0.29384045865247405</v>
      </c>
      <c r="N63" s="301">
        <f t="shared" si="15"/>
        <v>0.27220674059219335</v>
      </c>
      <c r="O63" s="301">
        <f t="shared" si="15"/>
        <v>0.30236957934508202</v>
      </c>
      <c r="P63" s="301">
        <f t="shared" si="15"/>
        <v>0.29619479832185663</v>
      </c>
      <c r="Q63" s="301">
        <f t="shared" si="15"/>
        <v>0.22855659674466539</v>
      </c>
      <c r="R63" s="301">
        <f t="shared" si="15"/>
        <v>0.23457195637728459</v>
      </c>
      <c r="S63" s="301">
        <f t="shared" si="15"/>
        <v>0.27058539031542345</v>
      </c>
      <c r="T63" s="301">
        <f t="shared" si="15"/>
        <v>0.18482082666436295</v>
      </c>
      <c r="U63" s="301">
        <f t="shared" si="15"/>
        <v>0.23009325806515457</v>
      </c>
      <c r="V63" s="301">
        <f t="shared" si="15"/>
        <v>0.3415968446275483</v>
      </c>
      <c r="W63" s="301">
        <f t="shared" si="15"/>
        <v>0.3205188565067783</v>
      </c>
      <c r="X63" s="301">
        <f t="shared" si="15"/>
        <v>0.28308570258873222</v>
      </c>
      <c r="Y63" s="301">
        <f t="shared" si="15"/>
        <v>0.28300995666700302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0.24395949864411695</v>
      </c>
      <c r="C64" s="302">
        <f t="shared" si="16"/>
        <v>0.25953252063476545</v>
      </c>
      <c r="D64" s="302">
        <f t="shared" si="16"/>
        <v>0.24407734778450649</v>
      </c>
      <c r="E64" s="302">
        <f t="shared" si="16"/>
        <v>0.21075763727085386</v>
      </c>
      <c r="F64" s="302">
        <f t="shared" si="16"/>
        <v>0.23926787599501695</v>
      </c>
      <c r="G64" s="302">
        <f t="shared" si="16"/>
        <v>0.23285400801666586</v>
      </c>
      <c r="H64" s="302">
        <f t="shared" si="16"/>
        <v>0.17210191536670366</v>
      </c>
      <c r="I64" s="302">
        <f t="shared" si="16"/>
        <v>0.1512315838844035</v>
      </c>
      <c r="J64" s="302">
        <f t="shared" si="16"/>
        <v>0.14199495351919281</v>
      </c>
      <c r="K64" s="302">
        <f t="shared" si="16"/>
        <v>0.12412255777862913</v>
      </c>
      <c r="L64" s="302">
        <f t="shared" si="16"/>
        <v>0.16174116721764584</v>
      </c>
      <c r="M64" s="302">
        <f t="shared" si="16"/>
        <v>0.29384045865247405</v>
      </c>
      <c r="N64" s="302">
        <f t="shared" si="16"/>
        <v>0.27220674059219335</v>
      </c>
      <c r="O64" s="302">
        <f t="shared" si="16"/>
        <v>0.30236957934508202</v>
      </c>
      <c r="P64" s="302">
        <f t="shared" si="16"/>
        <v>0.29619479832185663</v>
      </c>
      <c r="Q64" s="302">
        <f t="shared" si="16"/>
        <v>0.22855659674466539</v>
      </c>
      <c r="R64" s="302">
        <f t="shared" si="16"/>
        <v>0.23457195637728459</v>
      </c>
      <c r="S64" s="302">
        <f t="shared" si="16"/>
        <v>0.27058539031542345</v>
      </c>
      <c r="T64" s="302">
        <f t="shared" si="16"/>
        <v>0.18482082666436295</v>
      </c>
      <c r="U64" s="302">
        <f t="shared" si="16"/>
        <v>0.23009325806515457</v>
      </c>
      <c r="V64" s="302">
        <f t="shared" si="16"/>
        <v>0.3415968446275483</v>
      </c>
      <c r="W64" s="302">
        <f t="shared" si="16"/>
        <v>0.3205188565067783</v>
      </c>
      <c r="X64" s="302">
        <f t="shared" si="16"/>
        <v>0.28308570258873222</v>
      </c>
      <c r="Y64" s="302">
        <f t="shared" si="16"/>
        <v>0.28300995666700302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0</v>
      </c>
      <c r="C65" s="302">
        <f t="shared" si="17"/>
        <v>0</v>
      </c>
      <c r="D65" s="302">
        <f t="shared" si="17"/>
        <v>0</v>
      </c>
      <c r="E65" s="302">
        <f t="shared" si="17"/>
        <v>0</v>
      </c>
      <c r="F65" s="302">
        <f t="shared" si="17"/>
        <v>0</v>
      </c>
      <c r="G65" s="302">
        <f t="shared" si="17"/>
        <v>0</v>
      </c>
      <c r="H65" s="302">
        <f t="shared" si="17"/>
        <v>0</v>
      </c>
      <c r="I65" s="302">
        <f t="shared" si="17"/>
        <v>0</v>
      </c>
      <c r="J65" s="302">
        <f t="shared" si="17"/>
        <v>0</v>
      </c>
      <c r="K65" s="302">
        <f t="shared" si="17"/>
        <v>0</v>
      </c>
      <c r="L65" s="302">
        <f t="shared" si="17"/>
        <v>0</v>
      </c>
      <c r="M65" s="302">
        <f t="shared" si="17"/>
        <v>0</v>
      </c>
      <c r="N65" s="302">
        <f t="shared" si="17"/>
        <v>0</v>
      </c>
      <c r="O65" s="302">
        <f t="shared" si="17"/>
        <v>0</v>
      </c>
      <c r="P65" s="302">
        <f t="shared" si="17"/>
        <v>0</v>
      </c>
      <c r="Q65" s="302">
        <f t="shared" si="17"/>
        <v>0</v>
      </c>
      <c r="R65" s="302">
        <f t="shared" si="17"/>
        <v>0</v>
      </c>
      <c r="S65" s="302">
        <f t="shared" si="17"/>
        <v>0</v>
      </c>
      <c r="T65" s="302">
        <f t="shared" si="17"/>
        <v>0</v>
      </c>
      <c r="U65" s="302">
        <f t="shared" si="17"/>
        <v>0</v>
      </c>
      <c r="V65" s="302">
        <f t="shared" si="17"/>
        <v>0</v>
      </c>
      <c r="W65" s="302">
        <f t="shared" si="17"/>
        <v>0</v>
      </c>
      <c r="X65" s="302">
        <f t="shared" si="17"/>
        <v>0</v>
      </c>
      <c r="Y65" s="302">
        <f t="shared" si="17"/>
        <v>0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0.41846426975533929</v>
      </c>
      <c r="C66" s="301">
        <f t="shared" si="18"/>
        <v>0.40084471733002891</v>
      </c>
      <c r="D66" s="301">
        <f t="shared" si="18"/>
        <v>0.41853625473060369</v>
      </c>
      <c r="E66" s="301">
        <f t="shared" si="18"/>
        <v>0.47031151715867447</v>
      </c>
      <c r="F66" s="301">
        <f t="shared" si="18"/>
        <v>0.43659971800863778</v>
      </c>
      <c r="G66" s="301">
        <f t="shared" si="18"/>
        <v>0.44057501836532831</v>
      </c>
      <c r="H66" s="301">
        <f t="shared" si="18"/>
        <v>0.52008818944999546</v>
      </c>
      <c r="I66" s="301">
        <f t="shared" si="18"/>
        <v>0.55237796279418483</v>
      </c>
      <c r="J66" s="301">
        <f t="shared" si="18"/>
        <v>0.54854499235598997</v>
      </c>
      <c r="K66" s="301">
        <f t="shared" si="18"/>
        <v>0.57434005403714106</v>
      </c>
      <c r="L66" s="301">
        <f t="shared" si="18"/>
        <v>0.54562083591728838</v>
      </c>
      <c r="M66" s="301">
        <f t="shared" si="18"/>
        <v>0.33752978515845483</v>
      </c>
      <c r="N66" s="301">
        <f t="shared" si="18"/>
        <v>0.35293845586212402</v>
      </c>
      <c r="O66" s="301">
        <f t="shared" si="18"/>
        <v>0.31526079334435908</v>
      </c>
      <c r="P66" s="301">
        <f t="shared" si="18"/>
        <v>0.32328870533584286</v>
      </c>
      <c r="Q66" s="301">
        <f t="shared" si="18"/>
        <v>0.40879685173086727</v>
      </c>
      <c r="R66" s="301">
        <f t="shared" si="18"/>
        <v>0.40117565553641432</v>
      </c>
      <c r="S66" s="301">
        <f t="shared" si="18"/>
        <v>0.37912117399067896</v>
      </c>
      <c r="T66" s="301">
        <f t="shared" si="18"/>
        <v>0.53464168732499606</v>
      </c>
      <c r="U66" s="301">
        <f t="shared" si="18"/>
        <v>0.45724892473585521</v>
      </c>
      <c r="V66" s="301">
        <f t="shared" si="18"/>
        <v>0.29580212213106277</v>
      </c>
      <c r="W66" s="301">
        <f t="shared" si="18"/>
        <v>0.39343896004609608</v>
      </c>
      <c r="X66" s="301">
        <f t="shared" si="18"/>
        <v>0.46655069294667539</v>
      </c>
      <c r="Y66" s="301">
        <f t="shared" si="18"/>
        <v>0.46829872216444179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0</v>
      </c>
      <c r="C67" s="301">
        <f t="shared" si="19"/>
        <v>0</v>
      </c>
      <c r="D67" s="301">
        <f t="shared" si="19"/>
        <v>0</v>
      </c>
      <c r="E67" s="301">
        <f t="shared" si="19"/>
        <v>0</v>
      </c>
      <c r="F67" s="301">
        <f t="shared" si="19"/>
        <v>0</v>
      </c>
      <c r="G67" s="301">
        <f t="shared" si="19"/>
        <v>0</v>
      </c>
      <c r="H67" s="301">
        <f t="shared" si="19"/>
        <v>0</v>
      </c>
      <c r="I67" s="301">
        <f t="shared" si="19"/>
        <v>0</v>
      </c>
      <c r="J67" s="301">
        <f t="shared" si="19"/>
        <v>0</v>
      </c>
      <c r="K67" s="301">
        <f t="shared" si="19"/>
        <v>0</v>
      </c>
      <c r="L67" s="301">
        <f t="shared" si="19"/>
        <v>0</v>
      </c>
      <c r="M67" s="301">
        <f t="shared" si="19"/>
        <v>0</v>
      </c>
      <c r="N67" s="301">
        <f t="shared" si="19"/>
        <v>0</v>
      </c>
      <c r="O67" s="301">
        <f t="shared" si="19"/>
        <v>0</v>
      </c>
      <c r="P67" s="301">
        <f t="shared" si="19"/>
        <v>0</v>
      </c>
      <c r="Q67" s="301">
        <f t="shared" si="19"/>
        <v>0</v>
      </c>
      <c r="R67" s="301">
        <f t="shared" si="19"/>
        <v>0</v>
      </c>
      <c r="S67" s="301">
        <f t="shared" si="19"/>
        <v>0</v>
      </c>
      <c r="T67" s="301">
        <f t="shared" si="19"/>
        <v>0</v>
      </c>
      <c r="U67" s="301">
        <f t="shared" si="19"/>
        <v>0</v>
      </c>
      <c r="V67" s="301">
        <f t="shared" si="19"/>
        <v>0</v>
      </c>
      <c r="W67" s="301">
        <f t="shared" si="19"/>
        <v>0</v>
      </c>
      <c r="X67" s="301">
        <f t="shared" si="19"/>
        <v>0</v>
      </c>
      <c r="Y67" s="301">
        <f t="shared" si="19"/>
        <v>0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0</v>
      </c>
      <c r="C68" s="235">
        <f t="shared" si="20"/>
        <v>0</v>
      </c>
      <c r="D68" s="235">
        <f t="shared" si="20"/>
        <v>0</v>
      </c>
      <c r="E68" s="235">
        <f t="shared" si="20"/>
        <v>0</v>
      </c>
      <c r="F68" s="235">
        <f t="shared" si="20"/>
        <v>0</v>
      </c>
      <c r="G68" s="235">
        <f t="shared" si="20"/>
        <v>0</v>
      </c>
      <c r="H68" s="235">
        <f t="shared" si="20"/>
        <v>0</v>
      </c>
      <c r="I68" s="235">
        <f t="shared" si="20"/>
        <v>0</v>
      </c>
      <c r="J68" s="235">
        <f t="shared" si="20"/>
        <v>0</v>
      </c>
      <c r="K68" s="235">
        <f t="shared" si="20"/>
        <v>0</v>
      </c>
      <c r="L68" s="235">
        <f t="shared" si="20"/>
        <v>0</v>
      </c>
      <c r="M68" s="235">
        <f t="shared" si="20"/>
        <v>0</v>
      </c>
      <c r="N68" s="235">
        <f t="shared" si="20"/>
        <v>0</v>
      </c>
      <c r="O68" s="235">
        <f t="shared" si="20"/>
        <v>0</v>
      </c>
      <c r="P68" s="235">
        <f t="shared" si="20"/>
        <v>0</v>
      </c>
      <c r="Q68" s="235">
        <f t="shared" si="20"/>
        <v>0</v>
      </c>
      <c r="R68" s="235">
        <f t="shared" si="20"/>
        <v>0</v>
      </c>
      <c r="S68" s="235">
        <f t="shared" si="20"/>
        <v>0</v>
      </c>
      <c r="T68" s="235">
        <f t="shared" si="20"/>
        <v>0</v>
      </c>
      <c r="U68" s="235">
        <f t="shared" si="20"/>
        <v>0</v>
      </c>
      <c r="V68" s="235">
        <f t="shared" si="20"/>
        <v>0</v>
      </c>
      <c r="W68" s="235">
        <f t="shared" si="20"/>
        <v>0</v>
      </c>
      <c r="X68" s="235">
        <f t="shared" si="20"/>
        <v>0</v>
      </c>
      <c r="Y68" s="235">
        <f t="shared" si="20"/>
        <v>0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430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0">
        <f>IF(B$5=0,0,B$5/TRE_fec!B$5)</f>
        <v>0.87841519885779051</v>
      </c>
      <c r="C72" s="320">
        <f>IF(C$5=0,0,C$5/TRE_fec!C$5)</f>
        <v>0.96102264645769875</v>
      </c>
      <c r="D72" s="320">
        <f>IF(D$5=0,0,D$5/TRE_fec!D$5)</f>
        <v>0.87929672205116616</v>
      </c>
      <c r="E72" s="320">
        <f>IF(E$5=0,0,E$5/TRE_fec!E$5)</f>
        <v>0.74187172343341778</v>
      </c>
      <c r="F72" s="320">
        <f>IF(F$5=0,0,F$5/TRE_fec!F$5)</f>
        <v>0.86709398604588361</v>
      </c>
      <c r="G72" s="320">
        <f>IF(G$5=0,0,G$5/TRE_fec!G$5)</f>
        <v>0.83486363538116892</v>
      </c>
      <c r="H72" s="320">
        <f>IF(H$5=0,0,H$5/TRE_fec!H$5)</f>
        <v>0.60125127920382393</v>
      </c>
      <c r="I72" s="320">
        <f>IF(I$5=0,0,I$5/TRE_fec!I$5)</f>
        <v>0.53702649865450047</v>
      </c>
      <c r="J72" s="320">
        <f>IF(J$5=0,0,J$5/TRE_fec!J$5)</f>
        <v>0.50043461807297951</v>
      </c>
      <c r="K72" s="320">
        <f>IF(K$5=0,0,K$5/TRE_fec!K$5)</f>
        <v>0.45085761077977293</v>
      </c>
      <c r="L72" s="320">
        <f>IF(L$5=0,0,L$5/TRE_fec!L$5)</f>
        <v>0.57222865337598849</v>
      </c>
      <c r="M72" s="320">
        <f>IF(M$5=0,0,M$5/TRE_fec!M$5)</f>
        <v>1.1160797494336809</v>
      </c>
      <c r="N72" s="320">
        <f>IF(N$5=0,0,N$5/TRE_fec!N$5)</f>
        <v>0.93766406567199145</v>
      </c>
      <c r="O72" s="320">
        <f>IF(O$5=0,0,O$5/TRE_fec!O$5)</f>
        <v>1.1143301566154644</v>
      </c>
      <c r="P72" s="320">
        <f>IF(P$5=0,0,P$5/TRE_fec!P$5)</f>
        <v>1.0750149289791764</v>
      </c>
      <c r="Q72" s="320">
        <f>IF(Q$5=0,0,Q$5/TRE_fec!Q$5)</f>
        <v>0.74379711366018197</v>
      </c>
      <c r="R72" s="320">
        <f>IF(R$5=0,0,R$5/TRE_fec!R$5)</f>
        <v>0.76708689380572526</v>
      </c>
      <c r="S72" s="320">
        <f>IF(S$5=0,0,S$5/TRE_fec!S$5)</f>
        <v>1.004087510016263</v>
      </c>
      <c r="T72" s="320">
        <f>IF(T$5=0,0,T$5/TRE_fec!T$5)</f>
        <v>0.64685378636226876</v>
      </c>
      <c r="U72" s="320">
        <f>IF(U$5=0,0,U$5/TRE_fec!U$5)</f>
        <v>0.82568370534428093</v>
      </c>
      <c r="V72" s="320">
        <f>IF(V$5=0,0,V$5/TRE_fec!V$5)</f>
        <v>1.5923471295954748</v>
      </c>
      <c r="W72" s="320">
        <f>IF(W$5=0,0,W$5/TRE_fec!W$5)</f>
        <v>1.2332803004149016</v>
      </c>
      <c r="X72" s="320">
        <f>IF(X$5=0,0,X$5/TRE_fec!X$5)</f>
        <v>0.97562240019210633</v>
      </c>
      <c r="Y72" s="320">
        <f>IF(Y$5=0,0,Y$5/TRE_fec!Y$5)</f>
        <v>0.9724537460871604</v>
      </c>
      <c r="DA72" s="95"/>
    </row>
    <row r="73" spans="1:105" ht="12" customHeight="1" x14ac:dyDescent="0.25">
      <c r="A73" s="55" t="s">
        <v>91</v>
      </c>
      <c r="B73" s="330">
        <f>IF(B$6=0,0,B$6/TRE_fec!B$6)</f>
        <v>0</v>
      </c>
      <c r="C73" s="330">
        <f>IF(C$6=0,0,C$6/TRE_fec!C$6)</f>
        <v>0</v>
      </c>
      <c r="D73" s="330">
        <f>IF(D$6=0,0,D$6/TRE_fec!D$6)</f>
        <v>0</v>
      </c>
      <c r="E73" s="330">
        <f>IF(E$6=0,0,E$6/TRE_fec!E$6)</f>
        <v>0</v>
      </c>
      <c r="F73" s="330">
        <f>IF(F$6=0,0,F$6/TRE_fec!F$6)</f>
        <v>0</v>
      </c>
      <c r="G73" s="330">
        <f>IF(G$6=0,0,G$6/TRE_fec!G$6)</f>
        <v>0</v>
      </c>
      <c r="H73" s="330">
        <f>IF(H$6=0,0,H$6/TRE_fec!H$6)</f>
        <v>0</v>
      </c>
      <c r="I73" s="330">
        <f>IF(I$6=0,0,I$6/TRE_fec!I$6)</f>
        <v>0</v>
      </c>
      <c r="J73" s="330">
        <f>IF(J$6=0,0,J$6/TRE_fec!J$6)</f>
        <v>0</v>
      </c>
      <c r="K73" s="330">
        <f>IF(K$6=0,0,K$6/TRE_fec!K$6)</f>
        <v>0</v>
      </c>
      <c r="L73" s="330">
        <f>IF(L$6=0,0,L$6/TRE_fec!L$6)</f>
        <v>0</v>
      </c>
      <c r="M73" s="330">
        <f>IF(M$6=0,0,M$6/TRE_fec!M$6)</f>
        <v>0</v>
      </c>
      <c r="N73" s="330">
        <f>IF(N$6=0,0,N$6/TRE_fec!N$6)</f>
        <v>0</v>
      </c>
      <c r="O73" s="330">
        <f>IF(O$6=0,0,O$6/TRE_fec!O$6)</f>
        <v>0</v>
      </c>
      <c r="P73" s="330">
        <f>IF(P$6=0,0,P$6/TRE_fec!P$6)</f>
        <v>0</v>
      </c>
      <c r="Q73" s="330">
        <f>IF(Q$6=0,0,Q$6/TRE_fec!Q$6)</f>
        <v>0</v>
      </c>
      <c r="R73" s="330">
        <f>IF(R$6=0,0,R$6/TRE_fec!R$6)</f>
        <v>0</v>
      </c>
      <c r="S73" s="330">
        <f>IF(S$6=0,0,S$6/TRE_fec!S$6)</f>
        <v>0</v>
      </c>
      <c r="T73" s="330">
        <f>IF(T$6=0,0,T$6/TRE_fec!T$6)</f>
        <v>0</v>
      </c>
      <c r="U73" s="330">
        <f>IF(U$6=0,0,U$6/TRE_fec!U$6)</f>
        <v>0</v>
      </c>
      <c r="V73" s="330">
        <f>IF(V$6=0,0,V$6/TRE_fec!V$6)</f>
        <v>0</v>
      </c>
      <c r="W73" s="330">
        <f>IF(W$6=0,0,W$6/TRE_fec!W$6)</f>
        <v>0</v>
      </c>
      <c r="X73" s="330">
        <f>IF(X$6=0,0,X$6/TRE_fec!X$6)</f>
        <v>0</v>
      </c>
      <c r="Y73" s="330">
        <f>IF(Y$6=0,0,Y$6/TRE_fec!Y$6)</f>
        <v>0</v>
      </c>
      <c r="DA73" s="67"/>
    </row>
    <row r="74" spans="1:105" ht="12" customHeight="1" x14ac:dyDescent="0.25">
      <c r="A74" s="173" t="s">
        <v>92</v>
      </c>
      <c r="B74" s="331">
        <f>IF(B$7=0,0,B$7/TRE_fec!B$7)</f>
        <v>0</v>
      </c>
      <c r="C74" s="331">
        <f>IF(C$7=0,0,C$7/TRE_fec!C$7)</f>
        <v>0</v>
      </c>
      <c r="D74" s="331">
        <f>IF(D$7=0,0,D$7/TRE_fec!D$7)</f>
        <v>0</v>
      </c>
      <c r="E74" s="331">
        <f>IF(E$7=0,0,E$7/TRE_fec!E$7)</f>
        <v>0</v>
      </c>
      <c r="F74" s="331">
        <f>IF(F$7=0,0,F$7/TRE_fec!F$7)</f>
        <v>0</v>
      </c>
      <c r="G74" s="331">
        <f>IF(G$7=0,0,G$7/TRE_fec!G$7)</f>
        <v>0</v>
      </c>
      <c r="H74" s="331">
        <f>IF(H$7=0,0,H$7/TRE_fec!H$7)</f>
        <v>0</v>
      </c>
      <c r="I74" s="331">
        <f>IF(I$7=0,0,I$7/TRE_fec!I$7)</f>
        <v>0</v>
      </c>
      <c r="J74" s="331">
        <f>IF(J$7=0,0,J$7/TRE_fec!J$7)</f>
        <v>0</v>
      </c>
      <c r="K74" s="331">
        <f>IF(K$7=0,0,K$7/TRE_fec!K$7)</f>
        <v>0</v>
      </c>
      <c r="L74" s="331">
        <f>IF(L$7=0,0,L$7/TRE_fec!L$7)</f>
        <v>0</v>
      </c>
      <c r="M74" s="331">
        <f>IF(M$7=0,0,M$7/TRE_fec!M$7)</f>
        <v>0</v>
      </c>
      <c r="N74" s="331">
        <f>IF(N$7=0,0,N$7/TRE_fec!N$7)</f>
        <v>0</v>
      </c>
      <c r="O74" s="331">
        <f>IF(O$7=0,0,O$7/TRE_fec!O$7)</f>
        <v>0</v>
      </c>
      <c r="P74" s="331">
        <f>IF(P$7=0,0,P$7/TRE_fec!P$7)</f>
        <v>0</v>
      </c>
      <c r="Q74" s="331">
        <f>IF(Q$7=0,0,Q$7/TRE_fec!Q$7)</f>
        <v>0</v>
      </c>
      <c r="R74" s="331">
        <f>IF(R$7=0,0,R$7/TRE_fec!R$7)</f>
        <v>0</v>
      </c>
      <c r="S74" s="331">
        <f>IF(S$7=0,0,S$7/TRE_fec!S$7)</f>
        <v>0</v>
      </c>
      <c r="T74" s="331">
        <f>IF(T$7=0,0,T$7/TRE_fec!T$7)</f>
        <v>0</v>
      </c>
      <c r="U74" s="331">
        <f>IF(U$7=0,0,U$7/TRE_fec!U$7)</f>
        <v>0</v>
      </c>
      <c r="V74" s="331">
        <f>IF(V$7=0,0,V$7/TRE_fec!V$7)</f>
        <v>0</v>
      </c>
      <c r="W74" s="331">
        <f>IF(W$7=0,0,W$7/TRE_fec!W$7)</f>
        <v>0</v>
      </c>
      <c r="X74" s="331">
        <f>IF(X$7=0,0,X$7/TRE_fec!X$7)</f>
        <v>0</v>
      </c>
      <c r="Y74" s="331">
        <f>IF(Y$7=0,0,Y$7/TRE_fec!Y$7)</f>
        <v>0</v>
      </c>
      <c r="DA74" s="177"/>
    </row>
    <row r="75" spans="1:105" ht="12" customHeight="1" x14ac:dyDescent="0.25">
      <c r="A75" s="173" t="s">
        <v>93</v>
      </c>
      <c r="B75" s="331">
        <f>IF(B$8=0,0,B$8/TRE_fec!B$8)</f>
        <v>0</v>
      </c>
      <c r="C75" s="331">
        <f>IF(C$8=0,0,C$8/TRE_fec!C$8)</f>
        <v>0</v>
      </c>
      <c r="D75" s="331">
        <f>IF(D$8=0,0,D$8/TRE_fec!D$8)</f>
        <v>0</v>
      </c>
      <c r="E75" s="331">
        <f>IF(E$8=0,0,E$8/TRE_fec!E$8)</f>
        <v>0</v>
      </c>
      <c r="F75" s="331">
        <f>IF(F$8=0,0,F$8/TRE_fec!F$8)</f>
        <v>0</v>
      </c>
      <c r="G75" s="331">
        <f>IF(G$8=0,0,G$8/TRE_fec!G$8)</f>
        <v>0</v>
      </c>
      <c r="H75" s="331">
        <f>IF(H$8=0,0,H$8/TRE_fec!H$8)</f>
        <v>0</v>
      </c>
      <c r="I75" s="331">
        <f>IF(I$8=0,0,I$8/TRE_fec!I$8)</f>
        <v>0</v>
      </c>
      <c r="J75" s="331">
        <f>IF(J$8=0,0,J$8/TRE_fec!J$8)</f>
        <v>0</v>
      </c>
      <c r="K75" s="331">
        <f>IF(K$8=0,0,K$8/TRE_fec!K$8)</f>
        <v>0</v>
      </c>
      <c r="L75" s="331">
        <f>IF(L$8=0,0,L$8/TRE_fec!L$8)</f>
        <v>0</v>
      </c>
      <c r="M75" s="331">
        <f>IF(M$8=0,0,M$8/TRE_fec!M$8)</f>
        <v>0</v>
      </c>
      <c r="N75" s="331">
        <f>IF(N$8=0,0,N$8/TRE_fec!N$8)</f>
        <v>0</v>
      </c>
      <c r="O75" s="331">
        <f>IF(O$8=0,0,O$8/TRE_fec!O$8)</f>
        <v>0</v>
      </c>
      <c r="P75" s="331">
        <f>IF(P$8=0,0,P$8/TRE_fec!P$8)</f>
        <v>0</v>
      </c>
      <c r="Q75" s="331">
        <f>IF(Q$8=0,0,Q$8/TRE_fec!Q$8)</f>
        <v>0</v>
      </c>
      <c r="R75" s="331">
        <f>IF(R$8=0,0,R$8/TRE_fec!R$8)</f>
        <v>0</v>
      </c>
      <c r="S75" s="331">
        <f>IF(S$8=0,0,S$8/TRE_fec!S$8)</f>
        <v>0</v>
      </c>
      <c r="T75" s="331">
        <f>IF(T$8=0,0,T$8/TRE_fec!T$8)</f>
        <v>0</v>
      </c>
      <c r="U75" s="331">
        <f>IF(U$8=0,0,U$8/TRE_fec!U$8)</f>
        <v>0</v>
      </c>
      <c r="V75" s="331">
        <f>IF(V$8=0,0,V$8/TRE_fec!V$8)</f>
        <v>0</v>
      </c>
      <c r="W75" s="331">
        <f>IF(W$8=0,0,W$8/TRE_fec!W$8)</f>
        <v>0</v>
      </c>
      <c r="X75" s="331">
        <f>IF(X$8=0,0,X$8/TRE_fec!X$8)</f>
        <v>0</v>
      </c>
      <c r="Y75" s="331">
        <f>IF(Y$8=0,0,Y$8/TRE_fec!Y$8)</f>
        <v>0</v>
      </c>
      <c r="DA75" s="177"/>
    </row>
    <row r="76" spans="1:105" ht="12" customHeight="1" x14ac:dyDescent="0.25">
      <c r="A76" s="173" t="s">
        <v>94</v>
      </c>
      <c r="B76" s="331">
        <f>IF(B$9=0,0,B$9/TRE_fec!B$9)</f>
        <v>0</v>
      </c>
      <c r="C76" s="331">
        <f>IF(C$9=0,0,C$9/TRE_fec!C$9)</f>
        <v>0</v>
      </c>
      <c r="D76" s="331">
        <f>IF(D$9=0,0,D$9/TRE_fec!D$9)</f>
        <v>0</v>
      </c>
      <c r="E76" s="331">
        <f>IF(E$9=0,0,E$9/TRE_fec!E$9)</f>
        <v>0</v>
      </c>
      <c r="F76" s="331">
        <f>IF(F$9=0,0,F$9/TRE_fec!F$9)</f>
        <v>0</v>
      </c>
      <c r="G76" s="331">
        <f>IF(G$9=0,0,G$9/TRE_fec!G$9)</f>
        <v>0</v>
      </c>
      <c r="H76" s="331">
        <f>IF(H$9=0,0,H$9/TRE_fec!H$9)</f>
        <v>0</v>
      </c>
      <c r="I76" s="331">
        <f>IF(I$9=0,0,I$9/TRE_fec!I$9)</f>
        <v>0</v>
      </c>
      <c r="J76" s="331">
        <f>IF(J$9=0,0,J$9/TRE_fec!J$9)</f>
        <v>0</v>
      </c>
      <c r="K76" s="331">
        <f>IF(K$9=0,0,K$9/TRE_fec!K$9)</f>
        <v>0</v>
      </c>
      <c r="L76" s="331">
        <f>IF(L$9=0,0,L$9/TRE_fec!L$9)</f>
        <v>0</v>
      </c>
      <c r="M76" s="331">
        <f>IF(M$9=0,0,M$9/TRE_fec!M$9)</f>
        <v>0</v>
      </c>
      <c r="N76" s="331">
        <f>IF(N$9=0,0,N$9/TRE_fec!N$9)</f>
        <v>0</v>
      </c>
      <c r="O76" s="331">
        <f>IF(O$9=0,0,O$9/TRE_fec!O$9)</f>
        <v>0</v>
      </c>
      <c r="P76" s="331">
        <f>IF(P$9=0,0,P$9/TRE_fec!P$9)</f>
        <v>0</v>
      </c>
      <c r="Q76" s="331">
        <f>IF(Q$9=0,0,Q$9/TRE_fec!Q$9)</f>
        <v>0</v>
      </c>
      <c r="R76" s="331">
        <f>IF(R$9=0,0,R$9/TRE_fec!R$9)</f>
        <v>0</v>
      </c>
      <c r="S76" s="331">
        <f>IF(S$9=0,0,S$9/TRE_fec!S$9)</f>
        <v>0</v>
      </c>
      <c r="T76" s="331">
        <f>IF(T$9=0,0,T$9/TRE_fec!T$9)</f>
        <v>0</v>
      </c>
      <c r="U76" s="331">
        <f>IF(U$9=0,0,U$9/TRE_fec!U$9)</f>
        <v>0</v>
      </c>
      <c r="V76" s="331">
        <f>IF(V$9=0,0,V$9/TRE_fec!V$9)</f>
        <v>0</v>
      </c>
      <c r="W76" s="331">
        <f>IF(W$9=0,0,W$9/TRE_fec!W$9)</f>
        <v>0</v>
      </c>
      <c r="X76" s="331">
        <f>IF(X$9=0,0,X$9/TRE_fec!X$9)</f>
        <v>0</v>
      </c>
      <c r="Y76" s="331">
        <f>IF(Y$9=0,0,Y$9/TRE_fec!Y$9)</f>
        <v>0</v>
      </c>
      <c r="DA76" s="177"/>
    </row>
    <row r="77" spans="1:105" ht="12" customHeight="1" x14ac:dyDescent="0.25">
      <c r="A77" s="56" t="s">
        <v>95</v>
      </c>
      <c r="B77" s="332">
        <f>IF(B$10=0,0,B$10/TRE_fec!B$10)</f>
        <v>0.85166542988631988</v>
      </c>
      <c r="C77" s="332">
        <f>IF(C$10=0,0,C$10/TRE_fec!C$10)</f>
        <v>0.99086532719110842</v>
      </c>
      <c r="D77" s="332">
        <f>IF(D$10=0,0,D$10/TRE_fec!D$10)</f>
        <v>0.85288039708374697</v>
      </c>
      <c r="E77" s="332">
        <f>IF(E$10=0,0,E$10/TRE_fec!E$10)</f>
        <v>0.61628862613292601</v>
      </c>
      <c r="F77" s="332">
        <f>IF(F$10=0,0,F$10/TRE_fec!F$10)</f>
        <v>0.82075619548054513</v>
      </c>
      <c r="G77" s="332">
        <f>IF(G$10=0,0,G$10/TRE_fec!G$10)</f>
        <v>0.76970755222318077</v>
      </c>
      <c r="H77" s="332">
        <f>IF(H$10=0,0,H$10/TRE_fec!H$10)</f>
        <v>0.40297730750679756</v>
      </c>
      <c r="I77" s="332">
        <f>IF(I$10=0,0,I$10/TRE_fec!I$10)</f>
        <v>0.31306296172081077</v>
      </c>
      <c r="J77" s="332">
        <f>IF(J$10=0,0,J$10/TRE_fec!J$10)</f>
        <v>0.27373597767212943</v>
      </c>
      <c r="K77" s="332">
        <f>IF(K$10=0,0,K$10/TRE_fec!K$10)</f>
        <v>0.21337480534329831</v>
      </c>
      <c r="L77" s="332">
        <f>IF(L$10=0,0,L$10/TRE_fec!L$10)</f>
        <v>0.35771948162168082</v>
      </c>
      <c r="M77" s="332">
        <f>IF(M$10=0,0,M$10/TRE_fec!M$10)</f>
        <v>1.2997640581580863</v>
      </c>
      <c r="N77" s="332">
        <f>IF(N$10=0,0,N$10/TRE_fec!N$10)</f>
        <v>1.0187799923427832</v>
      </c>
      <c r="O77" s="332">
        <f>IF(O$10=0,0,O$10/TRE_fec!O$10)</f>
        <v>1.3286160458644642</v>
      </c>
      <c r="P77" s="332">
        <f>IF(P$10=0,0,P$10/TRE_fec!P$10)</f>
        <v>1.2602352947859758</v>
      </c>
      <c r="Q77" s="332">
        <f>IF(Q$10=0,0,Q$10/TRE_fec!Q$10)</f>
        <v>0.67874973128337313</v>
      </c>
      <c r="R77" s="332">
        <f>IF(R$10=0,0,R$10/TRE_fec!R$10)</f>
        <v>0.71897819197322765</v>
      </c>
      <c r="S77" s="332">
        <f>IF(S$10=0,0,S$10/TRE_fec!S$10)</f>
        <v>1.0811153976448225</v>
      </c>
      <c r="T77" s="332">
        <f>IF(T$10=0,0,T$10/TRE_fec!T$10)</f>
        <v>0.46312121759926439</v>
      </c>
      <c r="U77" s="332">
        <f>IF(U$10=0,0,U$10/TRE_fec!U$10)</f>
        <v>0.74836669480248408</v>
      </c>
      <c r="V77" s="332">
        <f>IF(V$10=0,0,V$10/TRE_fec!V$10)</f>
        <v>2.0652214342285027</v>
      </c>
      <c r="W77" s="332">
        <f>IF(W$10=0,0,W$10/TRE_fec!W$10)</f>
        <v>1.4901396262295532</v>
      </c>
      <c r="X77" s="332">
        <f>IF(X$10=0,0,X$10/TRE_fec!X$10)</f>
        <v>1.047293388806035</v>
      </c>
      <c r="Y77" s="332">
        <f>IF(Y$10=0,0,Y$10/TRE_fec!Y$10)</f>
        <v>1.0429204359789268</v>
      </c>
      <c r="DA77" s="68"/>
    </row>
    <row r="78" spans="1:105" ht="12" customHeight="1" x14ac:dyDescent="0.25">
      <c r="A78" s="174" t="s">
        <v>2403</v>
      </c>
      <c r="B78" s="348">
        <f>IF(B$16=0,0,B$16/TRE_fec!B$16)</f>
        <v>0.85166542988631988</v>
      </c>
      <c r="C78" s="348">
        <f>IF(C$16=0,0,C$16/TRE_fec!C$16)</f>
        <v>0.99086532719110809</v>
      </c>
      <c r="D78" s="348">
        <f>IF(D$16=0,0,D$16/TRE_fec!D$16)</f>
        <v>0.85288039708374686</v>
      </c>
      <c r="E78" s="348">
        <f>IF(E$16=0,0,E$16/TRE_fec!E$16)</f>
        <v>0.61628862613292601</v>
      </c>
      <c r="F78" s="348">
        <f>IF(F$16=0,0,F$16/TRE_fec!F$16)</f>
        <v>0.8207561954805449</v>
      </c>
      <c r="G78" s="348">
        <f>IF(G$16=0,0,G$16/TRE_fec!G$16)</f>
        <v>0.76970755222318088</v>
      </c>
      <c r="H78" s="348">
        <f>IF(H$16=0,0,H$16/TRE_fec!H$16)</f>
        <v>0.40297730750679761</v>
      </c>
      <c r="I78" s="348">
        <f>IF(I$16=0,0,I$16/TRE_fec!I$16)</f>
        <v>0.31306296172081083</v>
      </c>
      <c r="J78" s="348">
        <f>IF(J$16=0,0,J$16/TRE_fec!J$16)</f>
        <v>0.27373597767212948</v>
      </c>
      <c r="K78" s="348">
        <f>IF(K$16=0,0,K$16/TRE_fec!K$16)</f>
        <v>0.21337480534329822</v>
      </c>
      <c r="L78" s="348">
        <f>IF(L$16=0,0,L$16/TRE_fec!L$16)</f>
        <v>0.35771948162168077</v>
      </c>
      <c r="M78" s="348">
        <f>IF(M$16=0,0,M$16/TRE_fec!M$16)</f>
        <v>1.299764058158086</v>
      </c>
      <c r="N78" s="348">
        <f>IF(N$16=0,0,N$16/TRE_fec!N$16)</f>
        <v>1.0187799923427832</v>
      </c>
      <c r="O78" s="348">
        <f>IF(O$16=0,0,O$16/TRE_fec!O$16)</f>
        <v>1.3286160458644638</v>
      </c>
      <c r="P78" s="348">
        <f>IF(P$16=0,0,P$16/TRE_fec!P$16)</f>
        <v>1.2602352947859758</v>
      </c>
      <c r="Q78" s="348">
        <f>IF(Q$16=0,0,Q$16/TRE_fec!Q$16)</f>
        <v>0.67874973128337324</v>
      </c>
      <c r="R78" s="348">
        <f>IF(R$16=0,0,R$16/TRE_fec!R$16)</f>
        <v>0.71897819197322743</v>
      </c>
      <c r="S78" s="348">
        <f>IF(S$16=0,0,S$16/TRE_fec!S$16)</f>
        <v>1.081115397644822</v>
      </c>
      <c r="T78" s="348">
        <f>IF(T$16=0,0,T$16/TRE_fec!T$16)</f>
        <v>0.46312121759926411</v>
      </c>
      <c r="U78" s="348">
        <f>IF(U$16=0,0,U$16/TRE_fec!U$16)</f>
        <v>0.74836669480248408</v>
      </c>
      <c r="V78" s="348">
        <f>IF(V$16=0,0,V$16/TRE_fec!V$16)</f>
        <v>2.0652214342285022</v>
      </c>
      <c r="W78" s="348">
        <f>IF(W$16=0,0,W$16/TRE_fec!W$16)</f>
        <v>1.4901396262295534</v>
      </c>
      <c r="X78" s="348">
        <f>IF(X$16=0,0,X$16/TRE_fec!X$16)</f>
        <v>1.0472933888060343</v>
      </c>
      <c r="Y78" s="348">
        <f>IF(Y$16=0,0,Y$16/TRE_fec!Y$16)</f>
        <v>1.0429204359789275</v>
      </c>
      <c r="DA78" s="178"/>
    </row>
    <row r="79" spans="1:105" ht="12" customHeight="1" x14ac:dyDescent="0.25">
      <c r="A79" s="174" t="s">
        <v>2413</v>
      </c>
      <c r="B79" s="348">
        <f>IF(B$24=0,0,B$24/TRE_fec!B$24)</f>
        <v>1.5710907525421784</v>
      </c>
      <c r="C79" s="348">
        <f>IF(C$24=0,0,C$24/TRE_fec!C$24)</f>
        <v>1.5843847174265728</v>
      </c>
      <c r="D79" s="348">
        <f>IF(D$24=0,0,D$24/TRE_fec!D$24)</f>
        <v>1.5705592678535987</v>
      </c>
      <c r="E79" s="348">
        <f>IF(E$24=0,0,E$24/TRE_fec!E$24)</f>
        <v>1.4954791470816409</v>
      </c>
      <c r="F79" s="348">
        <f>IF(F$24=0,0,F$24/TRE_fec!F$24)</f>
        <v>1.5216707597934265</v>
      </c>
      <c r="G79" s="348">
        <f>IF(G$24=0,0,G$24/TRE_fec!G$24)</f>
        <v>1.5298859901301978</v>
      </c>
      <c r="H79" s="348">
        <f>IF(H$24=0,0,H$24/TRE_fec!H$24)</f>
        <v>1.4358162334949363</v>
      </c>
      <c r="I79" s="348">
        <f>IF(I$24=0,0,I$24/TRE_fec!I$24)</f>
        <v>1.3824383155108566</v>
      </c>
      <c r="J79" s="348">
        <f>IF(J$24=0,0,J$24/TRE_fec!J$24)</f>
        <v>1.4042757088544389</v>
      </c>
      <c r="K79" s="348">
        <f>IF(K$24=0,0,K$24/TRE_fec!K$24)</f>
        <v>1.3574282626541554</v>
      </c>
      <c r="L79" s="348">
        <f>IF(L$24=0,0,L$24/TRE_fec!L$24)</f>
        <v>1.3796726094629999</v>
      </c>
      <c r="M79" s="348">
        <f>IF(M$24=0,0,M$24/TRE_fec!M$24)</f>
        <v>1.6913921790600397</v>
      </c>
      <c r="N79" s="348">
        <f>IF(N$24=0,0,N$24/TRE_fec!N$24)</f>
        <v>1.6720470394406195</v>
      </c>
      <c r="O79" s="348">
        <f>IF(O$24=0,0,O$24/TRE_fec!O$24)</f>
        <v>1.7224597908663208</v>
      </c>
      <c r="P79" s="348">
        <f>IF(P$24=0,0,P$24/TRE_fec!P$24)</f>
        <v>1.7095005460916044</v>
      </c>
      <c r="Q79" s="348">
        <f>IF(Q$24=0,0,Q$24/TRE_fec!Q$24)</f>
        <v>1.5991894569804903</v>
      </c>
      <c r="R79" s="348">
        <f>IF(R$24=0,0,R$24/TRE_fec!R$24)</f>
        <v>1.6077723496458005</v>
      </c>
      <c r="S79" s="348">
        <f>IF(S$24=0,0,S$24/TRE_fec!S$24)</f>
        <v>1.6132992226792466</v>
      </c>
      <c r="T79" s="348">
        <f>IF(T$24=0,0,T$24/TRE_fec!T$24)</f>
        <v>1.3285812237118129</v>
      </c>
      <c r="U79" s="348">
        <f>IF(U$24=0,0,U$24/TRE_fec!U$24)</f>
        <v>1.4679596939516455</v>
      </c>
      <c r="V79" s="348">
        <f>IF(V$24=0,0,V$24/TRE_fec!V$24)</f>
        <v>1.69951248670217</v>
      </c>
      <c r="W79" s="348">
        <f>IF(W$24=0,0,W$24/TRE_fec!W$24)</f>
        <v>0.84496348054273196</v>
      </c>
      <c r="X79" s="348">
        <f>IF(X$24=0,0,X$24/TRE_fec!X$24)</f>
        <v>0.59391078199193148</v>
      </c>
      <c r="Y79" s="348">
        <f>IF(Y$24=0,0,Y$24/TRE_fec!Y$24)</f>
        <v>0.55850409707265669</v>
      </c>
      <c r="DA79" s="178"/>
    </row>
    <row r="80" spans="1:105" ht="12" customHeight="1" x14ac:dyDescent="0.25">
      <c r="A80" s="174" t="s">
        <v>2418</v>
      </c>
      <c r="B80" s="348">
        <f>IF(B$27=0,0,B$27/TRE_fec!B$27)</f>
        <v>0.85166542988632032</v>
      </c>
      <c r="C80" s="348">
        <f>IF(C$27=0,0,C$27/TRE_fec!C$27)</f>
        <v>0.99086532719110809</v>
      </c>
      <c r="D80" s="348">
        <f>IF(D$27=0,0,D$27/TRE_fec!D$27)</f>
        <v>0.85288039708374663</v>
      </c>
      <c r="E80" s="348">
        <f>IF(E$27=0,0,E$27/TRE_fec!E$27)</f>
        <v>0.61628862613292601</v>
      </c>
      <c r="F80" s="348">
        <f>IF(F$27=0,0,F$27/TRE_fec!F$27)</f>
        <v>0.82075619548054513</v>
      </c>
      <c r="G80" s="348">
        <f>IF(G$27=0,0,G$27/TRE_fec!G$27)</f>
        <v>0.76970755222318077</v>
      </c>
      <c r="H80" s="348">
        <f>IF(H$27=0,0,H$27/TRE_fec!H$27)</f>
        <v>0.40297730750679739</v>
      </c>
      <c r="I80" s="348">
        <f>IF(I$27=0,0,I$27/TRE_fec!I$27)</f>
        <v>0.31306296172081099</v>
      </c>
      <c r="J80" s="348">
        <f>IF(J$27=0,0,J$27/TRE_fec!J$27)</f>
        <v>0.27373597767212943</v>
      </c>
      <c r="K80" s="348">
        <f>IF(K$27=0,0,K$27/TRE_fec!K$27)</f>
        <v>0.2133748053432982</v>
      </c>
      <c r="L80" s="348">
        <f>IF(L$27=0,0,L$27/TRE_fec!L$27)</f>
        <v>0.35771948162168082</v>
      </c>
      <c r="M80" s="348">
        <f>IF(M$27=0,0,M$27/TRE_fec!M$27)</f>
        <v>1.2997640581580863</v>
      </c>
      <c r="N80" s="348">
        <f>IF(N$27=0,0,N$27/TRE_fec!N$27)</f>
        <v>1.0187799923427832</v>
      </c>
      <c r="O80" s="348">
        <f>IF(O$27=0,0,O$27/TRE_fec!O$27)</f>
        <v>1.3286160458644642</v>
      </c>
      <c r="P80" s="348">
        <f>IF(P$27=0,0,P$27/TRE_fec!P$27)</f>
        <v>1.2602352947859758</v>
      </c>
      <c r="Q80" s="348">
        <f>IF(Q$27=0,0,Q$27/TRE_fec!Q$27)</f>
        <v>0.67874973128337313</v>
      </c>
      <c r="R80" s="348">
        <f>IF(R$27=0,0,R$27/TRE_fec!R$27)</f>
        <v>0.71897819197322721</v>
      </c>
      <c r="S80" s="348">
        <f>IF(S$27=0,0,S$27/TRE_fec!S$27)</f>
        <v>1.081115397644822</v>
      </c>
      <c r="T80" s="348">
        <f>IF(T$27=0,0,T$27/TRE_fec!T$27)</f>
        <v>0.46312121759926456</v>
      </c>
      <c r="U80" s="348">
        <f>IF(U$27=0,0,U$27/TRE_fec!U$27)</f>
        <v>0.74836669480248386</v>
      </c>
      <c r="V80" s="348">
        <f>IF(V$27=0,0,V$27/TRE_fec!V$27)</f>
        <v>2.0652214342285022</v>
      </c>
      <c r="W80" s="348">
        <f>IF(W$27=0,0,W$27/TRE_fec!W$27)</f>
        <v>1.490139626229553</v>
      </c>
      <c r="X80" s="348">
        <f>IF(X$27=0,0,X$27/TRE_fec!X$27)</f>
        <v>1.0472933888060343</v>
      </c>
      <c r="Y80" s="348">
        <f>IF(Y$27=0,0,Y$27/TRE_fec!Y$27)</f>
        <v>1.0429204359789273</v>
      </c>
      <c r="DA80" s="178"/>
    </row>
    <row r="81" spans="1:105" ht="12" customHeight="1" x14ac:dyDescent="0.25">
      <c r="A81" s="174" t="s">
        <v>2428</v>
      </c>
      <c r="B81" s="348">
        <f>IF(B$35=0,0,B$35/TRE_fec!B$35)</f>
        <v>2.7887067401266181</v>
      </c>
      <c r="C81" s="348">
        <f>IF(C$35=0,0,C$35/TRE_fec!C$35)</f>
        <v>2.8336393344710942</v>
      </c>
      <c r="D81" s="348">
        <f>IF(D$35=0,0,D$35/TRE_fec!D$35)</f>
        <v>2.7913706454425231</v>
      </c>
      <c r="E81" s="348">
        <f>IF(E$35=0,0,E$35/TRE_fec!E$35)</f>
        <v>2.8430597435247269</v>
      </c>
      <c r="F81" s="348">
        <f>IF(F$35=0,0,F$35/TRE_fec!F$35)</f>
        <v>2.8996077149186616</v>
      </c>
      <c r="G81" s="348">
        <f>IF(G$35=0,0,G$35/TRE_fec!G$35)</f>
        <v>2.8558827174803083</v>
      </c>
      <c r="H81" s="348">
        <f>IF(H$35=0,0,H$35/TRE_fec!H$35)</f>
        <v>2.8047789978294473</v>
      </c>
      <c r="I81" s="348">
        <f>IF(I$35=0,0,I$35/TRE_fec!I$35)</f>
        <v>2.8276429692416918</v>
      </c>
      <c r="J81" s="348">
        <f>IF(J$35=0,0,J$35/TRE_fec!J$35)</f>
        <v>2.6901614392751321</v>
      </c>
      <c r="K81" s="348">
        <f>IF(K$35=0,0,K$35/TRE_fec!K$35)</f>
        <v>2.7029643202779412</v>
      </c>
      <c r="L81" s="348">
        <f>IF(L$35=0,0,L$35/TRE_fec!L$35)</f>
        <v>2.8835553186823257</v>
      </c>
      <c r="M81" s="348">
        <f>IF(M$35=0,0,M$35/TRE_fec!M$35)</f>
        <v>2.5838758313715826</v>
      </c>
      <c r="N81" s="348">
        <f>IF(N$35=0,0,N$35/TRE_fec!N$35)</f>
        <v>2.3521631364748217</v>
      </c>
      <c r="O81" s="348">
        <f>IF(O$35=0,0,O$35/TRE_fec!O$35)</f>
        <v>2.354964600497</v>
      </c>
      <c r="P81" s="348">
        <f>IF(P$35=0,0,P$35/TRE_fec!P$35)</f>
        <v>2.3586485872977443</v>
      </c>
      <c r="Q81" s="348">
        <f>IF(Q$35=0,0,Q$35/TRE_fec!Q$35)</f>
        <v>2.3602876075689765</v>
      </c>
      <c r="R81" s="348">
        <f>IF(R$35=0,0,R$35/TRE_fec!R$35)</f>
        <v>2.3587988747585573</v>
      </c>
      <c r="S81" s="348">
        <f>IF(S$35=0,0,S$35/TRE_fec!S$35)</f>
        <v>2.7396250368079333</v>
      </c>
      <c r="T81" s="348">
        <f>IF(T$35=0,0,T$35/TRE_fec!T$35)</f>
        <v>2.9916940191145005</v>
      </c>
      <c r="U81" s="348">
        <f>IF(U$35=0,0,U$35/TRE_fec!U$35)</f>
        <v>2.9456904993002584</v>
      </c>
      <c r="V81" s="348">
        <f>IF(V$35=0,0,V$35/TRE_fec!V$35)</f>
        <v>2.9467471765229583</v>
      </c>
      <c r="W81" s="348">
        <f>IF(W$35=0,0,W$35/TRE_fec!W$35)</f>
        <v>3.1011962517228917</v>
      </c>
      <c r="X81" s="348">
        <f>IF(X$35=0,0,X$35/TRE_fec!X$35)</f>
        <v>3.1019817845167936</v>
      </c>
      <c r="Y81" s="348">
        <f>IF(Y$35=0,0,Y$35/TRE_fec!Y$35)</f>
        <v>3.1020749198765638</v>
      </c>
      <c r="DA81" s="178"/>
    </row>
    <row r="82" spans="1:105" ht="12" customHeight="1" x14ac:dyDescent="0.25">
      <c r="A82" s="174" t="s">
        <v>2440</v>
      </c>
      <c r="B82" s="348">
        <f>IF(B$46=0,0,B$46/TRE_fec!B$46)</f>
        <v>0</v>
      </c>
      <c r="C82" s="348">
        <f>IF(C$46=0,0,C$46/TRE_fec!C$46)</f>
        <v>0</v>
      </c>
      <c r="D82" s="348">
        <f>IF(D$46=0,0,D$46/TRE_fec!D$46)</f>
        <v>0</v>
      </c>
      <c r="E82" s="348">
        <f>IF(E$46=0,0,E$46/TRE_fec!E$46)</f>
        <v>0</v>
      </c>
      <c r="F82" s="348">
        <f>IF(F$46=0,0,F$46/TRE_fec!F$46)</f>
        <v>0</v>
      </c>
      <c r="G82" s="348">
        <f>IF(G$46=0,0,G$46/TRE_fec!G$46)</f>
        <v>0</v>
      </c>
      <c r="H82" s="348">
        <f>IF(H$46=0,0,H$46/TRE_fec!H$46)</f>
        <v>0</v>
      </c>
      <c r="I82" s="348">
        <f>IF(I$46=0,0,I$46/TRE_fec!I$46)</f>
        <v>0</v>
      </c>
      <c r="J82" s="348">
        <f>IF(J$46=0,0,J$46/TRE_fec!J$46)</f>
        <v>0</v>
      </c>
      <c r="K82" s="348">
        <f>IF(K$46=0,0,K$46/TRE_fec!K$46)</f>
        <v>0</v>
      </c>
      <c r="L82" s="348">
        <f>IF(L$46=0,0,L$46/TRE_fec!L$46)</f>
        <v>0</v>
      </c>
      <c r="M82" s="348">
        <f>IF(M$46=0,0,M$46/TRE_fec!M$46)</f>
        <v>0</v>
      </c>
      <c r="N82" s="348">
        <f>IF(N$46=0,0,N$46/TRE_fec!N$46)</f>
        <v>0</v>
      </c>
      <c r="O82" s="348">
        <f>IF(O$46=0,0,O$46/TRE_fec!O$46)</f>
        <v>0</v>
      </c>
      <c r="P82" s="348">
        <f>IF(P$46=0,0,P$46/TRE_fec!P$46)</f>
        <v>0</v>
      </c>
      <c r="Q82" s="348">
        <f>IF(Q$46=0,0,Q$46/TRE_fec!Q$46)</f>
        <v>0</v>
      </c>
      <c r="R82" s="348">
        <f>IF(R$46=0,0,R$46/TRE_fec!R$46)</f>
        <v>0</v>
      </c>
      <c r="S82" s="348">
        <f>IF(S$46=0,0,S$46/TRE_fec!S$46)</f>
        <v>0</v>
      </c>
      <c r="T82" s="348">
        <f>IF(T$46=0,0,T$46/TRE_fec!T$46)</f>
        <v>0</v>
      </c>
      <c r="U82" s="348">
        <f>IF(U$46=0,0,U$46/TRE_fec!U$46)</f>
        <v>0</v>
      </c>
      <c r="V82" s="348">
        <f>IF(V$46=0,0,V$46/TRE_fec!V$46)</f>
        <v>0</v>
      </c>
      <c r="W82" s="348">
        <f>IF(W$46=0,0,W$46/TRE_fec!W$46)</f>
        <v>0</v>
      </c>
      <c r="X82" s="348">
        <f>IF(X$46=0,0,X$46/TRE_fec!X$46)</f>
        <v>0</v>
      </c>
      <c r="Y82" s="348">
        <f>IF(Y$46=0,0,Y$46/TRE_fec!Y$46)</f>
        <v>0</v>
      </c>
      <c r="DA82" s="178"/>
    </row>
    <row r="83" spans="1:105" ht="12" customHeight="1" x14ac:dyDescent="0.25">
      <c r="A83" s="41" t="s">
        <v>2442</v>
      </c>
      <c r="B83" s="333">
        <f>IF(B$47=0,0,B$47/TRE_fec!B$47)</f>
        <v>0</v>
      </c>
      <c r="C83" s="333">
        <f>IF(C$47=0,0,C$47/TRE_fec!C$47)</f>
        <v>0</v>
      </c>
      <c r="D83" s="333">
        <f>IF(D$47=0,0,D$47/TRE_fec!D$47)</f>
        <v>0</v>
      </c>
      <c r="E83" s="333">
        <f>IF(E$47=0,0,E$47/TRE_fec!E$47)</f>
        <v>0</v>
      </c>
      <c r="F83" s="333">
        <f>IF(F$47=0,0,F$47/TRE_fec!F$47)</f>
        <v>0</v>
      </c>
      <c r="G83" s="333">
        <f>IF(G$47=0,0,G$47/TRE_fec!G$47)</f>
        <v>0</v>
      </c>
      <c r="H83" s="333">
        <f>IF(H$47=0,0,H$47/TRE_fec!H$47)</f>
        <v>0</v>
      </c>
      <c r="I83" s="333">
        <f>IF(I$47=0,0,I$47/TRE_fec!I$47)</f>
        <v>0</v>
      </c>
      <c r="J83" s="333">
        <f>IF(J$47=0,0,J$47/TRE_fec!J$47)</f>
        <v>0</v>
      </c>
      <c r="K83" s="333">
        <f>IF(K$47=0,0,K$47/TRE_fec!K$47)</f>
        <v>0</v>
      </c>
      <c r="L83" s="333">
        <f>IF(L$47=0,0,L$47/TRE_fec!L$47)</f>
        <v>0</v>
      </c>
      <c r="M83" s="333">
        <f>IF(M$47=0,0,M$47/TRE_fec!M$47)</f>
        <v>0</v>
      </c>
      <c r="N83" s="333">
        <f>IF(N$47=0,0,N$47/TRE_fec!N$47)</f>
        <v>0</v>
      </c>
      <c r="O83" s="333">
        <f>IF(O$47=0,0,O$47/TRE_fec!O$47)</f>
        <v>0</v>
      </c>
      <c r="P83" s="333">
        <f>IF(P$47=0,0,P$47/TRE_fec!P$47)</f>
        <v>0</v>
      </c>
      <c r="Q83" s="333">
        <f>IF(Q$47=0,0,Q$47/TRE_fec!Q$47)</f>
        <v>0</v>
      </c>
      <c r="R83" s="333">
        <f>IF(R$47=0,0,R$47/TRE_fec!R$47)</f>
        <v>0</v>
      </c>
      <c r="S83" s="333">
        <f>IF(S$47=0,0,S$47/TRE_fec!S$47)</f>
        <v>0</v>
      </c>
      <c r="T83" s="333">
        <f>IF(T$47=0,0,T$47/TRE_fec!T$47)</f>
        <v>0</v>
      </c>
      <c r="U83" s="333">
        <f>IF(U$47=0,0,U$47/TRE_fec!U$47)</f>
        <v>0</v>
      </c>
      <c r="V83" s="333">
        <f>IF(V$47=0,0,V$47/TRE_fec!V$47)</f>
        <v>0</v>
      </c>
      <c r="W83" s="333">
        <f>IF(W$47=0,0,W$47/TRE_fec!W$47)</f>
        <v>0</v>
      </c>
      <c r="X83" s="333">
        <f>IF(X$47=0,0,X$47/TRE_fec!X$47)</f>
        <v>0</v>
      </c>
      <c r="Y83" s="333">
        <f>IF(Y$47=0,0,Y$47/TRE_fec!Y$47)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equipment"</f>
        <v>LU: Machinery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578.98565946723613</v>
      </c>
      <c r="C3" s="203">
        <v>621.58478351193833</v>
      </c>
      <c r="D3" s="203">
        <v>609.166229553569</v>
      </c>
      <c r="E3" s="203">
        <v>553.94728937218849</v>
      </c>
      <c r="F3" s="203">
        <v>502.81396954986468</v>
      </c>
      <c r="G3" s="203">
        <v>523.80714944622844</v>
      </c>
      <c r="H3" s="203">
        <v>638.81036351679779</v>
      </c>
      <c r="I3" s="203">
        <v>611.3270226441133</v>
      </c>
      <c r="J3" s="203">
        <v>491.01428778713068</v>
      </c>
      <c r="K3" s="203">
        <v>512.63585115060141</v>
      </c>
      <c r="L3" s="203">
        <v>507.26718975455719</v>
      </c>
      <c r="M3" s="203">
        <v>544.81637176365598</v>
      </c>
      <c r="N3" s="203">
        <v>563.78457894694645</v>
      </c>
      <c r="O3" s="203">
        <v>496.01608743717549</v>
      </c>
      <c r="P3" s="203">
        <v>1093.552683458832</v>
      </c>
      <c r="Q3" s="203">
        <v>1210.9736780546209</v>
      </c>
      <c r="R3" s="203">
        <v>935.38837025201212</v>
      </c>
      <c r="S3" s="203">
        <v>447.34452309764799</v>
      </c>
      <c r="T3" s="203">
        <v>410.42920222338739</v>
      </c>
      <c r="U3" s="203">
        <v>420.6372919628464</v>
      </c>
      <c r="V3" s="203">
        <v>331.74448689128769</v>
      </c>
      <c r="W3" s="203">
        <v>340.0589339886422</v>
      </c>
      <c r="X3" s="203">
        <v>260.66902256908452</v>
      </c>
      <c r="Y3" s="203">
        <v>322.77860290673959</v>
      </c>
      <c r="DA3" s="112" t="s">
        <v>2524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518.70348696709686</v>
      </c>
      <c r="C5" s="203">
        <v>515.94859185680571</v>
      </c>
      <c r="D5" s="203">
        <v>552.5603402105636</v>
      </c>
      <c r="E5" s="203">
        <v>559.43356703921859</v>
      </c>
      <c r="F5" s="203">
        <v>552.63413452434429</v>
      </c>
      <c r="G5" s="203">
        <v>516.099087885823</v>
      </c>
      <c r="H5" s="203">
        <v>499.54979135087518</v>
      </c>
      <c r="I5" s="203">
        <v>543.18745138537224</v>
      </c>
      <c r="J5" s="203">
        <v>521.6288527069554</v>
      </c>
      <c r="K5" s="203">
        <v>453.15553635777547</v>
      </c>
      <c r="L5" s="203">
        <v>547.65459995810818</v>
      </c>
      <c r="M5" s="203">
        <v>419.52220216476479</v>
      </c>
      <c r="N5" s="203">
        <v>366.65939828475138</v>
      </c>
      <c r="O5" s="203">
        <v>353.54312260624181</v>
      </c>
      <c r="P5" s="203">
        <v>342.61542386465698</v>
      </c>
      <c r="Q5" s="203">
        <v>433.30438861998601</v>
      </c>
      <c r="R5" s="203">
        <v>493.36335431426289</v>
      </c>
      <c r="S5" s="203">
        <v>468.11744328517722</v>
      </c>
      <c r="T5" s="203">
        <v>284.62098941719512</v>
      </c>
      <c r="U5" s="203">
        <v>390.37342751082338</v>
      </c>
      <c r="V5" s="203">
        <v>372.91009229376328</v>
      </c>
      <c r="W5" s="203">
        <v>1572.018511155107</v>
      </c>
      <c r="X5" s="203">
        <v>1662.9285727798249</v>
      </c>
      <c r="Y5" s="203">
        <v>1609.6755829136901</v>
      </c>
      <c r="DA5" s="112" t="s">
        <v>2525</v>
      </c>
    </row>
    <row r="6" spans="1:105" ht="12" customHeight="1" x14ac:dyDescent="0.25">
      <c r="A6" s="154" t="s">
        <v>2112</v>
      </c>
      <c r="B6" s="338">
        <v>648.379358708871</v>
      </c>
      <c r="C6" s="338">
        <v>615.96039077342743</v>
      </c>
      <c r="D6" s="338">
        <v>615.96039077342743</v>
      </c>
      <c r="E6" s="338">
        <v>615.96039077342743</v>
      </c>
      <c r="F6" s="338">
        <v>583.54142283798387</v>
      </c>
      <c r="G6" s="338">
        <v>583.54142283798387</v>
      </c>
      <c r="H6" s="338">
        <v>551.12245490254031</v>
      </c>
      <c r="I6" s="338">
        <v>583.54142283798387</v>
      </c>
      <c r="J6" s="338">
        <v>583.54142283798387</v>
      </c>
      <c r="K6" s="338">
        <v>551.12245490254031</v>
      </c>
      <c r="L6" s="338">
        <v>583.54142283798387</v>
      </c>
      <c r="M6" s="338">
        <v>583.54142283798387</v>
      </c>
      <c r="N6" s="338">
        <v>551.12245490254031</v>
      </c>
      <c r="O6" s="338">
        <v>518.70348696709675</v>
      </c>
      <c r="P6" s="338">
        <v>518.70348696709675</v>
      </c>
      <c r="Q6" s="338">
        <v>486.28451903165319</v>
      </c>
      <c r="R6" s="338">
        <v>551.12245490254031</v>
      </c>
      <c r="S6" s="338">
        <v>551.12245490254031</v>
      </c>
      <c r="T6" s="338">
        <v>518.70348696709675</v>
      </c>
      <c r="U6" s="338">
        <v>486.28451903165319</v>
      </c>
      <c r="V6" s="338">
        <v>486.28451903165319</v>
      </c>
      <c r="W6" s="338">
        <v>1685.786332643065</v>
      </c>
      <c r="X6" s="338">
        <v>1750.6242685139521</v>
      </c>
      <c r="Y6" s="338">
        <v>1750.6242685139521</v>
      </c>
      <c r="DA6" s="160" t="s">
        <v>2526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32.418967935443547</v>
      </c>
      <c r="F7" s="340">
        <v>0</v>
      </c>
      <c r="G7" s="340">
        <v>0</v>
      </c>
      <c r="H7" s="340">
        <v>0</v>
      </c>
      <c r="I7" s="340">
        <v>64.837935870887108</v>
      </c>
      <c r="J7" s="340">
        <v>0</v>
      </c>
      <c r="K7" s="340">
        <v>0</v>
      </c>
      <c r="L7" s="340">
        <v>64.837935870887108</v>
      </c>
      <c r="M7" s="340">
        <v>0</v>
      </c>
      <c r="N7" s="340">
        <v>0</v>
      </c>
      <c r="O7" s="340">
        <v>0</v>
      </c>
      <c r="P7" s="340">
        <v>0</v>
      </c>
      <c r="Q7" s="340">
        <v>0</v>
      </c>
      <c r="R7" s="340">
        <v>97.256903806330655</v>
      </c>
      <c r="S7" s="340">
        <v>0</v>
      </c>
      <c r="T7" s="340">
        <v>0</v>
      </c>
      <c r="U7" s="340">
        <v>0</v>
      </c>
      <c r="V7" s="340">
        <v>0</v>
      </c>
      <c r="W7" s="340">
        <v>1231.9207815468551</v>
      </c>
      <c r="X7" s="340">
        <v>97.256903806330655</v>
      </c>
      <c r="Y7" s="340">
        <v>0</v>
      </c>
      <c r="DA7" s="161" t="s">
        <v>2527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32.418967935443561</v>
      </c>
      <c r="D8" s="342">
        <f t="shared" si="0"/>
        <v>0</v>
      </c>
      <c r="E8" s="342">
        <f t="shared" si="0"/>
        <v>32.418967935443561</v>
      </c>
      <c r="F8" s="342">
        <f t="shared" si="0"/>
        <v>32.418967935443561</v>
      </c>
      <c r="G8" s="342">
        <f t="shared" si="0"/>
        <v>0</v>
      </c>
      <c r="H8" s="342">
        <f t="shared" si="0"/>
        <v>32.418967935443561</v>
      </c>
      <c r="I8" s="342">
        <f t="shared" si="0"/>
        <v>32.418967935443561</v>
      </c>
      <c r="J8" s="342">
        <f t="shared" si="0"/>
        <v>0</v>
      </c>
      <c r="K8" s="342">
        <f t="shared" si="0"/>
        <v>32.418967935443561</v>
      </c>
      <c r="L8" s="342">
        <f t="shared" si="0"/>
        <v>32.418967935443561</v>
      </c>
      <c r="M8" s="342">
        <f t="shared" si="0"/>
        <v>0</v>
      </c>
      <c r="N8" s="342">
        <f t="shared" si="0"/>
        <v>32.418967935443561</v>
      </c>
      <c r="O8" s="342">
        <f t="shared" si="0"/>
        <v>32.418967935443561</v>
      </c>
      <c r="P8" s="342">
        <f t="shared" si="0"/>
        <v>0</v>
      </c>
      <c r="Q8" s="342">
        <f t="shared" si="0"/>
        <v>32.418967935443561</v>
      </c>
      <c r="R8" s="342">
        <f t="shared" si="0"/>
        <v>32.418967935443561</v>
      </c>
      <c r="S8" s="342">
        <f t="shared" si="0"/>
        <v>0</v>
      </c>
      <c r="T8" s="342">
        <f t="shared" si="0"/>
        <v>32.418967935443561</v>
      </c>
      <c r="U8" s="342">
        <f t="shared" si="0"/>
        <v>32.418967935443561</v>
      </c>
      <c r="V8" s="342">
        <f t="shared" si="0"/>
        <v>0</v>
      </c>
      <c r="W8" s="342">
        <f t="shared" si="0"/>
        <v>32.418967935443334</v>
      </c>
      <c r="X8" s="342">
        <f t="shared" si="0"/>
        <v>32.418967935443561</v>
      </c>
      <c r="Y8" s="342">
        <f t="shared" si="0"/>
        <v>0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129.67587174177413</v>
      </c>
      <c r="C9" s="343">
        <f t="shared" si="1"/>
        <v>100.01179891662173</v>
      </c>
      <c r="D9" s="343">
        <f t="shared" si="1"/>
        <v>63.400050562863839</v>
      </c>
      <c r="E9" s="343">
        <f t="shared" si="1"/>
        <v>56.526823734208847</v>
      </c>
      <c r="F9" s="343">
        <f t="shared" si="1"/>
        <v>30.907288313639583</v>
      </c>
      <c r="G9" s="343">
        <f t="shared" si="1"/>
        <v>67.442334952160877</v>
      </c>
      <c r="H9" s="343">
        <f t="shared" si="1"/>
        <v>51.57266355166513</v>
      </c>
      <c r="I9" s="343">
        <f t="shared" si="1"/>
        <v>40.353971452611631</v>
      </c>
      <c r="J9" s="343">
        <f t="shared" si="1"/>
        <v>61.912570131028474</v>
      </c>
      <c r="K9" s="343">
        <f t="shared" si="1"/>
        <v>97.966918544764837</v>
      </c>
      <c r="L9" s="343">
        <f t="shared" si="1"/>
        <v>35.886822879875695</v>
      </c>
      <c r="M9" s="343">
        <f t="shared" si="1"/>
        <v>164.01922067321908</v>
      </c>
      <c r="N9" s="343">
        <f t="shared" si="1"/>
        <v>184.46305661778894</v>
      </c>
      <c r="O9" s="343">
        <f t="shared" si="1"/>
        <v>165.16036436085494</v>
      </c>
      <c r="P9" s="343">
        <f t="shared" si="1"/>
        <v>176.08806310243978</v>
      </c>
      <c r="Q9" s="343">
        <f t="shared" si="1"/>
        <v>52.980130411667176</v>
      </c>
      <c r="R9" s="343">
        <f t="shared" si="1"/>
        <v>57.75910058827742</v>
      </c>
      <c r="S9" s="343">
        <f t="shared" si="1"/>
        <v>83.005011617363095</v>
      </c>
      <c r="T9" s="343">
        <f t="shared" si="1"/>
        <v>234.08249754990163</v>
      </c>
      <c r="U9" s="343">
        <f t="shared" si="1"/>
        <v>95.911091520829814</v>
      </c>
      <c r="V9" s="343">
        <f t="shared" si="1"/>
        <v>113.37442673788991</v>
      </c>
      <c r="W9" s="343">
        <f t="shared" si="1"/>
        <v>113.76782148795792</v>
      </c>
      <c r="X9" s="343">
        <f t="shared" si="1"/>
        <v>87.695695734127185</v>
      </c>
      <c r="Y9" s="343">
        <f t="shared" si="1"/>
        <v>140.94868560026202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13.41788478073947</v>
      </c>
      <c r="C12" s="210">
        <v>13.956921754084259</v>
      </c>
      <c r="D12" s="210">
        <v>15.11702493551161</v>
      </c>
      <c r="E12" s="210">
        <v>16.961134995700771</v>
      </c>
      <c r="F12" s="210">
        <v>16.39578675838349</v>
      </c>
      <c r="G12" s="210">
        <v>14.988822012037829</v>
      </c>
      <c r="H12" s="210">
        <v>13.6055030094583</v>
      </c>
      <c r="I12" s="210">
        <v>14.039896818572659</v>
      </c>
      <c r="J12" s="210">
        <v>14.215907136715391</v>
      </c>
      <c r="K12" s="210">
        <v>12.9609630266552</v>
      </c>
      <c r="L12" s="210">
        <v>15.44858125537403</v>
      </c>
      <c r="M12" s="210">
        <v>10.92674118658641</v>
      </c>
      <c r="N12" s="210">
        <v>9.4805674978503873</v>
      </c>
      <c r="O12" s="210">
        <v>9.365778159931212</v>
      </c>
      <c r="P12" s="210">
        <v>8.5030954428202907</v>
      </c>
      <c r="Q12" s="210">
        <v>10.39372312983663</v>
      </c>
      <c r="R12" s="210">
        <v>11.711435941530519</v>
      </c>
      <c r="S12" s="210">
        <v>11.00094582975064</v>
      </c>
      <c r="T12" s="210">
        <v>6.5472914875322443</v>
      </c>
      <c r="U12" s="210">
        <v>8.8680997420464323</v>
      </c>
      <c r="V12" s="210">
        <v>8.5649183147033519</v>
      </c>
      <c r="W12" s="210">
        <v>36.044711951848669</v>
      </c>
      <c r="X12" s="210">
        <v>36.150902837489262</v>
      </c>
      <c r="Y12" s="210">
        <v>33.447549441100598</v>
      </c>
      <c r="DA12" s="109" t="s">
        <v>2528</v>
      </c>
    </row>
    <row r="13" spans="1:105" ht="12" customHeight="1" x14ac:dyDescent="0.25">
      <c r="A13" s="24" t="s">
        <v>28</v>
      </c>
      <c r="B13" s="213">
        <v>0</v>
      </c>
      <c r="C13" s="213">
        <v>0</v>
      </c>
      <c r="D13" s="213">
        <v>0</v>
      </c>
      <c r="E13" s="213">
        <v>0</v>
      </c>
      <c r="F13" s="213">
        <v>0</v>
      </c>
      <c r="G13" s="213">
        <v>0</v>
      </c>
      <c r="H13" s="213">
        <v>0</v>
      </c>
      <c r="I13" s="213">
        <v>0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2529</v>
      </c>
    </row>
    <row r="14" spans="1:105" ht="12" customHeight="1" x14ac:dyDescent="0.25">
      <c r="A14" s="14" t="s">
        <v>29</v>
      </c>
      <c r="B14" s="204">
        <f t="shared" ref="B14:Y14" si="2">B15+B16+B17+B18+B19</f>
        <v>1.8934651762682719</v>
      </c>
      <c r="C14" s="204">
        <f t="shared" si="2"/>
        <v>2.393723129836629</v>
      </c>
      <c r="D14" s="204">
        <f t="shared" si="2"/>
        <v>2.1583834909716249</v>
      </c>
      <c r="E14" s="204">
        <f t="shared" si="2"/>
        <v>1.5505588993981081</v>
      </c>
      <c r="F14" s="204">
        <f t="shared" si="2"/>
        <v>2.007136715391229</v>
      </c>
      <c r="G14" s="204">
        <f t="shared" si="2"/>
        <v>1.719948409286328</v>
      </c>
      <c r="H14" s="204">
        <f t="shared" si="2"/>
        <v>1.0522785898538261</v>
      </c>
      <c r="I14" s="204">
        <f t="shared" si="2"/>
        <v>1.020808254514187</v>
      </c>
      <c r="J14" s="204">
        <f t="shared" si="2"/>
        <v>0.73465176268271715</v>
      </c>
      <c r="K14" s="204">
        <f t="shared" si="2"/>
        <v>0.65554600171969035</v>
      </c>
      <c r="L14" s="204">
        <f t="shared" si="2"/>
        <v>1.458211521926053</v>
      </c>
      <c r="M14" s="204">
        <f t="shared" si="2"/>
        <v>1.0400687876182291</v>
      </c>
      <c r="N14" s="204">
        <f t="shared" si="2"/>
        <v>0.16233877901977639</v>
      </c>
      <c r="O14" s="204">
        <f t="shared" si="2"/>
        <v>0.20799656061908861</v>
      </c>
      <c r="P14" s="204">
        <f t="shared" si="2"/>
        <v>0.13800515907136721</v>
      </c>
      <c r="Q14" s="204">
        <f t="shared" si="2"/>
        <v>0.40180567497850378</v>
      </c>
      <c r="R14" s="204">
        <f t="shared" si="2"/>
        <v>1.0188306104901119</v>
      </c>
      <c r="S14" s="204">
        <f t="shared" si="2"/>
        <v>2.0508168529664661</v>
      </c>
      <c r="T14" s="204">
        <f t="shared" si="2"/>
        <v>2.099484092863285</v>
      </c>
      <c r="U14" s="204">
        <f t="shared" si="2"/>
        <v>4.0275150472914873</v>
      </c>
      <c r="V14" s="204">
        <f t="shared" si="2"/>
        <v>3.634823731728289</v>
      </c>
      <c r="W14" s="204">
        <f t="shared" si="2"/>
        <v>3.3527085124677551</v>
      </c>
      <c r="X14" s="204">
        <f t="shared" si="2"/>
        <v>2.62914875322442</v>
      </c>
      <c r="Y14" s="204">
        <f t="shared" si="2"/>
        <v>2.4921754084264829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2530</v>
      </c>
    </row>
    <row r="16" spans="1:105" ht="12" customHeight="1" x14ac:dyDescent="0.25">
      <c r="A16" s="18" t="s">
        <v>31</v>
      </c>
      <c r="B16" s="204">
        <v>0</v>
      </c>
      <c r="C16" s="204">
        <v>0</v>
      </c>
      <c r="D16" s="204">
        <v>0</v>
      </c>
      <c r="E16" s="204">
        <v>0</v>
      </c>
      <c r="F16" s="204">
        <v>0</v>
      </c>
      <c r="G16" s="204">
        <v>0</v>
      </c>
      <c r="H16" s="204">
        <v>0</v>
      </c>
      <c r="I16" s="204">
        <v>0</v>
      </c>
      <c r="J16" s="204">
        <v>0</v>
      </c>
      <c r="K16" s="204">
        <v>0</v>
      </c>
      <c r="L16" s="204">
        <v>0</v>
      </c>
      <c r="M16" s="204">
        <v>0</v>
      </c>
      <c r="N16" s="204">
        <v>0</v>
      </c>
      <c r="O16" s="204">
        <v>0</v>
      </c>
      <c r="P16" s="204">
        <v>0</v>
      </c>
      <c r="Q16" s="204">
        <v>0</v>
      </c>
      <c r="R16" s="204">
        <v>0</v>
      </c>
      <c r="S16" s="204">
        <v>0</v>
      </c>
      <c r="T16" s="204">
        <v>0</v>
      </c>
      <c r="U16" s="204">
        <v>0</v>
      </c>
      <c r="V16" s="204">
        <v>0</v>
      </c>
      <c r="W16" s="204">
        <v>0</v>
      </c>
      <c r="X16" s="204">
        <v>0</v>
      </c>
      <c r="Y16" s="204">
        <v>0</v>
      </c>
      <c r="DA16" s="71" t="s">
        <v>2531</v>
      </c>
    </row>
    <row r="17" spans="1:105" ht="12" customHeight="1" x14ac:dyDescent="0.25">
      <c r="A17" s="18" t="s">
        <v>71</v>
      </c>
      <c r="B17" s="204">
        <v>1.8934651762682719</v>
      </c>
      <c r="C17" s="204">
        <v>2.393723129836629</v>
      </c>
      <c r="D17" s="204">
        <v>2.1583834909716249</v>
      </c>
      <c r="E17" s="204">
        <v>1.5505588993981081</v>
      </c>
      <c r="F17" s="204">
        <v>2.007136715391229</v>
      </c>
      <c r="G17" s="204">
        <v>1.719948409286328</v>
      </c>
      <c r="H17" s="204">
        <v>1.0522785898538261</v>
      </c>
      <c r="I17" s="204">
        <v>1.020808254514187</v>
      </c>
      <c r="J17" s="204">
        <v>0.73465176268271715</v>
      </c>
      <c r="K17" s="204">
        <v>0.65554600171969035</v>
      </c>
      <c r="L17" s="204">
        <v>1.458211521926053</v>
      </c>
      <c r="M17" s="204">
        <v>1.0400687876182291</v>
      </c>
      <c r="N17" s="204">
        <v>0.16233877901977639</v>
      </c>
      <c r="O17" s="204">
        <v>0.20799656061908861</v>
      </c>
      <c r="P17" s="204">
        <v>0.13800515907136721</v>
      </c>
      <c r="Q17" s="204">
        <v>0.40180567497850378</v>
      </c>
      <c r="R17" s="204">
        <v>1.0188306104901119</v>
      </c>
      <c r="S17" s="204">
        <v>2.0508168529664661</v>
      </c>
      <c r="T17" s="204">
        <v>2.099484092863285</v>
      </c>
      <c r="U17" s="204">
        <v>4.0275150472914873</v>
      </c>
      <c r="V17" s="204">
        <v>3.634823731728289</v>
      </c>
      <c r="W17" s="204">
        <v>3.3527085124677551</v>
      </c>
      <c r="X17" s="204">
        <v>2.62914875322442</v>
      </c>
      <c r="Y17" s="204">
        <v>2.4921754084264829</v>
      </c>
      <c r="DA17" s="71" t="s">
        <v>2532</v>
      </c>
    </row>
    <row r="18" spans="1:105" ht="12" customHeight="1" x14ac:dyDescent="0.25">
      <c r="A18" s="18" t="s">
        <v>32</v>
      </c>
      <c r="B18" s="204">
        <v>0</v>
      </c>
      <c r="C18" s="204">
        <v>0</v>
      </c>
      <c r="D18" s="204">
        <v>0</v>
      </c>
      <c r="E18" s="204">
        <v>0</v>
      </c>
      <c r="F18" s="204">
        <v>0</v>
      </c>
      <c r="G18" s="204">
        <v>0</v>
      </c>
      <c r="H18" s="204">
        <v>0</v>
      </c>
      <c r="I18" s="204">
        <v>0</v>
      </c>
      <c r="J18" s="204">
        <v>0</v>
      </c>
      <c r="K18" s="204">
        <v>0</v>
      </c>
      <c r="L18" s="204">
        <v>0</v>
      </c>
      <c r="M18" s="204">
        <v>0</v>
      </c>
      <c r="N18" s="204">
        <v>0</v>
      </c>
      <c r="O18" s="204">
        <v>0</v>
      </c>
      <c r="P18" s="204">
        <v>0</v>
      </c>
      <c r="Q18" s="204">
        <v>0</v>
      </c>
      <c r="R18" s="204">
        <v>0</v>
      </c>
      <c r="S18" s="204">
        <v>0</v>
      </c>
      <c r="T18" s="204">
        <v>0</v>
      </c>
      <c r="U18" s="204">
        <v>0</v>
      </c>
      <c r="V18" s="204">
        <v>0</v>
      </c>
      <c r="W18" s="204">
        <v>0</v>
      </c>
      <c r="X18" s="204">
        <v>0</v>
      </c>
      <c r="Y18" s="204">
        <v>0</v>
      </c>
      <c r="DA18" s="71" t="s">
        <v>2533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0</v>
      </c>
      <c r="DA19" s="71" t="s">
        <v>2534</v>
      </c>
    </row>
    <row r="20" spans="1:105" ht="12" customHeight="1" x14ac:dyDescent="0.25">
      <c r="A20" s="14" t="s">
        <v>34</v>
      </c>
      <c r="B20" s="204">
        <f t="shared" ref="B20:Y20" si="3">B21+B22</f>
        <v>2.95030094582975</v>
      </c>
      <c r="C20" s="204">
        <f t="shared" si="3"/>
        <v>2.9420464316423041</v>
      </c>
      <c r="D20" s="204">
        <f t="shared" si="3"/>
        <v>3.3079965606190891</v>
      </c>
      <c r="E20" s="204">
        <f t="shared" si="3"/>
        <v>1.6521926053310401</v>
      </c>
      <c r="F20" s="204">
        <f t="shared" si="3"/>
        <v>1.552450558899398</v>
      </c>
      <c r="G20" s="204">
        <f t="shared" si="3"/>
        <v>1.3999140154772141</v>
      </c>
      <c r="H20" s="204">
        <f t="shared" si="3"/>
        <v>1.065864144453998</v>
      </c>
      <c r="I20" s="204">
        <f t="shared" si="3"/>
        <v>0.89140154772141011</v>
      </c>
      <c r="J20" s="204">
        <f t="shared" si="3"/>
        <v>1.0872742906276871</v>
      </c>
      <c r="K20" s="204">
        <f t="shared" si="3"/>
        <v>0.84703353396388648</v>
      </c>
      <c r="L20" s="204">
        <f t="shared" si="3"/>
        <v>0.85528804815133264</v>
      </c>
      <c r="M20" s="204">
        <f t="shared" si="3"/>
        <v>1.213354774101469</v>
      </c>
      <c r="N20" s="204">
        <f t="shared" si="3"/>
        <v>1.165544534630137</v>
      </c>
      <c r="O20" s="204">
        <f t="shared" si="3"/>
        <v>1.319061921880635</v>
      </c>
      <c r="P20" s="204">
        <f t="shared" si="3"/>
        <v>1.2536754303703661</v>
      </c>
      <c r="Q20" s="204">
        <f t="shared" si="3"/>
        <v>2.8104912777806348</v>
      </c>
      <c r="R20" s="204">
        <f t="shared" si="3"/>
        <v>2.9249461923590458</v>
      </c>
      <c r="S20" s="204">
        <f t="shared" si="3"/>
        <v>2.471127288783677</v>
      </c>
      <c r="T20" s="204">
        <f t="shared" si="3"/>
        <v>0.71740455721341057</v>
      </c>
      <c r="U20" s="204">
        <f t="shared" si="3"/>
        <v>0.82318910347773033</v>
      </c>
      <c r="V20" s="204">
        <f t="shared" si="3"/>
        <v>0.26560667582936709</v>
      </c>
      <c r="W20" s="204">
        <f t="shared" si="3"/>
        <v>13.0684028105895</v>
      </c>
      <c r="X20" s="204">
        <f t="shared" si="3"/>
        <v>8.7046350234871515</v>
      </c>
      <c r="Y20" s="204">
        <f t="shared" si="3"/>
        <v>7.1556946008085394</v>
      </c>
      <c r="DA20" s="71"/>
    </row>
    <row r="21" spans="1:105" ht="12" customHeight="1" x14ac:dyDescent="0.25">
      <c r="A21" s="18" t="s">
        <v>73</v>
      </c>
      <c r="B21" s="204">
        <v>2.95030094582975</v>
      </c>
      <c r="C21" s="204">
        <v>2.9420464316423041</v>
      </c>
      <c r="D21" s="204">
        <v>3.3079965606190891</v>
      </c>
      <c r="E21" s="204">
        <v>1.6521926053310401</v>
      </c>
      <c r="F21" s="204">
        <v>1.552450558899398</v>
      </c>
      <c r="G21" s="204">
        <v>1.3999140154772141</v>
      </c>
      <c r="H21" s="204">
        <v>1.065864144453998</v>
      </c>
      <c r="I21" s="204">
        <v>0.89140154772141011</v>
      </c>
      <c r="J21" s="204">
        <v>1.0872742906276871</v>
      </c>
      <c r="K21" s="204">
        <v>0.84703353396388648</v>
      </c>
      <c r="L21" s="204">
        <v>0.85528804815133264</v>
      </c>
      <c r="M21" s="204">
        <v>1.213354774101469</v>
      </c>
      <c r="N21" s="204">
        <v>1.165544534630137</v>
      </c>
      <c r="O21" s="204">
        <v>1.319061921880635</v>
      </c>
      <c r="P21" s="204">
        <v>1.2536754303703661</v>
      </c>
      <c r="Q21" s="204">
        <v>2.8104912777806348</v>
      </c>
      <c r="R21" s="204">
        <v>2.9249461923590458</v>
      </c>
      <c r="S21" s="204">
        <v>2.471127288783677</v>
      </c>
      <c r="T21" s="204">
        <v>0.71740455721341057</v>
      </c>
      <c r="U21" s="204">
        <v>0.82318910347773033</v>
      </c>
      <c r="V21" s="204">
        <v>0.26560667582936709</v>
      </c>
      <c r="W21" s="204">
        <v>13.0684028105895</v>
      </c>
      <c r="X21" s="204">
        <v>8.7046350234871515</v>
      </c>
      <c r="Y21" s="204">
        <v>7.1556946008085394</v>
      </c>
      <c r="DA21" s="71" t="s">
        <v>2535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2536</v>
      </c>
    </row>
    <row r="23" spans="1:105" ht="12" customHeight="1" x14ac:dyDescent="0.25">
      <c r="A23" s="14" t="s">
        <v>37</v>
      </c>
      <c r="B23" s="204">
        <f t="shared" ref="B23:Y23" si="4">B24+B25+B26+B27+B28+B29</f>
        <v>0</v>
      </c>
      <c r="C23" s="204">
        <f t="shared" si="4"/>
        <v>0</v>
      </c>
      <c r="D23" s="204">
        <f t="shared" si="4"/>
        <v>0</v>
      </c>
      <c r="E23" s="204">
        <f t="shared" si="4"/>
        <v>0</v>
      </c>
      <c r="F23" s="204">
        <f t="shared" si="4"/>
        <v>0</v>
      </c>
      <c r="G23" s="204">
        <f t="shared" si="4"/>
        <v>0</v>
      </c>
      <c r="H23" s="204">
        <f t="shared" si="4"/>
        <v>0</v>
      </c>
      <c r="I23" s="204">
        <f t="shared" si="4"/>
        <v>0</v>
      </c>
      <c r="J23" s="204">
        <f t="shared" si="4"/>
        <v>0</v>
      </c>
      <c r="K23" s="204">
        <f t="shared" si="4"/>
        <v>0</v>
      </c>
      <c r="L23" s="204">
        <f t="shared" si="4"/>
        <v>0</v>
      </c>
      <c r="M23" s="204">
        <f t="shared" si="4"/>
        <v>7.4668763541843966E-4</v>
      </c>
      <c r="N23" s="204">
        <f t="shared" si="4"/>
        <v>4.0169443036555258E-3</v>
      </c>
      <c r="O23" s="204">
        <f t="shared" si="4"/>
        <v>5.6156361589175764E-3</v>
      </c>
      <c r="P23" s="204">
        <f t="shared" si="4"/>
        <v>6.0838129658330664E-3</v>
      </c>
      <c r="Q23" s="204">
        <f t="shared" si="4"/>
        <v>1.7453692124781879E-2</v>
      </c>
      <c r="R23" s="204">
        <f t="shared" si="4"/>
        <v>1.933583687569064E-2</v>
      </c>
      <c r="S23" s="204">
        <f t="shared" si="4"/>
        <v>1.8984491095944921E-2</v>
      </c>
      <c r="T23" s="204">
        <f t="shared" si="4"/>
        <v>5.209372279280592E-3</v>
      </c>
      <c r="U23" s="204">
        <f t="shared" si="4"/>
        <v>3.7240521542560132E-3</v>
      </c>
      <c r="V23" s="204">
        <f t="shared" si="4"/>
        <v>2.063143603135031E-3</v>
      </c>
      <c r="W23" s="204">
        <f t="shared" si="4"/>
        <v>8.0694351921252433E-2</v>
      </c>
      <c r="X23" s="204">
        <f t="shared" si="4"/>
        <v>6.0885182875703638E-2</v>
      </c>
      <c r="Y23" s="204">
        <f t="shared" si="4"/>
        <v>5.2731882424478682E-2</v>
      </c>
      <c r="DA23" s="71"/>
    </row>
    <row r="24" spans="1:105" ht="12" customHeight="1" x14ac:dyDescent="0.25">
      <c r="A24" s="18" t="s">
        <v>38</v>
      </c>
      <c r="B24" s="204">
        <v>0</v>
      </c>
      <c r="C24" s="204">
        <v>0</v>
      </c>
      <c r="D24" s="204">
        <v>0</v>
      </c>
      <c r="E24" s="204">
        <v>0</v>
      </c>
      <c r="F24" s="204">
        <v>0</v>
      </c>
      <c r="G24" s="204">
        <v>0</v>
      </c>
      <c r="H24" s="204">
        <v>0</v>
      </c>
      <c r="I24" s="204">
        <v>0</v>
      </c>
      <c r="J24" s="204">
        <v>0</v>
      </c>
      <c r="K24" s="204">
        <v>0</v>
      </c>
      <c r="L24" s="204">
        <v>0</v>
      </c>
      <c r="M24" s="204">
        <v>0</v>
      </c>
      <c r="N24" s="204">
        <v>0</v>
      </c>
      <c r="O24" s="204">
        <v>0</v>
      </c>
      <c r="P24" s="204">
        <v>0</v>
      </c>
      <c r="Q24" s="204">
        <v>0</v>
      </c>
      <c r="R24" s="204">
        <v>0</v>
      </c>
      <c r="S24" s="204">
        <v>0</v>
      </c>
      <c r="T24" s="204">
        <v>0</v>
      </c>
      <c r="U24" s="204">
        <v>0</v>
      </c>
      <c r="V24" s="204">
        <v>0</v>
      </c>
      <c r="W24" s="204">
        <v>0</v>
      </c>
      <c r="X24" s="204">
        <v>0</v>
      </c>
      <c r="Y24" s="204">
        <v>0</v>
      </c>
      <c r="DA24" s="71" t="s">
        <v>2537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7.4668763541843966E-4</v>
      </c>
      <c r="N25" s="204">
        <v>4.0169443036555258E-3</v>
      </c>
      <c r="O25" s="204">
        <v>5.6156361589175764E-3</v>
      </c>
      <c r="P25" s="204">
        <v>6.0838129658330664E-3</v>
      </c>
      <c r="Q25" s="204">
        <v>1.7453692124781879E-2</v>
      </c>
      <c r="R25" s="204">
        <v>1.933583687569064E-2</v>
      </c>
      <c r="S25" s="204">
        <v>1.8984491095944921E-2</v>
      </c>
      <c r="T25" s="204">
        <v>5.209372279280592E-3</v>
      </c>
      <c r="U25" s="204">
        <v>3.7240521542560132E-3</v>
      </c>
      <c r="V25" s="204">
        <v>2.063143603135031E-3</v>
      </c>
      <c r="W25" s="204">
        <v>8.0694351921252433E-2</v>
      </c>
      <c r="X25" s="204">
        <v>6.0885182875703638E-2</v>
      </c>
      <c r="Y25" s="204">
        <v>5.2731882424478682E-2</v>
      </c>
      <c r="DA25" s="71" t="s">
        <v>2538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2539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2540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2541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2542</v>
      </c>
    </row>
    <row r="30" spans="1:105" ht="12" customHeight="1" x14ac:dyDescent="0.25">
      <c r="A30" s="14" t="s">
        <v>39</v>
      </c>
      <c r="B30" s="204">
        <v>0</v>
      </c>
      <c r="C30" s="204">
        <v>0</v>
      </c>
      <c r="D30" s="204">
        <v>0</v>
      </c>
      <c r="E30" s="204">
        <v>4.4368013757523653E-2</v>
      </c>
      <c r="F30" s="204">
        <v>5.9243336199484083E-2</v>
      </c>
      <c r="G30" s="204">
        <v>5.5631986242476353E-2</v>
      </c>
      <c r="H30" s="204">
        <v>5.8211521926053313E-2</v>
      </c>
      <c r="I30" s="204">
        <v>4.9699054170249349E-2</v>
      </c>
      <c r="J30" s="204">
        <v>4.6517626827171109E-2</v>
      </c>
      <c r="K30" s="204">
        <v>0.13594153052450561</v>
      </c>
      <c r="L30" s="204">
        <v>0.16130696474634559</v>
      </c>
      <c r="M30" s="204">
        <v>0.13602751504729149</v>
      </c>
      <c r="N30" s="204">
        <v>0</v>
      </c>
      <c r="O30" s="204">
        <v>0</v>
      </c>
      <c r="P30" s="204">
        <v>0</v>
      </c>
      <c r="Q30" s="204">
        <v>0</v>
      </c>
      <c r="R30" s="204">
        <v>0</v>
      </c>
      <c r="S30" s="204">
        <v>0</v>
      </c>
      <c r="T30" s="204">
        <v>0</v>
      </c>
      <c r="U30" s="204">
        <v>0</v>
      </c>
      <c r="V30" s="204">
        <v>0</v>
      </c>
      <c r="W30" s="204">
        <v>0</v>
      </c>
      <c r="X30" s="204">
        <v>0</v>
      </c>
      <c r="Y30" s="204">
        <v>0</v>
      </c>
      <c r="DA30" s="71" t="s">
        <v>2543</v>
      </c>
    </row>
    <row r="31" spans="1:105" ht="12" customHeight="1" x14ac:dyDescent="0.25">
      <c r="A31" s="21" t="s">
        <v>40</v>
      </c>
      <c r="B31" s="207">
        <v>8.574118658641444</v>
      </c>
      <c r="C31" s="207">
        <v>8.6211521926053294</v>
      </c>
      <c r="D31" s="207">
        <v>9.6506448839208936</v>
      </c>
      <c r="E31" s="207">
        <v>13.714015477214099</v>
      </c>
      <c r="F31" s="207">
        <v>12.77695614789338</v>
      </c>
      <c r="G31" s="207">
        <v>11.81332760103181</v>
      </c>
      <c r="H31" s="207">
        <v>11.429148753224419</v>
      </c>
      <c r="I31" s="207">
        <v>12.07798796216681</v>
      </c>
      <c r="J31" s="207">
        <v>12.34746345657781</v>
      </c>
      <c r="K31" s="207">
        <v>11.32244196044712</v>
      </c>
      <c r="L31" s="207">
        <v>12.973774720550299</v>
      </c>
      <c r="M31" s="207">
        <v>8.5365434221840069</v>
      </c>
      <c r="N31" s="207">
        <v>8.1486672398968185</v>
      </c>
      <c r="O31" s="207">
        <v>7.8331040412725708</v>
      </c>
      <c r="P31" s="207">
        <v>7.1053310404127252</v>
      </c>
      <c r="Q31" s="207">
        <v>7.1639724849527084</v>
      </c>
      <c r="R31" s="207">
        <v>7.7483233018056747</v>
      </c>
      <c r="S31" s="207">
        <v>6.4600171969045563</v>
      </c>
      <c r="T31" s="207">
        <v>3.7251934651762681</v>
      </c>
      <c r="U31" s="207">
        <v>4.0136715391229574</v>
      </c>
      <c r="V31" s="207">
        <v>4.6624247635425613</v>
      </c>
      <c r="W31" s="207">
        <v>19.542906276870159</v>
      </c>
      <c r="X31" s="207">
        <v>24.75623387790198</v>
      </c>
      <c r="Y31" s="207">
        <v>23.746947549441099</v>
      </c>
      <c r="DA31" s="86" t="s">
        <v>2544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MAE_emi!B5</f>
        <v>12.80397348134057</v>
      </c>
      <c r="C33" s="203">
        <f>MAE_emi!C5</f>
        <v>14.336594999266961</v>
      </c>
      <c r="D33" s="203">
        <f>MAE_emi!D5</f>
        <v>14.46601464118055</v>
      </c>
      <c r="E33" s="203">
        <f>MAE_emi!E5</f>
        <v>8.6911444815244057</v>
      </c>
      <c r="F33" s="203">
        <f>MAE_emi!F5</f>
        <v>9.873366481042801</v>
      </c>
      <c r="G33" s="203">
        <f>MAE_emi!G5</f>
        <v>8.6241110414401678</v>
      </c>
      <c r="H33" s="203">
        <f>MAE_emi!H5</f>
        <v>5.7681050410348398</v>
      </c>
      <c r="I33" s="203">
        <f>MAE_emi!I5</f>
        <v>5.2606940413210586</v>
      </c>
      <c r="J33" s="203">
        <f>MAE_emi!J5</f>
        <v>4.8329816422230314</v>
      </c>
      <c r="K33" s="203">
        <f>MAE_emi!K5</f>
        <v>4.0232862013568553</v>
      </c>
      <c r="L33" s="203">
        <f>MAE_emi!L5</f>
        <v>6.5328789613652596</v>
      </c>
      <c r="M33" s="203">
        <f>MAE_emi!M5</f>
        <v>6.0766503448667466</v>
      </c>
      <c r="N33" s="203">
        <f>MAE_emi!N5</f>
        <v>3.2412678241146149</v>
      </c>
      <c r="O33" s="203">
        <f>MAE_emi!O5</f>
        <v>3.7434982243136989</v>
      </c>
      <c r="P33" s="203">
        <f>MAE_emi!P5</f>
        <v>3.3727761328893489</v>
      </c>
      <c r="Q33" s="203">
        <f>MAE_emi!Q5</f>
        <v>7.8478367796026332</v>
      </c>
      <c r="R33" s="203">
        <f>MAE_emi!R5</f>
        <v>10.03093764794291</v>
      </c>
      <c r="S33" s="203">
        <f>MAE_emi!S5</f>
        <v>12.16666368455267</v>
      </c>
      <c r="T33" s="203">
        <f>MAE_emi!T5</f>
        <v>8.1985150109756209</v>
      </c>
      <c r="U33" s="203">
        <f>MAE_emi!U5</f>
        <v>14.428540683738291</v>
      </c>
      <c r="V33" s="203">
        <f>MAE_emi!V5</f>
        <v>11.90060105986559</v>
      </c>
      <c r="W33" s="203">
        <f>MAE_emi!W5</f>
        <v>41.096502485036432</v>
      </c>
      <c r="X33" s="203">
        <f>MAE_emi!X5</f>
        <v>28.60212199987669</v>
      </c>
      <c r="Y33" s="203">
        <f>MAE_emi!Y5</f>
        <v>24.539030110988719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23.174813678608505</v>
      </c>
      <c r="C35" s="284">
        <f t="shared" si="5"/>
        <v>22.453769983280488</v>
      </c>
      <c r="D35" s="284">
        <f t="shared" si="5"/>
        <v>24.815927413754057</v>
      </c>
      <c r="E35" s="284">
        <f t="shared" si="5"/>
        <v>30.618680371057561</v>
      </c>
      <c r="F35" s="284">
        <f t="shared" si="5"/>
        <v>32.608057355808008</v>
      </c>
      <c r="G35" s="284">
        <f t="shared" si="5"/>
        <v>28.615153550088209</v>
      </c>
      <c r="H35" s="284">
        <f t="shared" si="5"/>
        <v>21.29818767271852</v>
      </c>
      <c r="I35" s="284">
        <f t="shared" si="5"/>
        <v>22.966262407062032</v>
      </c>
      <c r="J35" s="284">
        <f t="shared" si="5"/>
        <v>28.952125203489821</v>
      </c>
      <c r="K35" s="284">
        <f t="shared" si="5"/>
        <v>25.282982057467432</v>
      </c>
      <c r="L35" s="284">
        <f t="shared" si="5"/>
        <v>30.454524888252429</v>
      </c>
      <c r="M35" s="284">
        <f t="shared" si="5"/>
        <v>20.055823857155463</v>
      </c>
      <c r="N35" s="284">
        <f t="shared" si="5"/>
        <v>16.815939725698907</v>
      </c>
      <c r="O35" s="284">
        <f t="shared" si="5"/>
        <v>18.882004832388553</v>
      </c>
      <c r="P35" s="284">
        <f t="shared" si="5"/>
        <v>7.7756614486332607</v>
      </c>
      <c r="Q35" s="284">
        <f t="shared" si="5"/>
        <v>8.5829471921583913</v>
      </c>
      <c r="R35" s="284">
        <f t="shared" si="5"/>
        <v>12.520399348535012</v>
      </c>
      <c r="S35" s="284">
        <f t="shared" si="5"/>
        <v>24.591663162822076</v>
      </c>
      <c r="T35" s="284">
        <f t="shared" si="5"/>
        <v>15.952304202683658</v>
      </c>
      <c r="U35" s="284">
        <f t="shared" si="5"/>
        <v>21.082533364230873</v>
      </c>
      <c r="V35" s="284">
        <f t="shared" si="5"/>
        <v>25.817816582163928</v>
      </c>
      <c r="W35" s="284">
        <f t="shared" si="5"/>
        <v>105.99548592672041</v>
      </c>
      <c r="X35" s="284">
        <f t="shared" si="5"/>
        <v>138.68507458690559</v>
      </c>
      <c r="Y35" s="284">
        <f t="shared" si="5"/>
        <v>103.62381254486252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25.868121417873969</v>
      </c>
      <c r="C36" s="344">
        <f t="shared" si="6"/>
        <v>27.050993014354049</v>
      </c>
      <c r="D36" s="344">
        <f t="shared" si="6"/>
        <v>27.358143238711236</v>
      </c>
      <c r="E36" s="344">
        <f t="shared" si="6"/>
        <v>30.318407752089222</v>
      </c>
      <c r="F36" s="344">
        <f t="shared" si="6"/>
        <v>29.668429317156548</v>
      </c>
      <c r="G36" s="344">
        <f t="shared" si="6"/>
        <v>29.042527615072665</v>
      </c>
      <c r="H36" s="344">
        <f t="shared" si="6"/>
        <v>27.235529360679941</v>
      </c>
      <c r="I36" s="344">
        <f t="shared" si="6"/>
        <v>25.847240732024659</v>
      </c>
      <c r="J36" s="344">
        <f t="shared" si="6"/>
        <v>27.252915675471101</v>
      </c>
      <c r="K36" s="344">
        <f t="shared" si="6"/>
        <v>28.601577133600898</v>
      </c>
      <c r="L36" s="344">
        <f t="shared" si="6"/>
        <v>28.208621376604416</v>
      </c>
      <c r="M36" s="344">
        <f t="shared" si="6"/>
        <v>26.045680372108169</v>
      </c>
      <c r="N36" s="344">
        <f t="shared" si="6"/>
        <v>25.856605727825045</v>
      </c>
      <c r="O36" s="344">
        <f t="shared" si="6"/>
        <v>26.491190355758484</v>
      </c>
      <c r="P36" s="344">
        <f t="shared" si="6"/>
        <v>24.818192207771883</v>
      </c>
      <c r="Q36" s="344">
        <f t="shared" si="6"/>
        <v>23.987117146307213</v>
      </c>
      <c r="R36" s="344">
        <f t="shared" si="6"/>
        <v>23.73795264508146</v>
      </c>
      <c r="S36" s="344">
        <f t="shared" si="6"/>
        <v>23.500397149372752</v>
      </c>
      <c r="T36" s="344">
        <f t="shared" si="6"/>
        <v>23.003544119985044</v>
      </c>
      <c r="U36" s="344">
        <f t="shared" si="6"/>
        <v>22.716965646440055</v>
      </c>
      <c r="V36" s="344">
        <f t="shared" si="6"/>
        <v>22.967783633906748</v>
      </c>
      <c r="W36" s="344">
        <f t="shared" si="6"/>
        <v>22.928936075544868</v>
      </c>
      <c r="X36" s="344">
        <f t="shared" si="6"/>
        <v>21.739299828770047</v>
      </c>
      <c r="Y36" s="344">
        <f t="shared" si="6"/>
        <v>20.779062437262578</v>
      </c>
      <c r="DA36" s="119"/>
    </row>
    <row r="37" spans="1:105" ht="12" customHeight="1" x14ac:dyDescent="0.25">
      <c r="A37" s="158" t="s">
        <v>2136</v>
      </c>
      <c r="B37" s="344">
        <f>IF(MAE_ued!B$5=0,"",MAE_ued!B$5/B$5*1000)</f>
        <v>15.202688473540046</v>
      </c>
      <c r="C37" s="344">
        <f>IF(MAE_ued!C$5=0,"",MAE_ued!C$5/C$5*1000)</f>
        <v>15.818023055520888</v>
      </c>
      <c r="D37" s="344">
        <f>IF(MAE_ued!D$5=0,"",MAE_ued!D$5/D$5*1000)</f>
        <v>16.075288468901437</v>
      </c>
      <c r="E37" s="344">
        <f>IF(MAE_ued!E$5=0,"",MAE_ued!E$5/E$5*1000)</f>
        <v>18.265420579513307</v>
      </c>
      <c r="F37" s="344">
        <f>IF(MAE_ued!F$5=0,"",MAE_ued!F$5/F$5*1000)</f>
        <v>17.79875598156773</v>
      </c>
      <c r="G37" s="344">
        <f>IF(MAE_ued!G$5=0,"",MAE_ued!G$5/G$5*1000)</f>
        <v>17.446782433564142</v>
      </c>
      <c r="H37" s="344">
        <f>IF(MAE_ued!H$5=0,"",MAE_ued!H$5/H$5*1000)</f>
        <v>16.468262219836948</v>
      </c>
      <c r="I37" s="344">
        <f>IF(MAE_ued!I$5=0,"",MAE_ued!I$5/I$5*1000)</f>
        <v>15.65155087227375</v>
      </c>
      <c r="J37" s="344">
        <f>IF(MAE_ued!J$5=0,"",MAE_ued!J$5/J$5*1000)</f>
        <v>16.52041927507975</v>
      </c>
      <c r="K37" s="344">
        <f>IF(MAE_ued!K$5=0,"",MAE_ued!K$5/K$5*1000)</f>
        <v>17.3672084699386</v>
      </c>
      <c r="L37" s="344">
        <f>IF(MAE_ued!L$5=0,"",MAE_ued!L$5/L$5*1000)</f>
        <v>17.073061469581759</v>
      </c>
      <c r="M37" s="344">
        <f>IF(MAE_ued!M$5=0,"",MAE_ued!M$5/M$5*1000)</f>
        <v>15.677965351038068</v>
      </c>
      <c r="N37" s="344">
        <f>IF(MAE_ued!N$5=0,"",MAE_ued!N$5/N$5*1000)</f>
        <v>15.683440199683131</v>
      </c>
      <c r="O37" s="344">
        <f>IF(MAE_ued!O$5=0,"",MAE_ued!O$5/O$5*1000)</f>
        <v>16.042630670433542</v>
      </c>
      <c r="P37" s="344">
        <f>IF(MAE_ued!P$5=0,"",MAE_ued!P$5/P$5*1000)</f>
        <v>15.033779607694205</v>
      </c>
      <c r="Q37" s="344">
        <f>IF(MAE_ued!Q$5=0,"",MAE_ued!Q$5/Q$5*1000)</f>
        <v>14.287964518836835</v>
      </c>
      <c r="R37" s="344">
        <f>IF(MAE_ued!R$5=0,"",MAE_ued!R$5/R$5*1000)</f>
        <v>14.043313149420731</v>
      </c>
      <c r="S37" s="344">
        <f>IF(MAE_ued!S$5=0,"",MAE_ued!S$5/S$5*1000)</f>
        <v>13.665550543063583</v>
      </c>
      <c r="T37" s="344">
        <f>IF(MAE_ued!T$5=0,"",MAE_ued!T$5/T$5*1000)</f>
        <v>13.236903083030892</v>
      </c>
      <c r="U37" s="344">
        <f>IF(MAE_ued!U$5=0,"",MAE_ued!U$5/U$5*1000)</f>
        <v>12.72970346617404</v>
      </c>
      <c r="V37" s="344">
        <f>IF(MAE_ued!V$5=0,"",MAE_ued!V$5/V$5*1000)</f>
        <v>13.131408564823504</v>
      </c>
      <c r="W37" s="344">
        <f>IF(MAE_ued!W$5=0,"",MAE_ued!W$5/W$5*1000)</f>
        <v>13.32194255054511</v>
      </c>
      <c r="X37" s="344">
        <f>IF(MAE_ued!X$5=0,"",MAE_ued!X$5/X$5*1000)</f>
        <v>12.913663888067113</v>
      </c>
      <c r="Y37" s="344">
        <f>IF(MAE_ued!Y$5=0,"",MAE_ued!Y$5/Y$5*1000)</f>
        <v>12.383113377156604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0.95424679005441071</v>
      </c>
      <c r="C38" s="345">
        <f t="shared" si="7"/>
        <v>1.0272032223059211</v>
      </c>
      <c r="D38" s="345">
        <f t="shared" si="7"/>
        <v>0.95693529003833533</v>
      </c>
      <c r="E38" s="345">
        <f t="shared" si="7"/>
        <v>0.51241526488217892</v>
      </c>
      <c r="F38" s="345">
        <f t="shared" si="7"/>
        <v>0.60218924694140419</v>
      </c>
      <c r="G38" s="345">
        <f t="shared" si="7"/>
        <v>0.57536950098639961</v>
      </c>
      <c r="H38" s="345">
        <f t="shared" si="7"/>
        <v>0.42395382493576</v>
      </c>
      <c r="I38" s="345">
        <f t="shared" si="7"/>
        <v>0.37469606146691592</v>
      </c>
      <c r="J38" s="345">
        <f t="shared" si="7"/>
        <v>0.33996997840123061</v>
      </c>
      <c r="K38" s="345">
        <f t="shared" si="7"/>
        <v>0.31041568385641277</v>
      </c>
      <c r="L38" s="345">
        <f t="shared" si="7"/>
        <v>0.42287889440285631</v>
      </c>
      <c r="M38" s="345">
        <f t="shared" si="7"/>
        <v>0.55612650113159079</v>
      </c>
      <c r="N38" s="345">
        <f t="shared" si="7"/>
        <v>0.34188542245488324</v>
      </c>
      <c r="O38" s="345">
        <f t="shared" si="7"/>
        <v>0.39969964699027138</v>
      </c>
      <c r="P38" s="345">
        <f t="shared" si="7"/>
        <v>0.39665274317686278</v>
      </c>
      <c r="Q38" s="345">
        <f t="shared" si="7"/>
        <v>0.75505540041511443</v>
      </c>
      <c r="R38" s="345">
        <f t="shared" si="7"/>
        <v>0.85650792080684923</v>
      </c>
      <c r="S38" s="345">
        <f t="shared" si="7"/>
        <v>1.1059652390660353</v>
      </c>
      <c r="T38" s="345">
        <f t="shared" si="7"/>
        <v>1.2521994822725913</v>
      </c>
      <c r="U38" s="345">
        <f t="shared" si="7"/>
        <v>1.627016057941711</v>
      </c>
      <c r="V38" s="345">
        <f t="shared" si="7"/>
        <v>1.3894587925533264</v>
      </c>
      <c r="W38" s="345">
        <f t="shared" si="7"/>
        <v>1.1401534444202617</v>
      </c>
      <c r="X38" s="345">
        <f t="shared" si="7"/>
        <v>0.79118693462382017</v>
      </c>
      <c r="Y38" s="345">
        <f t="shared" si="7"/>
        <v>0.73365703978405594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final energy consumption"</f>
        <v>LU: Machinery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13.41788478073947</v>
      </c>
      <c r="C5" s="223">
        <v>13.95692175408427</v>
      </c>
      <c r="D5" s="223">
        <v>15.11702493551161</v>
      </c>
      <c r="E5" s="223">
        <v>16.961134995700771</v>
      </c>
      <c r="F5" s="223">
        <v>16.395786758383501</v>
      </c>
      <c r="G5" s="223">
        <v>14.988822012037829</v>
      </c>
      <c r="H5" s="223">
        <v>13.6055030094583</v>
      </c>
      <c r="I5" s="223">
        <v>14.039896818572659</v>
      </c>
      <c r="J5" s="223">
        <v>14.215907136715391</v>
      </c>
      <c r="K5" s="223">
        <v>12.9609630266552</v>
      </c>
      <c r="L5" s="223">
        <v>15.44858125537403</v>
      </c>
      <c r="M5" s="223">
        <v>10.92674118658641</v>
      </c>
      <c r="N5" s="223">
        <v>9.4805674978503873</v>
      </c>
      <c r="O5" s="223">
        <v>9.3657781599312155</v>
      </c>
      <c r="P5" s="223">
        <v>8.5030954428202943</v>
      </c>
      <c r="Q5" s="223">
        <v>10.39372312983663</v>
      </c>
      <c r="R5" s="223">
        <v>11.71143594153053</v>
      </c>
      <c r="S5" s="223">
        <v>11.00094582975065</v>
      </c>
      <c r="T5" s="223">
        <v>6.5472914875322461</v>
      </c>
      <c r="U5" s="223">
        <v>8.8680997420464305</v>
      </c>
      <c r="V5" s="223">
        <v>8.5649183147033519</v>
      </c>
      <c r="W5" s="223">
        <v>36.044711951848662</v>
      </c>
      <c r="X5" s="223">
        <v>36.150902837489269</v>
      </c>
      <c r="Y5" s="223">
        <v>33.447549441100612</v>
      </c>
      <c r="DA5" s="89" t="s">
        <v>2528</v>
      </c>
    </row>
    <row r="6" spans="1:105" ht="12" customHeight="1" x14ac:dyDescent="0.25">
      <c r="A6" s="55" t="s">
        <v>91</v>
      </c>
      <c r="B6" s="259">
        <v>0.33454858972000839</v>
      </c>
      <c r="C6" s="259">
        <v>0.3436366570641341</v>
      </c>
      <c r="D6" s="259">
        <v>0.37678401824534757</v>
      </c>
      <c r="E6" s="259">
        <v>0.46376266452073511</v>
      </c>
      <c r="F6" s="259">
        <v>0.44127631726464939</v>
      </c>
      <c r="G6" s="259">
        <v>0.4052832368074839</v>
      </c>
      <c r="H6" s="259">
        <v>0.3784757899217488</v>
      </c>
      <c r="I6" s="259">
        <v>0.39541619596846589</v>
      </c>
      <c r="J6" s="259">
        <v>0.40228813278493009</v>
      </c>
      <c r="K6" s="259">
        <v>0.36701976284166438</v>
      </c>
      <c r="L6" s="259">
        <v>0.42902514184601881</v>
      </c>
      <c r="M6" s="259">
        <v>0.29317502845532889</v>
      </c>
      <c r="N6" s="259">
        <v>0.26698632662550942</v>
      </c>
      <c r="O6" s="259">
        <v>0.2601505399717749</v>
      </c>
      <c r="P6" s="259">
        <v>0.23607376788873621</v>
      </c>
      <c r="Q6" s="259">
        <v>0.26642029262783928</v>
      </c>
      <c r="R6" s="259">
        <v>0.29570006999290671</v>
      </c>
      <c r="S6" s="259">
        <v>0.26562987703425373</v>
      </c>
      <c r="T6" s="259">
        <v>0.1566298116097635</v>
      </c>
      <c r="U6" s="259">
        <v>0.1926012606365482</v>
      </c>
      <c r="V6" s="259">
        <v>0.2030590370790894</v>
      </c>
      <c r="W6" s="259">
        <v>0.8423083555965083</v>
      </c>
      <c r="X6" s="259">
        <v>0.92464268679419559</v>
      </c>
      <c r="Y6" s="259">
        <v>0.86740688991282977</v>
      </c>
      <c r="DA6" s="67" t="s">
        <v>2545</v>
      </c>
    </row>
    <row r="7" spans="1:105" ht="12" customHeight="1" x14ac:dyDescent="0.25">
      <c r="A7" s="173" t="s">
        <v>92</v>
      </c>
      <c r="B7" s="224">
        <v>0.45498608201921142</v>
      </c>
      <c r="C7" s="224">
        <v>0.46734585360722231</v>
      </c>
      <c r="D7" s="224">
        <v>0.5124262648136727</v>
      </c>
      <c r="E7" s="224">
        <v>0.63071722374819994</v>
      </c>
      <c r="F7" s="224">
        <v>0.60013579147992335</v>
      </c>
      <c r="G7" s="224">
        <v>0.55118520205817811</v>
      </c>
      <c r="H7" s="224">
        <v>0.51472707429357845</v>
      </c>
      <c r="I7" s="224">
        <v>0.53776602651711314</v>
      </c>
      <c r="J7" s="224">
        <v>0.54711186058750494</v>
      </c>
      <c r="K7" s="224">
        <v>0.49914687746466357</v>
      </c>
      <c r="L7" s="224">
        <v>0.58347419291058555</v>
      </c>
      <c r="M7" s="224">
        <v>0.39871803869924749</v>
      </c>
      <c r="N7" s="224">
        <v>0.36310140421069281</v>
      </c>
      <c r="O7" s="224">
        <v>0.3538047343616138</v>
      </c>
      <c r="P7" s="224">
        <v>0.32106032432868109</v>
      </c>
      <c r="Q7" s="224">
        <v>0.36233159797386161</v>
      </c>
      <c r="R7" s="224">
        <v>0.40215209519035311</v>
      </c>
      <c r="S7" s="224">
        <v>0.36125663276658498</v>
      </c>
      <c r="T7" s="224">
        <v>0.21301654378927831</v>
      </c>
      <c r="U7" s="224">
        <v>0.26193771446570557</v>
      </c>
      <c r="V7" s="224">
        <v>0.27616029042756163</v>
      </c>
      <c r="W7" s="224">
        <v>1.145539363611251</v>
      </c>
      <c r="X7" s="224">
        <v>1.257514054040106</v>
      </c>
      <c r="Y7" s="224">
        <v>1.179673370281449</v>
      </c>
      <c r="DA7" s="177" t="s">
        <v>2546</v>
      </c>
    </row>
    <row r="8" spans="1:105" ht="12" customHeight="1" x14ac:dyDescent="0.25">
      <c r="A8" s="173" t="s">
        <v>93</v>
      </c>
      <c r="B8" s="224">
        <v>0.56204163072961411</v>
      </c>
      <c r="C8" s="224">
        <v>0.57730958386774511</v>
      </c>
      <c r="D8" s="224">
        <v>0.63299715065218365</v>
      </c>
      <c r="E8" s="224">
        <v>0.77912127639483497</v>
      </c>
      <c r="F8" s="224">
        <v>0.74134421300461106</v>
      </c>
      <c r="G8" s="224">
        <v>0.68087583783657291</v>
      </c>
      <c r="H8" s="224">
        <v>0.63583932706853818</v>
      </c>
      <c r="I8" s="224">
        <v>0.66429920922702224</v>
      </c>
      <c r="J8" s="224">
        <v>0.6758440630786825</v>
      </c>
      <c r="K8" s="224">
        <v>0.61659320157399611</v>
      </c>
      <c r="L8" s="224">
        <v>0.7207622383013117</v>
      </c>
      <c r="M8" s="224">
        <v>0.4925340478049528</v>
      </c>
      <c r="N8" s="224">
        <v>0.44853702873085582</v>
      </c>
      <c r="O8" s="224">
        <v>0.43705290715258188</v>
      </c>
      <c r="P8" s="224">
        <v>0.39660393005307659</v>
      </c>
      <c r="Q8" s="224">
        <v>0.4475860916147702</v>
      </c>
      <c r="R8" s="224">
        <v>0.49677611758808321</v>
      </c>
      <c r="S8" s="224">
        <v>0.44625819341754608</v>
      </c>
      <c r="T8" s="224">
        <v>0.26313808350440271</v>
      </c>
      <c r="U8" s="224">
        <v>0.3235701178694011</v>
      </c>
      <c r="V8" s="224">
        <v>0.34113918229287021</v>
      </c>
      <c r="W8" s="224">
        <v>1.415078037402133</v>
      </c>
      <c r="X8" s="224">
        <v>1.553399713814249</v>
      </c>
      <c r="Y8" s="224">
        <v>1.457243575053554</v>
      </c>
      <c r="DA8" s="177" t="s">
        <v>2547</v>
      </c>
    </row>
    <row r="9" spans="1:105" ht="12" customHeight="1" x14ac:dyDescent="0.25">
      <c r="A9" s="173" t="s">
        <v>94</v>
      </c>
      <c r="B9" s="224">
        <v>0.34793053330880869</v>
      </c>
      <c r="C9" s="224">
        <v>0.35738212334669928</v>
      </c>
      <c r="D9" s="224">
        <v>0.39185537897516148</v>
      </c>
      <c r="E9" s="224">
        <v>0.48231317110156452</v>
      </c>
      <c r="F9" s="224">
        <v>0.45892736995523542</v>
      </c>
      <c r="G9" s="224">
        <v>0.4214945662797831</v>
      </c>
      <c r="H9" s="224">
        <v>0.39361482151861871</v>
      </c>
      <c r="I9" s="224">
        <v>0.41123284380720421</v>
      </c>
      <c r="J9" s="224">
        <v>0.41837965809632732</v>
      </c>
      <c r="K9" s="224">
        <v>0.38170055335533087</v>
      </c>
      <c r="L9" s="224">
        <v>0.44618614751985952</v>
      </c>
      <c r="M9" s="224">
        <v>0.30490202959354212</v>
      </c>
      <c r="N9" s="224">
        <v>0.27766577969052969</v>
      </c>
      <c r="O9" s="224">
        <v>0.27055656157064589</v>
      </c>
      <c r="P9" s="224">
        <v>0.24551671860428559</v>
      </c>
      <c r="Q9" s="224">
        <v>0.27707710433295291</v>
      </c>
      <c r="R9" s="224">
        <v>0.3075280727926229</v>
      </c>
      <c r="S9" s="224">
        <v>0.27625507211562378</v>
      </c>
      <c r="T9" s="224">
        <v>0.16289500407415389</v>
      </c>
      <c r="U9" s="224">
        <v>0.20030531106201019</v>
      </c>
      <c r="V9" s="224">
        <v>0.2111813985622529</v>
      </c>
      <c r="W9" s="224">
        <v>0.87600068982036849</v>
      </c>
      <c r="X9" s="224">
        <v>0.96162839426596325</v>
      </c>
      <c r="Y9" s="224">
        <v>0.90210316550934289</v>
      </c>
      <c r="DA9" s="177" t="s">
        <v>2548</v>
      </c>
    </row>
    <row r="10" spans="1:105" ht="12" customHeight="1" x14ac:dyDescent="0.25">
      <c r="A10" s="56" t="s">
        <v>95</v>
      </c>
      <c r="B10" s="260">
        <v>0.36366287621049992</v>
      </c>
      <c r="C10" s="260">
        <v>0.37894283240383042</v>
      </c>
      <c r="D10" s="260">
        <v>0.40974333762600662</v>
      </c>
      <c r="E10" s="260">
        <v>0.47605488544728519</v>
      </c>
      <c r="F10" s="260">
        <v>0.45521344430442029</v>
      </c>
      <c r="G10" s="260">
        <v>0.41741472681651609</v>
      </c>
      <c r="H10" s="260">
        <v>0.3885211749438699</v>
      </c>
      <c r="I10" s="260">
        <v>0.40657917934234639</v>
      </c>
      <c r="J10" s="260">
        <v>0.41378872707746989</v>
      </c>
      <c r="K10" s="260">
        <v>0.37887376598631578</v>
      </c>
      <c r="L10" s="260">
        <v>0.44186654844666667</v>
      </c>
      <c r="M10" s="260">
        <v>0.30257979133081542</v>
      </c>
      <c r="N10" s="260">
        <v>0.27371568420831532</v>
      </c>
      <c r="O10" s="260">
        <v>0.26620518374601188</v>
      </c>
      <c r="P10" s="260">
        <v>0.24153629105482949</v>
      </c>
      <c r="Q10" s="260">
        <v>0.28146442473969779</v>
      </c>
      <c r="R10" s="260">
        <v>0.31693999911095633</v>
      </c>
      <c r="S10" s="260">
        <v>0.29951110663927322</v>
      </c>
      <c r="T10" s="260">
        <v>0.18064197502854029</v>
      </c>
      <c r="U10" s="260">
        <v>0.2544695126686935</v>
      </c>
      <c r="V10" s="260">
        <v>0.24497872955407349</v>
      </c>
      <c r="W10" s="260">
        <v>0.98521705020945949</v>
      </c>
      <c r="X10" s="260">
        <v>0.97944954819177343</v>
      </c>
      <c r="Y10" s="260">
        <v>0.90916040270636</v>
      </c>
      <c r="DA10" s="68" t="s">
        <v>2549</v>
      </c>
    </row>
    <row r="11" spans="1:105" ht="12" customHeight="1" x14ac:dyDescent="0.25">
      <c r="A11" s="37" t="s">
        <v>159</v>
      </c>
      <c r="B11" s="226">
        <v>6.226481229549035E-2</v>
      </c>
      <c r="C11" s="226">
        <v>8.1463440986085947E-2</v>
      </c>
      <c r="D11" s="226">
        <v>7.1051863443945734E-2</v>
      </c>
      <c r="E11" s="226">
        <v>2.9907265536183891E-2</v>
      </c>
      <c r="F11" s="226">
        <v>4.5254723413989929E-2</v>
      </c>
      <c r="G11" s="226">
        <v>3.720283919110149E-2</v>
      </c>
      <c r="H11" s="226">
        <v>1.643792750298028E-2</v>
      </c>
      <c r="I11" s="226">
        <v>1.333085697595475E-2</v>
      </c>
      <c r="J11" s="226">
        <v>8.6782314178699606E-3</v>
      </c>
      <c r="K11" s="226">
        <v>7.477094551132631E-3</v>
      </c>
      <c r="L11" s="226">
        <v>2.3493061672324109E-2</v>
      </c>
      <c r="M11" s="226">
        <v>2.3582118399931139E-2</v>
      </c>
      <c r="N11" s="226">
        <v>2.0623461662632831E-3</v>
      </c>
      <c r="O11" s="226">
        <v>3.2536165133496878E-3</v>
      </c>
      <c r="P11" s="226">
        <v>2.1690456260050339E-3</v>
      </c>
      <c r="Q11" s="226">
        <v>1.193419817884298E-2</v>
      </c>
      <c r="R11" s="226">
        <v>3.2125892093254872E-2</v>
      </c>
      <c r="S11" s="226">
        <v>7.278181574816886E-2</v>
      </c>
      <c r="T11" s="226">
        <v>7.6403083120434839E-2</v>
      </c>
      <c r="U11" s="226">
        <v>0.16229160343528851</v>
      </c>
      <c r="V11" s="226">
        <v>0.13671332398848149</v>
      </c>
      <c r="W11" s="226">
        <v>0.12510815816587889</v>
      </c>
      <c r="X11" s="226">
        <v>7.8952905888358849E-2</v>
      </c>
      <c r="Y11" s="226">
        <v>7.0367901634984936E-2</v>
      </c>
      <c r="DA11" s="69" t="s">
        <v>2550</v>
      </c>
    </row>
    <row r="12" spans="1:105" ht="12" customHeight="1" x14ac:dyDescent="0.25">
      <c r="A12" s="37" t="s">
        <v>35</v>
      </c>
      <c r="B12" s="226">
        <v>7.200917391576718E-2</v>
      </c>
      <c r="C12" s="226">
        <v>7.2962793236158008E-2</v>
      </c>
      <c r="D12" s="226">
        <v>8.0696905843826688E-2</v>
      </c>
      <c r="E12" s="226">
        <v>1.8949514673114839E-2</v>
      </c>
      <c r="F12" s="226">
        <v>1.9728496363545761E-2</v>
      </c>
      <c r="G12" s="226">
        <v>1.711988633566694E-2</v>
      </c>
      <c r="H12" s="226">
        <v>9.2806099845123419E-3</v>
      </c>
      <c r="I12" s="226">
        <v>6.0067077590164131E-3</v>
      </c>
      <c r="J12" s="226">
        <v>7.5804951099489887E-3</v>
      </c>
      <c r="K12" s="226">
        <v>5.2847438234492911E-3</v>
      </c>
      <c r="L12" s="226">
        <v>6.0309217700444638E-3</v>
      </c>
      <c r="M12" s="226">
        <v>1.6881735085062091E-2</v>
      </c>
      <c r="N12" s="226">
        <v>1.057062552816127E-2</v>
      </c>
      <c r="O12" s="226">
        <v>1.494082368025291E-2</v>
      </c>
      <c r="P12" s="226">
        <v>1.44784366086965E-2</v>
      </c>
      <c r="Q12" s="226">
        <v>6.6789327709022309E-2</v>
      </c>
      <c r="R12" s="226">
        <v>7.1916441398007708E-2</v>
      </c>
      <c r="S12" s="226">
        <v>6.537070855090607E-2</v>
      </c>
      <c r="T12" s="226">
        <v>1.410983113342597E-2</v>
      </c>
      <c r="U12" s="226">
        <v>1.522212585919327E-2</v>
      </c>
      <c r="V12" s="226">
        <v>1.3962472238853961E-3</v>
      </c>
      <c r="W12" s="226">
        <v>0.40469591727519583</v>
      </c>
      <c r="X12" s="226">
        <v>0.20326233568760499</v>
      </c>
      <c r="Y12" s="226">
        <v>0.15346805735842359</v>
      </c>
      <c r="DA12" s="69" t="s">
        <v>2551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2552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2553</v>
      </c>
    </row>
    <row r="15" spans="1:105" ht="12" customHeight="1" x14ac:dyDescent="0.25">
      <c r="A15" s="37" t="s">
        <v>40</v>
      </c>
      <c r="B15" s="226">
        <v>0.2293888899992424</v>
      </c>
      <c r="C15" s="226">
        <v>0.22451659818158651</v>
      </c>
      <c r="D15" s="226">
        <v>0.25799456833823409</v>
      </c>
      <c r="E15" s="226">
        <v>0.42719810523798651</v>
      </c>
      <c r="F15" s="226">
        <v>0.39023022452688472</v>
      </c>
      <c r="G15" s="226">
        <v>0.36309200128974772</v>
      </c>
      <c r="H15" s="226">
        <v>0.36280263745637731</v>
      </c>
      <c r="I15" s="226">
        <v>0.38724161460737527</v>
      </c>
      <c r="J15" s="226">
        <v>0.39753000054965087</v>
      </c>
      <c r="K15" s="226">
        <v>0.36611192761173389</v>
      </c>
      <c r="L15" s="226">
        <v>0.41234256500429811</v>
      </c>
      <c r="M15" s="226">
        <v>0.2621159378458221</v>
      </c>
      <c r="N15" s="226">
        <v>0.2610827125138907</v>
      </c>
      <c r="O15" s="226">
        <v>0.24801074355240929</v>
      </c>
      <c r="P15" s="226">
        <v>0.22488880882012799</v>
      </c>
      <c r="Q15" s="226">
        <v>0.20274089885183261</v>
      </c>
      <c r="R15" s="226">
        <v>0.2128976656196937</v>
      </c>
      <c r="S15" s="226">
        <v>0.1613585823401982</v>
      </c>
      <c r="T15" s="226">
        <v>9.0129060774679484E-2</v>
      </c>
      <c r="U15" s="226">
        <v>7.6955783374211745E-2</v>
      </c>
      <c r="V15" s="226">
        <v>0.1068691583417066</v>
      </c>
      <c r="W15" s="226">
        <v>0.45541297476838483</v>
      </c>
      <c r="X15" s="226">
        <v>0.69723430661580954</v>
      </c>
      <c r="Y15" s="226">
        <v>0.68532444371295143</v>
      </c>
      <c r="DA15" s="69" t="s">
        <v>2554</v>
      </c>
    </row>
    <row r="16" spans="1:105" ht="12" customHeight="1" x14ac:dyDescent="0.25">
      <c r="A16" s="57" t="s">
        <v>2555</v>
      </c>
      <c r="B16" s="261">
        <f t="shared" ref="B16:Y16" si="0">B17+B23</f>
        <v>2.3570741976606473</v>
      </c>
      <c r="C16" s="261">
        <f t="shared" si="0"/>
        <v>2.4561109507655683</v>
      </c>
      <c r="D16" s="261">
        <f t="shared" si="0"/>
        <v>2.6557438549833754</v>
      </c>
      <c r="E16" s="261">
        <f t="shared" si="0"/>
        <v>3.0855409241953664</v>
      </c>
      <c r="F16" s="261">
        <f t="shared" si="0"/>
        <v>2.9504575093805028</v>
      </c>
      <c r="G16" s="261">
        <f t="shared" si="0"/>
        <v>2.7054658219588998</v>
      </c>
      <c r="H16" s="261">
        <f t="shared" si="0"/>
        <v>2.5181928005621188</v>
      </c>
      <c r="I16" s="261">
        <f t="shared" si="0"/>
        <v>2.635235421663356</v>
      </c>
      <c r="J16" s="261">
        <f t="shared" si="0"/>
        <v>2.6819639717984165</v>
      </c>
      <c r="K16" s="261">
        <f t="shared" si="0"/>
        <v>2.4556632980594544</v>
      </c>
      <c r="L16" s="261">
        <f t="shared" si="0"/>
        <v>2.8639498510432086</v>
      </c>
      <c r="M16" s="261">
        <f t="shared" si="0"/>
        <v>1.9611653141812104</v>
      </c>
      <c r="N16" s="261">
        <f t="shared" si="0"/>
        <v>1.7740831383872284</v>
      </c>
      <c r="O16" s="261">
        <f t="shared" si="0"/>
        <v>1.7254039687241507</v>
      </c>
      <c r="P16" s="261">
        <f t="shared" si="0"/>
        <v>1.5655129975775988</v>
      </c>
      <c r="Q16" s="261">
        <f t="shared" si="0"/>
        <v>1.8243064566461897</v>
      </c>
      <c r="R16" s="261">
        <f t="shared" si="0"/>
        <v>2.05424073497842</v>
      </c>
      <c r="S16" s="261">
        <f t="shared" si="0"/>
        <v>1.9412756911804729</v>
      </c>
      <c r="T16" s="261">
        <f t="shared" si="0"/>
        <v>1.1708276159257238</v>
      </c>
      <c r="U16" s="261">
        <f t="shared" si="0"/>
        <v>1.6493394339637539</v>
      </c>
      <c r="V16" s="261">
        <f t="shared" si="0"/>
        <v>1.5878250989615872</v>
      </c>
      <c r="W16" s="261">
        <f t="shared" si="0"/>
        <v>6.3856660661724218</v>
      </c>
      <c r="X16" s="261">
        <f t="shared" si="0"/>
        <v>6.3482841086503816</v>
      </c>
      <c r="Y16" s="261">
        <f t="shared" si="0"/>
        <v>5.8927063138375164</v>
      </c>
      <c r="DA16" s="70"/>
    </row>
    <row r="17" spans="1:105" ht="12" customHeight="1" x14ac:dyDescent="0.25">
      <c r="A17" s="60" t="s">
        <v>2556</v>
      </c>
      <c r="B17" s="329">
        <v>0.87029435507296538</v>
      </c>
      <c r="C17" s="329">
        <v>1.0009107773663961</v>
      </c>
      <c r="D17" s="329">
        <v>0.98355683797630233</v>
      </c>
      <c r="E17" s="329">
        <v>0.31666431617138069</v>
      </c>
      <c r="F17" s="329">
        <v>0.42118753559513872</v>
      </c>
      <c r="G17" s="329">
        <v>0.35209173952535089</v>
      </c>
      <c r="H17" s="329">
        <v>0.16669422445597071</v>
      </c>
      <c r="I17" s="329">
        <v>0.12533606772666489</v>
      </c>
      <c r="J17" s="329">
        <v>0.1053806349025302</v>
      </c>
      <c r="K17" s="329">
        <v>8.2715619094512444E-2</v>
      </c>
      <c r="L17" s="329">
        <v>0.1913591519412777</v>
      </c>
      <c r="M17" s="329">
        <v>0.26226571703236351</v>
      </c>
      <c r="N17" s="329">
        <v>8.1880372093492512E-2</v>
      </c>
      <c r="O17" s="329">
        <v>0.1179269271807576</v>
      </c>
      <c r="P17" s="329">
        <v>0.1079003478175099</v>
      </c>
      <c r="Q17" s="329">
        <v>0.51024507519912676</v>
      </c>
      <c r="R17" s="329">
        <v>0.67434845781373898</v>
      </c>
      <c r="S17" s="329">
        <v>0.89543302786437395</v>
      </c>
      <c r="T17" s="329">
        <v>0.58665777757131987</v>
      </c>
      <c r="U17" s="329">
        <v>1.1505519491309</v>
      </c>
      <c r="V17" s="329">
        <v>0.89515462822830361</v>
      </c>
      <c r="W17" s="329">
        <v>3.433915303784743</v>
      </c>
      <c r="X17" s="329">
        <v>1.829172862066432</v>
      </c>
      <c r="Y17" s="329">
        <v>1.450788623105425</v>
      </c>
      <c r="DA17" s="72" t="s">
        <v>2557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2558</v>
      </c>
    </row>
    <row r="19" spans="1:105" ht="12" customHeight="1" x14ac:dyDescent="0.25">
      <c r="A19" s="59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</v>
      </c>
      <c r="DA19" s="71" t="s">
        <v>2559</v>
      </c>
    </row>
    <row r="20" spans="1:105" ht="12" customHeight="1" x14ac:dyDescent="0.25">
      <c r="A20" s="59" t="s">
        <v>159</v>
      </c>
      <c r="B20" s="230">
        <v>0.40356822784114121</v>
      </c>
      <c r="C20" s="230">
        <v>0.52800378416907556</v>
      </c>
      <c r="D20" s="230">
        <v>0.46052133713668508</v>
      </c>
      <c r="E20" s="230">
        <v>0.19384338773452531</v>
      </c>
      <c r="F20" s="230">
        <v>0.29331765175734209</v>
      </c>
      <c r="G20" s="230">
        <v>0.24112951327565771</v>
      </c>
      <c r="H20" s="230">
        <v>0.10654212270450179</v>
      </c>
      <c r="I20" s="230">
        <v>8.6403702621928924E-2</v>
      </c>
      <c r="J20" s="230">
        <v>5.6247796226934939E-2</v>
      </c>
      <c r="K20" s="230">
        <v>4.8462649868452237E-2</v>
      </c>
      <c r="L20" s="230">
        <v>0.152269844172471</v>
      </c>
      <c r="M20" s="230">
        <v>0.1528470637032574</v>
      </c>
      <c r="N20" s="230">
        <v>1.3367058485039799E-2</v>
      </c>
      <c r="O20" s="230">
        <v>2.1088255179118349E-2</v>
      </c>
      <c r="P20" s="230">
        <v>1.405862905744003E-2</v>
      </c>
      <c r="Q20" s="230">
        <v>7.7351284492500755E-2</v>
      </c>
      <c r="R20" s="230">
        <v>0.2082233746785038</v>
      </c>
      <c r="S20" s="230">
        <v>0.4717339909603534</v>
      </c>
      <c r="T20" s="230">
        <v>0.49520516837318862</v>
      </c>
      <c r="U20" s="230">
        <v>1.051890022265759</v>
      </c>
      <c r="V20" s="230">
        <v>0.88610487770312052</v>
      </c>
      <c r="W20" s="230">
        <v>0.8108862103344</v>
      </c>
      <c r="X20" s="230">
        <v>0.51173179742454789</v>
      </c>
      <c r="Y20" s="230">
        <v>0.45608825133786529</v>
      </c>
      <c r="DA20" s="71" t="s">
        <v>2560</v>
      </c>
    </row>
    <row r="21" spans="1:105" ht="12" customHeight="1" x14ac:dyDescent="0.25">
      <c r="A21" s="59" t="s">
        <v>32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2561</v>
      </c>
    </row>
    <row r="22" spans="1:105" ht="12" customHeight="1" x14ac:dyDescent="0.25">
      <c r="A22" s="59" t="s">
        <v>35</v>
      </c>
      <c r="B22" s="230">
        <v>0.46672612723182422</v>
      </c>
      <c r="C22" s="230">
        <v>0.47290699319732049</v>
      </c>
      <c r="D22" s="230">
        <v>0.52303550083961725</v>
      </c>
      <c r="E22" s="230">
        <v>0.12282092843685539</v>
      </c>
      <c r="F22" s="230">
        <v>0.1278698838377966</v>
      </c>
      <c r="G22" s="230">
        <v>0.1109622262496931</v>
      </c>
      <c r="H22" s="230">
        <v>6.0152101751468873E-2</v>
      </c>
      <c r="I22" s="230">
        <v>3.8932365104736022E-2</v>
      </c>
      <c r="J22" s="230">
        <v>4.9132838675595307E-2</v>
      </c>
      <c r="K22" s="230">
        <v>3.4252969226060213E-2</v>
      </c>
      <c r="L22" s="230">
        <v>3.9089307768806703E-2</v>
      </c>
      <c r="M22" s="230">
        <v>0.10941865332910609</v>
      </c>
      <c r="N22" s="230">
        <v>6.8513313608452711E-2</v>
      </c>
      <c r="O22" s="230">
        <v>9.6838672001639245E-2</v>
      </c>
      <c r="P22" s="230">
        <v>9.38417187600699E-2</v>
      </c>
      <c r="Q22" s="230">
        <v>0.43289379070662598</v>
      </c>
      <c r="R22" s="230">
        <v>0.46612508313523521</v>
      </c>
      <c r="S22" s="230">
        <v>0.42369903690402061</v>
      </c>
      <c r="T22" s="230">
        <v>9.1452609198131279E-2</v>
      </c>
      <c r="U22" s="230">
        <v>9.8661926865141553E-2</v>
      </c>
      <c r="V22" s="230">
        <v>9.049750525183118E-3</v>
      </c>
      <c r="W22" s="230">
        <v>2.623029093450342</v>
      </c>
      <c r="X22" s="230">
        <v>1.3174410646418839</v>
      </c>
      <c r="Y22" s="230">
        <v>0.99470037176756021</v>
      </c>
      <c r="DA22" s="71" t="s">
        <v>2562</v>
      </c>
    </row>
    <row r="23" spans="1:105" ht="12" customHeight="1" x14ac:dyDescent="0.25">
      <c r="A23" s="60" t="s">
        <v>2563</v>
      </c>
      <c r="B23" s="329">
        <v>1.4867798425876819</v>
      </c>
      <c r="C23" s="329">
        <v>1.455200173399172</v>
      </c>
      <c r="D23" s="329">
        <v>1.672187017007073</v>
      </c>
      <c r="E23" s="329">
        <v>2.7688766080239859</v>
      </c>
      <c r="F23" s="329">
        <v>2.5292699737853641</v>
      </c>
      <c r="G23" s="329">
        <v>2.353374082433549</v>
      </c>
      <c r="H23" s="329">
        <v>2.351498576106148</v>
      </c>
      <c r="I23" s="329">
        <v>2.5098993539366909</v>
      </c>
      <c r="J23" s="329">
        <v>2.5765833368958861</v>
      </c>
      <c r="K23" s="329">
        <v>2.372947678964942</v>
      </c>
      <c r="L23" s="329">
        <v>2.672590699101931</v>
      </c>
      <c r="M23" s="329">
        <v>1.698899597148847</v>
      </c>
      <c r="N23" s="329">
        <v>1.692202766293736</v>
      </c>
      <c r="O23" s="329">
        <v>1.607477041543393</v>
      </c>
      <c r="P23" s="329">
        <v>1.457612649760089</v>
      </c>
      <c r="Q23" s="329">
        <v>1.314061381447063</v>
      </c>
      <c r="R23" s="329">
        <v>1.3798922771646811</v>
      </c>
      <c r="S23" s="329">
        <v>1.0458426633160991</v>
      </c>
      <c r="T23" s="329">
        <v>0.58416983835440395</v>
      </c>
      <c r="U23" s="329">
        <v>0.4987874848328539</v>
      </c>
      <c r="V23" s="329">
        <v>0.69267047073328358</v>
      </c>
      <c r="W23" s="329">
        <v>2.9517507623876789</v>
      </c>
      <c r="X23" s="329">
        <v>4.5191112465839494</v>
      </c>
      <c r="Y23" s="329">
        <v>4.4419176907320912</v>
      </c>
      <c r="DA23" s="72" t="s">
        <v>2564</v>
      </c>
    </row>
    <row r="24" spans="1:105" ht="12" customHeight="1" x14ac:dyDescent="0.25">
      <c r="A24" s="57" t="s">
        <v>2565</v>
      </c>
      <c r="B24" s="261">
        <f t="shared" ref="B24:Y24" si="1">B25+B26</f>
        <v>1.1017505096823643</v>
      </c>
      <c r="C24" s="261">
        <f t="shared" si="1"/>
        <v>1.1486158693970467</v>
      </c>
      <c r="D24" s="261">
        <f t="shared" si="1"/>
        <v>1.2409397450472321</v>
      </c>
      <c r="E24" s="261">
        <f t="shared" si="1"/>
        <v>1.1427823426313988</v>
      </c>
      <c r="F24" s="261">
        <f t="shared" si="1"/>
        <v>1.1275544708588521</v>
      </c>
      <c r="G24" s="261">
        <f t="shared" si="1"/>
        <v>1.021822430487594</v>
      </c>
      <c r="H24" s="261">
        <f t="shared" si="1"/>
        <v>0.85780857074731642</v>
      </c>
      <c r="I24" s="261">
        <f t="shared" si="1"/>
        <v>0.83476337564405356</v>
      </c>
      <c r="J24" s="261">
        <f t="shared" si="1"/>
        <v>0.85588479519243155</v>
      </c>
      <c r="K24" s="261">
        <f t="shared" si="1"/>
        <v>0.75805961775364228</v>
      </c>
      <c r="L24" s="261">
        <f t="shared" si="1"/>
        <v>0.9185551016492407</v>
      </c>
      <c r="M24" s="261">
        <f t="shared" si="1"/>
        <v>0.76858577208149259</v>
      </c>
      <c r="N24" s="261">
        <f t="shared" si="1"/>
        <v>0.6098145904787724</v>
      </c>
      <c r="O24" s="261">
        <f t="shared" si="1"/>
        <v>0.63489705259893647</v>
      </c>
      <c r="P24" s="261">
        <f t="shared" si="1"/>
        <v>0.57936641980946446</v>
      </c>
      <c r="Q24" s="261">
        <f t="shared" si="1"/>
        <v>0.85100209330968068</v>
      </c>
      <c r="R24" s="261">
        <f t="shared" si="1"/>
        <v>0.96516031041810368</v>
      </c>
      <c r="S24" s="261">
        <f t="shared" si="1"/>
        <v>0.91906461156028241</v>
      </c>
      <c r="T24" s="261">
        <f t="shared" si="1"/>
        <v>0.49465159067816278</v>
      </c>
      <c r="U24" s="261">
        <f t="shared" si="1"/>
        <v>0.64560604172202374</v>
      </c>
      <c r="V24" s="261">
        <f t="shared" si="1"/>
        <v>0.43766774141001608</v>
      </c>
      <c r="W24" s="261">
        <f t="shared" si="1"/>
        <v>3.1630161169593864</v>
      </c>
      <c r="X24" s="261">
        <f t="shared" si="1"/>
        <v>2.9399762356173507</v>
      </c>
      <c r="Y24" s="261">
        <f t="shared" si="1"/>
        <v>2.6579005146292296</v>
      </c>
      <c r="DA24" s="70"/>
    </row>
    <row r="25" spans="1:105" ht="12" customHeight="1" x14ac:dyDescent="0.25">
      <c r="A25" s="60" t="s">
        <v>2566</v>
      </c>
      <c r="B25" s="262">
        <v>0.76051094816795572</v>
      </c>
      <c r="C25" s="262">
        <v>0.79810647919162991</v>
      </c>
      <c r="D25" s="262">
        <v>0.85662004643697753</v>
      </c>
      <c r="E25" s="262">
        <v>0.66974442482024876</v>
      </c>
      <c r="F25" s="262">
        <v>0.67745262724890942</v>
      </c>
      <c r="G25" s="262">
        <v>0.60843352894396052</v>
      </c>
      <c r="H25" s="262">
        <v>0.47176326502713251</v>
      </c>
      <c r="I25" s="262">
        <v>0.4314388557562186</v>
      </c>
      <c r="J25" s="262">
        <v>0.44555089975180268</v>
      </c>
      <c r="K25" s="262">
        <v>0.3836994596551444</v>
      </c>
      <c r="L25" s="262">
        <v>0.48094945696630143</v>
      </c>
      <c r="M25" s="262">
        <v>0.46954724305705692</v>
      </c>
      <c r="N25" s="262">
        <v>0.33748853732075262</v>
      </c>
      <c r="O25" s="262">
        <v>0.369543501827726</v>
      </c>
      <c r="P25" s="262">
        <v>0.3385711765629536</v>
      </c>
      <c r="Q25" s="262">
        <v>0.5792533948292844</v>
      </c>
      <c r="R25" s="262">
        <v>0.66354623902533871</v>
      </c>
      <c r="S25" s="262">
        <v>0.64812213698534349</v>
      </c>
      <c r="T25" s="262">
        <v>0.33488918283620411</v>
      </c>
      <c r="U25" s="262">
        <v>0.44915275587274439</v>
      </c>
      <c r="V25" s="262">
        <v>0.23054752358934491</v>
      </c>
      <c r="W25" s="262">
        <v>2.3038615942509479</v>
      </c>
      <c r="X25" s="262">
        <v>1.996840695087271</v>
      </c>
      <c r="Y25" s="262">
        <v>1.7731454869181431</v>
      </c>
      <c r="DA25" s="72" t="s">
        <v>2567</v>
      </c>
    </row>
    <row r="26" spans="1:105" ht="12" customHeight="1" x14ac:dyDescent="0.25">
      <c r="A26" s="60" t="s">
        <v>2568</v>
      </c>
      <c r="B26" s="262">
        <v>0.34123956151440871</v>
      </c>
      <c r="C26" s="262">
        <v>0.35050939020541683</v>
      </c>
      <c r="D26" s="262">
        <v>0.38431969861025461</v>
      </c>
      <c r="E26" s="262">
        <v>0.47303791781115012</v>
      </c>
      <c r="F26" s="262">
        <v>0.4501018436099426</v>
      </c>
      <c r="G26" s="262">
        <v>0.4133889015436335</v>
      </c>
      <c r="H26" s="262">
        <v>0.38604530572018392</v>
      </c>
      <c r="I26" s="262">
        <v>0.40332451988783502</v>
      </c>
      <c r="J26" s="262">
        <v>0.41033389544062882</v>
      </c>
      <c r="K26" s="262">
        <v>0.37436015809849782</v>
      </c>
      <c r="L26" s="262">
        <v>0.43760564468293928</v>
      </c>
      <c r="M26" s="262">
        <v>0.29903852902443567</v>
      </c>
      <c r="N26" s="262">
        <v>0.27232605315801972</v>
      </c>
      <c r="O26" s="262">
        <v>0.26535355077121048</v>
      </c>
      <c r="P26" s="262">
        <v>0.24079524324651089</v>
      </c>
      <c r="Q26" s="262">
        <v>0.27174869848039629</v>
      </c>
      <c r="R26" s="262">
        <v>0.30161407139276492</v>
      </c>
      <c r="S26" s="262">
        <v>0.27094247457493892</v>
      </c>
      <c r="T26" s="262">
        <v>0.15976240784195869</v>
      </c>
      <c r="U26" s="262">
        <v>0.19645328584927929</v>
      </c>
      <c r="V26" s="262">
        <v>0.20712021782067119</v>
      </c>
      <c r="W26" s="262">
        <v>0.85915452270843851</v>
      </c>
      <c r="X26" s="262">
        <v>0.94313554053007964</v>
      </c>
      <c r="Y26" s="262">
        <v>0.88475502771108661</v>
      </c>
      <c r="DA26" s="72" t="s">
        <v>2569</v>
      </c>
    </row>
    <row r="27" spans="1:105" ht="12" customHeight="1" x14ac:dyDescent="0.25">
      <c r="A27" s="57" t="s">
        <v>2570</v>
      </c>
      <c r="B27" s="261">
        <f t="shared" ref="B27:Y27" si="2">B28+B34</f>
        <v>3.3672488538009251</v>
      </c>
      <c r="C27" s="261">
        <f t="shared" si="2"/>
        <v>3.5087299296650962</v>
      </c>
      <c r="D27" s="261">
        <f t="shared" si="2"/>
        <v>3.7939197928333952</v>
      </c>
      <c r="E27" s="261">
        <f t="shared" si="2"/>
        <v>4.4079156059933817</v>
      </c>
      <c r="F27" s="261">
        <f t="shared" si="2"/>
        <v>4.2149392991150032</v>
      </c>
      <c r="G27" s="261">
        <f t="shared" si="2"/>
        <v>3.8649511742270017</v>
      </c>
      <c r="H27" s="261">
        <f t="shared" si="2"/>
        <v>3.5974182865173132</v>
      </c>
      <c r="I27" s="261">
        <f t="shared" si="2"/>
        <v>3.764622030947653</v>
      </c>
      <c r="J27" s="261">
        <f t="shared" si="2"/>
        <v>3.8313771025691667</v>
      </c>
      <c r="K27" s="261">
        <f t="shared" si="2"/>
        <v>3.5080904257992209</v>
      </c>
      <c r="L27" s="261">
        <f t="shared" si="2"/>
        <v>4.0913569300617274</v>
      </c>
      <c r="M27" s="261">
        <f t="shared" si="2"/>
        <v>2.8016647345445866</v>
      </c>
      <c r="N27" s="261">
        <f t="shared" si="2"/>
        <v>2.5344044834103268</v>
      </c>
      <c r="O27" s="261">
        <f t="shared" si="2"/>
        <v>2.4648628124630738</v>
      </c>
      <c r="P27" s="261">
        <f t="shared" si="2"/>
        <v>2.236447139396569</v>
      </c>
      <c r="Q27" s="261">
        <f t="shared" si="2"/>
        <v>2.6061520809231276</v>
      </c>
      <c r="R27" s="261">
        <f t="shared" si="2"/>
        <v>2.9346296213977427</v>
      </c>
      <c r="S27" s="261">
        <f t="shared" si="2"/>
        <v>2.7732509874006759</v>
      </c>
      <c r="T27" s="261">
        <f t="shared" si="2"/>
        <v>1.6726108798938917</v>
      </c>
      <c r="U27" s="261">
        <f t="shared" si="2"/>
        <v>2.3561991913767919</v>
      </c>
      <c r="V27" s="261">
        <f t="shared" si="2"/>
        <v>2.2683215699451242</v>
      </c>
      <c r="W27" s="261">
        <f t="shared" si="2"/>
        <v>9.1223800945320317</v>
      </c>
      <c r="X27" s="261">
        <f t="shared" si="2"/>
        <v>9.0689772980719745</v>
      </c>
      <c r="Y27" s="261">
        <f t="shared" si="2"/>
        <v>8.4181518769107377</v>
      </c>
      <c r="DA27" s="70"/>
    </row>
    <row r="28" spans="1:105" ht="12" customHeight="1" x14ac:dyDescent="0.25">
      <c r="A28" s="60" t="s">
        <v>2571</v>
      </c>
      <c r="B28" s="329">
        <v>1.2432776501042371</v>
      </c>
      <c r="C28" s="329">
        <v>1.429872539094851</v>
      </c>
      <c r="D28" s="329">
        <v>1.405081197109004</v>
      </c>
      <c r="E28" s="329">
        <v>0.45237759453054388</v>
      </c>
      <c r="F28" s="329">
        <v>0.60169647942162663</v>
      </c>
      <c r="G28" s="329">
        <v>0.50298819932192995</v>
      </c>
      <c r="H28" s="329">
        <v>0.23813460636567249</v>
      </c>
      <c r="I28" s="329">
        <v>0.17905152532380711</v>
      </c>
      <c r="J28" s="329">
        <v>0.15054376414647169</v>
      </c>
      <c r="K28" s="329">
        <v>0.1181651701350178</v>
      </c>
      <c r="L28" s="329">
        <v>0.27337021705896808</v>
      </c>
      <c r="M28" s="329">
        <v>0.3746653100462336</v>
      </c>
      <c r="N28" s="329">
        <v>0.1169719601335607</v>
      </c>
      <c r="O28" s="329">
        <v>0.16846703882965369</v>
      </c>
      <c r="P28" s="329">
        <v>0.1541433540250142</v>
      </c>
      <c r="Q28" s="329">
        <v>0.72892153599875265</v>
      </c>
      <c r="R28" s="329">
        <v>0.96335493973391273</v>
      </c>
      <c r="S28" s="329">
        <v>1.279190039806249</v>
      </c>
      <c r="T28" s="329">
        <v>0.83808253938760013</v>
      </c>
      <c r="U28" s="329">
        <v>1.643645641615572</v>
      </c>
      <c r="V28" s="329">
        <v>1.2787923260404339</v>
      </c>
      <c r="W28" s="329">
        <v>4.9055932911210611</v>
      </c>
      <c r="X28" s="329">
        <v>2.613104088666331</v>
      </c>
      <c r="Y28" s="329">
        <v>2.0725551758648941</v>
      </c>
      <c r="DA28" s="72" t="s">
        <v>2572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2573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2574</v>
      </c>
    </row>
    <row r="31" spans="1:105" ht="12" customHeight="1" x14ac:dyDescent="0.25">
      <c r="A31" s="59" t="s">
        <v>159</v>
      </c>
      <c r="B31" s="230">
        <v>0.57652603977305894</v>
      </c>
      <c r="C31" s="230">
        <v>0.75429112024153655</v>
      </c>
      <c r="D31" s="230">
        <v>0.65788762448097893</v>
      </c>
      <c r="E31" s="230">
        <v>0.27691912533503621</v>
      </c>
      <c r="F31" s="230">
        <v>0.41902521679620303</v>
      </c>
      <c r="G31" s="230">
        <v>0.34447073325093969</v>
      </c>
      <c r="H31" s="230">
        <v>0.15220303243500261</v>
      </c>
      <c r="I31" s="230">
        <v>0.1234338608884699</v>
      </c>
      <c r="J31" s="230">
        <v>8.035399460990704E-2</v>
      </c>
      <c r="K31" s="230">
        <v>6.9232356954931781E-2</v>
      </c>
      <c r="L31" s="230">
        <v>0.21752834881781569</v>
      </c>
      <c r="M31" s="230">
        <v>0.21835294814751061</v>
      </c>
      <c r="N31" s="230">
        <v>1.9095797835771151E-2</v>
      </c>
      <c r="O31" s="230">
        <v>3.0126078827311921E-2</v>
      </c>
      <c r="P31" s="230">
        <v>2.008375579634291E-2</v>
      </c>
      <c r="Q31" s="230">
        <v>0.1105018349892868</v>
      </c>
      <c r="R31" s="230">
        <v>0.29746196382643392</v>
      </c>
      <c r="S31" s="230">
        <v>0.67390570137193362</v>
      </c>
      <c r="T31" s="230">
        <v>0.70743595481884114</v>
      </c>
      <c r="U31" s="230">
        <v>1.5027000318082271</v>
      </c>
      <c r="V31" s="230">
        <v>1.2658641110044579</v>
      </c>
      <c r="W31" s="230">
        <v>1.1584088719062859</v>
      </c>
      <c r="X31" s="230">
        <v>0.73104542489221125</v>
      </c>
      <c r="Y31" s="230">
        <v>0.65155464476837899</v>
      </c>
      <c r="DA31" s="71" t="s">
        <v>2575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2576</v>
      </c>
    </row>
    <row r="33" spans="1:105" ht="12" customHeight="1" x14ac:dyDescent="0.25">
      <c r="A33" s="59" t="s">
        <v>35</v>
      </c>
      <c r="B33" s="230">
        <v>0.66675161033117769</v>
      </c>
      <c r="C33" s="230">
        <v>0.67558141885331491</v>
      </c>
      <c r="D33" s="230">
        <v>0.74719357262802477</v>
      </c>
      <c r="E33" s="230">
        <v>0.17545846919550781</v>
      </c>
      <c r="F33" s="230">
        <v>0.18267126262542371</v>
      </c>
      <c r="G33" s="230">
        <v>0.15851746607099021</v>
      </c>
      <c r="H33" s="230">
        <v>8.5931573930669844E-2</v>
      </c>
      <c r="I33" s="230">
        <v>5.5617664435337173E-2</v>
      </c>
      <c r="J33" s="230">
        <v>7.0189769536564722E-2</v>
      </c>
      <c r="K33" s="230">
        <v>4.8932813180086028E-2</v>
      </c>
      <c r="L33" s="230">
        <v>5.5841868241152413E-2</v>
      </c>
      <c r="M33" s="230">
        <v>0.156312361898723</v>
      </c>
      <c r="N33" s="230">
        <v>9.787616229778956E-2</v>
      </c>
      <c r="O33" s="230">
        <v>0.13834096000234181</v>
      </c>
      <c r="P33" s="230">
        <v>0.13405959822867131</v>
      </c>
      <c r="Q33" s="230">
        <v>0.61841970100946586</v>
      </c>
      <c r="R33" s="230">
        <v>0.66589297590747887</v>
      </c>
      <c r="S33" s="230">
        <v>0.60528433843431528</v>
      </c>
      <c r="T33" s="230">
        <v>0.13064658456875899</v>
      </c>
      <c r="U33" s="230">
        <v>0.14094560980734511</v>
      </c>
      <c r="V33" s="230">
        <v>1.292821503597588E-2</v>
      </c>
      <c r="W33" s="230">
        <v>3.7471844192147752</v>
      </c>
      <c r="X33" s="230">
        <v>1.8820586637741199</v>
      </c>
      <c r="Y33" s="230">
        <v>1.421000531096515</v>
      </c>
      <c r="DA33" s="71" t="s">
        <v>2577</v>
      </c>
    </row>
    <row r="34" spans="1:105" ht="12" customHeight="1" x14ac:dyDescent="0.25">
      <c r="A34" s="60" t="s">
        <v>2578</v>
      </c>
      <c r="B34" s="329">
        <v>2.123971203696688</v>
      </c>
      <c r="C34" s="329">
        <v>2.0788573905702452</v>
      </c>
      <c r="D34" s="329">
        <v>2.3888385957243909</v>
      </c>
      <c r="E34" s="329">
        <v>3.955538011462838</v>
      </c>
      <c r="F34" s="329">
        <v>3.6132428196933768</v>
      </c>
      <c r="G34" s="329">
        <v>3.3619629749050719</v>
      </c>
      <c r="H34" s="329">
        <v>3.3592836801516408</v>
      </c>
      <c r="I34" s="329">
        <v>3.585570505623846</v>
      </c>
      <c r="J34" s="329">
        <v>3.680833338422695</v>
      </c>
      <c r="K34" s="329">
        <v>3.389925255664203</v>
      </c>
      <c r="L34" s="329">
        <v>3.8179867130027589</v>
      </c>
      <c r="M34" s="329">
        <v>2.4269994244983528</v>
      </c>
      <c r="N34" s="329">
        <v>2.4174325232767662</v>
      </c>
      <c r="O34" s="329">
        <v>2.29639577363342</v>
      </c>
      <c r="P34" s="329">
        <v>2.0823037853715549</v>
      </c>
      <c r="Q34" s="329">
        <v>1.8772305449243749</v>
      </c>
      <c r="R34" s="329">
        <v>1.97127468166383</v>
      </c>
      <c r="S34" s="329">
        <v>1.4940609475944271</v>
      </c>
      <c r="T34" s="329">
        <v>0.83452834050629154</v>
      </c>
      <c r="U34" s="329">
        <v>0.71255354976121998</v>
      </c>
      <c r="V34" s="329">
        <v>0.98952924390469055</v>
      </c>
      <c r="W34" s="329">
        <v>4.2167868034109706</v>
      </c>
      <c r="X34" s="329">
        <v>6.4558732094056426</v>
      </c>
      <c r="Y34" s="329">
        <v>6.3455967010458441</v>
      </c>
      <c r="DA34" s="72" t="s">
        <v>2579</v>
      </c>
    </row>
    <row r="35" spans="1:105" ht="12" customHeight="1" x14ac:dyDescent="0.25">
      <c r="A35" s="57" t="s">
        <v>2580</v>
      </c>
      <c r="B35" s="261">
        <v>1.835409183060061</v>
      </c>
      <c r="C35" s="261">
        <v>1.9524535313239291</v>
      </c>
      <c r="D35" s="261">
        <v>2.0693732012368282</v>
      </c>
      <c r="E35" s="261">
        <v>1.7594764033389709</v>
      </c>
      <c r="F35" s="261">
        <v>1.8535107488433049</v>
      </c>
      <c r="G35" s="261">
        <v>1.6576582182367601</v>
      </c>
      <c r="H35" s="261">
        <v>1.2740436232972241</v>
      </c>
      <c r="I35" s="261">
        <v>1.2067448433668531</v>
      </c>
      <c r="J35" s="261">
        <v>1.150709655680332</v>
      </c>
      <c r="K35" s="261">
        <v>1.04117897951464</v>
      </c>
      <c r="L35" s="261">
        <v>1.4996037259532711</v>
      </c>
      <c r="M35" s="261">
        <v>1.2432556411536091</v>
      </c>
      <c r="N35" s="261">
        <v>0.78292641753844538</v>
      </c>
      <c r="O35" s="261">
        <v>0.85854221117055962</v>
      </c>
      <c r="P35" s="261">
        <v>0.78050204224443331</v>
      </c>
      <c r="Q35" s="261">
        <v>1.3326071133443229</v>
      </c>
      <c r="R35" s="261">
        <v>1.5578206700815069</v>
      </c>
      <c r="S35" s="261">
        <v>1.5800309033244579</v>
      </c>
      <c r="T35" s="261">
        <v>0.97195560738465525</v>
      </c>
      <c r="U35" s="261">
        <v>1.433564126316293</v>
      </c>
      <c r="V35" s="261">
        <v>1.3598895025144579</v>
      </c>
      <c r="W35" s="261">
        <v>5.3286314100639203</v>
      </c>
      <c r="X35" s="261">
        <v>4.6733360725189836</v>
      </c>
      <c r="Y35" s="261">
        <v>4.1802766476680961</v>
      </c>
      <c r="DA35" s="70" t="s">
        <v>2581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2582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2583</v>
      </c>
    </row>
    <row r="38" spans="1:105" ht="12" customHeight="1" x14ac:dyDescent="0.25">
      <c r="A38" s="46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</v>
      </c>
      <c r="T38" s="229">
        <v>0</v>
      </c>
      <c r="U38" s="229">
        <v>0</v>
      </c>
      <c r="V38" s="229">
        <v>0</v>
      </c>
      <c r="W38" s="229">
        <v>0</v>
      </c>
      <c r="X38" s="229">
        <v>0</v>
      </c>
      <c r="Y38" s="229">
        <v>0</v>
      </c>
      <c r="DA38" s="73" t="s">
        <v>2584</v>
      </c>
    </row>
    <row r="39" spans="1:105" ht="12" customHeight="1" x14ac:dyDescent="0.25">
      <c r="A39" s="46" t="s">
        <v>159</v>
      </c>
      <c r="B39" s="229">
        <v>0.85110609652156621</v>
      </c>
      <c r="C39" s="229">
        <v>1.0299647843395481</v>
      </c>
      <c r="D39" s="229">
        <v>0.96892266605477839</v>
      </c>
      <c r="E39" s="229">
        <v>1.0498891210286909</v>
      </c>
      <c r="F39" s="229">
        <v>1.24953912359995</v>
      </c>
      <c r="G39" s="229">
        <v>1.0971453238102451</v>
      </c>
      <c r="H39" s="229">
        <v>0.77709550738015321</v>
      </c>
      <c r="I39" s="229">
        <v>0.79763983426084628</v>
      </c>
      <c r="J39" s="229">
        <v>0.58937174074113374</v>
      </c>
      <c r="K39" s="229">
        <v>0.53037390055046119</v>
      </c>
      <c r="L39" s="229">
        <v>1.0649202675274041</v>
      </c>
      <c r="M39" s="229">
        <v>0.64528665749917558</v>
      </c>
      <c r="N39" s="229">
        <v>0.1278135766257813</v>
      </c>
      <c r="O39" s="229">
        <v>0.153528610166004</v>
      </c>
      <c r="P39" s="229">
        <v>0.10169372863419281</v>
      </c>
      <c r="Q39" s="229">
        <v>0.20201835735660881</v>
      </c>
      <c r="R39" s="229">
        <v>0.4810193799803939</v>
      </c>
      <c r="S39" s="229">
        <v>0.83239534467879084</v>
      </c>
      <c r="T39" s="229">
        <v>0.82043988609299456</v>
      </c>
      <c r="U39" s="229">
        <v>1.3106333893826441</v>
      </c>
      <c r="V39" s="229">
        <v>1.3461414188298231</v>
      </c>
      <c r="W39" s="229">
        <v>1.258305272006337</v>
      </c>
      <c r="X39" s="229">
        <v>1.307418625081407</v>
      </c>
      <c r="Y39" s="229">
        <v>1.314164610873785</v>
      </c>
      <c r="DA39" s="73" t="s">
        <v>2585</v>
      </c>
    </row>
    <row r="40" spans="1:105" ht="12" customHeight="1" x14ac:dyDescent="0.25">
      <c r="A40" s="46" t="s">
        <v>32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2586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2587</v>
      </c>
    </row>
    <row r="42" spans="1:105" ht="12" customHeight="1" x14ac:dyDescent="0.25">
      <c r="A42" s="46" t="s">
        <v>35</v>
      </c>
      <c r="B42" s="229">
        <v>0.98430308653849463</v>
      </c>
      <c r="C42" s="229">
        <v>0.92248874698438088</v>
      </c>
      <c r="D42" s="229">
        <v>1.100450535182049</v>
      </c>
      <c r="E42" s="229">
        <v>0.66521926854217406</v>
      </c>
      <c r="F42" s="229">
        <v>0.54472828903488713</v>
      </c>
      <c r="G42" s="229">
        <v>0.50488090817091658</v>
      </c>
      <c r="H42" s="229">
        <v>0.43873659397782222</v>
      </c>
      <c r="I42" s="229">
        <v>0.35940595492076749</v>
      </c>
      <c r="J42" s="229">
        <v>0.51482028808663338</v>
      </c>
      <c r="K42" s="229">
        <v>0.37486354838567287</v>
      </c>
      <c r="L42" s="229">
        <v>0.2733764936376315</v>
      </c>
      <c r="M42" s="229">
        <v>0.4619414685772284</v>
      </c>
      <c r="N42" s="229">
        <v>0.65511284091266409</v>
      </c>
      <c r="O42" s="229">
        <v>0.70501360100455557</v>
      </c>
      <c r="P42" s="229">
        <v>0.67880831361024052</v>
      </c>
      <c r="Q42" s="229">
        <v>1.1305887559877139</v>
      </c>
      <c r="R42" s="229">
        <v>1.076801290101113</v>
      </c>
      <c r="S42" s="229">
        <v>0.74763555864566722</v>
      </c>
      <c r="T42" s="229">
        <v>0.15151572129166069</v>
      </c>
      <c r="U42" s="229">
        <v>0.1229307369336498</v>
      </c>
      <c r="V42" s="229">
        <v>1.374808368463519E-2</v>
      </c>
      <c r="W42" s="229">
        <v>4.0703261380575837</v>
      </c>
      <c r="X42" s="229">
        <v>3.3659174474375768</v>
      </c>
      <c r="Y42" s="229">
        <v>2.8661120367943109</v>
      </c>
      <c r="DA42" s="73" t="s">
        <v>2588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2589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2590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4.4368013768105417E-2</v>
      </c>
      <c r="F45" s="229">
        <v>5.9243336208467577E-2</v>
      </c>
      <c r="G45" s="229">
        <v>5.563198625559853E-2</v>
      </c>
      <c r="H45" s="229">
        <v>5.8211521939248168E-2</v>
      </c>
      <c r="I45" s="229">
        <v>4.9699054185239518E-2</v>
      </c>
      <c r="J45" s="229">
        <v>4.6517626852564872E-2</v>
      </c>
      <c r="K45" s="229">
        <v>0.13594153057850569</v>
      </c>
      <c r="L45" s="229">
        <v>0.16130696478823539</v>
      </c>
      <c r="M45" s="229">
        <v>0.13602751507720451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2591</v>
      </c>
    </row>
    <row r="46" spans="1:105" ht="12" customHeight="1" x14ac:dyDescent="0.25">
      <c r="A46" s="57" t="s">
        <v>2592</v>
      </c>
      <c r="B46" s="261">
        <v>1.6058332306560399</v>
      </c>
      <c r="C46" s="261">
        <v>1.6494559539078431</v>
      </c>
      <c r="D46" s="261">
        <v>1.808563287577668</v>
      </c>
      <c r="E46" s="261">
        <v>2.2260607896995279</v>
      </c>
      <c r="F46" s="261">
        <v>2.1181263228703169</v>
      </c>
      <c r="G46" s="261">
        <v>1.945359536675922</v>
      </c>
      <c r="H46" s="261">
        <v>1.8166837916243941</v>
      </c>
      <c r="I46" s="261">
        <v>1.897997740648635</v>
      </c>
      <c r="J46" s="261">
        <v>1.930983037367664</v>
      </c>
      <c r="K46" s="261">
        <v>1.761694861639989</v>
      </c>
      <c r="L46" s="261">
        <v>2.0593206808608899</v>
      </c>
      <c r="M46" s="261">
        <v>1.4072401365855789</v>
      </c>
      <c r="N46" s="261">
        <v>1.2815343678024449</v>
      </c>
      <c r="O46" s="261">
        <v>1.2487225918645191</v>
      </c>
      <c r="P46" s="261">
        <v>1.133154085865933</v>
      </c>
      <c r="Q46" s="261">
        <v>1.2788174046136289</v>
      </c>
      <c r="R46" s="261">
        <v>1.4193603359659519</v>
      </c>
      <c r="S46" s="261">
        <v>1.275023409764418</v>
      </c>
      <c r="T46" s="261">
        <v>0.75182309572686434</v>
      </c>
      <c r="U46" s="261">
        <v>0.92448605105543169</v>
      </c>
      <c r="V46" s="261">
        <v>0.9746833779796289</v>
      </c>
      <c r="W46" s="261">
        <v>4.0430801068632398</v>
      </c>
      <c r="X46" s="261">
        <v>4.4382848966121378</v>
      </c>
      <c r="Y46" s="261">
        <v>4.1635530715815836</v>
      </c>
      <c r="DA46" s="70" t="s">
        <v>2593</v>
      </c>
    </row>
    <row r="47" spans="1:105" ht="12" customHeight="1" x14ac:dyDescent="0.25">
      <c r="A47" s="41" t="s">
        <v>2594</v>
      </c>
      <c r="B47" s="350">
        <v>1.087399093891287</v>
      </c>
      <c r="C47" s="350">
        <v>1.1169384687351509</v>
      </c>
      <c r="D47" s="350">
        <v>1.2246789035207379</v>
      </c>
      <c r="E47" s="350">
        <v>1.5073897086295089</v>
      </c>
      <c r="F47" s="350">
        <v>1.434301271306677</v>
      </c>
      <c r="G47" s="350">
        <v>1.317311260653115</v>
      </c>
      <c r="H47" s="350">
        <v>1.2301777489635759</v>
      </c>
      <c r="I47" s="350">
        <v>1.285239951439956</v>
      </c>
      <c r="J47" s="350">
        <v>1.3075761324824631</v>
      </c>
      <c r="K47" s="350">
        <v>1.19294168266629</v>
      </c>
      <c r="L47" s="350">
        <v>1.39448069678125</v>
      </c>
      <c r="M47" s="350">
        <v>0.9529206521560496</v>
      </c>
      <c r="N47" s="350">
        <v>0.86779827676726551</v>
      </c>
      <c r="O47" s="350">
        <v>0.84557959630734791</v>
      </c>
      <c r="P47" s="350">
        <v>0.76732172599668524</v>
      </c>
      <c r="Q47" s="350">
        <v>0.86595846971055912</v>
      </c>
      <c r="R47" s="350">
        <v>0.96112791401387954</v>
      </c>
      <c r="S47" s="350">
        <v>0.86338934454706073</v>
      </c>
      <c r="T47" s="350">
        <v>0.50910127991680942</v>
      </c>
      <c r="U47" s="350">
        <v>0.62602098090977709</v>
      </c>
      <c r="V47" s="350">
        <v>0.66001238597668888</v>
      </c>
      <c r="W47" s="350">
        <v>2.7377946606179471</v>
      </c>
      <c r="X47" s="350">
        <v>3.005409828912156</v>
      </c>
      <c r="Y47" s="350">
        <v>2.8193736130099118</v>
      </c>
      <c r="DA47" s="97" t="s">
        <v>2595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99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0.99999999999999967</v>
      </c>
      <c r="C51" s="232">
        <f t="shared" si="3"/>
        <v>0.99999999999999967</v>
      </c>
      <c r="D51" s="232">
        <f t="shared" si="3"/>
        <v>0.99999999999999978</v>
      </c>
      <c r="E51" s="232">
        <f t="shared" si="3"/>
        <v>1.0000000000000002</v>
      </c>
      <c r="F51" s="232">
        <f t="shared" si="3"/>
        <v>0.99999999999999978</v>
      </c>
      <c r="G51" s="232">
        <f t="shared" si="3"/>
        <v>0.99999999999999989</v>
      </c>
      <c r="H51" s="232">
        <f t="shared" si="3"/>
        <v>0.99999999999999978</v>
      </c>
      <c r="I51" s="232">
        <f t="shared" si="3"/>
        <v>1</v>
      </c>
      <c r="J51" s="232">
        <f t="shared" si="3"/>
        <v>0.99999999999999978</v>
      </c>
      <c r="K51" s="232">
        <f t="shared" si="3"/>
        <v>1.0000000000000004</v>
      </c>
      <c r="L51" s="232">
        <f t="shared" si="3"/>
        <v>1</v>
      </c>
      <c r="M51" s="232">
        <f t="shared" si="3"/>
        <v>1.0000000000000004</v>
      </c>
      <c r="N51" s="232">
        <f t="shared" si="3"/>
        <v>0.99999999999999989</v>
      </c>
      <c r="O51" s="232">
        <f t="shared" si="3"/>
        <v>1</v>
      </c>
      <c r="P51" s="232">
        <f t="shared" si="3"/>
        <v>0.99999999999999978</v>
      </c>
      <c r="Q51" s="232">
        <f t="shared" si="3"/>
        <v>1</v>
      </c>
      <c r="R51" s="232">
        <f t="shared" si="3"/>
        <v>0.99999999999999978</v>
      </c>
      <c r="S51" s="232">
        <f t="shared" si="3"/>
        <v>0.99999999999999989</v>
      </c>
      <c r="T51" s="232">
        <f t="shared" si="3"/>
        <v>1.0000000000000002</v>
      </c>
      <c r="U51" s="232">
        <f t="shared" si="3"/>
        <v>1</v>
      </c>
      <c r="V51" s="232">
        <f t="shared" si="3"/>
        <v>0.99999999999999978</v>
      </c>
      <c r="W51" s="232">
        <f t="shared" si="3"/>
        <v>1</v>
      </c>
      <c r="X51" s="232">
        <f t="shared" si="3"/>
        <v>0.99999999999999989</v>
      </c>
      <c r="Y51" s="232">
        <f t="shared" si="3"/>
        <v>1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2.4933034914730513E-2</v>
      </c>
      <c r="C52" s="299">
        <f t="shared" si="4"/>
        <v>2.4621235478630831E-2</v>
      </c>
      <c r="D52" s="299">
        <f t="shared" si="4"/>
        <v>2.4924482155231423E-2</v>
      </c>
      <c r="E52" s="299">
        <f t="shared" si="4"/>
        <v>2.7342666905150362E-2</v>
      </c>
      <c r="F52" s="299">
        <f t="shared" si="4"/>
        <v>2.6914006858439761E-2</v>
      </c>
      <c r="G52" s="299">
        <f t="shared" si="4"/>
        <v>2.7039031918718672E-2</v>
      </c>
      <c r="H52" s="299">
        <f t="shared" si="4"/>
        <v>2.7817846180228638E-2</v>
      </c>
      <c r="I52" s="299">
        <f t="shared" si="4"/>
        <v>2.8163753699770078E-2</v>
      </c>
      <c r="J52" s="299">
        <f t="shared" si="4"/>
        <v>2.8298449681479803E-2</v>
      </c>
      <c r="K52" s="299">
        <f t="shared" si="4"/>
        <v>2.8317321952609577E-2</v>
      </c>
      <c r="L52" s="299">
        <f t="shared" si="4"/>
        <v>2.7771167769647179E-2</v>
      </c>
      <c r="M52" s="299">
        <f t="shared" si="4"/>
        <v>2.6830966657765125E-2</v>
      </c>
      <c r="N52" s="299">
        <f t="shared" si="4"/>
        <v>2.8161428805400686E-2</v>
      </c>
      <c r="O52" s="299">
        <f t="shared" si="4"/>
        <v>2.777671385435479E-2</v>
      </c>
      <c r="P52" s="299">
        <f t="shared" si="4"/>
        <v>2.7763273913156927E-2</v>
      </c>
      <c r="Q52" s="299">
        <f t="shared" si="4"/>
        <v>2.5632806387062855E-2</v>
      </c>
      <c r="R52" s="299">
        <f t="shared" si="4"/>
        <v>2.5248831267932686E-2</v>
      </c>
      <c r="S52" s="299">
        <f t="shared" si="4"/>
        <v>2.4146094449069254E-2</v>
      </c>
      <c r="T52" s="299">
        <f t="shared" si="4"/>
        <v>2.3922840751481371E-2</v>
      </c>
      <c r="U52" s="299">
        <f t="shared" si="4"/>
        <v>2.1718436445111851E-2</v>
      </c>
      <c r="V52" s="299">
        <f t="shared" si="4"/>
        <v>2.3708228101895493E-2</v>
      </c>
      <c r="W52" s="299">
        <f t="shared" si="4"/>
        <v>2.3368430762374506E-2</v>
      </c>
      <c r="X52" s="299">
        <f t="shared" si="4"/>
        <v>2.5577305522652704E-2</v>
      </c>
      <c r="Y52" s="299">
        <f t="shared" si="4"/>
        <v>2.5933346520356833E-2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3.3908927484033499E-2</v>
      </c>
      <c r="C53" s="233">
        <f t="shared" si="5"/>
        <v>3.3484880250937925E-2</v>
      </c>
      <c r="D53" s="233">
        <f t="shared" si="5"/>
        <v>3.3897295731114732E-2</v>
      </c>
      <c r="E53" s="233">
        <f t="shared" si="5"/>
        <v>3.7186026991004505E-2</v>
      </c>
      <c r="F53" s="233">
        <f t="shared" si="5"/>
        <v>3.6603049327478085E-2</v>
      </c>
      <c r="G53" s="233">
        <f t="shared" si="5"/>
        <v>3.6773083409457397E-2</v>
      </c>
      <c r="H53" s="233">
        <f t="shared" si="5"/>
        <v>3.7832270805110951E-2</v>
      </c>
      <c r="I53" s="233">
        <f t="shared" si="5"/>
        <v>3.8302705031687277E-2</v>
      </c>
      <c r="J53" s="233">
        <f t="shared" si="5"/>
        <v>3.8485891566812529E-2</v>
      </c>
      <c r="K53" s="233">
        <f t="shared" si="5"/>
        <v>3.8511557855549029E-2</v>
      </c>
      <c r="L53" s="233">
        <f t="shared" si="5"/>
        <v>3.7768788166720163E-2</v>
      </c>
      <c r="M53" s="233">
        <f t="shared" si="5"/>
        <v>3.6490114654560583E-2</v>
      </c>
      <c r="N53" s="233">
        <f t="shared" si="5"/>
        <v>3.8299543175344938E-2</v>
      </c>
      <c r="O53" s="233">
        <f t="shared" si="5"/>
        <v>3.7776330841922508E-2</v>
      </c>
      <c r="P53" s="233">
        <f t="shared" si="5"/>
        <v>3.7758052521893397E-2</v>
      </c>
      <c r="Q53" s="233">
        <f t="shared" si="5"/>
        <v>3.4860616686405499E-2</v>
      </c>
      <c r="R53" s="233">
        <f t="shared" si="5"/>
        <v>3.4338410524388449E-2</v>
      </c>
      <c r="S53" s="233">
        <f t="shared" si="5"/>
        <v>3.2838688450734177E-2</v>
      </c>
      <c r="T53" s="233">
        <f t="shared" si="5"/>
        <v>3.2535063422014655E-2</v>
      </c>
      <c r="U53" s="233">
        <f t="shared" si="5"/>
        <v>2.953707356535212E-2</v>
      </c>
      <c r="V53" s="233">
        <f t="shared" si="5"/>
        <v>3.2243190218577876E-2</v>
      </c>
      <c r="W53" s="233">
        <f t="shared" si="5"/>
        <v>3.1781065836829318E-2</v>
      </c>
      <c r="X53" s="233">
        <f t="shared" si="5"/>
        <v>3.4785135510807676E-2</v>
      </c>
      <c r="Y53" s="233">
        <f t="shared" si="5"/>
        <v>3.5269351267685309E-2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4.1887498656747263E-2</v>
      </c>
      <c r="C54" s="233">
        <f t="shared" si="6"/>
        <v>4.1363675604099787E-2</v>
      </c>
      <c r="D54" s="233">
        <f t="shared" si="6"/>
        <v>4.1873130020788775E-2</v>
      </c>
      <c r="E54" s="233">
        <f t="shared" si="6"/>
        <v>4.5935680400652608E-2</v>
      </c>
      <c r="F54" s="233">
        <f t="shared" si="6"/>
        <v>4.5215531522178803E-2</v>
      </c>
      <c r="G54" s="233">
        <f t="shared" si="6"/>
        <v>4.5425573623447367E-2</v>
      </c>
      <c r="H54" s="233">
        <f t="shared" si="6"/>
        <v>4.6733981582784127E-2</v>
      </c>
      <c r="I54" s="233">
        <f t="shared" si="6"/>
        <v>4.7315106215613703E-2</v>
      </c>
      <c r="J54" s="233">
        <f t="shared" si="6"/>
        <v>4.754139546488606E-2</v>
      </c>
      <c r="K54" s="233">
        <f t="shared" si="6"/>
        <v>4.7573100880384085E-2</v>
      </c>
      <c r="L54" s="233">
        <f t="shared" si="6"/>
        <v>4.6655561853007267E-2</v>
      </c>
      <c r="M54" s="233">
        <f t="shared" si="6"/>
        <v>4.5076023985045434E-2</v>
      </c>
      <c r="N54" s="233">
        <f t="shared" si="6"/>
        <v>4.7311200393073155E-2</v>
      </c>
      <c r="O54" s="233">
        <f t="shared" si="6"/>
        <v>4.6664879275316054E-2</v>
      </c>
      <c r="P54" s="233">
        <f t="shared" si="6"/>
        <v>4.6642300174103604E-2</v>
      </c>
      <c r="Q54" s="233">
        <f t="shared" si="6"/>
        <v>4.3063114730265611E-2</v>
      </c>
      <c r="R54" s="233">
        <f t="shared" si="6"/>
        <v>4.2418036530126907E-2</v>
      </c>
      <c r="S54" s="233">
        <f t="shared" si="6"/>
        <v>4.0565438674436329E-2</v>
      </c>
      <c r="T54" s="233">
        <f t="shared" si="6"/>
        <v>4.0190372462488709E-2</v>
      </c>
      <c r="U54" s="233">
        <f t="shared" si="6"/>
        <v>3.6486973227787926E-2</v>
      </c>
      <c r="V54" s="233">
        <f t="shared" si="6"/>
        <v>3.9829823211184431E-2</v>
      </c>
      <c r="W54" s="233">
        <f t="shared" si="6"/>
        <v>3.9258963680789141E-2</v>
      </c>
      <c r="X54" s="233">
        <f t="shared" si="6"/>
        <v>4.2969873278056556E-2</v>
      </c>
      <c r="Y54" s="233">
        <f t="shared" si="6"/>
        <v>4.3568022154199484E-2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2.5930356311319732E-2</v>
      </c>
      <c r="C55" s="233">
        <f t="shared" si="7"/>
        <v>2.5606084897776053E-2</v>
      </c>
      <c r="D55" s="233">
        <f t="shared" si="7"/>
        <v>2.5921461441440679E-2</v>
      </c>
      <c r="E55" s="233">
        <f t="shared" si="7"/>
        <v>2.8436373581356377E-2</v>
      </c>
      <c r="F55" s="233">
        <f t="shared" si="7"/>
        <v>2.7990567132777356E-2</v>
      </c>
      <c r="G55" s="233">
        <f t="shared" si="7"/>
        <v>2.8120593195467409E-2</v>
      </c>
      <c r="H55" s="233">
        <f t="shared" si="7"/>
        <v>2.8930560027437779E-2</v>
      </c>
      <c r="I55" s="233">
        <f t="shared" si="7"/>
        <v>2.9290303847760858E-2</v>
      </c>
      <c r="J55" s="233">
        <f t="shared" si="7"/>
        <v>2.9430387668738997E-2</v>
      </c>
      <c r="K55" s="233">
        <f t="shared" si="7"/>
        <v>2.9450014830713956E-2</v>
      </c>
      <c r="L55" s="233">
        <f t="shared" si="7"/>
        <v>2.8882014480433062E-2</v>
      </c>
      <c r="M55" s="233">
        <f t="shared" si="7"/>
        <v>2.7904205324075736E-2</v>
      </c>
      <c r="N55" s="233">
        <f t="shared" si="7"/>
        <v>2.9287885957616704E-2</v>
      </c>
      <c r="O55" s="233">
        <f t="shared" si="7"/>
        <v>2.8887782408528982E-2</v>
      </c>
      <c r="P55" s="233">
        <f t="shared" si="7"/>
        <v>2.8873804869683193E-2</v>
      </c>
      <c r="Q55" s="233">
        <f t="shared" si="7"/>
        <v>2.6658118642545373E-2</v>
      </c>
      <c r="R55" s="233">
        <f t="shared" si="7"/>
        <v>2.6258784518649984E-2</v>
      </c>
      <c r="S55" s="233">
        <f t="shared" si="7"/>
        <v>2.5111938227032015E-2</v>
      </c>
      <c r="T55" s="233">
        <f t="shared" si="7"/>
        <v>2.4879754381540602E-2</v>
      </c>
      <c r="U55" s="233">
        <f t="shared" si="7"/>
        <v>2.2587173902916331E-2</v>
      </c>
      <c r="V55" s="233">
        <f t="shared" si="7"/>
        <v>2.4656557225971307E-2</v>
      </c>
      <c r="W55" s="233">
        <f t="shared" si="7"/>
        <v>2.4303167992869482E-2</v>
      </c>
      <c r="X55" s="233">
        <f t="shared" si="7"/>
        <v>2.6600397743558806E-2</v>
      </c>
      <c r="Y55" s="233">
        <f t="shared" si="7"/>
        <v>2.6970680381171105E-2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2.7102846846062883E-2</v>
      </c>
      <c r="C56" s="300">
        <f t="shared" si="8"/>
        <v>2.7150888933868161E-2</v>
      </c>
      <c r="D56" s="300">
        <f t="shared" si="8"/>
        <v>2.7104760319834689E-2</v>
      </c>
      <c r="E56" s="300">
        <f t="shared" si="8"/>
        <v>2.8067395582191484E-2</v>
      </c>
      <c r="F56" s="300">
        <f t="shared" si="8"/>
        <v>2.7764050058266362E-2</v>
      </c>
      <c r="G56" s="300">
        <f t="shared" si="8"/>
        <v>2.7848401060555777E-2</v>
      </c>
      <c r="H56" s="300">
        <f t="shared" si="8"/>
        <v>2.8556178678125828E-2</v>
      </c>
      <c r="I56" s="300">
        <f t="shared" si="8"/>
        <v>2.8958843828859458E-2</v>
      </c>
      <c r="J56" s="300">
        <f t="shared" si="8"/>
        <v>2.9107444435169296E-2</v>
      </c>
      <c r="K56" s="300">
        <f t="shared" si="8"/>
        <v>2.9231914727874252E-2</v>
      </c>
      <c r="L56" s="300">
        <f t="shared" si="8"/>
        <v>2.8602403103712613E-2</v>
      </c>
      <c r="M56" s="300">
        <f t="shared" si="8"/>
        <v>2.7691677341297349E-2</v>
      </c>
      <c r="N56" s="300">
        <f t="shared" si="8"/>
        <v>2.887123416086403E-2</v>
      </c>
      <c r="O56" s="300">
        <f t="shared" si="8"/>
        <v>2.8423178426849154E-2</v>
      </c>
      <c r="P56" s="300">
        <f t="shared" si="8"/>
        <v>2.8405689748992994E-2</v>
      </c>
      <c r="Q56" s="300">
        <f t="shared" si="8"/>
        <v>2.7080231137936988E-2</v>
      </c>
      <c r="R56" s="300">
        <f t="shared" si="8"/>
        <v>2.7062437150600721E-2</v>
      </c>
      <c r="S56" s="300">
        <f t="shared" si="8"/>
        <v>2.7225941412172376E-2</v>
      </c>
      <c r="T56" s="300">
        <f t="shared" si="8"/>
        <v>2.7590336457836009E-2</v>
      </c>
      <c r="U56" s="300">
        <f t="shared" si="8"/>
        <v>2.8694931278476048E-2</v>
      </c>
      <c r="V56" s="300">
        <f t="shared" si="8"/>
        <v>2.8602576294688035E-2</v>
      </c>
      <c r="W56" s="300">
        <f t="shared" si="8"/>
        <v>2.7333192495076371E-2</v>
      </c>
      <c r="X56" s="300">
        <f t="shared" si="8"/>
        <v>2.7093363410444705E-2</v>
      </c>
      <c r="Y56" s="300">
        <f t="shared" si="8"/>
        <v>2.7181674529171234E-2</v>
      </c>
      <c r="DA56" s="68"/>
    </row>
    <row r="57" spans="1:105" ht="12" customHeight="1" x14ac:dyDescent="0.25">
      <c r="A57" s="174" t="s">
        <v>2555</v>
      </c>
      <c r="B57" s="301">
        <f t="shared" ref="B57:Y57" si="9">IF(B$16=0,0,B$16/B$5)</f>
        <v>0.17566659992818534</v>
      </c>
      <c r="C57" s="301">
        <f t="shared" si="9"/>
        <v>0.17597798383062702</v>
      </c>
      <c r="D57" s="301">
        <f t="shared" si="9"/>
        <v>0.17567900207300255</v>
      </c>
      <c r="E57" s="301">
        <f t="shared" si="9"/>
        <v>0.18191830469938922</v>
      </c>
      <c r="F57" s="301">
        <f t="shared" si="9"/>
        <v>0.17995217630357832</v>
      </c>
      <c r="G57" s="301">
        <f t="shared" si="9"/>
        <v>0.18049889576286149</v>
      </c>
      <c r="H57" s="301">
        <f t="shared" si="9"/>
        <v>0.18508634328414883</v>
      </c>
      <c r="I57" s="301">
        <f t="shared" si="9"/>
        <v>0.18769621000186684</v>
      </c>
      <c r="J57" s="301">
        <f t="shared" si="9"/>
        <v>0.18865936207980102</v>
      </c>
      <c r="K57" s="301">
        <f t="shared" si="9"/>
        <v>0.18946611397696275</v>
      </c>
      <c r="L57" s="301">
        <f t="shared" si="9"/>
        <v>0.18538594604258168</v>
      </c>
      <c r="M57" s="301">
        <f t="shared" si="9"/>
        <v>0.17948309387877906</v>
      </c>
      <c r="N57" s="301">
        <f t="shared" si="9"/>
        <v>0.18712836956115569</v>
      </c>
      <c r="O57" s="301">
        <f t="shared" si="9"/>
        <v>0.1842243046184667</v>
      </c>
      <c r="P57" s="301">
        <f t="shared" si="9"/>
        <v>0.18411095207680647</v>
      </c>
      <c r="Q57" s="301">
        <f t="shared" si="9"/>
        <v>0.17552001663477682</v>
      </c>
      <c r="R57" s="301">
        <f t="shared" si="9"/>
        <v>0.17540468523537497</v>
      </c>
      <c r="S57" s="301">
        <f t="shared" si="9"/>
        <v>0.17646443507889487</v>
      </c>
      <c r="T57" s="301">
        <f t="shared" si="9"/>
        <v>0.17882625481930742</v>
      </c>
      <c r="U57" s="301">
        <f t="shared" si="9"/>
        <v>0.18598566569382621</v>
      </c>
      <c r="V57" s="301">
        <f t="shared" si="9"/>
        <v>0.18538706857668169</v>
      </c>
      <c r="W57" s="301">
        <f t="shared" si="9"/>
        <v>0.17715958098660611</v>
      </c>
      <c r="X57" s="301">
        <f t="shared" si="9"/>
        <v>0.17560513321584525</v>
      </c>
      <c r="Y57" s="301">
        <f t="shared" si="9"/>
        <v>0.17617752009648013</v>
      </c>
      <c r="DA57" s="178"/>
    </row>
    <row r="58" spans="1:105" ht="12" customHeight="1" x14ac:dyDescent="0.25">
      <c r="A58" s="62" t="s">
        <v>2556</v>
      </c>
      <c r="B58" s="302">
        <f t="shared" ref="B58:Y58" si="10">IF(B$17=0,0,B$17/B$5)</f>
        <v>6.4860771223957614E-2</v>
      </c>
      <c r="C58" s="302">
        <f t="shared" si="10"/>
        <v>7.1714293094284606E-2</v>
      </c>
      <c r="D58" s="302">
        <f t="shared" si="10"/>
        <v>6.5062857418844072E-2</v>
      </c>
      <c r="E58" s="302">
        <f t="shared" si="10"/>
        <v>1.8669995625389884E-2</v>
      </c>
      <c r="F58" s="302">
        <f t="shared" si="10"/>
        <v>2.5688766376506873E-2</v>
      </c>
      <c r="G58" s="302">
        <f t="shared" si="10"/>
        <v>2.3490287578475402E-2</v>
      </c>
      <c r="H58" s="302">
        <f t="shared" si="10"/>
        <v>1.2251970716561372E-2</v>
      </c>
      <c r="I58" s="302">
        <f t="shared" si="10"/>
        <v>8.9271359573571962E-3</v>
      </c>
      <c r="J58" s="302">
        <f t="shared" si="10"/>
        <v>7.4128674230266936E-3</v>
      </c>
      <c r="K58" s="302">
        <f t="shared" si="10"/>
        <v>6.3819037925192381E-3</v>
      </c>
      <c r="L58" s="302">
        <f t="shared" si="10"/>
        <v>1.2386843087918539E-2</v>
      </c>
      <c r="M58" s="302">
        <f t="shared" si="10"/>
        <v>2.4002189907666071E-2</v>
      </c>
      <c r="N58" s="302">
        <f t="shared" si="10"/>
        <v>8.6366530391833573E-3</v>
      </c>
      <c r="O58" s="302">
        <f t="shared" si="10"/>
        <v>1.259125778627493E-2</v>
      </c>
      <c r="P58" s="302">
        <f t="shared" si="10"/>
        <v>1.2689537421177254E-2</v>
      </c>
      <c r="Q58" s="302">
        <f t="shared" si="10"/>
        <v>4.9091655494882022E-2</v>
      </c>
      <c r="R58" s="302">
        <f t="shared" si="10"/>
        <v>5.7580339522875841E-2</v>
      </c>
      <c r="S58" s="302">
        <f t="shared" si="10"/>
        <v>8.1396003736586897E-2</v>
      </c>
      <c r="T58" s="302">
        <f t="shared" si="10"/>
        <v>8.9603125000386738E-2</v>
      </c>
      <c r="U58" s="302">
        <f t="shared" si="10"/>
        <v>0.12974052870377334</v>
      </c>
      <c r="V58" s="302">
        <f t="shared" si="10"/>
        <v>0.10451408820695887</v>
      </c>
      <c r="W58" s="302">
        <f t="shared" si="10"/>
        <v>9.5268213222844858E-2</v>
      </c>
      <c r="X58" s="302">
        <f t="shared" si="10"/>
        <v>5.0598262242279056E-2</v>
      </c>
      <c r="Y58" s="302">
        <f t="shared" si="10"/>
        <v>4.3375034863471475E-2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0.11080582870422773</v>
      </c>
      <c r="C59" s="302">
        <f t="shared" si="11"/>
        <v>0.10426369073634241</v>
      </c>
      <c r="D59" s="302">
        <f t="shared" si="11"/>
        <v>0.11061614465415848</v>
      </c>
      <c r="E59" s="302">
        <f t="shared" si="11"/>
        <v>0.16324830907399934</v>
      </c>
      <c r="F59" s="302">
        <f t="shared" si="11"/>
        <v>0.15426340992707147</v>
      </c>
      <c r="G59" s="302">
        <f t="shared" si="11"/>
        <v>0.15700860818438608</v>
      </c>
      <c r="H59" s="302">
        <f t="shared" si="11"/>
        <v>0.17283437256758744</v>
      </c>
      <c r="I59" s="302">
        <f t="shared" si="11"/>
        <v>0.17876907404450965</v>
      </c>
      <c r="J59" s="302">
        <f t="shared" si="11"/>
        <v>0.18124649465677434</v>
      </c>
      <c r="K59" s="302">
        <f t="shared" si="11"/>
        <v>0.18308421018444351</v>
      </c>
      <c r="L59" s="302">
        <f t="shared" si="11"/>
        <v>0.17299910295466314</v>
      </c>
      <c r="M59" s="302">
        <f t="shared" si="11"/>
        <v>0.155480903971113</v>
      </c>
      <c r="N59" s="302">
        <f t="shared" si="11"/>
        <v>0.17849171652197235</v>
      </c>
      <c r="O59" s="302">
        <f t="shared" si="11"/>
        <v>0.17163304683219174</v>
      </c>
      <c r="P59" s="302">
        <f t="shared" si="11"/>
        <v>0.17142141465562924</v>
      </c>
      <c r="Q59" s="302">
        <f t="shared" si="11"/>
        <v>0.12642836113989478</v>
      </c>
      <c r="R59" s="302">
        <f t="shared" si="11"/>
        <v>0.11782434571249915</v>
      </c>
      <c r="S59" s="302">
        <f t="shared" si="11"/>
        <v>9.5068431342307996E-2</v>
      </c>
      <c r="T59" s="302">
        <f t="shared" si="11"/>
        <v>8.9223129818920693E-2</v>
      </c>
      <c r="U59" s="302">
        <f t="shared" si="11"/>
        <v>5.624513699005286E-2</v>
      </c>
      <c r="V59" s="302">
        <f t="shared" si="11"/>
        <v>8.0872980369722819E-2</v>
      </c>
      <c r="W59" s="302">
        <f t="shared" si="11"/>
        <v>8.1891367763761241E-2</v>
      </c>
      <c r="X59" s="302">
        <f t="shared" si="11"/>
        <v>0.12500687097356619</v>
      </c>
      <c r="Y59" s="302">
        <f t="shared" si="11"/>
        <v>0.13280248523300867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8.2110595498916333E-2</v>
      </c>
      <c r="C60" s="301">
        <f t="shared" si="12"/>
        <v>8.2297220664787535E-2</v>
      </c>
      <c r="D60" s="301">
        <f t="shared" si="12"/>
        <v>8.2088886559426366E-2</v>
      </c>
      <c r="E60" s="301">
        <f t="shared" si="12"/>
        <v>6.7376525387072617E-2</v>
      </c>
      <c r="F60" s="301">
        <f t="shared" si="12"/>
        <v>6.8770989003154148E-2</v>
      </c>
      <c r="G60" s="301">
        <f t="shared" si="12"/>
        <v>6.8172297307083074E-2</v>
      </c>
      <c r="H60" s="301">
        <f t="shared" si="12"/>
        <v>6.3048648047116185E-2</v>
      </c>
      <c r="I60" s="301">
        <f t="shared" si="12"/>
        <v>5.9456517838492082E-2</v>
      </c>
      <c r="J60" s="301">
        <f t="shared" si="12"/>
        <v>6.0206132958053715E-2</v>
      </c>
      <c r="K60" s="301">
        <f t="shared" si="12"/>
        <v>5.848790835948188E-2</v>
      </c>
      <c r="L60" s="301">
        <f t="shared" si="12"/>
        <v>5.9458864633909793E-2</v>
      </c>
      <c r="M60" s="301">
        <f t="shared" si="12"/>
        <v>7.0339889904686592E-2</v>
      </c>
      <c r="N60" s="301">
        <f t="shared" si="12"/>
        <v>6.4322583075015399E-2</v>
      </c>
      <c r="O60" s="301">
        <f t="shared" si="12"/>
        <v>6.7789033837589774E-2</v>
      </c>
      <c r="P60" s="301">
        <f t="shared" si="12"/>
        <v>6.8135942223094825E-2</v>
      </c>
      <c r="Q60" s="301">
        <f t="shared" si="12"/>
        <v>8.1876540550398211E-2</v>
      </c>
      <c r="R60" s="301">
        <f t="shared" si="12"/>
        <v>8.2411782401122874E-2</v>
      </c>
      <c r="S60" s="301">
        <f t="shared" si="12"/>
        <v>8.3544144820238073E-2</v>
      </c>
      <c r="T60" s="301">
        <f t="shared" si="12"/>
        <v>7.555056798984873E-2</v>
      </c>
      <c r="U60" s="301">
        <f t="shared" si="12"/>
        <v>7.2800945016552293E-2</v>
      </c>
      <c r="V60" s="301">
        <f t="shared" si="12"/>
        <v>5.1100048515194132E-2</v>
      </c>
      <c r="W60" s="301">
        <f t="shared" si="12"/>
        <v>8.7752570229574597E-2</v>
      </c>
      <c r="X60" s="301">
        <f t="shared" si="12"/>
        <v>8.1325112372256758E-2</v>
      </c>
      <c r="Y60" s="301">
        <f t="shared" si="12"/>
        <v>7.9464730870931324E-2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5.6678899885891205E-2</v>
      </c>
      <c r="C61" s="302">
        <f t="shared" si="13"/>
        <v>5.7183560476584086E-2</v>
      </c>
      <c r="D61" s="302">
        <f t="shared" si="13"/>
        <v>5.66659147610903E-2</v>
      </c>
      <c r="E61" s="302">
        <f t="shared" si="13"/>
        <v>3.9487005143819233E-2</v>
      </c>
      <c r="F61" s="302">
        <f t="shared" si="13"/>
        <v>4.1318702007545567E-2</v>
      </c>
      <c r="G61" s="302">
        <f t="shared" si="13"/>
        <v>4.0592484749990033E-2</v>
      </c>
      <c r="H61" s="302">
        <f t="shared" si="13"/>
        <v>3.4674444943282964E-2</v>
      </c>
      <c r="I61" s="302">
        <f t="shared" si="13"/>
        <v>3.0729489064726622E-2</v>
      </c>
      <c r="J61" s="302">
        <f t="shared" si="13"/>
        <v>3.1341714282944307E-2</v>
      </c>
      <c r="K61" s="302">
        <f t="shared" si="13"/>
        <v>2.9604239967820096E-2</v>
      </c>
      <c r="L61" s="302">
        <f t="shared" si="13"/>
        <v>3.1132273508869667E-2</v>
      </c>
      <c r="M61" s="302">
        <f t="shared" si="13"/>
        <v>4.2972303913766143E-2</v>
      </c>
      <c r="N61" s="302">
        <f t="shared" si="13"/>
        <v>3.5597925693506678E-2</v>
      </c>
      <c r="O61" s="302">
        <f t="shared" si="13"/>
        <v>3.9456785706147884E-2</v>
      </c>
      <c r="P61" s="302">
        <f t="shared" si="13"/>
        <v>3.9817402831674766E-2</v>
      </c>
      <c r="Q61" s="302">
        <f t="shared" si="13"/>
        <v>5.5731078035594087E-2</v>
      </c>
      <c r="R61" s="302">
        <f t="shared" si="13"/>
        <v>5.6657974507831534E-2</v>
      </c>
      <c r="S61" s="302">
        <f t="shared" si="13"/>
        <v>5.8915128482187426E-2</v>
      </c>
      <c r="T61" s="302">
        <f t="shared" si="13"/>
        <v>5.1149270423337743E-2</v>
      </c>
      <c r="U61" s="302">
        <f t="shared" si="13"/>
        <v>5.064813984253818E-2</v>
      </c>
      <c r="V61" s="302">
        <f t="shared" si="13"/>
        <v>2.6917655851260734E-2</v>
      </c>
      <c r="W61" s="302">
        <f t="shared" si="13"/>
        <v>6.3916770851952603E-2</v>
      </c>
      <c r="X61" s="302">
        <f t="shared" si="13"/>
        <v>5.5236260739151E-2</v>
      </c>
      <c r="Y61" s="302">
        <f t="shared" si="13"/>
        <v>5.3012717420167346E-2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2.5431695613025135E-2</v>
      </c>
      <c r="C62" s="302">
        <f t="shared" si="14"/>
        <v>2.5113660188203452E-2</v>
      </c>
      <c r="D62" s="302">
        <f t="shared" si="14"/>
        <v>2.5422971798336056E-2</v>
      </c>
      <c r="E62" s="302">
        <f t="shared" si="14"/>
        <v>2.7889520243253387E-2</v>
      </c>
      <c r="F62" s="302">
        <f t="shared" si="14"/>
        <v>2.7452286995608571E-2</v>
      </c>
      <c r="G62" s="302">
        <f t="shared" si="14"/>
        <v>2.7579812557093041E-2</v>
      </c>
      <c r="H62" s="302">
        <f t="shared" si="14"/>
        <v>2.837420310383322E-2</v>
      </c>
      <c r="I62" s="302">
        <f t="shared" si="14"/>
        <v>2.8727028773765467E-2</v>
      </c>
      <c r="J62" s="302">
        <f t="shared" si="14"/>
        <v>2.8864418675109405E-2</v>
      </c>
      <c r="K62" s="302">
        <f t="shared" si="14"/>
        <v>2.8883668391661781E-2</v>
      </c>
      <c r="L62" s="302">
        <f t="shared" si="14"/>
        <v>2.8326591125040126E-2</v>
      </c>
      <c r="M62" s="302">
        <f t="shared" si="14"/>
        <v>2.7367585990920446E-2</v>
      </c>
      <c r="N62" s="302">
        <f t="shared" si="14"/>
        <v>2.8724657381508714E-2</v>
      </c>
      <c r="O62" s="302">
        <f t="shared" si="14"/>
        <v>2.8332248131441893E-2</v>
      </c>
      <c r="P62" s="302">
        <f t="shared" si="14"/>
        <v>2.831853939142006E-2</v>
      </c>
      <c r="Q62" s="302">
        <f t="shared" si="14"/>
        <v>2.6145462514804131E-2</v>
      </c>
      <c r="R62" s="302">
        <f t="shared" si="14"/>
        <v>2.5753807893291344E-2</v>
      </c>
      <c r="S62" s="302">
        <f t="shared" si="14"/>
        <v>2.462901633805065E-2</v>
      </c>
      <c r="T62" s="302">
        <f t="shared" si="14"/>
        <v>2.4401297566510986E-2</v>
      </c>
      <c r="U62" s="302">
        <f t="shared" si="14"/>
        <v>2.2152805174014103E-2</v>
      </c>
      <c r="V62" s="302">
        <f t="shared" si="14"/>
        <v>2.4182392663933405E-2</v>
      </c>
      <c r="W62" s="302">
        <f t="shared" si="14"/>
        <v>2.3835799377621997E-2</v>
      </c>
      <c r="X62" s="302">
        <f t="shared" si="14"/>
        <v>2.6088851633105762E-2</v>
      </c>
      <c r="Y62" s="302">
        <f t="shared" si="14"/>
        <v>2.6452013450763978E-2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0.25095228561169336</v>
      </c>
      <c r="C63" s="301">
        <f t="shared" si="15"/>
        <v>0.25139711975803852</v>
      </c>
      <c r="D63" s="301">
        <f t="shared" si="15"/>
        <v>0.25097000296143235</v>
      </c>
      <c r="E63" s="301">
        <f t="shared" si="15"/>
        <v>0.25988329242769892</v>
      </c>
      <c r="F63" s="301">
        <f t="shared" si="15"/>
        <v>0.25707453757654042</v>
      </c>
      <c r="G63" s="301">
        <f t="shared" si="15"/>
        <v>0.25785556537551652</v>
      </c>
      <c r="H63" s="301">
        <f t="shared" si="15"/>
        <v>0.26440906183449836</v>
      </c>
      <c r="I63" s="301">
        <f t="shared" si="15"/>
        <v>0.26813744285980989</v>
      </c>
      <c r="J63" s="301">
        <f t="shared" si="15"/>
        <v>0.26951337439971579</v>
      </c>
      <c r="K63" s="301">
        <f t="shared" si="15"/>
        <v>0.27066587710994683</v>
      </c>
      <c r="L63" s="301">
        <f t="shared" si="15"/>
        <v>0.26483706577511673</v>
      </c>
      <c r="M63" s="301">
        <f t="shared" si="15"/>
        <v>0.25640441982682727</v>
      </c>
      <c r="N63" s="301">
        <f t="shared" si="15"/>
        <v>0.26732624223022244</v>
      </c>
      <c r="O63" s="301">
        <f t="shared" si="15"/>
        <v>0.26317757802638114</v>
      </c>
      <c r="P63" s="301">
        <f t="shared" si="15"/>
        <v>0.26301564582400916</v>
      </c>
      <c r="Q63" s="301">
        <f t="shared" si="15"/>
        <v>0.25074288090682395</v>
      </c>
      <c r="R63" s="301">
        <f t="shared" si="15"/>
        <v>0.25057812176482142</v>
      </c>
      <c r="S63" s="301">
        <f t="shared" si="15"/>
        <v>0.25209205011270697</v>
      </c>
      <c r="T63" s="301">
        <f t="shared" si="15"/>
        <v>0.25546607831329643</v>
      </c>
      <c r="U63" s="301">
        <f t="shared" si="15"/>
        <v>0.26569380813403753</v>
      </c>
      <c r="V63" s="301">
        <f t="shared" si="15"/>
        <v>0.26483866939525952</v>
      </c>
      <c r="W63" s="301">
        <f t="shared" si="15"/>
        <v>0.25308511569515157</v>
      </c>
      <c r="X63" s="301">
        <f t="shared" si="15"/>
        <v>0.25086447602263612</v>
      </c>
      <c r="Y63" s="301">
        <f t="shared" si="15"/>
        <v>0.25168217156640021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9.2658244605653792E-2</v>
      </c>
      <c r="C64" s="302">
        <f t="shared" si="16"/>
        <v>0.10244899013469225</v>
      </c>
      <c r="D64" s="302">
        <f t="shared" si="16"/>
        <v>9.2946939169777282E-2</v>
      </c>
      <c r="E64" s="302">
        <f t="shared" si="16"/>
        <v>2.6671422321985553E-2</v>
      </c>
      <c r="F64" s="302">
        <f t="shared" si="16"/>
        <v>3.6698237680724097E-2</v>
      </c>
      <c r="G64" s="302">
        <f t="shared" si="16"/>
        <v>3.3557553683536294E-2</v>
      </c>
      <c r="H64" s="302">
        <f t="shared" si="16"/>
        <v>1.7502815309373393E-2</v>
      </c>
      <c r="I64" s="302">
        <f t="shared" si="16"/>
        <v>1.2753051367653147E-2</v>
      </c>
      <c r="J64" s="302">
        <f t="shared" si="16"/>
        <v>1.0589810604323846E-2</v>
      </c>
      <c r="K64" s="302">
        <f t="shared" si="16"/>
        <v>9.1170054178846271E-3</v>
      </c>
      <c r="L64" s="302">
        <f t="shared" si="16"/>
        <v>1.7695490125597908E-2</v>
      </c>
      <c r="M64" s="302">
        <f t="shared" si="16"/>
        <v>3.4288842725237245E-2</v>
      </c>
      <c r="N64" s="302">
        <f t="shared" si="16"/>
        <v>1.2338075770261938E-2</v>
      </c>
      <c r="O64" s="302">
        <f t="shared" si="16"/>
        <v>1.7987511123249898E-2</v>
      </c>
      <c r="P64" s="302">
        <f t="shared" si="16"/>
        <v>1.8127910601681799E-2</v>
      </c>
      <c r="Q64" s="302">
        <f t="shared" si="16"/>
        <v>7.0130936421260046E-2</v>
      </c>
      <c r="R64" s="302">
        <f t="shared" si="16"/>
        <v>8.2257627889822618E-2</v>
      </c>
      <c r="S64" s="302">
        <f t="shared" si="16"/>
        <v>0.11628000533798133</v>
      </c>
      <c r="T64" s="302">
        <f t="shared" si="16"/>
        <v>0.12800446428626683</v>
      </c>
      <c r="U64" s="302">
        <f t="shared" si="16"/>
        <v>0.185343612433962</v>
      </c>
      <c r="V64" s="302">
        <f t="shared" si="16"/>
        <v>0.14930584029565555</v>
      </c>
      <c r="W64" s="302">
        <f t="shared" si="16"/>
        <v>0.13609744746120694</v>
      </c>
      <c r="X64" s="302">
        <f t="shared" si="16"/>
        <v>7.2283231774684348E-2</v>
      </c>
      <c r="Y64" s="302">
        <f t="shared" si="16"/>
        <v>6.1964335519245003E-2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0.15829404100603958</v>
      </c>
      <c r="C65" s="302">
        <f t="shared" si="17"/>
        <v>0.14894812962334628</v>
      </c>
      <c r="D65" s="302">
        <f t="shared" si="17"/>
        <v>0.15802306379165504</v>
      </c>
      <c r="E65" s="302">
        <f t="shared" si="17"/>
        <v>0.2332118701057134</v>
      </c>
      <c r="F65" s="302">
        <f t="shared" si="17"/>
        <v>0.22037629989581634</v>
      </c>
      <c r="G65" s="302">
        <f t="shared" si="17"/>
        <v>0.22429801169198024</v>
      </c>
      <c r="H65" s="302">
        <f t="shared" si="17"/>
        <v>0.24690624652512499</v>
      </c>
      <c r="I65" s="302">
        <f t="shared" si="17"/>
        <v>0.25538439149215675</v>
      </c>
      <c r="J65" s="302">
        <f t="shared" si="17"/>
        <v>0.25892356379539194</v>
      </c>
      <c r="K65" s="302">
        <f t="shared" si="17"/>
        <v>0.2615488716920622</v>
      </c>
      <c r="L65" s="302">
        <f t="shared" si="17"/>
        <v>0.2471415756495188</v>
      </c>
      <c r="M65" s="302">
        <f t="shared" si="17"/>
        <v>0.22211557710158999</v>
      </c>
      <c r="N65" s="302">
        <f t="shared" si="17"/>
        <v>0.25498816645996053</v>
      </c>
      <c r="O65" s="302">
        <f t="shared" si="17"/>
        <v>0.24519006690313122</v>
      </c>
      <c r="P65" s="302">
        <f t="shared" si="17"/>
        <v>0.2448877352223274</v>
      </c>
      <c r="Q65" s="302">
        <f t="shared" si="17"/>
        <v>0.18061194448556389</v>
      </c>
      <c r="R65" s="302">
        <f t="shared" si="17"/>
        <v>0.16832049387499878</v>
      </c>
      <c r="S65" s="302">
        <f t="shared" si="17"/>
        <v>0.13581204477472569</v>
      </c>
      <c r="T65" s="302">
        <f t="shared" si="17"/>
        <v>0.12746161402702957</v>
      </c>
      <c r="U65" s="302">
        <f t="shared" si="17"/>
        <v>8.0350195700075525E-2</v>
      </c>
      <c r="V65" s="302">
        <f t="shared" si="17"/>
        <v>0.11553282909960398</v>
      </c>
      <c r="W65" s="302">
        <f t="shared" si="17"/>
        <v>0.11698766823394464</v>
      </c>
      <c r="X65" s="302">
        <f t="shared" si="17"/>
        <v>0.17858124424795174</v>
      </c>
      <c r="Y65" s="302">
        <f t="shared" si="17"/>
        <v>0.18971783604715522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0.13678826529310159</v>
      </c>
      <c r="C66" s="301">
        <f t="shared" si="18"/>
        <v>0.13989141486392404</v>
      </c>
      <c r="D66" s="301">
        <f t="shared" si="18"/>
        <v>0.13689024196656813</v>
      </c>
      <c r="E66" s="301">
        <f t="shared" si="18"/>
        <v>0.1037357702644873</v>
      </c>
      <c r="F66" s="301">
        <f t="shared" si="18"/>
        <v>0.11304799069160661</v>
      </c>
      <c r="G66" s="301">
        <f t="shared" si="18"/>
        <v>0.11059296166873293</v>
      </c>
      <c r="H66" s="301">
        <f t="shared" si="18"/>
        <v>9.3641787621636038E-2</v>
      </c>
      <c r="I66" s="301">
        <f t="shared" si="18"/>
        <v>8.5951119083048547E-2</v>
      </c>
      <c r="J66" s="301">
        <f t="shared" si="18"/>
        <v>8.0945214724173098E-2</v>
      </c>
      <c r="K66" s="301">
        <f t="shared" si="18"/>
        <v>8.0331914949018576E-2</v>
      </c>
      <c r="L66" s="301">
        <f t="shared" si="18"/>
        <v>9.70706436509573E-2</v>
      </c>
      <c r="M66" s="301">
        <f t="shared" si="18"/>
        <v>0.11378100935344025</v>
      </c>
      <c r="N66" s="301">
        <f t="shared" si="18"/>
        <v>8.2582231255245553E-2</v>
      </c>
      <c r="O66" s="301">
        <f t="shared" si="18"/>
        <v>9.1668006278814634E-2</v>
      </c>
      <c r="P66" s="301">
        <f t="shared" si="18"/>
        <v>9.1790342410358453E-2</v>
      </c>
      <c r="Q66" s="301">
        <f t="shared" si="18"/>
        <v>0.12821268150956308</v>
      </c>
      <c r="R66" s="301">
        <f t="shared" si="18"/>
        <v>0.13301705084320517</v>
      </c>
      <c r="S66" s="301">
        <f t="shared" si="18"/>
        <v>0.14362682334563148</v>
      </c>
      <c r="T66" s="301">
        <f t="shared" si="18"/>
        <v>0.14845155576706989</v>
      </c>
      <c r="U66" s="301">
        <f t="shared" si="18"/>
        <v>0.16165403728143898</v>
      </c>
      <c r="V66" s="301">
        <f t="shared" si="18"/>
        <v>0.15877436918224222</v>
      </c>
      <c r="W66" s="301">
        <f t="shared" si="18"/>
        <v>0.14783392962558065</v>
      </c>
      <c r="X66" s="301">
        <f t="shared" si="18"/>
        <v>0.12927301134157659</v>
      </c>
      <c r="Y66" s="301">
        <f t="shared" si="18"/>
        <v>0.12498005735904046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0.11967856759070643</v>
      </c>
      <c r="C67" s="301">
        <f t="shared" si="19"/>
        <v>0.11818193029742795</v>
      </c>
      <c r="D67" s="301">
        <f t="shared" si="19"/>
        <v>0.1196375143451108</v>
      </c>
      <c r="E67" s="301">
        <f t="shared" si="19"/>
        <v>0.1312448011447217</v>
      </c>
      <c r="F67" s="301">
        <f t="shared" si="19"/>
        <v>0.12918723292051085</v>
      </c>
      <c r="G67" s="301">
        <f t="shared" si="19"/>
        <v>0.12978735320984958</v>
      </c>
      <c r="H67" s="301">
        <f t="shared" si="19"/>
        <v>0.13352566166509744</v>
      </c>
      <c r="I67" s="301">
        <f t="shared" si="19"/>
        <v>0.1351860177588963</v>
      </c>
      <c r="J67" s="301">
        <f t="shared" si="19"/>
        <v>0.13583255847110301</v>
      </c>
      <c r="K67" s="301">
        <f t="shared" si="19"/>
        <v>0.13592314537252598</v>
      </c>
      <c r="L67" s="301">
        <f t="shared" si="19"/>
        <v>0.13330160529430643</v>
      </c>
      <c r="M67" s="301">
        <f t="shared" si="19"/>
        <v>0.1287886399572726</v>
      </c>
      <c r="N67" s="301">
        <f t="shared" si="19"/>
        <v>0.13517485826592326</v>
      </c>
      <c r="O67" s="301">
        <f t="shared" si="19"/>
        <v>0.13332822650090295</v>
      </c>
      <c r="P67" s="301">
        <f t="shared" si="19"/>
        <v>0.13326371478315316</v>
      </c>
      <c r="Q67" s="301">
        <f t="shared" si="19"/>
        <v>0.12303747065790173</v>
      </c>
      <c r="R67" s="301">
        <f t="shared" si="19"/>
        <v>0.12119439008607687</v>
      </c>
      <c r="S67" s="301">
        <f t="shared" si="19"/>
        <v>0.11590125335553242</v>
      </c>
      <c r="T67" s="301">
        <f t="shared" si="19"/>
        <v>0.11482963560711051</v>
      </c>
      <c r="U67" s="301">
        <f t="shared" si="19"/>
        <v>0.10424849493653693</v>
      </c>
      <c r="V67" s="301">
        <f t="shared" si="19"/>
        <v>0.11379949488909834</v>
      </c>
      <c r="W67" s="301">
        <f t="shared" si="19"/>
        <v>0.11216846765939763</v>
      </c>
      <c r="X67" s="301">
        <f t="shared" si="19"/>
        <v>0.12277106650873294</v>
      </c>
      <c r="Y67" s="301">
        <f t="shared" si="19"/>
        <v>0.12448006329771283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8.1041021864502821E-2</v>
      </c>
      <c r="C68" s="235">
        <f t="shared" si="20"/>
        <v>8.0027565419881833E-2</v>
      </c>
      <c r="D68" s="235">
        <f t="shared" si="20"/>
        <v>8.1013222426049455E-2</v>
      </c>
      <c r="E68" s="235">
        <f t="shared" si="20"/>
        <v>8.8873162616275092E-2</v>
      </c>
      <c r="F68" s="235">
        <f t="shared" si="20"/>
        <v>8.7479868605468983E-2</v>
      </c>
      <c r="G68" s="235">
        <f t="shared" si="20"/>
        <v>8.7886243468309616E-2</v>
      </c>
      <c r="H68" s="235">
        <f t="shared" si="20"/>
        <v>9.0417660273815578E-2</v>
      </c>
      <c r="I68" s="235">
        <f t="shared" si="20"/>
        <v>9.1541979834194931E-2</v>
      </c>
      <c r="J68" s="235">
        <f t="shared" si="20"/>
        <v>9.1979788550066513E-2</v>
      </c>
      <c r="K68" s="235">
        <f t="shared" si="20"/>
        <v>9.204112998493362E-2</v>
      </c>
      <c r="L68" s="235">
        <f t="shared" si="20"/>
        <v>9.0265939229607767E-2</v>
      </c>
      <c r="M68" s="235">
        <f t="shared" si="20"/>
        <v>8.7209959116250346E-2</v>
      </c>
      <c r="N68" s="235">
        <f t="shared" si="20"/>
        <v>9.1534423120138014E-2</v>
      </c>
      <c r="O68" s="235">
        <f t="shared" si="20"/>
        <v>9.0283965930873386E-2</v>
      </c>
      <c r="P68" s="235">
        <f t="shared" si="20"/>
        <v>9.024028145474762E-2</v>
      </c>
      <c r="Q68" s="235">
        <f t="shared" si="20"/>
        <v>8.3315522156319974E-2</v>
      </c>
      <c r="R68" s="235">
        <f t="shared" si="20"/>
        <v>8.2067469677699734E-2</v>
      </c>
      <c r="S68" s="235">
        <f t="shared" si="20"/>
        <v>7.8483192073551963E-2</v>
      </c>
      <c r="T68" s="235">
        <f t="shared" si="20"/>
        <v>7.7757540028005667E-2</v>
      </c>
      <c r="U68" s="235">
        <f t="shared" si="20"/>
        <v>7.0592460517963737E-2</v>
      </c>
      <c r="V68" s="235">
        <f t="shared" si="20"/>
        <v>7.7059974389206837E-2</v>
      </c>
      <c r="W68" s="235">
        <f t="shared" si="20"/>
        <v>7.5955515035750792E-2</v>
      </c>
      <c r="X68" s="235">
        <f t="shared" si="20"/>
        <v>8.3135125073431945E-2</v>
      </c>
      <c r="Y68" s="235">
        <f t="shared" si="20"/>
        <v>8.4292381956851029E-2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56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2">
        <f t="shared" ref="B72:Y72" si="21">SUM(B$73:B$83)</f>
        <v>25.868121417873965</v>
      </c>
      <c r="C72" s="322">
        <f t="shared" si="21"/>
        <v>27.050993014354063</v>
      </c>
      <c r="D72" s="322">
        <f t="shared" si="21"/>
        <v>27.358143238711232</v>
      </c>
      <c r="E72" s="322">
        <f t="shared" si="21"/>
        <v>30.318407752089229</v>
      </c>
      <c r="F72" s="322">
        <f t="shared" si="21"/>
        <v>29.668429317156555</v>
      </c>
      <c r="G72" s="322">
        <f t="shared" si="21"/>
        <v>29.042527615072665</v>
      </c>
      <c r="H72" s="322">
        <f t="shared" si="21"/>
        <v>27.235529360679934</v>
      </c>
      <c r="I72" s="322">
        <f t="shared" si="21"/>
        <v>25.847240732024662</v>
      </c>
      <c r="J72" s="322">
        <f t="shared" si="21"/>
        <v>27.252915675471101</v>
      </c>
      <c r="K72" s="322">
        <f t="shared" si="21"/>
        <v>28.601577133600912</v>
      </c>
      <c r="L72" s="322">
        <f t="shared" si="21"/>
        <v>28.20862137660442</v>
      </c>
      <c r="M72" s="322">
        <f t="shared" si="21"/>
        <v>26.04568037210818</v>
      </c>
      <c r="N72" s="322">
        <f t="shared" si="21"/>
        <v>25.856605727825045</v>
      </c>
      <c r="O72" s="322">
        <f t="shared" si="21"/>
        <v>26.491190355758494</v>
      </c>
      <c r="P72" s="322">
        <f t="shared" si="21"/>
        <v>24.81819220777189</v>
      </c>
      <c r="Q72" s="322">
        <f t="shared" si="21"/>
        <v>23.987117146307213</v>
      </c>
      <c r="R72" s="322">
        <f t="shared" si="21"/>
        <v>23.737952645081478</v>
      </c>
      <c r="S72" s="322">
        <f t="shared" si="21"/>
        <v>23.500397149372773</v>
      </c>
      <c r="T72" s="322">
        <f t="shared" si="21"/>
        <v>23.003544119985055</v>
      </c>
      <c r="U72" s="322">
        <f t="shared" si="21"/>
        <v>22.716965646440052</v>
      </c>
      <c r="V72" s="322">
        <f t="shared" si="21"/>
        <v>22.967783633906745</v>
      </c>
      <c r="W72" s="322">
        <f t="shared" si="21"/>
        <v>22.928936075544868</v>
      </c>
      <c r="X72" s="322">
        <f t="shared" si="21"/>
        <v>21.739299828770051</v>
      </c>
      <c r="Y72" s="322">
        <f t="shared" si="21"/>
        <v>20.779062437262585</v>
      </c>
      <c r="DA72" s="95"/>
    </row>
    <row r="73" spans="1:105" ht="12" customHeight="1" x14ac:dyDescent="0.25">
      <c r="A73" s="55" t="s">
        <v>91</v>
      </c>
      <c r="B73" s="334">
        <f>IF(B$6=0,0,B$6/MAE!B$5*1000)</f>
        <v>0.6449707744903399</v>
      </c>
      <c r="C73" s="334">
        <f>IF(C$6=0,0,C$6/MAE!C$5*1000)</f>
        <v>0.66602886893720925</v>
      </c>
      <c r="D73" s="334">
        <f>IF(D$6=0,0,D$6/MAE!D$5*1000)</f>
        <v>0.68188755295352343</v>
      </c>
      <c r="E73" s="334">
        <f>IF(E$6=0,0,E$6/MAE!E$5*1000)</f>
        <v>0.82898612425990426</v>
      </c>
      <c r="F73" s="334">
        <f>IF(F$6=0,0,F$6/MAE!F$5*1000)</f>
        <v>0.79849631012108713</v>
      </c>
      <c r="G73" s="334">
        <f>IF(G$6=0,0,G$6/MAE!G$5*1000)</f>
        <v>0.78528183118421835</v>
      </c>
      <c r="H73" s="334">
        <f>IF(H$6=0,0,H$6/MAE!H$5*1000)</f>
        <v>0.75763376639249547</v>
      </c>
      <c r="I73" s="334">
        <f>IF(I$6=0,0,I$6/MAE!I$5*1000)</f>
        <v>0.72795532179540745</v>
      </c>
      <c r="J73" s="334">
        <f>IF(J$6=0,0,J$6/MAE!J$5*1000)</f>
        <v>0.77121526291593112</v>
      </c>
      <c r="K73" s="334">
        <f>IF(K$6=0,0,K$6/MAE!K$5*1000)</f>
        <v>0.80992006804457284</v>
      </c>
      <c r="L73" s="334">
        <f>IF(L$6=0,0,L$6/MAE!L$5*1000)</f>
        <v>0.78338635680013691</v>
      </c>
      <c r="M73" s="334">
        <f>IF(M$6=0,0,M$6/MAE!M$5*1000)</f>
        <v>0.69883078164284185</v>
      </c>
      <c r="N73" s="334">
        <f>IF(N$6=0,0,N$6/MAE!N$5*1000)</f>
        <v>0.72815896135346059</v>
      </c>
      <c r="O73" s="334">
        <f>IF(O$6=0,0,O$6/MAE!O$5*1000)</f>
        <v>0.73583821417314699</v>
      </c>
      <c r="P73" s="334">
        <f>IF(P$6=0,0,P$6/MAE!P$5*1000)</f>
        <v>0.68903426829374792</v>
      </c>
      <c r="Q73" s="334">
        <f>IF(Q$6=0,0,Q$6/MAE!Q$5*1000)</f>
        <v>0.61485712959508831</v>
      </c>
      <c r="R73" s="334">
        <f>IF(R$6=0,0,R$6/MAE!R$5*1000)</f>
        <v>0.59935556098183873</v>
      </c>
      <c r="S73" s="334">
        <f>IF(S$6=0,0,S$6/MAE!S$5*1000)</f>
        <v>0.56744280915939282</v>
      </c>
      <c r="T73" s="334">
        <f>IF(T$6=0,0,T$6/MAE!T$5*1000)</f>
        <v>0.55031012270207802</v>
      </c>
      <c r="U73" s="334">
        <f>IF(U$6=0,0,U$6/MAE!U$5*1000)</f>
        <v>0.49337697461799757</v>
      </c>
      <c r="V73" s="334">
        <f>IF(V$6=0,0,V$6/MAE!V$5*1000)</f>
        <v>0.54452545338764347</v>
      </c>
      <c r="W73" s="334">
        <f>IF(W$6=0,0,W$6/MAE!W$5*1000)</f>
        <v>0.5358132551362812</v>
      </c>
      <c r="X73" s="334">
        <f>IF(X$6=0,0,X$6/MAE!X$5*1000)</f>
        <v>0.55603271356900319</v>
      </c>
      <c r="Y73" s="334">
        <f>IF(Y$6=0,0,Y$6/MAE!Y$5*1000)</f>
        <v>0.53887062655366103</v>
      </c>
      <c r="DA73" s="67"/>
    </row>
    <row r="74" spans="1:105" ht="12" customHeight="1" x14ac:dyDescent="0.25">
      <c r="A74" s="173" t="s">
        <v>92</v>
      </c>
      <c r="B74" s="335">
        <f>IF(B$7=0,0,B$7/MAE!B$5*1000)</f>
        <v>0.8771602533068622</v>
      </c>
      <c r="C74" s="335">
        <f>IF(C$7=0,0,C$7/MAE!C$5*1000)</f>
        <v>0.90579926175460446</v>
      </c>
      <c r="D74" s="335">
        <f>IF(D$7=0,0,D$7/MAE!D$5*1000)</f>
        <v>0.9273670720167918</v>
      </c>
      <c r="E74" s="335">
        <f>IF(E$7=0,0,E$7/MAE!E$5*1000)</f>
        <v>1.1274211289934699</v>
      </c>
      <c r="F74" s="335">
        <f>IF(F$7=0,0,F$7/MAE!F$5*1000)</f>
        <v>1.0859549817646788</v>
      </c>
      <c r="G74" s="335">
        <f>IF(G$7=0,0,G$7/MAE!G$5*1000)</f>
        <v>1.0679832904105371</v>
      </c>
      <c r="H74" s="335">
        <f>IF(H$7=0,0,H$7/MAE!H$5*1000)</f>
        <v>1.030381922293794</v>
      </c>
      <c r="I74" s="335">
        <f>IF(I$7=0,0,I$7/MAE!I$5*1000)</f>
        <v>0.99001923764175326</v>
      </c>
      <c r="J74" s="335">
        <f>IF(J$7=0,0,J$7/MAE!J$5*1000)</f>
        <v>1.0488527575656663</v>
      </c>
      <c r="K74" s="335">
        <f>IF(K$7=0,0,K$7/MAE!K$5*1000)</f>
        <v>1.1014912925406188</v>
      </c>
      <c r="L74" s="335">
        <f>IF(L$7=0,0,L$7/MAE!L$5*1000)</f>
        <v>1.0654054452481863</v>
      </c>
      <c r="M74" s="335">
        <f>IF(M$7=0,0,M$7/MAE!M$5*1000)</f>
        <v>0.95040986303426545</v>
      </c>
      <c r="N74" s="335">
        <f>IF(N$7=0,0,N$7/MAE!N$5*1000)</f>
        <v>0.99029618744070647</v>
      </c>
      <c r="O74" s="335">
        <f>IF(O$7=0,0,O$7/MAE!O$5*1000)</f>
        <v>1.0007399712754796</v>
      </c>
      <c r="P74" s="335">
        <f>IF(P$7=0,0,P$7/MAE!P$5*1000)</f>
        <v>0.93708660487949669</v>
      </c>
      <c r="Q74" s="335">
        <f>IF(Q$7=0,0,Q$7/MAE!Q$5*1000)</f>
        <v>0.83620569624932062</v>
      </c>
      <c r="R74" s="335">
        <f>IF(R$7=0,0,R$7/MAE!R$5*1000)</f>
        <v>0.81512356293530064</v>
      </c>
      <c r="S74" s="335">
        <f>IF(S$7=0,0,S$7/MAE!S$5*1000)</f>
        <v>0.77172222045677408</v>
      </c>
      <c r="T74" s="335">
        <f>IF(T$7=0,0,T$7/MAE!T$5*1000)</f>
        <v>0.74842176687482598</v>
      </c>
      <c r="U74" s="335">
        <f>IF(U$7=0,0,U$7/MAE!U$5*1000)</f>
        <v>0.67099268548047664</v>
      </c>
      <c r="V74" s="335">
        <f>IF(V$7=0,0,V$7/MAE!V$5*1000)</f>
        <v>0.74055461660719513</v>
      </c>
      <c r="W74" s="335">
        <f>IF(W$7=0,0,W$7/MAE!W$5*1000)</f>
        <v>0.72870602698534226</v>
      </c>
      <c r="X74" s="335">
        <f>IF(X$7=0,0,X$7/MAE!X$5*1000)</f>
        <v>0.75620449045384419</v>
      </c>
      <c r="Y74" s="335">
        <f>IF(Y$7=0,0,Y$7/MAE!Y$5*1000)</f>
        <v>0.73286405211297934</v>
      </c>
      <c r="DA74" s="177"/>
    </row>
    <row r="75" spans="1:105" ht="12" customHeight="1" x14ac:dyDescent="0.25">
      <c r="A75" s="173" t="s">
        <v>93</v>
      </c>
      <c r="B75" s="335">
        <f>IF(B$8=0,0,B$8/MAE!B$5*1000)</f>
        <v>1.0835509011437712</v>
      </c>
      <c r="C75" s="335">
        <f>IF(C$8=0,0,C$8/MAE!C$5*1000)</f>
        <v>1.118928499814511</v>
      </c>
      <c r="D75" s="335">
        <f>IF(D$8=0,0,D$8/MAE!D$5*1000)</f>
        <v>1.1455710889619188</v>
      </c>
      <c r="E75" s="335">
        <f>IF(E$8=0,0,E$8/MAE!E$5*1000)</f>
        <v>1.392696688756639</v>
      </c>
      <c r="F75" s="335">
        <f>IF(F$8=0,0,F$8/MAE!F$5*1000)</f>
        <v>1.3414738010034264</v>
      </c>
      <c r="G75" s="335">
        <f>IF(G$8=0,0,G$8/MAE!G$5*1000)</f>
        <v>1.3192734763894867</v>
      </c>
      <c r="H75" s="335">
        <f>IF(H$8=0,0,H$8/MAE!H$5*1000)</f>
        <v>1.2728247275393927</v>
      </c>
      <c r="I75" s="335">
        <f>IF(I$8=0,0,I$8/MAE!I$5*1000)</f>
        <v>1.2229649406162837</v>
      </c>
      <c r="J75" s="335">
        <f>IF(J$8=0,0,J$8/MAE!J$5*1000)</f>
        <v>1.2956416416987642</v>
      </c>
      <c r="K75" s="335">
        <f>IF(K$8=0,0,K$8/MAE!K$5*1000)</f>
        <v>1.3606657143148819</v>
      </c>
      <c r="L75" s="335">
        <f>IF(L$8=0,0,L$8/MAE!L$5*1000)</f>
        <v>1.3160890794242304</v>
      </c>
      <c r="M75" s="335">
        <f>IF(M$8=0,0,M$8/MAE!M$5*1000)</f>
        <v>1.174035713159975</v>
      </c>
      <c r="N75" s="335">
        <f>IF(N$8=0,0,N$8/MAE!N$5*1000)</f>
        <v>1.2233070550738139</v>
      </c>
      <c r="O75" s="335">
        <f>IF(O$8=0,0,O$8/MAE!O$5*1000)</f>
        <v>1.2362081998108869</v>
      </c>
      <c r="P75" s="335">
        <f>IF(P$8=0,0,P$8/MAE!P$5*1000)</f>
        <v>1.1575775707334957</v>
      </c>
      <c r="Q75" s="335">
        <f>IF(Q$8=0,0,Q$8/MAE!Q$5*1000)</f>
        <v>1.0329599777197489</v>
      </c>
      <c r="R75" s="335">
        <f>IF(R$8=0,0,R$8/MAE!R$5*1000)</f>
        <v>1.0069173424494888</v>
      </c>
      <c r="S75" s="335">
        <f>IF(S$8=0,0,S$8/MAE!S$5*1000)</f>
        <v>0.95330391938777959</v>
      </c>
      <c r="T75" s="335">
        <f>IF(T$8=0,0,T$8/MAE!T$5*1000)</f>
        <v>0.92452100613949129</v>
      </c>
      <c r="U75" s="335">
        <f>IF(U$8=0,0,U$8/MAE!U$5*1000)</f>
        <v>0.82887331735823622</v>
      </c>
      <c r="V75" s="335">
        <f>IF(V$8=0,0,V$8/MAE!V$5*1000)</f>
        <v>0.91480276169124097</v>
      </c>
      <c r="W75" s="335">
        <f>IF(W$8=0,0,W$8/MAE!W$5*1000)</f>
        <v>0.90016626862895188</v>
      </c>
      <c r="X75" s="335">
        <f>IF(X$8=0,0,X$8/MAE!X$5*1000)</f>
        <v>0.93413495879592556</v>
      </c>
      <c r="Y75" s="335">
        <f>IF(Y$8=0,0,Y$8/MAE!Y$5*1000)</f>
        <v>0.90530265261015053</v>
      </c>
      <c r="DA75" s="177"/>
    </row>
    <row r="76" spans="1:105" ht="12" customHeight="1" x14ac:dyDescent="0.25">
      <c r="A76" s="173" t="s">
        <v>94</v>
      </c>
      <c r="B76" s="335">
        <f>IF(B$9=0,0,B$9/MAE!B$5*1000)</f>
        <v>0.67076960546995346</v>
      </c>
      <c r="C76" s="335">
        <f>IF(C$9=0,0,C$9/MAE!C$5*1000)</f>
        <v>0.69267002369469721</v>
      </c>
      <c r="D76" s="335">
        <f>IF(D$9=0,0,D$9/MAE!D$5*1000)</f>
        <v>0.70916305507166433</v>
      </c>
      <c r="E76" s="335">
        <f>IF(E$9=0,0,E$9/MAE!E$5*1000)</f>
        <v>0.86214556923030039</v>
      </c>
      <c r="F76" s="335">
        <f>IF(F$9=0,0,F$9/MAE!F$5*1000)</f>
        <v>0.83043616252593067</v>
      </c>
      <c r="G76" s="335">
        <f>IF(G$9=0,0,G$9/MAE!G$5*1000)</f>
        <v>0.81669310443158671</v>
      </c>
      <c r="H76" s="335">
        <f>IF(H$9=0,0,H$9/MAE!H$5*1000)</f>
        <v>0.78793911704819508</v>
      </c>
      <c r="I76" s="335">
        <f>IF(I$9=0,0,I$9/MAE!I$5*1000)</f>
        <v>0.75707353466722316</v>
      </c>
      <c r="J76" s="335">
        <f>IF(J$9=0,0,J$9/MAE!J$5*1000)</f>
        <v>0.80206387343256835</v>
      </c>
      <c r="K76" s="335">
        <f>IF(K$9=0,0,K$9/MAE!K$5*1000)</f>
        <v>0.84231687076635542</v>
      </c>
      <c r="L76" s="335">
        <f>IF(L$9=0,0,L$9/MAE!L$5*1000)</f>
        <v>0.81472181107214237</v>
      </c>
      <c r="M76" s="335">
        <f>IF(M$9=0,0,M$9/MAE!M$5*1000)</f>
        <v>0.72678401290855565</v>
      </c>
      <c r="N76" s="335">
        <f>IF(N$9=0,0,N$9/MAE!N$5*1000)</f>
        <v>0.75728531980759883</v>
      </c>
      <c r="O76" s="335">
        <f>IF(O$9=0,0,O$9/MAE!O$5*1000)</f>
        <v>0.76527174274007281</v>
      </c>
      <c r="P76" s="335">
        <f>IF(P$9=0,0,P$9/MAE!P$5*1000)</f>
        <v>0.71659563902549761</v>
      </c>
      <c r="Q76" s="335">
        <f>IF(Q$9=0,0,Q$9/MAE!Q$5*1000)</f>
        <v>0.63945141477889211</v>
      </c>
      <c r="R76" s="335">
        <f>IF(R$9=0,0,R$9/MAE!R$5*1000)</f>
        <v>0.62332978342111212</v>
      </c>
      <c r="S76" s="335">
        <f>IF(S$9=0,0,S$9/MAE!S$5*1000)</f>
        <v>0.59014052152576835</v>
      </c>
      <c r="T76" s="335">
        <f>IF(T$9=0,0,T$9/MAE!T$5*1000)</f>
        <v>0.57232252761016067</v>
      </c>
      <c r="U76" s="335">
        <f>IF(U$9=0,0,U$9/MAE!U$5*1000)</f>
        <v>0.51311205360271761</v>
      </c>
      <c r="V76" s="335">
        <f>IF(V$9=0,0,V$9/MAE!V$5*1000)</f>
        <v>0.56630647152314895</v>
      </c>
      <c r="W76" s="335">
        <f>IF(W$9=0,0,W$9/MAE!W$5*1000)</f>
        <v>0.5572457853417323</v>
      </c>
      <c r="X76" s="335">
        <f>IF(X$9=0,0,X$9/MAE!X$5*1000)</f>
        <v>0.57827402211176315</v>
      </c>
      <c r="Y76" s="335">
        <f>IF(Y$9=0,0,Y$9/MAE!Y$5*1000)</f>
        <v>0.56042545161580748</v>
      </c>
      <c r="DA76" s="177"/>
    </row>
    <row r="77" spans="1:105" ht="12" customHeight="1" x14ac:dyDescent="0.25">
      <c r="A77" s="56" t="s">
        <v>95</v>
      </c>
      <c r="B77" s="336">
        <f>IF(B$10=0,0,B$10/MAE!B$5*1000)</f>
        <v>0.70109973298399719</v>
      </c>
      <c r="C77" s="336">
        <f>IF(C$10=0,0,C$10/MAE!C$5*1000)</f>
        <v>0.73445850688357084</v>
      </c>
      <c r="D77" s="336">
        <f>IF(D$10=0,0,D$10/MAE!D$5*1000)</f>
        <v>0.74153591528097396</v>
      </c>
      <c r="E77" s="336">
        <f>IF(E$10=0,0,E$10/MAE!E$5*1000)</f>
        <v>0.85095874380006908</v>
      </c>
      <c r="F77" s="336">
        <f>IF(F$10=0,0,F$10/MAE!F$5*1000)</f>
        <v>0.82371575671167219</v>
      </c>
      <c r="G77" s="336">
        <f>IF(G$10=0,0,G$10/MAE!G$5*1000)</f>
        <v>0.80878795683681015</v>
      </c>
      <c r="H77" s="336">
        <f>IF(H$10=0,0,H$10/MAE!H$5*1000)</f>
        <v>0.77774264281691852</v>
      </c>
      <c r="I77" s="336">
        <f>IF(I$10=0,0,I$10/MAE!I$5*1000)</f>
        <v>0.74850620776563714</v>
      </c>
      <c r="J77" s="336">
        <f>IF(J$10=0,0,J$10/MAE!J$5*1000)</f>
        <v>0.79326272872012937</v>
      </c>
      <c r="K77" s="336">
        <f>IF(K$10=0,0,K$10/MAE!K$5*1000)</f>
        <v>0.83607886385213948</v>
      </c>
      <c r="L77" s="336">
        <f>IF(L$10=0,0,L$10/MAE!L$5*1000)</f>
        <v>0.80683435961364414</v>
      </c>
      <c r="M77" s="336">
        <f>IF(M$10=0,0,M$10/MAE!M$5*1000)</f>
        <v>0.72124857699898104</v>
      </c>
      <c r="N77" s="336">
        <f>IF(N$10=0,0,N$10/MAE!N$5*1000)</f>
        <v>0.74651211857317501</v>
      </c>
      <c r="O77" s="336">
        <f>IF(O$10=0,0,O$10/MAE!O$5*1000)</f>
        <v>0.75296383022134905</v>
      </c>
      <c r="P77" s="336">
        <f>IF(P$10=0,0,P$10/MAE!P$5*1000)</f>
        <v>0.70497786798484385</v>
      </c>
      <c r="Q77" s="336">
        <f>IF(Q$10=0,0,Q$10/MAE!Q$5*1000)</f>
        <v>0.6495766766547707</v>
      </c>
      <c r="R77" s="336">
        <f>IF(R$10=0,0,R$10/MAE!R$5*1000)</f>
        <v>0.64240685154145372</v>
      </c>
      <c r="S77" s="336">
        <f>IF(S$10=0,0,S$10/MAE!S$5*1000)</f>
        <v>0.63982043595160587</v>
      </c>
      <c r="T77" s="336">
        <f>IF(T$10=0,0,T$10/MAE!T$5*1000)</f>
        <v>0.63467552199306276</v>
      </c>
      <c r="U77" s="336">
        <f>IF(U$10=0,0,U$10/MAE!U$5*1000)</f>
        <v>0.65186176808009855</v>
      </c>
      <c r="V77" s="336">
        <f>IF(V$10=0,0,V$10/MAE!V$5*1000)</f>
        <v>0.65693778370870504</v>
      </c>
      <c r="W77" s="336">
        <f>IF(W$10=0,0,W$10/MAE!W$5*1000)</f>
        <v>0.62672102346016878</v>
      </c>
      <c r="X77" s="336">
        <f>IF(X$10=0,0,X$10/MAE!X$5*1000)</f>
        <v>0.58899075054948524</v>
      </c>
      <c r="Y77" s="336">
        <f>IF(Y$10=0,0,Y$10/MAE!Y$5*1000)</f>
        <v>0.56480971219099907</v>
      </c>
      <c r="DA77" s="68"/>
    </row>
    <row r="78" spans="1:105" ht="12" customHeight="1" x14ac:dyDescent="0.25">
      <c r="A78" s="174" t="s">
        <v>2555</v>
      </c>
      <c r="B78" s="349">
        <f>IF(B$16=0,0,B$16/MAE!B$5*1000)</f>
        <v>4.5441649360073892</v>
      </c>
      <c r="C78" s="349">
        <f>IF(C$16=0,0,C$16/MAE!C$5*1000)</f>
        <v>4.7603792112824053</v>
      </c>
      <c r="D78" s="349">
        <f>IF(D$16=0,0,D$16/MAE!D$5*1000)</f>
        <v>4.8062513027470519</v>
      </c>
      <c r="E78" s="349">
        <f>IF(E$16=0,0,E$16/MAE!E$5*1000)</f>
        <v>5.5154733394448909</v>
      </c>
      <c r="F78" s="349">
        <f>IF(F$16=0,0,F$16/MAE!F$5*1000)</f>
        <v>5.3388984231312104</v>
      </c>
      <c r="G78" s="349">
        <f>IF(G$16=0,0,G$16/MAE!G$5*1000)</f>
        <v>5.2421441646830278</v>
      </c>
      <c r="H78" s="349">
        <f>IF(H$16=0,0,H$16/MAE!H$5*1000)</f>
        <v>5.0409245367763216</v>
      </c>
      <c r="I78" s="349">
        <f>IF(I$16=0,0,I$16/MAE!I$5*1000)</f>
        <v>4.8514291244069074</v>
      </c>
      <c r="J78" s="349">
        <f>IF(J$16=0,0,J$16/MAE!J$5*1000)</f>
        <v>5.1415176861489877</v>
      </c>
      <c r="K78" s="349">
        <f>IF(K$16=0,0,K$16/MAE!K$5*1000)</f>
        <v>5.4190296731157188</v>
      </c>
      <c r="L78" s="349">
        <f>IF(L$16=0,0,L$16/MAE!L$5*1000)</f>
        <v>5.2294819604588021</v>
      </c>
      <c r="M78" s="349">
        <f>IF(M$16=0,0,M$16/MAE!M$5*1000)</f>
        <v>4.6747592953637644</v>
      </c>
      <c r="N78" s="349">
        <f>IF(N$16=0,0,N$16/MAE!N$5*1000)</f>
        <v>4.8385044722335397</v>
      </c>
      <c r="O78" s="349">
        <f>IF(O$16=0,0,O$16/MAE!O$5*1000)</f>
        <v>4.8803211218050402</v>
      </c>
      <c r="P78" s="349">
        <f>IF(P$16=0,0,P$16/MAE!P$5*1000)</f>
        <v>4.5693009961980637</v>
      </c>
      <c r="Q78" s="349">
        <f>IF(Q$16=0,0,Q$16/MAE!Q$5*1000)</f>
        <v>4.2102192005401822</v>
      </c>
      <c r="R78" s="349">
        <f>IF(R$16=0,0,R$16/MAE!R$5*1000)</f>
        <v>4.1637481118427546</v>
      </c>
      <c r="S78" s="349">
        <f>IF(S$16=0,0,S$16/MAE!S$5*1000)</f>
        <v>4.1469843070937378</v>
      </c>
      <c r="T78" s="349">
        <f>IF(T$16=0,0,T$16/MAE!T$5*1000)</f>
        <v>4.1136376425476282</v>
      </c>
      <c r="U78" s="349">
        <f>IF(U$16=0,0,U$16/MAE!U$5*1000)</f>
        <v>4.2250299782969343</v>
      </c>
      <c r="V78" s="349">
        <f>IF(V$16=0,0,V$16/MAE!V$5*1000)</f>
        <v>4.257930079593458</v>
      </c>
      <c r="W78" s="349">
        <f>IF(W$16=0,0,W$16/MAE!W$5*1000)</f>
        <v>4.0620807076122052</v>
      </c>
      <c r="X78" s="349">
        <f>IF(X$16=0,0,X$16/MAE!X$5*1000)</f>
        <v>3.8175326424503666</v>
      </c>
      <c r="Y78" s="349">
        <f>IF(Y$16=0,0,Y$16/MAE!Y$5*1000)</f>
        <v>3.6608036901268446</v>
      </c>
      <c r="DA78" s="178"/>
    </row>
    <row r="79" spans="1:105" ht="12" customHeight="1" x14ac:dyDescent="0.25">
      <c r="A79" s="174" t="s">
        <v>2565</v>
      </c>
      <c r="B79" s="349">
        <f>IF(B$24=0,0,B$24/MAE!B$5*1000)</f>
        <v>2.1240468540599036</v>
      </c>
      <c r="C79" s="349">
        <f>IF(C$24=0,0,C$24/MAE!C$5*1000)</f>
        <v>2.2262215413039232</v>
      </c>
      <c r="D79" s="349">
        <f>IF(D$24=0,0,D$24/MAE!D$5*1000)</f>
        <v>2.2457995167991038</v>
      </c>
      <c r="E79" s="349">
        <f>IF(E$24=0,0,E$24/MAE!E$5*1000)</f>
        <v>2.0427489696042591</v>
      </c>
      <c r="F79" s="349">
        <f>IF(F$24=0,0,F$24/MAE!F$5*1000)</f>
        <v>2.0403272263110299</v>
      </c>
      <c r="G79" s="349">
        <f>IF(G$24=0,0,G$24/MAE!G$5*1000)</f>
        <v>1.9798958271239042</v>
      </c>
      <c r="H79" s="349">
        <f>IF(H$24=0,0,H$24/MAE!H$5*1000)</f>
        <v>1.717163305038409</v>
      </c>
      <c r="I79" s="349">
        <f>IF(I$24=0,0,I$24/MAE!I$5*1000)</f>
        <v>1.5367869296594234</v>
      </c>
      <c r="J79" s="349">
        <f>IF(J$24=0,0,J$24/MAE!J$5*1000)</f>
        <v>1.6407926646520394</v>
      </c>
      <c r="K79" s="349">
        <f>IF(K$24=0,0,K$24/MAE!K$5*1000)</f>
        <v>1.6728464223267017</v>
      </c>
      <c r="L79" s="349">
        <f>IF(L$24=0,0,L$24/MAE!L$5*1000)</f>
        <v>1.6772525999407362</v>
      </c>
      <c r="M79" s="349">
        <f>IF(M$24=0,0,M$24/MAE!M$5*1000)</f>
        <v>1.8320502898667452</v>
      </c>
      <c r="N79" s="349">
        <f>IF(N$24=0,0,N$24/MAE!N$5*1000)</f>
        <v>1.6631636699659453</v>
      </c>
      <c r="O79" s="349">
        <f>IF(O$24=0,0,O$24/MAE!O$5*1000)</f>
        <v>1.7958121994245446</v>
      </c>
      <c r="P79" s="349">
        <f>IF(P$24=0,0,P$24/MAE!P$5*1000)</f>
        <v>1.6910109103504078</v>
      </c>
      <c r="Q79" s="349">
        <f>IF(Q$24=0,0,Q$24/MAE!Q$5*1000)</f>
        <v>1.963982169716775</v>
      </c>
      <c r="R79" s="349">
        <f>IF(R$24=0,0,R$24/MAE!R$5*1000)</f>
        <v>1.9562869880346143</v>
      </c>
      <c r="S79" s="349">
        <f>IF(S$24=0,0,S$24/MAE!S$5*1000)</f>
        <v>1.9633205827803091</v>
      </c>
      <c r="T79" s="349">
        <f>IF(T$24=0,0,T$24/MAE!T$5*1000)</f>
        <v>1.7379308240444156</v>
      </c>
      <c r="U79" s="349">
        <f>IF(U$24=0,0,U$24/MAE!U$5*1000)</f>
        <v>1.6538165669693894</v>
      </c>
      <c r="V79" s="349">
        <f>IF(V$24=0,0,V$24/MAE!V$5*1000)</f>
        <v>1.1736548579791166</v>
      </c>
      <c r="W79" s="349">
        <f>IF(W$24=0,0,W$24/MAE!W$5*1000)</f>
        <v>2.0120730732586773</v>
      </c>
      <c r="X79" s="349">
        <f>IF(X$24=0,0,X$24/MAE!X$5*1000)</f>
        <v>1.7679510014689064</v>
      </c>
      <c r="Y79" s="349">
        <f>IF(Y$24=0,0,Y$24/MAE!Y$5*1000)</f>
        <v>1.6512026043273498</v>
      </c>
      <c r="DA79" s="178"/>
    </row>
    <row r="80" spans="1:105" ht="12" customHeight="1" x14ac:dyDescent="0.25">
      <c r="A80" s="174" t="s">
        <v>2570</v>
      </c>
      <c r="B80" s="349">
        <f>IF(B$27=0,0,B$27/MAE!B$5*1000)</f>
        <v>6.4916641942962716</v>
      </c>
      <c r="C80" s="349">
        <f>IF(C$27=0,0,C$27/MAE!C$5*1000)</f>
        <v>6.8005417304034337</v>
      </c>
      <c r="D80" s="349">
        <f>IF(D$27=0,0,D$27/MAE!D$5*1000)</f>
        <v>6.8660732896386483</v>
      </c>
      <c r="E80" s="349">
        <f>IF(E$27=0,0,E$27/MAE!E$5*1000)</f>
        <v>7.8792476277784189</v>
      </c>
      <c r="F80" s="349">
        <f>IF(F$27=0,0,F$27/MAE!F$5*1000)</f>
        <v>7.6269977473302992</v>
      </c>
      <c r="G80" s="349">
        <f>IF(G$27=0,0,G$27/MAE!G$5*1000)</f>
        <v>7.4887773781186135</v>
      </c>
      <c r="H80" s="349">
        <f>IF(H$27=0,0,H$27/MAE!H$5*1000)</f>
        <v>7.2013207668233186</v>
      </c>
      <c r="I80" s="349">
        <f>IF(I$27=0,0,I$27/MAE!I$5*1000)</f>
        <v>6.9306130348670134</v>
      </c>
      <c r="J80" s="349">
        <f>IF(J$27=0,0,J$27/MAE!J$5*1000)</f>
        <v>7.3450252659271253</v>
      </c>
      <c r="K80" s="349">
        <f>IF(K$27=0,0,K$27/MAE!K$5*1000)</f>
        <v>7.7414709615938859</v>
      </c>
      <c r="L80" s="349">
        <f>IF(L$27=0,0,L$27/MAE!L$5*1000)</f>
        <v>7.4706885149411475</v>
      </c>
      <c r="M80" s="349">
        <f>IF(M$27=0,0,M$27/MAE!M$5*1000)</f>
        <v>6.6782275648053782</v>
      </c>
      <c r="N80" s="349">
        <f>IF(N$27=0,0,N$27/MAE!N$5*1000)</f>
        <v>6.9121492460479157</v>
      </c>
      <c r="O80" s="349">
        <f>IF(O$27=0,0,O$27/MAE!O$5*1000)</f>
        <v>6.971887316864346</v>
      </c>
      <c r="P80" s="349">
        <f>IF(P$27=0,0,P$27/MAE!P$5*1000)</f>
        <v>6.5275728517115166</v>
      </c>
      <c r="Q80" s="349">
        <f>IF(Q$27=0,0,Q$27/MAE!Q$5*1000)</f>
        <v>6.0145988579145433</v>
      </c>
      <c r="R80" s="349">
        <f>IF(R$27=0,0,R$27/MAE!R$5*1000)</f>
        <v>5.9482115883467914</v>
      </c>
      <c r="S80" s="349">
        <f>IF(S$27=0,0,S$27/MAE!S$5*1000)</f>
        <v>5.9242632958481982</v>
      </c>
      <c r="T80" s="349">
        <f>IF(T$27=0,0,T$27/MAE!T$5*1000)</f>
        <v>5.8766252036394695</v>
      </c>
      <c r="U80" s="349">
        <f>IF(U$27=0,0,U$27/MAE!U$5*1000)</f>
        <v>6.0357571118527646</v>
      </c>
      <c r="V80" s="349">
        <f>IF(V$27=0,0,V$27/MAE!V$5*1000)</f>
        <v>6.0827572565620818</v>
      </c>
      <c r="W80" s="349">
        <f>IF(W$27=0,0,W$27/MAE!W$5*1000)</f>
        <v>5.8029724394460072</v>
      </c>
      <c r="X80" s="349">
        <f>IF(X$27=0,0,X$27/MAE!X$5*1000)</f>
        <v>5.4536180606433815</v>
      </c>
      <c r="Y80" s="349">
        <f>IF(Y$27=0,0,Y$27/MAE!Y$5*1000)</f>
        <v>5.2297195573240645</v>
      </c>
      <c r="DA80" s="178"/>
    </row>
    <row r="81" spans="1:105" ht="12" customHeight="1" x14ac:dyDescent="0.25">
      <c r="A81" s="174" t="s">
        <v>2580</v>
      </c>
      <c r="B81" s="349">
        <f>IF(B$35=0,0,B$35/MAE!B$5*1000)</f>
        <v>3.5384554551423082</v>
      </c>
      <c r="C81" s="349">
        <f>IF(C$35=0,0,C$35/MAE!C$5*1000)</f>
        <v>3.7842016862521164</v>
      </c>
      <c r="D81" s="349">
        <f>IF(D$35=0,0,D$35/MAE!D$5*1000)</f>
        <v>3.7450628477032106</v>
      </c>
      <c r="E81" s="349">
        <f>IF(E$35=0,0,E$35/MAE!E$5*1000)</f>
        <v>3.1451033813557783</v>
      </c>
      <c r="F81" s="349">
        <f>IF(F$35=0,0,F$35/MAE!F$5*1000)</f>
        <v>3.3539563212805037</v>
      </c>
      <c r="G81" s="349">
        <f>IF(G$35=0,0,G$35/MAE!G$5*1000)</f>
        <v>3.2118991432968489</v>
      </c>
      <c r="H81" s="349">
        <f>IF(H$35=0,0,H$35/MAE!H$5*1000)</f>
        <v>2.5503836561556241</v>
      </c>
      <c r="I81" s="349">
        <f>IF(I$35=0,0,I$35/MAE!I$5*1000)</f>
        <v>2.2215992661264745</v>
      </c>
      <c r="J81" s="349">
        <f>IF(J$35=0,0,J$35/MAE!J$5*1000)</f>
        <v>2.2059931112107907</v>
      </c>
      <c r="K81" s="349">
        <f>IF(K$35=0,0,K$35/MAE!K$5*1000)</f>
        <v>2.2976194617042216</v>
      </c>
      <c r="L81" s="349">
        <f>IF(L$35=0,0,L$35/MAE!L$5*1000)</f>
        <v>2.7382290335331438</v>
      </c>
      <c r="M81" s="349">
        <f>IF(M$35=0,0,M$35/MAE!M$5*1000)</f>
        <v>2.9635038020355551</v>
      </c>
      <c r="N81" s="349">
        <f>IF(N$35=0,0,N$35/MAE!N$5*1000)</f>
        <v>2.1352961936909547</v>
      </c>
      <c r="O81" s="349">
        <f>IF(O$35=0,0,O$35/MAE!O$5*1000)</f>
        <v>2.4283946038649433</v>
      </c>
      <c r="P81" s="349">
        <f>IF(P$35=0,0,P$35/MAE!P$5*1000)</f>
        <v>2.2780703607574724</v>
      </c>
      <c r="Q81" s="349">
        <f>IF(Q$35=0,0,Q$35/MAE!Q$5*1000)</f>
        <v>3.0754526110120657</v>
      </c>
      <c r="R81" s="349">
        <f>IF(R$35=0,0,R$35/MAE!R$5*1000)</f>
        <v>3.1575524539044002</v>
      </c>
      <c r="S81" s="349">
        <f>IF(S$35=0,0,S$35/MAE!S$5*1000)</f>
        <v>3.3752873899251448</v>
      </c>
      <c r="T81" s="349">
        <f>IF(T$35=0,0,T$35/MAE!T$5*1000)</f>
        <v>3.4149119127682135</v>
      </c>
      <c r="U81" s="349">
        <f>IF(U$35=0,0,U$35/MAE!U$5*1000)</f>
        <v>3.6722892115307886</v>
      </c>
      <c r="V81" s="349">
        <f>IF(V$35=0,0,V$35/MAE!V$5*1000)</f>
        <v>3.6466953579877717</v>
      </c>
      <c r="W81" s="349">
        <f>IF(W$35=0,0,W$35/MAE!W$5*1000)</f>
        <v>3.3896747221815366</v>
      </c>
      <c r="X81" s="349">
        <f>IF(X$35=0,0,X$35/MAE!X$5*1000)</f>
        <v>2.8103047533225247</v>
      </c>
      <c r="Y81" s="349">
        <f>IF(Y$35=0,0,Y$35/MAE!Y$5*1000)</f>
        <v>2.596968415276161</v>
      </c>
      <c r="DA81" s="178"/>
    </row>
    <row r="82" spans="1:105" ht="12" customHeight="1" x14ac:dyDescent="0.25">
      <c r="A82" s="174" t="s">
        <v>2592</v>
      </c>
      <c r="B82" s="349">
        <f>IF(B$46=0,0,B$46/MAE!B$5*1000)</f>
        <v>3.0958597175536311</v>
      </c>
      <c r="C82" s="349">
        <f>IF(C$46=0,0,C$46/MAE!C$5*1000)</f>
        <v>3.1969385708986029</v>
      </c>
      <c r="D82" s="349">
        <f>IF(D$46=0,0,D$46/MAE!D$5*1000)</f>
        <v>3.2730602541769116</v>
      </c>
      <c r="E82" s="349">
        <f>IF(E$46=0,0,E$46/MAE!E$5*1000)</f>
        <v>3.9791333964475388</v>
      </c>
      <c r="F82" s="349">
        <f>IF(F$46=0,0,F$46/MAE!F$5*1000)</f>
        <v>3.8327822885812179</v>
      </c>
      <c r="G82" s="349">
        <f>IF(G$46=0,0,G$46/MAE!G$5*1000)</f>
        <v>3.7693527896842465</v>
      </c>
      <c r="H82" s="349">
        <f>IF(H$46=0,0,H$46/MAE!H$5*1000)</f>
        <v>3.6366420786839777</v>
      </c>
      <c r="I82" s="349">
        <f>IF(I$46=0,0,I$46/MAE!I$5*1000)</f>
        <v>3.4941855446179537</v>
      </c>
      <c r="J82" s="349">
        <f>IF(J$46=0,0,J$46/MAE!J$5*1000)</f>
        <v>3.7018332619964682</v>
      </c>
      <c r="K82" s="349">
        <f>IF(K$46=0,0,K$46/MAE!K$5*1000)</f>
        <v>3.8876163266139496</v>
      </c>
      <c r="L82" s="349">
        <f>IF(L$46=0,0,L$46/MAE!L$5*1000)</f>
        <v>3.7602545126406568</v>
      </c>
      <c r="M82" s="349">
        <f>IF(M$46=0,0,M$46/MAE!M$5*1000)</f>
        <v>3.3543877518856413</v>
      </c>
      <c r="N82" s="349">
        <f>IF(N$46=0,0,N$46/MAE!N$5*1000)</f>
        <v>3.4951630144966104</v>
      </c>
      <c r="O82" s="349">
        <f>IF(O$46=0,0,O$46/MAE!O$5*1000)</f>
        <v>3.532023428031104</v>
      </c>
      <c r="P82" s="349">
        <f>IF(P$46=0,0,P$46/MAE!P$5*1000)</f>
        <v>3.3073644878099873</v>
      </c>
      <c r="Q82" s="349">
        <f>IF(Q$46=0,0,Q$46/MAE!Q$5*1000)</f>
        <v>2.9513142220564248</v>
      </c>
      <c r="R82" s="349">
        <f>IF(R$46=0,0,R$46/MAE!R$5*1000)</f>
        <v>2.8769066927128253</v>
      </c>
      <c r="S82" s="349">
        <f>IF(S$46=0,0,S$46/MAE!S$5*1000)</f>
        <v>2.7237254839650862</v>
      </c>
      <c r="T82" s="349">
        <f>IF(T$46=0,0,T$46/MAE!T$5*1000)</f>
        <v>2.6414885889699731</v>
      </c>
      <c r="U82" s="349">
        <f>IF(U$46=0,0,U$46/MAE!U$5*1000)</f>
        <v>2.3682094781663889</v>
      </c>
      <c r="V82" s="349">
        <f>IF(V$46=0,0,V$46/MAE!V$5*1000)</f>
        <v>2.6137221762606875</v>
      </c>
      <c r="W82" s="349">
        <f>IF(W$46=0,0,W$46/MAE!W$5*1000)</f>
        <v>2.57190362465415</v>
      </c>
      <c r="X82" s="349">
        <f>IF(X$46=0,0,X$46/MAE!X$5*1000)</f>
        <v>2.6689570251312142</v>
      </c>
      <c r="Y82" s="349">
        <f>IF(Y$46=0,0,Y$46/MAE!Y$5*1000)</f>
        <v>2.5865790074575736</v>
      </c>
      <c r="DA82" s="178"/>
    </row>
    <row r="83" spans="1:105" ht="12" customHeight="1" x14ac:dyDescent="0.25">
      <c r="A83" s="41" t="s">
        <v>2594</v>
      </c>
      <c r="B83" s="337">
        <f>IF(B$47=0,0,B$47/MAE!B$5*1000)</f>
        <v>2.0963789934195378</v>
      </c>
      <c r="C83" s="337">
        <f>IF(C$47=0,0,C$47/MAE!C$5*1000)</f>
        <v>2.1648251131289871</v>
      </c>
      <c r="D83" s="337">
        <f>IF(D$47=0,0,D$47/MAE!D$5*1000)</f>
        <v>2.2163713433614345</v>
      </c>
      <c r="E83" s="337">
        <f>IF(E$47=0,0,E$47/MAE!E$5*1000)</f>
        <v>2.694492782417961</v>
      </c>
      <c r="F83" s="337">
        <f>IF(F$47=0,0,F$47/MAE!F$5*1000)</f>
        <v>2.5953902983955</v>
      </c>
      <c r="G83" s="337">
        <f>IF(G$47=0,0,G$47/MAE!G$5*1000)</f>
        <v>2.5524386529133816</v>
      </c>
      <c r="H83" s="337">
        <f>IF(H$47=0,0,H$47/MAE!H$5*1000)</f>
        <v>2.4625728411114882</v>
      </c>
      <c r="I83" s="337">
        <f>IF(I$47=0,0,I$47/MAE!I$5*1000)</f>
        <v>2.366107589860583</v>
      </c>
      <c r="J83" s="337">
        <f>IF(J$47=0,0,J$47/MAE!J$5*1000)</f>
        <v>2.5067174212026249</v>
      </c>
      <c r="K83" s="337">
        <f>IF(K$47=0,0,K$47/MAE!K$5*1000)</f>
        <v>2.632521478727865</v>
      </c>
      <c r="L83" s="337">
        <f>IF(L$47=0,0,L$47/MAE!L$5*1000)</f>
        <v>2.5462777029315888</v>
      </c>
      <c r="M83" s="337">
        <f>IF(M$47=0,0,M$47/MAE!M$5*1000)</f>
        <v>2.271442720406478</v>
      </c>
      <c r="N83" s="337">
        <f>IF(N$47=0,0,N$47/MAE!N$5*1000)</f>
        <v>2.3667694891413218</v>
      </c>
      <c r="O83" s="337">
        <f>IF(O$47=0,0,O$47/MAE!O$5*1000)</f>
        <v>2.3917297275475815</v>
      </c>
      <c r="P83" s="337">
        <f>IF(P$47=0,0,P$47/MAE!P$5*1000)</f>
        <v>2.2396006500273602</v>
      </c>
      <c r="Q83" s="337">
        <f>IF(Q$47=0,0,Q$47/MAE!Q$5*1000)</f>
        <v>1.9984991900694011</v>
      </c>
      <c r="R83" s="337">
        <f>IF(R$47=0,0,R$47/MAE!R$5*1000)</f>
        <v>1.9481137089108969</v>
      </c>
      <c r="S83" s="337">
        <f>IF(S$47=0,0,S$47/MAE!S$5*1000)</f>
        <v>1.8443861832789763</v>
      </c>
      <c r="T83" s="337">
        <f>IF(T$47=0,0,T$47/MAE!T$5*1000)</f>
        <v>1.7886990026957321</v>
      </c>
      <c r="U83" s="337">
        <f>IF(U$47=0,0,U$47/MAE!U$5*1000)</f>
        <v>1.6036465004842579</v>
      </c>
      <c r="V83" s="337">
        <f>IF(V$47=0,0,V$47/MAE!V$5*1000)</f>
        <v>1.769896818605698</v>
      </c>
      <c r="W83" s="337">
        <f>IF(W$47=0,0,W$47/MAE!W$5*1000)</f>
        <v>1.7415791488398167</v>
      </c>
      <c r="X83" s="337">
        <f>IF(X$47=0,0,X$47/MAE!X$5*1000)</f>
        <v>1.8072994102736357</v>
      </c>
      <c r="Y83" s="337">
        <f>IF(Y$47=0,0,Y$47/MAE!Y$5*1000)</f>
        <v>1.7515166676669935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useful energy demand"</f>
        <v>LU: Machinery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7.8856875224997136</v>
      </c>
      <c r="C5" s="223">
        <v>8.1612867214544895</v>
      </c>
      <c r="D5" s="223">
        <v>8.882566865359129</v>
      </c>
      <c r="E5" s="223">
        <v>10.21828938826868</v>
      </c>
      <c r="F5" s="223">
        <v>9.8362001074836787</v>
      </c>
      <c r="G5" s="223">
        <v>9.0042685005048515</v>
      </c>
      <c r="H5" s="223">
        <v>8.2267169558310478</v>
      </c>
      <c r="I5" s="223">
        <v>8.5017260285388776</v>
      </c>
      <c r="J5" s="223">
        <v>8.6175273526977207</v>
      </c>
      <c r="K5" s="223">
        <v>7.8700466692323277</v>
      </c>
      <c r="L5" s="223">
        <v>9.350140649183988</v>
      </c>
      <c r="M5" s="223">
        <v>6.5772545495303696</v>
      </c>
      <c r="N5" s="223">
        <v>5.7504807466506982</v>
      </c>
      <c r="O5" s="223">
        <v>5.6717617420437403</v>
      </c>
      <c r="P5" s="223">
        <v>5.1508047725779864</v>
      </c>
      <c r="Q5" s="223">
        <v>6.191037730458647</v>
      </c>
      <c r="R5" s="223">
        <v>6.928456081083807</v>
      </c>
      <c r="S5" s="223">
        <v>6.3970825813032901</v>
      </c>
      <c r="T5" s="223">
        <v>3.767500452311773</v>
      </c>
      <c r="U5" s="223">
        <v>4.9693379732867689</v>
      </c>
      <c r="V5" s="223">
        <v>4.896834779855447</v>
      </c>
      <c r="W5" s="223">
        <v>20.942340294001792</v>
      </c>
      <c r="X5" s="223">
        <v>21.47450065874181</v>
      </c>
      <c r="Y5" s="223">
        <v>19.93279524366087</v>
      </c>
      <c r="DA5" s="89" t="s">
        <v>2596</v>
      </c>
    </row>
    <row r="6" spans="1:105" ht="12" customHeight="1" x14ac:dyDescent="0.25">
      <c r="A6" s="55" t="s">
        <v>91</v>
      </c>
      <c r="B6" s="259">
        <v>0.16981126973615129</v>
      </c>
      <c r="C6" s="259">
        <v>0.17442422074707981</v>
      </c>
      <c r="D6" s="259">
        <v>0.19124926698414671</v>
      </c>
      <c r="E6" s="259">
        <v>0.23539817335471749</v>
      </c>
      <c r="F6" s="259">
        <v>0.22398447950988701</v>
      </c>
      <c r="G6" s="259">
        <v>0.2057149937551809</v>
      </c>
      <c r="H6" s="259">
        <v>0.19210798199685619</v>
      </c>
      <c r="I6" s="259">
        <v>0.2007066488244359</v>
      </c>
      <c r="J6" s="259">
        <v>0.20419472903821589</v>
      </c>
      <c r="K6" s="259">
        <v>0.18629309422157381</v>
      </c>
      <c r="L6" s="259">
        <v>0.21776598773462921</v>
      </c>
      <c r="M6" s="259">
        <v>0.14881074189730539</v>
      </c>
      <c r="N6" s="259">
        <v>0.1355177947825528</v>
      </c>
      <c r="O6" s="259">
        <v>0.13204806378686221</v>
      </c>
      <c r="P6" s="259">
        <v>0.1198270968953548</v>
      </c>
      <c r="Q6" s="259">
        <v>0.13523048539069851</v>
      </c>
      <c r="R6" s="259">
        <v>0.15009241075739971</v>
      </c>
      <c r="S6" s="259">
        <v>0.1348292836529229</v>
      </c>
      <c r="T6" s="259">
        <v>7.9502673169981608E-2</v>
      </c>
      <c r="U6" s="259">
        <v>9.7761179172352733E-2</v>
      </c>
      <c r="V6" s="259">
        <v>0.10306937161701669</v>
      </c>
      <c r="W6" s="259">
        <v>0.42754163600845169</v>
      </c>
      <c r="X6" s="259">
        <v>0.46933316570898742</v>
      </c>
      <c r="Y6" s="259">
        <v>0.44028123232340821</v>
      </c>
      <c r="DA6" s="67" t="s">
        <v>2597</v>
      </c>
    </row>
    <row r="7" spans="1:105" ht="12" customHeight="1" x14ac:dyDescent="0.25">
      <c r="A7" s="173" t="s">
        <v>92</v>
      </c>
      <c r="B7" s="224">
        <v>5.996665273290603E-2</v>
      </c>
      <c r="C7" s="224">
        <v>6.1595656695811858E-2</v>
      </c>
      <c r="D7" s="224">
        <v>6.753720407650661E-2</v>
      </c>
      <c r="E7" s="224">
        <v>8.3127819122110855E-2</v>
      </c>
      <c r="F7" s="224">
        <v>7.9097220821679345E-2</v>
      </c>
      <c r="G7" s="224">
        <v>7.2645588314817489E-2</v>
      </c>
      <c r="H7" s="224">
        <v>6.7840448172400217E-2</v>
      </c>
      <c r="I7" s="224">
        <v>7.0876956105098643E-2</v>
      </c>
      <c r="J7" s="224">
        <v>7.2108726500604681E-2</v>
      </c>
      <c r="K7" s="224">
        <v>6.5786995792926309E-2</v>
      </c>
      <c r="L7" s="224">
        <v>7.690124091181394E-2</v>
      </c>
      <c r="M7" s="224">
        <v>5.2550588050765012E-2</v>
      </c>
      <c r="N7" s="224">
        <v>4.7856355773567977E-2</v>
      </c>
      <c r="O7" s="224">
        <v>4.6631065167011217E-2</v>
      </c>
      <c r="P7" s="224">
        <v>4.2315388835386977E-2</v>
      </c>
      <c r="Q7" s="224">
        <v>4.7754896179307831E-2</v>
      </c>
      <c r="R7" s="224">
        <v>5.3003192825296613E-2</v>
      </c>
      <c r="S7" s="224">
        <v>4.7613216976729517E-2</v>
      </c>
      <c r="T7" s="224">
        <v>2.8075340351259699E-2</v>
      </c>
      <c r="U7" s="224">
        <v>3.4523095500650573E-2</v>
      </c>
      <c r="V7" s="224">
        <v>3.6397614980206827E-2</v>
      </c>
      <c r="W7" s="224">
        <v>0.1509807968294061</v>
      </c>
      <c r="X7" s="224">
        <v>0.16573893480589541</v>
      </c>
      <c r="Y7" s="224">
        <v>0.15547962043141689</v>
      </c>
      <c r="DA7" s="177" t="s">
        <v>2598</v>
      </c>
    </row>
    <row r="8" spans="1:105" ht="12" customHeight="1" x14ac:dyDescent="0.25">
      <c r="A8" s="173" t="s">
        <v>93</v>
      </c>
      <c r="B8" s="224">
        <v>0.39694262690273319</v>
      </c>
      <c r="C8" s="224">
        <v>0.40772563850671367</v>
      </c>
      <c r="D8" s="224">
        <v>0.44705505440165583</v>
      </c>
      <c r="E8" s="224">
        <v>0.5502554067507458</v>
      </c>
      <c r="F8" s="224">
        <v>0.52357530698781474</v>
      </c>
      <c r="G8" s="224">
        <v>0.48086943900329859</v>
      </c>
      <c r="H8" s="224">
        <v>0.4490623451629544</v>
      </c>
      <c r="I8" s="224">
        <v>0.46916217365904961</v>
      </c>
      <c r="J8" s="224">
        <v>0.47731574158806078</v>
      </c>
      <c r="K8" s="224">
        <v>0.43546974419923962</v>
      </c>
      <c r="L8" s="224">
        <v>0.50903926079677453</v>
      </c>
      <c r="M8" s="224">
        <v>0.34785280677685038</v>
      </c>
      <c r="N8" s="224">
        <v>0.31677985528660141</v>
      </c>
      <c r="O8" s="224">
        <v>0.3086691796040319</v>
      </c>
      <c r="P8" s="224">
        <v>0.28010203733636202</v>
      </c>
      <c r="Q8" s="224">
        <v>0.31610825472137583</v>
      </c>
      <c r="R8" s="224">
        <v>0.35084877403471099</v>
      </c>
      <c r="S8" s="224">
        <v>0.31517042490620478</v>
      </c>
      <c r="T8" s="224">
        <v>0.1858416110009426</v>
      </c>
      <c r="U8" s="224">
        <v>0.22852181324642151</v>
      </c>
      <c r="V8" s="224">
        <v>0.24092998766478621</v>
      </c>
      <c r="W8" s="224">
        <v>0.99940068978447416</v>
      </c>
      <c r="X8" s="224">
        <v>1.0970905522264061</v>
      </c>
      <c r="Y8" s="224">
        <v>1.0291801551568049</v>
      </c>
      <c r="DA8" s="177" t="s">
        <v>2599</v>
      </c>
    </row>
    <row r="9" spans="1:105" ht="12" customHeight="1" x14ac:dyDescent="0.25">
      <c r="A9" s="173" t="s">
        <v>94</v>
      </c>
      <c r="B9" s="224">
        <v>0.17408675962872641</v>
      </c>
      <c r="C9" s="224">
        <v>0.1788158550242579</v>
      </c>
      <c r="D9" s="224">
        <v>0.19606452046657821</v>
      </c>
      <c r="E9" s="224">
        <v>0.24132500325518591</v>
      </c>
      <c r="F9" s="224">
        <v>0.22962393665384559</v>
      </c>
      <c r="G9" s="224">
        <v>0.21089446375100629</v>
      </c>
      <c r="H9" s="224">
        <v>0.196944856113555</v>
      </c>
      <c r="I9" s="224">
        <v>0.20576001925005469</v>
      </c>
      <c r="J9" s="224">
        <v>0.20933592197244519</v>
      </c>
      <c r="K9" s="224">
        <v>0.19098356171903991</v>
      </c>
      <c r="L9" s="224">
        <v>0.22324887636123611</v>
      </c>
      <c r="M9" s="224">
        <v>0.1525574827577742</v>
      </c>
      <c r="N9" s="224">
        <v>0.1389298472497249</v>
      </c>
      <c r="O9" s="224">
        <v>0.13537275574006449</v>
      </c>
      <c r="P9" s="224">
        <v>0.12284409065806989</v>
      </c>
      <c r="Q9" s="224">
        <v>0.13863530401289181</v>
      </c>
      <c r="R9" s="224">
        <v>0.15387142133863241</v>
      </c>
      <c r="S9" s="224">
        <v>0.13822400086089681</v>
      </c>
      <c r="T9" s="224">
        <v>8.1504382927520685E-2</v>
      </c>
      <c r="U9" s="224">
        <v>0.10022259963100109</v>
      </c>
      <c r="V9" s="224">
        <v>0.1056644411743395</v>
      </c>
      <c r="W9" s="224">
        <v>0.43830623335378321</v>
      </c>
      <c r="X9" s="224">
        <v>0.48114998569600531</v>
      </c>
      <c r="Y9" s="224">
        <v>0.45136658585509132</v>
      </c>
      <c r="DA9" s="177" t="s">
        <v>2600</v>
      </c>
    </row>
    <row r="10" spans="1:105" ht="12" customHeight="1" x14ac:dyDescent="0.25">
      <c r="A10" s="56" t="s">
        <v>95</v>
      </c>
      <c r="B10" s="260">
        <v>0.29712631171838788</v>
      </c>
      <c r="C10" s="260">
        <v>0.30587443266112951</v>
      </c>
      <c r="D10" s="260">
        <v>0.33463092220276269</v>
      </c>
      <c r="E10" s="260">
        <v>0.41501862449386678</v>
      </c>
      <c r="F10" s="260">
        <v>0.39244483529884711</v>
      </c>
      <c r="G10" s="260">
        <v>0.36109173973633879</v>
      </c>
      <c r="H10" s="260">
        <v>0.34177153989408759</v>
      </c>
      <c r="I10" s="260">
        <v>0.3592685579194228</v>
      </c>
      <c r="J10" s="260">
        <v>0.36658949970174032</v>
      </c>
      <c r="K10" s="260">
        <v>0.33606557659307962</v>
      </c>
      <c r="L10" s="260">
        <v>0.38830993151396742</v>
      </c>
      <c r="M10" s="260">
        <v>0.26179976615180123</v>
      </c>
      <c r="N10" s="260">
        <v>0.24242278668558259</v>
      </c>
      <c r="O10" s="260">
        <v>0.23463933418366631</v>
      </c>
      <c r="P10" s="260">
        <v>0.21292648046689061</v>
      </c>
      <c r="Q10" s="260">
        <v>0.23698371779671101</v>
      </c>
      <c r="R10" s="260">
        <v>0.26281131157192228</v>
      </c>
      <c r="S10" s="260">
        <v>0.23832233574457709</v>
      </c>
      <c r="T10" s="260">
        <v>0.14016681397192851</v>
      </c>
      <c r="U10" s="260">
        <v>0.18475207293459109</v>
      </c>
      <c r="V10" s="260">
        <v>0.1850326948931286</v>
      </c>
      <c r="W10" s="260">
        <v>0.77872557206092785</v>
      </c>
      <c r="X10" s="260">
        <v>0.82055436190235298</v>
      </c>
      <c r="Y10" s="260">
        <v>0.76860721790016961</v>
      </c>
      <c r="DA10" s="68" t="s">
        <v>2601</v>
      </c>
    </row>
    <row r="11" spans="1:105" ht="12" customHeight="1" x14ac:dyDescent="0.25">
      <c r="A11" s="37" t="s">
        <v>159</v>
      </c>
      <c r="B11" s="226">
        <v>4.0284333788436447E-2</v>
      </c>
      <c r="C11" s="226">
        <v>5.2705538284835783E-2</v>
      </c>
      <c r="D11" s="226">
        <v>4.5969414790536872E-2</v>
      </c>
      <c r="E11" s="226">
        <v>1.934952059024023E-2</v>
      </c>
      <c r="F11" s="226">
        <v>2.9279079407817939E-2</v>
      </c>
      <c r="G11" s="226">
        <v>2.4069639602212419E-2</v>
      </c>
      <c r="H11" s="226">
        <v>1.063507515573347E-2</v>
      </c>
      <c r="I11" s="226">
        <v>8.6248504140140573E-3</v>
      </c>
      <c r="J11" s="226">
        <v>5.6146763836962509E-3</v>
      </c>
      <c r="K11" s="226">
        <v>4.8375601171986816E-3</v>
      </c>
      <c r="L11" s="226">
        <v>1.5199633681201551E-2</v>
      </c>
      <c r="M11" s="226">
        <v>1.525725195400709E-2</v>
      </c>
      <c r="N11" s="226">
        <v>1.3343048551207081E-3</v>
      </c>
      <c r="O11" s="226">
        <v>2.1050376418277682E-3</v>
      </c>
      <c r="P11" s="226">
        <v>1.403337692333547E-3</v>
      </c>
      <c r="Q11" s="226">
        <v>7.7212345979991151E-3</v>
      </c>
      <c r="R11" s="226">
        <v>2.0784936348867841E-2</v>
      </c>
      <c r="S11" s="226">
        <v>4.7088666154062563E-2</v>
      </c>
      <c r="T11" s="226">
        <v>4.9431567998353562E-2</v>
      </c>
      <c r="U11" s="226">
        <v>0.1050000615567781</v>
      </c>
      <c r="V11" s="226">
        <v>8.8451325457180055E-2</v>
      </c>
      <c r="W11" s="226">
        <v>8.0942969510498133E-2</v>
      </c>
      <c r="X11" s="226">
        <v>5.1081262387488412E-2</v>
      </c>
      <c r="Y11" s="226">
        <v>4.5526902482301491E-2</v>
      </c>
      <c r="DA11" s="69" t="s">
        <v>2602</v>
      </c>
    </row>
    <row r="12" spans="1:105" ht="12" customHeight="1" x14ac:dyDescent="0.25">
      <c r="A12" s="37" t="s">
        <v>35</v>
      </c>
      <c r="B12" s="226">
        <v>5.1686423844019933E-2</v>
      </c>
      <c r="C12" s="226">
        <v>5.237090846867655E-2</v>
      </c>
      <c r="D12" s="226">
        <v>5.7922265338357461E-2</v>
      </c>
      <c r="E12" s="226">
        <v>1.3601498167147161E-2</v>
      </c>
      <c r="F12" s="226">
        <v>1.416063217228713E-2</v>
      </c>
      <c r="G12" s="226">
        <v>1.2288235695382361E-2</v>
      </c>
      <c r="H12" s="226">
        <v>6.6613948627109133E-3</v>
      </c>
      <c r="I12" s="226">
        <v>4.3114679180024E-3</v>
      </c>
      <c r="J12" s="226">
        <v>5.44109398697814E-3</v>
      </c>
      <c r="K12" s="226">
        <v>3.793259862769478E-3</v>
      </c>
      <c r="L12" s="226">
        <v>4.3288481428946281E-3</v>
      </c>
      <c r="M12" s="226">
        <v>1.211729655237616E-2</v>
      </c>
      <c r="N12" s="226">
        <v>7.5873364688791379E-3</v>
      </c>
      <c r="O12" s="226">
        <v>1.0724157816608871E-2</v>
      </c>
      <c r="P12" s="226">
        <v>1.03922676856595E-2</v>
      </c>
      <c r="Q12" s="226">
        <v>4.7939745903261881E-2</v>
      </c>
      <c r="R12" s="226">
        <v>5.161986271081425E-2</v>
      </c>
      <c r="S12" s="226">
        <v>4.6921495768002551E-2</v>
      </c>
      <c r="T12" s="226">
        <v>1.0127691690823819E-2</v>
      </c>
      <c r="U12" s="226">
        <v>1.0926069640593479E-2</v>
      </c>
      <c r="V12" s="226">
        <v>1.0021921080388199E-3</v>
      </c>
      <c r="W12" s="226">
        <v>0.29048083141042857</v>
      </c>
      <c r="X12" s="226">
        <v>0.1458967331879728</v>
      </c>
      <c r="Y12" s="226">
        <v>0.1101556180664503</v>
      </c>
      <c r="DA12" s="69" t="s">
        <v>2603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2604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2605</v>
      </c>
    </row>
    <row r="15" spans="1:105" ht="12" customHeight="1" x14ac:dyDescent="0.25">
      <c r="A15" s="37" t="s">
        <v>40</v>
      </c>
      <c r="B15" s="226">
        <v>0.2051555540859315</v>
      </c>
      <c r="C15" s="226">
        <v>0.20079798590761719</v>
      </c>
      <c r="D15" s="226">
        <v>0.23073924207386831</v>
      </c>
      <c r="E15" s="226">
        <v>0.38206760573647952</v>
      </c>
      <c r="F15" s="226">
        <v>0.34900512371874198</v>
      </c>
      <c r="G15" s="226">
        <v>0.32473386443874408</v>
      </c>
      <c r="H15" s="226">
        <v>0.32447506987564317</v>
      </c>
      <c r="I15" s="226">
        <v>0.34633223958740628</v>
      </c>
      <c r="J15" s="226">
        <v>0.35553372933106592</v>
      </c>
      <c r="K15" s="226">
        <v>0.32743475661311139</v>
      </c>
      <c r="L15" s="226">
        <v>0.36878144968987131</v>
      </c>
      <c r="M15" s="226">
        <v>0.2344252176454179</v>
      </c>
      <c r="N15" s="226">
        <v>0.2335011453615827</v>
      </c>
      <c r="O15" s="226">
        <v>0.22181013872522959</v>
      </c>
      <c r="P15" s="226">
        <v>0.20113087508889749</v>
      </c>
      <c r="Q15" s="226">
        <v>0.18132273729545001</v>
      </c>
      <c r="R15" s="226">
        <v>0.19040651251224019</v>
      </c>
      <c r="S15" s="226">
        <v>0.14431217382251199</v>
      </c>
      <c r="T15" s="226">
        <v>8.0607554282751168E-2</v>
      </c>
      <c r="U15" s="226">
        <v>6.8825941737219565E-2</v>
      </c>
      <c r="V15" s="226">
        <v>9.5579177327909742E-2</v>
      </c>
      <c r="W15" s="226">
        <v>0.40730177114000121</v>
      </c>
      <c r="X15" s="226">
        <v>0.62357636632689184</v>
      </c>
      <c r="Y15" s="226">
        <v>0.61292469735141786</v>
      </c>
      <c r="DA15" s="69" t="s">
        <v>2606</v>
      </c>
    </row>
    <row r="16" spans="1:105" ht="12" customHeight="1" x14ac:dyDescent="0.25">
      <c r="A16" s="57" t="s">
        <v>2555</v>
      </c>
      <c r="B16" s="261">
        <f t="shared" ref="B16:Y16" si="0">B17+B23</f>
        <v>1.4467107132287347</v>
      </c>
      <c r="C16" s="261">
        <f t="shared" si="0"/>
        <v>1.4908344955434885</v>
      </c>
      <c r="D16" s="261">
        <f t="shared" si="0"/>
        <v>1.6293982864252672</v>
      </c>
      <c r="E16" s="261">
        <f t="shared" si="0"/>
        <v>2.0145951444188248</v>
      </c>
      <c r="F16" s="261">
        <f t="shared" si="0"/>
        <v>1.906549773979594</v>
      </c>
      <c r="G16" s="261">
        <f t="shared" si="0"/>
        <v>1.7538242995312623</v>
      </c>
      <c r="H16" s="261">
        <f t="shared" si="0"/>
        <v>1.6582265600853943</v>
      </c>
      <c r="I16" s="261">
        <f t="shared" si="0"/>
        <v>1.7427197703108894</v>
      </c>
      <c r="J16" s="261">
        <f t="shared" si="0"/>
        <v>1.7778127297823259</v>
      </c>
      <c r="K16" s="261">
        <f t="shared" si="0"/>
        <v>1.6297197192399375</v>
      </c>
      <c r="L16" s="261">
        <f t="shared" si="0"/>
        <v>1.8843939107843073</v>
      </c>
      <c r="M16" s="261">
        <f t="shared" si="0"/>
        <v>1.2713192110986142</v>
      </c>
      <c r="N16" s="261">
        <f t="shared" si="0"/>
        <v>1.1753989626941468</v>
      </c>
      <c r="O16" s="261">
        <f t="shared" si="0"/>
        <v>1.1378334797378586</v>
      </c>
      <c r="P16" s="261">
        <f t="shared" si="0"/>
        <v>1.0324838946077077</v>
      </c>
      <c r="Q16" s="261">
        <f t="shared" si="0"/>
        <v>1.150642387292919</v>
      </c>
      <c r="R16" s="261">
        <f t="shared" si="0"/>
        <v>1.2776967536239792</v>
      </c>
      <c r="S16" s="261">
        <f t="shared" si="0"/>
        <v>1.1625235315758644</v>
      </c>
      <c r="T16" s="261">
        <f t="shared" si="0"/>
        <v>0.68639786659483659</v>
      </c>
      <c r="U16" s="261">
        <f t="shared" si="0"/>
        <v>0.91016497053522083</v>
      </c>
      <c r="V16" s="261">
        <f t="shared" si="0"/>
        <v>0.90907109841407885</v>
      </c>
      <c r="W16" s="261">
        <f t="shared" si="0"/>
        <v>3.7910398520775339</v>
      </c>
      <c r="X16" s="261">
        <f t="shared" si="0"/>
        <v>3.9870736063528658</v>
      </c>
      <c r="Y16" s="261">
        <f t="shared" si="0"/>
        <v>3.7338640237401384</v>
      </c>
      <c r="DA16" s="70"/>
    </row>
    <row r="17" spans="1:105" ht="12" customHeight="1" x14ac:dyDescent="0.25">
      <c r="A17" s="169" t="s">
        <v>2556</v>
      </c>
      <c r="B17" s="351">
        <v>0.45227514118026602</v>
      </c>
      <c r="C17" s="351">
        <v>0.51752104628350204</v>
      </c>
      <c r="D17" s="351">
        <v>0.51095276732590311</v>
      </c>
      <c r="E17" s="351">
        <v>0.16262667218042559</v>
      </c>
      <c r="F17" s="351">
        <v>0.21484266227389401</v>
      </c>
      <c r="G17" s="351">
        <v>0.17976549480891429</v>
      </c>
      <c r="H17" s="351">
        <v>8.5422191395972194E-2</v>
      </c>
      <c r="I17" s="351">
        <v>6.3968735139440458E-2</v>
      </c>
      <c r="J17" s="351">
        <v>5.4459983691065701E-2</v>
      </c>
      <c r="K17" s="351">
        <v>4.2569076636694667E-2</v>
      </c>
      <c r="L17" s="351">
        <v>9.6826454874231138E-2</v>
      </c>
      <c r="M17" s="351">
        <v>0.13500693112903109</v>
      </c>
      <c r="N17" s="351">
        <v>4.356587098872685E-2</v>
      </c>
      <c r="O17" s="351">
        <v>6.266935282865771E-2</v>
      </c>
      <c r="P17" s="351">
        <v>5.7556855869775533E-2</v>
      </c>
      <c r="Q17" s="351">
        <v>0.27172989188824309</v>
      </c>
      <c r="R17" s="351">
        <v>0.35475313635026129</v>
      </c>
      <c r="S17" s="351">
        <v>0.4630096443299091</v>
      </c>
      <c r="T17" s="351">
        <v>0.29567474085864431</v>
      </c>
      <c r="U17" s="351">
        <v>0.57654999701830345</v>
      </c>
      <c r="V17" s="351">
        <v>0.44577711495121619</v>
      </c>
      <c r="W17" s="351">
        <v>1.816755648149482</v>
      </c>
      <c r="X17" s="351">
        <v>0.96445731245301769</v>
      </c>
      <c r="Y17" s="351">
        <v>0.76287878890710747</v>
      </c>
      <c r="DA17" s="170" t="s">
        <v>2607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2608</v>
      </c>
    </row>
    <row r="19" spans="1:105" ht="12" customHeight="1" x14ac:dyDescent="0.25">
      <c r="A19" s="59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</v>
      </c>
      <c r="DA19" s="71" t="s">
        <v>2609</v>
      </c>
    </row>
    <row r="20" spans="1:105" ht="12" customHeight="1" x14ac:dyDescent="0.25">
      <c r="A20" s="59" t="s">
        <v>159</v>
      </c>
      <c r="B20" s="230">
        <v>0.20080432166436979</v>
      </c>
      <c r="C20" s="230">
        <v>0.26271999231323762</v>
      </c>
      <c r="D20" s="230">
        <v>0.22914260423915711</v>
      </c>
      <c r="E20" s="230">
        <v>9.6451076417435083E-2</v>
      </c>
      <c r="F20" s="230">
        <v>0.14594670251520361</v>
      </c>
      <c r="G20" s="230">
        <v>0.1199793368412488</v>
      </c>
      <c r="H20" s="230">
        <v>5.3012395928207272E-2</v>
      </c>
      <c r="I20" s="230">
        <v>4.2992078407906871E-2</v>
      </c>
      <c r="J20" s="230">
        <v>2.798733841582644E-2</v>
      </c>
      <c r="K20" s="230">
        <v>2.4113666194562469E-2</v>
      </c>
      <c r="L20" s="230">
        <v>7.5765237844809499E-2</v>
      </c>
      <c r="M20" s="230">
        <v>7.6052446223306064E-2</v>
      </c>
      <c r="N20" s="230">
        <v>6.6510763894747386E-3</v>
      </c>
      <c r="O20" s="230">
        <v>1.049292903700756E-2</v>
      </c>
      <c r="P20" s="230">
        <v>6.9951826646806542E-3</v>
      </c>
      <c r="Q20" s="230">
        <v>3.8487847012818953E-2</v>
      </c>
      <c r="R20" s="230">
        <v>0.10360615782529251</v>
      </c>
      <c r="S20" s="230">
        <v>0.2347217088112975</v>
      </c>
      <c r="T20" s="230">
        <v>0.24640031365157669</v>
      </c>
      <c r="U20" s="230">
        <v>0.52339120826364893</v>
      </c>
      <c r="V20" s="230">
        <v>0.44090113298191919</v>
      </c>
      <c r="W20" s="230">
        <v>0.40347441691392549</v>
      </c>
      <c r="X20" s="230">
        <v>0.25462350444588078</v>
      </c>
      <c r="Y20" s="230">
        <v>0.2269368240877464</v>
      </c>
      <c r="DA20" s="71" t="s">
        <v>2610</v>
      </c>
    </row>
    <row r="21" spans="1:105" ht="12" customHeight="1" x14ac:dyDescent="0.25">
      <c r="A21" s="59" t="s">
        <v>32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2611</v>
      </c>
    </row>
    <row r="22" spans="1:105" ht="12" customHeight="1" x14ac:dyDescent="0.25">
      <c r="A22" s="59" t="s">
        <v>35</v>
      </c>
      <c r="B22" s="230">
        <v>0.25147081951589623</v>
      </c>
      <c r="C22" s="230">
        <v>0.25480105397026442</v>
      </c>
      <c r="D22" s="230">
        <v>0.281810163086746</v>
      </c>
      <c r="E22" s="230">
        <v>6.6175595762990494E-2</v>
      </c>
      <c r="F22" s="230">
        <v>6.8895959758690353E-2</v>
      </c>
      <c r="G22" s="230">
        <v>5.9786157967665558E-2</v>
      </c>
      <c r="H22" s="230">
        <v>3.2409795467764922E-2</v>
      </c>
      <c r="I22" s="230">
        <v>2.097665673153358E-2</v>
      </c>
      <c r="J22" s="230">
        <v>2.6472645275239261E-2</v>
      </c>
      <c r="K22" s="230">
        <v>1.8455410442132201E-2</v>
      </c>
      <c r="L22" s="230">
        <v>2.1061217029421639E-2</v>
      </c>
      <c r="M22" s="230">
        <v>5.8954484905724983E-2</v>
      </c>
      <c r="N22" s="230">
        <v>3.6914794599252107E-2</v>
      </c>
      <c r="O22" s="230">
        <v>5.2176423791650148E-2</v>
      </c>
      <c r="P22" s="230">
        <v>5.0561673205094873E-2</v>
      </c>
      <c r="Q22" s="230">
        <v>0.23324204487542419</v>
      </c>
      <c r="R22" s="230">
        <v>0.25114697852496892</v>
      </c>
      <c r="S22" s="230">
        <v>0.2282879355186116</v>
      </c>
      <c r="T22" s="230">
        <v>4.9274427207067518E-2</v>
      </c>
      <c r="U22" s="230">
        <v>5.3158788754654532E-2</v>
      </c>
      <c r="V22" s="230">
        <v>4.8759819692970382E-3</v>
      </c>
      <c r="W22" s="230">
        <v>1.4132812312355569</v>
      </c>
      <c r="X22" s="230">
        <v>0.70983380800713691</v>
      </c>
      <c r="Y22" s="230">
        <v>0.53594196481936107</v>
      </c>
      <c r="DA22" s="71" t="s">
        <v>2612</v>
      </c>
    </row>
    <row r="23" spans="1:105" ht="12" customHeight="1" x14ac:dyDescent="0.25">
      <c r="A23" s="60" t="s">
        <v>2563</v>
      </c>
      <c r="B23" s="329">
        <v>0.99443557204846866</v>
      </c>
      <c r="C23" s="329">
        <v>0.97331344925998653</v>
      </c>
      <c r="D23" s="329">
        <v>1.1184455190993641</v>
      </c>
      <c r="E23" s="329">
        <v>1.8519684722383991</v>
      </c>
      <c r="F23" s="329">
        <v>1.6917071117057001</v>
      </c>
      <c r="G23" s="329">
        <v>1.574058804722348</v>
      </c>
      <c r="H23" s="329">
        <v>1.572804368689422</v>
      </c>
      <c r="I23" s="329">
        <v>1.678751035171449</v>
      </c>
      <c r="J23" s="329">
        <v>1.7233527460912601</v>
      </c>
      <c r="K23" s="329">
        <v>1.5871506426032429</v>
      </c>
      <c r="L23" s="329">
        <v>1.787567455910076</v>
      </c>
      <c r="M23" s="329">
        <v>1.1363122799695831</v>
      </c>
      <c r="N23" s="329">
        <v>1.13183309170542</v>
      </c>
      <c r="O23" s="329">
        <v>1.0751641269092009</v>
      </c>
      <c r="P23" s="329">
        <v>0.97492703873793218</v>
      </c>
      <c r="Q23" s="329">
        <v>0.87891249540467586</v>
      </c>
      <c r="R23" s="329">
        <v>0.92294361727371788</v>
      </c>
      <c r="S23" s="329">
        <v>0.69951388724595531</v>
      </c>
      <c r="T23" s="329">
        <v>0.39072312573619228</v>
      </c>
      <c r="U23" s="329">
        <v>0.33361497351691732</v>
      </c>
      <c r="V23" s="329">
        <v>0.4632939834628626</v>
      </c>
      <c r="W23" s="329">
        <v>1.9742842039280519</v>
      </c>
      <c r="X23" s="329">
        <v>3.0226162938998482</v>
      </c>
      <c r="Y23" s="329">
        <v>2.970985234833031</v>
      </c>
      <c r="DA23" s="72" t="s">
        <v>2613</v>
      </c>
    </row>
    <row r="24" spans="1:105" ht="12" customHeight="1" x14ac:dyDescent="0.25">
      <c r="A24" s="40" t="s">
        <v>2565</v>
      </c>
      <c r="B24" s="261">
        <f t="shared" ref="B24:Y24" si="1">B25+B26</f>
        <v>0.54685718989931309</v>
      </c>
      <c r="C24" s="261">
        <f t="shared" si="1"/>
        <v>0.56953420434890933</v>
      </c>
      <c r="D24" s="261">
        <f t="shared" si="1"/>
        <v>0.61594081648495613</v>
      </c>
      <c r="E24" s="261">
        <f t="shared" si="1"/>
        <v>0.58049903515814871</v>
      </c>
      <c r="F24" s="261">
        <f t="shared" si="1"/>
        <v>0.57090959668773467</v>
      </c>
      <c r="G24" s="261">
        <f t="shared" si="1"/>
        <v>0.51798716895854047</v>
      </c>
      <c r="H24" s="261">
        <f t="shared" si="1"/>
        <v>0.43919311309187214</v>
      </c>
      <c r="I24" s="261">
        <f t="shared" si="1"/>
        <v>0.43047644106782779</v>
      </c>
      <c r="J24" s="261">
        <f t="shared" si="1"/>
        <v>0.4410122412433633</v>
      </c>
      <c r="K24" s="261">
        <f t="shared" si="1"/>
        <v>0.39182381412740391</v>
      </c>
      <c r="L24" s="261">
        <f t="shared" si="1"/>
        <v>0.47299516621356286</v>
      </c>
      <c r="M24" s="261">
        <f t="shared" si="1"/>
        <v>0.38828856653049182</v>
      </c>
      <c r="N24" s="261">
        <f t="shared" si="1"/>
        <v>0.3119860717935623</v>
      </c>
      <c r="O24" s="261">
        <f t="shared" si="1"/>
        <v>0.32279255139387231</v>
      </c>
      <c r="P24" s="261">
        <f t="shared" si="1"/>
        <v>0.29440939753540196</v>
      </c>
      <c r="Q24" s="261">
        <f t="shared" si="1"/>
        <v>0.42330845144388118</v>
      </c>
      <c r="R24" s="261">
        <f t="shared" si="1"/>
        <v>0.47935897451478182</v>
      </c>
      <c r="S24" s="261">
        <f t="shared" si="1"/>
        <v>0.45465164071999831</v>
      </c>
      <c r="T24" s="261">
        <f t="shared" si="1"/>
        <v>0.24625269705215994</v>
      </c>
      <c r="U24" s="261">
        <f t="shared" si="1"/>
        <v>0.32005756535821911</v>
      </c>
      <c r="V24" s="261">
        <f t="shared" si="1"/>
        <v>0.22521528192436829</v>
      </c>
      <c r="W24" s="261">
        <f t="shared" si="1"/>
        <v>1.5565386676798538</v>
      </c>
      <c r="X24" s="261">
        <f t="shared" si="1"/>
        <v>1.4628947877708534</v>
      </c>
      <c r="Y24" s="261">
        <f t="shared" si="1"/>
        <v>1.3261168049135805</v>
      </c>
      <c r="DA24" s="70"/>
    </row>
    <row r="25" spans="1:105" ht="12" customHeight="1" x14ac:dyDescent="0.25">
      <c r="A25" s="169" t="s">
        <v>2566</v>
      </c>
      <c r="B25" s="352">
        <v>0.35122398382151571</v>
      </c>
      <c r="C25" s="352">
        <v>0.36858659012170009</v>
      </c>
      <c r="D25" s="352">
        <v>0.3956096964228345</v>
      </c>
      <c r="E25" s="352">
        <v>0.30930561301488019</v>
      </c>
      <c r="F25" s="352">
        <v>0.31286546389095071</v>
      </c>
      <c r="G25" s="352">
        <v>0.28099062668468949</v>
      </c>
      <c r="H25" s="352">
        <v>0.21787269961415731</v>
      </c>
      <c r="I25" s="352">
        <v>0.19924982547474149</v>
      </c>
      <c r="J25" s="352">
        <v>0.20576713903075741</v>
      </c>
      <c r="K25" s="352">
        <v>0.17720251514443761</v>
      </c>
      <c r="L25" s="352">
        <v>0.22211512496884331</v>
      </c>
      <c r="M25" s="352">
        <v>0.2168492823097242</v>
      </c>
      <c r="N25" s="352">
        <v>0.15586109425174671</v>
      </c>
      <c r="O25" s="352">
        <v>0.17066492102441549</v>
      </c>
      <c r="P25" s="352">
        <v>0.1563610855649597</v>
      </c>
      <c r="Q25" s="352">
        <v>0.26751447229547048</v>
      </c>
      <c r="R25" s="352">
        <v>0.30644312758636882</v>
      </c>
      <c r="S25" s="352">
        <v>0.29931987107256458</v>
      </c>
      <c r="T25" s="352">
        <v>0.1546606438971177</v>
      </c>
      <c r="U25" s="352">
        <v>0.20743057104182391</v>
      </c>
      <c r="V25" s="352">
        <v>0.10647291783280401</v>
      </c>
      <c r="W25" s="352">
        <v>1.063983956122488</v>
      </c>
      <c r="X25" s="352">
        <v>0.92219361953299317</v>
      </c>
      <c r="Y25" s="352">
        <v>0.81888528141608663</v>
      </c>
      <c r="DA25" s="170" t="s">
        <v>2614</v>
      </c>
    </row>
    <row r="26" spans="1:105" ht="12" customHeight="1" x14ac:dyDescent="0.25">
      <c r="A26" s="61" t="s">
        <v>2568</v>
      </c>
      <c r="B26" s="263">
        <v>0.19563320607779741</v>
      </c>
      <c r="C26" s="263">
        <v>0.20094761422720919</v>
      </c>
      <c r="D26" s="263">
        <v>0.2203311200621216</v>
      </c>
      <c r="E26" s="263">
        <v>0.27119342214326853</v>
      </c>
      <c r="F26" s="263">
        <v>0.25804413279678401</v>
      </c>
      <c r="G26" s="263">
        <v>0.236996542273851</v>
      </c>
      <c r="H26" s="263">
        <v>0.22132041347771481</v>
      </c>
      <c r="I26" s="263">
        <v>0.2312266155930863</v>
      </c>
      <c r="J26" s="263">
        <v>0.23524510221260589</v>
      </c>
      <c r="K26" s="263">
        <v>0.21462129898296631</v>
      </c>
      <c r="L26" s="263">
        <v>0.25088004124471952</v>
      </c>
      <c r="M26" s="263">
        <v>0.1714392842207676</v>
      </c>
      <c r="N26" s="263">
        <v>0.15612497754181559</v>
      </c>
      <c r="O26" s="263">
        <v>0.15212763036945681</v>
      </c>
      <c r="P26" s="263">
        <v>0.13804831197044229</v>
      </c>
      <c r="Q26" s="263">
        <v>0.1557939791484107</v>
      </c>
      <c r="R26" s="263">
        <v>0.172915846928413</v>
      </c>
      <c r="S26" s="263">
        <v>0.1553317696474337</v>
      </c>
      <c r="T26" s="263">
        <v>9.1592053155042236E-2</v>
      </c>
      <c r="U26" s="263">
        <v>0.1126269943163952</v>
      </c>
      <c r="V26" s="263">
        <v>0.1187423640915643</v>
      </c>
      <c r="W26" s="263">
        <v>0.49255471155736591</v>
      </c>
      <c r="X26" s="263">
        <v>0.54070116823786007</v>
      </c>
      <c r="Y26" s="263">
        <v>0.50723152349749401</v>
      </c>
      <c r="DA26" s="74" t="s">
        <v>2615</v>
      </c>
    </row>
    <row r="27" spans="1:105" ht="12" customHeight="1" x14ac:dyDescent="0.25">
      <c r="A27" s="174" t="s">
        <v>2570</v>
      </c>
      <c r="B27" s="261">
        <f t="shared" ref="B27:Y27" si="2">B28+B34</f>
        <v>1.7714825059943686</v>
      </c>
      <c r="C27" s="261">
        <f t="shared" si="2"/>
        <v>1.825511627196108</v>
      </c>
      <c r="D27" s="261">
        <f t="shared" si="2"/>
        <v>1.9951815752146143</v>
      </c>
      <c r="E27" s="261">
        <f t="shared" si="2"/>
        <v>2.4668511972475407</v>
      </c>
      <c r="F27" s="261">
        <f t="shared" si="2"/>
        <v>2.3345507436484829</v>
      </c>
      <c r="G27" s="261">
        <f t="shared" si="2"/>
        <v>2.147539958609709</v>
      </c>
      <c r="H27" s="261">
        <f t="shared" si="2"/>
        <v>2.0304815021453808</v>
      </c>
      <c r="I27" s="261">
        <f t="shared" si="2"/>
        <v>2.1339425758908863</v>
      </c>
      <c r="J27" s="261">
        <f t="shared" si="2"/>
        <v>2.1769135466722354</v>
      </c>
      <c r="K27" s="261">
        <f t="shared" si="2"/>
        <v>1.9955751664162507</v>
      </c>
      <c r="L27" s="261">
        <f t="shared" si="2"/>
        <v>2.3074211152460902</v>
      </c>
      <c r="M27" s="261">
        <f t="shared" si="2"/>
        <v>1.5567174013452423</v>
      </c>
      <c r="N27" s="261">
        <f t="shared" si="2"/>
        <v>1.4392640359520161</v>
      </c>
      <c r="O27" s="261">
        <f t="shared" si="2"/>
        <v>1.3932654853932973</v>
      </c>
      <c r="P27" s="261">
        <f t="shared" si="2"/>
        <v>1.2642659933971934</v>
      </c>
      <c r="Q27" s="261">
        <f t="shared" si="2"/>
        <v>1.4089498619913297</v>
      </c>
      <c r="R27" s="261">
        <f t="shared" si="2"/>
        <v>1.5645266370905861</v>
      </c>
      <c r="S27" s="261">
        <f t="shared" si="2"/>
        <v>1.4234982019296301</v>
      </c>
      <c r="T27" s="261">
        <f t="shared" si="2"/>
        <v>0.84048718358551433</v>
      </c>
      <c r="U27" s="261">
        <f t="shared" si="2"/>
        <v>1.1144877190227194</v>
      </c>
      <c r="V27" s="261">
        <f t="shared" si="2"/>
        <v>1.113148283772341</v>
      </c>
      <c r="W27" s="261">
        <f t="shared" si="2"/>
        <v>4.6420896147888167</v>
      </c>
      <c r="X27" s="261">
        <f t="shared" si="2"/>
        <v>4.8821309465545299</v>
      </c>
      <c r="Y27" s="261">
        <f t="shared" si="2"/>
        <v>4.5720783964164955</v>
      </c>
      <c r="DA27" s="70"/>
    </row>
    <row r="28" spans="1:105" ht="12" customHeight="1" x14ac:dyDescent="0.25">
      <c r="A28" s="169" t="s">
        <v>2571</v>
      </c>
      <c r="B28" s="351">
        <v>0.5538062953227747</v>
      </c>
      <c r="C28" s="351">
        <v>0.6336992403471452</v>
      </c>
      <c r="D28" s="351">
        <v>0.62565644978682022</v>
      </c>
      <c r="E28" s="351">
        <v>0.19913470062909261</v>
      </c>
      <c r="F28" s="351">
        <v>0.26307264768231903</v>
      </c>
      <c r="G28" s="351">
        <v>0.22012101405173179</v>
      </c>
      <c r="H28" s="351">
        <v>0.1045986017093537</v>
      </c>
      <c r="I28" s="351">
        <v>7.8329063436049534E-2</v>
      </c>
      <c r="J28" s="351">
        <v>6.6685694315590627E-2</v>
      </c>
      <c r="K28" s="351">
        <v>5.212539996329961E-2</v>
      </c>
      <c r="L28" s="351">
        <v>0.11856300596844629</v>
      </c>
      <c r="M28" s="351">
        <v>0.16531460954575231</v>
      </c>
      <c r="N28" s="351">
        <v>5.3345964475992061E-2</v>
      </c>
      <c r="O28" s="351">
        <v>7.6737983055499254E-2</v>
      </c>
      <c r="P28" s="351">
        <v>7.0477782697684316E-2</v>
      </c>
      <c r="Q28" s="351">
        <v>0.33273047986315479</v>
      </c>
      <c r="R28" s="351">
        <v>0.4343915955309321</v>
      </c>
      <c r="S28" s="351">
        <v>0.56695058489376626</v>
      </c>
      <c r="T28" s="351">
        <v>0.36205070309221749</v>
      </c>
      <c r="U28" s="351">
        <v>0.70597958818567763</v>
      </c>
      <c r="V28" s="351">
        <v>0.54584952851169322</v>
      </c>
      <c r="W28" s="351">
        <v>2.2245987528361009</v>
      </c>
      <c r="X28" s="351">
        <v>1.1809681376975729</v>
      </c>
      <c r="Y28" s="351">
        <v>0.93413729253931521</v>
      </c>
      <c r="DA28" s="170" t="s">
        <v>2616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2617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2618</v>
      </c>
    </row>
    <row r="31" spans="1:105" ht="12" customHeight="1" x14ac:dyDescent="0.25">
      <c r="A31" s="59" t="s">
        <v>159</v>
      </c>
      <c r="B31" s="230">
        <v>0.2458828428543304</v>
      </c>
      <c r="C31" s="230">
        <v>0.32169794977131128</v>
      </c>
      <c r="D31" s="230">
        <v>0.28058278070100878</v>
      </c>
      <c r="E31" s="230">
        <v>0.11810335887849201</v>
      </c>
      <c r="F31" s="230">
        <v>0.17871024797780019</v>
      </c>
      <c r="G31" s="230">
        <v>0.14691347368316171</v>
      </c>
      <c r="H31" s="230">
        <v>6.4913137871274215E-2</v>
      </c>
      <c r="I31" s="230">
        <v>5.2643361315804327E-2</v>
      </c>
      <c r="J31" s="230">
        <v>3.4270210305093578E-2</v>
      </c>
      <c r="K31" s="230">
        <v>2.9526938197423441E-2</v>
      </c>
      <c r="L31" s="230">
        <v>9.2773760626297344E-2</v>
      </c>
      <c r="M31" s="230">
        <v>9.3125444355068615E-2</v>
      </c>
      <c r="N31" s="230">
        <v>8.1441751707853945E-3</v>
      </c>
      <c r="O31" s="230">
        <v>1.2848484535111299E-2</v>
      </c>
      <c r="P31" s="230">
        <v>8.5655297934865166E-3</v>
      </c>
      <c r="Q31" s="230">
        <v>4.7127975934064002E-2</v>
      </c>
      <c r="R31" s="230">
        <v>0.12686468305137849</v>
      </c>
      <c r="S31" s="230">
        <v>0.28741433731995608</v>
      </c>
      <c r="T31" s="230">
        <v>0.30171466977744099</v>
      </c>
      <c r="U31" s="230">
        <v>0.64088719379222314</v>
      </c>
      <c r="V31" s="230">
        <v>0.53987893834520706</v>
      </c>
      <c r="W31" s="230">
        <v>0.49405030642521502</v>
      </c>
      <c r="X31" s="230">
        <v>0.31178388299495602</v>
      </c>
      <c r="Y31" s="230">
        <v>0.27788182541356699</v>
      </c>
      <c r="DA31" s="71" t="s">
        <v>2619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2620</v>
      </c>
    </row>
    <row r="33" spans="1:105" ht="12" customHeight="1" x14ac:dyDescent="0.25">
      <c r="A33" s="59" t="s">
        <v>35</v>
      </c>
      <c r="B33" s="230">
        <v>0.30792345246844438</v>
      </c>
      <c r="C33" s="230">
        <v>0.31200129057583392</v>
      </c>
      <c r="D33" s="230">
        <v>0.34507366908581139</v>
      </c>
      <c r="E33" s="230">
        <v>8.103134175060063E-2</v>
      </c>
      <c r="F33" s="230">
        <v>8.4362399704518767E-2</v>
      </c>
      <c r="G33" s="230">
        <v>7.3207540368570079E-2</v>
      </c>
      <c r="H33" s="230">
        <v>3.9685463838079513E-2</v>
      </c>
      <c r="I33" s="230">
        <v>2.56857021202452E-2</v>
      </c>
      <c r="J33" s="230">
        <v>3.2415484010497049E-2</v>
      </c>
      <c r="K33" s="230">
        <v>2.2598461765876168E-2</v>
      </c>
      <c r="L33" s="230">
        <v>2.578924534214894E-2</v>
      </c>
      <c r="M33" s="230">
        <v>7.2189165190683635E-2</v>
      </c>
      <c r="N33" s="230">
        <v>4.5201789305206658E-2</v>
      </c>
      <c r="O33" s="230">
        <v>6.3889498520387958E-2</v>
      </c>
      <c r="P33" s="230">
        <v>6.1912252904197801E-2</v>
      </c>
      <c r="Q33" s="230">
        <v>0.28560250392909092</v>
      </c>
      <c r="R33" s="230">
        <v>0.30752691247955372</v>
      </c>
      <c r="S33" s="230">
        <v>0.27953624757381013</v>
      </c>
      <c r="T33" s="230">
        <v>6.0336033314776563E-2</v>
      </c>
      <c r="U33" s="230">
        <v>6.5092394393454531E-2</v>
      </c>
      <c r="V33" s="230">
        <v>5.9705901664861699E-3</v>
      </c>
      <c r="W33" s="230">
        <v>1.730548446410886</v>
      </c>
      <c r="X33" s="230">
        <v>0.86918425470261662</v>
      </c>
      <c r="Y33" s="230">
        <v>0.65625546712574823</v>
      </c>
      <c r="DA33" s="71" t="s">
        <v>2621</v>
      </c>
    </row>
    <row r="34" spans="1:105" ht="12" customHeight="1" x14ac:dyDescent="0.25">
      <c r="A34" s="60" t="s">
        <v>2578</v>
      </c>
      <c r="B34" s="329">
        <v>1.2176762106715939</v>
      </c>
      <c r="C34" s="329">
        <v>1.191812386848963</v>
      </c>
      <c r="D34" s="329">
        <v>1.369525125427794</v>
      </c>
      <c r="E34" s="329">
        <v>2.2677164966184482</v>
      </c>
      <c r="F34" s="329">
        <v>2.0714780959661638</v>
      </c>
      <c r="G34" s="329">
        <v>1.927418944557977</v>
      </c>
      <c r="H34" s="329">
        <v>1.9258829004360269</v>
      </c>
      <c r="I34" s="329">
        <v>2.0556135124548369</v>
      </c>
      <c r="J34" s="329">
        <v>2.1102278523566449</v>
      </c>
      <c r="K34" s="329">
        <v>1.9434497664529511</v>
      </c>
      <c r="L34" s="329">
        <v>2.188858109277644</v>
      </c>
      <c r="M34" s="329">
        <v>1.39140279179949</v>
      </c>
      <c r="N34" s="329">
        <v>1.385918071476024</v>
      </c>
      <c r="O34" s="329">
        <v>1.316527502337798</v>
      </c>
      <c r="P34" s="329">
        <v>1.193788210699509</v>
      </c>
      <c r="Q34" s="329">
        <v>1.0762193821281749</v>
      </c>
      <c r="R34" s="329">
        <v>1.1301350415596541</v>
      </c>
      <c r="S34" s="329">
        <v>0.8565476170358638</v>
      </c>
      <c r="T34" s="329">
        <v>0.4784364804932969</v>
      </c>
      <c r="U34" s="329">
        <v>0.40850813083704168</v>
      </c>
      <c r="V34" s="329">
        <v>0.56729875526064788</v>
      </c>
      <c r="W34" s="329">
        <v>2.4174908619527158</v>
      </c>
      <c r="X34" s="329">
        <v>3.701162808856957</v>
      </c>
      <c r="Y34" s="329">
        <v>3.6379411038771798</v>
      </c>
      <c r="DA34" s="72" t="s">
        <v>2622</v>
      </c>
    </row>
    <row r="35" spans="1:105" ht="12" customHeight="1" x14ac:dyDescent="0.25">
      <c r="A35" s="39" t="s">
        <v>2580</v>
      </c>
      <c r="B35" s="228">
        <v>1.290977143616415</v>
      </c>
      <c r="C35" s="228">
        <v>1.3682016112153319</v>
      </c>
      <c r="D35" s="228">
        <v>1.455159307780455</v>
      </c>
      <c r="E35" s="228">
        <v>1.2306408606003549</v>
      </c>
      <c r="F35" s="228">
        <v>1.291282336294838</v>
      </c>
      <c r="G35" s="228">
        <v>1.15583022086828</v>
      </c>
      <c r="H35" s="228">
        <v>0.89198156755614111</v>
      </c>
      <c r="I35" s="228">
        <v>0.84201709429408889</v>
      </c>
      <c r="J35" s="228">
        <v>0.80987716741336113</v>
      </c>
      <c r="K35" s="228">
        <v>0.73852187334786046</v>
      </c>
      <c r="L35" s="228">
        <v>1.049299132306956</v>
      </c>
      <c r="M35" s="228">
        <v>0.87979390825891224</v>
      </c>
      <c r="N35" s="228">
        <v>0.56032173150712927</v>
      </c>
      <c r="O35" s="228">
        <v>0.61389065532374576</v>
      </c>
      <c r="P35" s="228">
        <v>0.55963999523942687</v>
      </c>
      <c r="Q35" s="228">
        <v>0.95435103268874544</v>
      </c>
      <c r="R35" s="228">
        <v>1.105612137404101</v>
      </c>
      <c r="S35" s="228">
        <v>1.107268040101713</v>
      </c>
      <c r="T35" s="228">
        <v>0.66850782682177401</v>
      </c>
      <c r="U35" s="228">
        <v>0.98188362235889592</v>
      </c>
      <c r="V35" s="228">
        <v>0.92721000403837472</v>
      </c>
      <c r="W35" s="228">
        <v>3.7976702360763479</v>
      </c>
      <c r="X35" s="228">
        <v>3.3222995124581671</v>
      </c>
      <c r="Y35" s="228">
        <v>2.9658564820395541</v>
      </c>
      <c r="DA35" s="92" t="s">
        <v>2623</v>
      </c>
    </row>
    <row r="36" spans="1:105" ht="12" customHeight="1" x14ac:dyDescent="0.25">
      <c r="A36" s="64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2624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2625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</v>
      </c>
      <c r="T38" s="229">
        <v>0</v>
      </c>
      <c r="U38" s="229">
        <v>0</v>
      </c>
      <c r="V38" s="229">
        <v>0</v>
      </c>
      <c r="W38" s="229">
        <v>0</v>
      </c>
      <c r="X38" s="229">
        <v>0</v>
      </c>
      <c r="Y38" s="229">
        <v>0</v>
      </c>
      <c r="DA38" s="73" t="s">
        <v>2626</v>
      </c>
    </row>
    <row r="39" spans="1:105" ht="12" customHeight="1" x14ac:dyDescent="0.25">
      <c r="A39" s="64" t="s">
        <v>159</v>
      </c>
      <c r="B39" s="229">
        <v>0.5799551787991849</v>
      </c>
      <c r="C39" s="229">
        <v>0.7018319021562438</v>
      </c>
      <c r="D39" s="229">
        <v>0.6602369790687348</v>
      </c>
      <c r="E39" s="229">
        <v>0.71540861403063039</v>
      </c>
      <c r="F39" s="229">
        <v>0.85145281981377907</v>
      </c>
      <c r="G39" s="229">
        <v>0.74760962827028332</v>
      </c>
      <c r="H39" s="229">
        <v>0.52952336467640404</v>
      </c>
      <c r="I39" s="229">
        <v>0.54352254623331753</v>
      </c>
      <c r="J39" s="229">
        <v>0.40160585698736079</v>
      </c>
      <c r="K39" s="229">
        <v>0.36140393257818682</v>
      </c>
      <c r="L39" s="229">
        <v>0.72565104008167802</v>
      </c>
      <c r="M39" s="229">
        <v>0.43970703576928261</v>
      </c>
      <c r="N39" s="229">
        <v>8.7093895799734783E-2</v>
      </c>
      <c r="O39" s="229">
        <v>0.1046164666467749</v>
      </c>
      <c r="P39" s="229">
        <v>6.9295478923061218E-2</v>
      </c>
      <c r="Q39" s="229">
        <v>0.1376580346919192</v>
      </c>
      <c r="R39" s="229">
        <v>0.32777309628322421</v>
      </c>
      <c r="S39" s="229">
        <v>0.56720542001494734</v>
      </c>
      <c r="T39" s="229">
        <v>0.55905880921038476</v>
      </c>
      <c r="U39" s="229">
        <v>0.89308327691003975</v>
      </c>
      <c r="V39" s="229">
        <v>0.91727892731250815</v>
      </c>
      <c r="W39" s="229">
        <v>0.85742619162627598</v>
      </c>
      <c r="X39" s="229">
        <v>0.8908926931358887</v>
      </c>
      <c r="Y39" s="229">
        <v>0.89548949888359153</v>
      </c>
      <c r="DA39" s="73" t="s">
        <v>2627</v>
      </c>
    </row>
    <row r="40" spans="1:105" ht="12" customHeight="1" x14ac:dyDescent="0.25">
      <c r="A40" s="64" t="s">
        <v>32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2628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2629</v>
      </c>
    </row>
    <row r="42" spans="1:105" ht="12" customHeight="1" x14ac:dyDescent="0.25">
      <c r="A42" s="64" t="s">
        <v>35</v>
      </c>
      <c r="B42" s="229">
        <v>0.71102196481723046</v>
      </c>
      <c r="C42" s="229">
        <v>0.66636970905908832</v>
      </c>
      <c r="D42" s="229">
        <v>0.79492232871171975</v>
      </c>
      <c r="E42" s="229">
        <v>0.48052832285275948</v>
      </c>
      <c r="F42" s="229">
        <v>0.39349036252967839</v>
      </c>
      <c r="G42" s="229">
        <v>0.3647061766196682</v>
      </c>
      <c r="H42" s="229">
        <v>0.31692611691828793</v>
      </c>
      <c r="I42" s="229">
        <v>0.25962077304202691</v>
      </c>
      <c r="J42" s="229">
        <v>0.37188599504489622</v>
      </c>
      <c r="K42" s="229">
        <v>0.27078673262000003</v>
      </c>
      <c r="L42" s="229">
        <v>0.19747646258495399</v>
      </c>
      <c r="M42" s="229">
        <v>0.3336884086926945</v>
      </c>
      <c r="N42" s="229">
        <v>0.47322783570739452</v>
      </c>
      <c r="O42" s="229">
        <v>0.50927418867697083</v>
      </c>
      <c r="P42" s="229">
        <v>0.49034451631636561</v>
      </c>
      <c r="Q42" s="229">
        <v>0.81669299799682626</v>
      </c>
      <c r="R42" s="229">
        <v>0.77783904112087687</v>
      </c>
      <c r="S42" s="229">
        <v>0.54006262008676587</v>
      </c>
      <c r="T42" s="229">
        <v>0.1094490176113892</v>
      </c>
      <c r="U42" s="229">
        <v>8.8800345448856205E-2</v>
      </c>
      <c r="V42" s="229">
        <v>9.9310767258665202E-3</v>
      </c>
      <c r="W42" s="229">
        <v>2.9402440444500719</v>
      </c>
      <c r="X42" s="229">
        <v>2.431406819322278</v>
      </c>
      <c r="Y42" s="229">
        <v>2.0703669831559619</v>
      </c>
      <c r="DA42" s="73" t="s">
        <v>2630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2631</v>
      </c>
    </row>
    <row r="44" spans="1:105" ht="12" customHeight="1" x14ac:dyDescent="0.25">
      <c r="A44" s="64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2632</v>
      </c>
    </row>
    <row r="45" spans="1:105" ht="12" customHeight="1" x14ac:dyDescent="0.25">
      <c r="A45" s="64" t="s">
        <v>39</v>
      </c>
      <c r="B45" s="229">
        <v>0</v>
      </c>
      <c r="C45" s="229">
        <v>0</v>
      </c>
      <c r="D45" s="229">
        <v>0</v>
      </c>
      <c r="E45" s="229">
        <v>3.4703923716965547E-2</v>
      </c>
      <c r="F45" s="229">
        <v>4.6339153951380392E-2</v>
      </c>
      <c r="G45" s="229">
        <v>4.3514415978328988E-2</v>
      </c>
      <c r="H45" s="229">
        <v>4.5532085961449149E-2</v>
      </c>
      <c r="I45" s="229">
        <v>3.8873775018744533E-2</v>
      </c>
      <c r="J45" s="229">
        <v>3.6385315381103983E-2</v>
      </c>
      <c r="K45" s="229">
        <v>0.1063312081496736</v>
      </c>
      <c r="L45" s="229">
        <v>0.1261716296403235</v>
      </c>
      <c r="M45" s="229">
        <v>0.1063984637969352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2633</v>
      </c>
    </row>
    <row r="46" spans="1:105" ht="12" customHeight="1" x14ac:dyDescent="0.25">
      <c r="A46" s="39" t="s">
        <v>2592</v>
      </c>
      <c r="B46" s="228">
        <v>1.0648123813607251</v>
      </c>
      <c r="C46" s="228">
        <v>1.0937381844518801</v>
      </c>
      <c r="D46" s="228">
        <v>1.199240708389381</v>
      </c>
      <c r="E46" s="228">
        <v>1.4760792374220091</v>
      </c>
      <c r="F46" s="228">
        <v>1.4045089432835829</v>
      </c>
      <c r="G46" s="228">
        <v>1.2899489693611741</v>
      </c>
      <c r="H46" s="228">
        <v>1.204625335564091</v>
      </c>
      <c r="I46" s="228">
        <v>1.258543823515031</v>
      </c>
      <c r="J46" s="228">
        <v>1.280416052634944</v>
      </c>
      <c r="K46" s="228">
        <v>1.16816271144636</v>
      </c>
      <c r="L46" s="228">
        <v>1.365515494580368</v>
      </c>
      <c r="M46" s="228">
        <v>0.93312723412250753</v>
      </c>
      <c r="N46" s="228">
        <v>0.84977296267424141</v>
      </c>
      <c r="O46" s="228">
        <v>0.82801579349493393</v>
      </c>
      <c r="P46" s="228">
        <v>0.75138344230589971</v>
      </c>
      <c r="Q46" s="228">
        <v>0.84797137083523655</v>
      </c>
      <c r="R46" s="228">
        <v>0.94116402033318325</v>
      </c>
      <c r="S46" s="228">
        <v>0.84545560978786527</v>
      </c>
      <c r="T46" s="228">
        <v>0.49852657526327371</v>
      </c>
      <c r="U46" s="228">
        <v>0.61301769994941646</v>
      </c>
      <c r="V46" s="228">
        <v>0.64630305872746374</v>
      </c>
      <c r="W46" s="228">
        <v>2.6809270567046508</v>
      </c>
      <c r="X46" s="228">
        <v>2.942983505197605</v>
      </c>
      <c r="Y46" s="228">
        <v>2.7608115067224892</v>
      </c>
      <c r="DA46" s="92" t="s">
        <v>2634</v>
      </c>
    </row>
    <row r="47" spans="1:105" ht="12" customHeight="1" x14ac:dyDescent="0.25">
      <c r="A47" s="39" t="s">
        <v>2594</v>
      </c>
      <c r="B47" s="228">
        <v>0.666913967681252</v>
      </c>
      <c r="C47" s="228">
        <v>0.68503079506377895</v>
      </c>
      <c r="D47" s="228">
        <v>0.75110920293280636</v>
      </c>
      <c r="E47" s="228">
        <v>0.92449888644517908</v>
      </c>
      <c r="F47" s="228">
        <v>0.87967293431737181</v>
      </c>
      <c r="G47" s="228">
        <v>0.80792165861524257</v>
      </c>
      <c r="H47" s="228">
        <v>0.75448170604831455</v>
      </c>
      <c r="I47" s="228">
        <v>0.78825196770209338</v>
      </c>
      <c r="J47" s="228">
        <v>0.80195099615042365</v>
      </c>
      <c r="K47" s="228">
        <v>0.73164441212865616</v>
      </c>
      <c r="L47" s="228">
        <v>0.8552505327342832</v>
      </c>
      <c r="M47" s="228">
        <v>0.58443684254010686</v>
      </c>
      <c r="N47" s="228">
        <v>0.53223034225157295</v>
      </c>
      <c r="O47" s="228">
        <v>0.5186033782183963</v>
      </c>
      <c r="P47" s="228">
        <v>0.47060695530029267</v>
      </c>
      <c r="Q47" s="228">
        <v>0.53110196810554977</v>
      </c>
      <c r="R47" s="228">
        <v>0.58947044758921274</v>
      </c>
      <c r="S47" s="228">
        <v>0.52952629504688731</v>
      </c>
      <c r="T47" s="228">
        <v>0.31223748157258191</v>
      </c>
      <c r="U47" s="228">
        <v>0.38394563557728001</v>
      </c>
      <c r="V47" s="228">
        <v>0.40479294264934301</v>
      </c>
      <c r="W47" s="228">
        <v>1.6791199386375459</v>
      </c>
      <c r="X47" s="228">
        <v>1.8432513000681461</v>
      </c>
      <c r="Y47" s="228">
        <v>1.729153218161728</v>
      </c>
      <c r="DA47" s="92" t="s">
        <v>2635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101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0.99999999999999978</v>
      </c>
      <c r="C51" s="232">
        <f t="shared" si="3"/>
        <v>1</v>
      </c>
      <c r="D51" s="232">
        <f t="shared" si="3"/>
        <v>1.0000000000000002</v>
      </c>
      <c r="E51" s="232">
        <f t="shared" si="3"/>
        <v>1.0000000000000004</v>
      </c>
      <c r="F51" s="232">
        <f t="shared" si="3"/>
        <v>0.99999999999999989</v>
      </c>
      <c r="G51" s="232">
        <f t="shared" si="3"/>
        <v>0.99999999999999989</v>
      </c>
      <c r="H51" s="232">
        <f t="shared" si="3"/>
        <v>0.99999999999999989</v>
      </c>
      <c r="I51" s="232">
        <f t="shared" si="3"/>
        <v>1.0000000000000002</v>
      </c>
      <c r="J51" s="232">
        <f t="shared" si="3"/>
        <v>0.99999999999999989</v>
      </c>
      <c r="K51" s="232">
        <f t="shared" si="3"/>
        <v>1</v>
      </c>
      <c r="L51" s="232">
        <f t="shared" si="3"/>
        <v>1</v>
      </c>
      <c r="M51" s="232">
        <f t="shared" si="3"/>
        <v>1.0000000000000004</v>
      </c>
      <c r="N51" s="232">
        <f t="shared" si="3"/>
        <v>1</v>
      </c>
      <c r="O51" s="232">
        <f t="shared" si="3"/>
        <v>1</v>
      </c>
      <c r="P51" s="232">
        <f t="shared" si="3"/>
        <v>1.0000000000000002</v>
      </c>
      <c r="Q51" s="232">
        <f t="shared" si="3"/>
        <v>0.99999999999999989</v>
      </c>
      <c r="R51" s="232">
        <f t="shared" si="3"/>
        <v>0.99999999999999989</v>
      </c>
      <c r="S51" s="232">
        <f t="shared" si="3"/>
        <v>0.99999999999999989</v>
      </c>
      <c r="T51" s="232">
        <f t="shared" si="3"/>
        <v>1.0000000000000002</v>
      </c>
      <c r="U51" s="232">
        <f t="shared" si="3"/>
        <v>1</v>
      </c>
      <c r="V51" s="232">
        <f t="shared" si="3"/>
        <v>1</v>
      </c>
      <c r="W51" s="232">
        <f t="shared" si="3"/>
        <v>1</v>
      </c>
      <c r="X51" s="232">
        <f t="shared" si="3"/>
        <v>1.0000000000000002</v>
      </c>
      <c r="Y51" s="232">
        <f t="shared" si="3"/>
        <v>1.0000000000000004</v>
      </c>
      <c r="DA51" s="95"/>
    </row>
    <row r="52" spans="1:105" ht="12" customHeight="1" x14ac:dyDescent="0.25">
      <c r="A52" s="173" t="s">
        <v>91</v>
      </c>
      <c r="B52" s="233">
        <f t="shared" ref="B52:Y52" si="4">IF(B$6=0,0,B$6/B$5)</f>
        <v>2.1534110913175291E-2</v>
      </c>
      <c r="C52" s="233">
        <f t="shared" si="4"/>
        <v>2.1372147150344724E-2</v>
      </c>
      <c r="D52" s="233">
        <f t="shared" si="4"/>
        <v>2.153085587568097E-2</v>
      </c>
      <c r="E52" s="233">
        <f t="shared" si="4"/>
        <v>2.3036945266491599E-2</v>
      </c>
      <c r="F52" s="233">
        <f t="shared" si="4"/>
        <v>2.2771443958269296E-2</v>
      </c>
      <c r="G52" s="233">
        <f t="shared" si="4"/>
        <v>2.2846385993892437E-2</v>
      </c>
      <c r="H52" s="233">
        <f t="shared" si="4"/>
        <v>2.3351718921202365E-2</v>
      </c>
      <c r="I52" s="233">
        <f t="shared" si="4"/>
        <v>2.3607753078692152E-2</v>
      </c>
      <c r="J52" s="233">
        <f t="shared" si="4"/>
        <v>2.3695280639207096E-2</v>
      </c>
      <c r="K52" s="233">
        <f t="shared" si="4"/>
        <v>2.3671154956409618E-2</v>
      </c>
      <c r="L52" s="233">
        <f t="shared" si="4"/>
        <v>2.329012962533716E-2</v>
      </c>
      <c r="M52" s="233">
        <f t="shared" si="4"/>
        <v>2.26250543865496E-2</v>
      </c>
      <c r="N52" s="233">
        <f t="shared" si="4"/>
        <v>2.3566341798724147E-2</v>
      </c>
      <c r="O52" s="233">
        <f t="shared" si="4"/>
        <v>2.3281666225154325E-2</v>
      </c>
      <c r="P52" s="233">
        <f t="shared" si="4"/>
        <v>2.3263762108261993E-2</v>
      </c>
      <c r="Q52" s="233">
        <f t="shared" si="4"/>
        <v>2.1842943183077695E-2</v>
      </c>
      <c r="R52" s="233">
        <f t="shared" si="4"/>
        <v>2.1663182821809991E-2</v>
      </c>
      <c r="S52" s="233">
        <f t="shared" si="4"/>
        <v>2.1076683306697892E-2</v>
      </c>
      <c r="T52" s="233">
        <f t="shared" si="4"/>
        <v>2.1102233211730083E-2</v>
      </c>
      <c r="U52" s="233">
        <f t="shared" si="4"/>
        <v>1.9672877895985114E-2</v>
      </c>
      <c r="V52" s="233">
        <f t="shared" si="4"/>
        <v>2.1048161976185618E-2</v>
      </c>
      <c r="W52" s="233">
        <f t="shared" si="4"/>
        <v>2.0415179488364354E-2</v>
      </c>
      <c r="X52" s="233">
        <f t="shared" si="4"/>
        <v>2.185537038403414E-2</v>
      </c>
      <c r="Y52" s="233">
        <f t="shared" si="4"/>
        <v>2.2088283501704494E-2</v>
      </c>
      <c r="DA52" s="177"/>
    </row>
    <row r="53" spans="1:105" ht="12" customHeight="1" x14ac:dyDescent="0.25">
      <c r="A53" s="173" t="s">
        <v>92</v>
      </c>
      <c r="B53" s="233">
        <f t="shared" ref="B53:Y53" si="5">IF(B$7=0,0,B$7/B$5)</f>
        <v>7.6044926408518117E-3</v>
      </c>
      <c r="C53" s="233">
        <f t="shared" si="5"/>
        <v>7.5472972336443527E-3</v>
      </c>
      <c r="D53" s="233">
        <f t="shared" si="5"/>
        <v>7.603343166477366E-3</v>
      </c>
      <c r="E53" s="233">
        <f t="shared" si="5"/>
        <v>8.1351991476721619E-3</v>
      </c>
      <c r="F53" s="233">
        <f t="shared" si="5"/>
        <v>8.041440795973619E-3</v>
      </c>
      <c r="G53" s="233">
        <f t="shared" si="5"/>
        <v>8.0679056061849323E-3</v>
      </c>
      <c r="H53" s="233">
        <f t="shared" si="5"/>
        <v>8.2463573910021674E-3</v>
      </c>
      <c r="I53" s="233">
        <f t="shared" si="5"/>
        <v>8.3367725409142224E-3</v>
      </c>
      <c r="J53" s="233">
        <f t="shared" si="5"/>
        <v>8.367681766397992E-3</v>
      </c>
      <c r="K53" s="233">
        <f t="shared" si="5"/>
        <v>8.359162093678334E-3</v>
      </c>
      <c r="L53" s="233">
        <f t="shared" si="5"/>
        <v>8.2246079280663357E-3</v>
      </c>
      <c r="M53" s="233">
        <f t="shared" si="5"/>
        <v>7.9897452128437456E-3</v>
      </c>
      <c r="N53" s="233">
        <f t="shared" si="5"/>
        <v>8.3221486832107672E-3</v>
      </c>
      <c r="O53" s="233">
        <f t="shared" si="5"/>
        <v>8.2216191877990206E-3</v>
      </c>
      <c r="P53" s="233">
        <f t="shared" si="5"/>
        <v>8.2152965805784278E-3</v>
      </c>
      <c r="Q53" s="233">
        <f t="shared" si="5"/>
        <v>7.7135527610118493E-3</v>
      </c>
      <c r="R53" s="233">
        <f t="shared" si="5"/>
        <v>7.650072715335075E-3</v>
      </c>
      <c r="S53" s="233">
        <f t="shared" si="5"/>
        <v>7.4429580002434775E-3</v>
      </c>
      <c r="T53" s="233">
        <f t="shared" si="5"/>
        <v>7.4519806186174207E-3</v>
      </c>
      <c r="U53" s="233">
        <f t="shared" si="5"/>
        <v>6.9472222831760142E-3</v>
      </c>
      <c r="V53" s="233">
        <f t="shared" si="5"/>
        <v>7.4328860614082783E-3</v>
      </c>
      <c r="W53" s="233">
        <f t="shared" si="5"/>
        <v>7.2093564859438998E-3</v>
      </c>
      <c r="X53" s="233">
        <f t="shared" si="5"/>
        <v>7.7179412662350608E-3</v>
      </c>
      <c r="Y53" s="233">
        <f t="shared" si="5"/>
        <v>7.8001915200961751E-3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5.0337098162989959E-2</v>
      </c>
      <c r="C54" s="233">
        <f t="shared" si="6"/>
        <v>4.9958499489410113E-2</v>
      </c>
      <c r="D54" s="233">
        <f t="shared" si="6"/>
        <v>5.0329489344472393E-2</v>
      </c>
      <c r="E54" s="233">
        <f t="shared" si="6"/>
        <v>5.3850051201571762E-2</v>
      </c>
      <c r="F54" s="233">
        <f t="shared" si="6"/>
        <v>5.3229428159911343E-2</v>
      </c>
      <c r="G54" s="233">
        <f t="shared" si="6"/>
        <v>5.3404609044736637E-2</v>
      </c>
      <c r="H54" s="233">
        <f t="shared" si="6"/>
        <v>5.4585850901879111E-2</v>
      </c>
      <c r="I54" s="233">
        <f t="shared" si="6"/>
        <v>5.5184343988991219E-2</v>
      </c>
      <c r="J54" s="233">
        <f t="shared" si="6"/>
        <v>5.5388944189267569E-2</v>
      </c>
      <c r="K54" s="233">
        <f t="shared" si="6"/>
        <v>5.5332549157769723E-2</v>
      </c>
      <c r="L54" s="233">
        <f t="shared" si="6"/>
        <v>5.4441882736940408E-2</v>
      </c>
      <c r="M54" s="233">
        <f t="shared" si="6"/>
        <v>5.2887234963665472E-2</v>
      </c>
      <c r="N54" s="233">
        <f t="shared" si="6"/>
        <v>5.508754297996845E-2</v>
      </c>
      <c r="O54" s="233">
        <f t="shared" si="6"/>
        <v>5.4422099101223399E-2</v>
      </c>
      <c r="P54" s="233">
        <f t="shared" si="6"/>
        <v>5.438024730185425E-2</v>
      </c>
      <c r="Q54" s="233">
        <f t="shared" si="6"/>
        <v>5.1059009568975404E-2</v>
      </c>
      <c r="R54" s="233">
        <f t="shared" si="6"/>
        <v>5.0638810425977079E-2</v>
      </c>
      <c r="S54" s="233">
        <f t="shared" si="6"/>
        <v>4.9267837471310943E-2</v>
      </c>
      <c r="T54" s="233">
        <f t="shared" si="6"/>
        <v>4.9327561695953738E-2</v>
      </c>
      <c r="U54" s="233">
        <f t="shared" si="6"/>
        <v>4.5986369708574067E-2</v>
      </c>
      <c r="V54" s="233">
        <f t="shared" si="6"/>
        <v>4.920116738590441E-2</v>
      </c>
      <c r="W54" s="233">
        <f t="shared" si="6"/>
        <v>4.7721538078087572E-2</v>
      </c>
      <c r="X54" s="233">
        <f t="shared" si="6"/>
        <v>5.1088058794037848E-2</v>
      </c>
      <c r="Y54" s="233">
        <f t="shared" si="6"/>
        <v>5.1632505254580893E-2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2.2076294442560158E-2</v>
      </c>
      <c r="C55" s="233">
        <f t="shared" si="7"/>
        <v>2.1910252773522172E-2</v>
      </c>
      <c r="D55" s="233">
        <f t="shared" si="7"/>
        <v>2.2072957450081764E-2</v>
      </c>
      <c r="E55" s="233">
        <f t="shared" si="7"/>
        <v>2.3616966997650715E-2</v>
      </c>
      <c r="F55" s="233">
        <f t="shared" si="7"/>
        <v>2.3344780926034713E-2</v>
      </c>
      <c r="G55" s="233">
        <f t="shared" si="7"/>
        <v>2.3421609844173557E-2</v>
      </c>
      <c r="H55" s="233">
        <f t="shared" si="7"/>
        <v>2.393966598959767E-2</v>
      </c>
      <c r="I55" s="233">
        <f t="shared" si="7"/>
        <v>2.4202146547577821E-2</v>
      </c>
      <c r="J55" s="233">
        <f t="shared" si="7"/>
        <v>2.4291877867601137E-2</v>
      </c>
      <c r="K55" s="233">
        <f t="shared" si="7"/>
        <v>2.4267144750955986E-2</v>
      </c>
      <c r="L55" s="233">
        <f t="shared" si="7"/>
        <v>2.3876526005062782E-2</v>
      </c>
      <c r="M55" s="233">
        <f t="shared" si="7"/>
        <v>2.3194705573416973E-2</v>
      </c>
      <c r="N55" s="233">
        <f t="shared" si="7"/>
        <v>2.415969261885504E-2</v>
      </c>
      <c r="O55" s="233">
        <f t="shared" si="7"/>
        <v>2.3867849514300085E-2</v>
      </c>
      <c r="P55" s="233">
        <f t="shared" si="7"/>
        <v>2.3849494609477544E-2</v>
      </c>
      <c r="Q55" s="233">
        <f t="shared" si="7"/>
        <v>2.2392902458150805E-2</v>
      </c>
      <c r="R55" s="233">
        <f t="shared" si="7"/>
        <v>2.2208616109833601E-2</v>
      </c>
      <c r="S55" s="233">
        <f t="shared" si="7"/>
        <v>2.1607349772986072E-2</v>
      </c>
      <c r="T55" s="233">
        <f t="shared" si="7"/>
        <v>2.1633542970780229E-2</v>
      </c>
      <c r="U55" s="233">
        <f t="shared" si="7"/>
        <v>2.0168199500569063E-2</v>
      </c>
      <c r="V55" s="233">
        <f t="shared" si="7"/>
        <v>2.1578110335480561E-2</v>
      </c>
      <c r="W55" s="233">
        <f t="shared" si="7"/>
        <v>2.0929190682634494E-2</v>
      </c>
      <c r="X55" s="233">
        <f t="shared" si="7"/>
        <v>2.2405642549836867E-2</v>
      </c>
      <c r="Y55" s="233">
        <f t="shared" si="7"/>
        <v>2.2644419928942842E-2</v>
      </c>
      <c r="DA55" s="177"/>
    </row>
    <row r="56" spans="1:105" ht="12" customHeight="1" x14ac:dyDescent="0.25">
      <c r="A56" s="173" t="s">
        <v>95</v>
      </c>
      <c r="B56" s="233">
        <f t="shared" ref="B56:Y56" si="8">IF(B$10=0,0,B$10/B$5)</f>
        <v>3.7679189147505135E-2</v>
      </c>
      <c r="C56" s="233">
        <f t="shared" si="8"/>
        <v>3.7478701962160341E-2</v>
      </c>
      <c r="D56" s="233">
        <f t="shared" si="8"/>
        <v>3.7672772665273184E-2</v>
      </c>
      <c r="E56" s="233">
        <f t="shared" si="8"/>
        <v>4.0615274115287592E-2</v>
      </c>
      <c r="F56" s="233">
        <f t="shared" si="8"/>
        <v>3.989801254655883E-2</v>
      </c>
      <c r="G56" s="233">
        <f t="shared" si="8"/>
        <v>4.0102284790385037E-2</v>
      </c>
      <c r="H56" s="233">
        <f t="shared" si="8"/>
        <v>4.1544098542474102E-2</v>
      </c>
      <c r="I56" s="233">
        <f t="shared" si="8"/>
        <v>4.225830810278032E-2</v>
      </c>
      <c r="J56" s="233">
        <f t="shared" si="8"/>
        <v>4.2539986784837919E-2</v>
      </c>
      <c r="K56" s="233">
        <f t="shared" si="8"/>
        <v>4.2701853078828136E-2</v>
      </c>
      <c r="L56" s="233">
        <f t="shared" si="8"/>
        <v>4.1529849237920961E-2</v>
      </c>
      <c r="M56" s="233">
        <f t="shared" si="8"/>
        <v>3.9803806311631093E-2</v>
      </c>
      <c r="N56" s="233">
        <f t="shared" si="8"/>
        <v>4.215695997709043E-2</v>
      </c>
      <c r="O56" s="233">
        <f t="shared" si="8"/>
        <v>4.1369744508893511E-2</v>
      </c>
      <c r="P56" s="233">
        <f t="shared" si="8"/>
        <v>4.1338487841836906E-2</v>
      </c>
      <c r="Q56" s="233">
        <f t="shared" si="8"/>
        <v>3.8278512926968496E-2</v>
      </c>
      <c r="R56" s="233">
        <f t="shared" si="8"/>
        <v>3.7932161003293989E-2</v>
      </c>
      <c r="S56" s="233">
        <f t="shared" si="8"/>
        <v>3.7254847458296096E-2</v>
      </c>
      <c r="T56" s="233">
        <f t="shared" si="8"/>
        <v>3.720419300438859E-2</v>
      </c>
      <c r="U56" s="233">
        <f t="shared" si="8"/>
        <v>3.7178407652638336E-2</v>
      </c>
      <c r="V56" s="233">
        <f t="shared" si="8"/>
        <v>3.7786182955225352E-2</v>
      </c>
      <c r="W56" s="233">
        <f t="shared" si="8"/>
        <v>3.7184266950526387E-2</v>
      </c>
      <c r="X56" s="233">
        <f t="shared" si="8"/>
        <v>3.8210637580917292E-2</v>
      </c>
      <c r="Y56" s="233">
        <f t="shared" si="8"/>
        <v>3.8559931434835062E-2</v>
      </c>
      <c r="DA56" s="177"/>
    </row>
    <row r="57" spans="1:105" ht="12" customHeight="1" x14ac:dyDescent="0.25">
      <c r="A57" s="40" t="s">
        <v>2555</v>
      </c>
      <c r="B57" s="234">
        <f t="shared" ref="B57:Y57" si="9">IF(B$16=0,0,B$16/B$5)</f>
        <v>0.18346031453832404</v>
      </c>
      <c r="C57" s="234">
        <f t="shared" si="9"/>
        <v>0.18267150100539473</v>
      </c>
      <c r="D57" s="234">
        <f t="shared" si="9"/>
        <v>0.18343777323869201</v>
      </c>
      <c r="E57" s="234">
        <f t="shared" si="9"/>
        <v>0.19715581227634077</v>
      </c>
      <c r="F57" s="234">
        <f t="shared" si="9"/>
        <v>0.19382990922775487</v>
      </c>
      <c r="G57" s="234">
        <f t="shared" si="9"/>
        <v>0.19477698820652992</v>
      </c>
      <c r="H57" s="234">
        <f t="shared" si="9"/>
        <v>0.20156601582239356</v>
      </c>
      <c r="I57" s="234">
        <f t="shared" si="9"/>
        <v>0.20498423078570982</v>
      </c>
      <c r="J57" s="234">
        <f t="shared" si="9"/>
        <v>0.20630195379951777</v>
      </c>
      <c r="K57" s="234">
        <f t="shared" si="9"/>
        <v>0.2070787871705094</v>
      </c>
      <c r="L57" s="234">
        <f t="shared" si="9"/>
        <v>0.20153642404820546</v>
      </c>
      <c r="M57" s="234">
        <f t="shared" si="9"/>
        <v>0.19329025530711583</v>
      </c>
      <c r="N57" s="234">
        <f t="shared" si="9"/>
        <v>0.20440012139484937</v>
      </c>
      <c r="O57" s="234">
        <f t="shared" si="9"/>
        <v>0.2006137654378719</v>
      </c>
      <c r="P57" s="234">
        <f t="shared" si="9"/>
        <v>0.20045098585457508</v>
      </c>
      <c r="Q57" s="234">
        <f t="shared" si="9"/>
        <v>0.18585614195694405</v>
      </c>
      <c r="R57" s="234">
        <f t="shared" si="9"/>
        <v>0.18441291085215497</v>
      </c>
      <c r="S57" s="234">
        <f t="shared" si="9"/>
        <v>0.18172714152128722</v>
      </c>
      <c r="T57" s="234">
        <f t="shared" si="9"/>
        <v>0.18218919288348234</v>
      </c>
      <c r="U57" s="234">
        <f t="shared" si="9"/>
        <v>0.18315618205642567</v>
      </c>
      <c r="V57" s="234">
        <f t="shared" si="9"/>
        <v>0.18564463358122824</v>
      </c>
      <c r="W57" s="234">
        <f t="shared" si="9"/>
        <v>0.18102274143464978</v>
      </c>
      <c r="X57" s="234">
        <f t="shared" si="9"/>
        <v>0.1856654862300518</v>
      </c>
      <c r="Y57" s="234">
        <f t="shared" si="9"/>
        <v>0.18732264983896832</v>
      </c>
      <c r="DA57" s="96"/>
    </row>
    <row r="58" spans="1:105" ht="12" customHeight="1" x14ac:dyDescent="0.25">
      <c r="A58" s="62" t="s">
        <v>2556</v>
      </c>
      <c r="B58" s="302">
        <f t="shared" ref="B58:Y58" si="10">IF(B$17=0,0,B$17/B$5)</f>
        <v>5.7353926324092745E-2</v>
      </c>
      <c r="C58" s="302">
        <f t="shared" si="10"/>
        <v>6.3411697682797544E-2</v>
      </c>
      <c r="D58" s="302">
        <f t="shared" si="10"/>
        <v>5.7523098342051701E-2</v>
      </c>
      <c r="E58" s="302">
        <f t="shared" si="10"/>
        <v>1.5915254109668545E-2</v>
      </c>
      <c r="F58" s="302">
        <f t="shared" si="10"/>
        <v>2.1842038584639532E-2</v>
      </c>
      <c r="G58" s="302">
        <f t="shared" si="10"/>
        <v>1.9964475159624039E-2</v>
      </c>
      <c r="H58" s="302">
        <f t="shared" si="10"/>
        <v>1.0383509224226494E-2</v>
      </c>
      <c r="I58" s="302">
        <f t="shared" si="10"/>
        <v>7.5242056642037241E-3</v>
      </c>
      <c r="J58" s="302">
        <f t="shared" si="10"/>
        <v>6.3196763366253758E-3</v>
      </c>
      <c r="K58" s="302">
        <f t="shared" si="10"/>
        <v>5.4089992633864527E-3</v>
      </c>
      <c r="L58" s="302">
        <f t="shared" si="10"/>
        <v>1.0355614798444924E-2</v>
      </c>
      <c r="M58" s="302">
        <f t="shared" si="10"/>
        <v>2.0526335131528531E-2</v>
      </c>
      <c r="N58" s="302">
        <f t="shared" si="10"/>
        <v>7.5760397970380637E-3</v>
      </c>
      <c r="O58" s="302">
        <f t="shared" si="10"/>
        <v>1.1049362733998711E-2</v>
      </c>
      <c r="P58" s="302">
        <f t="shared" si="10"/>
        <v>1.1174342342811845E-2</v>
      </c>
      <c r="Q58" s="302">
        <f t="shared" si="10"/>
        <v>4.3890847337496791E-2</v>
      </c>
      <c r="R58" s="302">
        <f t="shared" si="10"/>
        <v>5.1202336018094215E-2</v>
      </c>
      <c r="S58" s="302">
        <f t="shared" si="10"/>
        <v>7.2378250311031511E-2</v>
      </c>
      <c r="T58" s="302">
        <f t="shared" si="10"/>
        <v>7.8480346479378807E-2</v>
      </c>
      <c r="U58" s="302">
        <f t="shared" si="10"/>
        <v>0.1160214902100868</v>
      </c>
      <c r="V58" s="302">
        <f t="shared" si="10"/>
        <v>9.1033725864113263E-2</v>
      </c>
      <c r="W58" s="302">
        <f t="shared" si="10"/>
        <v>8.6750364221224535E-2</v>
      </c>
      <c r="X58" s="302">
        <f t="shared" si="10"/>
        <v>4.4911745692229062E-2</v>
      </c>
      <c r="Y58" s="302">
        <f t="shared" si="10"/>
        <v>3.8272544296050107E-2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0.12610638821423129</v>
      </c>
      <c r="C59" s="302">
        <f t="shared" si="11"/>
        <v>0.1192598033225972</v>
      </c>
      <c r="D59" s="302">
        <f t="shared" si="11"/>
        <v>0.12591467489664029</v>
      </c>
      <c r="E59" s="302">
        <f t="shared" si="11"/>
        <v>0.18124055816667223</v>
      </c>
      <c r="F59" s="302">
        <f t="shared" si="11"/>
        <v>0.17198787064311533</v>
      </c>
      <c r="G59" s="302">
        <f t="shared" si="11"/>
        <v>0.1748125130469059</v>
      </c>
      <c r="H59" s="302">
        <f t="shared" si="11"/>
        <v>0.19118250659816705</v>
      </c>
      <c r="I59" s="302">
        <f t="shared" si="11"/>
        <v>0.19746002512150609</v>
      </c>
      <c r="J59" s="302">
        <f t="shared" si="11"/>
        <v>0.19998227746289238</v>
      </c>
      <c r="K59" s="302">
        <f t="shared" si="11"/>
        <v>0.20166978790712295</v>
      </c>
      <c r="L59" s="302">
        <f t="shared" si="11"/>
        <v>0.19118080924976052</v>
      </c>
      <c r="M59" s="302">
        <f t="shared" si="11"/>
        <v>0.17276392017558728</v>
      </c>
      <c r="N59" s="302">
        <f t="shared" si="11"/>
        <v>0.19682408159781131</v>
      </c>
      <c r="O59" s="302">
        <f t="shared" si="11"/>
        <v>0.1895644027038732</v>
      </c>
      <c r="P59" s="302">
        <f t="shared" si="11"/>
        <v>0.18927664351176324</v>
      </c>
      <c r="Q59" s="302">
        <f t="shared" si="11"/>
        <v>0.14196529461944724</v>
      </c>
      <c r="R59" s="302">
        <f t="shared" si="11"/>
        <v>0.13321057483406076</v>
      </c>
      <c r="S59" s="302">
        <f t="shared" si="11"/>
        <v>0.10934889121025572</v>
      </c>
      <c r="T59" s="302">
        <f t="shared" si="11"/>
        <v>0.10370884640410354</v>
      </c>
      <c r="U59" s="302">
        <f t="shared" si="11"/>
        <v>6.7134691846338856E-2</v>
      </c>
      <c r="V59" s="302">
        <f t="shared" si="11"/>
        <v>9.4610907717114945E-2</v>
      </c>
      <c r="W59" s="302">
        <f t="shared" si="11"/>
        <v>9.4272377213425254E-2</v>
      </c>
      <c r="X59" s="302">
        <f t="shared" si="11"/>
        <v>0.14075374053782275</v>
      </c>
      <c r="Y59" s="302">
        <f t="shared" si="11"/>
        <v>0.14905010554291823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6.9348067411877712E-2</v>
      </c>
      <c r="C60" s="301">
        <f t="shared" si="12"/>
        <v>6.9784854249969053E-2</v>
      </c>
      <c r="D60" s="301">
        <f t="shared" si="12"/>
        <v>6.9342660271666093E-2</v>
      </c>
      <c r="E60" s="301">
        <f t="shared" si="12"/>
        <v>5.680980574151704E-2</v>
      </c>
      <c r="F60" s="301">
        <f t="shared" si="12"/>
        <v>5.8041681792684291E-2</v>
      </c>
      <c r="G60" s="301">
        <f t="shared" si="12"/>
        <v>5.7526846176288275E-2</v>
      </c>
      <c r="H60" s="301">
        <f t="shared" si="12"/>
        <v>5.3386194693446298E-2</v>
      </c>
      <c r="I60" s="301">
        <f t="shared" si="12"/>
        <v>5.0634005332892418E-2</v>
      </c>
      <c r="J60" s="301">
        <f t="shared" si="12"/>
        <v>5.1176192797961262E-2</v>
      </c>
      <c r="K60" s="301">
        <f t="shared" si="12"/>
        <v>4.9786720536134227E-2</v>
      </c>
      <c r="L60" s="301">
        <f t="shared" si="12"/>
        <v>5.0586957347517808E-2</v>
      </c>
      <c r="M60" s="301">
        <f t="shared" si="12"/>
        <v>5.903505233170829E-2</v>
      </c>
      <c r="N60" s="301">
        <f t="shared" si="12"/>
        <v>5.4253911201298258E-2</v>
      </c>
      <c r="O60" s="301">
        <f t="shared" si="12"/>
        <v>5.6912219884179854E-2</v>
      </c>
      <c r="P60" s="301">
        <f t="shared" si="12"/>
        <v>5.7157941435246745E-2</v>
      </c>
      <c r="Q60" s="301">
        <f t="shared" si="12"/>
        <v>6.8374393740372422E-2</v>
      </c>
      <c r="R60" s="301">
        <f t="shared" si="12"/>
        <v>6.9186983204459665E-2</v>
      </c>
      <c r="S60" s="301">
        <f t="shared" si="12"/>
        <v>7.1071716667970741E-2</v>
      </c>
      <c r="T60" s="301">
        <f t="shared" si="12"/>
        <v>6.5362353679627838E-2</v>
      </c>
      <c r="U60" s="301">
        <f t="shared" si="12"/>
        <v>6.4406479711930295E-2</v>
      </c>
      <c r="V60" s="301">
        <f t="shared" si="12"/>
        <v>4.5992011584882711E-2</v>
      </c>
      <c r="W60" s="301">
        <f t="shared" si="12"/>
        <v>7.4324963009299888E-2</v>
      </c>
      <c r="X60" s="301">
        <f t="shared" si="12"/>
        <v>6.8122412298110419E-2</v>
      </c>
      <c r="Y60" s="301">
        <f t="shared" si="12"/>
        <v>6.6529394834139929E-2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4.4539424472424427E-2</v>
      </c>
      <c r="C61" s="302">
        <f t="shared" si="13"/>
        <v>4.5162803697700656E-2</v>
      </c>
      <c r="D61" s="302">
        <f t="shared" si="13"/>
        <v>4.4537767339040427E-2</v>
      </c>
      <c r="E61" s="302">
        <f t="shared" si="13"/>
        <v>3.0269803610180088E-2</v>
      </c>
      <c r="F61" s="302">
        <f t="shared" si="13"/>
        <v>3.1807553778101079E-2</v>
      </c>
      <c r="G61" s="302">
        <f t="shared" si="13"/>
        <v>3.1206380248316106E-2</v>
      </c>
      <c r="H61" s="302">
        <f t="shared" si="13"/>
        <v>2.6483553619737754E-2</v>
      </c>
      <c r="I61" s="302">
        <f t="shared" si="13"/>
        <v>2.3436396892336099E-2</v>
      </c>
      <c r="J61" s="302">
        <f t="shared" si="13"/>
        <v>2.3877747131993948E-2</v>
      </c>
      <c r="K61" s="302">
        <f t="shared" si="13"/>
        <v>2.2516069166045056E-2</v>
      </c>
      <c r="L61" s="302">
        <f t="shared" si="13"/>
        <v>2.3755270995653728E-2</v>
      </c>
      <c r="M61" s="302">
        <f t="shared" si="13"/>
        <v>3.2969574261833563E-2</v>
      </c>
      <c r="N61" s="302">
        <f t="shared" si="13"/>
        <v>2.7104011145942228E-2</v>
      </c>
      <c r="O61" s="302">
        <f t="shared" si="13"/>
        <v>3.0090283898794163E-2</v>
      </c>
      <c r="P61" s="302">
        <f t="shared" si="13"/>
        <v>3.0356632112597176E-2</v>
      </c>
      <c r="Q61" s="302">
        <f t="shared" si="13"/>
        <v>4.3209956705538018E-2</v>
      </c>
      <c r="R61" s="302">
        <f t="shared" si="13"/>
        <v>4.4229641351559587E-2</v>
      </c>
      <c r="S61" s="302">
        <f t="shared" si="13"/>
        <v>4.6790058947712314E-2</v>
      </c>
      <c r="T61" s="302">
        <f t="shared" si="13"/>
        <v>4.1051260870377998E-2</v>
      </c>
      <c r="U61" s="302">
        <f t="shared" si="13"/>
        <v>4.1742093646455543E-2</v>
      </c>
      <c r="V61" s="302">
        <f t="shared" si="13"/>
        <v>2.1743212221660264E-2</v>
      </c>
      <c r="W61" s="302">
        <f t="shared" si="13"/>
        <v>5.0805399071240827E-2</v>
      </c>
      <c r="X61" s="302">
        <f t="shared" si="13"/>
        <v>4.2943658350332252E-2</v>
      </c>
      <c r="Y61" s="302">
        <f t="shared" si="13"/>
        <v>4.1082310403831229E-2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2.4808642939453288E-2</v>
      </c>
      <c r="C62" s="302">
        <f t="shared" si="14"/>
        <v>2.462205055226839E-2</v>
      </c>
      <c r="D62" s="302">
        <f t="shared" si="14"/>
        <v>2.480489293262567E-2</v>
      </c>
      <c r="E62" s="302">
        <f t="shared" si="14"/>
        <v>2.6540002131336952E-2</v>
      </c>
      <c r="F62" s="302">
        <f t="shared" si="14"/>
        <v>2.6234128014583215E-2</v>
      </c>
      <c r="G62" s="302">
        <f t="shared" si="14"/>
        <v>2.6320465927972169E-2</v>
      </c>
      <c r="H62" s="302">
        <f t="shared" si="14"/>
        <v>2.6902641073708537E-2</v>
      </c>
      <c r="I62" s="302">
        <f t="shared" si="14"/>
        <v>2.7197608440556315E-2</v>
      </c>
      <c r="J62" s="302">
        <f t="shared" si="14"/>
        <v>2.7298445665967317E-2</v>
      </c>
      <c r="K62" s="302">
        <f t="shared" si="14"/>
        <v>2.7270651370089175E-2</v>
      </c>
      <c r="L62" s="302">
        <f t="shared" si="14"/>
        <v>2.6831686351864076E-2</v>
      </c>
      <c r="M62" s="302">
        <f t="shared" si="14"/>
        <v>2.6065478069874724E-2</v>
      </c>
      <c r="N62" s="302">
        <f t="shared" si="14"/>
        <v>2.7149900055356033E-2</v>
      </c>
      <c r="O62" s="302">
        <f t="shared" si="14"/>
        <v>2.6821935985385688E-2</v>
      </c>
      <c r="P62" s="302">
        <f t="shared" si="14"/>
        <v>2.6801309322649569E-2</v>
      </c>
      <c r="Q62" s="302">
        <f t="shared" si="14"/>
        <v>2.5164437034834401E-2</v>
      </c>
      <c r="R62" s="302">
        <f t="shared" si="14"/>
        <v>2.4957341852900085E-2</v>
      </c>
      <c r="S62" s="302">
        <f t="shared" si="14"/>
        <v>2.4281657720258421E-2</v>
      </c>
      <c r="T62" s="302">
        <f t="shared" si="14"/>
        <v>2.4311092809249833E-2</v>
      </c>
      <c r="U62" s="302">
        <f t="shared" si="14"/>
        <v>2.2664386065474752E-2</v>
      </c>
      <c r="V62" s="302">
        <f t="shared" si="14"/>
        <v>2.4248799363222447E-2</v>
      </c>
      <c r="W62" s="302">
        <f t="shared" si="14"/>
        <v>2.3519563938059068E-2</v>
      </c>
      <c r="X62" s="302">
        <f t="shared" si="14"/>
        <v>2.517875394777816E-2</v>
      </c>
      <c r="Y62" s="302">
        <f t="shared" si="14"/>
        <v>2.5447084430308711E-2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0.22464528310815185</v>
      </c>
      <c r="C63" s="301">
        <f t="shared" si="15"/>
        <v>0.2236793889861976</v>
      </c>
      <c r="D63" s="301">
        <f t="shared" si="15"/>
        <v>0.22461768151676587</v>
      </c>
      <c r="E63" s="301">
        <f t="shared" si="15"/>
        <v>0.24141528033837645</v>
      </c>
      <c r="F63" s="301">
        <f t="shared" si="15"/>
        <v>0.23734274599316926</v>
      </c>
      <c r="G63" s="301">
        <f t="shared" si="15"/>
        <v>0.23850243453860809</v>
      </c>
      <c r="H63" s="301">
        <f t="shared" si="15"/>
        <v>0.24681552957844108</v>
      </c>
      <c r="I63" s="301">
        <f t="shared" si="15"/>
        <v>0.25100109892127748</v>
      </c>
      <c r="J63" s="301">
        <f t="shared" si="15"/>
        <v>0.25261463730553191</v>
      </c>
      <c r="K63" s="301">
        <f t="shared" si="15"/>
        <v>0.25356586184144014</v>
      </c>
      <c r="L63" s="301">
        <f t="shared" si="15"/>
        <v>0.24677929475290461</v>
      </c>
      <c r="M63" s="301">
        <f t="shared" si="15"/>
        <v>0.23668194527401942</v>
      </c>
      <c r="N63" s="301">
        <f t="shared" si="15"/>
        <v>0.25028586293246857</v>
      </c>
      <c r="O63" s="301">
        <f t="shared" si="15"/>
        <v>0.24564950869943517</v>
      </c>
      <c r="P63" s="301">
        <f t="shared" si="15"/>
        <v>0.24545018676070421</v>
      </c>
      <c r="Q63" s="301">
        <f t="shared" si="15"/>
        <v>0.22757894933503356</v>
      </c>
      <c r="R63" s="301">
        <f t="shared" si="15"/>
        <v>0.22581172757406723</v>
      </c>
      <c r="S63" s="301">
        <f t="shared" si="15"/>
        <v>0.22252303043422927</v>
      </c>
      <c r="T63" s="301">
        <f t="shared" si="15"/>
        <v>0.22308880761242739</v>
      </c>
      <c r="U63" s="301">
        <f t="shared" si="15"/>
        <v>0.22427287598746001</v>
      </c>
      <c r="V63" s="301">
        <f t="shared" si="15"/>
        <v>0.22731995948721814</v>
      </c>
      <c r="W63" s="301">
        <f t="shared" si="15"/>
        <v>0.22166049971589769</v>
      </c>
      <c r="X63" s="301">
        <f t="shared" si="15"/>
        <v>0.22734549334292059</v>
      </c>
      <c r="Y63" s="301">
        <f t="shared" si="15"/>
        <v>0.22937467327220609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7.0229297539705401E-2</v>
      </c>
      <c r="C64" s="302">
        <f t="shared" si="16"/>
        <v>7.7646976754445957E-2</v>
      </c>
      <c r="D64" s="302">
        <f t="shared" si="16"/>
        <v>7.0436446949451073E-2</v>
      </c>
      <c r="E64" s="302">
        <f t="shared" si="16"/>
        <v>1.9488066256736998E-2</v>
      </c>
      <c r="F64" s="302">
        <f t="shared" si="16"/>
        <v>2.6745353368946349E-2</v>
      </c>
      <c r="G64" s="302">
        <f t="shared" si="16"/>
        <v>2.4446296113825351E-2</v>
      </c>
      <c r="H64" s="302">
        <f t="shared" si="16"/>
        <v>1.2714501090889585E-2</v>
      </c>
      <c r="I64" s="302">
        <f t="shared" si="16"/>
        <v>9.2133130582086418E-3</v>
      </c>
      <c r="J64" s="302">
        <f t="shared" si="16"/>
        <v>7.7383791877045378E-3</v>
      </c>
      <c r="K64" s="302">
        <f t="shared" si="16"/>
        <v>6.623264404146679E-3</v>
      </c>
      <c r="L64" s="302">
        <f t="shared" si="16"/>
        <v>1.268034465115705E-2</v>
      </c>
      <c r="M64" s="302">
        <f t="shared" si="16"/>
        <v>2.5134287916157377E-2</v>
      </c>
      <c r="N64" s="302">
        <f t="shared" si="16"/>
        <v>9.2767834249445676E-3</v>
      </c>
      <c r="O64" s="302">
        <f t="shared" si="16"/>
        <v>1.3529831919182098E-2</v>
      </c>
      <c r="P64" s="302">
        <f t="shared" si="16"/>
        <v>1.3682868174871646E-2</v>
      </c>
      <c r="Q64" s="302">
        <f t="shared" si="16"/>
        <v>5.3743894698975662E-2</v>
      </c>
      <c r="R64" s="302">
        <f t="shared" si="16"/>
        <v>6.2696737981339845E-2</v>
      </c>
      <c r="S64" s="302">
        <f t="shared" si="16"/>
        <v>8.8626428952283481E-2</v>
      </c>
      <c r="T64" s="302">
        <f t="shared" si="16"/>
        <v>9.6098383444137306E-2</v>
      </c>
      <c r="U64" s="302">
        <f t="shared" si="16"/>
        <v>0.14206713086949405</v>
      </c>
      <c r="V64" s="302">
        <f t="shared" si="16"/>
        <v>0.11146986840503663</v>
      </c>
      <c r="W64" s="302">
        <f t="shared" si="16"/>
        <v>0.1062249357810913</v>
      </c>
      <c r="X64" s="302">
        <f t="shared" si="16"/>
        <v>5.4993974317015193E-2</v>
      </c>
      <c r="Y64" s="302">
        <f t="shared" si="16"/>
        <v>4.6864339954347065E-2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0.15441598556844643</v>
      </c>
      <c r="C65" s="302">
        <f t="shared" si="17"/>
        <v>0.14603241223175165</v>
      </c>
      <c r="D65" s="302">
        <f t="shared" si="17"/>
        <v>0.15418123456731481</v>
      </c>
      <c r="E65" s="302">
        <f t="shared" si="17"/>
        <v>0.22192721408163948</v>
      </c>
      <c r="F65" s="302">
        <f t="shared" si="17"/>
        <v>0.21059739262422292</v>
      </c>
      <c r="G65" s="302">
        <f t="shared" si="17"/>
        <v>0.21405613842478269</v>
      </c>
      <c r="H65" s="302">
        <f t="shared" si="17"/>
        <v>0.23410102848755149</v>
      </c>
      <c r="I65" s="302">
        <f t="shared" si="17"/>
        <v>0.24178778586306884</v>
      </c>
      <c r="J65" s="302">
        <f t="shared" si="17"/>
        <v>0.2448762581178274</v>
      </c>
      <c r="K65" s="302">
        <f t="shared" si="17"/>
        <v>0.24694259743729349</v>
      </c>
      <c r="L65" s="302">
        <f t="shared" si="17"/>
        <v>0.23409895010174755</v>
      </c>
      <c r="M65" s="302">
        <f t="shared" si="17"/>
        <v>0.21154765735786207</v>
      </c>
      <c r="N65" s="302">
        <f t="shared" si="17"/>
        <v>0.24100907950752398</v>
      </c>
      <c r="O65" s="302">
        <f t="shared" si="17"/>
        <v>0.23211967678025305</v>
      </c>
      <c r="P65" s="302">
        <f t="shared" si="17"/>
        <v>0.23176731858583258</v>
      </c>
      <c r="Q65" s="302">
        <f t="shared" si="17"/>
        <v>0.17383505463605792</v>
      </c>
      <c r="R65" s="302">
        <f t="shared" si="17"/>
        <v>0.16311498959272741</v>
      </c>
      <c r="S65" s="302">
        <f t="shared" si="17"/>
        <v>0.13389660148194579</v>
      </c>
      <c r="T65" s="302">
        <f t="shared" si="17"/>
        <v>0.12699042416829012</v>
      </c>
      <c r="U65" s="302">
        <f t="shared" si="17"/>
        <v>8.2205745117965967E-2</v>
      </c>
      <c r="V65" s="302">
        <f t="shared" si="17"/>
        <v>0.11585009108218153</v>
      </c>
      <c r="W65" s="302">
        <f t="shared" si="17"/>
        <v>0.11543556393480639</v>
      </c>
      <c r="X65" s="302">
        <f t="shared" si="17"/>
        <v>0.1723515190259054</v>
      </c>
      <c r="Y65" s="302">
        <f t="shared" si="17"/>
        <v>0.18251033331785901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0.1637114252794008</v>
      </c>
      <c r="C66" s="301">
        <f t="shared" si="18"/>
        <v>0.1676453306827938</v>
      </c>
      <c r="D66" s="301">
        <f t="shared" si="18"/>
        <v>0.16382193681596585</v>
      </c>
      <c r="E66" s="301">
        <f t="shared" si="18"/>
        <v>0.12043511529564017</v>
      </c>
      <c r="F66" s="301">
        <f t="shared" si="18"/>
        <v>0.13127857528156542</v>
      </c>
      <c r="G66" s="301">
        <f t="shared" si="18"/>
        <v>0.12836469956482027</v>
      </c>
      <c r="H66" s="301">
        <f t="shared" si="18"/>
        <v>0.10842497345480082</v>
      </c>
      <c r="I66" s="301">
        <f t="shared" si="18"/>
        <v>9.9040723197569278E-2</v>
      </c>
      <c r="J66" s="301">
        <f t="shared" si="18"/>
        <v>9.3980225912463008E-2</v>
      </c>
      <c r="K66" s="301">
        <f t="shared" si="18"/>
        <v>9.383957991444776E-2</v>
      </c>
      <c r="L66" s="301">
        <f t="shared" si="18"/>
        <v>0.11222281799563423</v>
      </c>
      <c r="M66" s="301">
        <f t="shared" si="18"/>
        <v>0.13376309243219597</v>
      </c>
      <c r="N66" s="301">
        <f t="shared" si="18"/>
        <v>9.7439110953198529E-2</v>
      </c>
      <c r="O66" s="301">
        <f t="shared" si="18"/>
        <v>0.10823632642624703</v>
      </c>
      <c r="P66" s="301">
        <f t="shared" si="18"/>
        <v>0.10865098172985618</v>
      </c>
      <c r="Q66" s="301">
        <f t="shared" si="18"/>
        <v>0.15415041455708345</v>
      </c>
      <c r="R66" s="301">
        <f t="shared" si="18"/>
        <v>0.15957554243905259</v>
      </c>
      <c r="S66" s="301">
        <f t="shared" si="18"/>
        <v>0.17308953355361048</v>
      </c>
      <c r="T66" s="301">
        <f t="shared" si="18"/>
        <v>0.17744067592920168</v>
      </c>
      <c r="U66" s="301">
        <f t="shared" si="18"/>
        <v>0.19758841673420505</v>
      </c>
      <c r="V66" s="301">
        <f t="shared" si="18"/>
        <v>0.18934884383943737</v>
      </c>
      <c r="W66" s="301">
        <f t="shared" si="18"/>
        <v>0.1813393432998536</v>
      </c>
      <c r="X66" s="301">
        <f t="shared" si="18"/>
        <v>0.15470904610327832</v>
      </c>
      <c r="Y66" s="301">
        <f t="shared" si="18"/>
        <v>0.14879280330653932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0.13503101388719321</v>
      </c>
      <c r="C67" s="301">
        <f t="shared" si="19"/>
        <v>0.13401540979765456</v>
      </c>
      <c r="D67" s="301">
        <f t="shared" si="19"/>
        <v>0.13501060296728706</v>
      </c>
      <c r="E67" s="301">
        <f t="shared" si="19"/>
        <v>0.14445463240810666</v>
      </c>
      <c r="F67" s="301">
        <f t="shared" si="19"/>
        <v>0.14278978954637064</v>
      </c>
      <c r="G67" s="301">
        <f t="shared" si="19"/>
        <v>0.14325971835345083</v>
      </c>
      <c r="H67" s="301">
        <f t="shared" si="19"/>
        <v>0.14642844065642246</v>
      </c>
      <c r="I67" s="301">
        <f t="shared" si="19"/>
        <v>0.14803391914657202</v>
      </c>
      <c r="J67" s="301">
        <f t="shared" si="19"/>
        <v>0.14858276628899927</v>
      </c>
      <c r="K67" s="301">
        <f t="shared" si="19"/>
        <v>0.14843148465856643</v>
      </c>
      <c r="L67" s="301">
        <f t="shared" si="19"/>
        <v>0.14604224105436747</v>
      </c>
      <c r="M67" s="301">
        <f t="shared" si="19"/>
        <v>0.14187184441403972</v>
      </c>
      <c r="N67" s="301">
        <f t="shared" si="19"/>
        <v>0.14777424707824333</v>
      </c>
      <c r="O67" s="301">
        <f t="shared" si="19"/>
        <v>0.14598917076452686</v>
      </c>
      <c r="P67" s="301">
        <f t="shared" si="19"/>
        <v>0.14587690185932461</v>
      </c>
      <c r="Q67" s="301">
        <f t="shared" si="19"/>
        <v>0.13696756630368925</v>
      </c>
      <c r="R67" s="301">
        <f t="shared" si="19"/>
        <v>0.13584036751026912</v>
      </c>
      <c r="S67" s="301">
        <f t="shared" si="19"/>
        <v>0.13216268494936623</v>
      </c>
      <c r="T67" s="301">
        <f t="shared" si="19"/>
        <v>0.13232289725602375</v>
      </c>
      <c r="U67" s="301">
        <f t="shared" si="19"/>
        <v>0.12336003371973521</v>
      </c>
      <c r="V67" s="301">
        <f t="shared" si="19"/>
        <v>0.13198384012999972</v>
      </c>
      <c r="W67" s="301">
        <f t="shared" si="19"/>
        <v>0.12801468312844241</v>
      </c>
      <c r="X67" s="301">
        <f t="shared" si="19"/>
        <v>0.13704549185871659</v>
      </c>
      <c r="Y67" s="301">
        <f t="shared" si="19"/>
        <v>0.13850598839620834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8.4572710467970005E-2</v>
      </c>
      <c r="C68" s="235">
        <f t="shared" si="20"/>
        <v>8.3936616668908559E-2</v>
      </c>
      <c r="D68" s="235">
        <f t="shared" si="20"/>
        <v>8.4559926687637538E-2</v>
      </c>
      <c r="E68" s="235">
        <f t="shared" si="20"/>
        <v>9.0474917211345499E-2</v>
      </c>
      <c r="F68" s="235">
        <f t="shared" si="20"/>
        <v>8.943219177170765E-2</v>
      </c>
      <c r="G68" s="235">
        <f t="shared" si="20"/>
        <v>8.9726517880929918E-2</v>
      </c>
      <c r="H68" s="235">
        <f t="shared" si="20"/>
        <v>9.1711154048340321E-2</v>
      </c>
      <c r="I68" s="235">
        <f t="shared" si="20"/>
        <v>9.2716698357023369E-2</v>
      </c>
      <c r="J68" s="235">
        <f t="shared" si="20"/>
        <v>9.3060452648214984E-2</v>
      </c>
      <c r="K68" s="235">
        <f t="shared" si="20"/>
        <v>9.2965701841260281E-2</v>
      </c>
      <c r="L68" s="235">
        <f t="shared" si="20"/>
        <v>9.1469269268042858E-2</v>
      </c>
      <c r="M68" s="235">
        <f t="shared" si="20"/>
        <v>8.8857263792814126E-2</v>
      </c>
      <c r="N68" s="235">
        <f t="shared" si="20"/>
        <v>9.255406038209317E-2</v>
      </c>
      <c r="O68" s="235">
        <f t="shared" si="20"/>
        <v>9.143603025036888E-2</v>
      </c>
      <c r="P68" s="235">
        <f t="shared" si="20"/>
        <v>9.1365713918284089E-2</v>
      </c>
      <c r="Q68" s="235">
        <f t="shared" si="20"/>
        <v>8.5785613208692962E-2</v>
      </c>
      <c r="R68" s="235">
        <f t="shared" si="20"/>
        <v>8.5079625343746551E-2</v>
      </c>
      <c r="S68" s="235">
        <f t="shared" si="20"/>
        <v>8.2776216864001453E-2</v>
      </c>
      <c r="T68" s="235">
        <f t="shared" si="20"/>
        <v>8.2876561137767119E-2</v>
      </c>
      <c r="U68" s="235">
        <f t="shared" si="20"/>
        <v>7.726293474930114E-2</v>
      </c>
      <c r="V68" s="235">
        <f t="shared" si="20"/>
        <v>8.2664202663029679E-2</v>
      </c>
      <c r="W68" s="235">
        <f t="shared" si="20"/>
        <v>8.017823772629995E-2</v>
      </c>
      <c r="X68" s="235">
        <f t="shared" si="20"/>
        <v>8.5834419591861277E-2</v>
      </c>
      <c r="Y68" s="235">
        <f t="shared" si="20"/>
        <v>8.6749158711778879E-2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341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2">
        <f>IF(B$5=0,0,B$5/MAE_fec!B$5)</f>
        <v>0.58769974935387148</v>
      </c>
      <c r="C72" s="322">
        <f>IF(C$5=0,0,C$5/MAE_fec!C$5)</f>
        <v>0.58474833242267188</v>
      </c>
      <c r="D72" s="322">
        <f>IF(D$5=0,0,D$5/MAE_fec!D$5)</f>
        <v>0.58758696921197562</v>
      </c>
      <c r="E72" s="322">
        <f>IF(E$5=0,0,E$5/MAE_fec!E$5)</f>
        <v>0.60245316076186906</v>
      </c>
      <c r="F72" s="322">
        <f>IF(F$5=0,0,F$5/MAE_fec!F$5)</f>
        <v>0.59992242229268011</v>
      </c>
      <c r="G72" s="322">
        <f>IF(G$5=0,0,G$5/MAE_fec!G$5)</f>
        <v>0.60073223187741764</v>
      </c>
      <c r="H72" s="322">
        <f>IF(H$5=0,0,H$5/MAE_fec!H$5)</f>
        <v>0.60466099269626294</v>
      </c>
      <c r="I72" s="322">
        <f>IF(I$5=0,0,I$5/MAE_fec!I$5)</f>
        <v>0.60554049209908578</v>
      </c>
      <c r="J72" s="322">
        <f>IF(J$5=0,0,J$5/MAE_fec!J$5)</f>
        <v>0.6061890577802983</v>
      </c>
      <c r="K72" s="322">
        <f>IF(K$5=0,0,K$5/MAE_fec!K$5)</f>
        <v>0.60721156699907108</v>
      </c>
      <c r="L72" s="322">
        <f>IF(L$5=0,0,L$5/MAE_fec!L$5)</f>
        <v>0.60524267533831921</v>
      </c>
      <c r="M72" s="322">
        <f>IF(M$5=0,0,M$5/MAE_fec!M$5)</f>
        <v>0.60194109453279265</v>
      </c>
      <c r="N72" s="322">
        <f>IF(N$5=0,0,N$5/MAE_fec!N$5)</f>
        <v>0.60655448610587448</v>
      </c>
      <c r="O72" s="322">
        <f>IF(O$5=0,0,O$5/MAE_fec!O$5)</f>
        <v>0.60558360930528332</v>
      </c>
      <c r="P72" s="322">
        <f>IF(P$5=0,0,P$5/MAE_fec!P$5)</f>
        <v>0.60575643390280176</v>
      </c>
      <c r="Q72" s="322">
        <f>IF(Q$5=0,0,Q$5/MAE_fec!Q$5)</f>
        <v>0.59565159213125574</v>
      </c>
      <c r="R72" s="322">
        <f>IF(R$5=0,0,R$5/MAE_fec!R$5)</f>
        <v>0.5915974877610396</v>
      </c>
      <c r="S72" s="322">
        <f>IF(S$5=0,0,S$5/MAE_fec!S$5)</f>
        <v>0.58150296168200366</v>
      </c>
      <c r="T72" s="322">
        <f>IF(T$5=0,0,T$5/MAE_fec!T$5)</f>
        <v>0.57542885626614892</v>
      </c>
      <c r="U72" s="322">
        <f>IF(U$5=0,0,U$5/MAE_fec!U$5)</f>
        <v>0.56036108273856977</v>
      </c>
      <c r="V72" s="322">
        <f>IF(V$5=0,0,V$5/MAE_fec!V$5)</f>
        <v>0.57173163828650597</v>
      </c>
      <c r="W72" s="322">
        <f>IF(W$5=0,0,W$5/MAE_fec!W$5)</f>
        <v>0.58101006111460129</v>
      </c>
      <c r="X72" s="322">
        <f>IF(X$5=0,0,X$5/MAE_fec!X$5)</f>
        <v>0.59402391014346367</v>
      </c>
      <c r="Y72" s="322">
        <f>IF(Y$5=0,0,Y$5/MAE_fec!Y$5)</f>
        <v>0.59594187247593378</v>
      </c>
      <c r="DA72" s="95"/>
    </row>
    <row r="73" spans="1:105" ht="12" customHeight="1" x14ac:dyDescent="0.25">
      <c r="A73" s="173" t="s">
        <v>91</v>
      </c>
      <c r="B73" s="335">
        <f>IF(B$6=0,0,B$6/MAE_fec!B$6)</f>
        <v>0.5075832777482947</v>
      </c>
      <c r="C73" s="335">
        <f>IF(C$6=0,0,C$6/MAE_fec!C$6)</f>
        <v>0.50758327774829448</v>
      </c>
      <c r="D73" s="335">
        <f>IF(D$6=0,0,D$6/MAE_fec!D$6)</f>
        <v>0.50758327774829448</v>
      </c>
      <c r="E73" s="335">
        <f>IF(E$6=0,0,E$6/MAE_fec!E$6)</f>
        <v>0.5075832777482947</v>
      </c>
      <c r="F73" s="335">
        <f>IF(F$6=0,0,F$6/MAE_fec!F$6)</f>
        <v>0.50758327774829437</v>
      </c>
      <c r="G73" s="335">
        <f>IF(G$6=0,0,G$6/MAE_fec!G$6)</f>
        <v>0.50758327774829448</v>
      </c>
      <c r="H73" s="335">
        <f>IF(H$6=0,0,H$6/MAE_fec!H$6)</f>
        <v>0.50758327774829448</v>
      </c>
      <c r="I73" s="335">
        <f>IF(I$6=0,0,I$6/MAE_fec!I$6)</f>
        <v>0.50758327774829459</v>
      </c>
      <c r="J73" s="335">
        <f>IF(J$6=0,0,J$6/MAE_fec!J$6)</f>
        <v>0.50758327774829437</v>
      </c>
      <c r="K73" s="335">
        <f>IF(K$6=0,0,K$6/MAE_fec!K$6)</f>
        <v>0.50758327774829481</v>
      </c>
      <c r="L73" s="335">
        <f>IF(L$6=0,0,L$6/MAE_fec!L$6)</f>
        <v>0.50758327774829448</v>
      </c>
      <c r="M73" s="335">
        <f>IF(M$6=0,0,M$6/MAE_fec!M$6)</f>
        <v>0.5075832777482947</v>
      </c>
      <c r="N73" s="335">
        <f>IF(N$6=0,0,N$6/MAE_fec!N$6)</f>
        <v>0.50758327774829437</v>
      </c>
      <c r="O73" s="335">
        <f>IF(O$6=0,0,O$6/MAE_fec!O$6)</f>
        <v>0.50758327774829448</v>
      </c>
      <c r="P73" s="335">
        <f>IF(P$6=0,0,P$6/MAE_fec!P$6)</f>
        <v>0.50758327774829448</v>
      </c>
      <c r="Q73" s="335">
        <f>IF(Q$6=0,0,Q$6/MAE_fec!Q$6)</f>
        <v>0.5075832777482947</v>
      </c>
      <c r="R73" s="335">
        <f>IF(R$6=0,0,R$6/MAE_fec!R$6)</f>
        <v>0.50758327774829459</v>
      </c>
      <c r="S73" s="335">
        <f>IF(S$6=0,0,S$6/MAE_fec!S$6)</f>
        <v>0.50758327774829448</v>
      </c>
      <c r="T73" s="335">
        <f>IF(T$6=0,0,T$6/MAE_fec!T$6)</f>
        <v>0.50758327774829437</v>
      </c>
      <c r="U73" s="335">
        <f>IF(U$6=0,0,U$6/MAE_fec!U$6)</f>
        <v>0.50758327774829459</v>
      </c>
      <c r="V73" s="335">
        <f>IF(V$6=0,0,V$6/MAE_fec!V$6)</f>
        <v>0.50758327774829459</v>
      </c>
      <c r="W73" s="335">
        <f>IF(W$6=0,0,W$6/MAE_fec!W$6)</f>
        <v>0.50758327774829448</v>
      </c>
      <c r="X73" s="335">
        <f>IF(X$6=0,0,X$6/MAE_fec!X$6)</f>
        <v>0.50758327774829448</v>
      </c>
      <c r="Y73" s="335">
        <f>IF(Y$6=0,0,Y$6/MAE_fec!Y$6)</f>
        <v>0.50758327774829448</v>
      </c>
      <c r="DA73" s="177"/>
    </row>
    <row r="74" spans="1:105" ht="12" customHeight="1" x14ac:dyDescent="0.25">
      <c r="A74" s="173" t="s">
        <v>92</v>
      </c>
      <c r="B74" s="335">
        <f>IF(B$7=0,0,B$7/MAE_fec!B$7)</f>
        <v>0.1317988727628244</v>
      </c>
      <c r="C74" s="335">
        <f>IF(C$7=0,0,C$7/MAE_fec!C$7)</f>
        <v>0.13179887276282443</v>
      </c>
      <c r="D74" s="335">
        <f>IF(D$7=0,0,D$7/MAE_fec!D$7)</f>
        <v>0.1317988727628244</v>
      </c>
      <c r="E74" s="335">
        <f>IF(E$7=0,0,E$7/MAE_fec!E$7)</f>
        <v>0.1317988727628244</v>
      </c>
      <c r="F74" s="335">
        <f>IF(F$7=0,0,F$7/MAE_fec!F$7)</f>
        <v>0.13179887276282443</v>
      </c>
      <c r="G74" s="335">
        <f>IF(G$7=0,0,G$7/MAE_fec!G$7)</f>
        <v>0.13179887276282443</v>
      </c>
      <c r="H74" s="335">
        <f>IF(H$7=0,0,H$7/MAE_fec!H$7)</f>
        <v>0.13179887276282443</v>
      </c>
      <c r="I74" s="335">
        <f>IF(I$7=0,0,I$7/MAE_fec!I$7)</f>
        <v>0.1317988727628244</v>
      </c>
      <c r="J74" s="335">
        <f>IF(J$7=0,0,J$7/MAE_fec!J$7)</f>
        <v>0.1317988727628244</v>
      </c>
      <c r="K74" s="335">
        <f>IF(K$7=0,0,K$7/MAE_fec!K$7)</f>
        <v>0.13179887276282443</v>
      </c>
      <c r="L74" s="335">
        <f>IF(L$7=0,0,L$7/MAE_fec!L$7)</f>
        <v>0.13179887276282443</v>
      </c>
      <c r="M74" s="335">
        <f>IF(M$7=0,0,M$7/MAE_fec!M$7)</f>
        <v>0.1317988727628244</v>
      </c>
      <c r="N74" s="335">
        <f>IF(N$7=0,0,N$7/MAE_fec!N$7)</f>
        <v>0.1317988727628244</v>
      </c>
      <c r="O74" s="335">
        <f>IF(O$7=0,0,O$7/MAE_fec!O$7)</f>
        <v>0.13179887276282437</v>
      </c>
      <c r="P74" s="335">
        <f>IF(P$7=0,0,P$7/MAE_fec!P$7)</f>
        <v>0.1317988727628244</v>
      </c>
      <c r="Q74" s="335">
        <f>IF(Q$7=0,0,Q$7/MAE_fec!Q$7)</f>
        <v>0.1317988727628244</v>
      </c>
      <c r="R74" s="335">
        <f>IF(R$7=0,0,R$7/MAE_fec!R$7)</f>
        <v>0.13179887276282445</v>
      </c>
      <c r="S74" s="335">
        <f>IF(S$7=0,0,S$7/MAE_fec!S$7)</f>
        <v>0.1317988727628244</v>
      </c>
      <c r="T74" s="335">
        <f>IF(T$7=0,0,T$7/MAE_fec!T$7)</f>
        <v>0.13179887276282437</v>
      </c>
      <c r="U74" s="335">
        <f>IF(U$7=0,0,U$7/MAE_fec!U$7)</f>
        <v>0.13179887276282445</v>
      </c>
      <c r="V74" s="335">
        <f>IF(V$7=0,0,V$7/MAE_fec!V$7)</f>
        <v>0.1317988727628244</v>
      </c>
      <c r="W74" s="335">
        <f>IF(W$7=0,0,W$7/MAE_fec!W$7)</f>
        <v>0.1317988727628244</v>
      </c>
      <c r="X74" s="335">
        <f>IF(X$7=0,0,X$7/MAE_fec!X$7)</f>
        <v>0.1317988727628244</v>
      </c>
      <c r="Y74" s="335">
        <f>IF(Y$7=0,0,Y$7/MAE_fec!Y$7)</f>
        <v>0.13179887276282437</v>
      </c>
      <c r="DA74" s="177"/>
    </row>
    <row r="75" spans="1:105" ht="12" customHeight="1" x14ac:dyDescent="0.25">
      <c r="A75" s="173" t="s">
        <v>93</v>
      </c>
      <c r="B75" s="335">
        <f>IF(B$8=0,0,B$8/MAE_fec!B$8)</f>
        <v>0.70625129029577804</v>
      </c>
      <c r="C75" s="335">
        <f>IF(C$8=0,0,C$8/MAE_fec!C$8)</f>
        <v>0.70625129029577804</v>
      </c>
      <c r="D75" s="335">
        <f>IF(D$8=0,0,D$8/MAE_fec!D$8)</f>
        <v>0.70625129029577827</v>
      </c>
      <c r="E75" s="335">
        <f>IF(E$8=0,0,E$8/MAE_fec!E$8)</f>
        <v>0.70625129029577816</v>
      </c>
      <c r="F75" s="335">
        <f>IF(F$8=0,0,F$8/MAE_fec!F$8)</f>
        <v>0.70625129029577816</v>
      </c>
      <c r="G75" s="335">
        <f>IF(G$8=0,0,G$8/MAE_fec!G$8)</f>
        <v>0.70625129029577816</v>
      </c>
      <c r="H75" s="335">
        <f>IF(H$8=0,0,H$8/MAE_fec!H$8)</f>
        <v>0.70625129029577816</v>
      </c>
      <c r="I75" s="335">
        <f>IF(I$8=0,0,I$8/MAE_fec!I$8)</f>
        <v>0.70625129029577827</v>
      </c>
      <c r="J75" s="335">
        <f>IF(J$8=0,0,J$8/MAE_fec!J$8)</f>
        <v>0.70625129029577816</v>
      </c>
      <c r="K75" s="335">
        <f>IF(K$8=0,0,K$8/MAE_fec!K$8)</f>
        <v>0.70625129029577827</v>
      </c>
      <c r="L75" s="335">
        <f>IF(L$8=0,0,L$8/MAE_fec!L$8)</f>
        <v>0.70625129029577816</v>
      </c>
      <c r="M75" s="335">
        <f>IF(M$8=0,0,M$8/MAE_fec!M$8)</f>
        <v>0.70625129029577816</v>
      </c>
      <c r="N75" s="335">
        <f>IF(N$8=0,0,N$8/MAE_fec!N$8)</f>
        <v>0.70625129029577804</v>
      </c>
      <c r="O75" s="335">
        <f>IF(O$8=0,0,O$8/MAE_fec!O$8)</f>
        <v>0.70625129029577816</v>
      </c>
      <c r="P75" s="335">
        <f>IF(P$8=0,0,P$8/MAE_fec!P$8)</f>
        <v>0.70625129029577849</v>
      </c>
      <c r="Q75" s="335">
        <f>IF(Q$8=0,0,Q$8/MAE_fec!Q$8)</f>
        <v>0.70625129029577816</v>
      </c>
      <c r="R75" s="335">
        <f>IF(R$8=0,0,R$8/MAE_fec!R$8)</f>
        <v>0.70625129029577816</v>
      </c>
      <c r="S75" s="335">
        <f>IF(S$8=0,0,S$8/MAE_fec!S$8)</f>
        <v>0.70625129029577804</v>
      </c>
      <c r="T75" s="335">
        <f>IF(T$8=0,0,T$8/MAE_fec!T$8)</f>
        <v>0.70625129029577804</v>
      </c>
      <c r="U75" s="335">
        <f>IF(U$8=0,0,U$8/MAE_fec!U$8)</f>
        <v>0.70625129029577804</v>
      </c>
      <c r="V75" s="335">
        <f>IF(V$8=0,0,V$8/MAE_fec!V$8)</f>
        <v>0.70625129029577804</v>
      </c>
      <c r="W75" s="335">
        <f>IF(W$8=0,0,W$8/MAE_fec!W$8)</f>
        <v>0.70625129029577838</v>
      </c>
      <c r="X75" s="335">
        <f>IF(X$8=0,0,X$8/MAE_fec!X$8)</f>
        <v>0.70625129029577827</v>
      </c>
      <c r="Y75" s="335">
        <f>IF(Y$8=0,0,Y$8/MAE_fec!Y$8)</f>
        <v>0.70625129029577804</v>
      </c>
      <c r="DA75" s="177"/>
    </row>
    <row r="76" spans="1:105" ht="12" customHeight="1" x14ac:dyDescent="0.25">
      <c r="A76" s="173" t="s">
        <v>94</v>
      </c>
      <c r="B76" s="335">
        <f>IF(B$9=0,0,B$9/MAE_fec!B$9)</f>
        <v>0.5003491874460303</v>
      </c>
      <c r="C76" s="335">
        <f>IF(C$9=0,0,C$9/MAE_fec!C$9)</f>
        <v>0.50034918744603007</v>
      </c>
      <c r="D76" s="335">
        <f>IF(D$9=0,0,D$9/MAE_fec!D$9)</f>
        <v>0.50034918744603007</v>
      </c>
      <c r="E76" s="335">
        <f>IF(E$9=0,0,E$9/MAE_fec!E$9)</f>
        <v>0.50034918744603019</v>
      </c>
      <c r="F76" s="335">
        <f>IF(F$9=0,0,F$9/MAE_fec!F$9)</f>
        <v>0.50034918744602985</v>
      </c>
      <c r="G76" s="335">
        <f>IF(G$9=0,0,G$9/MAE_fec!G$9)</f>
        <v>0.50034918744602996</v>
      </c>
      <c r="H76" s="335">
        <f>IF(H$9=0,0,H$9/MAE_fec!H$9)</f>
        <v>0.50034918744602996</v>
      </c>
      <c r="I76" s="335">
        <f>IF(I$9=0,0,I$9/MAE_fec!I$9)</f>
        <v>0.50034918744602974</v>
      </c>
      <c r="J76" s="335">
        <f>IF(J$9=0,0,J$9/MAE_fec!J$9)</f>
        <v>0.50034918744602996</v>
      </c>
      <c r="K76" s="335">
        <f>IF(K$9=0,0,K$9/MAE_fec!K$9)</f>
        <v>0.50034918744603019</v>
      </c>
      <c r="L76" s="335">
        <f>IF(L$9=0,0,L$9/MAE_fec!L$9)</f>
        <v>0.50034918744602985</v>
      </c>
      <c r="M76" s="335">
        <f>IF(M$9=0,0,M$9/MAE_fec!M$9)</f>
        <v>0.50034918744602996</v>
      </c>
      <c r="N76" s="335">
        <f>IF(N$9=0,0,N$9/MAE_fec!N$9)</f>
        <v>0.50034918744602996</v>
      </c>
      <c r="O76" s="335">
        <f>IF(O$9=0,0,O$9/MAE_fec!O$9)</f>
        <v>0.50034918744603007</v>
      </c>
      <c r="P76" s="335">
        <f>IF(P$9=0,0,P$9/MAE_fec!P$9)</f>
        <v>0.50034918744602996</v>
      </c>
      <c r="Q76" s="335">
        <f>IF(Q$9=0,0,Q$9/MAE_fec!Q$9)</f>
        <v>0.50034918744602985</v>
      </c>
      <c r="R76" s="335">
        <f>IF(R$9=0,0,R$9/MAE_fec!R$9)</f>
        <v>0.50034918744602996</v>
      </c>
      <c r="S76" s="335">
        <f>IF(S$9=0,0,S$9/MAE_fec!S$9)</f>
        <v>0.50034918744603007</v>
      </c>
      <c r="T76" s="335">
        <f>IF(T$9=0,0,T$9/MAE_fec!T$9)</f>
        <v>0.5003491874460303</v>
      </c>
      <c r="U76" s="335">
        <f>IF(U$9=0,0,U$9/MAE_fec!U$9)</f>
        <v>0.50034918744603007</v>
      </c>
      <c r="V76" s="335">
        <f>IF(V$9=0,0,V$9/MAE_fec!V$9)</f>
        <v>0.50034918744603019</v>
      </c>
      <c r="W76" s="335">
        <f>IF(W$9=0,0,W$9/MAE_fec!W$9)</f>
        <v>0.50034918744603007</v>
      </c>
      <c r="X76" s="335">
        <f>IF(X$9=0,0,X$9/MAE_fec!X$9)</f>
        <v>0.50034918744603007</v>
      </c>
      <c r="Y76" s="335">
        <f>IF(Y$9=0,0,Y$9/MAE_fec!Y$9)</f>
        <v>0.50034918744603007</v>
      </c>
      <c r="DA76" s="177"/>
    </row>
    <row r="77" spans="1:105" ht="12" customHeight="1" x14ac:dyDescent="0.25">
      <c r="A77" s="173" t="s">
        <v>95</v>
      </c>
      <c r="B77" s="335">
        <f>IF(B$10=0,0,B$10/MAE_fec!B$10)</f>
        <v>0.81703778734456656</v>
      </c>
      <c r="C77" s="335">
        <f>IF(C$10=0,0,C$10/MAE_fec!C$10)</f>
        <v>0.80717830370562693</v>
      </c>
      <c r="D77" s="335">
        <f>IF(D$10=0,0,D$10/MAE_fec!D$10)</f>
        <v>0.81668423003914026</v>
      </c>
      <c r="E77" s="335">
        <f>IF(E$10=0,0,E$10/MAE_fec!E$10)</f>
        <v>0.87178734465444929</v>
      </c>
      <c r="F77" s="335">
        <f>IF(F$10=0,0,F$10/MAE_fec!F$10)</f>
        <v>0.86211169773009344</v>
      </c>
      <c r="G77" s="335">
        <f>IF(G$10=0,0,G$10/MAE_fec!G$10)</f>
        <v>0.86506708206072636</v>
      </c>
      <c r="H77" s="335">
        <f>IF(H$10=0,0,H$10/MAE_fec!H$10)</f>
        <v>0.87967287740099032</v>
      </c>
      <c r="I77" s="335">
        <f>IF(I$10=0,0,I$10/MAE_fec!I$10)</f>
        <v>0.88363737292339983</v>
      </c>
      <c r="J77" s="335">
        <f>IF(J$10=0,0,J$10/MAE_fec!J$10)</f>
        <v>0.88593399412040319</v>
      </c>
      <c r="K77" s="335">
        <f>IF(K$10=0,0,K$10/MAE_fec!K$10)</f>
        <v>0.88701199915018047</v>
      </c>
      <c r="L77" s="335">
        <f>IF(L$10=0,0,L$10/MAE_fec!L$10)</f>
        <v>0.87879458827337875</v>
      </c>
      <c r="M77" s="335">
        <f>IF(M$10=0,0,M$10/MAE_fec!M$10)</f>
        <v>0.8652255492686598</v>
      </c>
      <c r="N77" s="335">
        <f>IF(N$10=0,0,N$10/MAE_fec!N$10)</f>
        <v>0.885673714265797</v>
      </c>
      <c r="O77" s="335">
        <f>IF(O$10=0,0,O$10/MAE_fec!O$10)</f>
        <v>0.88142285917143237</v>
      </c>
      <c r="P77" s="335">
        <f>IF(P$10=0,0,P$10/MAE_fec!P$10)</f>
        <v>0.88155067520911645</v>
      </c>
      <c r="Q77" s="335">
        <f>IF(Q$10=0,0,Q$10/MAE_fec!Q$10)</f>
        <v>0.84196685963377738</v>
      </c>
      <c r="R77" s="335">
        <f>IF(R$10=0,0,R$10/MAE_fec!R$10)</f>
        <v>0.82921471669442282</v>
      </c>
      <c r="S77" s="335">
        <f>IF(S$10=0,0,S$10/MAE_fec!S$10)</f>
        <v>0.79570450130788983</v>
      </c>
      <c r="T77" s="335">
        <f>IF(T$10=0,0,T$10/MAE_fec!T$10)</f>
        <v>0.77593712064863685</v>
      </c>
      <c r="U77" s="335">
        <f>IF(U$10=0,0,U$10/MAE_fec!U$10)</f>
        <v>0.7260283206308058</v>
      </c>
      <c r="V77" s="335">
        <f>IF(V$10=0,0,V$10/MAE_fec!V$10)</f>
        <v>0.75530106319816981</v>
      </c>
      <c r="W77" s="335">
        <f>IF(W$10=0,0,W$10/MAE_fec!W$10)</f>
        <v>0.79041016585672053</v>
      </c>
      <c r="X77" s="335">
        <f>IF(X$10=0,0,X$10/MAE_fec!X$10)</f>
        <v>0.8377709330891342</v>
      </c>
      <c r="Y77" s="335">
        <f>IF(Y$10=0,0,Y$10/MAE_fec!Y$10)</f>
        <v>0.84540331454406059</v>
      </c>
      <c r="DA77" s="177"/>
    </row>
    <row r="78" spans="1:105" ht="12" customHeight="1" x14ac:dyDescent="0.25">
      <c r="A78" s="40" t="s">
        <v>2555</v>
      </c>
      <c r="B78" s="353">
        <f>IF(B$16=0,0,B$16/MAE_fec!B$16)</f>
        <v>0.61377393832768112</v>
      </c>
      <c r="C78" s="353">
        <f>IF(C$16=0,0,C$16/MAE_fec!C$16)</f>
        <v>0.60698988173917645</v>
      </c>
      <c r="D78" s="353">
        <f>IF(D$16=0,0,D$16/MAE_fec!D$16)</f>
        <v>0.61353744012916756</v>
      </c>
      <c r="E78" s="353">
        <f>IF(E$16=0,0,E$16/MAE_fec!E$16)</f>
        <v>0.65291473810031608</v>
      </c>
      <c r="F78" s="353">
        <f>IF(F$16=0,0,F$16/MAE_fec!F$16)</f>
        <v>0.64618784304401167</v>
      </c>
      <c r="G78" s="353">
        <f>IF(G$16=0,0,G$16/MAE_fec!G$16)</f>
        <v>0.64825224746746235</v>
      </c>
      <c r="H78" s="353">
        <f>IF(H$16=0,0,H$16/MAE_fec!H$16)</f>
        <v>0.6584986501888338</v>
      </c>
      <c r="I78" s="353">
        <f>IF(I$16=0,0,I$16/MAE_fec!I$16)</f>
        <v>0.66131464232174286</v>
      </c>
      <c r="J78" s="353">
        <f>IF(J$16=0,0,J$16/MAE_fec!J$16)</f>
        <v>0.66287718570290732</v>
      </c>
      <c r="K78" s="353">
        <f>IF(K$16=0,0,K$16/MAE_fec!K$16)</f>
        <v>0.66365764415984696</v>
      </c>
      <c r="L78" s="353">
        <f>IF(L$16=0,0,L$16/MAE_fec!L$16)</f>
        <v>0.65797028886448794</v>
      </c>
      <c r="M78" s="353">
        <f>IF(M$16=0,0,M$16/MAE_fec!M$16)</f>
        <v>0.64824683666679672</v>
      </c>
      <c r="N78" s="353">
        <f>IF(N$16=0,0,N$16/MAE_fec!N$16)</f>
        <v>0.66253882766884908</v>
      </c>
      <c r="O78" s="353">
        <f>IF(O$16=0,0,O$16/MAE_fec!O$16)</f>
        <v>0.6594591761483134</v>
      </c>
      <c r="P78" s="353">
        <f>IF(P$16=0,0,P$16/MAE_fec!P$16)</f>
        <v>0.65951793195286457</v>
      </c>
      <c r="Q78" s="353">
        <f>IF(Q$16=0,0,Q$16/MAE_fec!Q$16)</f>
        <v>0.63072867121693099</v>
      </c>
      <c r="R78" s="353">
        <f>IF(R$16=0,0,R$16/MAE_fec!R$16)</f>
        <v>0.6219800493039106</v>
      </c>
      <c r="S78" s="353">
        <f>IF(S$16=0,0,S$16/MAE_fec!S$16)</f>
        <v>0.59884514953615064</v>
      </c>
      <c r="T78" s="353">
        <f>IF(T$16=0,0,T$16/MAE_fec!T$16)</f>
        <v>0.58625015096874944</v>
      </c>
      <c r="U78" s="353">
        <f>IF(U$16=0,0,U$16/MAE_fec!U$16)</f>
        <v>0.55183605738927766</v>
      </c>
      <c r="V78" s="353">
        <f>IF(V$16=0,0,V$16/MAE_fec!V$16)</f>
        <v>0.57252596586903504</v>
      </c>
      <c r="W78" s="353">
        <f>IF(W$16=0,0,W$16/MAE_fec!W$16)</f>
        <v>0.5936796275897166</v>
      </c>
      <c r="X78" s="353">
        <f>IF(X$16=0,0,X$16/MAE_fec!X$16)</f>
        <v>0.62805531984933494</v>
      </c>
      <c r="Y78" s="353">
        <f>IF(Y$16=0,0,Y$16/MAE_fec!Y$16)</f>
        <v>0.63364162829091142</v>
      </c>
      <c r="DA78" s="96"/>
    </row>
    <row r="79" spans="1:105" ht="12" customHeight="1" x14ac:dyDescent="0.25">
      <c r="A79" s="174" t="s">
        <v>2565</v>
      </c>
      <c r="B79" s="349">
        <f>IF(B$24=0,0,B$24/MAE_fec!B$24)</f>
        <v>0.49635301739680837</v>
      </c>
      <c r="C79" s="349">
        <f>IF(C$24=0,0,C$24/MAE_fec!C$24)</f>
        <v>0.49584392791637127</v>
      </c>
      <c r="D79" s="349">
        <f>IF(D$24=0,0,D$24/MAE_fec!D$24)</f>
        <v>0.49635030140928593</v>
      </c>
      <c r="E79" s="349">
        <f>IF(E$24=0,0,E$24/MAE_fec!E$24)</f>
        <v>0.50796990249383567</v>
      </c>
      <c r="F79" s="349">
        <f>IF(F$24=0,0,F$24/MAE_fec!F$24)</f>
        <v>0.5063255137047844</v>
      </c>
      <c r="G79" s="349">
        <f>IF(G$24=0,0,G$24/MAE_fec!G$24)</f>
        <v>0.50692483694194002</v>
      </c>
      <c r="H79" s="349">
        <f>IF(H$24=0,0,H$24/MAE_fec!H$24)</f>
        <v>0.51199431676143126</v>
      </c>
      <c r="I79" s="349">
        <f>IF(I$24=0,0,I$24/MAE_fec!I$24)</f>
        <v>0.51568678457616557</v>
      </c>
      <c r="J79" s="349">
        <f>IF(J$24=0,0,J$24/MAE_fec!J$24)</f>
        <v>0.51527056412330474</v>
      </c>
      <c r="K79" s="349">
        <f>IF(K$24=0,0,K$24/MAE_fec!K$24)</f>
        <v>0.51687730747153537</v>
      </c>
      <c r="L79" s="349">
        <f>IF(L$24=0,0,L$24/MAE_fec!L$24)</f>
        <v>0.51493390583135723</v>
      </c>
      <c r="M79" s="349">
        <f>IF(M$24=0,0,M$24/MAE_fec!M$24)</f>
        <v>0.50519874376404905</v>
      </c>
      <c r="N79" s="349">
        <f>IF(N$24=0,0,N$24/MAE_fec!N$24)</f>
        <v>0.51160808000447888</v>
      </c>
      <c r="O79" s="349">
        <f>IF(O$24=0,0,O$24/MAE_fec!O$24)</f>
        <v>0.50841715215487049</v>
      </c>
      <c r="P79" s="349">
        <f>IF(P$24=0,0,P$24/MAE_fec!P$24)</f>
        <v>0.50815751046155566</v>
      </c>
      <c r="Q79" s="349">
        <f>IF(Q$24=0,0,Q$24/MAE_fec!Q$24)</f>
        <v>0.49742351372787835</v>
      </c>
      <c r="R79" s="349">
        <f>IF(R$24=0,0,R$24/MAE_fec!R$24)</f>
        <v>0.49666254335212495</v>
      </c>
      <c r="S79" s="349">
        <f>IF(S$24=0,0,S$24/MAE_fec!S$24)</f>
        <v>0.49468952998651849</v>
      </c>
      <c r="T79" s="349">
        <f>IF(T$24=0,0,T$24/MAE_fec!T$24)</f>
        <v>0.49783059772343957</v>
      </c>
      <c r="U79" s="349">
        <f>IF(U$24=0,0,U$24/MAE_fec!U$24)</f>
        <v>0.49574747551080872</v>
      </c>
      <c r="V79" s="349">
        <f>IF(V$24=0,0,V$24/MAE_fec!V$24)</f>
        <v>0.5145804924959777</v>
      </c>
      <c r="W79" s="349">
        <f>IF(W$24=0,0,W$24/MAE_fec!W$24)</f>
        <v>0.49210582877970205</v>
      </c>
      <c r="X79" s="349">
        <f>IF(X$24=0,0,X$24/MAE_fec!X$24)</f>
        <v>0.49758728320593637</v>
      </c>
      <c r="Y79" s="349">
        <f>IF(Y$24=0,0,Y$24/MAE_fec!Y$24)</f>
        <v>0.49893395091899084</v>
      </c>
      <c r="DA79" s="178"/>
    </row>
    <row r="80" spans="1:105" ht="12" customHeight="1" x14ac:dyDescent="0.25">
      <c r="A80" s="174" t="s">
        <v>2570</v>
      </c>
      <c r="B80" s="349">
        <f>IF(B$27=0,0,B$27/MAE_fec!B$27)</f>
        <v>0.52609194713801222</v>
      </c>
      <c r="C80" s="349">
        <f>IF(C$27=0,0,C$27/MAE_fec!C$27)</f>
        <v>0.52027704149072274</v>
      </c>
      <c r="D80" s="349">
        <f>IF(D$27=0,0,D$27/MAE_fec!D$27)</f>
        <v>0.52588923439642943</v>
      </c>
      <c r="E80" s="349">
        <f>IF(E$27=0,0,E$27/MAE_fec!E$27)</f>
        <v>0.55964120408598506</v>
      </c>
      <c r="F80" s="349">
        <f>IF(F$27=0,0,F$27/MAE_fec!F$27)</f>
        <v>0.55387529403772451</v>
      </c>
      <c r="G80" s="349">
        <f>IF(G$27=0,0,G$27/MAE_fec!G$27)</f>
        <v>0.55564478354353897</v>
      </c>
      <c r="H80" s="349">
        <f>IF(H$27=0,0,H$27/MAE_fec!H$27)</f>
        <v>0.56442741444757172</v>
      </c>
      <c r="I80" s="349">
        <f>IF(I$27=0,0,I$27/MAE_fec!I$27)</f>
        <v>0.56684112199006542</v>
      </c>
      <c r="J80" s="349">
        <f>IF(J$27=0,0,J$27/MAE_fec!J$27)</f>
        <v>0.56818044488820618</v>
      </c>
      <c r="K80" s="349">
        <f>IF(K$27=0,0,K$27/MAE_fec!K$27)</f>
        <v>0.56884940927986893</v>
      </c>
      <c r="L80" s="349">
        <f>IF(L$27=0,0,L$27/MAE_fec!L$27)</f>
        <v>0.56397453331241809</v>
      </c>
      <c r="M80" s="349">
        <f>IF(M$27=0,0,M$27/MAE_fec!M$27)</f>
        <v>0.55564014571439724</v>
      </c>
      <c r="N80" s="349">
        <f>IF(N$27=0,0,N$27/MAE_fec!N$27)</f>
        <v>0.56789042371615606</v>
      </c>
      <c r="O80" s="349">
        <f>IF(O$27=0,0,O$27/MAE_fec!O$27)</f>
        <v>0.56525072241284013</v>
      </c>
      <c r="P80" s="349">
        <f>IF(P$27=0,0,P$27/MAE_fec!P$27)</f>
        <v>0.56530108453102701</v>
      </c>
      <c r="Q80" s="349">
        <f>IF(Q$27=0,0,Q$27/MAE_fec!Q$27)</f>
        <v>0.54062457532879826</v>
      </c>
      <c r="R80" s="349">
        <f>IF(R$27=0,0,R$27/MAE_fec!R$27)</f>
        <v>0.53312575654620886</v>
      </c>
      <c r="S80" s="349">
        <f>IF(S$27=0,0,S$27/MAE_fec!S$27)</f>
        <v>0.51329584245955762</v>
      </c>
      <c r="T80" s="349">
        <f>IF(T$27=0,0,T$27/MAE_fec!T$27)</f>
        <v>0.50250012940178512</v>
      </c>
      <c r="U80" s="349">
        <f>IF(U$27=0,0,U$27/MAE_fec!U$27)</f>
        <v>0.47300233490509502</v>
      </c>
      <c r="V80" s="349">
        <f>IF(V$27=0,0,V$27/MAE_fec!V$27)</f>
        <v>0.49073654217345847</v>
      </c>
      <c r="W80" s="349">
        <f>IF(W$27=0,0,W$27/MAE_fec!W$27)</f>
        <v>0.50886825221975696</v>
      </c>
      <c r="X80" s="349">
        <f>IF(X$27=0,0,X$27/MAE_fec!X$27)</f>
        <v>0.53833313129942995</v>
      </c>
      <c r="Y80" s="349">
        <f>IF(Y$27=0,0,Y$27/MAE_fec!Y$27)</f>
        <v>0.54312139567792406</v>
      </c>
      <c r="DA80" s="178"/>
    </row>
    <row r="81" spans="1:105" ht="12" customHeight="1" x14ac:dyDescent="0.25">
      <c r="A81" s="174" t="s">
        <v>2580</v>
      </c>
      <c r="B81" s="349">
        <f>IF(B$35=0,0,B$35/MAE_fec!B$35)</f>
        <v>0.70337293478288643</v>
      </c>
      <c r="C81" s="349">
        <f>IF(C$35=0,0,C$35/MAE_fec!C$35)</f>
        <v>0.7007601406459979</v>
      </c>
      <c r="D81" s="349">
        <f>IF(D$35=0,0,D$35/MAE_fec!D$35)</f>
        <v>0.70318843740255832</v>
      </c>
      <c r="E81" s="349">
        <f>IF(E$35=0,0,E$35/MAE_fec!E$35)</f>
        <v>0.69943584254097357</v>
      </c>
      <c r="F81" s="349">
        <f>IF(F$35=0,0,F$35/MAE_fec!F$35)</f>
        <v>0.69666838301351686</v>
      </c>
      <c r="G81" s="349">
        <f>IF(G$35=0,0,G$35/MAE_fec!G$35)</f>
        <v>0.69726690831221461</v>
      </c>
      <c r="H81" s="349">
        <f>IF(H$35=0,0,H$35/MAE_fec!H$35)</f>
        <v>0.7001185448012317</v>
      </c>
      <c r="I81" s="349">
        <f>IF(I$35=0,0,I$35/MAE_fec!I$35)</f>
        <v>0.69775901585362221</v>
      </c>
      <c r="J81" s="349">
        <f>IF(J$35=0,0,J$35/MAE_fec!J$35)</f>
        <v>0.70380670173010662</v>
      </c>
      <c r="K81" s="349">
        <f>IF(K$35=0,0,K$35/MAE_fec!K$35)</f>
        <v>0.70931308437684049</v>
      </c>
      <c r="L81" s="349">
        <f>IF(L$35=0,0,L$35/MAE_fec!L$35)</f>
        <v>0.69971760815673856</v>
      </c>
      <c r="M81" s="349">
        <f>IF(M$35=0,0,M$35/MAE_fec!M$35)</f>
        <v>0.70765326062993528</v>
      </c>
      <c r="N81" s="349">
        <f>IF(N$35=0,0,N$35/MAE_fec!N$35)</f>
        <v>0.71567610819520577</v>
      </c>
      <c r="O81" s="349">
        <f>IF(O$35=0,0,O$35/MAE_fec!O$35)</f>
        <v>0.71503840735652435</v>
      </c>
      <c r="P81" s="349">
        <f>IF(P$35=0,0,P$35/MAE_fec!P$35)</f>
        <v>0.71702566418674651</v>
      </c>
      <c r="Q81" s="349">
        <f>IF(Q$35=0,0,Q$35/MAE_fec!Q$35)</f>
        <v>0.71615333816859006</v>
      </c>
      <c r="R81" s="349">
        <f>IF(R$35=0,0,R$35/MAE_fec!R$35)</f>
        <v>0.70971720855793641</v>
      </c>
      <c r="S81" s="349">
        <f>IF(S$35=0,0,S$35/MAE_fec!S$35)</f>
        <v>0.70078885025094761</v>
      </c>
      <c r="T81" s="349">
        <f>IF(T$35=0,0,T$35/MAE_fec!T$35)</f>
        <v>0.68779666657883631</v>
      </c>
      <c r="U81" s="349">
        <f>IF(U$35=0,0,U$35/MAE_fec!U$35)</f>
        <v>0.6849247998985285</v>
      </c>
      <c r="V81" s="349">
        <f>IF(V$35=0,0,V$35/MAE_fec!V$35)</f>
        <v>0.68182745901335973</v>
      </c>
      <c r="W81" s="349">
        <f>IF(W$35=0,0,W$35/MAE_fec!W$35)</f>
        <v>0.71269148564186247</v>
      </c>
      <c r="X81" s="349">
        <f>IF(X$35=0,0,X$35/MAE_fec!X$35)</f>
        <v>0.71090532777956372</v>
      </c>
      <c r="Y81" s="349">
        <f>IF(Y$35=0,0,Y$35/MAE_fec!Y$35)</f>
        <v>0.70948808703701749</v>
      </c>
      <c r="DA81" s="178"/>
    </row>
    <row r="82" spans="1:105" ht="12" customHeight="1" x14ac:dyDescent="0.25">
      <c r="A82" s="174" t="s">
        <v>2592</v>
      </c>
      <c r="B82" s="349">
        <f>IF(B$46=0,0,B$46/MAE_fec!B$46)</f>
        <v>0.66309026431450258</v>
      </c>
      <c r="C82" s="349">
        <f>IF(C$46=0,0,C$46/MAE_fec!C$46)</f>
        <v>0.66309026431450169</v>
      </c>
      <c r="D82" s="349">
        <f>IF(D$46=0,0,D$46/MAE_fec!D$46)</f>
        <v>0.66309026431450224</v>
      </c>
      <c r="E82" s="349">
        <f>IF(E$46=0,0,E$46/MAE_fec!E$46)</f>
        <v>0.66309026431450202</v>
      </c>
      <c r="F82" s="349">
        <f>IF(F$46=0,0,F$46/MAE_fec!F$46)</f>
        <v>0.66309026431450213</v>
      </c>
      <c r="G82" s="349">
        <f>IF(G$46=0,0,G$46/MAE_fec!G$46)</f>
        <v>0.66309026431450191</v>
      </c>
      <c r="H82" s="349">
        <f>IF(H$46=0,0,H$46/MAE_fec!H$46)</f>
        <v>0.66309026431450191</v>
      </c>
      <c r="I82" s="349">
        <f>IF(I$46=0,0,I$46/MAE_fec!I$46)</f>
        <v>0.66309026431450202</v>
      </c>
      <c r="J82" s="349">
        <f>IF(J$46=0,0,J$46/MAE_fec!J$46)</f>
        <v>0.66309026431450191</v>
      </c>
      <c r="K82" s="349">
        <f>IF(K$46=0,0,K$46/MAE_fec!K$46)</f>
        <v>0.6630902643145018</v>
      </c>
      <c r="L82" s="349">
        <f>IF(L$46=0,0,L$46/MAE_fec!L$46)</f>
        <v>0.66309026431450213</v>
      </c>
      <c r="M82" s="349">
        <f>IF(M$46=0,0,M$46/MAE_fec!M$46)</f>
        <v>0.66309026431450213</v>
      </c>
      <c r="N82" s="349">
        <f>IF(N$46=0,0,N$46/MAE_fec!N$46)</f>
        <v>0.66309026431450202</v>
      </c>
      <c r="O82" s="349">
        <f>IF(O$46=0,0,O$46/MAE_fec!O$46)</f>
        <v>0.66309026431450202</v>
      </c>
      <c r="P82" s="349">
        <f>IF(P$46=0,0,P$46/MAE_fec!P$46)</f>
        <v>0.66309026431450224</v>
      </c>
      <c r="Q82" s="349">
        <f>IF(Q$46=0,0,Q$46/MAE_fec!Q$46)</f>
        <v>0.66309026431450191</v>
      </c>
      <c r="R82" s="349">
        <f>IF(R$46=0,0,R$46/MAE_fec!R$46)</f>
        <v>0.66309026431450191</v>
      </c>
      <c r="S82" s="349">
        <f>IF(S$46=0,0,S$46/MAE_fec!S$46)</f>
        <v>0.6630902643145018</v>
      </c>
      <c r="T82" s="349">
        <f>IF(T$46=0,0,T$46/MAE_fec!T$46)</f>
        <v>0.66309026431450213</v>
      </c>
      <c r="U82" s="349">
        <f>IF(U$46=0,0,U$46/MAE_fec!U$46)</f>
        <v>0.66309026431450213</v>
      </c>
      <c r="V82" s="349">
        <f>IF(V$46=0,0,V$46/MAE_fec!V$46)</f>
        <v>0.66309026431450191</v>
      </c>
      <c r="W82" s="349">
        <f>IF(W$46=0,0,W$46/MAE_fec!W$46)</f>
        <v>0.66309026431450202</v>
      </c>
      <c r="X82" s="349">
        <f>IF(X$46=0,0,X$46/MAE_fec!X$46)</f>
        <v>0.66309026431450213</v>
      </c>
      <c r="Y82" s="349">
        <f>IF(Y$46=0,0,Y$46/MAE_fec!Y$46)</f>
        <v>0.66309026431450202</v>
      </c>
      <c r="DA82" s="178"/>
    </row>
    <row r="83" spans="1:105" ht="12" customHeight="1" x14ac:dyDescent="0.25">
      <c r="A83" s="41" t="s">
        <v>2594</v>
      </c>
      <c r="B83" s="337">
        <f>IF(B$47=0,0,B$47/MAE_fec!B$47)</f>
        <v>0.61331113059390396</v>
      </c>
      <c r="C83" s="337">
        <f>IF(C$47=0,0,C$47/MAE_fec!C$47)</f>
        <v>0.61331113059390374</v>
      </c>
      <c r="D83" s="337">
        <f>IF(D$47=0,0,D$47/MAE_fec!D$47)</f>
        <v>0.61331113059390396</v>
      </c>
      <c r="E83" s="337">
        <f>IF(E$47=0,0,E$47/MAE_fec!E$47)</f>
        <v>0.61331113059390363</v>
      </c>
      <c r="F83" s="337">
        <f>IF(F$47=0,0,F$47/MAE_fec!F$47)</f>
        <v>0.61331113059390396</v>
      </c>
      <c r="G83" s="337">
        <f>IF(G$47=0,0,G$47/MAE_fec!G$47)</f>
        <v>0.61331113059390374</v>
      </c>
      <c r="H83" s="337">
        <f>IF(H$47=0,0,H$47/MAE_fec!H$47)</f>
        <v>0.61331113059390396</v>
      </c>
      <c r="I83" s="337">
        <f>IF(I$47=0,0,I$47/MAE_fec!I$47)</f>
        <v>0.61331113059390374</v>
      </c>
      <c r="J83" s="337">
        <f>IF(J$47=0,0,J$47/MAE_fec!J$47)</f>
        <v>0.61331113059390385</v>
      </c>
      <c r="K83" s="337">
        <f>IF(K$47=0,0,K$47/MAE_fec!K$47)</f>
        <v>0.61331113059390363</v>
      </c>
      <c r="L83" s="337">
        <f>IF(L$47=0,0,L$47/MAE_fec!L$47)</f>
        <v>0.61331113059390385</v>
      </c>
      <c r="M83" s="337">
        <f>IF(M$47=0,0,M$47/MAE_fec!M$47)</f>
        <v>0.61331113059390374</v>
      </c>
      <c r="N83" s="337">
        <f>IF(N$47=0,0,N$47/MAE_fec!N$47)</f>
        <v>0.61331113059390374</v>
      </c>
      <c r="O83" s="337">
        <f>IF(O$47=0,0,O$47/MAE_fec!O$47)</f>
        <v>0.61331113059390374</v>
      </c>
      <c r="P83" s="337">
        <f>IF(P$47=0,0,P$47/MAE_fec!P$47)</f>
        <v>0.61331113059390374</v>
      </c>
      <c r="Q83" s="337">
        <f>IF(Q$47=0,0,Q$47/MAE_fec!Q$47)</f>
        <v>0.61331113059390374</v>
      </c>
      <c r="R83" s="337">
        <f>IF(R$47=0,0,R$47/MAE_fec!R$47)</f>
        <v>0.61331113059390374</v>
      </c>
      <c r="S83" s="337">
        <f>IF(S$47=0,0,S$47/MAE_fec!S$47)</f>
        <v>0.61331113059390374</v>
      </c>
      <c r="T83" s="337">
        <f>IF(T$47=0,0,T$47/MAE_fec!T$47)</f>
        <v>0.61331113059390385</v>
      </c>
      <c r="U83" s="337">
        <f>IF(U$47=0,0,U$47/MAE_fec!U$47)</f>
        <v>0.61331113059390374</v>
      </c>
      <c r="V83" s="337">
        <f>IF(V$47=0,0,V$47/MAE_fec!V$47)</f>
        <v>0.61331113059390374</v>
      </c>
      <c r="W83" s="337">
        <f>IF(W$47=0,0,W$47/MAE_fec!W$47)</f>
        <v>0.61331113059390363</v>
      </c>
      <c r="X83" s="337">
        <f>IF(X$47=0,0,X$47/MAE_fec!X$47)</f>
        <v>0.61331113059390407</v>
      </c>
      <c r="Y83" s="337">
        <f>IF(Y$47=0,0,Y$47/MAE_fec!Y$47)</f>
        <v>0.61331113059390363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CO2 emissions"</f>
        <v>LU: Machinery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12.80397348134057</v>
      </c>
      <c r="C5" s="223">
        <v>14.336594999266961</v>
      </c>
      <c r="D5" s="223">
        <v>14.46601464118055</v>
      </c>
      <c r="E5" s="223">
        <v>8.6911444815244057</v>
      </c>
      <c r="F5" s="223">
        <v>9.873366481042801</v>
      </c>
      <c r="G5" s="223">
        <v>8.6241110414401678</v>
      </c>
      <c r="H5" s="223">
        <v>5.7681050410348398</v>
      </c>
      <c r="I5" s="223">
        <v>5.2606940413210586</v>
      </c>
      <c r="J5" s="223">
        <v>4.8329816422230314</v>
      </c>
      <c r="K5" s="223">
        <v>4.0232862013568553</v>
      </c>
      <c r="L5" s="223">
        <v>6.5328789613652596</v>
      </c>
      <c r="M5" s="223">
        <v>6.0766503448667466</v>
      </c>
      <c r="N5" s="223">
        <v>3.2412678241146149</v>
      </c>
      <c r="O5" s="223">
        <v>3.7434982243136989</v>
      </c>
      <c r="P5" s="223">
        <v>3.3727761328893489</v>
      </c>
      <c r="Q5" s="223">
        <v>7.8478367796026332</v>
      </c>
      <c r="R5" s="223">
        <v>10.03093764794291</v>
      </c>
      <c r="S5" s="223">
        <v>12.16666368455267</v>
      </c>
      <c r="T5" s="223">
        <v>8.1985150109756209</v>
      </c>
      <c r="U5" s="223">
        <v>14.428540683738291</v>
      </c>
      <c r="V5" s="223">
        <v>11.90060105986559</v>
      </c>
      <c r="W5" s="223">
        <v>41.096502485036432</v>
      </c>
      <c r="X5" s="223">
        <v>28.60212199987669</v>
      </c>
      <c r="Y5" s="223">
        <v>24.539030110988719</v>
      </c>
      <c r="DA5" s="89" t="s">
        <v>2636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2637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2638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2639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2640</v>
      </c>
    </row>
    <row r="10" spans="1:105" ht="12" customHeight="1" x14ac:dyDescent="0.25">
      <c r="A10" s="56" t="s">
        <v>95</v>
      </c>
      <c r="B10" s="260">
        <v>0.36230629748964999</v>
      </c>
      <c r="C10" s="260">
        <v>0.42410834017448668</v>
      </c>
      <c r="D10" s="260">
        <v>0.40997310974559981</v>
      </c>
      <c r="E10" s="260">
        <v>0.13729338438278479</v>
      </c>
      <c r="F10" s="260">
        <v>0.18673729437887779</v>
      </c>
      <c r="G10" s="260">
        <v>0.15562988772165559</v>
      </c>
      <c r="H10" s="260">
        <v>7.2795583790733767E-2</v>
      </c>
      <c r="I10" s="260">
        <v>5.5466425251810572E-2</v>
      </c>
      <c r="J10" s="260">
        <v>4.4728535797224037E-2</v>
      </c>
      <c r="K10" s="260">
        <v>3.560985751666125E-2</v>
      </c>
      <c r="L10" s="260">
        <v>8.7050713894465018E-2</v>
      </c>
      <c r="M10" s="260">
        <v>0.1127889527380081</v>
      </c>
      <c r="N10" s="260">
        <v>3.1141217421723499E-2</v>
      </c>
      <c r="O10" s="260">
        <v>4.5038242391991369E-2</v>
      </c>
      <c r="P10" s="260">
        <v>4.0571933581256762E-2</v>
      </c>
      <c r="Q10" s="260">
        <v>0.19293109877083781</v>
      </c>
      <c r="R10" s="260">
        <v>0.26747561521663182</v>
      </c>
      <c r="S10" s="260">
        <v>0.37817145415238651</v>
      </c>
      <c r="T10" s="260">
        <v>0.26993654304783921</v>
      </c>
      <c r="U10" s="260">
        <v>0.53908915297157556</v>
      </c>
      <c r="V10" s="260">
        <v>0.42739620707739467</v>
      </c>
      <c r="W10" s="260">
        <v>1.33285217678854</v>
      </c>
      <c r="X10" s="260">
        <v>0.71905033334572754</v>
      </c>
      <c r="Y10" s="260">
        <v>0.5761387625971528</v>
      </c>
      <c r="DA10" s="68" t="s">
        <v>2641</v>
      </c>
    </row>
    <row r="11" spans="1:105" ht="12" customHeight="1" x14ac:dyDescent="0.25">
      <c r="A11" s="37" t="s">
        <v>159</v>
      </c>
      <c r="B11" s="226">
        <v>0.19317152424400039</v>
      </c>
      <c r="C11" s="226">
        <v>0.25273371082792362</v>
      </c>
      <c r="D11" s="226">
        <v>0.22043263692352999</v>
      </c>
      <c r="E11" s="226">
        <v>9.2784862856049005E-2</v>
      </c>
      <c r="F11" s="226">
        <v>0.14039910470836259</v>
      </c>
      <c r="G11" s="226">
        <v>0.1154187877198501</v>
      </c>
      <c r="H11" s="226">
        <v>5.0997335318283092E-2</v>
      </c>
      <c r="I11" s="226">
        <v>4.1357901302313163E-2</v>
      </c>
      <c r="J11" s="226">
        <v>2.6923508301550419E-2</v>
      </c>
      <c r="K11" s="226">
        <v>2.3197078704811441E-2</v>
      </c>
      <c r="L11" s="226">
        <v>7.2885316201777781E-2</v>
      </c>
      <c r="M11" s="226">
        <v>7.3161607467772297E-2</v>
      </c>
      <c r="N11" s="226">
        <v>6.3982615183231359E-3</v>
      </c>
      <c r="O11" s="226">
        <v>1.009408103900652E-2</v>
      </c>
      <c r="P11" s="226">
        <v>6.7292879281757867E-3</v>
      </c>
      <c r="Q11" s="226">
        <v>3.7024880792968208E-2</v>
      </c>
      <c r="R11" s="226">
        <v>9.9667971596885271E-2</v>
      </c>
      <c r="S11" s="226">
        <v>0.22579967347525509</v>
      </c>
      <c r="T11" s="226">
        <v>0.2370343614507997</v>
      </c>
      <c r="U11" s="226">
        <v>0.50349652157978353</v>
      </c>
      <c r="V11" s="226">
        <v>0.42414198655235602</v>
      </c>
      <c r="W11" s="226">
        <v>0.38813790192719611</v>
      </c>
      <c r="X11" s="226">
        <v>0.24494497954267519</v>
      </c>
      <c r="Y11" s="226">
        <v>0.21831070094892799</v>
      </c>
      <c r="DA11" s="69" t="s">
        <v>2642</v>
      </c>
    </row>
    <row r="12" spans="1:105" ht="12" customHeight="1" x14ac:dyDescent="0.25">
      <c r="A12" s="37" t="s">
        <v>35</v>
      </c>
      <c r="B12" s="226">
        <v>0.1691347732456496</v>
      </c>
      <c r="C12" s="226">
        <v>0.17137462934656311</v>
      </c>
      <c r="D12" s="226">
        <v>0.18954047282206979</v>
      </c>
      <c r="E12" s="226">
        <v>4.4508521526735831E-2</v>
      </c>
      <c r="F12" s="226">
        <v>4.6338189670515187E-2</v>
      </c>
      <c r="G12" s="226">
        <v>4.0211100001805583E-2</v>
      </c>
      <c r="H12" s="226">
        <v>2.1798248472450672E-2</v>
      </c>
      <c r="I12" s="226">
        <v>1.4108523949497411E-2</v>
      </c>
      <c r="J12" s="226">
        <v>1.7805027495673611E-2</v>
      </c>
      <c r="K12" s="226">
        <v>1.2412778811849811E-2</v>
      </c>
      <c r="L12" s="226">
        <v>1.4165397692687241E-2</v>
      </c>
      <c r="M12" s="226">
        <v>3.9627345270235842E-2</v>
      </c>
      <c r="N12" s="226">
        <v>2.4742955903400358E-2</v>
      </c>
      <c r="O12" s="226">
        <v>3.4944161352984837E-2</v>
      </c>
      <c r="P12" s="226">
        <v>3.3842645653080983E-2</v>
      </c>
      <c r="Q12" s="226">
        <v>0.1559062179778696</v>
      </c>
      <c r="R12" s="226">
        <v>0.16780764361974659</v>
      </c>
      <c r="S12" s="226">
        <v>0.15237178067713131</v>
      </c>
      <c r="T12" s="226">
        <v>3.29021815970394E-2</v>
      </c>
      <c r="U12" s="226">
        <v>3.5592631391792043E-2</v>
      </c>
      <c r="V12" s="226">
        <v>3.2542205250387542E-3</v>
      </c>
      <c r="W12" s="226">
        <v>0.94471427486134396</v>
      </c>
      <c r="X12" s="226">
        <v>0.4741053538030523</v>
      </c>
      <c r="Y12" s="226">
        <v>0.35782806164822478</v>
      </c>
      <c r="DA12" s="69" t="s">
        <v>2643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2644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2645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2646</v>
      </c>
    </row>
    <row r="16" spans="1:105" ht="12" customHeight="1" x14ac:dyDescent="0.25">
      <c r="A16" s="57" t="s">
        <v>2555</v>
      </c>
      <c r="B16" s="261">
        <f t="shared" ref="B16:Y16" si="0">B17+B23</f>
        <v>2.3482815578032872</v>
      </c>
      <c r="C16" s="261">
        <f t="shared" si="0"/>
        <v>2.7488503529827839</v>
      </c>
      <c r="D16" s="261">
        <f t="shared" si="0"/>
        <v>2.657233118721479</v>
      </c>
      <c r="E16" s="261">
        <f t="shared" si="0"/>
        <v>0.88986452840693886</v>
      </c>
      <c r="F16" s="261">
        <f t="shared" si="0"/>
        <v>1.2103343154186521</v>
      </c>
      <c r="G16" s="261">
        <f t="shared" si="0"/>
        <v>1.0087122352329529</v>
      </c>
      <c r="H16" s="261">
        <f t="shared" si="0"/>
        <v>0.47182322827327428</v>
      </c>
      <c r="I16" s="261">
        <f t="shared" si="0"/>
        <v>0.35950460811358698</v>
      </c>
      <c r="J16" s="261">
        <f t="shared" si="0"/>
        <v>0.28990717646348918</v>
      </c>
      <c r="K16" s="261">
        <f t="shared" si="0"/>
        <v>0.23080463205243401</v>
      </c>
      <c r="L16" s="261">
        <f t="shared" si="0"/>
        <v>0.56421759005671746</v>
      </c>
      <c r="M16" s="261">
        <f t="shared" si="0"/>
        <v>0.73103950848708965</v>
      </c>
      <c r="N16" s="261">
        <f t="shared" si="0"/>
        <v>0.20184122402968929</v>
      </c>
      <c r="O16" s="261">
        <f t="shared" si="0"/>
        <v>0.29191453402216633</v>
      </c>
      <c r="P16" s="261">
        <f t="shared" si="0"/>
        <v>0.2629662361748123</v>
      </c>
      <c r="Q16" s="261">
        <f t="shared" si="0"/>
        <v>1.250479343885059</v>
      </c>
      <c r="R16" s="261">
        <f t="shared" si="0"/>
        <v>1.733638246774466</v>
      </c>
      <c r="S16" s="261">
        <f t="shared" si="0"/>
        <v>2.4511112769136139</v>
      </c>
      <c r="T16" s="261">
        <f t="shared" si="0"/>
        <v>1.749588704939697</v>
      </c>
      <c r="U16" s="261">
        <f t="shared" si="0"/>
        <v>3.4940963618528049</v>
      </c>
      <c r="V16" s="261">
        <f t="shared" si="0"/>
        <v>2.7701606014275582</v>
      </c>
      <c r="W16" s="261">
        <f t="shared" si="0"/>
        <v>8.6388567014072031</v>
      </c>
      <c r="X16" s="261">
        <f t="shared" si="0"/>
        <v>4.6605114198334174</v>
      </c>
      <c r="Y16" s="261">
        <f t="shared" si="0"/>
        <v>3.7342327205371011</v>
      </c>
      <c r="DA16" s="70"/>
    </row>
    <row r="17" spans="1:105" ht="12" customHeight="1" x14ac:dyDescent="0.25">
      <c r="A17" s="60" t="s">
        <v>2556</v>
      </c>
      <c r="B17" s="329">
        <v>2.3482815578032872</v>
      </c>
      <c r="C17" s="329">
        <v>2.7488503529827839</v>
      </c>
      <c r="D17" s="329">
        <v>2.657233118721479</v>
      </c>
      <c r="E17" s="329">
        <v>0.88986452840693886</v>
      </c>
      <c r="F17" s="329">
        <v>1.2103343154186521</v>
      </c>
      <c r="G17" s="329">
        <v>1.0087122352329529</v>
      </c>
      <c r="H17" s="329">
        <v>0.47182322827327428</v>
      </c>
      <c r="I17" s="329">
        <v>0.35950460811358698</v>
      </c>
      <c r="J17" s="329">
        <v>0.28990717646348918</v>
      </c>
      <c r="K17" s="329">
        <v>0.23080463205243401</v>
      </c>
      <c r="L17" s="329">
        <v>0.56421759005671746</v>
      </c>
      <c r="M17" s="329">
        <v>0.73103950848708965</v>
      </c>
      <c r="N17" s="329">
        <v>0.20184122402968929</v>
      </c>
      <c r="O17" s="329">
        <v>0.29191453402216633</v>
      </c>
      <c r="P17" s="329">
        <v>0.2629662361748123</v>
      </c>
      <c r="Q17" s="329">
        <v>1.250479343885059</v>
      </c>
      <c r="R17" s="329">
        <v>1.733638246774466</v>
      </c>
      <c r="S17" s="329">
        <v>2.4511112769136139</v>
      </c>
      <c r="T17" s="329">
        <v>1.749588704939697</v>
      </c>
      <c r="U17" s="329">
        <v>3.4940963618528049</v>
      </c>
      <c r="V17" s="329">
        <v>2.7701606014275582</v>
      </c>
      <c r="W17" s="329">
        <v>8.6388567014072031</v>
      </c>
      <c r="X17" s="329">
        <v>4.6605114198334174</v>
      </c>
      <c r="Y17" s="329">
        <v>3.7342327205371011</v>
      </c>
      <c r="DA17" s="72" t="s">
        <v>2647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2648</v>
      </c>
    </row>
    <row r="19" spans="1:105" ht="12" customHeight="1" x14ac:dyDescent="0.25">
      <c r="A19" s="59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</v>
      </c>
      <c r="DA19" s="71" t="s">
        <v>2649</v>
      </c>
    </row>
    <row r="20" spans="1:105" ht="12" customHeight="1" x14ac:dyDescent="0.25">
      <c r="A20" s="59" t="s">
        <v>159</v>
      </c>
      <c r="B20" s="230">
        <v>1.25203765713704</v>
      </c>
      <c r="C20" s="230">
        <v>1.638088866477283</v>
      </c>
      <c r="D20" s="230">
        <v>1.42873005413399</v>
      </c>
      <c r="E20" s="230">
        <v>0.6013833703632806</v>
      </c>
      <c r="F20" s="230">
        <v>0.90999419718383134</v>
      </c>
      <c r="G20" s="230">
        <v>0.74808473522125019</v>
      </c>
      <c r="H20" s="230">
        <v>0.33053828447035333</v>
      </c>
      <c r="I20" s="230">
        <v>0.26806047140388162</v>
      </c>
      <c r="J20" s="230">
        <v>0.17450422047301201</v>
      </c>
      <c r="K20" s="230">
        <v>0.15035143604970369</v>
      </c>
      <c r="L20" s="230">
        <v>0.47240482723374472</v>
      </c>
      <c r="M20" s="230">
        <v>0.47419560395778332</v>
      </c>
      <c r="N20" s="230">
        <v>4.1470213544687003E-2</v>
      </c>
      <c r="O20" s="230">
        <v>6.5424599326894123E-2</v>
      </c>
      <c r="P20" s="230">
        <v>4.3615755090028227E-2</v>
      </c>
      <c r="Q20" s="230">
        <v>0.2399760792136828</v>
      </c>
      <c r="R20" s="230">
        <v>0.64599611220203412</v>
      </c>
      <c r="S20" s="230">
        <v>1.46351640215443</v>
      </c>
      <c r="T20" s="230">
        <v>1.5363338242181459</v>
      </c>
      <c r="U20" s="230">
        <v>3.2634033806097089</v>
      </c>
      <c r="V20" s="230">
        <v>2.7490684313578622</v>
      </c>
      <c r="W20" s="230">
        <v>2.515708623602197</v>
      </c>
      <c r="X20" s="230">
        <v>1.587606348887709</v>
      </c>
      <c r="Y20" s="230">
        <v>1.414976765409719</v>
      </c>
      <c r="DA20" s="71" t="s">
        <v>2650</v>
      </c>
    </row>
    <row r="21" spans="1:105" ht="12" customHeight="1" x14ac:dyDescent="0.25">
      <c r="A21" s="59" t="s">
        <v>32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2651</v>
      </c>
    </row>
    <row r="22" spans="1:105" ht="12" customHeight="1" x14ac:dyDescent="0.25">
      <c r="A22" s="59" t="s">
        <v>35</v>
      </c>
      <c r="B22" s="230">
        <v>1.096243900666247</v>
      </c>
      <c r="C22" s="230">
        <v>1.110761486505502</v>
      </c>
      <c r="D22" s="230">
        <v>1.228503064587489</v>
      </c>
      <c r="E22" s="230">
        <v>0.2884811580436582</v>
      </c>
      <c r="F22" s="230">
        <v>0.30034011823482071</v>
      </c>
      <c r="G22" s="230">
        <v>0.26062750001170282</v>
      </c>
      <c r="H22" s="230">
        <v>0.141284943802921</v>
      </c>
      <c r="I22" s="230">
        <v>9.1444136709705415E-2</v>
      </c>
      <c r="J22" s="230">
        <v>0.1154029559904772</v>
      </c>
      <c r="K22" s="230">
        <v>8.0453196002730265E-2</v>
      </c>
      <c r="L22" s="230">
        <v>9.1812762822972807E-2</v>
      </c>
      <c r="M22" s="230">
        <v>0.25684390452930628</v>
      </c>
      <c r="N22" s="230">
        <v>0.16037101048500241</v>
      </c>
      <c r="O22" s="230">
        <v>0.22648993469527209</v>
      </c>
      <c r="P22" s="230">
        <v>0.21935048108478411</v>
      </c>
      <c r="Q22" s="230">
        <v>1.010503264671377</v>
      </c>
      <c r="R22" s="230">
        <v>1.0876421345724321</v>
      </c>
      <c r="S22" s="230">
        <v>0.98759487475918395</v>
      </c>
      <c r="T22" s="230">
        <v>0.2132548807215516</v>
      </c>
      <c r="U22" s="230">
        <v>0.23069298124309651</v>
      </c>
      <c r="V22" s="230">
        <v>2.1092170069695621E-2</v>
      </c>
      <c r="W22" s="230">
        <v>6.1231480778050056</v>
      </c>
      <c r="X22" s="230">
        <v>3.072905070945708</v>
      </c>
      <c r="Y22" s="230">
        <v>2.3192559551273821</v>
      </c>
      <c r="DA22" s="71" t="s">
        <v>2652</v>
      </c>
    </row>
    <row r="23" spans="1:105" ht="12" customHeight="1" x14ac:dyDescent="0.25">
      <c r="A23" s="60" t="s">
        <v>2563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2653</v>
      </c>
    </row>
    <row r="24" spans="1:105" ht="12" customHeight="1" x14ac:dyDescent="0.25">
      <c r="A24" s="57" t="s">
        <v>2565</v>
      </c>
      <c r="B24" s="261">
        <f t="shared" ref="B24:Y24" si="1">B25+B26</f>
        <v>1.786284160399964</v>
      </c>
      <c r="C24" s="261">
        <f t="shared" si="1"/>
        <v>1.874588348171609</v>
      </c>
      <c r="D24" s="261">
        <f t="shared" si="1"/>
        <v>2.0120247106469318</v>
      </c>
      <c r="E24" s="261">
        <f t="shared" si="1"/>
        <v>1.5730922223467909</v>
      </c>
      <c r="F24" s="261">
        <f t="shared" si="1"/>
        <v>1.591197208128577</v>
      </c>
      <c r="G24" s="261">
        <f t="shared" si="1"/>
        <v>1.429085508929224</v>
      </c>
      <c r="H24" s="261">
        <f t="shared" si="1"/>
        <v>1.1080751037267511</v>
      </c>
      <c r="I24" s="261">
        <f t="shared" si="1"/>
        <v>1.0133613409181561</v>
      </c>
      <c r="J24" s="261">
        <f t="shared" si="1"/>
        <v>1.046507636472356</v>
      </c>
      <c r="K24" s="261">
        <f t="shared" si="1"/>
        <v>0.90123129560081305</v>
      </c>
      <c r="L24" s="261">
        <f t="shared" si="1"/>
        <v>1.129651583585273</v>
      </c>
      <c r="M24" s="261">
        <f t="shared" si="1"/>
        <v>1.1021918438806559</v>
      </c>
      <c r="N24" s="261">
        <f t="shared" si="1"/>
        <v>0.78996876529056315</v>
      </c>
      <c r="O24" s="261">
        <f t="shared" si="1"/>
        <v>0.86430226546897537</v>
      </c>
      <c r="P24" s="261">
        <f t="shared" si="1"/>
        <v>0.79139375793408495</v>
      </c>
      <c r="Q24" s="261">
        <f t="shared" si="1"/>
        <v>1.352150248197151</v>
      </c>
      <c r="R24" s="261">
        <f t="shared" si="1"/>
        <v>1.5482986732804589</v>
      </c>
      <c r="S24" s="261">
        <f t="shared" si="1"/>
        <v>1.510699918937251</v>
      </c>
      <c r="T24" s="261">
        <f t="shared" si="1"/>
        <v>0.7809154202035814</v>
      </c>
      <c r="U24" s="261">
        <f t="shared" si="1"/>
        <v>1.0502165483496659</v>
      </c>
      <c r="V24" s="261">
        <f t="shared" si="1"/>
        <v>0.53733498654596679</v>
      </c>
      <c r="W24" s="261">
        <f t="shared" si="1"/>
        <v>5.3780896779189824</v>
      </c>
      <c r="X24" s="261">
        <f t="shared" si="1"/>
        <v>4.6575911913542676</v>
      </c>
      <c r="Y24" s="261">
        <f t="shared" si="1"/>
        <v>4.1342884214816777</v>
      </c>
      <c r="DA24" s="70"/>
    </row>
    <row r="25" spans="1:105" ht="12" customHeight="1" x14ac:dyDescent="0.25">
      <c r="A25" s="60" t="s">
        <v>2566</v>
      </c>
      <c r="B25" s="262">
        <v>1.786284160399964</v>
      </c>
      <c r="C25" s="262">
        <v>1.874588348171609</v>
      </c>
      <c r="D25" s="262">
        <v>2.0120247106469318</v>
      </c>
      <c r="E25" s="262">
        <v>1.5730922223467909</v>
      </c>
      <c r="F25" s="262">
        <v>1.591197208128577</v>
      </c>
      <c r="G25" s="262">
        <v>1.429085508929224</v>
      </c>
      <c r="H25" s="262">
        <v>1.1080751037267511</v>
      </c>
      <c r="I25" s="262">
        <v>1.0133613409181561</v>
      </c>
      <c r="J25" s="262">
        <v>1.046507636472356</v>
      </c>
      <c r="K25" s="262">
        <v>0.90123129560081305</v>
      </c>
      <c r="L25" s="262">
        <v>1.129651583585273</v>
      </c>
      <c r="M25" s="262">
        <v>1.1021918438806559</v>
      </c>
      <c r="N25" s="262">
        <v>0.78996876529056315</v>
      </c>
      <c r="O25" s="262">
        <v>0.86430226546897537</v>
      </c>
      <c r="P25" s="262">
        <v>0.79139375793408495</v>
      </c>
      <c r="Q25" s="262">
        <v>1.352150248197151</v>
      </c>
      <c r="R25" s="262">
        <v>1.5482986732804589</v>
      </c>
      <c r="S25" s="262">
        <v>1.510699918937251</v>
      </c>
      <c r="T25" s="262">
        <v>0.7809154202035814</v>
      </c>
      <c r="U25" s="262">
        <v>1.0502165483496659</v>
      </c>
      <c r="V25" s="262">
        <v>0.53733498654596679</v>
      </c>
      <c r="W25" s="262">
        <v>5.3780896779189824</v>
      </c>
      <c r="X25" s="262">
        <v>4.6575911913542676</v>
      </c>
      <c r="Y25" s="262">
        <v>4.1342884214816777</v>
      </c>
      <c r="DA25" s="72" t="s">
        <v>2654</v>
      </c>
    </row>
    <row r="26" spans="1:105" ht="12" customHeight="1" x14ac:dyDescent="0.25">
      <c r="A26" s="60" t="s">
        <v>2568</v>
      </c>
      <c r="B26" s="262">
        <v>0</v>
      </c>
      <c r="C26" s="262">
        <v>0</v>
      </c>
      <c r="D26" s="262">
        <v>0</v>
      </c>
      <c r="E26" s="262">
        <v>0</v>
      </c>
      <c r="F26" s="262">
        <v>0</v>
      </c>
      <c r="G26" s="262">
        <v>0</v>
      </c>
      <c r="H26" s="262">
        <v>0</v>
      </c>
      <c r="I26" s="262">
        <v>0</v>
      </c>
      <c r="J26" s="262">
        <v>0</v>
      </c>
      <c r="K26" s="262">
        <v>0</v>
      </c>
      <c r="L26" s="262">
        <v>0</v>
      </c>
      <c r="M26" s="262">
        <v>0</v>
      </c>
      <c r="N26" s="262">
        <v>0</v>
      </c>
      <c r="O26" s="262">
        <v>0</v>
      </c>
      <c r="P26" s="262">
        <v>0</v>
      </c>
      <c r="Q26" s="262">
        <v>0</v>
      </c>
      <c r="R26" s="262">
        <v>0</v>
      </c>
      <c r="S26" s="262">
        <v>0</v>
      </c>
      <c r="T26" s="262">
        <v>0</v>
      </c>
      <c r="U26" s="262">
        <v>0</v>
      </c>
      <c r="V26" s="262">
        <v>0</v>
      </c>
      <c r="W26" s="262">
        <v>0</v>
      </c>
      <c r="X26" s="262">
        <v>0</v>
      </c>
      <c r="Y26" s="262">
        <v>0</v>
      </c>
      <c r="DA26" s="72" t="s">
        <v>2655</v>
      </c>
    </row>
    <row r="27" spans="1:105" ht="12" customHeight="1" x14ac:dyDescent="0.25">
      <c r="A27" s="57" t="s">
        <v>2570</v>
      </c>
      <c r="B27" s="261">
        <f t="shared" ref="B27:Y27" si="2">B28+B34</f>
        <v>3.3546879397189828</v>
      </c>
      <c r="C27" s="261">
        <f t="shared" si="2"/>
        <v>3.9269290756896922</v>
      </c>
      <c r="D27" s="261">
        <f t="shared" si="2"/>
        <v>3.796047312459256</v>
      </c>
      <c r="E27" s="261">
        <f t="shared" si="2"/>
        <v>1.271235040581342</v>
      </c>
      <c r="F27" s="261">
        <f t="shared" si="2"/>
        <v>1.729049022026645</v>
      </c>
      <c r="G27" s="261">
        <f t="shared" si="2"/>
        <v>1.4410174789042189</v>
      </c>
      <c r="H27" s="261">
        <f t="shared" si="2"/>
        <v>0.67403318324753492</v>
      </c>
      <c r="I27" s="261">
        <f t="shared" si="2"/>
        <v>0.5135780115908386</v>
      </c>
      <c r="J27" s="261">
        <f t="shared" si="2"/>
        <v>0.41415310923355603</v>
      </c>
      <c r="K27" s="261">
        <f t="shared" si="2"/>
        <v>0.3297209029320487</v>
      </c>
      <c r="L27" s="261">
        <f t="shared" si="2"/>
        <v>0.80602512865245335</v>
      </c>
      <c r="M27" s="261">
        <f t="shared" si="2"/>
        <v>1.044342154981557</v>
      </c>
      <c r="N27" s="261">
        <f t="shared" si="2"/>
        <v>0.28834460575669901</v>
      </c>
      <c r="O27" s="261">
        <f t="shared" si="2"/>
        <v>0.41702076288880913</v>
      </c>
      <c r="P27" s="261">
        <f t="shared" si="2"/>
        <v>0.3756660516783033</v>
      </c>
      <c r="Q27" s="261">
        <f t="shared" si="2"/>
        <v>1.7863990626929429</v>
      </c>
      <c r="R27" s="261">
        <f t="shared" si="2"/>
        <v>2.476626066820665</v>
      </c>
      <c r="S27" s="261">
        <f t="shared" si="2"/>
        <v>3.501587538448022</v>
      </c>
      <c r="T27" s="261">
        <f t="shared" si="2"/>
        <v>2.4994124356281402</v>
      </c>
      <c r="U27" s="261">
        <f t="shared" si="2"/>
        <v>4.9915662312182931</v>
      </c>
      <c r="V27" s="261">
        <f t="shared" si="2"/>
        <v>3.9573722877536541</v>
      </c>
      <c r="W27" s="261">
        <f t="shared" si="2"/>
        <v>12.34122385915315</v>
      </c>
      <c r="X27" s="261">
        <f t="shared" si="2"/>
        <v>6.6578734569048814</v>
      </c>
      <c r="Y27" s="261">
        <f t="shared" si="2"/>
        <v>5.3346181721958583</v>
      </c>
      <c r="DA27" s="70"/>
    </row>
    <row r="28" spans="1:105" ht="12" customHeight="1" x14ac:dyDescent="0.25">
      <c r="A28" s="60" t="s">
        <v>2571</v>
      </c>
      <c r="B28" s="329">
        <v>3.3546879397189828</v>
      </c>
      <c r="C28" s="329">
        <v>3.9269290756896922</v>
      </c>
      <c r="D28" s="329">
        <v>3.796047312459256</v>
      </c>
      <c r="E28" s="329">
        <v>1.271235040581342</v>
      </c>
      <c r="F28" s="329">
        <v>1.729049022026645</v>
      </c>
      <c r="G28" s="329">
        <v>1.4410174789042189</v>
      </c>
      <c r="H28" s="329">
        <v>0.67403318324753492</v>
      </c>
      <c r="I28" s="329">
        <v>0.5135780115908386</v>
      </c>
      <c r="J28" s="329">
        <v>0.41415310923355603</v>
      </c>
      <c r="K28" s="329">
        <v>0.3297209029320487</v>
      </c>
      <c r="L28" s="329">
        <v>0.80602512865245335</v>
      </c>
      <c r="M28" s="329">
        <v>1.044342154981557</v>
      </c>
      <c r="N28" s="329">
        <v>0.28834460575669901</v>
      </c>
      <c r="O28" s="329">
        <v>0.41702076288880913</v>
      </c>
      <c r="P28" s="329">
        <v>0.3756660516783033</v>
      </c>
      <c r="Q28" s="329">
        <v>1.7863990626929429</v>
      </c>
      <c r="R28" s="329">
        <v>2.476626066820665</v>
      </c>
      <c r="S28" s="329">
        <v>3.501587538448022</v>
      </c>
      <c r="T28" s="329">
        <v>2.4994124356281402</v>
      </c>
      <c r="U28" s="329">
        <v>4.9915662312182931</v>
      </c>
      <c r="V28" s="329">
        <v>3.9573722877536541</v>
      </c>
      <c r="W28" s="329">
        <v>12.34122385915315</v>
      </c>
      <c r="X28" s="329">
        <v>6.6578734569048814</v>
      </c>
      <c r="Y28" s="329">
        <v>5.3346181721958583</v>
      </c>
      <c r="DA28" s="72" t="s">
        <v>2656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2657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2658</v>
      </c>
    </row>
    <row r="31" spans="1:105" ht="12" customHeight="1" x14ac:dyDescent="0.25">
      <c r="A31" s="59" t="s">
        <v>159</v>
      </c>
      <c r="B31" s="230">
        <v>1.788625224481486</v>
      </c>
      <c r="C31" s="230">
        <v>2.340126952110404</v>
      </c>
      <c r="D31" s="230">
        <v>2.041042934477129</v>
      </c>
      <c r="E31" s="230">
        <v>0.85911910051897256</v>
      </c>
      <c r="F31" s="230">
        <v>1.299991710262616</v>
      </c>
      <c r="G31" s="230">
        <v>1.068692478887501</v>
      </c>
      <c r="H31" s="230">
        <v>0.47219754924336199</v>
      </c>
      <c r="I31" s="230">
        <v>0.38294353057697372</v>
      </c>
      <c r="J31" s="230">
        <v>0.24929174353287431</v>
      </c>
      <c r="K31" s="230">
        <v>0.2147877657852911</v>
      </c>
      <c r="L31" s="230">
        <v>0.67486403890534941</v>
      </c>
      <c r="M31" s="230">
        <v>0.67742229136826193</v>
      </c>
      <c r="N31" s="230">
        <v>5.9243162206695732E-2</v>
      </c>
      <c r="O31" s="230">
        <v>9.3463713324134473E-2</v>
      </c>
      <c r="P31" s="230">
        <v>6.2308221557183213E-2</v>
      </c>
      <c r="Q31" s="230">
        <v>0.34282297030526121</v>
      </c>
      <c r="R31" s="230">
        <v>0.92285158886004859</v>
      </c>
      <c r="S31" s="230">
        <v>2.0907377173634729</v>
      </c>
      <c r="T31" s="230">
        <v>2.194762606025924</v>
      </c>
      <c r="U31" s="230">
        <v>4.6620048294424414</v>
      </c>
      <c r="V31" s="230">
        <v>3.927240616225518</v>
      </c>
      <c r="W31" s="230">
        <v>3.5938694622888541</v>
      </c>
      <c r="X31" s="230">
        <v>2.2680090698395841</v>
      </c>
      <c r="Y31" s="230">
        <v>2.0213953791567412</v>
      </c>
      <c r="DA31" s="71" t="s">
        <v>2659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2660</v>
      </c>
    </row>
    <row r="33" spans="1:105" ht="12" customHeight="1" x14ac:dyDescent="0.25">
      <c r="A33" s="59" t="s">
        <v>35</v>
      </c>
      <c r="B33" s="230">
        <v>1.5660627152374971</v>
      </c>
      <c r="C33" s="230">
        <v>1.586802123579288</v>
      </c>
      <c r="D33" s="230">
        <v>1.7550043779821269</v>
      </c>
      <c r="E33" s="230">
        <v>0.41211594006236901</v>
      </c>
      <c r="F33" s="230">
        <v>0.4290573117640295</v>
      </c>
      <c r="G33" s="230">
        <v>0.37232500001671831</v>
      </c>
      <c r="H33" s="230">
        <v>0.2018356340041729</v>
      </c>
      <c r="I33" s="230">
        <v>0.13063448101386491</v>
      </c>
      <c r="J33" s="230">
        <v>0.16486136570068169</v>
      </c>
      <c r="K33" s="230">
        <v>0.1149331371467575</v>
      </c>
      <c r="L33" s="230">
        <v>0.131161089747104</v>
      </c>
      <c r="M33" s="230">
        <v>0.36691986361329482</v>
      </c>
      <c r="N33" s="230">
        <v>0.22910144355000331</v>
      </c>
      <c r="O33" s="230">
        <v>0.32355704956467463</v>
      </c>
      <c r="P33" s="230">
        <v>0.31335783012112012</v>
      </c>
      <c r="Q33" s="230">
        <v>1.443576092387681</v>
      </c>
      <c r="R33" s="230">
        <v>1.5537744779606171</v>
      </c>
      <c r="S33" s="230">
        <v>1.410849821084549</v>
      </c>
      <c r="T33" s="230">
        <v>0.30464982960221659</v>
      </c>
      <c r="U33" s="230">
        <v>0.32956140177585219</v>
      </c>
      <c r="V33" s="230">
        <v>3.0131671528136599E-2</v>
      </c>
      <c r="W33" s="230">
        <v>8.7473543968642957</v>
      </c>
      <c r="X33" s="230">
        <v>4.3898643870652974</v>
      </c>
      <c r="Y33" s="230">
        <v>3.313222793039118</v>
      </c>
      <c r="DA33" s="71" t="s">
        <v>2661</v>
      </c>
    </row>
    <row r="34" spans="1:105" ht="12" customHeight="1" x14ac:dyDescent="0.25">
      <c r="A34" s="60" t="s">
        <v>2578</v>
      </c>
      <c r="B34" s="329">
        <v>0</v>
      </c>
      <c r="C34" s="329">
        <v>0</v>
      </c>
      <c r="D34" s="329">
        <v>0</v>
      </c>
      <c r="E34" s="329">
        <v>0</v>
      </c>
      <c r="F34" s="329">
        <v>0</v>
      </c>
      <c r="G34" s="329">
        <v>0</v>
      </c>
      <c r="H34" s="329">
        <v>0</v>
      </c>
      <c r="I34" s="329">
        <v>0</v>
      </c>
      <c r="J34" s="329">
        <v>0</v>
      </c>
      <c r="K34" s="329">
        <v>0</v>
      </c>
      <c r="L34" s="329">
        <v>0</v>
      </c>
      <c r="M34" s="329">
        <v>0</v>
      </c>
      <c r="N34" s="329">
        <v>0</v>
      </c>
      <c r="O34" s="329">
        <v>0</v>
      </c>
      <c r="P34" s="329">
        <v>0</v>
      </c>
      <c r="Q34" s="329">
        <v>0</v>
      </c>
      <c r="R34" s="329">
        <v>0</v>
      </c>
      <c r="S34" s="329">
        <v>0</v>
      </c>
      <c r="T34" s="329">
        <v>0</v>
      </c>
      <c r="U34" s="329">
        <v>0</v>
      </c>
      <c r="V34" s="329">
        <v>0</v>
      </c>
      <c r="W34" s="329">
        <v>0</v>
      </c>
      <c r="X34" s="329">
        <v>0</v>
      </c>
      <c r="Y34" s="329">
        <v>0</v>
      </c>
      <c r="DA34" s="72" t="s">
        <v>2662</v>
      </c>
    </row>
    <row r="35" spans="1:105" ht="12" customHeight="1" x14ac:dyDescent="0.25">
      <c r="A35" s="57" t="s">
        <v>2580</v>
      </c>
      <c r="B35" s="261">
        <v>4.952413525928689</v>
      </c>
      <c r="C35" s="261">
        <v>5.3621188822483887</v>
      </c>
      <c r="D35" s="261">
        <v>5.5907363896072813</v>
      </c>
      <c r="E35" s="261">
        <v>4.8196593058065487</v>
      </c>
      <c r="F35" s="261">
        <v>5.1560486410900497</v>
      </c>
      <c r="G35" s="261">
        <v>4.5896659306521173</v>
      </c>
      <c r="H35" s="261">
        <v>3.4413779419965471</v>
      </c>
      <c r="I35" s="261">
        <v>3.318783655446667</v>
      </c>
      <c r="J35" s="261">
        <v>3.0376851842564059</v>
      </c>
      <c r="K35" s="261">
        <v>2.5259195132548982</v>
      </c>
      <c r="L35" s="261">
        <v>3.945933945176352</v>
      </c>
      <c r="M35" s="261">
        <v>3.0862878847794382</v>
      </c>
      <c r="N35" s="261">
        <v>1.92997201161594</v>
      </c>
      <c r="O35" s="261">
        <v>2.1252224195417559</v>
      </c>
      <c r="P35" s="261">
        <v>1.902178153520891</v>
      </c>
      <c r="Q35" s="261">
        <v>3.2658770260566432</v>
      </c>
      <c r="R35" s="261">
        <v>4.0048990458506903</v>
      </c>
      <c r="S35" s="261">
        <v>4.3250934961013963</v>
      </c>
      <c r="T35" s="261">
        <v>2.898661907156364</v>
      </c>
      <c r="U35" s="261">
        <v>4.3535723893459517</v>
      </c>
      <c r="V35" s="261">
        <v>4.2083369770610108</v>
      </c>
      <c r="W35" s="261">
        <v>13.40548006976856</v>
      </c>
      <c r="X35" s="261">
        <v>11.907095598438399</v>
      </c>
      <c r="Y35" s="261">
        <v>10.75975203417693</v>
      </c>
      <c r="DA35" s="70" t="s">
        <v>2663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2664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2665</v>
      </c>
    </row>
    <row r="38" spans="1:105" ht="12" customHeight="1" x14ac:dyDescent="0.25">
      <c r="A38" s="46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</v>
      </c>
      <c r="T38" s="229">
        <v>0</v>
      </c>
      <c r="U38" s="229">
        <v>0</v>
      </c>
      <c r="V38" s="229">
        <v>0</v>
      </c>
      <c r="W38" s="229">
        <v>0</v>
      </c>
      <c r="X38" s="229">
        <v>0</v>
      </c>
      <c r="Y38" s="229">
        <v>0</v>
      </c>
      <c r="DA38" s="73" t="s">
        <v>2666</v>
      </c>
    </row>
    <row r="39" spans="1:105" ht="12" customHeight="1" x14ac:dyDescent="0.25">
      <c r="A39" s="46" t="s">
        <v>159</v>
      </c>
      <c r="B39" s="229">
        <v>2.6404875546431219</v>
      </c>
      <c r="C39" s="229">
        <v>3.1953821102729592</v>
      </c>
      <c r="D39" s="229">
        <v>3.0060038949144658</v>
      </c>
      <c r="E39" s="229">
        <v>3.2571957469948871</v>
      </c>
      <c r="F39" s="229">
        <v>3.876593668392009</v>
      </c>
      <c r="G39" s="229">
        <v>3.4038042789209908</v>
      </c>
      <c r="H39" s="229">
        <v>2.4108757114917259</v>
      </c>
      <c r="I39" s="229">
        <v>2.4746128174397342</v>
      </c>
      <c r="J39" s="229">
        <v>1.8284779686640189</v>
      </c>
      <c r="K39" s="229">
        <v>1.6454419600970811</v>
      </c>
      <c r="L39" s="229">
        <v>3.3038286584780492</v>
      </c>
      <c r="M39" s="229">
        <v>2.0019494576146029</v>
      </c>
      <c r="N39" s="229">
        <v>0.39653124301906451</v>
      </c>
      <c r="O39" s="229">
        <v>0.47631004651688202</v>
      </c>
      <c r="P39" s="229">
        <v>0.31549653555681823</v>
      </c>
      <c r="Q39" s="229">
        <v>0.62674554980826158</v>
      </c>
      <c r="R39" s="229">
        <v>1.492323567615518</v>
      </c>
      <c r="S39" s="229">
        <v>2.5824389663639611</v>
      </c>
      <c r="T39" s="229">
        <v>2.5453481268847651</v>
      </c>
      <c r="U39" s="229">
        <v>4.066133667128434</v>
      </c>
      <c r="V39" s="229">
        <v>4.1762944452363158</v>
      </c>
      <c r="W39" s="229">
        <v>3.9037899320115739</v>
      </c>
      <c r="X39" s="229">
        <v>4.0561601219227086</v>
      </c>
      <c r="Y39" s="229">
        <v>4.0770889950695137</v>
      </c>
      <c r="DA39" s="73" t="s">
        <v>2667</v>
      </c>
    </row>
    <row r="40" spans="1:105" ht="12" customHeight="1" x14ac:dyDescent="0.25">
      <c r="A40" s="46" t="s">
        <v>32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2668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2669</v>
      </c>
    </row>
    <row r="42" spans="1:105" ht="12" customHeight="1" x14ac:dyDescent="0.25">
      <c r="A42" s="46" t="s">
        <v>35</v>
      </c>
      <c r="B42" s="229">
        <v>2.3119259712855671</v>
      </c>
      <c r="C42" s="229">
        <v>2.16673677197543</v>
      </c>
      <c r="D42" s="229">
        <v>2.584732494692815</v>
      </c>
      <c r="E42" s="229">
        <v>1.562463558811662</v>
      </c>
      <c r="F42" s="229">
        <v>1.27945497269804</v>
      </c>
      <c r="G42" s="229">
        <v>1.185861651731126</v>
      </c>
      <c r="H42" s="229">
        <v>1.0305022305048199</v>
      </c>
      <c r="I42" s="229">
        <v>0.84417083800693316</v>
      </c>
      <c r="J42" s="229">
        <v>1.209207215592387</v>
      </c>
      <c r="K42" s="229">
        <v>0.88047755315781695</v>
      </c>
      <c r="L42" s="229">
        <v>0.64210528669830214</v>
      </c>
      <c r="M42" s="229">
        <v>1.0843384271648351</v>
      </c>
      <c r="N42" s="229">
        <v>1.5334407685968761</v>
      </c>
      <c r="O42" s="229">
        <v>1.648912373024874</v>
      </c>
      <c r="P42" s="229">
        <v>1.586681617964073</v>
      </c>
      <c r="Q42" s="229">
        <v>2.6391314762483811</v>
      </c>
      <c r="R42" s="229">
        <v>2.5125754782351728</v>
      </c>
      <c r="S42" s="229">
        <v>1.742654529737435</v>
      </c>
      <c r="T42" s="229">
        <v>0.35331378027159888</v>
      </c>
      <c r="U42" s="229">
        <v>0.28743872221751798</v>
      </c>
      <c r="V42" s="229">
        <v>3.2042531824695297E-2</v>
      </c>
      <c r="W42" s="229">
        <v>9.5016901377569862</v>
      </c>
      <c r="X42" s="229">
        <v>7.850935476515688</v>
      </c>
      <c r="Y42" s="229">
        <v>6.6826630391074131</v>
      </c>
      <c r="DA42" s="73" t="s">
        <v>2670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2671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2672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2673</v>
      </c>
    </row>
    <row r="46" spans="1:105" ht="12" customHeight="1" x14ac:dyDescent="0.25">
      <c r="A46" s="57" t="s">
        <v>2592</v>
      </c>
      <c r="B46" s="261">
        <v>0</v>
      </c>
      <c r="C46" s="261">
        <v>0</v>
      </c>
      <c r="D46" s="261">
        <v>0</v>
      </c>
      <c r="E46" s="261">
        <v>0</v>
      </c>
      <c r="F46" s="261">
        <v>0</v>
      </c>
      <c r="G46" s="261">
        <v>0</v>
      </c>
      <c r="H46" s="261">
        <v>0</v>
      </c>
      <c r="I46" s="261">
        <v>0</v>
      </c>
      <c r="J46" s="261">
        <v>0</v>
      </c>
      <c r="K46" s="261">
        <v>0</v>
      </c>
      <c r="L46" s="261">
        <v>0</v>
      </c>
      <c r="M46" s="261">
        <v>0</v>
      </c>
      <c r="N46" s="261">
        <v>0</v>
      </c>
      <c r="O46" s="261">
        <v>0</v>
      </c>
      <c r="P46" s="261">
        <v>0</v>
      </c>
      <c r="Q46" s="261">
        <v>0</v>
      </c>
      <c r="R46" s="261">
        <v>0</v>
      </c>
      <c r="S46" s="261">
        <v>0</v>
      </c>
      <c r="T46" s="261">
        <v>0</v>
      </c>
      <c r="U46" s="261">
        <v>0</v>
      </c>
      <c r="V46" s="261">
        <v>0</v>
      </c>
      <c r="W46" s="261">
        <v>0</v>
      </c>
      <c r="X46" s="261">
        <v>0</v>
      </c>
      <c r="Y46" s="261">
        <v>0</v>
      </c>
      <c r="DA46" s="70" t="s">
        <v>2674</v>
      </c>
    </row>
    <row r="47" spans="1:105" ht="12" customHeight="1" x14ac:dyDescent="0.25">
      <c r="A47" s="41" t="s">
        <v>2594</v>
      </c>
      <c r="B47" s="350">
        <v>0</v>
      </c>
      <c r="C47" s="350">
        <v>0</v>
      </c>
      <c r="D47" s="350">
        <v>0</v>
      </c>
      <c r="E47" s="350">
        <v>0</v>
      </c>
      <c r="F47" s="350">
        <v>0</v>
      </c>
      <c r="G47" s="350">
        <v>0</v>
      </c>
      <c r="H47" s="350">
        <v>0</v>
      </c>
      <c r="I47" s="350">
        <v>0</v>
      </c>
      <c r="J47" s="350">
        <v>0</v>
      </c>
      <c r="K47" s="350">
        <v>0</v>
      </c>
      <c r="L47" s="350">
        <v>0</v>
      </c>
      <c r="M47" s="350">
        <v>0</v>
      </c>
      <c r="N47" s="350">
        <v>0</v>
      </c>
      <c r="O47" s="350">
        <v>0</v>
      </c>
      <c r="P47" s="350">
        <v>0</v>
      </c>
      <c r="Q47" s="350">
        <v>0</v>
      </c>
      <c r="R47" s="350">
        <v>0</v>
      </c>
      <c r="S47" s="350">
        <v>0</v>
      </c>
      <c r="T47" s="350">
        <v>0</v>
      </c>
      <c r="U47" s="350">
        <v>0</v>
      </c>
      <c r="V47" s="350">
        <v>0</v>
      </c>
      <c r="W47" s="350">
        <v>0</v>
      </c>
      <c r="X47" s="350">
        <v>0</v>
      </c>
      <c r="Y47" s="350">
        <v>0</v>
      </c>
      <c r="DA47" s="97" t="s">
        <v>2675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429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1.0000000000000002</v>
      </c>
      <c r="C51" s="232">
        <f t="shared" si="3"/>
        <v>1</v>
      </c>
      <c r="D51" s="232">
        <f t="shared" si="3"/>
        <v>0.99999999999999978</v>
      </c>
      <c r="E51" s="232">
        <f t="shared" si="3"/>
        <v>0.99999999999999989</v>
      </c>
      <c r="F51" s="232">
        <f t="shared" si="3"/>
        <v>1</v>
      </c>
      <c r="G51" s="232">
        <f t="shared" si="3"/>
        <v>1.0000000000000002</v>
      </c>
      <c r="H51" s="232">
        <f t="shared" si="3"/>
        <v>1.0000000000000002</v>
      </c>
      <c r="I51" s="232">
        <f t="shared" si="3"/>
        <v>1.0000000000000002</v>
      </c>
      <c r="J51" s="232">
        <f t="shared" si="3"/>
        <v>1</v>
      </c>
      <c r="K51" s="232">
        <f t="shared" si="3"/>
        <v>0.99999999999999989</v>
      </c>
      <c r="L51" s="232">
        <f t="shared" si="3"/>
        <v>1.0000000000000002</v>
      </c>
      <c r="M51" s="232">
        <f t="shared" si="3"/>
        <v>1.0000000000000004</v>
      </c>
      <c r="N51" s="232">
        <f t="shared" si="3"/>
        <v>1</v>
      </c>
      <c r="O51" s="232">
        <f t="shared" si="3"/>
        <v>0.99999999999999978</v>
      </c>
      <c r="P51" s="232">
        <f t="shared" si="3"/>
        <v>0.99999999999999978</v>
      </c>
      <c r="Q51" s="232">
        <f t="shared" si="3"/>
        <v>1</v>
      </c>
      <c r="R51" s="232">
        <f t="shared" si="3"/>
        <v>1.0000000000000002</v>
      </c>
      <c r="S51" s="232">
        <f t="shared" si="3"/>
        <v>1</v>
      </c>
      <c r="T51" s="232">
        <f t="shared" si="3"/>
        <v>1</v>
      </c>
      <c r="U51" s="232">
        <f t="shared" si="3"/>
        <v>1</v>
      </c>
      <c r="V51" s="232">
        <f t="shared" si="3"/>
        <v>0.99999999999999956</v>
      </c>
      <c r="W51" s="232">
        <f t="shared" si="3"/>
        <v>1</v>
      </c>
      <c r="X51" s="232">
        <f t="shared" si="3"/>
        <v>1</v>
      </c>
      <c r="Y51" s="232">
        <f t="shared" si="3"/>
        <v>1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0</v>
      </c>
      <c r="C52" s="299">
        <f t="shared" si="4"/>
        <v>0</v>
      </c>
      <c r="D52" s="299">
        <f t="shared" si="4"/>
        <v>0</v>
      </c>
      <c r="E52" s="299">
        <f t="shared" si="4"/>
        <v>0</v>
      </c>
      <c r="F52" s="299">
        <f t="shared" si="4"/>
        <v>0</v>
      </c>
      <c r="G52" s="299">
        <f t="shared" si="4"/>
        <v>0</v>
      </c>
      <c r="H52" s="299">
        <f t="shared" si="4"/>
        <v>0</v>
      </c>
      <c r="I52" s="299">
        <f t="shared" si="4"/>
        <v>0</v>
      </c>
      <c r="J52" s="299">
        <f t="shared" si="4"/>
        <v>0</v>
      </c>
      <c r="K52" s="299">
        <f t="shared" si="4"/>
        <v>0</v>
      </c>
      <c r="L52" s="299">
        <f t="shared" si="4"/>
        <v>0</v>
      </c>
      <c r="M52" s="299">
        <f t="shared" si="4"/>
        <v>0</v>
      </c>
      <c r="N52" s="299">
        <f t="shared" si="4"/>
        <v>0</v>
      </c>
      <c r="O52" s="299">
        <f t="shared" si="4"/>
        <v>0</v>
      </c>
      <c r="P52" s="299">
        <f t="shared" si="4"/>
        <v>0</v>
      </c>
      <c r="Q52" s="299">
        <f t="shared" si="4"/>
        <v>0</v>
      </c>
      <c r="R52" s="299">
        <f t="shared" si="4"/>
        <v>0</v>
      </c>
      <c r="S52" s="299">
        <f t="shared" si="4"/>
        <v>0</v>
      </c>
      <c r="T52" s="299">
        <f t="shared" si="4"/>
        <v>0</v>
      </c>
      <c r="U52" s="299">
        <f t="shared" si="4"/>
        <v>0</v>
      </c>
      <c r="V52" s="299">
        <f t="shared" si="4"/>
        <v>0</v>
      </c>
      <c r="W52" s="299">
        <f t="shared" si="4"/>
        <v>0</v>
      </c>
      <c r="X52" s="299">
        <f t="shared" si="4"/>
        <v>0</v>
      </c>
      <c r="Y52" s="299">
        <f t="shared" si="4"/>
        <v>0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0</v>
      </c>
      <c r="C53" s="233">
        <f t="shared" si="5"/>
        <v>0</v>
      </c>
      <c r="D53" s="233">
        <f t="shared" si="5"/>
        <v>0</v>
      </c>
      <c r="E53" s="233">
        <f t="shared" si="5"/>
        <v>0</v>
      </c>
      <c r="F53" s="233">
        <f t="shared" si="5"/>
        <v>0</v>
      </c>
      <c r="G53" s="233">
        <f t="shared" si="5"/>
        <v>0</v>
      </c>
      <c r="H53" s="233">
        <f t="shared" si="5"/>
        <v>0</v>
      </c>
      <c r="I53" s="233">
        <f t="shared" si="5"/>
        <v>0</v>
      </c>
      <c r="J53" s="233">
        <f t="shared" si="5"/>
        <v>0</v>
      </c>
      <c r="K53" s="233">
        <f t="shared" si="5"/>
        <v>0</v>
      </c>
      <c r="L53" s="233">
        <f t="shared" si="5"/>
        <v>0</v>
      </c>
      <c r="M53" s="233">
        <f t="shared" si="5"/>
        <v>0</v>
      </c>
      <c r="N53" s="233">
        <f t="shared" si="5"/>
        <v>0</v>
      </c>
      <c r="O53" s="233">
        <f t="shared" si="5"/>
        <v>0</v>
      </c>
      <c r="P53" s="233">
        <f t="shared" si="5"/>
        <v>0</v>
      </c>
      <c r="Q53" s="233">
        <f t="shared" si="5"/>
        <v>0</v>
      </c>
      <c r="R53" s="233">
        <f t="shared" si="5"/>
        <v>0</v>
      </c>
      <c r="S53" s="233">
        <f t="shared" si="5"/>
        <v>0</v>
      </c>
      <c r="T53" s="233">
        <f t="shared" si="5"/>
        <v>0</v>
      </c>
      <c r="U53" s="233">
        <f t="shared" si="5"/>
        <v>0</v>
      </c>
      <c r="V53" s="233">
        <f t="shared" si="5"/>
        <v>0</v>
      </c>
      <c r="W53" s="233">
        <f t="shared" si="5"/>
        <v>0</v>
      </c>
      <c r="X53" s="233">
        <f t="shared" si="5"/>
        <v>0</v>
      </c>
      <c r="Y53" s="233">
        <f t="shared" si="5"/>
        <v>0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0</v>
      </c>
      <c r="C54" s="233">
        <f t="shared" si="6"/>
        <v>0</v>
      </c>
      <c r="D54" s="233">
        <f t="shared" si="6"/>
        <v>0</v>
      </c>
      <c r="E54" s="233">
        <f t="shared" si="6"/>
        <v>0</v>
      </c>
      <c r="F54" s="233">
        <f t="shared" si="6"/>
        <v>0</v>
      </c>
      <c r="G54" s="233">
        <f t="shared" si="6"/>
        <v>0</v>
      </c>
      <c r="H54" s="233">
        <f t="shared" si="6"/>
        <v>0</v>
      </c>
      <c r="I54" s="233">
        <f t="shared" si="6"/>
        <v>0</v>
      </c>
      <c r="J54" s="233">
        <f t="shared" si="6"/>
        <v>0</v>
      </c>
      <c r="K54" s="233">
        <f t="shared" si="6"/>
        <v>0</v>
      </c>
      <c r="L54" s="233">
        <f t="shared" si="6"/>
        <v>0</v>
      </c>
      <c r="M54" s="233">
        <f t="shared" si="6"/>
        <v>0</v>
      </c>
      <c r="N54" s="233">
        <f t="shared" si="6"/>
        <v>0</v>
      </c>
      <c r="O54" s="233">
        <f t="shared" si="6"/>
        <v>0</v>
      </c>
      <c r="P54" s="233">
        <f t="shared" si="6"/>
        <v>0</v>
      </c>
      <c r="Q54" s="233">
        <f t="shared" si="6"/>
        <v>0</v>
      </c>
      <c r="R54" s="233">
        <f t="shared" si="6"/>
        <v>0</v>
      </c>
      <c r="S54" s="233">
        <f t="shared" si="6"/>
        <v>0</v>
      </c>
      <c r="T54" s="233">
        <f t="shared" si="6"/>
        <v>0</v>
      </c>
      <c r="U54" s="233">
        <f t="shared" si="6"/>
        <v>0</v>
      </c>
      <c r="V54" s="233">
        <f t="shared" si="6"/>
        <v>0</v>
      </c>
      <c r="W54" s="233">
        <f t="shared" si="6"/>
        <v>0</v>
      </c>
      <c r="X54" s="233">
        <f t="shared" si="6"/>
        <v>0</v>
      </c>
      <c r="Y54" s="233">
        <f t="shared" si="6"/>
        <v>0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0</v>
      </c>
      <c r="C55" s="233">
        <f t="shared" si="7"/>
        <v>0</v>
      </c>
      <c r="D55" s="233">
        <f t="shared" si="7"/>
        <v>0</v>
      </c>
      <c r="E55" s="233">
        <f t="shared" si="7"/>
        <v>0</v>
      </c>
      <c r="F55" s="233">
        <f t="shared" si="7"/>
        <v>0</v>
      </c>
      <c r="G55" s="233">
        <f t="shared" si="7"/>
        <v>0</v>
      </c>
      <c r="H55" s="233">
        <f t="shared" si="7"/>
        <v>0</v>
      </c>
      <c r="I55" s="233">
        <f t="shared" si="7"/>
        <v>0</v>
      </c>
      <c r="J55" s="233">
        <f t="shared" si="7"/>
        <v>0</v>
      </c>
      <c r="K55" s="233">
        <f t="shared" si="7"/>
        <v>0</v>
      </c>
      <c r="L55" s="233">
        <f t="shared" si="7"/>
        <v>0</v>
      </c>
      <c r="M55" s="233">
        <f t="shared" si="7"/>
        <v>0</v>
      </c>
      <c r="N55" s="233">
        <f t="shared" si="7"/>
        <v>0</v>
      </c>
      <c r="O55" s="233">
        <f t="shared" si="7"/>
        <v>0</v>
      </c>
      <c r="P55" s="233">
        <f t="shared" si="7"/>
        <v>0</v>
      </c>
      <c r="Q55" s="233">
        <f t="shared" si="7"/>
        <v>0</v>
      </c>
      <c r="R55" s="233">
        <f t="shared" si="7"/>
        <v>0</v>
      </c>
      <c r="S55" s="233">
        <f t="shared" si="7"/>
        <v>0</v>
      </c>
      <c r="T55" s="233">
        <f t="shared" si="7"/>
        <v>0</v>
      </c>
      <c r="U55" s="233">
        <f t="shared" si="7"/>
        <v>0</v>
      </c>
      <c r="V55" s="233">
        <f t="shared" si="7"/>
        <v>0</v>
      </c>
      <c r="W55" s="233">
        <f t="shared" si="7"/>
        <v>0</v>
      </c>
      <c r="X55" s="233">
        <f t="shared" si="7"/>
        <v>0</v>
      </c>
      <c r="Y55" s="233">
        <f t="shared" si="7"/>
        <v>0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2.8296395491418706E-2</v>
      </c>
      <c r="C56" s="300">
        <f t="shared" si="8"/>
        <v>2.9582222291706754E-2</v>
      </c>
      <c r="D56" s="300">
        <f t="shared" si="8"/>
        <v>2.834043237994003E-2</v>
      </c>
      <c r="E56" s="300">
        <f t="shared" si="8"/>
        <v>1.5796928088658797E-2</v>
      </c>
      <c r="F56" s="300">
        <f t="shared" si="8"/>
        <v>1.8913234380332152E-2</v>
      </c>
      <c r="G56" s="300">
        <f t="shared" si="8"/>
        <v>1.8045904902410263E-2</v>
      </c>
      <c r="H56" s="300">
        <f t="shared" si="8"/>
        <v>1.2620363754276172E-2</v>
      </c>
      <c r="I56" s="300">
        <f t="shared" si="8"/>
        <v>1.0543556575641854E-2</v>
      </c>
      <c r="J56" s="300">
        <f t="shared" si="8"/>
        <v>9.2548532372761522E-3</v>
      </c>
      <c r="K56" s="300">
        <f t="shared" si="8"/>
        <v>8.8509381969027728E-3</v>
      </c>
      <c r="L56" s="300">
        <f t="shared" si="8"/>
        <v>1.3325015572655415E-2</v>
      </c>
      <c r="M56" s="300">
        <f t="shared" si="8"/>
        <v>1.8561040431310422E-2</v>
      </c>
      <c r="N56" s="300">
        <f t="shared" si="8"/>
        <v>9.6077273189326892E-3</v>
      </c>
      <c r="O56" s="300">
        <f t="shared" si="8"/>
        <v>1.2031057501102007E-2</v>
      </c>
      <c r="P56" s="300">
        <f t="shared" si="8"/>
        <v>1.2029240003693957E-2</v>
      </c>
      <c r="Q56" s="300">
        <f t="shared" si="8"/>
        <v>2.4583984630297914E-2</v>
      </c>
      <c r="R56" s="300">
        <f t="shared" si="8"/>
        <v>2.6665066078990558E-2</v>
      </c>
      <c r="S56" s="300">
        <f t="shared" si="8"/>
        <v>3.1082592891305903E-2</v>
      </c>
      <c r="T56" s="300">
        <f t="shared" si="8"/>
        <v>3.2925053218353116E-2</v>
      </c>
      <c r="U56" s="300">
        <f t="shared" si="8"/>
        <v>3.7362694175936781E-2</v>
      </c>
      <c r="V56" s="300">
        <f t="shared" si="8"/>
        <v>3.5913833673391106E-2</v>
      </c>
      <c r="W56" s="300">
        <f t="shared" si="8"/>
        <v>3.2432253262278027E-2</v>
      </c>
      <c r="X56" s="300">
        <f t="shared" si="8"/>
        <v>2.5139754782838402E-2</v>
      </c>
      <c r="Y56" s="300">
        <f t="shared" si="8"/>
        <v>2.3478465122350314E-2</v>
      </c>
      <c r="DA56" s="68"/>
    </row>
    <row r="57" spans="1:105" ht="12" customHeight="1" x14ac:dyDescent="0.25">
      <c r="A57" s="174" t="s">
        <v>2555</v>
      </c>
      <c r="B57" s="301">
        <f t="shared" ref="B57:Y57" si="9">IF(B$16=0,0,B$16/B$5)</f>
        <v>0.18340256337030644</v>
      </c>
      <c r="C57" s="301">
        <f t="shared" si="9"/>
        <v>0.19173662596476601</v>
      </c>
      <c r="D57" s="301">
        <f t="shared" si="9"/>
        <v>0.18368798764775937</v>
      </c>
      <c r="E57" s="301">
        <f t="shared" si="9"/>
        <v>0.10238749687093671</v>
      </c>
      <c r="F57" s="301">
        <f t="shared" si="9"/>
        <v>0.12258577839104171</v>
      </c>
      <c r="G57" s="301">
        <f t="shared" si="9"/>
        <v>0.116964198441548</v>
      </c>
      <c r="H57" s="301">
        <f t="shared" si="9"/>
        <v>8.1798653962901091E-2</v>
      </c>
      <c r="I57" s="301">
        <f t="shared" si="9"/>
        <v>6.8337866693974972E-2</v>
      </c>
      <c r="J57" s="301">
        <f t="shared" si="9"/>
        <v>5.9985159871234331E-2</v>
      </c>
      <c r="K57" s="301">
        <f t="shared" si="9"/>
        <v>5.7367192016962408E-2</v>
      </c>
      <c r="L57" s="301">
        <f t="shared" si="9"/>
        <v>8.6365841674618388E-2</v>
      </c>
      <c r="M57" s="301">
        <f t="shared" si="9"/>
        <v>0.12030303983256757</v>
      </c>
      <c r="N57" s="301">
        <f t="shared" si="9"/>
        <v>6.2272306696785927E-2</v>
      </c>
      <c r="O57" s="301">
        <f t="shared" si="9"/>
        <v>7.7979076396031535E-2</v>
      </c>
      <c r="P57" s="301">
        <f t="shared" si="9"/>
        <v>7.7967296320238591E-2</v>
      </c>
      <c r="Q57" s="301">
        <f t="shared" si="9"/>
        <v>0.15934064112230117</v>
      </c>
      <c r="R57" s="301">
        <f t="shared" si="9"/>
        <v>0.17282913199345737</v>
      </c>
      <c r="S57" s="301">
        <f t="shared" si="9"/>
        <v>0.20146125022142694</v>
      </c>
      <c r="T57" s="301">
        <f t="shared" si="9"/>
        <v>0.21340312271154779</v>
      </c>
      <c r="U57" s="301">
        <f t="shared" si="9"/>
        <v>0.24216561039959028</v>
      </c>
      <c r="V57" s="301">
        <f t="shared" si="9"/>
        <v>0.2327748478830905</v>
      </c>
      <c r="W57" s="301">
        <f t="shared" si="9"/>
        <v>0.2102090489221724</v>
      </c>
      <c r="X57" s="301">
        <f t="shared" si="9"/>
        <v>0.16294285507395256</v>
      </c>
      <c r="Y57" s="301">
        <f t="shared" si="9"/>
        <v>0.15217523690412238</v>
      </c>
      <c r="DA57" s="178"/>
    </row>
    <row r="58" spans="1:105" ht="12" customHeight="1" x14ac:dyDescent="0.25">
      <c r="A58" s="62" t="s">
        <v>2556</v>
      </c>
      <c r="B58" s="302">
        <f t="shared" ref="B58:Y58" si="10">IF(B$17=0,0,B$17/B$5)</f>
        <v>0.18340256337030644</v>
      </c>
      <c r="C58" s="302">
        <f t="shared" si="10"/>
        <v>0.19173662596476601</v>
      </c>
      <c r="D58" s="302">
        <f t="shared" si="10"/>
        <v>0.18368798764775937</v>
      </c>
      <c r="E58" s="302">
        <f t="shared" si="10"/>
        <v>0.10238749687093671</v>
      </c>
      <c r="F58" s="302">
        <f t="shared" si="10"/>
        <v>0.12258577839104171</v>
      </c>
      <c r="G58" s="302">
        <f t="shared" si="10"/>
        <v>0.116964198441548</v>
      </c>
      <c r="H58" s="302">
        <f t="shared" si="10"/>
        <v>8.1798653962901091E-2</v>
      </c>
      <c r="I58" s="302">
        <f t="shared" si="10"/>
        <v>6.8337866693974972E-2</v>
      </c>
      <c r="J58" s="302">
        <f t="shared" si="10"/>
        <v>5.9985159871234331E-2</v>
      </c>
      <c r="K58" s="302">
        <f t="shared" si="10"/>
        <v>5.7367192016962408E-2</v>
      </c>
      <c r="L58" s="302">
        <f t="shared" si="10"/>
        <v>8.6365841674618388E-2</v>
      </c>
      <c r="M58" s="302">
        <f t="shared" si="10"/>
        <v>0.12030303983256757</v>
      </c>
      <c r="N58" s="302">
        <f t="shared" si="10"/>
        <v>6.2272306696785927E-2</v>
      </c>
      <c r="O58" s="302">
        <f t="shared" si="10"/>
        <v>7.7979076396031535E-2</v>
      </c>
      <c r="P58" s="302">
        <f t="shared" si="10"/>
        <v>7.7967296320238591E-2</v>
      </c>
      <c r="Q58" s="302">
        <f t="shared" si="10"/>
        <v>0.15934064112230117</v>
      </c>
      <c r="R58" s="302">
        <f t="shared" si="10"/>
        <v>0.17282913199345737</v>
      </c>
      <c r="S58" s="302">
        <f t="shared" si="10"/>
        <v>0.20146125022142694</v>
      </c>
      <c r="T58" s="302">
        <f t="shared" si="10"/>
        <v>0.21340312271154779</v>
      </c>
      <c r="U58" s="302">
        <f t="shared" si="10"/>
        <v>0.24216561039959028</v>
      </c>
      <c r="V58" s="302">
        <f t="shared" si="10"/>
        <v>0.2327748478830905</v>
      </c>
      <c r="W58" s="302">
        <f t="shared" si="10"/>
        <v>0.2102090489221724</v>
      </c>
      <c r="X58" s="302">
        <f t="shared" si="10"/>
        <v>0.16294285507395256</v>
      </c>
      <c r="Y58" s="302">
        <f t="shared" si="10"/>
        <v>0.15217523690412238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0</v>
      </c>
      <c r="C59" s="302">
        <f t="shared" si="11"/>
        <v>0</v>
      </c>
      <c r="D59" s="302">
        <f t="shared" si="11"/>
        <v>0</v>
      </c>
      <c r="E59" s="302">
        <f t="shared" si="11"/>
        <v>0</v>
      </c>
      <c r="F59" s="302">
        <f t="shared" si="11"/>
        <v>0</v>
      </c>
      <c r="G59" s="302">
        <f t="shared" si="11"/>
        <v>0</v>
      </c>
      <c r="H59" s="302">
        <f t="shared" si="11"/>
        <v>0</v>
      </c>
      <c r="I59" s="302">
        <f t="shared" si="11"/>
        <v>0</v>
      </c>
      <c r="J59" s="302">
        <f t="shared" si="11"/>
        <v>0</v>
      </c>
      <c r="K59" s="302">
        <f t="shared" si="11"/>
        <v>0</v>
      </c>
      <c r="L59" s="302">
        <f t="shared" si="11"/>
        <v>0</v>
      </c>
      <c r="M59" s="302">
        <f t="shared" si="11"/>
        <v>0</v>
      </c>
      <c r="N59" s="302">
        <f t="shared" si="11"/>
        <v>0</v>
      </c>
      <c r="O59" s="302">
        <f t="shared" si="11"/>
        <v>0</v>
      </c>
      <c r="P59" s="302">
        <f t="shared" si="11"/>
        <v>0</v>
      </c>
      <c r="Q59" s="302">
        <f t="shared" si="11"/>
        <v>0</v>
      </c>
      <c r="R59" s="302">
        <f t="shared" si="11"/>
        <v>0</v>
      </c>
      <c r="S59" s="302">
        <f t="shared" si="11"/>
        <v>0</v>
      </c>
      <c r="T59" s="302">
        <f t="shared" si="11"/>
        <v>0</v>
      </c>
      <c r="U59" s="302">
        <f t="shared" si="11"/>
        <v>0</v>
      </c>
      <c r="V59" s="302">
        <f t="shared" si="11"/>
        <v>0</v>
      </c>
      <c r="W59" s="302">
        <f t="shared" si="11"/>
        <v>0</v>
      </c>
      <c r="X59" s="302">
        <f t="shared" si="11"/>
        <v>0</v>
      </c>
      <c r="Y59" s="302">
        <f t="shared" si="11"/>
        <v>0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0.13951014214479152</v>
      </c>
      <c r="C60" s="301">
        <f t="shared" si="12"/>
        <v>0.13075547912649119</v>
      </c>
      <c r="D60" s="301">
        <f t="shared" si="12"/>
        <v>0.1390863178666556</v>
      </c>
      <c r="E60" s="301">
        <f t="shared" si="12"/>
        <v>0.18099943289297088</v>
      </c>
      <c r="F60" s="301">
        <f t="shared" si="12"/>
        <v>0.1611605536149934</v>
      </c>
      <c r="G60" s="301">
        <f t="shared" si="12"/>
        <v>0.16570815265042976</v>
      </c>
      <c r="H60" s="301">
        <f t="shared" si="12"/>
        <v>0.19210383580808618</v>
      </c>
      <c r="I60" s="301">
        <f t="shared" si="12"/>
        <v>0.19262883052284147</v>
      </c>
      <c r="J60" s="301">
        <f t="shared" si="12"/>
        <v>0.21653457719135735</v>
      </c>
      <c r="K60" s="301">
        <f t="shared" si="12"/>
        <v>0.22400377464990492</v>
      </c>
      <c r="L60" s="301">
        <f t="shared" si="12"/>
        <v>0.17291788050351314</v>
      </c>
      <c r="M60" s="301">
        <f t="shared" si="12"/>
        <v>0.18138148179148289</v>
      </c>
      <c r="N60" s="301">
        <f t="shared" si="12"/>
        <v>0.24372215076251871</v>
      </c>
      <c r="O60" s="301">
        <f t="shared" si="12"/>
        <v>0.23088090702311717</v>
      </c>
      <c r="P60" s="301">
        <f t="shared" si="12"/>
        <v>0.23464165030607098</v>
      </c>
      <c r="Q60" s="301">
        <f t="shared" si="12"/>
        <v>0.17229591875706871</v>
      </c>
      <c r="R60" s="301">
        <f t="shared" si="12"/>
        <v>0.15435233750037072</v>
      </c>
      <c r="S60" s="301">
        <f t="shared" si="12"/>
        <v>0.12416714705900039</v>
      </c>
      <c r="T60" s="301">
        <f t="shared" si="12"/>
        <v>9.525083739654612E-2</v>
      </c>
      <c r="U60" s="301">
        <f t="shared" si="12"/>
        <v>7.278744062684829E-2</v>
      </c>
      <c r="V60" s="301">
        <f t="shared" si="12"/>
        <v>4.5151919961262499E-2</v>
      </c>
      <c r="W60" s="301">
        <f t="shared" si="12"/>
        <v>0.13086489975338383</v>
      </c>
      <c r="X60" s="301">
        <f t="shared" si="12"/>
        <v>0.16284075675833937</v>
      </c>
      <c r="Y60" s="301">
        <f t="shared" si="12"/>
        <v>0.16847806953993344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0.13951014214479152</v>
      </c>
      <c r="C61" s="302">
        <f t="shared" si="13"/>
        <v>0.13075547912649119</v>
      </c>
      <c r="D61" s="302">
        <f t="shared" si="13"/>
        <v>0.1390863178666556</v>
      </c>
      <c r="E61" s="302">
        <f t="shared" si="13"/>
        <v>0.18099943289297088</v>
      </c>
      <c r="F61" s="302">
        <f t="shared" si="13"/>
        <v>0.1611605536149934</v>
      </c>
      <c r="G61" s="302">
        <f t="shared" si="13"/>
        <v>0.16570815265042976</v>
      </c>
      <c r="H61" s="302">
        <f t="shared" si="13"/>
        <v>0.19210383580808618</v>
      </c>
      <c r="I61" s="302">
        <f t="shared" si="13"/>
        <v>0.19262883052284147</v>
      </c>
      <c r="J61" s="302">
        <f t="shared" si="13"/>
        <v>0.21653457719135735</v>
      </c>
      <c r="K61" s="302">
        <f t="shared" si="13"/>
        <v>0.22400377464990492</v>
      </c>
      <c r="L61" s="302">
        <f t="shared" si="13"/>
        <v>0.17291788050351314</v>
      </c>
      <c r="M61" s="302">
        <f t="shared" si="13"/>
        <v>0.18138148179148289</v>
      </c>
      <c r="N61" s="302">
        <f t="shared" si="13"/>
        <v>0.24372215076251871</v>
      </c>
      <c r="O61" s="302">
        <f t="shared" si="13"/>
        <v>0.23088090702311717</v>
      </c>
      <c r="P61" s="302">
        <f t="shared" si="13"/>
        <v>0.23464165030607098</v>
      </c>
      <c r="Q61" s="302">
        <f t="shared" si="13"/>
        <v>0.17229591875706871</v>
      </c>
      <c r="R61" s="302">
        <f t="shared" si="13"/>
        <v>0.15435233750037072</v>
      </c>
      <c r="S61" s="302">
        <f t="shared" si="13"/>
        <v>0.12416714705900039</v>
      </c>
      <c r="T61" s="302">
        <f t="shared" si="13"/>
        <v>9.525083739654612E-2</v>
      </c>
      <c r="U61" s="302">
        <f t="shared" si="13"/>
        <v>7.278744062684829E-2</v>
      </c>
      <c r="V61" s="302">
        <f t="shared" si="13"/>
        <v>4.5151919961262499E-2</v>
      </c>
      <c r="W61" s="302">
        <f t="shared" si="13"/>
        <v>0.13086489975338383</v>
      </c>
      <c r="X61" s="302">
        <f t="shared" si="13"/>
        <v>0.16284075675833937</v>
      </c>
      <c r="Y61" s="302">
        <f t="shared" si="13"/>
        <v>0.16847806953993344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0</v>
      </c>
      <c r="C62" s="302">
        <f t="shared" si="14"/>
        <v>0</v>
      </c>
      <c r="D62" s="302">
        <f t="shared" si="14"/>
        <v>0</v>
      </c>
      <c r="E62" s="302">
        <f t="shared" si="14"/>
        <v>0</v>
      </c>
      <c r="F62" s="302">
        <f t="shared" si="14"/>
        <v>0</v>
      </c>
      <c r="G62" s="302">
        <f t="shared" si="14"/>
        <v>0</v>
      </c>
      <c r="H62" s="302">
        <f t="shared" si="14"/>
        <v>0</v>
      </c>
      <c r="I62" s="302">
        <f t="shared" si="14"/>
        <v>0</v>
      </c>
      <c r="J62" s="302">
        <f t="shared" si="14"/>
        <v>0</v>
      </c>
      <c r="K62" s="302">
        <f t="shared" si="14"/>
        <v>0</v>
      </c>
      <c r="L62" s="302">
        <f t="shared" si="14"/>
        <v>0</v>
      </c>
      <c r="M62" s="302">
        <f t="shared" si="14"/>
        <v>0</v>
      </c>
      <c r="N62" s="302">
        <f t="shared" si="14"/>
        <v>0</v>
      </c>
      <c r="O62" s="302">
        <f t="shared" si="14"/>
        <v>0</v>
      </c>
      <c r="P62" s="302">
        <f t="shared" si="14"/>
        <v>0</v>
      </c>
      <c r="Q62" s="302">
        <f t="shared" si="14"/>
        <v>0</v>
      </c>
      <c r="R62" s="302">
        <f t="shared" si="14"/>
        <v>0</v>
      </c>
      <c r="S62" s="302">
        <f t="shared" si="14"/>
        <v>0</v>
      </c>
      <c r="T62" s="302">
        <f t="shared" si="14"/>
        <v>0</v>
      </c>
      <c r="U62" s="302">
        <f t="shared" si="14"/>
        <v>0</v>
      </c>
      <c r="V62" s="302">
        <f t="shared" si="14"/>
        <v>0</v>
      </c>
      <c r="W62" s="302">
        <f t="shared" si="14"/>
        <v>0</v>
      </c>
      <c r="X62" s="302">
        <f t="shared" si="14"/>
        <v>0</v>
      </c>
      <c r="Y62" s="302">
        <f t="shared" si="14"/>
        <v>0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0.26200366195758074</v>
      </c>
      <c r="C63" s="301">
        <f t="shared" si="15"/>
        <v>0.27390946566395147</v>
      </c>
      <c r="D63" s="301">
        <f t="shared" si="15"/>
        <v>0.26241141092537051</v>
      </c>
      <c r="E63" s="301">
        <f t="shared" si="15"/>
        <v>0.14626785267276679</v>
      </c>
      <c r="F63" s="301">
        <f t="shared" si="15"/>
        <v>0.17512254055863091</v>
      </c>
      <c r="G63" s="301">
        <f t="shared" si="15"/>
        <v>0.16709171205935433</v>
      </c>
      <c r="H63" s="301">
        <f t="shared" si="15"/>
        <v>0.1168552199470016</v>
      </c>
      <c r="I63" s="301">
        <f t="shared" si="15"/>
        <v>9.7625523848535692E-2</v>
      </c>
      <c r="J63" s="301">
        <f t="shared" si="15"/>
        <v>8.5693085530334764E-2</v>
      </c>
      <c r="K63" s="301">
        <f t="shared" si="15"/>
        <v>8.1953131452803474E-2</v>
      </c>
      <c r="L63" s="301">
        <f t="shared" si="15"/>
        <v>0.12337977382088339</v>
      </c>
      <c r="M63" s="301">
        <f t="shared" si="15"/>
        <v>0.17186148547509658</v>
      </c>
      <c r="N63" s="301">
        <f t="shared" si="15"/>
        <v>8.8960438138265624E-2</v>
      </c>
      <c r="O63" s="301">
        <f t="shared" si="15"/>
        <v>0.11139868056575936</v>
      </c>
      <c r="P63" s="301">
        <f t="shared" si="15"/>
        <v>0.11138185188605515</v>
      </c>
      <c r="Q63" s="301">
        <f t="shared" si="15"/>
        <v>0.22762948731757329</v>
      </c>
      <c r="R63" s="301">
        <f t="shared" si="15"/>
        <v>0.24689875999065333</v>
      </c>
      <c r="S63" s="301">
        <f t="shared" si="15"/>
        <v>0.28780178603061013</v>
      </c>
      <c r="T63" s="301">
        <f t="shared" si="15"/>
        <v>0.30486160387363992</v>
      </c>
      <c r="U63" s="301">
        <f t="shared" si="15"/>
        <v>0.34595087199941471</v>
      </c>
      <c r="V63" s="301">
        <f t="shared" si="15"/>
        <v>0.3325354969758435</v>
      </c>
      <c r="W63" s="301">
        <f t="shared" si="15"/>
        <v>0.3002986413173892</v>
      </c>
      <c r="X63" s="301">
        <f t="shared" si="15"/>
        <v>0.23277550724850363</v>
      </c>
      <c r="Y63" s="301">
        <f t="shared" si="15"/>
        <v>0.21739319557731768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0.26200366195758074</v>
      </c>
      <c r="C64" s="302">
        <f t="shared" si="16"/>
        <v>0.27390946566395147</v>
      </c>
      <c r="D64" s="302">
        <f t="shared" si="16"/>
        <v>0.26241141092537051</v>
      </c>
      <c r="E64" s="302">
        <f t="shared" si="16"/>
        <v>0.14626785267276679</v>
      </c>
      <c r="F64" s="302">
        <f t="shared" si="16"/>
        <v>0.17512254055863091</v>
      </c>
      <c r="G64" s="302">
        <f t="shared" si="16"/>
        <v>0.16709171205935433</v>
      </c>
      <c r="H64" s="302">
        <f t="shared" si="16"/>
        <v>0.1168552199470016</v>
      </c>
      <c r="I64" s="302">
        <f t="shared" si="16"/>
        <v>9.7625523848535692E-2</v>
      </c>
      <c r="J64" s="302">
        <f t="shared" si="16"/>
        <v>8.5693085530334764E-2</v>
      </c>
      <c r="K64" s="302">
        <f t="shared" si="16"/>
        <v>8.1953131452803474E-2</v>
      </c>
      <c r="L64" s="302">
        <f t="shared" si="16"/>
        <v>0.12337977382088339</v>
      </c>
      <c r="M64" s="302">
        <f t="shared" si="16"/>
        <v>0.17186148547509658</v>
      </c>
      <c r="N64" s="302">
        <f t="shared" si="16"/>
        <v>8.8960438138265624E-2</v>
      </c>
      <c r="O64" s="302">
        <f t="shared" si="16"/>
        <v>0.11139868056575936</v>
      </c>
      <c r="P64" s="302">
        <f t="shared" si="16"/>
        <v>0.11138185188605515</v>
      </c>
      <c r="Q64" s="302">
        <f t="shared" si="16"/>
        <v>0.22762948731757329</v>
      </c>
      <c r="R64" s="302">
        <f t="shared" si="16"/>
        <v>0.24689875999065333</v>
      </c>
      <c r="S64" s="302">
        <f t="shared" si="16"/>
        <v>0.28780178603061013</v>
      </c>
      <c r="T64" s="302">
        <f t="shared" si="16"/>
        <v>0.30486160387363992</v>
      </c>
      <c r="U64" s="302">
        <f t="shared" si="16"/>
        <v>0.34595087199941471</v>
      </c>
      <c r="V64" s="302">
        <f t="shared" si="16"/>
        <v>0.3325354969758435</v>
      </c>
      <c r="W64" s="302">
        <f t="shared" si="16"/>
        <v>0.3002986413173892</v>
      </c>
      <c r="X64" s="302">
        <f t="shared" si="16"/>
        <v>0.23277550724850363</v>
      </c>
      <c r="Y64" s="302">
        <f t="shared" si="16"/>
        <v>0.21739319557731768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0</v>
      </c>
      <c r="C65" s="302">
        <f t="shared" si="17"/>
        <v>0</v>
      </c>
      <c r="D65" s="302">
        <f t="shared" si="17"/>
        <v>0</v>
      </c>
      <c r="E65" s="302">
        <f t="shared" si="17"/>
        <v>0</v>
      </c>
      <c r="F65" s="302">
        <f t="shared" si="17"/>
        <v>0</v>
      </c>
      <c r="G65" s="302">
        <f t="shared" si="17"/>
        <v>0</v>
      </c>
      <c r="H65" s="302">
        <f t="shared" si="17"/>
        <v>0</v>
      </c>
      <c r="I65" s="302">
        <f t="shared" si="17"/>
        <v>0</v>
      </c>
      <c r="J65" s="302">
        <f t="shared" si="17"/>
        <v>0</v>
      </c>
      <c r="K65" s="302">
        <f t="shared" si="17"/>
        <v>0</v>
      </c>
      <c r="L65" s="302">
        <f t="shared" si="17"/>
        <v>0</v>
      </c>
      <c r="M65" s="302">
        <f t="shared" si="17"/>
        <v>0</v>
      </c>
      <c r="N65" s="302">
        <f t="shared" si="17"/>
        <v>0</v>
      </c>
      <c r="O65" s="302">
        <f t="shared" si="17"/>
        <v>0</v>
      </c>
      <c r="P65" s="302">
        <f t="shared" si="17"/>
        <v>0</v>
      </c>
      <c r="Q65" s="302">
        <f t="shared" si="17"/>
        <v>0</v>
      </c>
      <c r="R65" s="302">
        <f t="shared" si="17"/>
        <v>0</v>
      </c>
      <c r="S65" s="302">
        <f t="shared" si="17"/>
        <v>0</v>
      </c>
      <c r="T65" s="302">
        <f t="shared" si="17"/>
        <v>0</v>
      </c>
      <c r="U65" s="302">
        <f t="shared" si="17"/>
        <v>0</v>
      </c>
      <c r="V65" s="302">
        <f t="shared" si="17"/>
        <v>0</v>
      </c>
      <c r="W65" s="302">
        <f t="shared" si="17"/>
        <v>0</v>
      </c>
      <c r="X65" s="302">
        <f t="shared" si="17"/>
        <v>0</v>
      </c>
      <c r="Y65" s="302">
        <f t="shared" si="17"/>
        <v>0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0.38678723703590284</v>
      </c>
      <c r="C66" s="301">
        <f t="shared" si="18"/>
        <v>0.37401620695308457</v>
      </c>
      <c r="D66" s="301">
        <f t="shared" si="18"/>
        <v>0.38647385118027433</v>
      </c>
      <c r="E66" s="301">
        <f t="shared" si="18"/>
        <v>0.55454828947466672</v>
      </c>
      <c r="F66" s="301">
        <f t="shared" si="18"/>
        <v>0.52221789305500188</v>
      </c>
      <c r="G66" s="301">
        <f t="shared" si="18"/>
        <v>0.5321900319462578</v>
      </c>
      <c r="H66" s="301">
        <f t="shared" si="18"/>
        <v>0.59662192652773516</v>
      </c>
      <c r="I66" s="301">
        <f t="shared" si="18"/>
        <v>0.63086422235900619</v>
      </c>
      <c r="J66" s="301">
        <f t="shared" si="18"/>
        <v>0.62853232416979732</v>
      </c>
      <c r="K66" s="301">
        <f t="shared" si="18"/>
        <v>0.62782496368342633</v>
      </c>
      <c r="L66" s="301">
        <f t="shared" si="18"/>
        <v>0.60401148842832986</v>
      </c>
      <c r="M66" s="301">
        <f t="shared" si="18"/>
        <v>0.50789295246954291</v>
      </c>
      <c r="N66" s="301">
        <f t="shared" si="18"/>
        <v>0.59543737708349709</v>
      </c>
      <c r="O66" s="301">
        <f t="shared" si="18"/>
        <v>0.5677102785139897</v>
      </c>
      <c r="P66" s="301">
        <f t="shared" si="18"/>
        <v>0.56397996148394114</v>
      </c>
      <c r="Q66" s="301">
        <f t="shared" si="18"/>
        <v>0.41614996817275901</v>
      </c>
      <c r="R66" s="301">
        <f t="shared" si="18"/>
        <v>0.39925470443652827</v>
      </c>
      <c r="S66" s="301">
        <f t="shared" si="18"/>
        <v>0.35548722379765657</v>
      </c>
      <c r="T66" s="301">
        <f t="shared" si="18"/>
        <v>0.35355938279991317</v>
      </c>
      <c r="U66" s="301">
        <f t="shared" si="18"/>
        <v>0.30173338279820994</v>
      </c>
      <c r="V66" s="301">
        <f t="shared" si="18"/>
        <v>0.35362390150641193</v>
      </c>
      <c r="W66" s="301">
        <f t="shared" si="18"/>
        <v>0.32619515674477662</v>
      </c>
      <c r="X66" s="301">
        <f t="shared" si="18"/>
        <v>0.41630112613636616</v>
      </c>
      <c r="Y66" s="301">
        <f t="shared" si="18"/>
        <v>0.43847503285627626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0</v>
      </c>
      <c r="C67" s="301">
        <f t="shared" si="19"/>
        <v>0</v>
      </c>
      <c r="D67" s="301">
        <f t="shared" si="19"/>
        <v>0</v>
      </c>
      <c r="E67" s="301">
        <f t="shared" si="19"/>
        <v>0</v>
      </c>
      <c r="F67" s="301">
        <f t="shared" si="19"/>
        <v>0</v>
      </c>
      <c r="G67" s="301">
        <f t="shared" si="19"/>
        <v>0</v>
      </c>
      <c r="H67" s="301">
        <f t="shared" si="19"/>
        <v>0</v>
      </c>
      <c r="I67" s="301">
        <f t="shared" si="19"/>
        <v>0</v>
      </c>
      <c r="J67" s="301">
        <f t="shared" si="19"/>
        <v>0</v>
      </c>
      <c r="K67" s="301">
        <f t="shared" si="19"/>
        <v>0</v>
      </c>
      <c r="L67" s="301">
        <f t="shared" si="19"/>
        <v>0</v>
      </c>
      <c r="M67" s="301">
        <f t="shared" si="19"/>
        <v>0</v>
      </c>
      <c r="N67" s="301">
        <f t="shared" si="19"/>
        <v>0</v>
      </c>
      <c r="O67" s="301">
        <f t="shared" si="19"/>
        <v>0</v>
      </c>
      <c r="P67" s="301">
        <f t="shared" si="19"/>
        <v>0</v>
      </c>
      <c r="Q67" s="301">
        <f t="shared" si="19"/>
        <v>0</v>
      </c>
      <c r="R67" s="301">
        <f t="shared" si="19"/>
        <v>0</v>
      </c>
      <c r="S67" s="301">
        <f t="shared" si="19"/>
        <v>0</v>
      </c>
      <c r="T67" s="301">
        <f t="shared" si="19"/>
        <v>0</v>
      </c>
      <c r="U67" s="301">
        <f t="shared" si="19"/>
        <v>0</v>
      </c>
      <c r="V67" s="301">
        <f t="shared" si="19"/>
        <v>0</v>
      </c>
      <c r="W67" s="301">
        <f t="shared" si="19"/>
        <v>0</v>
      </c>
      <c r="X67" s="301">
        <f t="shared" si="19"/>
        <v>0</v>
      </c>
      <c r="Y67" s="301">
        <f t="shared" si="19"/>
        <v>0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0</v>
      </c>
      <c r="C68" s="235">
        <f t="shared" si="20"/>
        <v>0</v>
      </c>
      <c r="D68" s="235">
        <f t="shared" si="20"/>
        <v>0</v>
      </c>
      <c r="E68" s="235">
        <f t="shared" si="20"/>
        <v>0</v>
      </c>
      <c r="F68" s="235">
        <f t="shared" si="20"/>
        <v>0</v>
      </c>
      <c r="G68" s="235">
        <f t="shared" si="20"/>
        <v>0</v>
      </c>
      <c r="H68" s="235">
        <f t="shared" si="20"/>
        <v>0</v>
      </c>
      <c r="I68" s="235">
        <f t="shared" si="20"/>
        <v>0</v>
      </c>
      <c r="J68" s="235">
        <f t="shared" si="20"/>
        <v>0</v>
      </c>
      <c r="K68" s="235">
        <f t="shared" si="20"/>
        <v>0</v>
      </c>
      <c r="L68" s="235">
        <f t="shared" si="20"/>
        <v>0</v>
      </c>
      <c r="M68" s="235">
        <f t="shared" si="20"/>
        <v>0</v>
      </c>
      <c r="N68" s="235">
        <f t="shared" si="20"/>
        <v>0</v>
      </c>
      <c r="O68" s="235">
        <f t="shared" si="20"/>
        <v>0</v>
      </c>
      <c r="P68" s="235">
        <f t="shared" si="20"/>
        <v>0</v>
      </c>
      <c r="Q68" s="235">
        <f t="shared" si="20"/>
        <v>0</v>
      </c>
      <c r="R68" s="235">
        <f t="shared" si="20"/>
        <v>0</v>
      </c>
      <c r="S68" s="235">
        <f t="shared" si="20"/>
        <v>0</v>
      </c>
      <c r="T68" s="235">
        <f t="shared" si="20"/>
        <v>0</v>
      </c>
      <c r="U68" s="235">
        <f t="shared" si="20"/>
        <v>0</v>
      </c>
      <c r="V68" s="235">
        <f t="shared" si="20"/>
        <v>0</v>
      </c>
      <c r="W68" s="235">
        <f t="shared" si="20"/>
        <v>0</v>
      </c>
      <c r="X68" s="235">
        <f t="shared" si="20"/>
        <v>0</v>
      </c>
      <c r="Y68" s="235">
        <f t="shared" si="20"/>
        <v>0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430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0">
        <f>IF(B$5=0,0,B$5/MAE_fec!B$5)</f>
        <v>0.95424679005441071</v>
      </c>
      <c r="C72" s="320">
        <f>IF(C$5=0,0,C$5/MAE_fec!C$5)</f>
        <v>1.0272032223059204</v>
      </c>
      <c r="D72" s="320">
        <f>IF(D$5=0,0,D$5/MAE_fec!D$5)</f>
        <v>0.95693529003833533</v>
      </c>
      <c r="E72" s="320">
        <f>IF(E$5=0,0,E$5/MAE_fec!E$5)</f>
        <v>0.51241526488217892</v>
      </c>
      <c r="F72" s="320">
        <f>IF(F$5=0,0,F$5/MAE_fec!F$5)</f>
        <v>0.60218924694140386</v>
      </c>
      <c r="G72" s="320">
        <f>IF(G$5=0,0,G$5/MAE_fec!G$5)</f>
        <v>0.57536950098639961</v>
      </c>
      <c r="H72" s="320">
        <f>IF(H$5=0,0,H$5/MAE_fec!H$5)</f>
        <v>0.42395382493576</v>
      </c>
      <c r="I72" s="320">
        <f>IF(I$5=0,0,I$5/MAE_fec!I$5)</f>
        <v>0.37469606146691592</v>
      </c>
      <c r="J72" s="320">
        <f>IF(J$5=0,0,J$5/MAE_fec!J$5)</f>
        <v>0.33996997840123061</v>
      </c>
      <c r="K72" s="320">
        <f>IF(K$5=0,0,K$5/MAE_fec!K$5)</f>
        <v>0.31041568385641277</v>
      </c>
      <c r="L72" s="320">
        <f>IF(L$5=0,0,L$5/MAE_fec!L$5)</f>
        <v>0.42287889440285631</v>
      </c>
      <c r="M72" s="320">
        <f>IF(M$5=0,0,M$5/MAE_fec!M$5)</f>
        <v>0.55612650113159079</v>
      </c>
      <c r="N72" s="320">
        <f>IF(N$5=0,0,N$5/MAE_fec!N$5)</f>
        <v>0.34188542245488324</v>
      </c>
      <c r="O72" s="320">
        <f>IF(O$5=0,0,O$5/MAE_fec!O$5)</f>
        <v>0.39969964699027122</v>
      </c>
      <c r="P72" s="320">
        <f>IF(P$5=0,0,P$5/MAE_fec!P$5)</f>
        <v>0.39665274317686261</v>
      </c>
      <c r="Q72" s="320">
        <f>IF(Q$5=0,0,Q$5/MAE_fec!Q$5)</f>
        <v>0.75505540041511443</v>
      </c>
      <c r="R72" s="320">
        <f>IF(R$5=0,0,R$5/MAE_fec!R$5)</f>
        <v>0.85650792080684846</v>
      </c>
      <c r="S72" s="320">
        <f>IF(S$5=0,0,S$5/MAE_fec!S$5)</f>
        <v>1.1059652390660342</v>
      </c>
      <c r="T72" s="320">
        <f>IF(T$5=0,0,T$5/MAE_fec!T$5)</f>
        <v>1.252199482272591</v>
      </c>
      <c r="U72" s="320">
        <f>IF(U$5=0,0,U$5/MAE_fec!U$5)</f>
        <v>1.6270160579417114</v>
      </c>
      <c r="V72" s="320">
        <f>IF(V$5=0,0,V$5/MAE_fec!V$5)</f>
        <v>1.3894587925533264</v>
      </c>
      <c r="W72" s="320">
        <f>IF(W$5=0,0,W$5/MAE_fec!W$5)</f>
        <v>1.1401534444202619</v>
      </c>
      <c r="X72" s="320">
        <f>IF(X$5=0,0,X$5/MAE_fec!X$5)</f>
        <v>0.79118693462381995</v>
      </c>
      <c r="Y72" s="320">
        <f>IF(Y$5=0,0,Y$5/MAE_fec!Y$5)</f>
        <v>0.73365703978405561</v>
      </c>
      <c r="DA72" s="95"/>
    </row>
    <row r="73" spans="1:105" ht="12" customHeight="1" x14ac:dyDescent="0.25">
      <c r="A73" s="55" t="s">
        <v>91</v>
      </c>
      <c r="B73" s="330">
        <f>IF(B$6=0,0,B$6/MAE_fec!B$6)</f>
        <v>0</v>
      </c>
      <c r="C73" s="330">
        <f>IF(C$6=0,0,C$6/MAE_fec!C$6)</f>
        <v>0</v>
      </c>
      <c r="D73" s="330">
        <f>IF(D$6=0,0,D$6/MAE_fec!D$6)</f>
        <v>0</v>
      </c>
      <c r="E73" s="330">
        <f>IF(E$6=0,0,E$6/MAE_fec!E$6)</f>
        <v>0</v>
      </c>
      <c r="F73" s="330">
        <f>IF(F$6=0,0,F$6/MAE_fec!F$6)</f>
        <v>0</v>
      </c>
      <c r="G73" s="330">
        <f>IF(G$6=0,0,G$6/MAE_fec!G$6)</f>
        <v>0</v>
      </c>
      <c r="H73" s="330">
        <f>IF(H$6=0,0,H$6/MAE_fec!H$6)</f>
        <v>0</v>
      </c>
      <c r="I73" s="330">
        <f>IF(I$6=0,0,I$6/MAE_fec!I$6)</f>
        <v>0</v>
      </c>
      <c r="J73" s="330">
        <f>IF(J$6=0,0,J$6/MAE_fec!J$6)</f>
        <v>0</v>
      </c>
      <c r="K73" s="330">
        <f>IF(K$6=0,0,K$6/MAE_fec!K$6)</f>
        <v>0</v>
      </c>
      <c r="L73" s="330">
        <f>IF(L$6=0,0,L$6/MAE_fec!L$6)</f>
        <v>0</v>
      </c>
      <c r="M73" s="330">
        <f>IF(M$6=0,0,M$6/MAE_fec!M$6)</f>
        <v>0</v>
      </c>
      <c r="N73" s="330">
        <f>IF(N$6=0,0,N$6/MAE_fec!N$6)</f>
        <v>0</v>
      </c>
      <c r="O73" s="330">
        <f>IF(O$6=0,0,O$6/MAE_fec!O$6)</f>
        <v>0</v>
      </c>
      <c r="P73" s="330">
        <f>IF(P$6=0,0,P$6/MAE_fec!P$6)</f>
        <v>0</v>
      </c>
      <c r="Q73" s="330">
        <f>IF(Q$6=0,0,Q$6/MAE_fec!Q$6)</f>
        <v>0</v>
      </c>
      <c r="R73" s="330">
        <f>IF(R$6=0,0,R$6/MAE_fec!R$6)</f>
        <v>0</v>
      </c>
      <c r="S73" s="330">
        <f>IF(S$6=0,0,S$6/MAE_fec!S$6)</f>
        <v>0</v>
      </c>
      <c r="T73" s="330">
        <f>IF(T$6=0,0,T$6/MAE_fec!T$6)</f>
        <v>0</v>
      </c>
      <c r="U73" s="330">
        <f>IF(U$6=0,0,U$6/MAE_fec!U$6)</f>
        <v>0</v>
      </c>
      <c r="V73" s="330">
        <f>IF(V$6=0,0,V$6/MAE_fec!V$6)</f>
        <v>0</v>
      </c>
      <c r="W73" s="330">
        <f>IF(W$6=0,0,W$6/MAE_fec!W$6)</f>
        <v>0</v>
      </c>
      <c r="X73" s="330">
        <f>IF(X$6=0,0,X$6/MAE_fec!X$6)</f>
        <v>0</v>
      </c>
      <c r="Y73" s="330">
        <f>IF(Y$6=0,0,Y$6/MAE_fec!Y$6)</f>
        <v>0</v>
      </c>
      <c r="DA73" s="67"/>
    </row>
    <row r="74" spans="1:105" ht="12" customHeight="1" x14ac:dyDescent="0.25">
      <c r="A74" s="173" t="s">
        <v>92</v>
      </c>
      <c r="B74" s="331">
        <f>IF(B$7=0,0,B$7/MAE_fec!B$7)</f>
        <v>0</v>
      </c>
      <c r="C74" s="331">
        <f>IF(C$7=0,0,C$7/MAE_fec!C$7)</f>
        <v>0</v>
      </c>
      <c r="D74" s="331">
        <f>IF(D$7=0,0,D$7/MAE_fec!D$7)</f>
        <v>0</v>
      </c>
      <c r="E74" s="331">
        <f>IF(E$7=0,0,E$7/MAE_fec!E$7)</f>
        <v>0</v>
      </c>
      <c r="F74" s="331">
        <f>IF(F$7=0,0,F$7/MAE_fec!F$7)</f>
        <v>0</v>
      </c>
      <c r="G74" s="331">
        <f>IF(G$7=0,0,G$7/MAE_fec!G$7)</f>
        <v>0</v>
      </c>
      <c r="H74" s="331">
        <f>IF(H$7=0,0,H$7/MAE_fec!H$7)</f>
        <v>0</v>
      </c>
      <c r="I74" s="331">
        <f>IF(I$7=0,0,I$7/MAE_fec!I$7)</f>
        <v>0</v>
      </c>
      <c r="J74" s="331">
        <f>IF(J$7=0,0,J$7/MAE_fec!J$7)</f>
        <v>0</v>
      </c>
      <c r="K74" s="331">
        <f>IF(K$7=0,0,K$7/MAE_fec!K$7)</f>
        <v>0</v>
      </c>
      <c r="L74" s="331">
        <f>IF(L$7=0,0,L$7/MAE_fec!L$7)</f>
        <v>0</v>
      </c>
      <c r="M74" s="331">
        <f>IF(M$7=0,0,M$7/MAE_fec!M$7)</f>
        <v>0</v>
      </c>
      <c r="N74" s="331">
        <f>IF(N$7=0,0,N$7/MAE_fec!N$7)</f>
        <v>0</v>
      </c>
      <c r="O74" s="331">
        <f>IF(O$7=0,0,O$7/MAE_fec!O$7)</f>
        <v>0</v>
      </c>
      <c r="P74" s="331">
        <f>IF(P$7=0,0,P$7/MAE_fec!P$7)</f>
        <v>0</v>
      </c>
      <c r="Q74" s="331">
        <f>IF(Q$7=0,0,Q$7/MAE_fec!Q$7)</f>
        <v>0</v>
      </c>
      <c r="R74" s="331">
        <f>IF(R$7=0,0,R$7/MAE_fec!R$7)</f>
        <v>0</v>
      </c>
      <c r="S74" s="331">
        <f>IF(S$7=0,0,S$7/MAE_fec!S$7)</f>
        <v>0</v>
      </c>
      <c r="T74" s="331">
        <f>IF(T$7=0,0,T$7/MAE_fec!T$7)</f>
        <v>0</v>
      </c>
      <c r="U74" s="331">
        <f>IF(U$7=0,0,U$7/MAE_fec!U$7)</f>
        <v>0</v>
      </c>
      <c r="V74" s="331">
        <f>IF(V$7=0,0,V$7/MAE_fec!V$7)</f>
        <v>0</v>
      </c>
      <c r="W74" s="331">
        <f>IF(W$7=0,0,W$7/MAE_fec!W$7)</f>
        <v>0</v>
      </c>
      <c r="X74" s="331">
        <f>IF(X$7=0,0,X$7/MAE_fec!X$7)</f>
        <v>0</v>
      </c>
      <c r="Y74" s="331">
        <f>IF(Y$7=0,0,Y$7/MAE_fec!Y$7)</f>
        <v>0</v>
      </c>
      <c r="DA74" s="177"/>
    </row>
    <row r="75" spans="1:105" ht="12" customHeight="1" x14ac:dyDescent="0.25">
      <c r="A75" s="173" t="s">
        <v>93</v>
      </c>
      <c r="B75" s="331">
        <f>IF(B$8=0,0,B$8/MAE_fec!B$8)</f>
        <v>0</v>
      </c>
      <c r="C75" s="331">
        <f>IF(C$8=0,0,C$8/MAE_fec!C$8)</f>
        <v>0</v>
      </c>
      <c r="D75" s="331">
        <f>IF(D$8=0,0,D$8/MAE_fec!D$8)</f>
        <v>0</v>
      </c>
      <c r="E75" s="331">
        <f>IF(E$8=0,0,E$8/MAE_fec!E$8)</f>
        <v>0</v>
      </c>
      <c r="F75" s="331">
        <f>IF(F$8=0,0,F$8/MAE_fec!F$8)</f>
        <v>0</v>
      </c>
      <c r="G75" s="331">
        <f>IF(G$8=0,0,G$8/MAE_fec!G$8)</f>
        <v>0</v>
      </c>
      <c r="H75" s="331">
        <f>IF(H$8=0,0,H$8/MAE_fec!H$8)</f>
        <v>0</v>
      </c>
      <c r="I75" s="331">
        <f>IF(I$8=0,0,I$8/MAE_fec!I$8)</f>
        <v>0</v>
      </c>
      <c r="J75" s="331">
        <f>IF(J$8=0,0,J$8/MAE_fec!J$8)</f>
        <v>0</v>
      </c>
      <c r="K75" s="331">
        <f>IF(K$8=0,0,K$8/MAE_fec!K$8)</f>
        <v>0</v>
      </c>
      <c r="L75" s="331">
        <f>IF(L$8=0,0,L$8/MAE_fec!L$8)</f>
        <v>0</v>
      </c>
      <c r="M75" s="331">
        <f>IF(M$8=0,0,M$8/MAE_fec!M$8)</f>
        <v>0</v>
      </c>
      <c r="N75" s="331">
        <f>IF(N$8=0,0,N$8/MAE_fec!N$8)</f>
        <v>0</v>
      </c>
      <c r="O75" s="331">
        <f>IF(O$8=0,0,O$8/MAE_fec!O$8)</f>
        <v>0</v>
      </c>
      <c r="P75" s="331">
        <f>IF(P$8=0,0,P$8/MAE_fec!P$8)</f>
        <v>0</v>
      </c>
      <c r="Q75" s="331">
        <f>IF(Q$8=0,0,Q$8/MAE_fec!Q$8)</f>
        <v>0</v>
      </c>
      <c r="R75" s="331">
        <f>IF(R$8=0,0,R$8/MAE_fec!R$8)</f>
        <v>0</v>
      </c>
      <c r="S75" s="331">
        <f>IF(S$8=0,0,S$8/MAE_fec!S$8)</f>
        <v>0</v>
      </c>
      <c r="T75" s="331">
        <f>IF(T$8=0,0,T$8/MAE_fec!T$8)</f>
        <v>0</v>
      </c>
      <c r="U75" s="331">
        <f>IF(U$8=0,0,U$8/MAE_fec!U$8)</f>
        <v>0</v>
      </c>
      <c r="V75" s="331">
        <f>IF(V$8=0,0,V$8/MAE_fec!V$8)</f>
        <v>0</v>
      </c>
      <c r="W75" s="331">
        <f>IF(W$8=0,0,W$8/MAE_fec!W$8)</f>
        <v>0</v>
      </c>
      <c r="X75" s="331">
        <f>IF(X$8=0,0,X$8/MAE_fec!X$8)</f>
        <v>0</v>
      </c>
      <c r="Y75" s="331">
        <f>IF(Y$8=0,0,Y$8/MAE_fec!Y$8)</f>
        <v>0</v>
      </c>
      <c r="DA75" s="177"/>
    </row>
    <row r="76" spans="1:105" ht="12" customHeight="1" x14ac:dyDescent="0.25">
      <c r="A76" s="173" t="s">
        <v>94</v>
      </c>
      <c r="B76" s="331">
        <f>IF(B$9=0,0,B$9/MAE_fec!B$9)</f>
        <v>0</v>
      </c>
      <c r="C76" s="331">
        <f>IF(C$9=0,0,C$9/MAE_fec!C$9)</f>
        <v>0</v>
      </c>
      <c r="D76" s="331">
        <f>IF(D$9=0,0,D$9/MAE_fec!D$9)</f>
        <v>0</v>
      </c>
      <c r="E76" s="331">
        <f>IF(E$9=0,0,E$9/MAE_fec!E$9)</f>
        <v>0</v>
      </c>
      <c r="F76" s="331">
        <f>IF(F$9=0,0,F$9/MAE_fec!F$9)</f>
        <v>0</v>
      </c>
      <c r="G76" s="331">
        <f>IF(G$9=0,0,G$9/MAE_fec!G$9)</f>
        <v>0</v>
      </c>
      <c r="H76" s="331">
        <f>IF(H$9=0,0,H$9/MAE_fec!H$9)</f>
        <v>0</v>
      </c>
      <c r="I76" s="331">
        <f>IF(I$9=0,0,I$9/MAE_fec!I$9)</f>
        <v>0</v>
      </c>
      <c r="J76" s="331">
        <f>IF(J$9=0,0,J$9/MAE_fec!J$9)</f>
        <v>0</v>
      </c>
      <c r="K76" s="331">
        <f>IF(K$9=0,0,K$9/MAE_fec!K$9)</f>
        <v>0</v>
      </c>
      <c r="L76" s="331">
        <f>IF(L$9=0,0,L$9/MAE_fec!L$9)</f>
        <v>0</v>
      </c>
      <c r="M76" s="331">
        <f>IF(M$9=0,0,M$9/MAE_fec!M$9)</f>
        <v>0</v>
      </c>
      <c r="N76" s="331">
        <f>IF(N$9=0,0,N$9/MAE_fec!N$9)</f>
        <v>0</v>
      </c>
      <c r="O76" s="331">
        <f>IF(O$9=0,0,O$9/MAE_fec!O$9)</f>
        <v>0</v>
      </c>
      <c r="P76" s="331">
        <f>IF(P$9=0,0,P$9/MAE_fec!P$9)</f>
        <v>0</v>
      </c>
      <c r="Q76" s="331">
        <f>IF(Q$9=0,0,Q$9/MAE_fec!Q$9)</f>
        <v>0</v>
      </c>
      <c r="R76" s="331">
        <f>IF(R$9=0,0,R$9/MAE_fec!R$9)</f>
        <v>0</v>
      </c>
      <c r="S76" s="331">
        <f>IF(S$9=0,0,S$9/MAE_fec!S$9)</f>
        <v>0</v>
      </c>
      <c r="T76" s="331">
        <f>IF(T$9=0,0,T$9/MAE_fec!T$9)</f>
        <v>0</v>
      </c>
      <c r="U76" s="331">
        <f>IF(U$9=0,0,U$9/MAE_fec!U$9)</f>
        <v>0</v>
      </c>
      <c r="V76" s="331">
        <f>IF(V$9=0,0,V$9/MAE_fec!V$9)</f>
        <v>0</v>
      </c>
      <c r="W76" s="331">
        <f>IF(W$9=0,0,W$9/MAE_fec!W$9)</f>
        <v>0</v>
      </c>
      <c r="X76" s="331">
        <f>IF(X$9=0,0,X$9/MAE_fec!X$9)</f>
        <v>0</v>
      </c>
      <c r="Y76" s="331">
        <f>IF(Y$9=0,0,Y$9/MAE_fec!Y$9)</f>
        <v>0</v>
      </c>
      <c r="DA76" s="177"/>
    </row>
    <row r="77" spans="1:105" ht="12" customHeight="1" x14ac:dyDescent="0.25">
      <c r="A77" s="56" t="s">
        <v>95</v>
      </c>
      <c r="B77" s="332">
        <f>IF(B$10=0,0,B$10/MAE_fec!B$10)</f>
        <v>0.99626968049368692</v>
      </c>
      <c r="C77" s="332">
        <f>IF(C$10=0,0,C$10/MAE_fec!C$10)</f>
        <v>1.1191881833049806</v>
      </c>
      <c r="D77" s="332">
        <f>IF(D$10=0,0,D$10/MAE_fec!D$10)</f>
        <v>1.0005607708496846</v>
      </c>
      <c r="E77" s="332">
        <f>IF(E$10=0,0,E$10/MAE_fec!E$10)</f>
        <v>0.2883982258763893</v>
      </c>
      <c r="F77" s="332">
        <f>IF(F$10=0,0,F$10/MAE_fec!F$10)</f>
        <v>0.41021919874141227</v>
      </c>
      <c r="G77" s="332">
        <f>IF(G$10=0,0,G$10/MAE_fec!G$10)</f>
        <v>0.37284235012164813</v>
      </c>
      <c r="H77" s="332">
        <f>IF(H$10=0,0,H$10/MAE_fec!H$10)</f>
        <v>0.18736580779992398</v>
      </c>
      <c r="I77" s="332">
        <f>IF(I$10=0,0,I$10/MAE_fec!I$10)</f>
        <v>0.13642219786445808</v>
      </c>
      <c r="J77" s="332">
        <f>IF(J$10=0,0,J$10/MAE_fec!J$10)</f>
        <v>0.10809510474858809</v>
      </c>
      <c r="K77" s="332">
        <f>IF(K$10=0,0,K$10/MAE_fec!K$10)</f>
        <v>9.3988712636143334E-2</v>
      </c>
      <c r="L77" s="332">
        <f>IF(L$10=0,0,L$10/MAE_fec!L$10)</f>
        <v>0.19700679809431659</v>
      </c>
      <c r="M77" s="332">
        <f>IF(M$10=0,0,M$10/MAE_fec!M$10)</f>
        <v>0.37275771868946161</v>
      </c>
      <c r="N77" s="332">
        <f>IF(N$10=0,0,N$10/MAE_fec!N$10)</f>
        <v>0.11377213370799395</v>
      </c>
      <c r="O77" s="332">
        <f>IF(O$10=0,0,O$10/MAE_fec!O$10)</f>
        <v>0.16918619599445012</v>
      </c>
      <c r="P77" s="332">
        <f>IF(P$10=0,0,P$10/MAE_fec!P$10)</f>
        <v>0.16797448285751315</v>
      </c>
      <c r="Q77" s="332">
        <f>IF(Q$10=0,0,Q$10/MAE_fec!Q$10)</f>
        <v>0.68545465008326778</v>
      </c>
      <c r="R77" s="332">
        <f>IF(R$10=0,0,R$10/MAE_fec!R$10)</f>
        <v>0.84393139385033034</v>
      </c>
      <c r="S77" s="332">
        <f>IF(S$10=0,0,S$10/MAE_fec!S$10)</f>
        <v>1.2626291505371474</v>
      </c>
      <c r="T77" s="332">
        <f>IF(T$10=0,0,T$10/MAE_fec!T$10)</f>
        <v>1.4943179347169502</v>
      </c>
      <c r="U77" s="332">
        <f>IF(U$10=0,0,U$10/MAE_fec!U$10)</f>
        <v>2.1184822783601684</v>
      </c>
      <c r="V77" s="332">
        <f>IF(V$10=0,0,V$10/MAE_fec!V$10)</f>
        <v>1.7446257797783895</v>
      </c>
      <c r="W77" s="332">
        <f>IF(W$10=0,0,W$10/MAE_fec!W$10)</f>
        <v>1.352851309775011</v>
      </c>
      <c r="X77" s="332">
        <f>IF(X$10=0,0,X$10/MAE_fec!X$10)</f>
        <v>0.73413718416963269</v>
      </c>
      <c r="Y77" s="332">
        <f>IF(Y$10=0,0,Y$10/MAE_fec!Y$10)</f>
        <v>0.63370419662154343</v>
      </c>
      <c r="DA77" s="68"/>
    </row>
    <row r="78" spans="1:105" ht="12" customHeight="1" x14ac:dyDescent="0.25">
      <c r="A78" s="174" t="s">
        <v>2555</v>
      </c>
      <c r="B78" s="348">
        <f>IF(B$16=0,0,B$16/MAE_fec!B$16)</f>
        <v>0.99626968049368725</v>
      </c>
      <c r="C78" s="348">
        <f>IF(C$16=0,0,C$16/MAE_fec!C$16)</f>
        <v>1.1191881833049802</v>
      </c>
      <c r="D78" s="348">
        <f>IF(D$16=0,0,D$16/MAE_fec!D$16)</f>
        <v>1.0005607708496846</v>
      </c>
      <c r="E78" s="348">
        <f>IF(E$16=0,0,E$16/MAE_fec!E$16)</f>
        <v>0.28839822587638947</v>
      </c>
      <c r="F78" s="348">
        <f>IF(F$16=0,0,F$16/MAE_fec!F$16)</f>
        <v>0.41021919874141205</v>
      </c>
      <c r="G78" s="348">
        <f>IF(G$16=0,0,G$16/MAE_fec!G$16)</f>
        <v>0.37284235012164824</v>
      </c>
      <c r="H78" s="348">
        <f>IF(H$16=0,0,H$16/MAE_fec!H$16)</f>
        <v>0.18736580779992398</v>
      </c>
      <c r="I78" s="348">
        <f>IF(I$16=0,0,I$16/MAE_fec!I$16)</f>
        <v>0.13642219786445808</v>
      </c>
      <c r="J78" s="348">
        <f>IF(J$16=0,0,J$16/MAE_fec!J$16)</f>
        <v>0.10809510474858809</v>
      </c>
      <c r="K78" s="348">
        <f>IF(K$16=0,0,K$16/MAE_fec!K$16)</f>
        <v>9.3988712636143321E-2</v>
      </c>
      <c r="L78" s="348">
        <f>IF(L$16=0,0,L$16/MAE_fec!L$16)</f>
        <v>0.19700679809431659</v>
      </c>
      <c r="M78" s="348">
        <f>IF(M$16=0,0,M$16/MAE_fec!M$16)</f>
        <v>0.37275771868946184</v>
      </c>
      <c r="N78" s="348">
        <f>IF(N$16=0,0,N$16/MAE_fec!N$16)</f>
        <v>0.11377213370799395</v>
      </c>
      <c r="O78" s="348">
        <f>IF(O$16=0,0,O$16/MAE_fec!O$16)</f>
        <v>0.16918619599445017</v>
      </c>
      <c r="P78" s="348">
        <f>IF(P$16=0,0,P$16/MAE_fec!P$16)</f>
        <v>0.1679744828575131</v>
      </c>
      <c r="Q78" s="348">
        <f>IF(Q$16=0,0,Q$16/MAE_fec!Q$16)</f>
        <v>0.68545465008326711</v>
      </c>
      <c r="R78" s="348">
        <f>IF(R$16=0,0,R$16/MAE_fec!R$16)</f>
        <v>0.84393139385033078</v>
      </c>
      <c r="S78" s="348">
        <f>IF(S$16=0,0,S$16/MAE_fec!S$16)</f>
        <v>1.2626291505371472</v>
      </c>
      <c r="T78" s="348">
        <f>IF(T$16=0,0,T$16/MAE_fec!T$16)</f>
        <v>1.4943179347169491</v>
      </c>
      <c r="U78" s="348">
        <f>IF(U$16=0,0,U$16/MAE_fec!U$16)</f>
        <v>2.1184822783601689</v>
      </c>
      <c r="V78" s="348">
        <f>IF(V$16=0,0,V$16/MAE_fec!V$16)</f>
        <v>1.74462577977839</v>
      </c>
      <c r="W78" s="348">
        <f>IF(W$16=0,0,W$16/MAE_fec!W$16)</f>
        <v>1.352851309775011</v>
      </c>
      <c r="X78" s="348">
        <f>IF(X$16=0,0,X$16/MAE_fec!X$16)</f>
        <v>0.73413718416963269</v>
      </c>
      <c r="Y78" s="348">
        <f>IF(Y$16=0,0,Y$16/MAE_fec!Y$16)</f>
        <v>0.63370419662154365</v>
      </c>
      <c r="DA78" s="178"/>
    </row>
    <row r="79" spans="1:105" ht="12" customHeight="1" x14ac:dyDescent="0.25">
      <c r="A79" s="174" t="s">
        <v>2565</v>
      </c>
      <c r="B79" s="348">
        <f>IF(B$24=0,0,B$24/MAE_fec!B$24)</f>
        <v>1.6213145759423804</v>
      </c>
      <c r="C79" s="348">
        <f>IF(C$24=0,0,C$24/MAE_fec!C$24)</f>
        <v>1.632041135872216</v>
      </c>
      <c r="D79" s="348">
        <f>IF(D$24=0,0,D$24/MAE_fec!D$24)</f>
        <v>1.6213718020372947</v>
      </c>
      <c r="E79" s="348">
        <f>IF(E$24=0,0,E$24/MAE_fec!E$24)</f>
        <v>1.3765457897472846</v>
      </c>
      <c r="F79" s="348">
        <f>IF(F$24=0,0,F$24/MAE_fec!F$24)</f>
        <v>1.4111932055189944</v>
      </c>
      <c r="G79" s="348">
        <f>IF(G$24=0,0,G$24/MAE_fec!G$24)</f>
        <v>1.3985654124340292</v>
      </c>
      <c r="H79" s="348">
        <f>IF(H$24=0,0,H$24/MAE_fec!H$24)</f>
        <v>1.2917510287422336</v>
      </c>
      <c r="I79" s="348">
        <f>IF(I$24=0,0,I$24/MAE_fec!I$24)</f>
        <v>1.2139504085649506</v>
      </c>
      <c r="J79" s="348">
        <f>IF(J$24=0,0,J$24/MAE_fec!J$24)</f>
        <v>1.2227202099519316</v>
      </c>
      <c r="K79" s="348">
        <f>IF(K$24=0,0,K$24/MAE_fec!K$24)</f>
        <v>1.1888659869146325</v>
      </c>
      <c r="L79" s="348">
        <f>IF(L$24=0,0,L$24/MAE_fec!L$24)</f>
        <v>1.2298136296418301</v>
      </c>
      <c r="M79" s="348">
        <f>IF(M$24=0,0,M$24/MAE_fec!M$24)</f>
        <v>1.4340518442017052</v>
      </c>
      <c r="N79" s="348">
        <f>IF(N$24=0,0,N$24/MAE_fec!N$24)</f>
        <v>1.2954245070954267</v>
      </c>
      <c r="O79" s="348">
        <f>IF(O$24=0,0,O$24/MAE_fec!O$24)</f>
        <v>1.3613266307206404</v>
      </c>
      <c r="P79" s="348">
        <f>IF(P$24=0,0,P$24/MAE_fec!P$24)</f>
        <v>1.3659641478606055</v>
      </c>
      <c r="Q79" s="348">
        <f>IF(Q$24=0,0,Q$24/MAE_fec!Q$24)</f>
        <v>1.5888918004166435</v>
      </c>
      <c r="R79" s="348">
        <f>IF(R$24=0,0,R$24/MAE_fec!R$24)</f>
        <v>1.6041880883080883</v>
      </c>
      <c r="S79" s="348">
        <f>IF(S$24=0,0,S$24/MAE_fec!S$24)</f>
        <v>1.643736359702239</v>
      </c>
      <c r="T79" s="348">
        <f>IF(T$24=0,0,T$24/MAE_fec!T$24)</f>
        <v>1.5787181016297827</v>
      </c>
      <c r="U79" s="348">
        <f>IF(U$24=0,0,U$24/MAE_fec!U$24)</f>
        <v>1.6267142506108299</v>
      </c>
      <c r="V79" s="348">
        <f>IF(V$24=0,0,V$24/MAE_fec!V$24)</f>
        <v>1.2277235347865869</v>
      </c>
      <c r="W79" s="348">
        <f>IF(W$24=0,0,W$24/MAE_fec!W$24)</f>
        <v>1.7003042283227283</v>
      </c>
      <c r="X79" s="348">
        <f>IF(X$24=0,0,X$24/MAE_fec!X$24)</f>
        <v>1.584227496443094</v>
      </c>
      <c r="Y79" s="348">
        <f>IF(Y$24=0,0,Y$24/MAE_fec!Y$24)</f>
        <v>1.5554714703301831</v>
      </c>
      <c r="DA79" s="178"/>
    </row>
    <row r="80" spans="1:105" ht="12" customHeight="1" x14ac:dyDescent="0.25">
      <c r="A80" s="174" t="s">
        <v>2570</v>
      </c>
      <c r="B80" s="348">
        <f>IF(B$27=0,0,B$27/MAE_fec!B$27)</f>
        <v>0.99626968049368747</v>
      </c>
      <c r="C80" s="348">
        <f>IF(C$27=0,0,C$27/MAE_fec!C$27)</f>
        <v>1.1191881833049808</v>
      </c>
      <c r="D80" s="348">
        <f>IF(D$27=0,0,D$27/MAE_fec!D$27)</f>
        <v>1.0005607708496842</v>
      </c>
      <c r="E80" s="348">
        <f>IF(E$27=0,0,E$27/MAE_fec!E$27)</f>
        <v>0.28839822587638958</v>
      </c>
      <c r="F80" s="348">
        <f>IF(F$27=0,0,F$27/MAE_fec!F$27)</f>
        <v>0.41021919874141194</v>
      </c>
      <c r="G80" s="348">
        <f>IF(G$27=0,0,G$27/MAE_fec!G$27)</f>
        <v>0.37284235012164818</v>
      </c>
      <c r="H80" s="348">
        <f>IF(H$27=0,0,H$27/MAE_fec!H$27)</f>
        <v>0.18736580779992401</v>
      </c>
      <c r="I80" s="348">
        <f>IF(I$27=0,0,I$27/MAE_fec!I$27)</f>
        <v>0.13642219786445803</v>
      </c>
      <c r="J80" s="348">
        <f>IF(J$27=0,0,J$27/MAE_fec!J$27)</f>
        <v>0.10809510474858809</v>
      </c>
      <c r="K80" s="348">
        <f>IF(K$27=0,0,K$27/MAE_fec!K$27)</f>
        <v>9.3988712636143334E-2</v>
      </c>
      <c r="L80" s="348">
        <f>IF(L$27=0,0,L$27/MAE_fec!L$27)</f>
        <v>0.19700679809431651</v>
      </c>
      <c r="M80" s="348">
        <f>IF(M$27=0,0,M$27/MAE_fec!M$27)</f>
        <v>0.37275771868946189</v>
      </c>
      <c r="N80" s="348">
        <f>IF(N$27=0,0,N$27/MAE_fec!N$27)</f>
        <v>0.11377213370799394</v>
      </c>
      <c r="O80" s="348">
        <f>IF(O$27=0,0,O$27/MAE_fec!O$27)</f>
        <v>0.16918619599445012</v>
      </c>
      <c r="P80" s="348">
        <f>IF(P$27=0,0,P$27/MAE_fec!P$27)</f>
        <v>0.16797448285751315</v>
      </c>
      <c r="Q80" s="348">
        <f>IF(Q$27=0,0,Q$27/MAE_fec!Q$27)</f>
        <v>0.68545465008326789</v>
      </c>
      <c r="R80" s="348">
        <f>IF(R$27=0,0,R$27/MAE_fec!R$27)</f>
        <v>0.84393139385033056</v>
      </c>
      <c r="S80" s="348">
        <f>IF(S$27=0,0,S$27/MAE_fec!S$27)</f>
        <v>1.2626291505371479</v>
      </c>
      <c r="T80" s="348">
        <f>IF(T$27=0,0,T$27/MAE_fec!T$27)</f>
        <v>1.4943179347169497</v>
      </c>
      <c r="U80" s="348">
        <f>IF(U$27=0,0,U$27/MAE_fec!U$27)</f>
        <v>2.1184822783601684</v>
      </c>
      <c r="V80" s="348">
        <f>IF(V$27=0,0,V$27/MAE_fec!V$27)</f>
        <v>1.74462577977839</v>
      </c>
      <c r="W80" s="348">
        <f>IF(W$27=0,0,W$27/MAE_fec!W$27)</f>
        <v>1.3528513097750112</v>
      </c>
      <c r="X80" s="348">
        <f>IF(X$27=0,0,X$27/MAE_fec!X$27)</f>
        <v>0.73413718416963247</v>
      </c>
      <c r="Y80" s="348">
        <f>IF(Y$27=0,0,Y$27/MAE_fec!Y$27)</f>
        <v>0.63370419662154354</v>
      </c>
      <c r="DA80" s="178"/>
    </row>
    <row r="81" spans="1:105" ht="12" customHeight="1" x14ac:dyDescent="0.25">
      <c r="A81" s="174" t="s">
        <v>2580</v>
      </c>
      <c r="B81" s="348">
        <f>IF(B$35=0,0,B$35/MAE_fec!B$35)</f>
        <v>2.6982612769060275</v>
      </c>
      <c r="C81" s="348">
        <f>IF(C$35=0,0,C$35/MAE_fec!C$35)</f>
        <v>2.7463490404365309</v>
      </c>
      <c r="D81" s="348">
        <f>IF(D$35=0,0,D$35/MAE_fec!D$35)</f>
        <v>2.7016569008750069</v>
      </c>
      <c r="E81" s="348">
        <f>IF(E$35=0,0,E$35/MAE_fec!E$35)</f>
        <v>2.7392577113624523</v>
      </c>
      <c r="F81" s="348">
        <f>IF(F$35=0,0,F$35/MAE_fec!F$35)</f>
        <v>2.7817743405630178</v>
      </c>
      <c r="G81" s="348">
        <f>IF(G$35=0,0,G$35/MAE_fec!G$35)</f>
        <v>2.7687649240107617</v>
      </c>
      <c r="H81" s="348">
        <f>IF(H$35=0,0,H$35/MAE_fec!H$35)</f>
        <v>2.7011460824946192</v>
      </c>
      <c r="I81" s="348">
        <f>IF(I$35=0,0,I$35/MAE_fec!I$35)</f>
        <v>2.7501950173552552</v>
      </c>
      <c r="J81" s="348">
        <f>IF(J$35=0,0,J$35/MAE_fec!J$35)</f>
        <v>2.6398363559923732</v>
      </c>
      <c r="K81" s="348">
        <f>IF(K$35=0,0,K$35/MAE_fec!K$35)</f>
        <v>2.4260185452768077</v>
      </c>
      <c r="L81" s="348">
        <f>IF(L$35=0,0,L$35/MAE_fec!L$35)</f>
        <v>2.6313177787471771</v>
      </c>
      <c r="M81" s="348">
        <f>IF(M$35=0,0,M$35/MAE_fec!M$35)</f>
        <v>2.4824241954902302</v>
      </c>
      <c r="N81" s="348">
        <f>IF(N$35=0,0,N$35/MAE_fec!N$35)</f>
        <v>2.4650745822115132</v>
      </c>
      <c r="O81" s="348">
        <f>IF(O$35=0,0,O$35/MAE_fec!O$35)</f>
        <v>2.4753848930085458</v>
      </c>
      <c r="P81" s="348">
        <f>IF(P$35=0,0,P$35/MAE_fec!P$35)</f>
        <v>2.4371213021441109</v>
      </c>
      <c r="Q81" s="348">
        <f>IF(Q$35=0,0,Q$35/MAE_fec!Q$35)</f>
        <v>2.4507426032422779</v>
      </c>
      <c r="R81" s="348">
        <f>IF(R$35=0,0,R$35/MAE_fec!R$35)</f>
        <v>2.5708344501817075</v>
      </c>
      <c r="S81" s="348">
        <f>IF(S$35=0,0,S$35/MAE_fec!S$35)</f>
        <v>2.7373474069407124</v>
      </c>
      <c r="T81" s="348">
        <f>IF(T$35=0,0,T$35/MAE_fec!T$35)</f>
        <v>2.9822986617219103</v>
      </c>
      <c r="U81" s="348">
        <f>IF(U$35=0,0,U$35/MAE_fec!U$35)</f>
        <v>3.0368870910106782</v>
      </c>
      <c r="V81" s="348">
        <f>IF(V$35=0,0,V$35/MAE_fec!V$35)</f>
        <v>3.0946168562076015</v>
      </c>
      <c r="W81" s="348">
        <f>IF(W$35=0,0,W$35/MAE_fec!W$35)</f>
        <v>2.5157454209443531</v>
      </c>
      <c r="X81" s="348">
        <f>IF(X$35=0,0,X$35/MAE_fec!X$35)</f>
        <v>2.5478791624802479</v>
      </c>
      <c r="Y81" s="348">
        <f>IF(Y$35=0,0,Y$35/MAE_fec!Y$35)</f>
        <v>2.5739330051706255</v>
      </c>
      <c r="DA81" s="178"/>
    </row>
    <row r="82" spans="1:105" ht="12" customHeight="1" x14ac:dyDescent="0.25">
      <c r="A82" s="174" t="s">
        <v>2592</v>
      </c>
      <c r="B82" s="348">
        <f>IF(B$46=0,0,B$46/MAE_fec!B$46)</f>
        <v>0</v>
      </c>
      <c r="C82" s="348">
        <f>IF(C$46=0,0,C$46/MAE_fec!C$46)</f>
        <v>0</v>
      </c>
      <c r="D82" s="348">
        <f>IF(D$46=0,0,D$46/MAE_fec!D$46)</f>
        <v>0</v>
      </c>
      <c r="E82" s="348">
        <f>IF(E$46=0,0,E$46/MAE_fec!E$46)</f>
        <v>0</v>
      </c>
      <c r="F82" s="348">
        <f>IF(F$46=0,0,F$46/MAE_fec!F$46)</f>
        <v>0</v>
      </c>
      <c r="G82" s="348">
        <f>IF(G$46=0,0,G$46/MAE_fec!G$46)</f>
        <v>0</v>
      </c>
      <c r="H82" s="348">
        <f>IF(H$46=0,0,H$46/MAE_fec!H$46)</f>
        <v>0</v>
      </c>
      <c r="I82" s="348">
        <f>IF(I$46=0,0,I$46/MAE_fec!I$46)</f>
        <v>0</v>
      </c>
      <c r="J82" s="348">
        <f>IF(J$46=0,0,J$46/MAE_fec!J$46)</f>
        <v>0</v>
      </c>
      <c r="K82" s="348">
        <f>IF(K$46=0,0,K$46/MAE_fec!K$46)</f>
        <v>0</v>
      </c>
      <c r="L82" s="348">
        <f>IF(L$46=0,0,L$46/MAE_fec!L$46)</f>
        <v>0</v>
      </c>
      <c r="M82" s="348">
        <f>IF(M$46=0,0,M$46/MAE_fec!M$46)</f>
        <v>0</v>
      </c>
      <c r="N82" s="348">
        <f>IF(N$46=0,0,N$46/MAE_fec!N$46)</f>
        <v>0</v>
      </c>
      <c r="O82" s="348">
        <f>IF(O$46=0,0,O$46/MAE_fec!O$46)</f>
        <v>0</v>
      </c>
      <c r="P82" s="348">
        <f>IF(P$46=0,0,P$46/MAE_fec!P$46)</f>
        <v>0</v>
      </c>
      <c r="Q82" s="348">
        <f>IF(Q$46=0,0,Q$46/MAE_fec!Q$46)</f>
        <v>0</v>
      </c>
      <c r="R82" s="348">
        <f>IF(R$46=0,0,R$46/MAE_fec!R$46)</f>
        <v>0</v>
      </c>
      <c r="S82" s="348">
        <f>IF(S$46=0,0,S$46/MAE_fec!S$46)</f>
        <v>0</v>
      </c>
      <c r="T82" s="348">
        <f>IF(T$46=0,0,T$46/MAE_fec!T$46)</f>
        <v>0</v>
      </c>
      <c r="U82" s="348">
        <f>IF(U$46=0,0,U$46/MAE_fec!U$46)</f>
        <v>0</v>
      </c>
      <c r="V82" s="348">
        <f>IF(V$46=0,0,V$46/MAE_fec!V$46)</f>
        <v>0</v>
      </c>
      <c r="W82" s="348">
        <f>IF(W$46=0,0,W$46/MAE_fec!W$46)</f>
        <v>0</v>
      </c>
      <c r="X82" s="348">
        <f>IF(X$46=0,0,X$46/MAE_fec!X$46)</f>
        <v>0</v>
      </c>
      <c r="Y82" s="348">
        <f>IF(Y$46=0,0,Y$46/MAE_fec!Y$46)</f>
        <v>0</v>
      </c>
      <c r="DA82" s="178"/>
    </row>
    <row r="83" spans="1:105" ht="12" customHeight="1" x14ac:dyDescent="0.25">
      <c r="A83" s="41" t="s">
        <v>2594</v>
      </c>
      <c r="B83" s="333">
        <f>IF(B$47=0,0,B$47/MAE_fec!B$47)</f>
        <v>0</v>
      </c>
      <c r="C83" s="333">
        <f>IF(C$47=0,0,C$47/MAE_fec!C$47)</f>
        <v>0</v>
      </c>
      <c r="D83" s="333">
        <f>IF(D$47=0,0,D$47/MAE_fec!D$47)</f>
        <v>0</v>
      </c>
      <c r="E83" s="333">
        <f>IF(E$47=0,0,E$47/MAE_fec!E$47)</f>
        <v>0</v>
      </c>
      <c r="F83" s="333">
        <f>IF(F$47=0,0,F$47/MAE_fec!F$47)</f>
        <v>0</v>
      </c>
      <c r="G83" s="333">
        <f>IF(G$47=0,0,G$47/MAE_fec!G$47)</f>
        <v>0</v>
      </c>
      <c r="H83" s="333">
        <f>IF(H$47=0,0,H$47/MAE_fec!H$47)</f>
        <v>0</v>
      </c>
      <c r="I83" s="333">
        <f>IF(I$47=0,0,I$47/MAE_fec!I$47)</f>
        <v>0</v>
      </c>
      <c r="J83" s="333">
        <f>IF(J$47=0,0,J$47/MAE_fec!J$47)</f>
        <v>0</v>
      </c>
      <c r="K83" s="333">
        <f>IF(K$47=0,0,K$47/MAE_fec!K$47)</f>
        <v>0</v>
      </c>
      <c r="L83" s="333">
        <f>IF(L$47=0,0,L$47/MAE_fec!L$47)</f>
        <v>0</v>
      </c>
      <c r="M83" s="333">
        <f>IF(M$47=0,0,M$47/MAE_fec!M$47)</f>
        <v>0</v>
      </c>
      <c r="N83" s="333">
        <f>IF(N$47=0,0,N$47/MAE_fec!N$47)</f>
        <v>0</v>
      </c>
      <c r="O83" s="333">
        <f>IF(O$47=0,0,O$47/MAE_fec!O$47)</f>
        <v>0</v>
      </c>
      <c r="P83" s="333">
        <f>IF(P$47=0,0,P$47/MAE_fec!P$47)</f>
        <v>0</v>
      </c>
      <c r="Q83" s="333">
        <f>IF(Q$47=0,0,Q$47/MAE_fec!Q$47)</f>
        <v>0</v>
      </c>
      <c r="R83" s="333">
        <f>IF(R$47=0,0,R$47/MAE_fec!R$47)</f>
        <v>0</v>
      </c>
      <c r="S83" s="333">
        <f>IF(S$47=0,0,S$47/MAE_fec!S$47)</f>
        <v>0</v>
      </c>
      <c r="T83" s="333">
        <f>IF(T$47=0,0,T$47/MAE_fec!T$47)</f>
        <v>0</v>
      </c>
      <c r="U83" s="333">
        <f>IF(U$47=0,0,U$47/MAE_fec!U$47)</f>
        <v>0</v>
      </c>
      <c r="V83" s="333">
        <f>IF(V$47=0,0,V$47/MAE_fec!V$47)</f>
        <v>0</v>
      </c>
      <c r="W83" s="333">
        <f>IF(W$47=0,0,W$47/MAE_fec!W$47)</f>
        <v>0</v>
      </c>
      <c r="X83" s="333">
        <f>IF(X$47=0,0,X$47/MAE_fec!X$47)</f>
        <v>0</v>
      </c>
      <c r="Y83" s="333">
        <f>IF(Y$47=0,0,Y$47/MAE_fec!Y$47)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leather"</f>
        <v>LU: Textiles and leather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336.96999370734312</v>
      </c>
      <c r="C3" s="203">
        <v>332.7244863342508</v>
      </c>
      <c r="D3" s="203">
        <v>340.11954417930212</v>
      </c>
      <c r="E3" s="203">
        <v>356.94664835080027</v>
      </c>
      <c r="F3" s="203">
        <v>407.09834617806689</v>
      </c>
      <c r="G3" s="203">
        <v>364.413675603944</v>
      </c>
      <c r="H3" s="203">
        <v>331.90791706189628</v>
      </c>
      <c r="I3" s="203">
        <v>341.18133519472133</v>
      </c>
      <c r="J3" s="203">
        <v>208.7575069258869</v>
      </c>
      <c r="K3" s="203">
        <v>178.73064641555291</v>
      </c>
      <c r="L3" s="203">
        <v>263.25745616064398</v>
      </c>
      <c r="M3" s="203">
        <v>246.9741224890416</v>
      </c>
      <c r="N3" s="203">
        <v>200.0040088100971</v>
      </c>
      <c r="O3" s="203">
        <v>200.65210498576999</v>
      </c>
      <c r="P3" s="203">
        <v>185.87225145360739</v>
      </c>
      <c r="Q3" s="203">
        <v>242.53684999999999</v>
      </c>
      <c r="R3" s="203">
        <v>297.60670684764989</v>
      </c>
      <c r="S3" s="203">
        <v>306.29982165150699</v>
      </c>
      <c r="T3" s="203">
        <v>299.40082690563719</v>
      </c>
      <c r="U3" s="203">
        <v>334.73459673438572</v>
      </c>
      <c r="V3" s="203">
        <v>351.90179070240669</v>
      </c>
      <c r="W3" s="203">
        <v>332.41504937816842</v>
      </c>
      <c r="X3" s="203">
        <v>323.61940552087032</v>
      </c>
      <c r="Y3" s="203">
        <v>290.7</v>
      </c>
      <c r="DA3" s="112" t="s">
        <v>2676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509.60211396403008</v>
      </c>
      <c r="C5" s="203">
        <v>439.16926475272498</v>
      </c>
      <c r="D5" s="203">
        <v>479.22995760035258</v>
      </c>
      <c r="E5" s="203">
        <v>494.7764485480489</v>
      </c>
      <c r="F5" s="203">
        <v>537.33567379827127</v>
      </c>
      <c r="G5" s="203">
        <v>610.80157991565477</v>
      </c>
      <c r="H5" s="203">
        <v>604.4140506080322</v>
      </c>
      <c r="I5" s="203">
        <v>672.23041308790312</v>
      </c>
      <c r="J5" s="203">
        <v>676.19833386244954</v>
      </c>
      <c r="K5" s="203">
        <v>624.38053310399289</v>
      </c>
      <c r="L5" s="203">
        <v>708.8700990327726</v>
      </c>
      <c r="M5" s="203">
        <v>1023.87808712515</v>
      </c>
      <c r="N5" s="203">
        <v>980.85478776461366</v>
      </c>
      <c r="O5" s="203">
        <v>1015.3033541490209</v>
      </c>
      <c r="P5" s="203">
        <v>973.32236162807419</v>
      </c>
      <c r="Q5" s="203">
        <v>797.54580440851817</v>
      </c>
      <c r="R5" s="203">
        <v>816.41304772441788</v>
      </c>
      <c r="S5" s="203">
        <v>797.45986366908232</v>
      </c>
      <c r="T5" s="203">
        <v>749.42060118212805</v>
      </c>
      <c r="U5" s="203">
        <v>761.79021027433203</v>
      </c>
      <c r="V5" s="203">
        <v>710.19659467291444</v>
      </c>
      <c r="W5" s="203">
        <v>65.479458152260918</v>
      </c>
      <c r="X5" s="203">
        <v>55.069753532473683</v>
      </c>
      <c r="Y5" s="203">
        <v>61.779755832111142</v>
      </c>
      <c r="DA5" s="112" t="s">
        <v>2677</v>
      </c>
    </row>
    <row r="6" spans="1:105" ht="12" customHeight="1" x14ac:dyDescent="0.25">
      <c r="A6" s="154" t="s">
        <v>2112</v>
      </c>
      <c r="B6" s="338">
        <v>637.00264245503763</v>
      </c>
      <c r="C6" s="338">
        <v>605.15251033228571</v>
      </c>
      <c r="D6" s="338">
        <v>573.3023782095338</v>
      </c>
      <c r="E6" s="338">
        <v>573.3023782095338</v>
      </c>
      <c r="F6" s="338">
        <v>573.3023782095338</v>
      </c>
      <c r="G6" s="338">
        <v>668.85277457778943</v>
      </c>
      <c r="H6" s="338">
        <v>637.00264245503752</v>
      </c>
      <c r="I6" s="338">
        <v>732.55303882329315</v>
      </c>
      <c r="J6" s="338">
        <v>732.55303882329315</v>
      </c>
      <c r="K6" s="338">
        <v>732.55303882329315</v>
      </c>
      <c r="L6" s="338">
        <v>764.40317094604507</v>
      </c>
      <c r="M6" s="338">
        <v>1082.904492173564</v>
      </c>
      <c r="N6" s="338">
        <v>1051.054360050812</v>
      </c>
      <c r="O6" s="338">
        <v>1082.904492173564</v>
      </c>
      <c r="P6" s="338">
        <v>1051.054360050812</v>
      </c>
      <c r="Q6" s="338">
        <v>1051.054360050812</v>
      </c>
      <c r="R6" s="338">
        <v>1019.20422792806</v>
      </c>
      <c r="S6" s="338">
        <v>1019.20422792806</v>
      </c>
      <c r="T6" s="338">
        <v>987.35409580530836</v>
      </c>
      <c r="U6" s="338">
        <v>955.50396368255645</v>
      </c>
      <c r="V6" s="338">
        <v>955.50396368255645</v>
      </c>
      <c r="W6" s="338">
        <v>923.65383155980453</v>
      </c>
      <c r="X6" s="338">
        <v>891.80369943705261</v>
      </c>
      <c r="Y6" s="338">
        <v>859.9535673143007</v>
      </c>
      <c r="DA6" s="160" t="s">
        <v>2678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31.85013212275188</v>
      </c>
      <c r="G7" s="340">
        <v>95.550396368255647</v>
      </c>
      <c r="H7" s="340">
        <v>0</v>
      </c>
      <c r="I7" s="340">
        <v>127.40052849100751</v>
      </c>
      <c r="J7" s="340">
        <v>31.85013212275188</v>
      </c>
      <c r="K7" s="340">
        <v>0</v>
      </c>
      <c r="L7" s="340">
        <v>63.700264245503767</v>
      </c>
      <c r="M7" s="340">
        <v>318.50132122751882</v>
      </c>
      <c r="N7" s="340">
        <v>0</v>
      </c>
      <c r="O7" s="340">
        <v>63.700264245503767</v>
      </c>
      <c r="P7" s="340">
        <v>0</v>
      </c>
      <c r="Q7" s="340">
        <v>0</v>
      </c>
      <c r="R7" s="340">
        <v>0</v>
      </c>
      <c r="S7" s="340">
        <v>0</v>
      </c>
      <c r="T7" s="340">
        <v>0</v>
      </c>
      <c r="U7" s="340">
        <v>0</v>
      </c>
      <c r="V7" s="340">
        <v>0</v>
      </c>
      <c r="W7" s="340">
        <v>0</v>
      </c>
      <c r="X7" s="340">
        <v>0</v>
      </c>
      <c r="Y7" s="340">
        <v>0</v>
      </c>
      <c r="DA7" s="161" t="s">
        <v>2679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31.850132122751916</v>
      </c>
      <c r="D8" s="342">
        <f t="shared" si="0"/>
        <v>31.850132122751916</v>
      </c>
      <c r="E8" s="342">
        <f t="shared" si="0"/>
        <v>0</v>
      </c>
      <c r="F8" s="342">
        <f t="shared" si="0"/>
        <v>31.850132122751916</v>
      </c>
      <c r="G8" s="342">
        <f t="shared" si="0"/>
        <v>0</v>
      </c>
      <c r="H8" s="342">
        <f t="shared" si="0"/>
        <v>31.850132122751916</v>
      </c>
      <c r="I8" s="342">
        <f t="shared" si="0"/>
        <v>31.850132122751916</v>
      </c>
      <c r="J8" s="342">
        <f t="shared" si="0"/>
        <v>31.850132122751916</v>
      </c>
      <c r="K8" s="342">
        <f t="shared" si="0"/>
        <v>0</v>
      </c>
      <c r="L8" s="342">
        <f t="shared" si="0"/>
        <v>31.850132122751802</v>
      </c>
      <c r="M8" s="342">
        <f t="shared" si="0"/>
        <v>0</v>
      </c>
      <c r="N8" s="342">
        <f t="shared" si="0"/>
        <v>31.850132122752029</v>
      </c>
      <c r="O8" s="342">
        <f t="shared" si="0"/>
        <v>31.850132122751802</v>
      </c>
      <c r="P8" s="342">
        <f t="shared" si="0"/>
        <v>31.850132122752029</v>
      </c>
      <c r="Q8" s="342">
        <f t="shared" si="0"/>
        <v>0</v>
      </c>
      <c r="R8" s="342">
        <f t="shared" si="0"/>
        <v>31.850132122751916</v>
      </c>
      <c r="S8" s="342">
        <f t="shared" si="0"/>
        <v>0</v>
      </c>
      <c r="T8" s="342">
        <f t="shared" si="0"/>
        <v>31.850132122751688</v>
      </c>
      <c r="U8" s="342">
        <f t="shared" si="0"/>
        <v>31.850132122751916</v>
      </c>
      <c r="V8" s="342">
        <f t="shared" si="0"/>
        <v>0</v>
      </c>
      <c r="W8" s="342">
        <f t="shared" si="0"/>
        <v>31.850132122751916</v>
      </c>
      <c r="X8" s="342">
        <f t="shared" si="0"/>
        <v>31.850132122751916</v>
      </c>
      <c r="Y8" s="342">
        <f t="shared" si="0"/>
        <v>31.850132122751916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127.40052849100755</v>
      </c>
      <c r="C9" s="343">
        <f t="shared" si="1"/>
        <v>165.98324557956073</v>
      </c>
      <c r="D9" s="343">
        <f t="shared" si="1"/>
        <v>94.072420609181222</v>
      </c>
      <c r="E9" s="343">
        <f t="shared" si="1"/>
        <v>78.525929661484895</v>
      </c>
      <c r="F9" s="343">
        <f t="shared" si="1"/>
        <v>35.966704411262526</v>
      </c>
      <c r="G9" s="343">
        <f t="shared" si="1"/>
        <v>58.051194662134662</v>
      </c>
      <c r="H9" s="343">
        <f t="shared" si="1"/>
        <v>32.588591847005318</v>
      </c>
      <c r="I9" s="343">
        <f t="shared" si="1"/>
        <v>60.322625735390034</v>
      </c>
      <c r="J9" s="343">
        <f t="shared" si="1"/>
        <v>56.354704960843605</v>
      </c>
      <c r="K9" s="343">
        <f t="shared" si="1"/>
        <v>108.17250571930026</v>
      </c>
      <c r="L9" s="343">
        <f t="shared" si="1"/>
        <v>55.533071913272465</v>
      </c>
      <c r="M9" s="343">
        <f t="shared" si="1"/>
        <v>59.026405048413949</v>
      </c>
      <c r="N9" s="343">
        <f t="shared" si="1"/>
        <v>70.199572286198304</v>
      </c>
      <c r="O9" s="343">
        <f t="shared" si="1"/>
        <v>67.601138024543047</v>
      </c>
      <c r="P9" s="343">
        <f t="shared" si="1"/>
        <v>77.731998422737774</v>
      </c>
      <c r="Q9" s="343">
        <f t="shared" si="1"/>
        <v>253.5085556422938</v>
      </c>
      <c r="R9" s="343">
        <f t="shared" si="1"/>
        <v>202.79118020364217</v>
      </c>
      <c r="S9" s="343">
        <f t="shared" si="1"/>
        <v>221.74436425897773</v>
      </c>
      <c r="T9" s="343">
        <f t="shared" si="1"/>
        <v>237.93349462318031</v>
      </c>
      <c r="U9" s="343">
        <f t="shared" si="1"/>
        <v>193.71375340822442</v>
      </c>
      <c r="V9" s="343">
        <f t="shared" si="1"/>
        <v>245.307369009642</v>
      </c>
      <c r="W9" s="343">
        <f t="shared" si="1"/>
        <v>858.17437340754361</v>
      </c>
      <c r="X9" s="343">
        <f t="shared" si="1"/>
        <v>836.73394590457895</v>
      </c>
      <c r="Y9" s="343">
        <f t="shared" si="1"/>
        <v>798.17381148218954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41.935167669819442</v>
      </c>
      <c r="C12" s="210">
        <v>35.666809974204639</v>
      </c>
      <c r="D12" s="210">
        <v>40.454944110060183</v>
      </c>
      <c r="E12" s="210">
        <v>43.583319002579529</v>
      </c>
      <c r="F12" s="210">
        <v>46.244969905417022</v>
      </c>
      <c r="G12" s="210">
        <v>45.457523645743763</v>
      </c>
      <c r="H12" s="210">
        <v>41.815907136715389</v>
      </c>
      <c r="I12" s="210">
        <v>42.139466895958719</v>
      </c>
      <c r="J12" s="210">
        <v>39.746001719690447</v>
      </c>
      <c r="K12" s="210">
        <v>36.579019776440241</v>
      </c>
      <c r="L12" s="210">
        <v>38.968099742046427</v>
      </c>
      <c r="M12" s="210">
        <v>50.002235597592417</v>
      </c>
      <c r="N12" s="210">
        <v>48.726655202063633</v>
      </c>
      <c r="O12" s="210">
        <v>49.249097162510751</v>
      </c>
      <c r="P12" s="210">
        <v>44.43809114359415</v>
      </c>
      <c r="Q12" s="210">
        <v>36.141788478073948</v>
      </c>
      <c r="R12" s="210">
        <v>36.560705073086837</v>
      </c>
      <c r="S12" s="210">
        <v>35.540584694754948</v>
      </c>
      <c r="T12" s="210">
        <v>33.464058469475489</v>
      </c>
      <c r="U12" s="210">
        <v>33.725279449699052</v>
      </c>
      <c r="V12" s="210">
        <v>32.945055889939809</v>
      </c>
      <c r="W12" s="210">
        <v>2.942304385210663</v>
      </c>
      <c r="X12" s="210">
        <v>2.261994840928633</v>
      </c>
      <c r="Y12" s="210">
        <v>2.414617368873603</v>
      </c>
      <c r="DA12" s="109" t="s">
        <v>2680</v>
      </c>
    </row>
    <row r="13" spans="1:105" ht="12" customHeight="1" x14ac:dyDescent="0.25">
      <c r="A13" s="24" t="s">
        <v>28</v>
      </c>
      <c r="B13" s="213">
        <v>0</v>
      </c>
      <c r="C13" s="213">
        <v>0</v>
      </c>
      <c r="D13" s="213">
        <v>0</v>
      </c>
      <c r="E13" s="213">
        <v>0</v>
      </c>
      <c r="F13" s="213">
        <v>0</v>
      </c>
      <c r="G13" s="213">
        <v>0</v>
      </c>
      <c r="H13" s="213">
        <v>0</v>
      </c>
      <c r="I13" s="213">
        <v>0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2681</v>
      </c>
    </row>
    <row r="14" spans="1:105" ht="12" customHeight="1" x14ac:dyDescent="0.25">
      <c r="A14" s="14" t="s">
        <v>29</v>
      </c>
      <c r="B14" s="204">
        <f t="shared" ref="B14:Y14" si="2">B15+B16+B17+B18+B19</f>
        <v>0.50937231298366292</v>
      </c>
      <c r="C14" s="204">
        <f t="shared" si="2"/>
        <v>0.55709372312983663</v>
      </c>
      <c r="D14" s="204">
        <f t="shared" si="2"/>
        <v>0.58546861564918318</v>
      </c>
      <c r="E14" s="204">
        <f t="shared" si="2"/>
        <v>0.7447979363714532</v>
      </c>
      <c r="F14" s="204">
        <f t="shared" si="2"/>
        <v>0.91427343078245904</v>
      </c>
      <c r="G14" s="204">
        <f t="shared" si="2"/>
        <v>0.84935511607910574</v>
      </c>
      <c r="H14" s="204">
        <f t="shared" si="2"/>
        <v>0.44651762682717111</v>
      </c>
      <c r="I14" s="204">
        <f t="shared" si="2"/>
        <v>0.36629406706792772</v>
      </c>
      <c r="J14" s="204">
        <f t="shared" si="2"/>
        <v>0.2749785038693035</v>
      </c>
      <c r="K14" s="204">
        <f t="shared" si="2"/>
        <v>0.21616509028374889</v>
      </c>
      <c r="L14" s="204">
        <f t="shared" si="2"/>
        <v>0.51547721410146174</v>
      </c>
      <c r="M14" s="204">
        <f t="shared" si="2"/>
        <v>0.25975924333619949</v>
      </c>
      <c r="N14" s="204">
        <f t="shared" si="2"/>
        <v>0.22631126397248491</v>
      </c>
      <c r="O14" s="204">
        <f t="shared" si="2"/>
        <v>0.31049011177987962</v>
      </c>
      <c r="P14" s="204">
        <f t="shared" si="2"/>
        <v>4.6689595872742913E-2</v>
      </c>
      <c r="Q14" s="204">
        <f t="shared" si="2"/>
        <v>5.7867583834909718E-2</v>
      </c>
      <c r="R14" s="204">
        <f t="shared" si="2"/>
        <v>0.11771281169389509</v>
      </c>
      <c r="S14" s="204">
        <f t="shared" si="2"/>
        <v>6.5950128976784178E-2</v>
      </c>
      <c r="T14" s="204">
        <f t="shared" si="2"/>
        <v>5.6835769561478927E-2</v>
      </c>
      <c r="U14" s="204">
        <f t="shared" si="2"/>
        <v>5.580395528804815E-2</v>
      </c>
      <c r="V14" s="204">
        <f t="shared" si="2"/>
        <v>8.3233018056749777E-2</v>
      </c>
      <c r="W14" s="204">
        <f t="shared" si="2"/>
        <v>7.7128116938950983E-2</v>
      </c>
      <c r="X14" s="204">
        <f t="shared" si="2"/>
        <v>5.9845227858985377E-2</v>
      </c>
      <c r="Y14" s="204">
        <f t="shared" si="2"/>
        <v>5.6835769561478927E-2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2682</v>
      </c>
    </row>
    <row r="16" spans="1:105" ht="12" customHeight="1" x14ac:dyDescent="0.25">
      <c r="A16" s="18" t="s">
        <v>31</v>
      </c>
      <c r="B16" s="204">
        <v>0</v>
      </c>
      <c r="C16" s="204">
        <v>0</v>
      </c>
      <c r="D16" s="204">
        <v>0</v>
      </c>
      <c r="E16" s="204">
        <v>0</v>
      </c>
      <c r="F16" s="204">
        <v>0</v>
      </c>
      <c r="G16" s="204">
        <v>0</v>
      </c>
      <c r="H16" s="204">
        <v>0</v>
      </c>
      <c r="I16" s="204">
        <v>0</v>
      </c>
      <c r="J16" s="204">
        <v>0</v>
      </c>
      <c r="K16" s="204">
        <v>0</v>
      </c>
      <c r="L16" s="204">
        <v>0</v>
      </c>
      <c r="M16" s="204">
        <v>0</v>
      </c>
      <c r="N16" s="204">
        <v>0</v>
      </c>
      <c r="O16" s="204">
        <v>0</v>
      </c>
      <c r="P16" s="204">
        <v>0</v>
      </c>
      <c r="Q16" s="204">
        <v>0</v>
      </c>
      <c r="R16" s="204">
        <v>0</v>
      </c>
      <c r="S16" s="204">
        <v>0</v>
      </c>
      <c r="T16" s="204">
        <v>0</v>
      </c>
      <c r="U16" s="204">
        <v>0</v>
      </c>
      <c r="V16" s="204">
        <v>0</v>
      </c>
      <c r="W16" s="204">
        <v>0</v>
      </c>
      <c r="X16" s="204">
        <v>0</v>
      </c>
      <c r="Y16" s="204">
        <v>0</v>
      </c>
      <c r="DA16" s="71" t="s">
        <v>2683</v>
      </c>
    </row>
    <row r="17" spans="1:105" ht="12" customHeight="1" x14ac:dyDescent="0.25">
      <c r="A17" s="18" t="s">
        <v>71</v>
      </c>
      <c r="B17" s="204">
        <v>0.50937231298366292</v>
      </c>
      <c r="C17" s="204">
        <v>0.55709372312983663</v>
      </c>
      <c r="D17" s="204">
        <v>0.58546861564918318</v>
      </c>
      <c r="E17" s="204">
        <v>0.7447979363714532</v>
      </c>
      <c r="F17" s="204">
        <v>0.91427343078245904</v>
      </c>
      <c r="G17" s="204">
        <v>0.84935511607910574</v>
      </c>
      <c r="H17" s="204">
        <v>0.44651762682717111</v>
      </c>
      <c r="I17" s="204">
        <v>0.36629406706792772</v>
      </c>
      <c r="J17" s="204">
        <v>0.2749785038693035</v>
      </c>
      <c r="K17" s="204">
        <v>0.21616509028374889</v>
      </c>
      <c r="L17" s="204">
        <v>0.51547721410146174</v>
      </c>
      <c r="M17" s="204">
        <v>0.25975924333619949</v>
      </c>
      <c r="N17" s="204">
        <v>0.22631126397248491</v>
      </c>
      <c r="O17" s="204">
        <v>0.31049011177987962</v>
      </c>
      <c r="P17" s="204">
        <v>4.6689595872742913E-2</v>
      </c>
      <c r="Q17" s="204">
        <v>5.7867583834909718E-2</v>
      </c>
      <c r="R17" s="204">
        <v>0.11771281169389509</v>
      </c>
      <c r="S17" s="204">
        <v>6.5950128976784178E-2</v>
      </c>
      <c r="T17" s="204">
        <v>5.6835769561478927E-2</v>
      </c>
      <c r="U17" s="204">
        <v>5.580395528804815E-2</v>
      </c>
      <c r="V17" s="204">
        <v>8.3233018056749777E-2</v>
      </c>
      <c r="W17" s="204">
        <v>7.7128116938950983E-2</v>
      </c>
      <c r="X17" s="204">
        <v>5.9845227858985377E-2</v>
      </c>
      <c r="Y17" s="204">
        <v>5.6835769561478927E-2</v>
      </c>
      <c r="DA17" s="71" t="s">
        <v>2684</v>
      </c>
    </row>
    <row r="18" spans="1:105" ht="12" customHeight="1" x14ac:dyDescent="0.25">
      <c r="A18" s="18" t="s">
        <v>32</v>
      </c>
      <c r="B18" s="204">
        <v>0</v>
      </c>
      <c r="C18" s="204">
        <v>0</v>
      </c>
      <c r="D18" s="204">
        <v>0</v>
      </c>
      <c r="E18" s="204">
        <v>0</v>
      </c>
      <c r="F18" s="204">
        <v>0</v>
      </c>
      <c r="G18" s="204">
        <v>0</v>
      </c>
      <c r="H18" s="204">
        <v>0</v>
      </c>
      <c r="I18" s="204">
        <v>0</v>
      </c>
      <c r="J18" s="204">
        <v>0</v>
      </c>
      <c r="K18" s="204">
        <v>0</v>
      </c>
      <c r="L18" s="204">
        <v>0</v>
      </c>
      <c r="M18" s="204">
        <v>0</v>
      </c>
      <c r="N18" s="204">
        <v>0</v>
      </c>
      <c r="O18" s="204">
        <v>0</v>
      </c>
      <c r="P18" s="204">
        <v>0</v>
      </c>
      <c r="Q18" s="204">
        <v>0</v>
      </c>
      <c r="R18" s="204">
        <v>0</v>
      </c>
      <c r="S18" s="204">
        <v>0</v>
      </c>
      <c r="T18" s="204">
        <v>0</v>
      </c>
      <c r="U18" s="204">
        <v>0</v>
      </c>
      <c r="V18" s="204">
        <v>0</v>
      </c>
      <c r="W18" s="204">
        <v>0</v>
      </c>
      <c r="X18" s="204">
        <v>0</v>
      </c>
      <c r="Y18" s="204">
        <v>0</v>
      </c>
      <c r="DA18" s="71" t="s">
        <v>2685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0</v>
      </c>
      <c r="DA19" s="71" t="s">
        <v>2686</v>
      </c>
    </row>
    <row r="20" spans="1:105" ht="12" customHeight="1" x14ac:dyDescent="0.25">
      <c r="A20" s="14" t="s">
        <v>34</v>
      </c>
      <c r="B20" s="204">
        <f t="shared" ref="B20:Y20" si="3">B21+B22</f>
        <v>27.199742046431641</v>
      </c>
      <c r="C20" s="204">
        <f t="shared" si="3"/>
        <v>22.890111779879621</v>
      </c>
      <c r="D20" s="204">
        <f t="shared" si="3"/>
        <v>23.826139294926911</v>
      </c>
      <c r="E20" s="204">
        <f t="shared" si="3"/>
        <v>24.311092003439381</v>
      </c>
      <c r="F20" s="204">
        <f t="shared" si="3"/>
        <v>25.495786758383488</v>
      </c>
      <c r="G20" s="204">
        <f t="shared" si="3"/>
        <v>24.722184006878759</v>
      </c>
      <c r="H20" s="204">
        <f t="shared" si="3"/>
        <v>22.388392089423899</v>
      </c>
      <c r="I20" s="204">
        <f t="shared" si="3"/>
        <v>25.394926913155629</v>
      </c>
      <c r="J20" s="204">
        <f t="shared" si="3"/>
        <v>21.44067067927773</v>
      </c>
      <c r="K20" s="204">
        <f t="shared" si="3"/>
        <v>20.941702493551158</v>
      </c>
      <c r="L20" s="204">
        <f t="shared" si="3"/>
        <v>18.66569217540842</v>
      </c>
      <c r="M20" s="204">
        <f t="shared" si="3"/>
        <v>33.301690445535478</v>
      </c>
      <c r="N20" s="204">
        <f t="shared" si="3"/>
        <v>32.978089469500837</v>
      </c>
      <c r="O20" s="204">
        <f t="shared" si="3"/>
        <v>33.608509363736701</v>
      </c>
      <c r="P20" s="204">
        <f t="shared" si="3"/>
        <v>30.09120525347161</v>
      </c>
      <c r="Q20" s="204">
        <f t="shared" si="3"/>
        <v>27.125697248234509</v>
      </c>
      <c r="R20" s="204">
        <f t="shared" si="3"/>
        <v>27.42515038132623</v>
      </c>
      <c r="S20" s="204">
        <f t="shared" si="3"/>
        <v>27.26295073465262</v>
      </c>
      <c r="T20" s="204">
        <f t="shared" si="3"/>
        <v>27.19683749523605</v>
      </c>
      <c r="U20" s="204">
        <f t="shared" si="3"/>
        <v>26.047767840583781</v>
      </c>
      <c r="V20" s="204">
        <f t="shared" si="3"/>
        <v>25.905055087892428</v>
      </c>
      <c r="W20" s="204">
        <f t="shared" si="3"/>
        <v>1.508398799467155</v>
      </c>
      <c r="X20" s="204">
        <f t="shared" si="3"/>
        <v>0.91509543123816051</v>
      </c>
      <c r="Y20" s="204">
        <f t="shared" si="3"/>
        <v>1.241922805088201</v>
      </c>
      <c r="DA20" s="71"/>
    </row>
    <row r="21" spans="1:105" ht="12" customHeight="1" x14ac:dyDescent="0.25">
      <c r="A21" s="18" t="s">
        <v>73</v>
      </c>
      <c r="B21" s="204">
        <v>27.199742046431641</v>
      </c>
      <c r="C21" s="204">
        <v>22.890111779879621</v>
      </c>
      <c r="D21" s="204">
        <v>23.826139294926911</v>
      </c>
      <c r="E21" s="204">
        <v>24.311092003439381</v>
      </c>
      <c r="F21" s="204">
        <v>25.495786758383488</v>
      </c>
      <c r="G21" s="204">
        <v>24.722184006878759</v>
      </c>
      <c r="H21" s="204">
        <v>22.388392089423899</v>
      </c>
      <c r="I21" s="204">
        <v>25.394926913155629</v>
      </c>
      <c r="J21" s="204">
        <v>21.44067067927773</v>
      </c>
      <c r="K21" s="204">
        <v>20.941702493551158</v>
      </c>
      <c r="L21" s="204">
        <v>18.66569217540842</v>
      </c>
      <c r="M21" s="204">
        <v>33.301690445535478</v>
      </c>
      <c r="N21" s="204">
        <v>32.978089469500837</v>
      </c>
      <c r="O21" s="204">
        <v>33.608509363736701</v>
      </c>
      <c r="P21" s="204">
        <v>30.09120525347161</v>
      </c>
      <c r="Q21" s="204">
        <v>27.125697248234509</v>
      </c>
      <c r="R21" s="204">
        <v>27.42515038132623</v>
      </c>
      <c r="S21" s="204">
        <v>27.26295073465262</v>
      </c>
      <c r="T21" s="204">
        <v>27.19683749523605</v>
      </c>
      <c r="U21" s="204">
        <v>26.047767840583781</v>
      </c>
      <c r="V21" s="204">
        <v>25.905055087892428</v>
      </c>
      <c r="W21" s="204">
        <v>1.508398799467155</v>
      </c>
      <c r="X21" s="204">
        <v>0.91509543123816051</v>
      </c>
      <c r="Y21" s="204">
        <v>1.241922805088201</v>
      </c>
      <c r="DA21" s="71" t="s">
        <v>2687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2688</v>
      </c>
    </row>
    <row r="23" spans="1:105" ht="12" customHeight="1" x14ac:dyDescent="0.25">
      <c r="A23" s="14" t="s">
        <v>37</v>
      </c>
      <c r="B23" s="204">
        <f t="shared" ref="B23:Y23" si="4">B24+B25+B26+B27+B28+B29</f>
        <v>0</v>
      </c>
      <c r="C23" s="204">
        <f t="shared" si="4"/>
        <v>0</v>
      </c>
      <c r="D23" s="204">
        <f t="shared" si="4"/>
        <v>0</v>
      </c>
      <c r="E23" s="204">
        <f t="shared" si="4"/>
        <v>0</v>
      </c>
      <c r="F23" s="204">
        <f t="shared" si="4"/>
        <v>0</v>
      </c>
      <c r="G23" s="204">
        <f t="shared" si="4"/>
        <v>0</v>
      </c>
      <c r="H23" s="204">
        <f t="shared" si="4"/>
        <v>0</v>
      </c>
      <c r="I23" s="204">
        <f t="shared" si="4"/>
        <v>0</v>
      </c>
      <c r="J23" s="204">
        <f t="shared" si="4"/>
        <v>0</v>
      </c>
      <c r="K23" s="204">
        <f t="shared" si="4"/>
        <v>0</v>
      </c>
      <c r="L23" s="204">
        <f t="shared" si="4"/>
        <v>0</v>
      </c>
      <c r="M23" s="204">
        <f t="shared" si="4"/>
        <v>2.0493561343283E-2</v>
      </c>
      <c r="N23" s="204">
        <f t="shared" si="4"/>
        <v>0.1136560163117155</v>
      </c>
      <c r="O23" s="204">
        <f t="shared" si="4"/>
        <v>0.14308134993483551</v>
      </c>
      <c r="P23" s="204">
        <f t="shared" si="4"/>
        <v>0.14602604489467549</v>
      </c>
      <c r="Q23" s="204">
        <f t="shared" si="4"/>
        <v>0.16845580421604911</v>
      </c>
      <c r="R23" s="204">
        <f t="shared" si="4"/>
        <v>0.18129845788271309</v>
      </c>
      <c r="S23" s="204">
        <f t="shared" si="4"/>
        <v>0.20944823353310721</v>
      </c>
      <c r="T23" s="204">
        <f t="shared" si="4"/>
        <v>0.1974875262600761</v>
      </c>
      <c r="U23" s="204">
        <f t="shared" si="4"/>
        <v>0.1178383503018644</v>
      </c>
      <c r="V23" s="204">
        <f t="shared" si="4"/>
        <v>0.20122178227094301</v>
      </c>
      <c r="W23" s="204">
        <f t="shared" si="4"/>
        <v>9.314012226740255E-3</v>
      </c>
      <c r="X23" s="204">
        <f t="shared" si="4"/>
        <v>6.400699458314116E-3</v>
      </c>
      <c r="Y23" s="204">
        <f t="shared" si="4"/>
        <v>9.1520014466226676E-3</v>
      </c>
      <c r="DA23" s="71"/>
    </row>
    <row r="24" spans="1:105" ht="12" customHeight="1" x14ac:dyDescent="0.25">
      <c r="A24" s="18" t="s">
        <v>38</v>
      </c>
      <c r="B24" s="204">
        <v>0</v>
      </c>
      <c r="C24" s="204">
        <v>0</v>
      </c>
      <c r="D24" s="204">
        <v>0</v>
      </c>
      <c r="E24" s="204">
        <v>0</v>
      </c>
      <c r="F24" s="204">
        <v>0</v>
      </c>
      <c r="G24" s="204">
        <v>0</v>
      </c>
      <c r="H24" s="204">
        <v>0</v>
      </c>
      <c r="I24" s="204">
        <v>0</v>
      </c>
      <c r="J24" s="204">
        <v>0</v>
      </c>
      <c r="K24" s="204">
        <v>0</v>
      </c>
      <c r="L24" s="204">
        <v>0</v>
      </c>
      <c r="M24" s="204">
        <v>0</v>
      </c>
      <c r="N24" s="204">
        <v>0</v>
      </c>
      <c r="O24" s="204">
        <v>0</v>
      </c>
      <c r="P24" s="204">
        <v>0</v>
      </c>
      <c r="Q24" s="204">
        <v>0</v>
      </c>
      <c r="R24" s="204">
        <v>0</v>
      </c>
      <c r="S24" s="204">
        <v>0</v>
      </c>
      <c r="T24" s="204">
        <v>0</v>
      </c>
      <c r="U24" s="204">
        <v>0</v>
      </c>
      <c r="V24" s="204">
        <v>0</v>
      </c>
      <c r="W24" s="204">
        <v>0</v>
      </c>
      <c r="X24" s="204">
        <v>0</v>
      </c>
      <c r="Y24" s="204">
        <v>0</v>
      </c>
      <c r="DA24" s="71" t="s">
        <v>2689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2.0493561343283E-2</v>
      </c>
      <c r="N25" s="204">
        <v>0.1136560163117155</v>
      </c>
      <c r="O25" s="204">
        <v>0.14308134993483551</v>
      </c>
      <c r="P25" s="204">
        <v>0.14602604489467549</v>
      </c>
      <c r="Q25" s="204">
        <v>0.16845580421604911</v>
      </c>
      <c r="R25" s="204">
        <v>0.18129845788271309</v>
      </c>
      <c r="S25" s="204">
        <v>0.20944823353310721</v>
      </c>
      <c r="T25" s="204">
        <v>0.1974875262600761</v>
      </c>
      <c r="U25" s="204">
        <v>0.1178383503018644</v>
      </c>
      <c r="V25" s="204">
        <v>0.20122178227094301</v>
      </c>
      <c r="W25" s="204">
        <v>9.314012226740255E-3</v>
      </c>
      <c r="X25" s="204">
        <v>6.400699458314116E-3</v>
      </c>
      <c r="Y25" s="204">
        <v>9.1520014466226676E-3</v>
      </c>
      <c r="DA25" s="71" t="s">
        <v>2690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2691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2692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2693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2694</v>
      </c>
    </row>
    <row r="30" spans="1:105" ht="12" customHeight="1" x14ac:dyDescent="0.25">
      <c r="A30" s="14" t="s">
        <v>39</v>
      </c>
      <c r="B30" s="204">
        <v>0</v>
      </c>
      <c r="C30" s="204">
        <v>0</v>
      </c>
      <c r="D30" s="204">
        <v>0</v>
      </c>
      <c r="E30" s="204">
        <v>4.9254514187446254</v>
      </c>
      <c r="F30" s="204">
        <v>6.6237317282889077</v>
      </c>
      <c r="G30" s="204">
        <v>6.4751504729148754</v>
      </c>
      <c r="H30" s="204">
        <v>7.8775580395528797</v>
      </c>
      <c r="I30" s="204">
        <v>6.0831470335339626</v>
      </c>
      <c r="J30" s="204">
        <v>6.562510748065348</v>
      </c>
      <c r="K30" s="204">
        <v>5.3647463456577817</v>
      </c>
      <c r="L30" s="204">
        <v>7.6372312983662933</v>
      </c>
      <c r="M30" s="204">
        <v>5.4097162510748058</v>
      </c>
      <c r="N30" s="204">
        <v>6.0728288907996548</v>
      </c>
      <c r="O30" s="204">
        <v>6.1002579535683568</v>
      </c>
      <c r="P30" s="204">
        <v>6.7437661220980223</v>
      </c>
      <c r="Q30" s="204">
        <v>0.1068787618228719</v>
      </c>
      <c r="R30" s="204">
        <v>0.16895958727429061</v>
      </c>
      <c r="S30" s="204">
        <v>0.29828030954428197</v>
      </c>
      <c r="T30" s="204">
        <v>0.74436801375752359</v>
      </c>
      <c r="U30" s="204">
        <v>0.85253654342218388</v>
      </c>
      <c r="V30" s="204">
        <v>0.73705932932072216</v>
      </c>
      <c r="W30" s="204">
        <v>7.3086844368013756E-3</v>
      </c>
      <c r="X30" s="204">
        <v>6.7067927773000859E-3</v>
      </c>
      <c r="Y30" s="204">
        <v>7.0507308684436797E-3</v>
      </c>
      <c r="DA30" s="71" t="s">
        <v>2695</v>
      </c>
    </row>
    <row r="31" spans="1:105" ht="12" customHeight="1" x14ac:dyDescent="0.25">
      <c r="A31" s="21" t="s">
        <v>40</v>
      </c>
      <c r="B31" s="207">
        <v>14.226053310404129</v>
      </c>
      <c r="C31" s="207">
        <v>12.219604471195179</v>
      </c>
      <c r="D31" s="207">
        <v>16.043336199484092</v>
      </c>
      <c r="E31" s="207">
        <v>13.601977644024069</v>
      </c>
      <c r="F31" s="207">
        <v>13.211177987962159</v>
      </c>
      <c r="G31" s="207">
        <v>13.410834049871021</v>
      </c>
      <c r="H31" s="207">
        <v>11.103439380911439</v>
      </c>
      <c r="I31" s="207">
        <v>10.2950988822012</v>
      </c>
      <c r="J31" s="207">
        <v>11.46784178847807</v>
      </c>
      <c r="K31" s="207">
        <v>10.05640584694755</v>
      </c>
      <c r="L31" s="207">
        <v>12.149699054170251</v>
      </c>
      <c r="M31" s="207">
        <v>11.01057609630266</v>
      </c>
      <c r="N31" s="207">
        <v>9.3357695614789336</v>
      </c>
      <c r="O31" s="207">
        <v>9.086758383490972</v>
      </c>
      <c r="P31" s="207">
        <v>7.4104041272570944</v>
      </c>
      <c r="Q31" s="207">
        <v>8.6828890799656051</v>
      </c>
      <c r="R31" s="207">
        <v>8.6675838349097152</v>
      </c>
      <c r="S31" s="207">
        <v>7.7039552880481503</v>
      </c>
      <c r="T31" s="207">
        <v>5.2685296646603614</v>
      </c>
      <c r="U31" s="207">
        <v>6.6513327601031813</v>
      </c>
      <c r="V31" s="207">
        <v>6.0184866723989678</v>
      </c>
      <c r="W31" s="207">
        <v>1.340154772141015</v>
      </c>
      <c r="X31" s="207">
        <v>1.2739466895958731</v>
      </c>
      <c r="Y31" s="207">
        <v>1.099656061908856</v>
      </c>
      <c r="DA31" s="86" t="s">
        <v>2696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TEL_emi!B5</f>
        <v>65.466898918496469</v>
      </c>
      <c r="C33" s="203">
        <f>TEL_emi!C5</f>
        <v>55.492513558763143</v>
      </c>
      <c r="D33" s="203">
        <f>TEL_emi!D5</f>
        <v>57.779080918455179</v>
      </c>
      <c r="E33" s="203">
        <f>TEL_emi!E5</f>
        <v>59.412441598484023</v>
      </c>
      <c r="F33" s="203">
        <f>TEL_emi!F5</f>
        <v>62.720830439073033</v>
      </c>
      <c r="G33" s="203">
        <f>TEL_emi!G5</f>
        <v>60.702392518285983</v>
      </c>
      <c r="H33" s="203">
        <f>TEL_emi!H5</f>
        <v>53.97102359912536</v>
      </c>
      <c r="I33" s="203">
        <f>TEL_emi!I5</f>
        <v>60.783869878839781</v>
      </c>
      <c r="J33" s="203">
        <f>TEL_emi!J5</f>
        <v>51.212834278520418</v>
      </c>
      <c r="K33" s="203">
        <f>TEL_emi!K5</f>
        <v>49.858396558383497</v>
      </c>
      <c r="L33" s="203">
        <f>TEL_emi!L5</f>
        <v>45.441106918959619</v>
      </c>
      <c r="M33" s="203">
        <f>TEL_emi!M5</f>
        <v>79.024719307971367</v>
      </c>
      <c r="N33" s="203">
        <f>TEL_emi!N5</f>
        <v>78.160877378073849</v>
      </c>
      <c r="O33" s="203">
        <f>TEL_emi!O5</f>
        <v>79.902762387404152</v>
      </c>
      <c r="P33" s="203">
        <f>TEL_emi!P5</f>
        <v>70.822917103384</v>
      </c>
      <c r="Q33" s="203">
        <f>TEL_emi!Q5</f>
        <v>63.892226121675279</v>
      </c>
      <c r="R33" s="203">
        <f>TEL_emi!R5</f>
        <v>64.781245043489918</v>
      </c>
      <c r="S33" s="203">
        <f>TEL_emi!S5</f>
        <v>64.239681836737702</v>
      </c>
      <c r="T33" s="203">
        <f>TEL_emi!T5</f>
        <v>64.056118843661878</v>
      </c>
      <c r="U33" s="203">
        <f>TEL_emi!U5</f>
        <v>61.353988894105562</v>
      </c>
      <c r="V33" s="203">
        <f>TEL_emi!V5</f>
        <v>61.103882362659789</v>
      </c>
      <c r="W33" s="203">
        <f>TEL_emi!W5</f>
        <v>3.7822029743797358</v>
      </c>
      <c r="X33" s="203">
        <f>TEL_emi!X5</f>
        <v>2.3350363490438681</v>
      </c>
      <c r="Y33" s="203">
        <f>TEL_emi!Y5</f>
        <v>3.093350184845951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124.44778007812749</v>
      </c>
      <c r="C35" s="284">
        <f t="shared" si="5"/>
        <v>107.19622822822308</v>
      </c>
      <c r="D35" s="284">
        <f t="shared" si="5"/>
        <v>118.94330920522872</v>
      </c>
      <c r="E35" s="284">
        <f t="shared" si="5"/>
        <v>122.10037327412213</v>
      </c>
      <c r="F35" s="284">
        <f t="shared" si="5"/>
        <v>113.59655557330424</v>
      </c>
      <c r="G35" s="284">
        <f t="shared" si="5"/>
        <v>124.74154151983143</v>
      </c>
      <c r="H35" s="284">
        <f t="shared" si="5"/>
        <v>125.9864709069814</v>
      </c>
      <c r="I35" s="284">
        <f t="shared" si="5"/>
        <v>123.51046950416733</v>
      </c>
      <c r="J35" s="284">
        <f t="shared" si="5"/>
        <v>190.39316144832614</v>
      </c>
      <c r="K35" s="284">
        <f t="shared" si="5"/>
        <v>204.66003178544528</v>
      </c>
      <c r="L35" s="284">
        <f t="shared" si="5"/>
        <v>148.02277705770834</v>
      </c>
      <c r="M35" s="284">
        <f t="shared" si="5"/>
        <v>202.45941191596316</v>
      </c>
      <c r="N35" s="284">
        <f t="shared" si="5"/>
        <v>243.62839271051499</v>
      </c>
      <c r="O35" s="284">
        <f t="shared" si="5"/>
        <v>245.4452056010249</v>
      </c>
      <c r="P35" s="284">
        <f t="shared" si="5"/>
        <v>239.07867256176016</v>
      </c>
      <c r="Q35" s="284">
        <f t="shared" si="5"/>
        <v>149.01565876720983</v>
      </c>
      <c r="R35" s="284">
        <f t="shared" si="5"/>
        <v>122.84906298097276</v>
      </c>
      <c r="S35" s="284">
        <f t="shared" si="5"/>
        <v>116.03201236986449</v>
      </c>
      <c r="T35" s="284">
        <f t="shared" si="5"/>
        <v>111.77009367453226</v>
      </c>
      <c r="U35" s="284">
        <f t="shared" si="5"/>
        <v>100.75229683073452</v>
      </c>
      <c r="V35" s="284">
        <f t="shared" si="5"/>
        <v>93.620029111475887</v>
      </c>
      <c r="W35" s="284">
        <f t="shared" si="5"/>
        <v>8.8512971681477079</v>
      </c>
      <c r="X35" s="284">
        <f t="shared" si="5"/>
        <v>6.989676151490106</v>
      </c>
      <c r="Y35" s="284">
        <f t="shared" si="5"/>
        <v>8.3062172991868017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82.290019057455098</v>
      </c>
      <c r="C36" s="344">
        <f t="shared" si="6"/>
        <v>81.2142671101697</v>
      </c>
      <c r="D36" s="344">
        <f t="shared" si="6"/>
        <v>84.416559249822697</v>
      </c>
      <c r="E36" s="344">
        <f t="shared" si="6"/>
        <v>88.086890818019711</v>
      </c>
      <c r="F36" s="344">
        <f t="shared" si="6"/>
        <v>86.063464907372762</v>
      </c>
      <c r="G36" s="344">
        <f t="shared" si="6"/>
        <v>74.422734224133748</v>
      </c>
      <c r="H36" s="344">
        <f t="shared" si="6"/>
        <v>69.184207572026438</v>
      </c>
      <c r="I36" s="344">
        <f t="shared" si="6"/>
        <v>62.686046444090927</v>
      </c>
      <c r="J36" s="344">
        <f t="shared" si="6"/>
        <v>58.778615280905839</v>
      </c>
      <c r="K36" s="344">
        <f t="shared" si="6"/>
        <v>58.584497493210392</v>
      </c>
      <c r="L36" s="344">
        <f t="shared" si="6"/>
        <v>54.972130712265866</v>
      </c>
      <c r="M36" s="344">
        <f t="shared" si="6"/>
        <v>48.836122411789226</v>
      </c>
      <c r="N36" s="344">
        <f t="shared" si="6"/>
        <v>49.677746196368773</v>
      </c>
      <c r="O36" s="344">
        <f t="shared" si="6"/>
        <v>48.506780718545947</v>
      </c>
      <c r="P36" s="344">
        <f t="shared" si="6"/>
        <v>45.65608774184809</v>
      </c>
      <c r="Q36" s="344">
        <f t="shared" si="6"/>
        <v>45.316254286959342</v>
      </c>
      <c r="R36" s="344">
        <f t="shared" si="6"/>
        <v>44.782117550659216</v>
      </c>
      <c r="S36" s="344">
        <f t="shared" si="6"/>
        <v>44.567239448558674</v>
      </c>
      <c r="T36" s="344">
        <f t="shared" si="6"/>
        <v>44.653240672447012</v>
      </c>
      <c r="U36" s="344">
        <f t="shared" si="6"/>
        <v>44.271085391808953</v>
      </c>
      <c r="V36" s="344">
        <f t="shared" si="6"/>
        <v>46.388642436553596</v>
      </c>
      <c r="W36" s="344">
        <f t="shared" si="6"/>
        <v>44.934769899421795</v>
      </c>
      <c r="X36" s="344">
        <f t="shared" si="6"/>
        <v>41.075085611101812</v>
      </c>
      <c r="Y36" s="344">
        <f t="shared" si="6"/>
        <v>39.084281515055167</v>
      </c>
      <c r="DA36" s="119"/>
    </row>
    <row r="37" spans="1:105" ht="12" customHeight="1" x14ac:dyDescent="0.25">
      <c r="A37" s="158" t="s">
        <v>2136</v>
      </c>
      <c r="B37" s="344">
        <f>IF(TEL_ued!B$5=0,"",TEL_ued!B$5/B$5*1000)</f>
        <v>39.976797146287318</v>
      </c>
      <c r="C37" s="344">
        <f>IF(TEL_ued!C$5=0,"",TEL_ued!C$5/C$5*1000)</f>
        <v>39.440631154818867</v>
      </c>
      <c r="D37" s="344">
        <f>IF(TEL_ued!D$5=0,"",TEL_ued!D$5/D$5*1000)</f>
        <v>40.95033238461005</v>
      </c>
      <c r="E37" s="344">
        <f>IF(TEL_ued!E$5=0,"",TEL_ued!E$5/E$5*1000)</f>
        <v>42.985264194443978</v>
      </c>
      <c r="F37" s="344">
        <f>IF(TEL_ued!F$5=0,"",TEL_ued!F$5/F$5*1000)</f>
        <v>42.07730504446922</v>
      </c>
      <c r="G37" s="344">
        <f>IF(TEL_ued!G$5=0,"",TEL_ued!G$5/G$5*1000)</f>
        <v>36.372494470410416</v>
      </c>
      <c r="H37" s="344">
        <f>IF(TEL_ued!H$5=0,"",TEL_ued!H$5/H$5*1000)</f>
        <v>33.925219527861294</v>
      </c>
      <c r="I37" s="344">
        <f>IF(TEL_ued!I$5=0,"",TEL_ued!I$5/I$5*1000)</f>
        <v>30.740311849446776</v>
      </c>
      <c r="J37" s="344">
        <f>IF(TEL_ued!J$5=0,"",TEL_ued!J$5/J$5*1000)</f>
        <v>28.778338839801449</v>
      </c>
      <c r="K37" s="344">
        <f>IF(TEL_ued!K$5=0,"",TEL_ued!K$5/K$5*1000)</f>
        <v>28.688129195615822</v>
      </c>
      <c r="L37" s="344">
        <f>IF(TEL_ued!L$5=0,"",TEL_ued!L$5/L$5*1000)</f>
        <v>26.90222511488092</v>
      </c>
      <c r="M37" s="344">
        <f>IF(TEL_ued!M$5=0,"",TEL_ued!M$5/M$5*1000)</f>
        <v>23.964282410001736</v>
      </c>
      <c r="N37" s="344">
        <f>IF(TEL_ued!N$5=0,"",TEL_ued!N$5/N$5*1000)</f>
        <v>24.438291080467277</v>
      </c>
      <c r="O37" s="344">
        <f>IF(TEL_ued!O$5=0,"",TEL_ued!O$5/O$5*1000)</f>
        <v>23.871131389490241</v>
      </c>
      <c r="P37" s="344">
        <f>IF(TEL_ued!P$5=0,"",TEL_ued!P$5/P$5*1000)</f>
        <v>22.525052768480911</v>
      </c>
      <c r="Q37" s="344">
        <f>IF(TEL_ued!Q$5=0,"",TEL_ued!Q$5/Q$5*1000)</f>
        <v>22.139016189586425</v>
      </c>
      <c r="R37" s="344">
        <f>IF(TEL_ued!R$5=0,"",TEL_ued!R$5/R$5*1000)</f>
        <v>21.881180199583472</v>
      </c>
      <c r="S37" s="344">
        <f>IF(TEL_ued!S$5=0,"",TEL_ued!S$5/S$5*1000)</f>
        <v>21.809406271365198</v>
      </c>
      <c r="T37" s="344">
        <f>IF(TEL_ued!T$5=0,"",TEL_ued!T$5/T$5*1000)</f>
        <v>21.954549991148642</v>
      </c>
      <c r="U37" s="344">
        <f>IF(TEL_ued!U$5=0,"",TEL_ued!U$5/U$5*1000)</f>
        <v>21.705797596508738</v>
      </c>
      <c r="V37" s="344">
        <f>IF(TEL_ued!V$5=0,"",TEL_ued!V$5/V$5*1000)</f>
        <v>22.763988115691546</v>
      </c>
      <c r="W37" s="344">
        <f>IF(TEL_ued!W$5=0,"",TEL_ued!W$5/W$5*1000)</f>
        <v>21.785718809945031</v>
      </c>
      <c r="X37" s="344">
        <f>IF(TEL_ued!X$5=0,"",TEL_ued!X$5/X$5*1000)</f>
        <v>20.001589338264747</v>
      </c>
      <c r="Y37" s="344">
        <f>IF(TEL_ued!Y$5=0,"",TEL_ued!Y$5/Y$5*1000)</f>
        <v>18.952890781910686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1.5611455147611752</v>
      </c>
      <c r="C38" s="345">
        <f t="shared" si="7"/>
        <v>1.5558586147428681</v>
      </c>
      <c r="D38" s="345">
        <f t="shared" si="7"/>
        <v>1.4282328696651665</v>
      </c>
      <c r="E38" s="345">
        <f t="shared" si="7"/>
        <v>1.363192224873182</v>
      </c>
      <c r="F38" s="345">
        <f t="shared" si="7"/>
        <v>1.356273570235929</v>
      </c>
      <c r="G38" s="345">
        <f t="shared" si="7"/>
        <v>1.335365142002618</v>
      </c>
      <c r="H38" s="345">
        <f t="shared" si="7"/>
        <v>1.2906816399479106</v>
      </c>
      <c r="I38" s="345">
        <f t="shared" si="7"/>
        <v>1.4424451554860345</v>
      </c>
      <c r="J38" s="345">
        <f t="shared" si="7"/>
        <v>1.2885027943112382</v>
      </c>
      <c r="K38" s="345">
        <f t="shared" si="7"/>
        <v>1.3630326034733227</v>
      </c>
      <c r="L38" s="345">
        <f t="shared" si="7"/>
        <v>1.1661104138965452</v>
      </c>
      <c r="M38" s="345">
        <f t="shared" si="7"/>
        <v>1.5804237223300546</v>
      </c>
      <c r="N38" s="345">
        <f t="shared" si="7"/>
        <v>1.6040681851432241</v>
      </c>
      <c r="O38" s="345">
        <f t="shared" si="7"/>
        <v>1.6224208562391169</v>
      </c>
      <c r="P38" s="345">
        <f t="shared" si="7"/>
        <v>1.5937434592888287</v>
      </c>
      <c r="Q38" s="345">
        <f t="shared" si="7"/>
        <v>1.7678213727701002</v>
      </c>
      <c r="R38" s="345">
        <f t="shared" si="7"/>
        <v>1.7718817214818119</v>
      </c>
      <c r="S38" s="345">
        <f t="shared" si="7"/>
        <v>1.8075021102907782</v>
      </c>
      <c r="T38" s="345">
        <f t="shared" si="7"/>
        <v>1.9141766352724725</v>
      </c>
      <c r="U38" s="345">
        <f t="shared" si="7"/>
        <v>1.819228480689522</v>
      </c>
      <c r="V38" s="345">
        <f t="shared" si="7"/>
        <v>1.8547208590809716</v>
      </c>
      <c r="W38" s="345">
        <f t="shared" si="7"/>
        <v>1.2854560504993224</v>
      </c>
      <c r="X38" s="345">
        <f t="shared" si="7"/>
        <v>1.032290749206682</v>
      </c>
      <c r="Y38" s="345">
        <f t="shared" si="7"/>
        <v>1.2810933213360305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final energy consumption"</f>
        <v>LU: Textiles and leather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41.935167669819442</v>
      </c>
      <c r="C5" s="223">
        <v>35.666809974204632</v>
      </c>
      <c r="D5" s="223">
        <v>40.454944110060168</v>
      </c>
      <c r="E5" s="223">
        <v>43.583319002579529</v>
      </c>
      <c r="F5" s="223">
        <v>46.244969905416987</v>
      </c>
      <c r="G5" s="223">
        <v>45.457523645743748</v>
      </c>
      <c r="H5" s="223">
        <v>41.815907136715381</v>
      </c>
      <c r="I5" s="223">
        <v>42.139466895958712</v>
      </c>
      <c r="J5" s="223">
        <v>39.74600171969044</v>
      </c>
      <c r="K5" s="223">
        <v>36.579019776440219</v>
      </c>
      <c r="L5" s="223">
        <v>38.968099742046419</v>
      </c>
      <c r="M5" s="223">
        <v>50.002235597592403</v>
      </c>
      <c r="N5" s="223">
        <v>48.726655202063611</v>
      </c>
      <c r="O5" s="223">
        <v>49.249097162510743</v>
      </c>
      <c r="P5" s="223">
        <v>44.438091143594143</v>
      </c>
      <c r="Q5" s="223">
        <v>36.141788478073927</v>
      </c>
      <c r="R5" s="223">
        <v>36.560705073086837</v>
      </c>
      <c r="S5" s="223">
        <v>35.540584694754934</v>
      </c>
      <c r="T5" s="223">
        <v>33.464058469475482</v>
      </c>
      <c r="U5" s="223">
        <v>33.725279449699052</v>
      </c>
      <c r="V5" s="223">
        <v>32.945055889939809</v>
      </c>
      <c r="W5" s="223">
        <v>2.9423043852106621</v>
      </c>
      <c r="X5" s="223">
        <v>2.261994840928633</v>
      </c>
      <c r="Y5" s="223">
        <v>2.414617368873603</v>
      </c>
      <c r="DA5" s="89" t="s">
        <v>2680</v>
      </c>
    </row>
    <row r="6" spans="1:105" ht="12" customHeight="1" x14ac:dyDescent="0.25">
      <c r="A6" s="55" t="s">
        <v>91</v>
      </c>
      <c r="B6" s="259">
        <v>0.97219252675465762</v>
      </c>
      <c r="C6" s="259">
        <v>0.83464499805382641</v>
      </c>
      <c r="D6" s="259">
        <v>1.085657105743526</v>
      </c>
      <c r="E6" s="259">
        <v>0.93043148367510409</v>
      </c>
      <c r="F6" s="259">
        <v>0.90650290847151127</v>
      </c>
      <c r="G6" s="259">
        <v>0.91896285569016223</v>
      </c>
      <c r="H6" s="259">
        <v>0.76313520081634634</v>
      </c>
      <c r="I6" s="259">
        <v>0.71012593655820988</v>
      </c>
      <c r="J6" s="259">
        <v>0.78607140563817235</v>
      </c>
      <c r="K6" s="259">
        <v>0.69100767225483761</v>
      </c>
      <c r="L6" s="259">
        <v>0.82873889562790126</v>
      </c>
      <c r="M6" s="259">
        <v>0.76174043337494923</v>
      </c>
      <c r="N6" s="259">
        <v>0.6472892130239627</v>
      </c>
      <c r="O6" s="259">
        <v>0.63035588876734161</v>
      </c>
      <c r="P6" s="259">
        <v>0.51457342128692896</v>
      </c>
      <c r="Q6" s="259">
        <v>0.60037994443814469</v>
      </c>
      <c r="R6" s="259">
        <v>0.59947749385949001</v>
      </c>
      <c r="S6" s="259">
        <v>0.53369506405605494</v>
      </c>
      <c r="T6" s="259">
        <v>0.36630266892699059</v>
      </c>
      <c r="U6" s="259">
        <v>0.46136114226601138</v>
      </c>
      <c r="V6" s="259">
        <v>0.41786390583919408</v>
      </c>
      <c r="W6" s="259">
        <v>8.9564125870969957E-2</v>
      </c>
      <c r="X6" s="259">
        <v>8.2937645627232853E-2</v>
      </c>
      <c r="Y6" s="259">
        <v>7.3490615607734358E-2</v>
      </c>
      <c r="DA6" s="67" t="s">
        <v>2697</v>
      </c>
    </row>
    <row r="7" spans="1:105" ht="12" customHeight="1" x14ac:dyDescent="0.25">
      <c r="A7" s="173" t="s">
        <v>92</v>
      </c>
      <c r="B7" s="224">
        <v>0.79769643220894948</v>
      </c>
      <c r="C7" s="224">
        <v>0.6848369214800627</v>
      </c>
      <c r="D7" s="224">
        <v>0.89079557394340592</v>
      </c>
      <c r="E7" s="224">
        <v>0.76343096096418783</v>
      </c>
      <c r="F7" s="224">
        <v>0.74379725823303455</v>
      </c>
      <c r="G7" s="224">
        <v>0.75402080466885135</v>
      </c>
      <c r="H7" s="224">
        <v>0.626162216054438</v>
      </c>
      <c r="I7" s="224">
        <v>0.58266743512468511</v>
      </c>
      <c r="J7" s="224">
        <v>0.64498166616465435</v>
      </c>
      <c r="K7" s="224">
        <v>0.56698065415781551</v>
      </c>
      <c r="L7" s="224">
        <v>0.6799908887203292</v>
      </c>
      <c r="M7" s="224">
        <v>0.62501779148713765</v>
      </c>
      <c r="N7" s="224">
        <v>0.53110909786581573</v>
      </c>
      <c r="O7" s="224">
        <v>0.51721508821935691</v>
      </c>
      <c r="P7" s="224">
        <v>0.42221408926107001</v>
      </c>
      <c r="Q7" s="224">
        <v>0.49261944159027238</v>
      </c>
      <c r="R7" s="224">
        <v>0.49187896932060698</v>
      </c>
      <c r="S7" s="224">
        <v>0.43790364230240408</v>
      </c>
      <c r="T7" s="224">
        <v>0.30055603604265901</v>
      </c>
      <c r="U7" s="224">
        <v>0.37855273211570162</v>
      </c>
      <c r="V7" s="224">
        <v>0.34286269197062091</v>
      </c>
      <c r="W7" s="224">
        <v>7.3488513535154829E-2</v>
      </c>
      <c r="X7" s="224">
        <v>6.8051401540293613E-2</v>
      </c>
      <c r="Y7" s="224">
        <v>6.0299992293525617E-2</v>
      </c>
      <c r="DA7" s="177" t="s">
        <v>2698</v>
      </c>
    </row>
    <row r="8" spans="1:105" ht="12" customHeight="1" x14ac:dyDescent="0.25">
      <c r="A8" s="173" t="s">
        <v>93</v>
      </c>
      <c r="B8" s="224">
        <v>0.57334431065018254</v>
      </c>
      <c r="C8" s="224">
        <v>0.49222653731379512</v>
      </c>
      <c r="D8" s="224">
        <v>0.64025931877182307</v>
      </c>
      <c r="E8" s="224">
        <v>0.54871600319301028</v>
      </c>
      <c r="F8" s="224">
        <v>0.53460427935499366</v>
      </c>
      <c r="G8" s="224">
        <v>0.54195245335573683</v>
      </c>
      <c r="H8" s="224">
        <v>0.4500540927891275</v>
      </c>
      <c r="I8" s="224">
        <v>0.41879221899586738</v>
      </c>
      <c r="J8" s="224">
        <v>0.46358057255584528</v>
      </c>
      <c r="K8" s="224">
        <v>0.40751734517592991</v>
      </c>
      <c r="L8" s="224">
        <v>0.48874345126773672</v>
      </c>
      <c r="M8" s="224">
        <v>0.44923153763138018</v>
      </c>
      <c r="N8" s="224">
        <v>0.38173466409105489</v>
      </c>
      <c r="O8" s="224">
        <v>0.37174834465766288</v>
      </c>
      <c r="P8" s="224">
        <v>0.30346637665639409</v>
      </c>
      <c r="Q8" s="224">
        <v>0.35407022364300827</v>
      </c>
      <c r="R8" s="224">
        <v>0.35353800919918632</v>
      </c>
      <c r="S8" s="224">
        <v>0.31474324290485289</v>
      </c>
      <c r="T8" s="224">
        <v>0.21602465090566109</v>
      </c>
      <c r="U8" s="224">
        <v>0.27208477620816052</v>
      </c>
      <c r="V8" s="224">
        <v>0.24643255985388379</v>
      </c>
      <c r="W8" s="224">
        <v>5.2819869103392529E-2</v>
      </c>
      <c r="X8" s="224">
        <v>4.8911944857086033E-2</v>
      </c>
      <c r="Y8" s="224">
        <v>4.3340619460971529E-2</v>
      </c>
      <c r="DA8" s="177" t="s">
        <v>2699</v>
      </c>
    </row>
    <row r="9" spans="1:105" ht="12" customHeight="1" x14ac:dyDescent="0.25">
      <c r="A9" s="173" t="s">
        <v>94</v>
      </c>
      <c r="B9" s="224">
        <v>1.1217606077938349</v>
      </c>
      <c r="C9" s="224">
        <v>0.96305192083133806</v>
      </c>
      <c r="D9" s="224">
        <v>1.2526812758579151</v>
      </c>
      <c r="E9" s="224">
        <v>1.0735747888558891</v>
      </c>
      <c r="F9" s="224">
        <v>1.0459648943902049</v>
      </c>
      <c r="G9" s="224">
        <v>1.0603417565655719</v>
      </c>
      <c r="H9" s="224">
        <v>0.88054061632655345</v>
      </c>
      <c r="I9" s="224">
        <v>0.81937608064408851</v>
      </c>
      <c r="J9" s="224">
        <v>0.90700546804404514</v>
      </c>
      <c r="K9" s="224">
        <v>0.79731654490942783</v>
      </c>
      <c r="L9" s="224">
        <v>0.95623718726296303</v>
      </c>
      <c r="M9" s="224">
        <v>0.87893126927878762</v>
      </c>
      <c r="N9" s="224">
        <v>0.74687216887380303</v>
      </c>
      <c r="O9" s="224">
        <v>0.72733371780847089</v>
      </c>
      <c r="P9" s="224">
        <v>0.59373856302337968</v>
      </c>
      <c r="Q9" s="224">
        <v>0.69274608973632057</v>
      </c>
      <c r="R9" s="224">
        <v>0.69170480060710382</v>
      </c>
      <c r="S9" s="224">
        <v>0.61580199698775573</v>
      </c>
      <c r="T9" s="224">
        <v>0.42265692568498908</v>
      </c>
      <c r="U9" s="224">
        <v>0.53233977953770539</v>
      </c>
      <c r="V9" s="224">
        <v>0.48215066058368572</v>
      </c>
      <c r="W9" s="224">
        <v>0.1033432221588115</v>
      </c>
      <c r="X9" s="224">
        <v>9.5697283416037907E-2</v>
      </c>
      <c r="Y9" s="224">
        <v>8.4796864162770394E-2</v>
      </c>
      <c r="DA9" s="177" t="s">
        <v>2700</v>
      </c>
    </row>
    <row r="10" spans="1:105" ht="12" customHeight="1" x14ac:dyDescent="0.25">
      <c r="A10" s="56" t="s">
        <v>95</v>
      </c>
      <c r="B10" s="260">
        <v>4.1800106901039946</v>
      </c>
      <c r="C10" s="260">
        <v>3.5354526581811969</v>
      </c>
      <c r="D10" s="260">
        <v>3.6807240174766651</v>
      </c>
      <c r="E10" s="260">
        <v>4.351984248126711</v>
      </c>
      <c r="F10" s="260">
        <v>4.773686344309966</v>
      </c>
      <c r="G10" s="260">
        <v>4.6155485209233564</v>
      </c>
      <c r="H10" s="260">
        <v>4.380678695150884</v>
      </c>
      <c r="I10" s="260">
        <v>4.6883310845599686</v>
      </c>
      <c r="J10" s="260">
        <v>4.0381112809371356</v>
      </c>
      <c r="K10" s="260">
        <v>3.8442950376363521</v>
      </c>
      <c r="L10" s="260">
        <v>3.7306441127832959</v>
      </c>
      <c r="M10" s="260">
        <v>5.8948742301931532</v>
      </c>
      <c r="N10" s="260">
        <v>6.0086530133556844</v>
      </c>
      <c r="O10" s="260">
        <v>6.151452261430479</v>
      </c>
      <c r="P10" s="260">
        <v>5.6719699805101058</v>
      </c>
      <c r="Q10" s="260">
        <v>4.2590014742014297</v>
      </c>
      <c r="R10" s="260">
        <v>4.3296681237866883</v>
      </c>
      <c r="S10" s="260">
        <v>4.3523696362517539</v>
      </c>
      <c r="T10" s="260">
        <v>4.5101605299748009</v>
      </c>
      <c r="U10" s="260">
        <v>4.2492077071115526</v>
      </c>
      <c r="V10" s="260">
        <v>4.2573392706567779</v>
      </c>
      <c r="W10" s="260">
        <v>0.2466134791519175</v>
      </c>
      <c r="X10" s="260">
        <v>0.17323863142183621</v>
      </c>
      <c r="Y10" s="260">
        <v>0.20237075287031911</v>
      </c>
      <c r="DA10" s="68" t="s">
        <v>2701</v>
      </c>
    </row>
    <row r="11" spans="1:105" ht="12" customHeight="1" x14ac:dyDescent="0.25">
      <c r="A11" s="37" t="s">
        <v>159</v>
      </c>
      <c r="B11" s="226">
        <v>7.1485674752328754E-2</v>
      </c>
      <c r="C11" s="226">
        <v>7.7909592081747303E-2</v>
      </c>
      <c r="D11" s="226">
        <v>7.6709636094603684E-2</v>
      </c>
      <c r="E11" s="226">
        <v>0.1214639265531316</v>
      </c>
      <c r="F11" s="226">
        <v>0.15771152041507</v>
      </c>
      <c r="G11" s="226">
        <v>0.14536535048435381</v>
      </c>
      <c r="H11" s="226">
        <v>8.2430794738125007E-2</v>
      </c>
      <c r="I11" s="226">
        <v>6.5004218468084338E-2</v>
      </c>
      <c r="J11" s="226">
        <v>4.859044606832167E-2</v>
      </c>
      <c r="K11" s="226">
        <v>3.7723715934945973E-2</v>
      </c>
      <c r="L11" s="226">
        <v>9.2972012768974779E-2</v>
      </c>
      <c r="M11" s="226">
        <v>4.4883441551562757E-2</v>
      </c>
      <c r="N11" s="226">
        <v>4.0419806929528131E-2</v>
      </c>
      <c r="O11" s="226">
        <v>5.5602181949885608E-2</v>
      </c>
      <c r="P11" s="226">
        <v>8.690908046258921E-3</v>
      </c>
      <c r="Q11" s="226">
        <v>8.846756757626641E-3</v>
      </c>
      <c r="R11" s="226">
        <v>1.8064399938582599E-2</v>
      </c>
      <c r="S11" s="226">
        <v>1.0293156234754139E-2</v>
      </c>
      <c r="T11" s="226">
        <v>9.3003178875109768E-3</v>
      </c>
      <c r="U11" s="226">
        <v>8.9611777888366443E-3</v>
      </c>
      <c r="V11" s="226">
        <v>1.34377765083712E-2</v>
      </c>
      <c r="W11" s="226">
        <v>9.1988044910707844E-3</v>
      </c>
      <c r="X11" s="226">
        <v>5.3704673521177276E-3</v>
      </c>
      <c r="Y11" s="226">
        <v>6.7825257625484057E-3</v>
      </c>
      <c r="DA11" s="69" t="s">
        <v>2702</v>
      </c>
    </row>
    <row r="12" spans="1:105" ht="12" customHeight="1" x14ac:dyDescent="0.25">
      <c r="A12" s="37" t="s">
        <v>35</v>
      </c>
      <c r="B12" s="226">
        <v>3.8172312544612419</v>
      </c>
      <c r="C12" s="226">
        <v>3.2011835664865131</v>
      </c>
      <c r="D12" s="226">
        <v>3.1217633635691699</v>
      </c>
      <c r="E12" s="226">
        <v>3.9647272761232202</v>
      </c>
      <c r="F12" s="226">
        <v>4.3980051901998394</v>
      </c>
      <c r="G12" s="226">
        <v>4.231150051215927</v>
      </c>
      <c r="H12" s="226">
        <v>4.1330797307007083</v>
      </c>
      <c r="I12" s="226">
        <v>4.5066997406148896</v>
      </c>
      <c r="J12" s="226">
        <v>3.7887025263809728</v>
      </c>
      <c r="K12" s="226">
        <v>3.654608776208415</v>
      </c>
      <c r="L12" s="226">
        <v>3.3665638825545581</v>
      </c>
      <c r="M12" s="226">
        <v>5.7576942365335917</v>
      </c>
      <c r="N12" s="226">
        <v>5.9102756973698378</v>
      </c>
      <c r="O12" s="226">
        <v>6.0441927673693003</v>
      </c>
      <c r="P12" s="226">
        <v>5.6284273160945952</v>
      </c>
      <c r="Q12" s="226">
        <v>4.1727115071770928</v>
      </c>
      <c r="R12" s="226">
        <v>4.2365306336604416</v>
      </c>
      <c r="S12" s="226">
        <v>4.2877504428016779</v>
      </c>
      <c r="T12" s="226">
        <v>4.482668801345608</v>
      </c>
      <c r="U12" s="226">
        <v>4.2017568077191436</v>
      </c>
      <c r="V12" s="226">
        <v>4.2147974714520977</v>
      </c>
      <c r="W12" s="226">
        <v>0.18101237243243079</v>
      </c>
      <c r="X12" s="226">
        <v>8.2694394558398984E-2</v>
      </c>
      <c r="Y12" s="226">
        <v>0.14929765483370561</v>
      </c>
      <c r="DA12" s="69" t="s">
        <v>2703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2704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2705</v>
      </c>
    </row>
    <row r="15" spans="1:105" ht="12" customHeight="1" x14ac:dyDescent="0.25">
      <c r="A15" s="37" t="s">
        <v>40</v>
      </c>
      <c r="B15" s="226">
        <v>0.29129376089042308</v>
      </c>
      <c r="C15" s="226">
        <v>0.2563594996129373</v>
      </c>
      <c r="D15" s="226">
        <v>0.48225101781289098</v>
      </c>
      <c r="E15" s="226">
        <v>0.26579304545035931</v>
      </c>
      <c r="F15" s="226">
        <v>0.2179696336950569</v>
      </c>
      <c r="G15" s="226">
        <v>0.23903311922307541</v>
      </c>
      <c r="H15" s="226">
        <v>0.1651681697120515</v>
      </c>
      <c r="I15" s="226">
        <v>0.11662712547699559</v>
      </c>
      <c r="J15" s="226">
        <v>0.20081830848784071</v>
      </c>
      <c r="K15" s="226">
        <v>0.1519625454929906</v>
      </c>
      <c r="L15" s="226">
        <v>0.27110821745976349</v>
      </c>
      <c r="M15" s="226">
        <v>9.2296552107998725E-2</v>
      </c>
      <c r="N15" s="226">
        <v>5.795750905631776E-2</v>
      </c>
      <c r="O15" s="226">
        <v>5.1657312111293187E-2</v>
      </c>
      <c r="P15" s="226">
        <v>3.4851756369251433E-2</v>
      </c>
      <c r="Q15" s="226">
        <v>7.7443210266710347E-2</v>
      </c>
      <c r="R15" s="226">
        <v>7.5073090187663991E-2</v>
      </c>
      <c r="S15" s="226">
        <v>5.4326037215322157E-2</v>
      </c>
      <c r="T15" s="226">
        <v>1.8191410741682311E-2</v>
      </c>
      <c r="U15" s="226">
        <v>3.8489721603572648E-2</v>
      </c>
      <c r="V15" s="226">
        <v>2.9104022696309389E-2</v>
      </c>
      <c r="W15" s="226">
        <v>5.6402302228415968E-2</v>
      </c>
      <c r="X15" s="226">
        <v>8.5173769511319442E-2</v>
      </c>
      <c r="Y15" s="226">
        <v>4.6290572274065113E-2</v>
      </c>
      <c r="DA15" s="69" t="s">
        <v>2706</v>
      </c>
    </row>
    <row r="16" spans="1:105" ht="12" customHeight="1" x14ac:dyDescent="0.25">
      <c r="A16" s="57" t="s">
        <v>2707</v>
      </c>
      <c r="B16" s="261">
        <v>1.9578408846218089</v>
      </c>
      <c r="C16" s="261">
        <v>1.6576530693631719</v>
      </c>
      <c r="D16" s="261">
        <v>1.7435453350898329</v>
      </c>
      <c r="E16" s="261">
        <v>2.1375641570905182</v>
      </c>
      <c r="F16" s="261">
        <v>2.3536775370390761</v>
      </c>
      <c r="G16" s="261">
        <v>2.2869469856604598</v>
      </c>
      <c r="H16" s="261">
        <v>2.194463821301079</v>
      </c>
      <c r="I16" s="261">
        <v>2.253634374607425</v>
      </c>
      <c r="J16" s="261">
        <v>2.022167931468247</v>
      </c>
      <c r="K16" s="261">
        <v>1.887074473992959</v>
      </c>
      <c r="L16" s="261">
        <v>1.936183342332638</v>
      </c>
      <c r="M16" s="261">
        <v>2.7380984342486601</v>
      </c>
      <c r="N16" s="261">
        <v>2.7602959973108221</v>
      </c>
      <c r="O16" s="261">
        <v>2.8115012508712138</v>
      </c>
      <c r="P16" s="261">
        <v>2.5936505229177498</v>
      </c>
      <c r="Q16" s="261">
        <v>1.913382246199411</v>
      </c>
      <c r="R16" s="261">
        <v>1.943171842270093</v>
      </c>
      <c r="S16" s="261">
        <v>1.935176750727112</v>
      </c>
      <c r="T16" s="261">
        <v>1.9495226473909399</v>
      </c>
      <c r="U16" s="261">
        <v>1.88063089318909</v>
      </c>
      <c r="V16" s="261">
        <v>1.8668806425708271</v>
      </c>
      <c r="W16" s="261">
        <v>0.1160604541741537</v>
      </c>
      <c r="X16" s="261">
        <v>7.3980007820082946E-2</v>
      </c>
      <c r="Y16" s="261">
        <v>9.5260852283328992E-2</v>
      </c>
      <c r="DA16" s="70" t="s">
        <v>2708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2709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2710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2711</v>
      </c>
    </row>
    <row r="20" spans="1:105" ht="12" customHeight="1" x14ac:dyDescent="0.25">
      <c r="A20" s="46" t="s">
        <v>159</v>
      </c>
      <c r="B20" s="229">
        <v>3.5990682593394697E-2</v>
      </c>
      <c r="C20" s="229">
        <v>3.9384997071425148E-2</v>
      </c>
      <c r="D20" s="229">
        <v>4.1815806537445967E-2</v>
      </c>
      <c r="E20" s="229">
        <v>4.9684123478328922E-2</v>
      </c>
      <c r="F20" s="229">
        <v>5.9779912577073657E-2</v>
      </c>
      <c r="G20" s="229">
        <v>5.5606882655761643E-2</v>
      </c>
      <c r="H20" s="229">
        <v>2.833307989578494E-2</v>
      </c>
      <c r="I20" s="229">
        <v>2.385835216665274E-2</v>
      </c>
      <c r="J20" s="229">
        <v>1.774182132894557E-2</v>
      </c>
      <c r="K20" s="229">
        <v>1.40927052422341E-2</v>
      </c>
      <c r="L20" s="229">
        <v>3.2609523866869383E-2</v>
      </c>
      <c r="M20" s="229">
        <v>1.7219369756405319E-2</v>
      </c>
      <c r="N20" s="229">
        <v>1.484544703732883E-2</v>
      </c>
      <c r="O20" s="229">
        <v>2.0365574134942731E-2</v>
      </c>
      <c r="P20" s="229">
        <v>3.0147571432743701E-3</v>
      </c>
      <c r="Q20" s="229">
        <v>4.0266675436947241E-3</v>
      </c>
      <c r="R20" s="229">
        <v>8.1825381013629454E-3</v>
      </c>
      <c r="S20" s="229">
        <v>4.5668492286661741E-3</v>
      </c>
      <c r="T20" s="229">
        <v>3.890503187699275E-3</v>
      </c>
      <c r="U20" s="229">
        <v>3.830621015227E-3</v>
      </c>
      <c r="V20" s="229">
        <v>5.7114599491149259E-3</v>
      </c>
      <c r="W20" s="229">
        <v>5.5793506669182978E-3</v>
      </c>
      <c r="X20" s="229">
        <v>4.4728227211866993E-3</v>
      </c>
      <c r="Y20" s="229">
        <v>4.1106017647976082E-3</v>
      </c>
      <c r="DA20" s="73" t="s">
        <v>2712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2713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2714</v>
      </c>
    </row>
    <row r="23" spans="1:105" ht="12" customHeight="1" x14ac:dyDescent="0.25">
      <c r="A23" s="46" t="s">
        <v>35</v>
      </c>
      <c r="B23" s="229">
        <v>1.9218502020284149</v>
      </c>
      <c r="C23" s="229">
        <v>1.6182680722917471</v>
      </c>
      <c r="D23" s="229">
        <v>1.701729528552387</v>
      </c>
      <c r="E23" s="229">
        <v>1.621748984531951</v>
      </c>
      <c r="F23" s="229">
        <v>1.667046041352729</v>
      </c>
      <c r="G23" s="229">
        <v>1.6185498374470459</v>
      </c>
      <c r="H23" s="229">
        <v>1.4206205168543791</v>
      </c>
      <c r="I23" s="229">
        <v>1.6540838741680091</v>
      </c>
      <c r="J23" s="229">
        <v>1.383368310656417</v>
      </c>
      <c r="K23" s="229">
        <v>1.365277067285839</v>
      </c>
      <c r="L23" s="229">
        <v>1.1808074495525831</v>
      </c>
      <c r="M23" s="229">
        <v>2.2089185360106089</v>
      </c>
      <c r="N23" s="229">
        <v>2.1707348823880181</v>
      </c>
      <c r="O23" s="229">
        <v>2.2138241984943812</v>
      </c>
      <c r="P23" s="229">
        <v>1.952424460859524</v>
      </c>
      <c r="Q23" s="229">
        <v>1.8992408693351559</v>
      </c>
      <c r="R23" s="229">
        <v>1.918999437865516</v>
      </c>
      <c r="S23" s="229">
        <v>1.902381481037493</v>
      </c>
      <c r="T23" s="229">
        <v>1.87518722176738</v>
      </c>
      <c r="U23" s="229">
        <v>1.7961185803692881</v>
      </c>
      <c r="V23" s="229">
        <v>1.7914159337918161</v>
      </c>
      <c r="W23" s="229">
        <v>0.10978942990164429</v>
      </c>
      <c r="X23" s="229">
        <v>6.8872472849077396E-2</v>
      </c>
      <c r="Y23" s="229">
        <v>9.0482988922549523E-2</v>
      </c>
      <c r="DA23" s="73" t="s">
        <v>2715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2716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2717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0.466131049080238</v>
      </c>
      <c r="F26" s="229">
        <v>0.62685158310927314</v>
      </c>
      <c r="G26" s="229">
        <v>0.61279026555765237</v>
      </c>
      <c r="H26" s="229">
        <v>0.74551022455091565</v>
      </c>
      <c r="I26" s="229">
        <v>0.57569214827276283</v>
      </c>
      <c r="J26" s="229">
        <v>0.6210577994828842</v>
      </c>
      <c r="K26" s="229">
        <v>0.50770470146488567</v>
      </c>
      <c r="L26" s="229">
        <v>0.72276636891318635</v>
      </c>
      <c r="M26" s="229">
        <v>0.51196052848164597</v>
      </c>
      <c r="N26" s="229">
        <v>0.57471566788547546</v>
      </c>
      <c r="O26" s="229">
        <v>0.57731147824189111</v>
      </c>
      <c r="P26" s="229">
        <v>0.63821130491495237</v>
      </c>
      <c r="Q26" s="229">
        <v>1.0114709320559931E-2</v>
      </c>
      <c r="R26" s="229">
        <v>1.5989866303214341E-2</v>
      </c>
      <c r="S26" s="229">
        <v>2.8228420460951881E-2</v>
      </c>
      <c r="T26" s="229">
        <v>7.0444922435860535E-2</v>
      </c>
      <c r="U26" s="229">
        <v>8.0681691804575045E-2</v>
      </c>
      <c r="V26" s="229">
        <v>6.9753248829896392E-2</v>
      </c>
      <c r="W26" s="229">
        <v>6.9167360559110153E-4</v>
      </c>
      <c r="X26" s="229">
        <v>6.3471224981885988E-4</v>
      </c>
      <c r="Y26" s="229">
        <v>6.6726159598185896E-4</v>
      </c>
      <c r="DA26" s="73" t="s">
        <v>2718</v>
      </c>
    </row>
    <row r="27" spans="1:105" ht="12" customHeight="1" x14ac:dyDescent="0.25">
      <c r="A27" s="57" t="s">
        <v>2719</v>
      </c>
      <c r="B27" s="261">
        <v>16.641647519285389</v>
      </c>
      <c r="C27" s="261">
        <v>14.090051089586961</v>
      </c>
      <c r="D27" s="261">
        <v>14.82013534826358</v>
      </c>
      <c r="E27" s="261">
        <v>18.1692953352694</v>
      </c>
      <c r="F27" s="261">
        <v>20.00625906483214</v>
      </c>
      <c r="G27" s="261">
        <v>19.439049378113921</v>
      </c>
      <c r="H27" s="261">
        <v>18.652942481059181</v>
      </c>
      <c r="I27" s="261">
        <v>19.155892184163111</v>
      </c>
      <c r="J27" s="261">
        <v>17.188427417480089</v>
      </c>
      <c r="K27" s="261">
        <v>16.040133028940151</v>
      </c>
      <c r="L27" s="261">
        <v>16.457558409827431</v>
      </c>
      <c r="M27" s="261">
        <v>23.273836691113619</v>
      </c>
      <c r="N27" s="261">
        <v>23.46251597714198</v>
      </c>
      <c r="O27" s="261">
        <v>23.897760632405319</v>
      </c>
      <c r="P27" s="261">
        <v>22.04602944480088</v>
      </c>
      <c r="Q27" s="261">
        <v>16.26374909269499</v>
      </c>
      <c r="R27" s="261">
        <v>16.51696065929579</v>
      </c>
      <c r="S27" s="261">
        <v>16.449002381180449</v>
      </c>
      <c r="T27" s="261">
        <v>16.570942502822991</v>
      </c>
      <c r="U27" s="261">
        <v>15.98536259210726</v>
      </c>
      <c r="V27" s="261">
        <v>15.868485461852041</v>
      </c>
      <c r="W27" s="261">
        <v>0.98651386048030643</v>
      </c>
      <c r="X27" s="261">
        <v>0.62883006647070538</v>
      </c>
      <c r="Y27" s="261">
        <v>0.80971724440829618</v>
      </c>
      <c r="DA27" s="70" t="s">
        <v>2720</v>
      </c>
    </row>
    <row r="28" spans="1:105" ht="12" customHeight="1" x14ac:dyDescent="0.25">
      <c r="A28" s="46" t="s">
        <v>28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2721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2722</v>
      </c>
    </row>
    <row r="30" spans="1:105" ht="12" customHeight="1" x14ac:dyDescent="0.25">
      <c r="A30" s="46" t="s">
        <v>31</v>
      </c>
      <c r="B30" s="229">
        <v>0</v>
      </c>
      <c r="C30" s="229">
        <v>0</v>
      </c>
      <c r="D30" s="229">
        <v>0</v>
      </c>
      <c r="E30" s="229">
        <v>0</v>
      </c>
      <c r="F30" s="229">
        <v>0</v>
      </c>
      <c r="G30" s="229">
        <v>0</v>
      </c>
      <c r="H30" s="229">
        <v>0</v>
      </c>
      <c r="I30" s="229">
        <v>0</v>
      </c>
      <c r="J30" s="229">
        <v>0</v>
      </c>
      <c r="K30" s="229">
        <v>0</v>
      </c>
      <c r="L30" s="229">
        <v>0</v>
      </c>
      <c r="M30" s="229">
        <v>0</v>
      </c>
      <c r="N30" s="229">
        <v>0</v>
      </c>
      <c r="O30" s="229">
        <v>0</v>
      </c>
      <c r="P30" s="229">
        <v>0</v>
      </c>
      <c r="Q30" s="229">
        <v>0</v>
      </c>
      <c r="R30" s="229">
        <v>0</v>
      </c>
      <c r="S30" s="229">
        <v>0</v>
      </c>
      <c r="T30" s="229">
        <v>0</v>
      </c>
      <c r="U30" s="229">
        <v>0</v>
      </c>
      <c r="V30" s="229">
        <v>0</v>
      </c>
      <c r="W30" s="229">
        <v>0</v>
      </c>
      <c r="X30" s="229">
        <v>0</v>
      </c>
      <c r="Y30" s="229">
        <v>0</v>
      </c>
      <c r="DA30" s="73" t="s">
        <v>2723</v>
      </c>
    </row>
    <row r="31" spans="1:105" ht="12" customHeight="1" x14ac:dyDescent="0.25">
      <c r="A31" s="46" t="s">
        <v>159</v>
      </c>
      <c r="B31" s="229">
        <v>0.30592080204385508</v>
      </c>
      <c r="C31" s="229">
        <v>0.33477247510711361</v>
      </c>
      <c r="D31" s="229">
        <v>0.35543435556829078</v>
      </c>
      <c r="E31" s="229">
        <v>0.4223150495657958</v>
      </c>
      <c r="F31" s="229">
        <v>0.508129256905126</v>
      </c>
      <c r="G31" s="229">
        <v>0.4726585025739739</v>
      </c>
      <c r="H31" s="229">
        <v>0.24083117911417201</v>
      </c>
      <c r="I31" s="229">
        <v>0.20279599341654819</v>
      </c>
      <c r="J31" s="229">
        <v>0.1508054812960373</v>
      </c>
      <c r="K31" s="229">
        <v>0.11978799455898979</v>
      </c>
      <c r="L31" s="229">
        <v>0.27718095286838967</v>
      </c>
      <c r="M31" s="229">
        <v>0.14636464292944529</v>
      </c>
      <c r="N31" s="229">
        <v>0.12618629981729501</v>
      </c>
      <c r="O31" s="229">
        <v>0.17310738014701321</v>
      </c>
      <c r="P31" s="229">
        <v>2.5625435717832139E-2</v>
      </c>
      <c r="Q31" s="229">
        <v>3.4226674121405162E-2</v>
      </c>
      <c r="R31" s="229">
        <v>6.9551573861585031E-2</v>
      </c>
      <c r="S31" s="229">
        <v>3.8818218443662469E-2</v>
      </c>
      <c r="T31" s="229">
        <v>3.3069277095443848E-2</v>
      </c>
      <c r="U31" s="229">
        <v>3.25602786294295E-2</v>
      </c>
      <c r="V31" s="229">
        <v>4.8547409567476892E-2</v>
      </c>
      <c r="W31" s="229">
        <v>4.7424480668805551E-2</v>
      </c>
      <c r="X31" s="229">
        <v>3.8018993130086963E-2</v>
      </c>
      <c r="Y31" s="229">
        <v>3.4940115000779669E-2</v>
      </c>
      <c r="DA31" s="73" t="s">
        <v>2724</v>
      </c>
    </row>
    <row r="32" spans="1:105" ht="12" customHeight="1" x14ac:dyDescent="0.25">
      <c r="A32" s="46" t="s">
        <v>32</v>
      </c>
      <c r="B32" s="229">
        <v>0</v>
      </c>
      <c r="C32" s="229">
        <v>0</v>
      </c>
      <c r="D32" s="229">
        <v>0</v>
      </c>
      <c r="E32" s="229">
        <v>0</v>
      </c>
      <c r="F32" s="229">
        <v>0</v>
      </c>
      <c r="G32" s="229">
        <v>0</v>
      </c>
      <c r="H32" s="229">
        <v>0</v>
      </c>
      <c r="I32" s="229">
        <v>0</v>
      </c>
      <c r="J32" s="229">
        <v>0</v>
      </c>
      <c r="K32" s="229">
        <v>0</v>
      </c>
      <c r="L32" s="229">
        <v>0</v>
      </c>
      <c r="M32" s="229">
        <v>0</v>
      </c>
      <c r="N32" s="229">
        <v>0</v>
      </c>
      <c r="O32" s="229">
        <v>0</v>
      </c>
      <c r="P32" s="229">
        <v>0</v>
      </c>
      <c r="Q32" s="229">
        <v>0</v>
      </c>
      <c r="R32" s="229">
        <v>0</v>
      </c>
      <c r="S32" s="229">
        <v>0</v>
      </c>
      <c r="T32" s="229">
        <v>0</v>
      </c>
      <c r="U32" s="229">
        <v>0</v>
      </c>
      <c r="V32" s="229">
        <v>0</v>
      </c>
      <c r="W32" s="229">
        <v>0</v>
      </c>
      <c r="X32" s="229">
        <v>0</v>
      </c>
      <c r="Y32" s="229">
        <v>0</v>
      </c>
      <c r="DA32" s="73" t="s">
        <v>2725</v>
      </c>
    </row>
    <row r="33" spans="1:105" ht="12" customHeight="1" x14ac:dyDescent="0.25">
      <c r="A33" s="46" t="s">
        <v>33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2726</v>
      </c>
    </row>
    <row r="34" spans="1:105" ht="12" customHeight="1" x14ac:dyDescent="0.25">
      <c r="A34" s="46" t="s">
        <v>35</v>
      </c>
      <c r="B34" s="229">
        <v>16.335726717241531</v>
      </c>
      <c r="C34" s="229">
        <v>13.75527861447984</v>
      </c>
      <c r="D34" s="229">
        <v>14.46470099269529</v>
      </c>
      <c r="E34" s="229">
        <v>13.78486636852158</v>
      </c>
      <c r="F34" s="229">
        <v>14.169891351498199</v>
      </c>
      <c r="G34" s="229">
        <v>13.757673618299901</v>
      </c>
      <c r="H34" s="229">
        <v>12.07527439326222</v>
      </c>
      <c r="I34" s="229">
        <v>14.059712930428081</v>
      </c>
      <c r="J34" s="229">
        <v>11.75863064057954</v>
      </c>
      <c r="K34" s="229">
        <v>11.604855071929631</v>
      </c>
      <c r="L34" s="229">
        <v>10.03686332119695</v>
      </c>
      <c r="M34" s="229">
        <v>18.775807556090179</v>
      </c>
      <c r="N34" s="229">
        <v>18.451246500298151</v>
      </c>
      <c r="O34" s="229">
        <v>18.817505687202232</v>
      </c>
      <c r="P34" s="229">
        <v>16.595607917305951</v>
      </c>
      <c r="Q34" s="229">
        <v>16.143547389348829</v>
      </c>
      <c r="R34" s="229">
        <v>16.31149522185688</v>
      </c>
      <c r="S34" s="229">
        <v>16.170242588818692</v>
      </c>
      <c r="T34" s="229">
        <v>15.93909138502273</v>
      </c>
      <c r="U34" s="229">
        <v>15.26700793313894</v>
      </c>
      <c r="V34" s="229">
        <v>15.227035437230439</v>
      </c>
      <c r="W34" s="229">
        <v>0.93321015416397646</v>
      </c>
      <c r="X34" s="229">
        <v>0.58541601921715813</v>
      </c>
      <c r="Y34" s="229">
        <v>0.76910540584167075</v>
      </c>
      <c r="DA34" s="73" t="s">
        <v>2727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2728</v>
      </c>
    </row>
    <row r="36" spans="1:105" ht="12" customHeight="1" x14ac:dyDescent="0.25">
      <c r="A36" s="46" t="s">
        <v>38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2729</v>
      </c>
    </row>
    <row r="37" spans="1:105" ht="12" customHeight="1" x14ac:dyDescent="0.25">
      <c r="A37" s="46" t="s">
        <v>39</v>
      </c>
      <c r="B37" s="229">
        <v>0</v>
      </c>
      <c r="C37" s="229">
        <v>0</v>
      </c>
      <c r="D37" s="229">
        <v>0</v>
      </c>
      <c r="E37" s="229">
        <v>3.9621139171820232</v>
      </c>
      <c r="F37" s="229">
        <v>5.3282384564288234</v>
      </c>
      <c r="G37" s="229">
        <v>5.208717257240048</v>
      </c>
      <c r="H37" s="229">
        <v>6.3368369086827858</v>
      </c>
      <c r="I37" s="229">
        <v>4.8933832603184841</v>
      </c>
      <c r="J37" s="229">
        <v>5.2789912956045146</v>
      </c>
      <c r="K37" s="229">
        <v>4.3154899624515268</v>
      </c>
      <c r="L37" s="229">
        <v>6.1435141357620839</v>
      </c>
      <c r="M37" s="229">
        <v>4.3516644920939918</v>
      </c>
      <c r="N37" s="229">
        <v>4.8850831770265417</v>
      </c>
      <c r="O37" s="229">
        <v>4.9071475650560732</v>
      </c>
      <c r="P37" s="229">
        <v>5.4247960917770959</v>
      </c>
      <c r="Q37" s="229">
        <v>8.5975029224759456E-2</v>
      </c>
      <c r="R37" s="229">
        <v>0.13591386357732191</v>
      </c>
      <c r="S37" s="229">
        <v>0.23994157391809101</v>
      </c>
      <c r="T37" s="229">
        <v>0.59878184070481455</v>
      </c>
      <c r="U37" s="229">
        <v>0.68579438033888762</v>
      </c>
      <c r="V37" s="229">
        <v>0.59290261505411945</v>
      </c>
      <c r="W37" s="229">
        <v>5.8792256475243658E-3</v>
      </c>
      <c r="X37" s="229">
        <v>5.3950541234603104E-3</v>
      </c>
      <c r="Y37" s="229">
        <v>5.6717235658458017E-3</v>
      </c>
      <c r="DA37" s="73" t="s">
        <v>2730</v>
      </c>
    </row>
    <row r="38" spans="1:105" ht="12" customHeight="1" x14ac:dyDescent="0.25">
      <c r="A38" s="57" t="s">
        <v>2731</v>
      </c>
      <c r="B38" s="261">
        <v>3.5397779179272142</v>
      </c>
      <c r="C38" s="261">
        <v>3.0389638390677778</v>
      </c>
      <c r="D38" s="261">
        <v>3.952905359373863</v>
      </c>
      <c r="E38" s="261">
        <v>3.3877248892785832</v>
      </c>
      <c r="F38" s="261">
        <v>3.3006003334090912</v>
      </c>
      <c r="G38" s="261">
        <v>3.345967320718028</v>
      </c>
      <c r="H38" s="261">
        <v>2.7785948337415691</v>
      </c>
      <c r="I38" s="261">
        <v>2.58558674336579</v>
      </c>
      <c r="J38" s="261">
        <v>2.862106143605653</v>
      </c>
      <c r="K38" s="261">
        <v>2.515976652825306</v>
      </c>
      <c r="L38" s="261">
        <v>3.0174595686964611</v>
      </c>
      <c r="M38" s="261">
        <v>2.7735164497241742</v>
      </c>
      <c r="N38" s="261">
        <v>2.356796621779556</v>
      </c>
      <c r="O38" s="261">
        <v>2.2951419539733968</v>
      </c>
      <c r="P38" s="261">
        <v>1.873575021095998</v>
      </c>
      <c r="Q38" s="261">
        <v>2.1859987720568341</v>
      </c>
      <c r="R38" s="261">
        <v>2.1827129263601939</v>
      </c>
      <c r="S38" s="261">
        <v>1.943197412716918</v>
      </c>
      <c r="T38" s="261">
        <v>1.333717409939299</v>
      </c>
      <c r="U38" s="261">
        <v>1.6798277487634261</v>
      </c>
      <c r="V38" s="261">
        <v>1.52145319561963</v>
      </c>
      <c r="W38" s="261">
        <v>0.32610527881224938</v>
      </c>
      <c r="X38" s="261">
        <v>0.30197809433505302</v>
      </c>
      <c r="Y38" s="261">
        <v>0.26758121580251998</v>
      </c>
      <c r="DA38" s="70" t="s">
        <v>2732</v>
      </c>
    </row>
    <row r="39" spans="1:105" ht="12" customHeight="1" x14ac:dyDescent="0.25">
      <c r="A39" s="57" t="s">
        <v>2733</v>
      </c>
      <c r="B39" s="261">
        <f t="shared" ref="B39:Y39" si="0">B40+B46+B57+B58</f>
        <v>10.851947022299814</v>
      </c>
      <c r="C39" s="261">
        <f t="shared" si="0"/>
        <v>9.2547569054190415</v>
      </c>
      <c r="D39" s="261">
        <f t="shared" si="0"/>
        <v>10.937690605531021</v>
      </c>
      <c r="E39" s="261">
        <f t="shared" si="0"/>
        <v>10.977444450359929</v>
      </c>
      <c r="F39" s="261">
        <f t="shared" si="0"/>
        <v>11.368695650733645</v>
      </c>
      <c r="G39" s="261">
        <f t="shared" si="0"/>
        <v>11.266904157334544</v>
      </c>
      <c r="H39" s="261">
        <f t="shared" si="0"/>
        <v>10.069707629094598</v>
      </c>
      <c r="I39" s="261">
        <f t="shared" si="0"/>
        <v>9.9762591467310546</v>
      </c>
      <c r="J39" s="261">
        <f t="shared" si="0"/>
        <v>9.7832771417513467</v>
      </c>
      <c r="K39" s="261">
        <f t="shared" si="0"/>
        <v>8.9054606536252869</v>
      </c>
      <c r="L39" s="261">
        <f t="shared" si="0"/>
        <v>9.7652630142598866</v>
      </c>
      <c r="M39" s="261">
        <f t="shared" si="0"/>
        <v>11.589224763705033</v>
      </c>
      <c r="N39" s="261">
        <f t="shared" si="0"/>
        <v>10.966543118516844</v>
      </c>
      <c r="O39" s="261">
        <f t="shared" si="0"/>
        <v>11.004367366694668</v>
      </c>
      <c r="P39" s="261">
        <f t="shared" si="0"/>
        <v>9.7313504169303791</v>
      </c>
      <c r="Q39" s="261">
        <f t="shared" si="0"/>
        <v>8.5776714975135757</v>
      </c>
      <c r="R39" s="261">
        <f t="shared" si="0"/>
        <v>8.6506283196906608</v>
      </c>
      <c r="S39" s="261">
        <f t="shared" si="0"/>
        <v>8.245622768250394</v>
      </c>
      <c r="T39" s="261">
        <f t="shared" si="0"/>
        <v>7.3047568497273883</v>
      </c>
      <c r="U39" s="261">
        <f t="shared" si="0"/>
        <v>7.6694858791804865</v>
      </c>
      <c r="V39" s="261">
        <f t="shared" si="0"/>
        <v>7.383278108046877</v>
      </c>
      <c r="W39" s="261">
        <f t="shared" si="0"/>
        <v>0.82812864719681012</v>
      </c>
      <c r="X39" s="261">
        <f t="shared" si="0"/>
        <v>0.67755649361789272</v>
      </c>
      <c r="Y39" s="261">
        <f t="shared" si="0"/>
        <v>0.67956814926288878</v>
      </c>
      <c r="DA39" s="70"/>
    </row>
    <row r="40" spans="1:105" ht="12" customHeight="1" x14ac:dyDescent="0.25">
      <c r="A40" s="60" t="s">
        <v>2734</v>
      </c>
      <c r="B40" s="329">
        <v>3.1325454153948962</v>
      </c>
      <c r="C40" s="329">
        <v>2.652244910981076</v>
      </c>
      <c r="D40" s="329">
        <v>2.7896725361437329</v>
      </c>
      <c r="E40" s="329">
        <v>3.3082222285198539</v>
      </c>
      <c r="F40" s="329">
        <v>3.6075492316358022</v>
      </c>
      <c r="G40" s="329">
        <v>3.504767711449194</v>
      </c>
      <c r="H40" s="329">
        <v>3.308789518115451</v>
      </c>
      <c r="I40" s="329">
        <v>3.459260829045935</v>
      </c>
      <c r="J40" s="329">
        <v>3.073292482091694</v>
      </c>
      <c r="K40" s="329">
        <v>2.8901944946256002</v>
      </c>
      <c r="L40" s="329">
        <v>2.8998608079483201</v>
      </c>
      <c r="M40" s="329">
        <v>4.2565083671308033</v>
      </c>
      <c r="N40" s="329">
        <v>4.2730624304467772</v>
      </c>
      <c r="O40" s="329">
        <v>4.3543472778758714</v>
      </c>
      <c r="P40" s="329">
        <v>3.9843282658071599</v>
      </c>
      <c r="Q40" s="329">
        <v>3.0592687320853269</v>
      </c>
      <c r="R40" s="329">
        <v>3.1056770706601449</v>
      </c>
      <c r="S40" s="329">
        <v>3.0902181410165852</v>
      </c>
      <c r="T40" s="329">
        <v>3.1036037107828802</v>
      </c>
      <c r="U40" s="329">
        <v>2.9912289320766261</v>
      </c>
      <c r="V40" s="329">
        <v>2.9716285124228312</v>
      </c>
      <c r="W40" s="329">
        <v>0.185566302801285</v>
      </c>
      <c r="X40" s="329">
        <v>0.11826120621758229</v>
      </c>
      <c r="Y40" s="329">
        <v>0.15229145316524881</v>
      </c>
      <c r="DA40" s="72" t="s">
        <v>2735</v>
      </c>
    </row>
    <row r="41" spans="1:105" ht="12" customHeight="1" x14ac:dyDescent="0.25">
      <c r="A41" s="59" t="s">
        <v>28</v>
      </c>
      <c r="B41" s="230">
        <v>0</v>
      </c>
      <c r="C41" s="230">
        <v>0</v>
      </c>
      <c r="D41" s="230">
        <v>0</v>
      </c>
      <c r="E41" s="230">
        <v>0</v>
      </c>
      <c r="F41" s="230">
        <v>0</v>
      </c>
      <c r="G41" s="230">
        <v>0</v>
      </c>
      <c r="H41" s="230">
        <v>0</v>
      </c>
      <c r="I41" s="230">
        <v>0</v>
      </c>
      <c r="J41" s="230">
        <v>0</v>
      </c>
      <c r="K41" s="230">
        <v>0</v>
      </c>
      <c r="L41" s="230">
        <v>0</v>
      </c>
      <c r="M41" s="230">
        <v>0</v>
      </c>
      <c r="N41" s="230">
        <v>0</v>
      </c>
      <c r="O41" s="230">
        <v>0</v>
      </c>
      <c r="P41" s="230">
        <v>0</v>
      </c>
      <c r="Q41" s="230">
        <v>0</v>
      </c>
      <c r="R41" s="230">
        <v>0</v>
      </c>
      <c r="S41" s="230">
        <v>0</v>
      </c>
      <c r="T41" s="230">
        <v>0</v>
      </c>
      <c r="U41" s="230">
        <v>0</v>
      </c>
      <c r="V41" s="230">
        <v>0</v>
      </c>
      <c r="W41" s="230">
        <v>0</v>
      </c>
      <c r="X41" s="230">
        <v>0</v>
      </c>
      <c r="Y41" s="230">
        <v>0</v>
      </c>
      <c r="DA41" s="71" t="s">
        <v>2736</v>
      </c>
    </row>
    <row r="42" spans="1:105" ht="12" customHeight="1" x14ac:dyDescent="0.25">
      <c r="A42" s="59" t="s">
        <v>31</v>
      </c>
      <c r="B42" s="295">
        <v>0</v>
      </c>
      <c r="C42" s="295">
        <v>0</v>
      </c>
      <c r="D42" s="295">
        <v>0</v>
      </c>
      <c r="E42" s="295">
        <v>0</v>
      </c>
      <c r="F42" s="295">
        <v>0</v>
      </c>
      <c r="G42" s="295">
        <v>0</v>
      </c>
      <c r="H42" s="295">
        <v>0</v>
      </c>
      <c r="I42" s="295">
        <v>0</v>
      </c>
      <c r="J42" s="295">
        <v>0</v>
      </c>
      <c r="K42" s="295">
        <v>0</v>
      </c>
      <c r="L42" s="295">
        <v>0</v>
      </c>
      <c r="M42" s="295">
        <v>0</v>
      </c>
      <c r="N42" s="295">
        <v>0</v>
      </c>
      <c r="O42" s="295">
        <v>0</v>
      </c>
      <c r="P42" s="295">
        <v>0</v>
      </c>
      <c r="Q42" s="295">
        <v>0</v>
      </c>
      <c r="R42" s="295">
        <v>0</v>
      </c>
      <c r="S42" s="295">
        <v>0</v>
      </c>
      <c r="T42" s="295">
        <v>0</v>
      </c>
      <c r="U42" s="295">
        <v>0</v>
      </c>
      <c r="V42" s="295">
        <v>0</v>
      </c>
      <c r="W42" s="295">
        <v>0</v>
      </c>
      <c r="X42" s="295">
        <v>0</v>
      </c>
      <c r="Y42" s="295">
        <v>0</v>
      </c>
      <c r="DA42" s="122" t="s">
        <v>2737</v>
      </c>
    </row>
    <row r="43" spans="1:105" ht="12" customHeight="1" x14ac:dyDescent="0.25">
      <c r="A43" s="59" t="s">
        <v>159</v>
      </c>
      <c r="B43" s="295">
        <v>5.7585092149431541E-2</v>
      </c>
      <c r="C43" s="295">
        <v>6.3015995314280232E-2</v>
      </c>
      <c r="D43" s="295">
        <v>6.6905290459913572E-2</v>
      </c>
      <c r="E43" s="295">
        <v>9.8338438378308121E-2</v>
      </c>
      <c r="F43" s="295">
        <v>0.1248875007894653</v>
      </c>
      <c r="G43" s="295">
        <v>0.11641037217488789</v>
      </c>
      <c r="H43" s="295">
        <v>6.4700621183015922E-2</v>
      </c>
      <c r="I43" s="295">
        <v>4.9186594031887833E-2</v>
      </c>
      <c r="J43" s="295">
        <v>3.8916145750512707E-2</v>
      </c>
      <c r="K43" s="295">
        <v>2.9528455615520869E-2</v>
      </c>
      <c r="L43" s="295">
        <v>7.7931232460765498E-2</v>
      </c>
      <c r="M43" s="295">
        <v>3.292446135299279E-2</v>
      </c>
      <c r="N43" s="295">
        <v>2.9024566676566079E-2</v>
      </c>
      <c r="O43" s="295">
        <v>3.9691696463414049E-2</v>
      </c>
      <c r="P43" s="295">
        <v>6.1427540114289206E-3</v>
      </c>
      <c r="Q43" s="295">
        <v>6.472373364350731E-3</v>
      </c>
      <c r="R43" s="295">
        <v>1.318625914839017E-2</v>
      </c>
      <c r="S43" s="295">
        <v>7.4005992242810606E-3</v>
      </c>
      <c r="T43" s="295">
        <v>6.4258013225316386E-3</v>
      </c>
      <c r="U43" s="295">
        <v>6.3658821036471896E-3</v>
      </c>
      <c r="V43" s="295">
        <v>9.4441480840270608E-3</v>
      </c>
      <c r="W43" s="295">
        <v>8.9741736905732498E-3</v>
      </c>
      <c r="X43" s="295">
        <v>7.2119337183420024E-3</v>
      </c>
      <c r="Y43" s="295">
        <v>6.6178851188106926E-3</v>
      </c>
      <c r="DA43" s="122" t="s">
        <v>2738</v>
      </c>
    </row>
    <row r="44" spans="1:105" ht="12" customHeight="1" x14ac:dyDescent="0.25">
      <c r="A44" s="59" t="s">
        <v>32</v>
      </c>
      <c r="B44" s="295">
        <v>0</v>
      </c>
      <c r="C44" s="295">
        <v>0</v>
      </c>
      <c r="D44" s="295">
        <v>0</v>
      </c>
      <c r="E44" s="295">
        <v>0</v>
      </c>
      <c r="F44" s="295">
        <v>0</v>
      </c>
      <c r="G44" s="295">
        <v>0</v>
      </c>
      <c r="H44" s="295">
        <v>0</v>
      </c>
      <c r="I44" s="295">
        <v>0</v>
      </c>
      <c r="J44" s="295">
        <v>0</v>
      </c>
      <c r="K44" s="295">
        <v>0</v>
      </c>
      <c r="L44" s="295">
        <v>0</v>
      </c>
      <c r="M44" s="295">
        <v>0</v>
      </c>
      <c r="N44" s="295">
        <v>0</v>
      </c>
      <c r="O44" s="295">
        <v>0</v>
      </c>
      <c r="P44" s="295">
        <v>0</v>
      </c>
      <c r="Q44" s="295">
        <v>0</v>
      </c>
      <c r="R44" s="295">
        <v>0</v>
      </c>
      <c r="S44" s="295">
        <v>0</v>
      </c>
      <c r="T44" s="295">
        <v>0</v>
      </c>
      <c r="U44" s="295">
        <v>0</v>
      </c>
      <c r="V44" s="295">
        <v>0</v>
      </c>
      <c r="W44" s="295">
        <v>0</v>
      </c>
      <c r="X44" s="295">
        <v>0</v>
      </c>
      <c r="Y44" s="295">
        <v>0</v>
      </c>
      <c r="DA44" s="122" t="s">
        <v>2739</v>
      </c>
    </row>
    <row r="45" spans="1:105" ht="12" customHeight="1" x14ac:dyDescent="0.25">
      <c r="A45" s="59" t="s">
        <v>35</v>
      </c>
      <c r="B45" s="295">
        <v>3.0749603232454641</v>
      </c>
      <c r="C45" s="295">
        <v>2.5892289156667951</v>
      </c>
      <c r="D45" s="295">
        <v>2.7227672456838201</v>
      </c>
      <c r="E45" s="295">
        <v>3.209883790141546</v>
      </c>
      <c r="F45" s="295">
        <v>3.482661730846337</v>
      </c>
      <c r="G45" s="295">
        <v>3.388357339274306</v>
      </c>
      <c r="H45" s="295">
        <v>3.2440888969324351</v>
      </c>
      <c r="I45" s="295">
        <v>3.4100742350140472</v>
      </c>
      <c r="J45" s="295">
        <v>3.0343763363411811</v>
      </c>
      <c r="K45" s="295">
        <v>2.8606660390100789</v>
      </c>
      <c r="L45" s="295">
        <v>2.8219295754875549</v>
      </c>
      <c r="M45" s="295">
        <v>4.2235839057778106</v>
      </c>
      <c r="N45" s="295">
        <v>4.2440378637702114</v>
      </c>
      <c r="O45" s="295">
        <v>4.3146555814124561</v>
      </c>
      <c r="P45" s="295">
        <v>3.978185511795731</v>
      </c>
      <c r="Q45" s="295">
        <v>3.0527963587209772</v>
      </c>
      <c r="R45" s="295">
        <v>3.0924908115117549</v>
      </c>
      <c r="S45" s="295">
        <v>3.0828175417923038</v>
      </c>
      <c r="T45" s="295">
        <v>3.0971779094603491</v>
      </c>
      <c r="U45" s="295">
        <v>2.984863049972978</v>
      </c>
      <c r="V45" s="295">
        <v>2.9621843643388042</v>
      </c>
      <c r="W45" s="295">
        <v>0.17659212911071179</v>
      </c>
      <c r="X45" s="295">
        <v>0.11104927249924031</v>
      </c>
      <c r="Y45" s="295">
        <v>0.14567356804643811</v>
      </c>
      <c r="DA45" s="122" t="s">
        <v>2740</v>
      </c>
    </row>
    <row r="46" spans="1:105" ht="12" customHeight="1" x14ac:dyDescent="0.25">
      <c r="A46" s="60" t="s">
        <v>2741</v>
      </c>
      <c r="B46" s="329">
        <v>2.0883636102632641</v>
      </c>
      <c r="C46" s="329">
        <v>1.768163273987384</v>
      </c>
      <c r="D46" s="329">
        <v>1.8597816907624889</v>
      </c>
      <c r="E46" s="329">
        <v>2.2800684342298871</v>
      </c>
      <c r="F46" s="329">
        <v>2.5105893728416819</v>
      </c>
      <c r="G46" s="329">
        <v>2.4394101180378258</v>
      </c>
      <c r="H46" s="329">
        <v>2.3407614093878188</v>
      </c>
      <c r="I46" s="329">
        <v>2.403876666247919</v>
      </c>
      <c r="J46" s="329">
        <v>2.156979126899464</v>
      </c>
      <c r="K46" s="329">
        <v>2.012879438925824</v>
      </c>
      <c r="L46" s="329">
        <v>2.0652622318214822</v>
      </c>
      <c r="M46" s="329">
        <v>2.9206383298652381</v>
      </c>
      <c r="N46" s="329">
        <v>2.9443157304648779</v>
      </c>
      <c r="O46" s="329">
        <v>2.9989346675959618</v>
      </c>
      <c r="P46" s="329">
        <v>2.7665605577789352</v>
      </c>
      <c r="Q46" s="329">
        <v>2.0409410626127058</v>
      </c>
      <c r="R46" s="329">
        <v>2.0727166317547669</v>
      </c>
      <c r="S46" s="329">
        <v>2.064188534108919</v>
      </c>
      <c r="T46" s="329">
        <v>2.07949082388367</v>
      </c>
      <c r="U46" s="329">
        <v>2.0060062860683621</v>
      </c>
      <c r="V46" s="329">
        <v>1.99133935207555</v>
      </c>
      <c r="W46" s="329">
        <v>0.1237978177857639</v>
      </c>
      <c r="X46" s="329">
        <v>7.8912008341421827E-2</v>
      </c>
      <c r="Y46" s="329">
        <v>0.1016115757688843</v>
      </c>
      <c r="DA46" s="72" t="s">
        <v>2742</v>
      </c>
    </row>
    <row r="47" spans="1:105" ht="12" customHeight="1" x14ac:dyDescent="0.25">
      <c r="A47" s="64" t="s">
        <v>28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2743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2744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2745</v>
      </c>
    </row>
    <row r="50" spans="1:105" ht="12" customHeight="1" x14ac:dyDescent="0.25">
      <c r="A50" s="64" t="s">
        <v>159</v>
      </c>
      <c r="B50" s="229">
        <v>3.839006143295437E-2</v>
      </c>
      <c r="C50" s="229">
        <v>4.2010663542853502E-2</v>
      </c>
      <c r="D50" s="229">
        <v>4.4603526973275728E-2</v>
      </c>
      <c r="E50" s="229">
        <v>5.2996398376884191E-2</v>
      </c>
      <c r="F50" s="229">
        <v>6.3765240082211905E-2</v>
      </c>
      <c r="G50" s="229">
        <v>5.9314008166145758E-2</v>
      </c>
      <c r="H50" s="229">
        <v>3.0221951888837272E-2</v>
      </c>
      <c r="I50" s="229">
        <v>2.5448908977762918E-2</v>
      </c>
      <c r="J50" s="229">
        <v>1.892460941754194E-2</v>
      </c>
      <c r="K50" s="229">
        <v>1.503221892504971E-2</v>
      </c>
      <c r="L50" s="229">
        <v>3.4783492124660677E-2</v>
      </c>
      <c r="M50" s="229">
        <v>1.8367327740165681E-2</v>
      </c>
      <c r="N50" s="229">
        <v>1.583514350648409E-2</v>
      </c>
      <c r="O50" s="229">
        <v>2.172327907727226E-2</v>
      </c>
      <c r="P50" s="229">
        <v>3.215740952825996E-3</v>
      </c>
      <c r="Q50" s="229">
        <v>4.2951120466077084E-3</v>
      </c>
      <c r="R50" s="229">
        <v>8.7280406414538114E-3</v>
      </c>
      <c r="S50" s="229">
        <v>4.8713058439105866E-3</v>
      </c>
      <c r="T50" s="229">
        <v>4.1498700668792278E-3</v>
      </c>
      <c r="U50" s="229">
        <v>4.0859957495754671E-3</v>
      </c>
      <c r="V50" s="229">
        <v>6.0922239457225904E-3</v>
      </c>
      <c r="W50" s="229">
        <v>5.9513073780461867E-3</v>
      </c>
      <c r="X50" s="229">
        <v>4.7710109025991456E-3</v>
      </c>
      <c r="Y50" s="229">
        <v>4.3846418824507833E-3</v>
      </c>
      <c r="DA50" s="73" t="s">
        <v>2746</v>
      </c>
    </row>
    <row r="51" spans="1:105" ht="12" customHeight="1" x14ac:dyDescent="0.25">
      <c r="A51" s="64" t="s">
        <v>32</v>
      </c>
      <c r="B51" s="229">
        <v>0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2747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2748</v>
      </c>
    </row>
    <row r="53" spans="1:105" ht="12" customHeight="1" x14ac:dyDescent="0.25">
      <c r="A53" s="64" t="s">
        <v>35</v>
      </c>
      <c r="B53" s="229">
        <v>2.0499735488303101</v>
      </c>
      <c r="C53" s="229">
        <v>1.7261526104445299</v>
      </c>
      <c r="D53" s="229">
        <v>1.8151781637892139</v>
      </c>
      <c r="E53" s="229">
        <v>1.7298655835007479</v>
      </c>
      <c r="F53" s="229">
        <v>1.778182444109579</v>
      </c>
      <c r="G53" s="229">
        <v>1.7264531599435169</v>
      </c>
      <c r="H53" s="229">
        <v>1.5153285513113379</v>
      </c>
      <c r="I53" s="229">
        <v>1.7643561324458761</v>
      </c>
      <c r="J53" s="229">
        <v>1.475592864700179</v>
      </c>
      <c r="K53" s="229">
        <v>1.456295538438229</v>
      </c>
      <c r="L53" s="229">
        <v>1.259527946189422</v>
      </c>
      <c r="M53" s="229">
        <v>2.35617977174465</v>
      </c>
      <c r="N53" s="229">
        <v>2.3154505412138859</v>
      </c>
      <c r="O53" s="229">
        <v>2.3614124783940058</v>
      </c>
      <c r="P53" s="229">
        <v>2.0825860915834928</v>
      </c>
      <c r="Q53" s="229">
        <v>2.025856927290834</v>
      </c>
      <c r="R53" s="229">
        <v>2.0469327337232168</v>
      </c>
      <c r="S53" s="229">
        <v>2.0292069131066599</v>
      </c>
      <c r="T53" s="229">
        <v>2.0001997032185401</v>
      </c>
      <c r="U53" s="229">
        <v>1.9158598190605729</v>
      </c>
      <c r="V53" s="229">
        <v>1.910843662711271</v>
      </c>
      <c r="W53" s="229">
        <v>0.1171087252284206</v>
      </c>
      <c r="X53" s="229">
        <v>7.3463971039015905E-2</v>
      </c>
      <c r="Y53" s="229">
        <v>9.651518818405283E-2</v>
      </c>
      <c r="DA53" s="73" t="s">
        <v>2749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2750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0</v>
      </c>
      <c r="R55" s="229">
        <v>0</v>
      </c>
      <c r="S55" s="229">
        <v>0</v>
      </c>
      <c r="T55" s="229">
        <v>0</v>
      </c>
      <c r="U55" s="229">
        <v>0</v>
      </c>
      <c r="V55" s="229">
        <v>0</v>
      </c>
      <c r="W55" s="229">
        <v>0</v>
      </c>
      <c r="X55" s="229">
        <v>0</v>
      </c>
      <c r="Y55" s="229">
        <v>0</v>
      </c>
      <c r="DA55" s="73" t="s">
        <v>2751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0.49720645235225408</v>
      </c>
      <c r="F56" s="229">
        <v>0.6686416886498916</v>
      </c>
      <c r="G56" s="229">
        <v>0.65364294992816296</v>
      </c>
      <c r="H56" s="229">
        <v>0.79521090618764367</v>
      </c>
      <c r="I56" s="229">
        <v>0.61407162482428046</v>
      </c>
      <c r="J56" s="229">
        <v>0.6624616527817434</v>
      </c>
      <c r="K56" s="229">
        <v>0.54155168156254485</v>
      </c>
      <c r="L56" s="229">
        <v>0.77095079350739892</v>
      </c>
      <c r="M56" s="229">
        <v>0.54609123038042251</v>
      </c>
      <c r="N56" s="229">
        <v>0.61303004574450759</v>
      </c>
      <c r="O56" s="229">
        <v>0.61579891012468402</v>
      </c>
      <c r="P56" s="229">
        <v>0.68075872524261627</v>
      </c>
      <c r="Q56" s="229">
        <v>1.078902327526394E-2</v>
      </c>
      <c r="R56" s="229">
        <v>1.70558573900953E-2</v>
      </c>
      <c r="S56" s="229">
        <v>3.011031515834868E-2</v>
      </c>
      <c r="T56" s="229">
        <v>7.5141250598251275E-2</v>
      </c>
      <c r="U56" s="229">
        <v>8.6060471258213381E-2</v>
      </c>
      <c r="V56" s="229">
        <v>7.4403465418556192E-2</v>
      </c>
      <c r="W56" s="229">
        <v>7.3778517929717544E-4</v>
      </c>
      <c r="X56" s="229">
        <v>6.7702639980678399E-4</v>
      </c>
      <c r="Y56" s="229">
        <v>7.1174570238064969E-4</v>
      </c>
      <c r="DA56" s="73" t="s">
        <v>2752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2754</v>
      </c>
    </row>
    <row r="58" spans="1:105" ht="12" customHeight="1" x14ac:dyDescent="0.25">
      <c r="A58" s="60" t="s">
        <v>2755</v>
      </c>
      <c r="B58" s="329">
        <v>5.6310379966416537</v>
      </c>
      <c r="C58" s="329">
        <v>4.8343487204505813</v>
      </c>
      <c r="D58" s="329">
        <v>6.2882363786247986</v>
      </c>
      <c r="E58" s="329">
        <v>5.389153787610188</v>
      </c>
      <c r="F58" s="329">
        <v>5.2505570462561622</v>
      </c>
      <c r="G58" s="329">
        <v>5.3227263278475254</v>
      </c>
      <c r="H58" s="329">
        <v>4.4201567015913277</v>
      </c>
      <c r="I58" s="329">
        <v>4.1131216514372007</v>
      </c>
      <c r="J58" s="329">
        <v>4.5530055327601886</v>
      </c>
      <c r="K58" s="329">
        <v>4.0023867200738623</v>
      </c>
      <c r="L58" s="329">
        <v>4.8001399744900857</v>
      </c>
      <c r="M58" s="329">
        <v>4.4120780667089914</v>
      </c>
      <c r="N58" s="329">
        <v>3.7491649576051889</v>
      </c>
      <c r="O58" s="329">
        <v>3.6510854212228341</v>
      </c>
      <c r="P58" s="329">
        <v>2.9804615933442831</v>
      </c>
      <c r="Q58" s="329">
        <v>3.477461702815543</v>
      </c>
      <c r="R58" s="329">
        <v>3.4722346172757499</v>
      </c>
      <c r="S58" s="329">
        <v>3.0912160931248902</v>
      </c>
      <c r="T58" s="329">
        <v>2.121662315060838</v>
      </c>
      <c r="U58" s="329">
        <v>2.6722506610354988</v>
      </c>
      <c r="V58" s="329">
        <v>2.4203102435484962</v>
      </c>
      <c r="W58" s="329">
        <v>0.51876452660976125</v>
      </c>
      <c r="X58" s="329">
        <v>0.48038327905888861</v>
      </c>
      <c r="Y58" s="329">
        <v>0.4256651203287557</v>
      </c>
      <c r="DA58" s="72" t="s">
        <v>2756</v>
      </c>
    </row>
    <row r="59" spans="1:105" ht="12" customHeight="1" x14ac:dyDescent="0.25">
      <c r="A59" s="132" t="s">
        <v>2757</v>
      </c>
      <c r="B59" s="316">
        <v>1.298949758173596</v>
      </c>
      <c r="C59" s="316">
        <v>1.115172034907463</v>
      </c>
      <c r="D59" s="316">
        <v>1.450550170008539</v>
      </c>
      <c r="E59" s="316">
        <v>1.2431526857661961</v>
      </c>
      <c r="F59" s="316">
        <v>1.2111816346433251</v>
      </c>
      <c r="G59" s="316">
        <v>1.2278294127131191</v>
      </c>
      <c r="H59" s="316">
        <v>1.019627550381603</v>
      </c>
      <c r="I59" s="316">
        <v>0.94880169120850189</v>
      </c>
      <c r="J59" s="316">
        <v>1.050272692045245</v>
      </c>
      <c r="K59" s="316">
        <v>0.92325771292216019</v>
      </c>
      <c r="L59" s="316">
        <v>1.107280871267774</v>
      </c>
      <c r="M59" s="316">
        <v>1.017763996835517</v>
      </c>
      <c r="N59" s="316">
        <v>0.86484533010408227</v>
      </c>
      <c r="O59" s="316">
        <v>0.84222065768283061</v>
      </c>
      <c r="P59" s="316">
        <v>0.68752330711126242</v>
      </c>
      <c r="Q59" s="316">
        <v>0.80216969599994803</v>
      </c>
      <c r="R59" s="316">
        <v>0.80096392869702471</v>
      </c>
      <c r="S59" s="316">
        <v>0.71307179937724552</v>
      </c>
      <c r="T59" s="316">
        <v>0.48941824805976147</v>
      </c>
      <c r="U59" s="316">
        <v>0.61642619921965836</v>
      </c>
      <c r="V59" s="316">
        <v>0.55830939294627246</v>
      </c>
      <c r="W59" s="316">
        <v>0.1196669347268963</v>
      </c>
      <c r="X59" s="316">
        <v>0.1108132718224122</v>
      </c>
      <c r="Y59" s="316">
        <v>9.8191062721248112E-2</v>
      </c>
      <c r="DA59" s="139" t="s">
        <v>2758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99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1</v>
      </c>
      <c r="C63" s="232">
        <f t="shared" si="1"/>
        <v>1</v>
      </c>
      <c r="D63" s="232">
        <f t="shared" si="1"/>
        <v>1.0000000000000002</v>
      </c>
      <c r="E63" s="232">
        <f t="shared" si="1"/>
        <v>1</v>
      </c>
      <c r="F63" s="232">
        <f t="shared" si="1"/>
        <v>1</v>
      </c>
      <c r="G63" s="232">
        <f t="shared" si="1"/>
        <v>1.0000000000000002</v>
      </c>
      <c r="H63" s="232">
        <f t="shared" si="1"/>
        <v>0.99999999999999989</v>
      </c>
      <c r="I63" s="232">
        <f t="shared" si="1"/>
        <v>0.99999999999999978</v>
      </c>
      <c r="J63" s="232">
        <f t="shared" si="1"/>
        <v>0.99999999999999956</v>
      </c>
      <c r="K63" s="232">
        <f t="shared" si="1"/>
        <v>1.0000000000000002</v>
      </c>
      <c r="L63" s="232">
        <f t="shared" si="1"/>
        <v>1</v>
      </c>
      <c r="M63" s="232">
        <f t="shared" si="1"/>
        <v>1</v>
      </c>
      <c r="N63" s="232">
        <f t="shared" si="1"/>
        <v>0.99999999999999989</v>
      </c>
      <c r="O63" s="232">
        <f t="shared" si="1"/>
        <v>0.99999999999999989</v>
      </c>
      <c r="P63" s="232">
        <f t="shared" si="1"/>
        <v>1</v>
      </c>
      <c r="Q63" s="232">
        <f t="shared" si="1"/>
        <v>1</v>
      </c>
      <c r="R63" s="232">
        <f t="shared" si="1"/>
        <v>1</v>
      </c>
      <c r="S63" s="232">
        <f t="shared" si="1"/>
        <v>1.0000000000000004</v>
      </c>
      <c r="T63" s="232">
        <f t="shared" si="1"/>
        <v>1</v>
      </c>
      <c r="U63" s="232">
        <f t="shared" si="1"/>
        <v>1</v>
      </c>
      <c r="V63" s="232">
        <f t="shared" si="1"/>
        <v>0.99999999999999989</v>
      </c>
      <c r="W63" s="232">
        <f t="shared" si="1"/>
        <v>1</v>
      </c>
      <c r="X63" s="232">
        <f t="shared" si="1"/>
        <v>1</v>
      </c>
      <c r="Y63" s="232">
        <f t="shared" si="1"/>
        <v>0.99999999999999989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2.3183227366808418E-2</v>
      </c>
      <c r="C64" s="299">
        <f t="shared" si="2"/>
        <v>2.3401167602526498E-2</v>
      </c>
      <c r="D64" s="299">
        <f t="shared" si="2"/>
        <v>2.6836203327581642E-2</v>
      </c>
      <c r="E64" s="299">
        <f t="shared" si="2"/>
        <v>2.1348339341022548E-2</v>
      </c>
      <c r="F64" s="299">
        <f t="shared" si="2"/>
        <v>1.9602194797089197E-2</v>
      </c>
      <c r="G64" s="299">
        <f t="shared" si="2"/>
        <v>2.0215858277977401E-2</v>
      </c>
      <c r="H64" s="299">
        <f t="shared" si="2"/>
        <v>1.8249877930934449E-2</v>
      </c>
      <c r="I64" s="299">
        <f t="shared" si="2"/>
        <v>1.6851801621304157E-2</v>
      </c>
      <c r="J64" s="299">
        <f t="shared" si="2"/>
        <v>1.9777370593952025E-2</v>
      </c>
      <c r="K64" s="299">
        <f t="shared" si="2"/>
        <v>1.8890819832736501E-2</v>
      </c>
      <c r="L64" s="299">
        <f t="shared" si="2"/>
        <v>2.1267110819204134E-2</v>
      </c>
      <c r="M64" s="299">
        <f t="shared" si="2"/>
        <v>1.5234127519922867E-2</v>
      </c>
      <c r="N64" s="299">
        <f t="shared" si="2"/>
        <v>1.3284088767015338E-2</v>
      </c>
      <c r="O64" s="299">
        <f t="shared" si="2"/>
        <v>1.2799338974424476E-2</v>
      </c>
      <c r="P64" s="299">
        <f t="shared" si="2"/>
        <v>1.1579557268204262E-2</v>
      </c>
      <c r="Q64" s="299">
        <f t="shared" si="2"/>
        <v>1.6611793984749153E-2</v>
      </c>
      <c r="R64" s="299">
        <f t="shared" si="2"/>
        <v>1.6396770594579672E-2</v>
      </c>
      <c r="S64" s="299">
        <f t="shared" si="2"/>
        <v>1.5016496454399004E-2</v>
      </c>
      <c r="T64" s="299">
        <f t="shared" si="2"/>
        <v>1.0946151951686214E-2</v>
      </c>
      <c r="U64" s="299">
        <f t="shared" si="2"/>
        <v>1.3679979819118396E-2</v>
      </c>
      <c r="V64" s="299">
        <f t="shared" si="2"/>
        <v>1.2683660553958694E-2</v>
      </c>
      <c r="W64" s="299">
        <f t="shared" si="2"/>
        <v>3.0440129281375277E-2</v>
      </c>
      <c r="X64" s="299">
        <f t="shared" si="2"/>
        <v>3.6665709455457406E-2</v>
      </c>
      <c r="Y64" s="299">
        <f t="shared" si="2"/>
        <v>3.0435718948719839E-2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1.9022135275329973E-2</v>
      </c>
      <c r="C65" s="233">
        <f t="shared" si="3"/>
        <v>1.9200958032842254E-2</v>
      </c>
      <c r="D65" s="233">
        <f t="shared" si="3"/>
        <v>2.2019448884169551E-2</v>
      </c>
      <c r="E65" s="233">
        <f t="shared" si="3"/>
        <v>1.7516586125967213E-2</v>
      </c>
      <c r="F65" s="233">
        <f t="shared" si="3"/>
        <v>1.6083852141201383E-2</v>
      </c>
      <c r="G65" s="233">
        <f t="shared" si="3"/>
        <v>1.6587370894750694E-2</v>
      </c>
      <c r="H65" s="233">
        <f t="shared" si="3"/>
        <v>1.49742588151257E-2</v>
      </c>
      <c r="I65" s="233">
        <f t="shared" si="3"/>
        <v>1.3827119279018798E-2</v>
      </c>
      <c r="J65" s="233">
        <f t="shared" si="3"/>
        <v>1.6227586128370896E-2</v>
      </c>
      <c r="K65" s="233">
        <f t="shared" si="3"/>
        <v>1.5500159862758156E-2</v>
      </c>
      <c r="L65" s="233">
        <f t="shared" si="3"/>
        <v>1.7449937082423903E-2</v>
      </c>
      <c r="M65" s="233">
        <f t="shared" si="3"/>
        <v>1.2499796939423886E-2</v>
      </c>
      <c r="N65" s="233">
        <f t="shared" si="3"/>
        <v>1.0899765142166435E-2</v>
      </c>
      <c r="O65" s="233">
        <f t="shared" si="3"/>
        <v>1.0502021722604692E-2</v>
      </c>
      <c r="P65" s="233">
        <f t="shared" si="3"/>
        <v>9.5011751944240105E-3</v>
      </c>
      <c r="Q65" s="233">
        <f t="shared" si="3"/>
        <v>1.3630189936204427E-2</v>
      </c>
      <c r="R65" s="233">
        <f t="shared" si="3"/>
        <v>1.3453760487860237E-2</v>
      </c>
      <c r="S65" s="233">
        <f t="shared" si="3"/>
        <v>1.2321227860019697E-2</v>
      </c>
      <c r="T65" s="233">
        <f t="shared" si="3"/>
        <v>8.9814580116399714E-3</v>
      </c>
      <c r="U65" s="233">
        <f t="shared" si="3"/>
        <v>1.1224598825943299E-2</v>
      </c>
      <c r="V65" s="233">
        <f t="shared" si="3"/>
        <v>1.0407106095555856E-2</v>
      </c>
      <c r="W65" s="233">
        <f t="shared" si="3"/>
        <v>2.4976516333436123E-2</v>
      </c>
      <c r="X65" s="233">
        <f t="shared" si="3"/>
        <v>3.0084684681400947E-2</v>
      </c>
      <c r="Y65" s="233">
        <f t="shared" si="3"/>
        <v>2.4972897598949606E-2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1.3672159729143421E-2</v>
      </c>
      <c r="C66" s="233">
        <f t="shared" si="4"/>
        <v>1.3800688586105373E-2</v>
      </c>
      <c r="D66" s="233">
        <f t="shared" si="4"/>
        <v>1.5826478885496865E-2</v>
      </c>
      <c r="E66" s="233">
        <f t="shared" si="4"/>
        <v>1.2590046278038941E-2</v>
      </c>
      <c r="F66" s="233">
        <f t="shared" si="4"/>
        <v>1.1560268726488496E-2</v>
      </c>
      <c r="G66" s="233">
        <f t="shared" si="4"/>
        <v>1.1922172830602061E-2</v>
      </c>
      <c r="H66" s="233">
        <f t="shared" si="4"/>
        <v>1.0762748523371602E-2</v>
      </c>
      <c r="I66" s="233">
        <f t="shared" si="4"/>
        <v>9.9382419817947605E-3</v>
      </c>
      <c r="J66" s="233">
        <f t="shared" si="4"/>
        <v>1.1663577529766581E-2</v>
      </c>
      <c r="K66" s="233">
        <f t="shared" si="4"/>
        <v>1.1140739901357425E-2</v>
      </c>
      <c r="L66" s="233">
        <f t="shared" si="4"/>
        <v>1.2542142277992184E-2</v>
      </c>
      <c r="M66" s="233">
        <f t="shared" si="4"/>
        <v>8.9842290502109186E-3</v>
      </c>
      <c r="N66" s="233">
        <f t="shared" si="4"/>
        <v>7.834206195932121E-3</v>
      </c>
      <c r="O66" s="233">
        <f t="shared" si="4"/>
        <v>7.5483281131221245E-3</v>
      </c>
      <c r="P66" s="233">
        <f t="shared" si="4"/>
        <v>6.8289696709922581E-3</v>
      </c>
      <c r="Q66" s="233">
        <f t="shared" si="4"/>
        <v>9.7966990166469328E-3</v>
      </c>
      <c r="R66" s="233">
        <f t="shared" si="4"/>
        <v>9.6698903506495463E-3</v>
      </c>
      <c r="S66" s="233">
        <f t="shared" si="4"/>
        <v>8.855882524389156E-3</v>
      </c>
      <c r="T66" s="233">
        <f t="shared" si="4"/>
        <v>6.4554229458662271E-3</v>
      </c>
      <c r="U66" s="233">
        <f t="shared" si="4"/>
        <v>8.0676804061467454E-3</v>
      </c>
      <c r="V66" s="233">
        <f t="shared" si="4"/>
        <v>7.4801075061807715E-3</v>
      </c>
      <c r="W66" s="233">
        <f t="shared" si="4"/>
        <v>1.7951871114657212E-2</v>
      </c>
      <c r="X66" s="233">
        <f t="shared" si="4"/>
        <v>2.1623367114756927E-2</v>
      </c>
      <c r="Y66" s="233">
        <f t="shared" si="4"/>
        <v>1.7949270149245026E-2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2.6749877730932767E-2</v>
      </c>
      <c r="C67" s="233">
        <f t="shared" si="5"/>
        <v>2.7001347233684417E-2</v>
      </c>
      <c r="D67" s="233">
        <f t="shared" si="5"/>
        <v>3.0964849993363443E-2</v>
      </c>
      <c r="E67" s="233">
        <f t="shared" si="5"/>
        <v>2.4632699239641394E-2</v>
      </c>
      <c r="F67" s="233">
        <f t="shared" si="5"/>
        <v>2.2617917073564447E-2</v>
      </c>
      <c r="G67" s="233">
        <f t="shared" si="5"/>
        <v>2.3325990320743159E-2</v>
      </c>
      <c r="H67" s="233">
        <f t="shared" si="5"/>
        <v>2.1057551458770515E-2</v>
      </c>
      <c r="I67" s="233">
        <f t="shared" si="5"/>
        <v>1.9444386486120187E-2</v>
      </c>
      <c r="J67" s="233">
        <f t="shared" si="5"/>
        <v>2.282004299302157E-2</v>
      </c>
      <c r="K67" s="233">
        <f t="shared" si="5"/>
        <v>2.1797099807003652E-2</v>
      </c>
      <c r="L67" s="233">
        <f t="shared" si="5"/>
        <v>2.4538974022158617E-2</v>
      </c>
      <c r="M67" s="233">
        <f t="shared" si="5"/>
        <v>1.7577839446064846E-2</v>
      </c>
      <c r="N67" s="233">
        <f t="shared" si="5"/>
        <v>1.5327794731171542E-2</v>
      </c>
      <c r="O67" s="233">
        <f t="shared" si="5"/>
        <v>1.4768468047412853E-2</v>
      </c>
      <c r="P67" s="233">
        <f t="shared" si="5"/>
        <v>1.3361027617158766E-2</v>
      </c>
      <c r="Q67" s="233">
        <f t="shared" si="5"/>
        <v>1.9167454597787476E-2</v>
      </c>
      <c r="R67" s="233">
        <f t="shared" si="5"/>
        <v>1.8919350686053465E-2</v>
      </c>
      <c r="S67" s="233">
        <f t="shared" si="5"/>
        <v>1.7326726678152698E-2</v>
      </c>
      <c r="T67" s="233">
        <f t="shared" si="5"/>
        <v>1.2630175328868705E-2</v>
      </c>
      <c r="U67" s="233">
        <f t="shared" si="5"/>
        <v>1.5784592098982763E-2</v>
      </c>
      <c r="V67" s="233">
        <f t="shared" si="5"/>
        <v>1.4634992946875423E-2</v>
      </c>
      <c r="W67" s="233">
        <f t="shared" si="5"/>
        <v>3.5123226093894552E-2</v>
      </c>
      <c r="X67" s="233">
        <f t="shared" si="5"/>
        <v>4.2306587833220083E-2</v>
      </c>
      <c r="Y67" s="233">
        <f t="shared" si="5"/>
        <v>3.5118137248522883E-2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9.9677929584441133E-2</v>
      </c>
      <c r="C68" s="300">
        <f t="shared" si="6"/>
        <v>9.9124442604711455E-2</v>
      </c>
      <c r="D68" s="300">
        <f t="shared" si="6"/>
        <v>9.0983292609749467E-2</v>
      </c>
      <c r="E68" s="300">
        <f t="shared" si="6"/>
        <v>9.9854355926154548E-2</v>
      </c>
      <c r="F68" s="300">
        <f t="shared" si="6"/>
        <v>0.10322606662029186</v>
      </c>
      <c r="G68" s="300">
        <f t="shared" si="6"/>
        <v>0.10153541483898049</v>
      </c>
      <c r="H68" s="300">
        <f t="shared" si="6"/>
        <v>0.10476105853278361</v>
      </c>
      <c r="I68" s="300">
        <f t="shared" si="6"/>
        <v>0.11125748448919254</v>
      </c>
      <c r="J68" s="300">
        <f t="shared" si="6"/>
        <v>0.10159792447592603</v>
      </c>
      <c r="K68" s="300">
        <f t="shared" si="6"/>
        <v>0.10509562752450742</v>
      </c>
      <c r="L68" s="300">
        <f t="shared" si="6"/>
        <v>9.5735849001585938E-2</v>
      </c>
      <c r="M68" s="300">
        <f t="shared" si="6"/>
        <v>0.11789221341289369</v>
      </c>
      <c r="N68" s="300">
        <f t="shared" si="6"/>
        <v>0.12331347161914806</v>
      </c>
      <c r="O68" s="300">
        <f t="shared" si="6"/>
        <v>0.12490487371031585</v>
      </c>
      <c r="P68" s="300">
        <f t="shared" si="6"/>
        <v>0.12763757025885963</v>
      </c>
      <c r="Q68" s="300">
        <f t="shared" si="6"/>
        <v>0.11784146976526162</v>
      </c>
      <c r="R68" s="300">
        <f t="shared" si="6"/>
        <v>0.11842408714852316</v>
      </c>
      <c r="S68" s="300">
        <f t="shared" si="6"/>
        <v>0.12246195929618668</v>
      </c>
      <c r="T68" s="300">
        <f t="shared" si="6"/>
        <v>0.13477625656459993</v>
      </c>
      <c r="U68" s="300">
        <f t="shared" si="6"/>
        <v>0.12599473678043815</v>
      </c>
      <c r="V68" s="300">
        <f t="shared" si="6"/>
        <v>0.12922543779799173</v>
      </c>
      <c r="W68" s="300">
        <f t="shared" si="6"/>
        <v>8.3816440063613801E-2</v>
      </c>
      <c r="X68" s="300">
        <f t="shared" si="6"/>
        <v>7.6586660715245183E-2</v>
      </c>
      <c r="Y68" s="300">
        <f t="shared" si="6"/>
        <v>8.3810692111737445E-2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4.668732697188805E-2</v>
      </c>
      <c r="C69" s="301">
        <f t="shared" si="7"/>
        <v>4.6476067541841817E-2</v>
      </c>
      <c r="D69" s="301">
        <f t="shared" si="7"/>
        <v>4.3098448742047706E-2</v>
      </c>
      <c r="E69" s="301">
        <f t="shared" si="7"/>
        <v>4.9045465237835692E-2</v>
      </c>
      <c r="F69" s="301">
        <f t="shared" si="7"/>
        <v>5.0895860497973289E-2</v>
      </c>
      <c r="G69" s="301">
        <f t="shared" si="7"/>
        <v>5.0309537393258108E-2</v>
      </c>
      <c r="H69" s="301">
        <f t="shared" si="7"/>
        <v>5.2479163351075227E-2</v>
      </c>
      <c r="I69" s="301">
        <f t="shared" si="7"/>
        <v>5.3480372216658356E-2</v>
      </c>
      <c r="J69" s="301">
        <f t="shared" si="7"/>
        <v>5.0877266743196745E-2</v>
      </c>
      <c r="K69" s="301">
        <f t="shared" si="7"/>
        <v>5.1588984218991676E-2</v>
      </c>
      <c r="L69" s="301">
        <f t="shared" si="7"/>
        <v>4.9686367956082396E-2</v>
      </c>
      <c r="M69" s="301">
        <f t="shared" si="7"/>
        <v>5.4759520279939224E-2</v>
      </c>
      <c r="N69" s="301">
        <f t="shared" si="7"/>
        <v>5.6648583529162931E-2</v>
      </c>
      <c r="O69" s="301">
        <f t="shared" si="7"/>
        <v>5.7087366324582632E-2</v>
      </c>
      <c r="P69" s="301">
        <f t="shared" si="7"/>
        <v>5.836548006836767E-2</v>
      </c>
      <c r="Q69" s="301">
        <f t="shared" si="7"/>
        <v>5.294099508551435E-2</v>
      </c>
      <c r="R69" s="301">
        <f t="shared" si="7"/>
        <v>5.3149189502379311E-2</v>
      </c>
      <c r="S69" s="301">
        <f t="shared" si="7"/>
        <v>5.4449772488202895E-2</v>
      </c>
      <c r="T69" s="301">
        <f t="shared" si="7"/>
        <v>5.8257208974494629E-2</v>
      </c>
      <c r="U69" s="301">
        <f t="shared" si="7"/>
        <v>5.5763241220700158E-2</v>
      </c>
      <c r="V69" s="301">
        <f t="shared" si="7"/>
        <v>5.6666488859741251E-2</v>
      </c>
      <c r="W69" s="301">
        <f t="shared" si="7"/>
        <v>3.9445427453911788E-2</v>
      </c>
      <c r="X69" s="301">
        <f t="shared" si="7"/>
        <v>3.2705648342553871E-2</v>
      </c>
      <c r="Y69" s="301">
        <f t="shared" si="7"/>
        <v>3.9451738197247919E-2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0.3968422792610487</v>
      </c>
      <c r="C70" s="301">
        <f t="shared" si="8"/>
        <v>0.39504657410565541</v>
      </c>
      <c r="D70" s="301">
        <f t="shared" si="8"/>
        <v>0.3663368143074055</v>
      </c>
      <c r="E70" s="301">
        <f t="shared" si="8"/>
        <v>0.41688645452160328</v>
      </c>
      <c r="F70" s="301">
        <f t="shared" si="8"/>
        <v>0.43261481423277282</v>
      </c>
      <c r="G70" s="301">
        <f t="shared" si="8"/>
        <v>0.42763106784269422</v>
      </c>
      <c r="H70" s="301">
        <f t="shared" si="8"/>
        <v>0.44607288848413967</v>
      </c>
      <c r="I70" s="301">
        <f t="shared" si="8"/>
        <v>0.45458316384159603</v>
      </c>
      <c r="J70" s="301">
        <f t="shared" si="8"/>
        <v>0.43245676731717203</v>
      </c>
      <c r="K70" s="301">
        <f t="shared" si="8"/>
        <v>0.43850636586142927</v>
      </c>
      <c r="L70" s="301">
        <f t="shared" si="8"/>
        <v>0.42233412762670058</v>
      </c>
      <c r="M70" s="301">
        <f t="shared" si="8"/>
        <v>0.46545592237948358</v>
      </c>
      <c r="N70" s="301">
        <f t="shared" si="8"/>
        <v>0.48151295999788479</v>
      </c>
      <c r="O70" s="301">
        <f t="shared" si="8"/>
        <v>0.48524261375895239</v>
      </c>
      <c r="P70" s="301">
        <f t="shared" si="8"/>
        <v>0.49610658058112533</v>
      </c>
      <c r="Q70" s="301">
        <f t="shared" si="8"/>
        <v>0.4499984582268719</v>
      </c>
      <c r="R70" s="301">
        <f t="shared" si="8"/>
        <v>0.45176811077022416</v>
      </c>
      <c r="S70" s="301">
        <f t="shared" si="8"/>
        <v>0.46282306614972452</v>
      </c>
      <c r="T70" s="301">
        <f t="shared" si="8"/>
        <v>0.49518627628320439</v>
      </c>
      <c r="U70" s="301">
        <f t="shared" si="8"/>
        <v>0.47398755037595114</v>
      </c>
      <c r="V70" s="301">
        <f t="shared" si="8"/>
        <v>0.48166515530780096</v>
      </c>
      <c r="W70" s="301">
        <f t="shared" si="8"/>
        <v>0.33528613335825019</v>
      </c>
      <c r="X70" s="301">
        <f t="shared" si="8"/>
        <v>0.277998010911708</v>
      </c>
      <c r="Y70" s="301">
        <f t="shared" si="8"/>
        <v>0.33533977467660719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8.4410725284276775E-2</v>
      </c>
      <c r="C71" s="301">
        <f t="shared" si="9"/>
        <v>8.5204251270737497E-2</v>
      </c>
      <c r="D71" s="301">
        <f t="shared" si="9"/>
        <v>9.7711304423502357E-2</v>
      </c>
      <c r="E71" s="301">
        <f t="shared" si="9"/>
        <v>7.7729850933979508E-2</v>
      </c>
      <c r="F71" s="301">
        <f t="shared" si="9"/>
        <v>7.1372093876581152E-2</v>
      </c>
      <c r="G71" s="301">
        <f t="shared" si="9"/>
        <v>7.3606458345456219E-2</v>
      </c>
      <c r="H71" s="301">
        <f t="shared" si="9"/>
        <v>6.6448273492120305E-2</v>
      </c>
      <c r="I71" s="301">
        <f t="shared" si="9"/>
        <v>6.1357841800645907E-2</v>
      </c>
      <c r="J71" s="301">
        <f t="shared" si="9"/>
        <v>7.2009913444645829E-2</v>
      </c>
      <c r="K71" s="301">
        <f t="shared" si="9"/>
        <v>6.8781959390989314E-2</v>
      </c>
      <c r="L71" s="301">
        <f t="shared" si="9"/>
        <v>7.7434095803256081E-2</v>
      </c>
      <c r="M71" s="301">
        <f t="shared" si="9"/>
        <v>5.5467848918693517E-2</v>
      </c>
      <c r="N71" s="301">
        <f t="shared" si="9"/>
        <v>4.8367707818363526E-2</v>
      </c>
      <c r="O71" s="301">
        <f t="shared" si="9"/>
        <v>4.6602721394058327E-2</v>
      </c>
      <c r="P71" s="301">
        <f t="shared" si="9"/>
        <v>4.2161464925256548E-2</v>
      </c>
      <c r="Q71" s="301">
        <f t="shared" si="9"/>
        <v>6.0483967841907162E-2</v>
      </c>
      <c r="R71" s="301">
        <f t="shared" si="9"/>
        <v>5.970106216487981E-2</v>
      </c>
      <c r="S71" s="301">
        <f t="shared" si="9"/>
        <v>5.46754486288374E-2</v>
      </c>
      <c r="T71" s="301">
        <f t="shared" si="9"/>
        <v>3.9855219926652363E-2</v>
      </c>
      <c r="U71" s="301">
        <f t="shared" si="9"/>
        <v>4.980915729012339E-2</v>
      </c>
      <c r="V71" s="301">
        <f t="shared" si="9"/>
        <v>4.6181533299029097E-2</v>
      </c>
      <c r="W71" s="301">
        <f t="shared" si="9"/>
        <v>0.11083329122962274</v>
      </c>
      <c r="X71" s="301">
        <f t="shared" si="9"/>
        <v>0.13350078827371675</v>
      </c>
      <c r="Y71" s="301">
        <f t="shared" si="9"/>
        <v>0.1108172330953389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0.2587791494657577</v>
      </c>
      <c r="C72" s="301">
        <f t="shared" si="10"/>
        <v>0.25947812299760969</v>
      </c>
      <c r="D72" s="301">
        <f t="shared" si="10"/>
        <v>0.27036721582841294</v>
      </c>
      <c r="E72" s="301">
        <f t="shared" si="10"/>
        <v>0.25187261322870375</v>
      </c>
      <c r="F72" s="301">
        <f t="shared" si="10"/>
        <v>0.24583637256085561</v>
      </c>
      <c r="G72" s="301">
        <f t="shared" si="10"/>
        <v>0.24785565190789885</v>
      </c>
      <c r="H72" s="301">
        <f t="shared" si="10"/>
        <v>0.24081045512589513</v>
      </c>
      <c r="I72" s="301">
        <f t="shared" si="10"/>
        <v>0.23674383853412737</v>
      </c>
      <c r="J72" s="301">
        <f t="shared" si="10"/>
        <v>0.24614493831978687</v>
      </c>
      <c r="K72" s="301">
        <f t="shared" si="10"/>
        <v>0.24345815464855916</v>
      </c>
      <c r="L72" s="301">
        <f t="shared" si="10"/>
        <v>0.25059633594920228</v>
      </c>
      <c r="M72" s="301">
        <f t="shared" si="10"/>
        <v>0.23177413220026211</v>
      </c>
      <c r="N72" s="301">
        <f t="shared" si="10"/>
        <v>0.22506250578948836</v>
      </c>
      <c r="O72" s="301">
        <f t="shared" si="10"/>
        <v>0.22344302739972624</v>
      </c>
      <c r="P72" s="301">
        <f t="shared" si="10"/>
        <v>0.21898668836798532</v>
      </c>
      <c r="Q72" s="301">
        <f t="shared" si="10"/>
        <v>0.23733389681911773</v>
      </c>
      <c r="R72" s="301">
        <f t="shared" si="10"/>
        <v>0.23660999705551589</v>
      </c>
      <c r="S72" s="301">
        <f t="shared" si="10"/>
        <v>0.23200582767754183</v>
      </c>
      <c r="T72" s="301">
        <f t="shared" si="10"/>
        <v>0.21828663897388545</v>
      </c>
      <c r="U72" s="301">
        <f t="shared" si="10"/>
        <v>0.22741059538496797</v>
      </c>
      <c r="V72" s="301">
        <f t="shared" si="10"/>
        <v>0.22410883541106558</v>
      </c>
      <c r="W72" s="301">
        <f t="shared" si="10"/>
        <v>0.28145580428705985</v>
      </c>
      <c r="X72" s="301">
        <f t="shared" si="10"/>
        <v>0.29953936293671235</v>
      </c>
      <c r="Y72" s="301">
        <f t="shared" si="10"/>
        <v>0.28143926984998918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7.4699723155020922E-2</v>
      </c>
      <c r="C73" s="302">
        <f t="shared" si="11"/>
        <v>7.4361708066946933E-2</v>
      </c>
      <c r="D73" s="302">
        <f t="shared" si="11"/>
        <v>6.895751798727634E-2</v>
      </c>
      <c r="E73" s="302">
        <f t="shared" si="11"/>
        <v>7.5905697506058523E-2</v>
      </c>
      <c r="F73" s="302">
        <f t="shared" si="11"/>
        <v>7.8009548692845515E-2</v>
      </c>
      <c r="G73" s="302">
        <f t="shared" si="11"/>
        <v>7.7099838054582412E-2</v>
      </c>
      <c r="H73" s="302">
        <f t="shared" si="11"/>
        <v>7.9127531714127355E-2</v>
      </c>
      <c r="I73" s="302">
        <f t="shared" si="11"/>
        <v>8.2090759182757655E-2</v>
      </c>
      <c r="J73" s="302">
        <f t="shared" si="11"/>
        <v>7.7323311757649421E-2</v>
      </c>
      <c r="K73" s="302">
        <f t="shared" si="11"/>
        <v>7.9012354958924128E-2</v>
      </c>
      <c r="L73" s="302">
        <f t="shared" si="11"/>
        <v>7.441627452055051E-2</v>
      </c>
      <c r="M73" s="302">
        <f t="shared" si="11"/>
        <v>8.5126361176854126E-2</v>
      </c>
      <c r="N73" s="302">
        <f t="shared" si="11"/>
        <v>8.7694556762143813E-2</v>
      </c>
      <c r="O73" s="302">
        <f t="shared" si="11"/>
        <v>8.8414763493176785E-2</v>
      </c>
      <c r="P73" s="302">
        <f t="shared" si="11"/>
        <v>8.966020284112744E-2</v>
      </c>
      <c r="Q73" s="302">
        <f t="shared" si="11"/>
        <v>8.4646301716399225E-2</v>
      </c>
      <c r="R73" s="302">
        <f t="shared" si="11"/>
        <v>8.4945765254026903E-2</v>
      </c>
      <c r="S73" s="302">
        <f t="shared" si="11"/>
        <v>8.6948995565417311E-2</v>
      </c>
      <c r="T73" s="302">
        <f t="shared" si="11"/>
        <v>9.2744390630737694E-2</v>
      </c>
      <c r="U73" s="302">
        <f t="shared" si="11"/>
        <v>8.8693970246800091E-2</v>
      </c>
      <c r="V73" s="302">
        <f t="shared" si="11"/>
        <v>9.0199528644000743E-2</v>
      </c>
      <c r="W73" s="302">
        <f t="shared" si="11"/>
        <v>6.3068356807006176E-2</v>
      </c>
      <c r="X73" s="302">
        <f t="shared" si="11"/>
        <v>5.2281819603545901E-2</v>
      </c>
      <c r="Y73" s="302">
        <f t="shared" si="11"/>
        <v>6.307063600569203E-2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4.9799815436680613E-2</v>
      </c>
      <c r="C74" s="302">
        <f t="shared" si="12"/>
        <v>4.9574472044631293E-2</v>
      </c>
      <c r="D74" s="302">
        <f t="shared" si="12"/>
        <v>4.5971678658184231E-2</v>
      </c>
      <c r="E74" s="302">
        <f t="shared" si="12"/>
        <v>5.2315162920358101E-2</v>
      </c>
      <c r="F74" s="302">
        <f t="shared" si="12"/>
        <v>5.4288917864504863E-2</v>
      </c>
      <c r="G74" s="302">
        <f t="shared" si="12"/>
        <v>5.3663506552808694E-2</v>
      </c>
      <c r="H74" s="302">
        <f t="shared" si="12"/>
        <v>5.5977774241146944E-2</v>
      </c>
      <c r="I74" s="302">
        <f t="shared" si="12"/>
        <v>5.7045730364435561E-2</v>
      </c>
      <c r="J74" s="302">
        <f t="shared" si="12"/>
        <v>5.4269084526076539E-2</v>
      </c>
      <c r="K74" s="302">
        <f t="shared" si="12"/>
        <v>5.5028249833591156E-2</v>
      </c>
      <c r="L74" s="302">
        <f t="shared" si="12"/>
        <v>5.2998792486487936E-2</v>
      </c>
      <c r="M74" s="302">
        <f t="shared" si="12"/>
        <v>5.8410154965268517E-2</v>
      </c>
      <c r="N74" s="302">
        <f t="shared" si="12"/>
        <v>6.0425155764440484E-2</v>
      </c>
      <c r="O74" s="302">
        <f t="shared" si="12"/>
        <v>6.089319074622148E-2</v>
      </c>
      <c r="P74" s="302">
        <f t="shared" si="12"/>
        <v>6.2256512072925561E-2</v>
      </c>
      <c r="Q74" s="302">
        <f t="shared" si="12"/>
        <v>5.6470394757881993E-2</v>
      </c>
      <c r="R74" s="302">
        <f t="shared" si="12"/>
        <v>5.6692468802537963E-2</v>
      </c>
      <c r="S74" s="302">
        <f t="shared" si="12"/>
        <v>5.8079757320749742E-2</v>
      </c>
      <c r="T74" s="302">
        <f t="shared" si="12"/>
        <v>6.2141022906127621E-2</v>
      </c>
      <c r="U74" s="302">
        <f t="shared" si="12"/>
        <v>5.9480790635413477E-2</v>
      </c>
      <c r="V74" s="302">
        <f t="shared" si="12"/>
        <v>6.0444254783724033E-2</v>
      </c>
      <c r="W74" s="302">
        <f t="shared" si="12"/>
        <v>4.2075122617505893E-2</v>
      </c>
      <c r="X74" s="302">
        <f t="shared" si="12"/>
        <v>3.4886024898724131E-2</v>
      </c>
      <c r="Y74" s="302">
        <f t="shared" si="12"/>
        <v>4.2081854077064461E-2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0.13427961087405613</v>
      </c>
      <c r="C76" s="302">
        <f t="shared" si="14"/>
        <v>0.13554194288603144</v>
      </c>
      <c r="D76" s="302">
        <f t="shared" si="14"/>
        <v>0.15543801918295239</v>
      </c>
      <c r="E76" s="302">
        <f t="shared" si="14"/>
        <v>0.12365175280228714</v>
      </c>
      <c r="F76" s="302">
        <f t="shared" si="14"/>
        <v>0.11353790600350523</v>
      </c>
      <c r="G76" s="302">
        <f t="shared" si="14"/>
        <v>0.11709230730050778</v>
      </c>
      <c r="H76" s="302">
        <f t="shared" si="14"/>
        <v>0.10570514917062084</v>
      </c>
      <c r="I76" s="302">
        <f t="shared" si="14"/>
        <v>9.7607348986934142E-2</v>
      </c>
      <c r="J76" s="302">
        <f t="shared" si="14"/>
        <v>0.11455254203606091</v>
      </c>
      <c r="K76" s="302">
        <f t="shared" si="14"/>
        <v>0.10941754985604386</v>
      </c>
      <c r="L76" s="302">
        <f t="shared" si="14"/>
        <v>0.12318126894216384</v>
      </c>
      <c r="M76" s="302">
        <f t="shared" si="14"/>
        <v>8.8237616058139443E-2</v>
      </c>
      <c r="N76" s="302">
        <f t="shared" si="14"/>
        <v>7.6942793262904055E-2</v>
      </c>
      <c r="O76" s="302">
        <f t="shared" si="14"/>
        <v>7.4135073160327955E-2</v>
      </c>
      <c r="P76" s="302">
        <f t="shared" si="14"/>
        <v>6.7069973453932299E-2</v>
      </c>
      <c r="Q76" s="302">
        <f t="shared" si="14"/>
        <v>9.6217200344836509E-2</v>
      </c>
      <c r="R76" s="302">
        <f t="shared" si="14"/>
        <v>9.4971762998951034E-2</v>
      </c>
      <c r="S76" s="302">
        <f t="shared" si="14"/>
        <v>8.69770747913748E-2</v>
      </c>
      <c r="T76" s="302">
        <f t="shared" si="14"/>
        <v>6.3401225437020134E-2</v>
      </c>
      <c r="U76" s="302">
        <f t="shared" si="14"/>
        <v>7.9235834502754426E-2</v>
      </c>
      <c r="V76" s="302">
        <f t="shared" si="14"/>
        <v>7.3465051983340801E-2</v>
      </c>
      <c r="W76" s="302">
        <f t="shared" si="14"/>
        <v>0.1763123248625478</v>
      </c>
      <c r="X76" s="302">
        <f t="shared" si="14"/>
        <v>0.21237151843444232</v>
      </c>
      <c r="Y76" s="302">
        <f t="shared" si="14"/>
        <v>0.17628677976723267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3.0975189330373049E-2</v>
      </c>
      <c r="C77" s="235">
        <f t="shared" si="15"/>
        <v>3.1266380024285625E-2</v>
      </c>
      <c r="D77" s="235">
        <f t="shared" si="15"/>
        <v>3.5855942998270565E-2</v>
      </c>
      <c r="E77" s="235">
        <f t="shared" si="15"/>
        <v>2.8523589167053078E-2</v>
      </c>
      <c r="F77" s="235">
        <f t="shared" si="15"/>
        <v>2.6190559473181777E-2</v>
      </c>
      <c r="G77" s="235">
        <f t="shared" si="15"/>
        <v>2.7010477347638853E-2</v>
      </c>
      <c r="H77" s="235">
        <f t="shared" si="15"/>
        <v>2.4383724285783705E-2</v>
      </c>
      <c r="I77" s="235">
        <f t="shared" si="15"/>
        <v>2.251574974954167E-2</v>
      </c>
      <c r="J77" s="235">
        <f t="shared" si="15"/>
        <v>2.6424612454161212E-2</v>
      </c>
      <c r="K77" s="235">
        <f t="shared" si="15"/>
        <v>2.5240088951667621E-2</v>
      </c>
      <c r="L77" s="235">
        <f t="shared" si="15"/>
        <v>2.8415059461393815E-2</v>
      </c>
      <c r="M77" s="235">
        <f t="shared" si="15"/>
        <v>2.0354369853105569E-2</v>
      </c>
      <c r="N77" s="235">
        <f t="shared" si="15"/>
        <v>1.7748916409666787E-2</v>
      </c>
      <c r="O77" s="235">
        <f t="shared" si="15"/>
        <v>1.7101240554800331E-2</v>
      </c>
      <c r="P77" s="235">
        <f t="shared" si="15"/>
        <v>1.5471486047626295E-2</v>
      </c>
      <c r="Q77" s="235">
        <f t="shared" si="15"/>
        <v>2.2195074725939443E-2</v>
      </c>
      <c r="R77" s="235">
        <f t="shared" si="15"/>
        <v>2.1907781239334807E-2</v>
      </c>
      <c r="S77" s="235">
        <f t="shared" si="15"/>
        <v>2.0063592242546318E-2</v>
      </c>
      <c r="T77" s="235">
        <f t="shared" si="15"/>
        <v>1.4625191039102097E-2</v>
      </c>
      <c r="U77" s="235">
        <f t="shared" si="15"/>
        <v>1.827786779762796E-2</v>
      </c>
      <c r="V77" s="235">
        <f t="shared" si="15"/>
        <v>1.6946682221800673E-2</v>
      </c>
      <c r="W77" s="235">
        <f t="shared" si="15"/>
        <v>4.0671160784178498E-2</v>
      </c>
      <c r="X77" s="235">
        <f t="shared" si="15"/>
        <v>4.8989179735228407E-2</v>
      </c>
      <c r="Y77" s="235">
        <f t="shared" si="15"/>
        <v>4.0665268123642025E-2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56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 t="shared" ref="B81:Y81" si="16">SUM(B$82:B$91)</f>
        <v>82.290019057455098</v>
      </c>
      <c r="C81" s="322">
        <f t="shared" si="16"/>
        <v>81.214267110169672</v>
      </c>
      <c r="D81" s="322">
        <f t="shared" si="16"/>
        <v>84.416559249822654</v>
      </c>
      <c r="E81" s="322">
        <f t="shared" si="16"/>
        <v>88.086890818019697</v>
      </c>
      <c r="F81" s="322">
        <f t="shared" si="16"/>
        <v>86.063464907372705</v>
      </c>
      <c r="G81" s="322">
        <f t="shared" si="16"/>
        <v>74.42273422413372</v>
      </c>
      <c r="H81" s="322">
        <f t="shared" si="16"/>
        <v>69.184207572026423</v>
      </c>
      <c r="I81" s="322">
        <f t="shared" si="16"/>
        <v>62.686046444090898</v>
      </c>
      <c r="J81" s="322">
        <f t="shared" si="16"/>
        <v>58.778615280905825</v>
      </c>
      <c r="K81" s="322">
        <f t="shared" si="16"/>
        <v>58.584497493210371</v>
      </c>
      <c r="L81" s="322">
        <f t="shared" si="16"/>
        <v>54.972130712265859</v>
      </c>
      <c r="M81" s="322">
        <f t="shared" si="16"/>
        <v>48.836122411789219</v>
      </c>
      <c r="N81" s="322">
        <f t="shared" si="16"/>
        <v>49.677746196368744</v>
      </c>
      <c r="O81" s="322">
        <f t="shared" si="16"/>
        <v>48.506780718545926</v>
      </c>
      <c r="P81" s="322">
        <f t="shared" si="16"/>
        <v>45.65608774184809</v>
      </c>
      <c r="Q81" s="322">
        <f t="shared" si="16"/>
        <v>45.316254286959321</v>
      </c>
      <c r="R81" s="322">
        <f t="shared" si="16"/>
        <v>44.782117550659223</v>
      </c>
      <c r="S81" s="322">
        <f t="shared" si="16"/>
        <v>44.567239448558666</v>
      </c>
      <c r="T81" s="322">
        <f t="shared" si="16"/>
        <v>44.653240672446991</v>
      </c>
      <c r="U81" s="322">
        <f t="shared" si="16"/>
        <v>44.271085391808953</v>
      </c>
      <c r="V81" s="322">
        <f t="shared" si="16"/>
        <v>46.388642436553596</v>
      </c>
      <c r="W81" s="322">
        <f t="shared" si="16"/>
        <v>44.934769899421781</v>
      </c>
      <c r="X81" s="322">
        <f t="shared" si="16"/>
        <v>41.075085611101812</v>
      </c>
      <c r="Y81" s="322">
        <f t="shared" si="16"/>
        <v>39.08428151505516</v>
      </c>
      <c r="DA81" s="95"/>
    </row>
    <row r="82" spans="1:105" ht="12" customHeight="1" x14ac:dyDescent="0.25">
      <c r="A82" s="55" t="s">
        <v>91</v>
      </c>
      <c r="B82" s="334">
        <f>IF(B$6=0,0,B$6/TEL!B$5*1000)</f>
        <v>1.9077482218279793</v>
      </c>
      <c r="C82" s="334">
        <f>IF(C$6=0,0,C$6/TEL!C$5*1000)</f>
        <v>1.9005086763614361</v>
      </c>
      <c r="D82" s="334">
        <f>IF(D$6=0,0,D$6/TEL!D$5*1000)</f>
        <v>2.2654199482430837</v>
      </c>
      <c r="E82" s="334">
        <f>IF(E$6=0,0,E$6/TEL!E$5*1000)</f>
        <v>1.8805088366786877</v>
      </c>
      <c r="F82" s="334">
        <f>IF(F$6=0,0,F$6/TEL!F$5*1000)</f>
        <v>1.6870328040267699</v>
      </c>
      <c r="G82" s="334">
        <f>IF(G$6=0,0,G$6/TEL!G$5*1000)</f>
        <v>1.5045194477346657</v>
      </c>
      <c r="H82" s="334">
        <f>IF(H$6=0,0,H$6/TEL!H$5*1000)</f>
        <v>1.2626033429379129</v>
      </c>
      <c r="I82" s="334">
        <f>IF(I$6=0,0,I$6/TEL!I$5*1000)</f>
        <v>1.0563728190996788</v>
      </c>
      <c r="J82" s="334">
        <f>IF(J$6=0,0,J$6/TEL!J$5*1000)</f>
        <v>1.1624864574098062</v>
      </c>
      <c r="K82" s="334">
        <f>IF(K$6=0,0,K$6/TEL!K$5*1000)</f>
        <v>1.10670918713564</v>
      </c>
      <c r="L82" s="334">
        <f>IF(L$6=0,0,L$6/TEL!L$5*1000)</f>
        <v>1.169098395825533</v>
      </c>
      <c r="M82" s="334">
        <f>IF(M$6=0,0,M$6/TEL!M$5*1000)</f>
        <v>0.74397571639975979</v>
      </c>
      <c r="N82" s="334">
        <f>IF(N$6=0,0,N$6/TEL!N$5*1000)</f>
        <v>0.65992359021782099</v>
      </c>
      <c r="O82" s="334">
        <f>IF(O$6=0,0,O$6/TEL!O$5*1000)</f>
        <v>0.62085472897474669</v>
      </c>
      <c r="P82" s="334">
        <f>IF(P$6=0,0,P$6/TEL!P$5*1000)</f>
        <v>0.52867728264888847</v>
      </c>
      <c r="Q82" s="334">
        <f>IF(Q$6=0,0,Q$6/TEL!Q$5*1000)</f>
        <v>0.75278428037547374</v>
      </c>
      <c r="R82" s="334">
        <f>IF(R$6=0,0,R$6/TEL!R$5*1000)</f>
        <v>0.73428210821765927</v>
      </c>
      <c r="S82" s="334">
        <f>IF(S$6=0,0,S$6/TEL!S$5*1000)</f>
        <v>0.66924379316163241</v>
      </c>
      <c r="T82" s="334">
        <f>IF(T$6=0,0,T$6/TEL!T$5*1000)</f>
        <v>0.48878115753581985</v>
      </c>
      <c r="U82" s="334">
        <f>IF(U$6=0,0,U$6/TEL!U$5*1000)</f>
        <v>0.60562755473041374</v>
      </c>
      <c r="V82" s="334">
        <f>IF(V$6=0,0,V$6/TEL!V$5*1000)</f>
        <v>0.58837779422420911</v>
      </c>
      <c r="W82" s="334">
        <f>IF(W$6=0,0,W$6/TEL!W$5*1000)</f>
        <v>1.3678202049672494</v>
      </c>
      <c r="X82" s="334">
        <f>IF(X$6=0,0,X$6/TEL!X$5*1000)</f>
        <v>1.5060471548746983</v>
      </c>
      <c r="Y82" s="334">
        <f>IF(Y$6=0,0,Y$6/TEL!Y$5*1000)</f>
        <v>1.189558207504865</v>
      </c>
      <c r="DA82" s="67"/>
    </row>
    <row r="83" spans="1:105" ht="12" customHeight="1" x14ac:dyDescent="0.25">
      <c r="A83" s="173" t="s">
        <v>92</v>
      </c>
      <c r="B83" s="335">
        <f>IF(B$7=0,0,B$7/TEL!B$5*1000)</f>
        <v>1.5653318743203923</v>
      </c>
      <c r="C83" s="335">
        <f>IF(C$7=0,0,C$7/TEL!C$5*1000)</f>
        <v>1.5593917344504089</v>
      </c>
      <c r="D83" s="335">
        <f>IF(D$7=0,0,D$7/TEL!D$5*1000)</f>
        <v>1.8588061113789405</v>
      </c>
      <c r="E83" s="335">
        <f>IF(E$7=0,0,E$7/TEL!E$5*1000)</f>
        <v>1.5429816095825128</v>
      </c>
      <c r="F83" s="335">
        <f>IF(F$7=0,0,F$7/TEL!F$5*1000)</f>
        <v>1.3842320443296567</v>
      </c>
      <c r="G83" s="335">
        <f>IF(G$7=0,0,G$7/TEL!G$5*1000)</f>
        <v>1.234477495577162</v>
      </c>
      <c r="H83" s="335">
        <f>IF(H$7=0,0,H$7/TEL!H$5*1000)</f>
        <v>1.0359822301029029</v>
      </c>
      <c r="I83" s="335">
        <f>IF(I$7=0,0,I$7/TEL!I$5*1000)</f>
        <v>0.86676744131255712</v>
      </c>
      <c r="J83" s="335">
        <f>IF(J$7=0,0,J$7/TEL!J$5*1000)</f>
        <v>0.95383504197727698</v>
      </c>
      <c r="K83" s="335">
        <f>IF(K$7=0,0,K$7/TEL!K$5*1000)</f>
        <v>0.90806907662411496</v>
      </c>
      <c r="L83" s="335">
        <f>IF(L$7=0,0,L$7/TEL!L$5*1000)</f>
        <v>0.95926022221582197</v>
      </c>
      <c r="M83" s="335">
        <f>IF(M$7=0,0,M$7/TEL!M$5*1000)</f>
        <v>0.61044161345621295</v>
      </c>
      <c r="N83" s="335">
        <f>IF(N$7=0,0,N$7/TEL!N$5*1000)</f>
        <v>0.54147576633257122</v>
      </c>
      <c r="O83" s="335">
        <f>IF(O$7=0,0,O$7/TEL!O$5*1000)</f>
        <v>0.50941926479979183</v>
      </c>
      <c r="P83" s="335">
        <f>IF(P$7=0,0,P$7/TEL!P$5*1000)</f>
        <v>0.43378648832729316</v>
      </c>
      <c r="Q83" s="335">
        <f>IF(Q$7=0,0,Q$7/TEL!Q$5*1000)</f>
        <v>0.61766915312859361</v>
      </c>
      <c r="R83" s="335">
        <f>IF(R$7=0,0,R$7/TEL!R$5*1000)</f>
        <v>0.60248788366577144</v>
      </c>
      <c r="S83" s="335">
        <f>IF(S$7=0,0,S$7/TEL!S$5*1000)</f>
        <v>0.5491231123377498</v>
      </c>
      <c r="T83" s="335">
        <f>IF(T$7=0,0,T$7/TEL!T$5*1000)</f>
        <v>0.40105120618323692</v>
      </c>
      <c r="U83" s="335">
        <f>IF(U$7=0,0,U$7/TEL!U$5*1000)</f>
        <v>0.4969251731121343</v>
      </c>
      <c r="V83" s="335">
        <f>IF(V$7=0,0,V$7/TEL!V$5*1000)</f>
        <v>0.48277152346601787</v>
      </c>
      <c r="W83" s="335">
        <f>IF(W$7=0,0,W$7/TEL!W$5*1000)</f>
        <v>1.122314014332102</v>
      </c>
      <c r="X83" s="335">
        <f>IF(X$7=0,0,X$7/TEL!X$5*1000)</f>
        <v>1.235730998871547</v>
      </c>
      <c r="Y83" s="335">
        <f>IF(Y$7=0,0,Y$7/TEL!Y$5*1000)</f>
        <v>0.97604776000399152</v>
      </c>
      <c r="DA83" s="177"/>
    </row>
    <row r="84" spans="1:105" ht="12" customHeight="1" x14ac:dyDescent="0.25">
      <c r="A84" s="173" t="s">
        <v>93</v>
      </c>
      <c r="B84" s="335">
        <f>IF(B$8=0,0,B$8/TEL!B$5*1000)</f>
        <v>1.1250822846677824</v>
      </c>
      <c r="C84" s="335">
        <f>IF(C$8=0,0,C$8/TEL!C$5*1000)</f>
        <v>1.1208128091362317</v>
      </c>
      <c r="D84" s="335">
        <f>IF(D$8=0,0,D$8/TEL!D$5*1000)</f>
        <v>1.3360168925536138</v>
      </c>
      <c r="E84" s="335">
        <f>IF(E$8=0,0,E$8/TEL!E$5*1000)</f>
        <v>1.1090180318874316</v>
      </c>
      <c r="F84" s="335">
        <f>IF(F$8=0,0,F$8/TEL!F$5*1000)</f>
        <v>0.99491678186194088</v>
      </c>
      <c r="G84" s="335">
        <f>IF(G$8=0,0,G$8/TEL!G$5*1000)</f>
        <v>0.88728069994608516</v>
      </c>
      <c r="H84" s="335">
        <f>IF(H$8=0,0,H$8/TEL!H$5*1000)</f>
        <v>0.74461222788646175</v>
      </c>
      <c r="I84" s="335">
        <f>IF(I$8=0,0,I$8/TEL!I$5*1000)</f>
        <v>0.62298909844340034</v>
      </c>
      <c r="J84" s="335">
        <f>IF(J$8=0,0,J$8/TEL!J$5*1000)</f>
        <v>0.68556893642116778</v>
      </c>
      <c r="K84" s="335">
        <f>IF(K$8=0,0,K$8/TEL!K$5*1000)</f>
        <v>0.65267464882358261</v>
      </c>
      <c r="L84" s="335">
        <f>IF(L$8=0,0,L$8/TEL!L$5*1000)</f>
        <v>0.68946828471762223</v>
      </c>
      <c r="M84" s="335">
        <f>IF(M$8=0,0,M$8/TEL!M$5*1000)</f>
        <v>0.43875490967165315</v>
      </c>
      <c r="N84" s="335">
        <f>IF(N$8=0,0,N$8/TEL!N$5*1000)</f>
        <v>0.38918570705153543</v>
      </c>
      <c r="O84" s="335">
        <f>IF(O$8=0,0,O$8/TEL!O$5*1000)</f>
        <v>0.36614509657485045</v>
      </c>
      <c r="P84" s="335">
        <f>IF(P$8=0,0,P$8/TEL!P$5*1000)</f>
        <v>0.31178403848524194</v>
      </c>
      <c r="Q84" s="335">
        <f>IF(Q$8=0,0,Q$8/TEL!Q$5*1000)</f>
        <v>0.44394970381117665</v>
      </c>
      <c r="R84" s="335">
        <f>IF(R$8=0,0,R$8/TEL!R$5*1000)</f>
        <v>0.43303816638477327</v>
      </c>
      <c r="S84" s="335">
        <f>IF(S$8=0,0,S$8/TEL!S$5*1000)</f>
        <v>0.39468223699275756</v>
      </c>
      <c r="T84" s="335">
        <f>IF(T$8=0,0,T$8/TEL!T$5*1000)</f>
        <v>0.28825555444420142</v>
      </c>
      <c r="U84" s="335">
        <f>IF(U$8=0,0,U$8/TEL!U$5*1000)</f>
        <v>0.35716496817434651</v>
      </c>
      <c r="V84" s="335">
        <f>IF(V$8=0,0,V$8/TEL!V$5*1000)</f>
        <v>0.34699203249120036</v>
      </c>
      <c r="W84" s="335">
        <f>IF(W$8=0,0,W$8/TEL!W$5*1000)</f>
        <v>0.80666319780119822</v>
      </c>
      <c r="X84" s="335">
        <f>IF(X$8=0,0,X$8/TEL!X$5*1000)</f>
        <v>0.88818165543892447</v>
      </c>
      <c r="Y84" s="335">
        <f>IF(Y$8=0,0,Y$8/TEL!Y$5*1000)</f>
        <v>0.70153432750286882</v>
      </c>
      <c r="DA84" s="177"/>
    </row>
    <row r="85" spans="1:105" ht="12" customHeight="1" x14ac:dyDescent="0.25">
      <c r="A85" s="173" t="s">
        <v>94</v>
      </c>
      <c r="B85" s="335">
        <f>IF(B$9=0,0,B$9/TEL!B$5*1000)</f>
        <v>2.2012479482630511</v>
      </c>
      <c r="C85" s="335">
        <f>IF(C$9=0,0,C$9/TEL!C$5*1000)</f>
        <v>2.1928946265708875</v>
      </c>
      <c r="D85" s="335">
        <f>IF(D$9=0,0,D$9/TEL!D$5*1000)</f>
        <v>2.6139460941266366</v>
      </c>
      <c r="E85" s="335">
        <f>IF(E$9=0,0,E$9/TEL!E$5*1000)</f>
        <v>2.1698178884754085</v>
      </c>
      <c r="F85" s="335">
        <f>IF(F$9=0,0,F$9/TEL!F$5*1000)</f>
        <v>1.9465763123385798</v>
      </c>
      <c r="G85" s="335">
        <f>IF(G$9=0,0,G$9/TEL!G$5*1000)</f>
        <v>1.7359839781553836</v>
      </c>
      <c r="H85" s="335">
        <f>IF(H$9=0,0,H$9/TEL!H$5*1000)</f>
        <v>1.4568500110822071</v>
      </c>
      <c r="I85" s="335">
        <f>IF(I$9=0,0,I$9/TEL!I$5*1000)</f>
        <v>1.2188917143457836</v>
      </c>
      <c r="J85" s="335">
        <f>IF(J$9=0,0,J$9/TEL!J$5*1000)</f>
        <v>1.3413305277805458</v>
      </c>
      <c r="K85" s="335">
        <f>IF(K$9=0,0,K$9/TEL!K$5*1000)</f>
        <v>1.2769721390026614</v>
      </c>
      <c r="L85" s="335">
        <f>IF(L$9=0,0,L$9/TEL!L$5*1000)</f>
        <v>1.3489596874909997</v>
      </c>
      <c r="M85" s="335">
        <f>IF(M$9=0,0,M$9/TEL!M$5*1000)</f>
        <v>0.85843351892279984</v>
      </c>
      <c r="N85" s="335">
        <f>IF(N$9=0,0,N$9/TEL!N$5*1000)</f>
        <v>0.76145029640517792</v>
      </c>
      <c r="O85" s="335">
        <f>IF(O$9=0,0,O$9/TEL!O$5*1000)</f>
        <v>0.7163708411247075</v>
      </c>
      <c r="P85" s="335">
        <f>IF(P$9=0,0,P$9/TEL!P$5*1000)</f>
        <v>0.61001224921025599</v>
      </c>
      <c r="Q85" s="335">
        <f>IF(Q$9=0,0,Q$9/TEL!Q$5*1000)</f>
        <v>0.86859724658708481</v>
      </c>
      <c r="R85" s="335">
        <f>IF(R$9=0,0,R$9/TEL!R$5*1000)</f>
        <v>0.84724858640499134</v>
      </c>
      <c r="S85" s="335">
        <f>IF(S$9=0,0,S$9/TEL!S$5*1000)</f>
        <v>0.77220437672496056</v>
      </c>
      <c r="T85" s="335">
        <f>IF(T$9=0,0,T$9/TEL!T$5*1000)</f>
        <v>0.5639782586951767</v>
      </c>
      <c r="U85" s="335">
        <f>IF(U$9=0,0,U$9/TEL!U$5*1000)</f>
        <v>0.69880102468893879</v>
      </c>
      <c r="V85" s="335">
        <f>IF(V$9=0,0,V$9/TEL!V$5*1000)</f>
        <v>0.6788974548740877</v>
      </c>
      <c r="W85" s="335">
        <f>IF(W$9=0,0,W$9/TEL!W$5*1000)</f>
        <v>1.5782540826545186</v>
      </c>
      <c r="X85" s="335">
        <f>IF(X$9=0,0,X$9/TEL!X$5*1000)</f>
        <v>1.7377467171631134</v>
      </c>
      <c r="Y85" s="335">
        <f>IF(Y$9=0,0,Y$9/TEL!Y$5*1000)</f>
        <v>1.3725671625056131</v>
      </c>
      <c r="DA85" s="177"/>
    </row>
    <row r="86" spans="1:105" ht="12" customHeight="1" x14ac:dyDescent="0.25">
      <c r="A86" s="56" t="s">
        <v>95</v>
      </c>
      <c r="B86" s="336">
        <f>IF(B$10=0,0,B$10/TEL!B$5*1000)</f>
        <v>8.2024987251113277</v>
      </c>
      <c r="C86" s="336">
        <f>IF(C$10=0,0,C$10/TEL!C$5*1000)</f>
        <v>8.0503189588457182</v>
      </c>
      <c r="D86" s="336">
        <f>IF(D$10=0,0,D$10/TEL!D$5*1000)</f>
        <v>7.6804965113348684</v>
      </c>
      <c r="E86" s="336">
        <f>IF(E$10=0,0,E$10/TEL!E$5*1000)</f>
        <v>8.7958597481708551</v>
      </c>
      <c r="F86" s="336">
        <f>IF(F$10=0,0,F$10/TEL!F$5*1000)</f>
        <v>8.8839929621016047</v>
      </c>
      <c r="G86" s="336">
        <f>IF(G$10=0,0,G$10/TEL!G$5*1000)</f>
        <v>7.5565431928986087</v>
      </c>
      <c r="H86" s="336">
        <f>IF(H$10=0,0,H$10/TEL!H$5*1000)</f>
        <v>7.2478108189973112</v>
      </c>
      <c r="I86" s="336">
        <f>IF(I$10=0,0,I$10/TEL!I$5*1000)</f>
        <v>6.9742918399422473</v>
      </c>
      <c r="J86" s="336">
        <f>IF(J$10=0,0,J$10/TEL!J$5*1000)</f>
        <v>5.9717853161089822</v>
      </c>
      <c r="K86" s="336">
        <f>IF(K$10=0,0,K$10/TEL!K$5*1000)</f>
        <v>6.1569745272568746</v>
      </c>
      <c r="L86" s="336">
        <f>IF(L$10=0,0,L$10/TEL!L$5*1000)</f>
        <v>5.2628036051649296</v>
      </c>
      <c r="M86" s="336">
        <f>IF(M$10=0,0,M$10/TEL!M$5*1000)</f>
        <v>5.7573985656288533</v>
      </c>
      <c r="N86" s="336">
        <f>IF(N$10=0,0,N$10/TEL!N$5*1000)</f>
        <v>6.1259353456891574</v>
      </c>
      <c r="O86" s="336">
        <f>IF(O$10=0,0,O$10/TEL!O$5*1000)</f>
        <v>6.0587333197439639</v>
      </c>
      <c r="P86" s="336">
        <f>IF(P$10=0,0,P$10/TEL!P$5*1000)</f>
        <v>5.8274321068947943</v>
      </c>
      <c r="Q86" s="336">
        <f>IF(Q$10=0,0,Q$10/TEL!Q$5*1000)</f>
        <v>5.3401340094316234</v>
      </c>
      <c r="R86" s="336">
        <f>IF(R$10=0,0,R$10/TEL!R$5*1000)</f>
        <v>5.3032813915146759</v>
      </c>
      <c r="S86" s="336">
        <f>IF(S$10=0,0,S$10/TEL!S$5*1000)</f>
        <v>5.4577914632927955</v>
      </c>
      <c r="T86" s="336">
        <f>IF(T$10=0,0,T$10/TEL!T$5*1000)</f>
        <v>6.0181966213105458</v>
      </c>
      <c r="U86" s="336">
        <f>IF(U$10=0,0,U$10/TEL!U$5*1000)</f>
        <v>5.5779237509252697</v>
      </c>
      <c r="V86" s="336">
        <f>IF(V$10=0,0,V$10/TEL!V$5*1000)</f>
        <v>5.9945926277181352</v>
      </c>
      <c r="W86" s="336">
        <f>IF(W$10=0,0,W$10/TEL!W$5*1000)</f>
        <v>3.7662724480471632</v>
      </c>
      <c r="X86" s="336">
        <f>IF(X$10=0,0,X$10/TEL!X$5*1000)</f>
        <v>3.1458036455471037</v>
      </c>
      <c r="Y86" s="336">
        <f>IF(Y$10=0,0,Y$10/TEL!Y$5*1000)</f>
        <v>3.2756806844667596</v>
      </c>
      <c r="DA86" s="68"/>
    </row>
    <row r="87" spans="1:105" ht="12" customHeight="1" x14ac:dyDescent="0.25">
      <c r="A87" s="174" t="s">
        <v>2707</v>
      </c>
      <c r="B87" s="349">
        <f>IF(B$16=0,0,B$16/TEL!B$5*1000)</f>
        <v>3.8419010262583049</v>
      </c>
      <c r="C87" s="349">
        <f>IF(C$16=0,0,C$16/TEL!C$5*1000)</f>
        <v>3.7745197635734287</v>
      </c>
      <c r="D87" s="349">
        <f>IF(D$16=0,0,D$16/TEL!D$5*1000)</f>
        <v>3.6382227518085153</v>
      </c>
      <c r="E87" s="349">
        <f>IF(E$16=0,0,E$16/TEL!E$5*1000)</f>
        <v>4.3202625415242135</v>
      </c>
      <c r="F87" s="349">
        <f>IF(F$16=0,0,F$16/TEL!F$5*1000)</f>
        <v>4.380274103897861</v>
      </c>
      <c r="G87" s="349">
        <f>IF(G$16=0,0,G$16/TEL!G$5*1000)</f>
        <v>3.7441733303575653</v>
      </c>
      <c r="H87" s="349">
        <f>IF(H$16=0,0,H$16/TEL!H$5*1000)</f>
        <v>3.6307293304870707</v>
      </c>
      <c r="I87" s="349">
        <f>IF(I$16=0,0,I$16/TEL!I$5*1000)</f>
        <v>3.3524730966207148</v>
      </c>
      <c r="J87" s="349">
        <f>IF(J$16=0,0,J$16/TEL!J$5*1000)</f>
        <v>2.9904952884423865</v>
      </c>
      <c r="K87" s="349">
        <f>IF(K$16=0,0,K$16/TEL!K$5*1000)</f>
        <v>3.0223147166547868</v>
      </c>
      <c r="L87" s="349">
        <f>IF(L$16=0,0,L$16/TEL!L$5*1000)</f>
        <v>2.7313655138994992</v>
      </c>
      <c r="M87" s="349">
        <f>IF(M$16=0,0,M$16/TEL!M$5*1000)</f>
        <v>2.6742426356019653</v>
      </c>
      <c r="N87" s="349">
        <f>IF(N$16=0,0,N$16/TEL!N$5*1000)</f>
        <v>2.8141739549455513</v>
      </c>
      <c r="O87" s="349">
        <f>IF(O$16=0,0,O$16/TEL!O$5*1000)</f>
        <v>2.7691243601058333</v>
      </c>
      <c r="P87" s="349">
        <f>IF(P$16=0,0,P$16/TEL!P$5*1000)</f>
        <v>2.6647394790964798</v>
      </c>
      <c r="Q87" s="349">
        <f>IF(Q$16=0,0,Q$16/TEL!Q$5*1000)</f>
        <v>2.3990875954998319</v>
      </c>
      <c r="R87" s="349">
        <f>IF(R$16=0,0,R$16/TEL!R$5*1000)</f>
        <v>2.3801332520178131</v>
      </c>
      <c r="S87" s="349">
        <f>IF(S$16=0,0,S$16/TEL!S$5*1000)</f>
        <v>2.4266760484012799</v>
      </c>
      <c r="T87" s="349">
        <f>IF(T$16=0,0,T$16/TEL!T$5*1000)</f>
        <v>2.601373173243148</v>
      </c>
      <c r="U87" s="349">
        <f>IF(U$16=0,0,U$16/TEL!U$5*1000)</f>
        <v>2.4686992138056576</v>
      </c>
      <c r="V87" s="349">
        <f>IF(V$16=0,0,V$16/TEL!V$5*1000)</f>
        <v>2.6286814898494844</v>
      </c>
      <c r="W87" s="349">
        <f>IF(W$16=0,0,W$16/TEL!W$5*1000)</f>
        <v>1.7724712062258612</v>
      </c>
      <c r="X87" s="349">
        <f>IF(X$16=0,0,X$16/TEL!X$5*1000)</f>
        <v>1.3433873056369903</v>
      </c>
      <c r="Y87" s="349">
        <f>IF(Y$16=0,0,Y$16/TEL!Y$5*1000)</f>
        <v>1.5419428419594925</v>
      </c>
      <c r="DA87" s="178"/>
    </row>
    <row r="88" spans="1:105" ht="12" customHeight="1" x14ac:dyDescent="0.25">
      <c r="A88" s="174" t="s">
        <v>2719</v>
      </c>
      <c r="B88" s="349">
        <f>IF(B$27=0,0,B$27/TEL!B$5*1000)</f>
        <v>32.656158723195617</v>
      </c>
      <c r="C88" s="349">
        <f>IF(C$27=0,0,C$27/TEL!C$5*1000)</f>
        <v>32.083417990374137</v>
      </c>
      <c r="D88" s="349">
        <f>IF(D$27=0,0,D$27/TEL!D$5*1000)</f>
        <v>30.924893390372382</v>
      </c>
      <c r="E88" s="349">
        <f>IF(E$27=0,0,E$27/TEL!E$5*1000)</f>
        <v>36.722231602955809</v>
      </c>
      <c r="F88" s="349">
        <f>IF(F$27=0,0,F$27/TEL!F$5*1000)</f>
        <v>37.232329883131804</v>
      </c>
      <c r="G88" s="349">
        <f>IF(G$27=0,0,G$27/TEL!G$5*1000)</f>
        <v>31.825473308039331</v>
      </c>
      <c r="H88" s="349">
        <f>IF(H$27=0,0,H$27/TEL!H$5*1000)</f>
        <v>30.861199309140115</v>
      </c>
      <c r="I88" s="349">
        <f>IF(I$27=0,0,I$27/TEL!I$5*1000)</f>
        <v>28.496021321276075</v>
      </c>
      <c r="J88" s="349">
        <f>IF(J$27=0,0,J$27/TEL!J$5*1000)</f>
        <v>25.419209951760266</v>
      </c>
      <c r="K88" s="349">
        <f>IF(K$27=0,0,K$27/TEL!K$5*1000)</f>
        <v>25.689675091565686</v>
      </c>
      <c r="L88" s="349">
        <f>IF(L$27=0,0,L$27/TEL!L$5*1000)</f>
        <v>23.216606868145757</v>
      </c>
      <c r="M88" s="349">
        <f>IF(M$27=0,0,M$27/TEL!M$5*1000)</f>
        <v>22.731062402616715</v>
      </c>
      <c r="N88" s="349">
        <f>IF(N$27=0,0,N$27/TEL!N$5*1000)</f>
        <v>23.920478617037176</v>
      </c>
      <c r="O88" s="349">
        <f>IF(O$27=0,0,O$27/TEL!O$5*1000)</f>
        <v>23.537557060899584</v>
      </c>
      <c r="P88" s="349">
        <f>IF(P$27=0,0,P$27/TEL!P$5*1000)</f>
        <v>22.650285572320083</v>
      </c>
      <c r="Q88" s="349">
        <f>IF(Q$27=0,0,Q$27/TEL!Q$5*1000)</f>
        <v>20.392244561748566</v>
      </c>
      <c r="R88" s="349">
        <f>IF(R$27=0,0,R$27/TEL!R$5*1000)</f>
        <v>20.231132642151415</v>
      </c>
      <c r="S88" s="349">
        <f>IF(S$27=0,0,S$27/TEL!S$5*1000)</f>
        <v>20.626746411410874</v>
      </c>
      <c r="T88" s="349">
        <f>IF(T$27=0,0,T$27/TEL!T$5*1000)</f>
        <v>22.111671972566761</v>
      </c>
      <c r="U88" s="349">
        <f>IF(U$27=0,0,U$27/TEL!U$5*1000)</f>
        <v>20.983943317348082</v>
      </c>
      <c r="V88" s="349">
        <f>IF(V$27=0,0,V$27/TEL!V$5*1000)</f>
        <v>22.343792663720631</v>
      </c>
      <c r="W88" s="349">
        <f>IF(W$27=0,0,W$27/TEL!W$5*1000)</f>
        <v>15.066005252919819</v>
      </c>
      <c r="X88" s="349">
        <f>IF(X$27=0,0,X$27/TEL!X$5*1000)</f>
        <v>11.418792097914423</v>
      </c>
      <c r="Y88" s="349">
        <f>IF(Y$27=0,0,Y$27/TEL!Y$5*1000)</f>
        <v>13.106514156655683</v>
      </c>
      <c r="DA88" s="178"/>
    </row>
    <row r="89" spans="1:105" ht="12" customHeight="1" x14ac:dyDescent="0.25">
      <c r="A89" s="174" t="s">
        <v>2731</v>
      </c>
      <c r="B89" s="349">
        <f>IF(B$38=0,0,B$38/TEL!B$5*1000)</f>
        <v>6.9461601922967438</v>
      </c>
      <c r="C89" s="349">
        <f>IF(C$38=0,0,C$38/TEL!C$5*1000)</f>
        <v>6.9198008216236895</v>
      </c>
      <c r="D89" s="349">
        <f>IF(D$38=0,0,D$38/TEL!D$5*1000)</f>
        <v>8.2484521192440461</v>
      </c>
      <c r="E89" s="349">
        <f>IF(E$38=0,0,E$38/TEL!E$5*1000)</f>
        <v>6.8469808925223994</v>
      </c>
      <c r="F89" s="349">
        <f>IF(F$38=0,0,F$38/TEL!F$5*1000)</f>
        <v>6.1425296967128524</v>
      </c>
      <c r="G89" s="349">
        <f>IF(G$38=0,0,G$38/TEL!G$5*1000)</f>
        <v>5.4779938866236568</v>
      </c>
      <c r="H89" s="349">
        <f>IF(H$38=0,0,H$38/TEL!H$5*1000)</f>
        <v>4.5971711460816325</v>
      </c>
      <c r="I89" s="349">
        <f>IF(I$38=0,0,I$38/TEL!I$5*1000)</f>
        <v>3.8462805208244721</v>
      </c>
      <c r="J89" s="349">
        <f>IF(J$38=0,0,J$38/TEL!J$5*1000)</f>
        <v>4.2326429987741658</v>
      </c>
      <c r="K89" s="349">
        <f>IF(K$38=0,0,K$38/TEL!K$5*1000)</f>
        <v>4.0295565275195102</v>
      </c>
      <c r="L89" s="349">
        <f>IF(L$38=0,0,L$38/TEL!L$5*1000)</f>
        <v>4.2567172360827108</v>
      </c>
      <c r="M89" s="349">
        <f>IF(M$38=0,0,M$38/TEL!M$5*1000)</f>
        <v>2.7088346597119464</v>
      </c>
      <c r="N89" s="349">
        <f>IF(N$38=0,0,N$38/TEL!N$5*1000)</f>
        <v>2.4027987131007835</v>
      </c>
      <c r="O89" s="349">
        <f>IF(O$38=0,0,O$38/TEL!O$5*1000)</f>
        <v>2.2605479875490766</v>
      </c>
      <c r="P89" s="349">
        <f>IF(P$38=0,0,P$38/TEL!P$5*1000)</f>
        <v>1.9249275419523633</v>
      </c>
      <c r="Q89" s="349">
        <f>IF(Q$38=0,0,Q$38/TEL!Q$5*1000)</f>
        <v>2.7409068670081345</v>
      </c>
      <c r="R89" s="349">
        <f>IF(R$38=0,0,R$38/TEL!R$5*1000)</f>
        <v>2.6735399837668612</v>
      </c>
      <c r="S89" s="349">
        <f>IF(S$38=0,0,S$38/TEL!S$5*1000)</f>
        <v>2.4367338109987644</v>
      </c>
      <c r="T89" s="349">
        <f>IF(T$38=0,0,T$38/TEL!T$5*1000)</f>
        <v>1.7796647274381134</v>
      </c>
      <c r="U89" s="349">
        <f>IF(U$38=0,0,U$38/TEL!U$5*1000)</f>
        <v>2.205105455685096</v>
      </c>
      <c r="V89" s="349">
        <f>IF(V$38=0,0,V$38/TEL!V$5*1000)</f>
        <v>2.1422986353804538</v>
      </c>
      <c r="W89" s="349">
        <f>IF(W$38=0,0,W$38/TEL!W$5*1000)</f>
        <v>4.9802684385986993</v>
      </c>
      <c r="X89" s="349">
        <f>IF(X$38=0,0,X$38/TEL!X$5*1000)</f>
        <v>5.483556307492492</v>
      </c>
      <c r="Y89" s="349">
        <f>IF(Y$38=0,0,Y$38/TEL!Y$5*1000)</f>
        <v>4.3312119350177127</v>
      </c>
      <c r="DA89" s="178"/>
    </row>
    <row r="90" spans="1:105" ht="12" customHeight="1" x14ac:dyDescent="0.25">
      <c r="A90" s="174" t="s">
        <v>2733</v>
      </c>
      <c r="B90" s="349">
        <f>IF(B$39=0,0,B$39/TEL!B$5*1000)</f>
        <v>21.294941141209222</v>
      </c>
      <c r="C90" s="349">
        <f>IF(C$39=0,0,C$39/TEL!C$5*1000)</f>
        <v>21.073325590373333</v>
      </c>
      <c r="D90" s="349">
        <f>IF(D$39=0,0,D$39/TEL!D$5*1000)</f>
        <v>22.823470094188814</v>
      </c>
      <c r="E90" s="349">
        <f>IF(E$39=0,0,E$39/TEL!E$5*1000)</f>
        <v>22.186675381526136</v>
      </c>
      <c r="F90" s="349">
        <f>IF(F$39=0,0,F$39/TEL!F$5*1000)</f>
        <v>21.157530022846998</v>
      </c>
      <c r="G90" s="349">
        <f>IF(G$39=0,0,G$39/TEL!G$5*1000)</f>
        <v>18.446095307890957</v>
      </c>
      <c r="H90" s="349">
        <f>IF(H$39=0,0,H$39/TEL!H$5*1000)</f>
        <v>16.660280512944084</v>
      </c>
      <c r="I90" s="349">
        <f>IF(I$39=0,0,I$39/TEL!I$5*1000)</f>
        <v>14.840535257702667</v>
      </c>
      <c r="J90" s="349">
        <f>IF(J$39=0,0,J$39/TEL!J$5*1000)</f>
        <v>14.46805863284105</v>
      </c>
      <c r="K90" s="349">
        <f>IF(K$39=0,0,K$39/TEL!K$5*1000)</f>
        <v>14.262873650710134</v>
      </c>
      <c r="L90" s="349">
        <f>IF(L$39=0,0,L$39/TEL!L$5*1000)</f>
        <v>13.775814535814435</v>
      </c>
      <c r="M90" s="349">
        <f>IF(M$39=0,0,M$39/TEL!M$5*1000)</f>
        <v>11.318949892018214</v>
      </c>
      <c r="N90" s="349">
        <f>IF(N$39=0,0,N$39/TEL!N$5*1000)</f>
        <v>11.180598040928974</v>
      </c>
      <c r="O90" s="349">
        <f>IF(O$39=0,0,O$39/TEL!O$5*1000)</f>
        <v>10.838501933166572</v>
      </c>
      <c r="P90" s="349">
        <f>IF(P$39=0,0,P$39/TEL!P$5*1000)</f>
        <v>9.9980754584254807</v>
      </c>
      <c r="Q90" s="349">
        <f>IF(Q$39=0,0,Q$39/TEL!Q$5*1000)</f>
        <v>10.755083219170105</v>
      </c>
      <c r="R90" s="349">
        <f>IF(R$39=0,0,R$39/TEL!R$5*1000)</f>
        <v>10.595896701801244</v>
      </c>
      <c r="S90" s="349">
        <f>IF(S$39=0,0,S$39/TEL!S$5*1000)</f>
        <v>10.339859275566043</v>
      </c>
      <c r="T90" s="349">
        <f>IF(T$39=0,0,T$39/TEL!T$5*1000)</f>
        <v>9.7472058256804566</v>
      </c>
      <c r="U90" s="349">
        <f>IF(U$39=0,0,U$39/TEL!U$5*1000)</f>
        <v>10.067713887290033</v>
      </c>
      <c r="V90" s="349">
        <f>IF(V$39=0,0,V$39/TEL!V$5*1000)</f>
        <v>10.39610463275636</v>
      </c>
      <c r="W90" s="349">
        <f>IF(W$39=0,0,W$39/TEL!W$5*1000)</f>
        <v>12.647151802495726</v>
      </c>
      <c r="X90" s="349">
        <f>IF(X$39=0,0,X$39/TEL!X$5*1000)</f>
        <v>12.303604976520356</v>
      </c>
      <c r="Y90" s="349">
        <f>IF(Y$39=0,0,Y$39/TEL!Y$5*1000)</f>
        <v>10.999851652208553</v>
      </c>
      <c r="DA90" s="178"/>
    </row>
    <row r="91" spans="1:105" ht="12" customHeight="1" x14ac:dyDescent="0.25">
      <c r="A91" s="41" t="s">
        <v>2757</v>
      </c>
      <c r="B91" s="337">
        <f>IF(B$59=0,0,B$59/TEL!B$5*1000)</f>
        <v>2.548948920304678</v>
      </c>
      <c r="C91" s="337">
        <f>IF(C$59=0,0,C$59/TEL!C$5*1000)</f>
        <v>2.5392761388604064</v>
      </c>
      <c r="D91" s="337">
        <f>IF(D$59=0,0,D$59/TEL!D$5*1000)</f>
        <v>3.0268353365717715</v>
      </c>
      <c r="E91" s="337">
        <f>IF(E$59=0,0,E$59/TEL!E$5*1000)</f>
        <v>2.5125542846962543</v>
      </c>
      <c r="F91" s="337">
        <f>IF(F$59=0,0,F$59/TEL!F$5*1000)</f>
        <v>2.2540502961246376</v>
      </c>
      <c r="G91" s="337">
        <f>IF(G$59=0,0,G$59/TEL!G$5*1000)</f>
        <v>2.0101935769103108</v>
      </c>
      <c r="H91" s="337">
        <f>IF(H$59=0,0,H$59/TEL!H$5*1000)</f>
        <v>1.6869686423667216</v>
      </c>
      <c r="I91" s="337">
        <f>IF(I$59=0,0,I$59/TEL!I$5*1000)</f>
        <v>1.4114233345232976</v>
      </c>
      <c r="J91" s="337">
        <f>IF(J$59=0,0,J$59/TEL!J$5*1000)</f>
        <v>1.5532021293901748</v>
      </c>
      <c r="K91" s="337">
        <f>IF(K$59=0,0,K$59/TEL!K$5*1000)</f>
        <v>1.4786779279173783</v>
      </c>
      <c r="L91" s="337">
        <f>IF(L$59=0,0,L$59/TEL!L$5*1000)</f>
        <v>1.5620363629085476</v>
      </c>
      <c r="M91" s="337">
        <f>IF(M$59=0,0,M$59/TEL!M$5*1000)</f>
        <v>0.99402849776109548</v>
      </c>
      <c r="N91" s="337">
        <f>IF(N$59=0,0,N$59/TEL!N$5*1000)</f>
        <v>0.88172616465999099</v>
      </c>
      <c r="O91" s="337">
        <f>IF(O$59=0,0,O$59/TEL!O$5*1000)</f>
        <v>0.8295261256068045</v>
      </c>
      <c r="P91" s="337">
        <f>IF(P$59=0,0,P$59/TEL!P$5*1000)</f>
        <v>0.70636752448720452</v>
      </c>
      <c r="Q91" s="337">
        <f>IF(Q$59=0,0,Q$59/TEL!Q$5*1000)</f>
        <v>1.0057976501987356</v>
      </c>
      <c r="R91" s="337">
        <f>IF(R$59=0,0,R$59/TEL!R$5*1000)</f>
        <v>0.98107683473401797</v>
      </c>
      <c r="S91" s="337">
        <f>IF(S$59=0,0,S$59/TEL!S$5*1000)</f>
        <v>0.89417891967180574</v>
      </c>
      <c r="T91" s="337">
        <f>IF(T$59=0,0,T$59/TEL!T$5*1000)</f>
        <v>0.65306217534954114</v>
      </c>
      <c r="U91" s="337">
        <f>IF(U$59=0,0,U$59/TEL!U$5*1000)</f>
        <v>0.80918104604898256</v>
      </c>
      <c r="V91" s="337">
        <f>IF(V$59=0,0,V$59/TEL!V$5*1000)</f>
        <v>0.78613358207301098</v>
      </c>
      <c r="W91" s="337">
        <f>IF(W$59=0,0,W$59/TEL!W$5*1000)</f>
        <v>1.8275492513794473</v>
      </c>
      <c r="X91" s="337">
        <f>IF(X$59=0,0,X$59/TEL!X$5*1000)</f>
        <v>2.0122347516421613</v>
      </c>
      <c r="Y91" s="337">
        <f>IF(Y$59=0,0,Y$59/TEL!Y$5*1000)</f>
        <v>1.5893727872296242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useful energy demand"</f>
        <v>LU: Textiles and leather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20.37226033525922</v>
      </c>
      <c r="C5" s="223">
        <v>17.321112985645222</v>
      </c>
      <c r="D5" s="223">
        <v>19.624626052397019</v>
      </c>
      <c r="E5" s="223">
        <v>21.2680963580266</v>
      </c>
      <c r="F5" s="223">
        <v>22.609637057685269</v>
      </c>
      <c r="G5" s="223">
        <v>22.216377088000101</v>
      </c>
      <c r="H5" s="223">
        <v>20.50487935260136</v>
      </c>
      <c r="I5" s="223">
        <v>20.66457253300457</v>
      </c>
      <c r="J5" s="223">
        <v>19.45986477480276</v>
      </c>
      <c r="K5" s="223">
        <v>17.912309400914829</v>
      </c>
      <c r="L5" s="223">
        <v>19.070182981387578</v>
      </c>
      <c r="M5" s="223">
        <v>24.536503633279459</v>
      </c>
      <c r="N5" s="223">
        <v>23.97041481106158</v>
      </c>
      <c r="O5" s="223">
        <v>24.236439767081421</v>
      </c>
      <c r="P5" s="223">
        <v>21.924137556414831</v>
      </c>
      <c r="Q5" s="223">
        <v>17.656879475736911</v>
      </c>
      <c r="R5" s="223">
        <v>17.864081014549129</v>
      </c>
      <c r="S5" s="223">
        <v>17.39212615186652</v>
      </c>
      <c r="T5" s="223">
        <v>16.453192053049701</v>
      </c>
      <c r="U5" s="223">
        <v>16.535264115216481</v>
      </c>
      <c r="V5" s="223">
        <v>16.166906840938829</v>
      </c>
      <c r="W5" s="223">
        <v>1.4265170631327191</v>
      </c>
      <c r="X5" s="223">
        <v>1.101482595115993</v>
      </c>
      <c r="Y5" s="223">
        <v>1.1709049648191121</v>
      </c>
      <c r="DA5" s="89" t="s">
        <v>2759</v>
      </c>
    </row>
    <row r="6" spans="1:105" ht="12" customHeight="1" x14ac:dyDescent="0.25">
      <c r="A6" s="55" t="s">
        <v>91</v>
      </c>
      <c r="B6" s="259">
        <v>0.46503248269712633</v>
      </c>
      <c r="C6" s="259">
        <v>0.39923885952032129</v>
      </c>
      <c r="D6" s="259">
        <v>0.51930641858255722</v>
      </c>
      <c r="E6" s="259">
        <v>0.44505676697327218</v>
      </c>
      <c r="F6" s="259">
        <v>0.43361092221711328</v>
      </c>
      <c r="G6" s="259">
        <v>0.43957093531113151</v>
      </c>
      <c r="H6" s="259">
        <v>0.36503331110130383</v>
      </c>
      <c r="I6" s="259">
        <v>0.33967719172626748</v>
      </c>
      <c r="J6" s="259">
        <v>0.37600447162600842</v>
      </c>
      <c r="K6" s="259">
        <v>0.33053228095068748</v>
      </c>
      <c r="L6" s="259">
        <v>0.39641377148620538</v>
      </c>
      <c r="M6" s="259">
        <v>0.36436614678126611</v>
      </c>
      <c r="N6" s="259">
        <v>0.30962026704774842</v>
      </c>
      <c r="O6" s="259">
        <v>0.30152048680601118</v>
      </c>
      <c r="P6" s="259">
        <v>0.24613782666054471</v>
      </c>
      <c r="Q6" s="259">
        <v>0.28718198138761358</v>
      </c>
      <c r="R6" s="259">
        <v>0.28675030883145419</v>
      </c>
      <c r="S6" s="259">
        <v>0.25528435347026812</v>
      </c>
      <c r="T6" s="259">
        <v>0.17521492385704129</v>
      </c>
      <c r="U6" s="259">
        <v>0.220684598475718</v>
      </c>
      <c r="V6" s="259">
        <v>0.1998784029029646</v>
      </c>
      <c r="W6" s="259">
        <v>4.2841542871565323E-2</v>
      </c>
      <c r="X6" s="259">
        <v>3.967187382506978E-2</v>
      </c>
      <c r="Y6" s="259">
        <v>3.5153040668897691E-2</v>
      </c>
      <c r="DA6" s="67" t="s">
        <v>2760</v>
      </c>
    </row>
    <row r="7" spans="1:105" ht="12" customHeight="1" x14ac:dyDescent="0.25">
      <c r="A7" s="173" t="s">
        <v>92</v>
      </c>
      <c r="B7" s="224">
        <v>9.8015196596681411E-2</v>
      </c>
      <c r="C7" s="224">
        <v>8.4147832164243347E-2</v>
      </c>
      <c r="D7" s="224">
        <v>0.10945454910176421</v>
      </c>
      <c r="E7" s="224">
        <v>9.3804902097515935E-2</v>
      </c>
      <c r="F7" s="224">
        <v>9.1392454008979537E-2</v>
      </c>
      <c r="G7" s="224">
        <v>9.2648649816508735E-2</v>
      </c>
      <c r="H7" s="224">
        <v>7.6938306641332985E-2</v>
      </c>
      <c r="I7" s="224">
        <v>7.1593980991092848E-2</v>
      </c>
      <c r="J7" s="224">
        <v>7.9250705227956117E-2</v>
      </c>
      <c r="K7" s="224">
        <v>6.9666502243094564E-2</v>
      </c>
      <c r="L7" s="224">
        <v>8.3552386535454576E-2</v>
      </c>
      <c r="M7" s="224">
        <v>7.6797687986886437E-2</v>
      </c>
      <c r="N7" s="224">
        <v>6.5258863572262071E-2</v>
      </c>
      <c r="O7" s="224">
        <v>6.3551667661603736E-2</v>
      </c>
      <c r="P7" s="224">
        <v>5.1878628628456179E-2</v>
      </c>
      <c r="Q7" s="224">
        <v>6.0529531617825191E-2</v>
      </c>
      <c r="R7" s="224">
        <v>6.0438547714481573E-2</v>
      </c>
      <c r="S7" s="224">
        <v>5.3806447989014149E-2</v>
      </c>
      <c r="T7" s="224">
        <v>3.6930162617706097E-2</v>
      </c>
      <c r="U7" s="224">
        <v>4.6513835291684381E-2</v>
      </c>
      <c r="V7" s="224">
        <v>4.2128500018619987E-2</v>
      </c>
      <c r="W7" s="224">
        <v>9.0297396489537295E-3</v>
      </c>
      <c r="X7" s="224">
        <v>8.3616664577288984E-3</v>
      </c>
      <c r="Y7" s="224">
        <v>7.4092290761056494E-3</v>
      </c>
      <c r="DA7" s="177" t="s">
        <v>2761</v>
      </c>
    </row>
    <row r="8" spans="1:105" ht="12" customHeight="1" x14ac:dyDescent="0.25">
      <c r="A8" s="173" t="s">
        <v>93</v>
      </c>
      <c r="B8" s="224">
        <v>0.37980158152648752</v>
      </c>
      <c r="C8" s="224">
        <v>0.32606657791560389</v>
      </c>
      <c r="D8" s="224">
        <v>0.42412821988387589</v>
      </c>
      <c r="E8" s="224">
        <v>0.36348700414462221</v>
      </c>
      <c r="F8" s="224">
        <v>0.3541389476065433</v>
      </c>
      <c r="G8" s="224">
        <v>0.35900661273371481</v>
      </c>
      <c r="H8" s="224">
        <v>0.29813020385593447</v>
      </c>
      <c r="I8" s="224">
        <v>0.27742134028546123</v>
      </c>
      <c r="J8" s="224">
        <v>0.30709057603100598</v>
      </c>
      <c r="K8" s="224">
        <v>0.26995250379614871</v>
      </c>
      <c r="L8" s="224">
        <v>0.32375927048390429</v>
      </c>
      <c r="M8" s="224">
        <v>0.29758531705056812</v>
      </c>
      <c r="N8" s="224">
        <v>0.25287323245756338</v>
      </c>
      <c r="O8" s="224">
        <v>0.24625797554478471</v>
      </c>
      <c r="P8" s="224">
        <v>0.20102581930831009</v>
      </c>
      <c r="Q8" s="224">
        <v>0.2345474236215111</v>
      </c>
      <c r="R8" s="224">
        <v>0.23419486777728271</v>
      </c>
      <c r="S8" s="224">
        <v>0.2084959756459048</v>
      </c>
      <c r="T8" s="224">
        <v>0.14310162765831799</v>
      </c>
      <c r="U8" s="224">
        <v>0.18023764497802791</v>
      </c>
      <c r="V8" s="224">
        <v>0.16324479764347349</v>
      </c>
      <c r="W8" s="224">
        <v>3.4989568133572173E-2</v>
      </c>
      <c r="X8" s="224">
        <v>3.2400834310523048E-2</v>
      </c>
      <c r="Y8" s="224">
        <v>2.871021044396127E-2</v>
      </c>
      <c r="DA8" s="177" t="s">
        <v>2762</v>
      </c>
    </row>
    <row r="9" spans="1:105" ht="12" customHeight="1" x14ac:dyDescent="0.25">
      <c r="A9" s="173" t="s">
        <v>94</v>
      </c>
      <c r="B9" s="224">
        <v>0.53418154019399577</v>
      </c>
      <c r="C9" s="224">
        <v>0.45860458531185871</v>
      </c>
      <c r="D9" s="224">
        <v>0.59652586181109979</v>
      </c>
      <c r="E9" s="224">
        <v>0.51123549021065429</v>
      </c>
      <c r="F9" s="224">
        <v>0.49808767966373269</v>
      </c>
      <c r="G9" s="224">
        <v>0.50493393039373313</v>
      </c>
      <c r="H9" s="224">
        <v>0.41931276545515522</v>
      </c>
      <c r="I9" s="224">
        <v>0.39018626052254962</v>
      </c>
      <c r="J9" s="224">
        <v>0.4319153075244998</v>
      </c>
      <c r="K9" s="224">
        <v>0.37968152654202519</v>
      </c>
      <c r="L9" s="224">
        <v>0.45535941441864491</v>
      </c>
      <c r="M9" s="224">
        <v>0.41854639562659351</v>
      </c>
      <c r="N9" s="224">
        <v>0.35565995340278772</v>
      </c>
      <c r="O9" s="224">
        <v>0.34635575800622198</v>
      </c>
      <c r="P9" s="224">
        <v>0.28273784786592321</v>
      </c>
      <c r="Q9" s="224">
        <v>0.32988515607309188</v>
      </c>
      <c r="R9" s="224">
        <v>0.32938929498921388</v>
      </c>
      <c r="S9" s="224">
        <v>0.29324443818044499</v>
      </c>
      <c r="T9" s="224">
        <v>0.2012689035141812</v>
      </c>
      <c r="U9" s="224">
        <v>0.25349979430927422</v>
      </c>
      <c r="V9" s="224">
        <v>0.22959977439632209</v>
      </c>
      <c r="W9" s="224">
        <v>4.9211963049740078E-2</v>
      </c>
      <c r="X9" s="224">
        <v>4.5570972890639778E-2</v>
      </c>
      <c r="Y9" s="224">
        <v>4.0380201611086269E-2</v>
      </c>
      <c r="DA9" s="177" t="s">
        <v>2763</v>
      </c>
    </row>
    <row r="10" spans="1:105" ht="12" customHeight="1" x14ac:dyDescent="0.25">
      <c r="A10" s="56" t="s">
        <v>95</v>
      </c>
      <c r="B10" s="260">
        <v>2.822946849180322</v>
      </c>
      <c r="C10" s="260">
        <v>2.388137186108001</v>
      </c>
      <c r="D10" s="260">
        <v>2.5217896775906739</v>
      </c>
      <c r="E10" s="260">
        <v>2.9298698445114471</v>
      </c>
      <c r="F10" s="260">
        <v>3.2001267199384822</v>
      </c>
      <c r="G10" s="260">
        <v>3.0992109894319699</v>
      </c>
      <c r="H10" s="260">
        <v>2.9350501711290531</v>
      </c>
      <c r="I10" s="260">
        <v>3.1328598811110679</v>
      </c>
      <c r="J10" s="260">
        <v>2.715273337645324</v>
      </c>
      <c r="K10" s="260">
        <v>2.5790923639244059</v>
      </c>
      <c r="L10" s="260">
        <v>2.5193771715389701</v>
      </c>
      <c r="M10" s="260">
        <v>3.9326276796013411</v>
      </c>
      <c r="N10" s="260">
        <v>4.0029723322409314</v>
      </c>
      <c r="O10" s="260">
        <v>4.095916366629984</v>
      </c>
      <c r="P10" s="260">
        <v>3.777357217547693</v>
      </c>
      <c r="Q10" s="260">
        <v>2.8446005601255009</v>
      </c>
      <c r="R10" s="260">
        <v>2.8906060334845298</v>
      </c>
      <c r="S10" s="260">
        <v>2.9028192333543221</v>
      </c>
      <c r="T10" s="260">
        <v>3.0019133300062171</v>
      </c>
      <c r="U10" s="260">
        <v>2.8317062394182102</v>
      </c>
      <c r="V10" s="260">
        <v>2.835284989143164</v>
      </c>
      <c r="W10" s="260">
        <v>0.17263865562869241</v>
      </c>
      <c r="X10" s="260">
        <v>0.12879818206044669</v>
      </c>
      <c r="Y10" s="260">
        <v>0.14171846712720221</v>
      </c>
      <c r="DA10" s="68" t="s">
        <v>2764</v>
      </c>
    </row>
    <row r="11" spans="1:105" ht="12" customHeight="1" x14ac:dyDescent="0.25">
      <c r="A11" s="37" t="s">
        <v>159</v>
      </c>
      <c r="B11" s="226">
        <v>4.285362240455081E-2</v>
      </c>
      <c r="C11" s="226">
        <v>4.6704577558107432E-2</v>
      </c>
      <c r="D11" s="226">
        <v>4.5985238180626671E-2</v>
      </c>
      <c r="E11" s="226">
        <v>7.2814158393495892E-2</v>
      </c>
      <c r="F11" s="226">
        <v>9.4543556707420581E-2</v>
      </c>
      <c r="G11" s="226">
        <v>8.714238009145675E-2</v>
      </c>
      <c r="H11" s="226">
        <v>4.9414909552904063E-2</v>
      </c>
      <c r="I11" s="226">
        <v>3.8968174289261609E-2</v>
      </c>
      <c r="J11" s="226">
        <v>2.9128586048811331E-2</v>
      </c>
      <c r="K11" s="226">
        <v>2.261429138038664E-2</v>
      </c>
      <c r="L11" s="226">
        <v>5.5734069003285598E-2</v>
      </c>
      <c r="M11" s="226">
        <v>2.6906342608240381E-2</v>
      </c>
      <c r="N11" s="226">
        <v>2.423052100751721E-2</v>
      </c>
      <c r="O11" s="226">
        <v>3.333192165290301E-2</v>
      </c>
      <c r="P11" s="226">
        <v>5.2099514071512563E-3</v>
      </c>
      <c r="Q11" s="226">
        <v>5.303378262983942E-3</v>
      </c>
      <c r="R11" s="226">
        <v>1.0829092354725119E-2</v>
      </c>
      <c r="S11" s="226">
        <v>6.1704534812526534E-3</v>
      </c>
      <c r="T11" s="226">
        <v>5.5752752194690811E-3</v>
      </c>
      <c r="U11" s="226">
        <v>5.3719704065651724E-3</v>
      </c>
      <c r="V11" s="226">
        <v>8.0555636138515043E-3</v>
      </c>
      <c r="W11" s="226">
        <v>5.5144208346552936E-3</v>
      </c>
      <c r="X11" s="226">
        <v>3.2194419489077241E-3</v>
      </c>
      <c r="Y11" s="226">
        <v>4.065930677501493E-3</v>
      </c>
      <c r="DA11" s="69" t="s">
        <v>2765</v>
      </c>
    </row>
    <row r="12" spans="1:105" ht="12" customHeight="1" x14ac:dyDescent="0.25">
      <c r="A12" s="37" t="s">
        <v>35</v>
      </c>
      <c r="B12" s="226">
        <v>2.5387044372166061</v>
      </c>
      <c r="C12" s="226">
        <v>2.1289930797580672</v>
      </c>
      <c r="D12" s="226">
        <v>2.0761735338331868</v>
      </c>
      <c r="E12" s="226">
        <v>2.6367987835382851</v>
      </c>
      <c r="F12" s="226">
        <v>2.9249564794412319</v>
      </c>
      <c r="G12" s="226">
        <v>2.8139870742694111</v>
      </c>
      <c r="H12" s="226">
        <v>2.7487639999376512</v>
      </c>
      <c r="I12" s="226">
        <v>2.9972453503650081</v>
      </c>
      <c r="J12" s="226">
        <v>2.5197309971136832</v>
      </c>
      <c r="K12" s="226">
        <v>2.4305500238183848</v>
      </c>
      <c r="L12" s="226">
        <v>2.2389816327805079</v>
      </c>
      <c r="M12" s="226">
        <v>3.8292371962901521</v>
      </c>
      <c r="N12" s="226">
        <v>3.930713686929606</v>
      </c>
      <c r="O12" s="226">
        <v>4.0197771565397717</v>
      </c>
      <c r="P12" s="226">
        <v>3.7432663753920812</v>
      </c>
      <c r="Q12" s="226">
        <v>2.7751216817463669</v>
      </c>
      <c r="R12" s="226">
        <v>2.817565507855464</v>
      </c>
      <c r="S12" s="226">
        <v>2.8516299771192211</v>
      </c>
      <c r="T12" s="226">
        <v>2.9812632292707968</v>
      </c>
      <c r="U12" s="226">
        <v>2.7944386757797299</v>
      </c>
      <c r="V12" s="226">
        <v>2.8031115563772588</v>
      </c>
      <c r="W12" s="226">
        <v>0.1203848764856074</v>
      </c>
      <c r="X12" s="226">
        <v>5.4997094072567101E-2</v>
      </c>
      <c r="Y12" s="226">
        <v>9.9292548322660143E-2</v>
      </c>
      <c r="DA12" s="69" t="s">
        <v>2766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2767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2768</v>
      </c>
    </row>
    <row r="15" spans="1:105" ht="12" customHeight="1" x14ac:dyDescent="0.25">
      <c r="A15" s="37" t="s">
        <v>40</v>
      </c>
      <c r="B15" s="226">
        <v>0.24138878955916529</v>
      </c>
      <c r="C15" s="226">
        <v>0.21243952879182579</v>
      </c>
      <c r="D15" s="226">
        <v>0.39963090557686037</v>
      </c>
      <c r="E15" s="226">
        <v>0.22025690257966599</v>
      </c>
      <c r="F15" s="226">
        <v>0.18062668378982871</v>
      </c>
      <c r="G15" s="226">
        <v>0.19808153507110299</v>
      </c>
      <c r="H15" s="226">
        <v>0.13687126163849711</v>
      </c>
      <c r="I15" s="226">
        <v>9.6646356456797103E-2</v>
      </c>
      <c r="J15" s="226">
        <v>0.1664137544828295</v>
      </c>
      <c r="K15" s="226">
        <v>0.12592804872563471</v>
      </c>
      <c r="L15" s="226">
        <v>0.22466146975517609</v>
      </c>
      <c r="M15" s="226">
        <v>7.6484140702948789E-2</v>
      </c>
      <c r="N15" s="226">
        <v>4.802812430380779E-2</v>
      </c>
      <c r="O15" s="226">
        <v>4.2807288437309743E-2</v>
      </c>
      <c r="P15" s="226">
        <v>2.8880890748460661E-2</v>
      </c>
      <c r="Q15" s="226">
        <v>6.4175500116150058E-2</v>
      </c>
      <c r="R15" s="226">
        <v>6.2211433274340533E-2</v>
      </c>
      <c r="S15" s="226">
        <v>4.5018802753848897E-2</v>
      </c>
      <c r="T15" s="226">
        <v>1.5074825515951041E-2</v>
      </c>
      <c r="U15" s="226">
        <v>3.1895593231915043E-2</v>
      </c>
      <c r="V15" s="226">
        <v>2.411786915205286E-2</v>
      </c>
      <c r="W15" s="226">
        <v>4.6739358308429742E-2</v>
      </c>
      <c r="X15" s="226">
        <v>7.0581646038971838E-2</v>
      </c>
      <c r="Y15" s="226">
        <v>3.8359988127040598E-2</v>
      </c>
      <c r="DA15" s="69" t="s">
        <v>2769</v>
      </c>
    </row>
    <row r="16" spans="1:105" ht="12" customHeight="1" x14ac:dyDescent="0.25">
      <c r="A16" s="57" t="s">
        <v>2707</v>
      </c>
      <c r="B16" s="261">
        <v>1.055663332336086</v>
      </c>
      <c r="C16" s="261">
        <v>0.89353005298687449</v>
      </c>
      <c r="D16" s="261">
        <v>0.9398169023333216</v>
      </c>
      <c r="E16" s="261">
        <v>1.1636126596232359</v>
      </c>
      <c r="F16" s="261">
        <v>1.283870338252487</v>
      </c>
      <c r="G16" s="261">
        <v>1.2476368137473819</v>
      </c>
      <c r="H16" s="261">
        <v>1.201787302196949</v>
      </c>
      <c r="I16" s="261">
        <v>1.229723209367116</v>
      </c>
      <c r="J16" s="261">
        <v>1.1060796678442759</v>
      </c>
      <c r="K16" s="261">
        <v>1.0305105388848921</v>
      </c>
      <c r="L16" s="261">
        <v>1.061692616196833</v>
      </c>
      <c r="M16" s="261">
        <v>1.4898674339886431</v>
      </c>
      <c r="N16" s="261">
        <v>1.5034509353218171</v>
      </c>
      <c r="O16" s="261">
        <v>1.5309838615474911</v>
      </c>
      <c r="P16" s="261">
        <v>1.415411879322874</v>
      </c>
      <c r="Q16" s="261">
        <v>1.0328908397752961</v>
      </c>
      <c r="R16" s="261">
        <v>1.048986114919872</v>
      </c>
      <c r="S16" s="261">
        <v>1.045079596107136</v>
      </c>
      <c r="T16" s="261">
        <v>1.0538725603168031</v>
      </c>
      <c r="U16" s="261">
        <v>1.0169388646842561</v>
      </c>
      <c r="V16" s="261">
        <v>1.009193125200835</v>
      </c>
      <c r="W16" s="261">
        <v>6.2490959269437221E-2</v>
      </c>
      <c r="X16" s="261">
        <v>3.9810078142550803E-2</v>
      </c>
      <c r="Y16" s="261">
        <v>5.1308506306093647E-2</v>
      </c>
      <c r="DA16" s="70" t="s">
        <v>2770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2771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2772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2773</v>
      </c>
    </row>
    <row r="20" spans="1:105" ht="12" customHeight="1" x14ac:dyDescent="0.25">
      <c r="A20" s="46" t="s">
        <v>159</v>
      </c>
      <c r="B20" s="229">
        <v>1.8325147286591039E-2</v>
      </c>
      <c r="C20" s="229">
        <v>2.0053408832770549E-2</v>
      </c>
      <c r="D20" s="229">
        <v>2.1291088651009021E-2</v>
      </c>
      <c r="E20" s="229">
        <v>2.529734961772161E-2</v>
      </c>
      <c r="F20" s="229">
        <v>3.0437758436831129E-2</v>
      </c>
      <c r="G20" s="229">
        <v>2.8313003293858961E-2</v>
      </c>
      <c r="H20" s="229">
        <v>1.4426174352922649E-2</v>
      </c>
      <c r="I20" s="229">
        <v>1.214780565316396E-2</v>
      </c>
      <c r="J20" s="229">
        <v>9.0334904913689732E-3</v>
      </c>
      <c r="K20" s="229">
        <v>7.1754932282904202E-3</v>
      </c>
      <c r="L20" s="229">
        <v>1.660358417085589E-2</v>
      </c>
      <c r="M20" s="229">
        <v>8.7674771421620834E-3</v>
      </c>
      <c r="N20" s="229">
        <v>7.5587619875891222E-3</v>
      </c>
      <c r="O20" s="229">
        <v>1.0369410044679381E-2</v>
      </c>
      <c r="P20" s="229">
        <v>1.535004748533012E-3</v>
      </c>
      <c r="Q20" s="229">
        <v>2.0502327406783879E-3</v>
      </c>
      <c r="R20" s="229">
        <v>4.1662509594396603E-3</v>
      </c>
      <c r="S20" s="229">
        <v>2.3252736186315471E-3</v>
      </c>
      <c r="T20" s="229">
        <v>1.9809028002882498E-3</v>
      </c>
      <c r="U20" s="229">
        <v>1.950412974830012E-3</v>
      </c>
      <c r="V20" s="229">
        <v>2.9080677899731041E-3</v>
      </c>
      <c r="W20" s="229">
        <v>2.840802545756165E-3</v>
      </c>
      <c r="X20" s="229">
        <v>2.277398738961402E-3</v>
      </c>
      <c r="Y20" s="229">
        <v>2.092968994988217E-3</v>
      </c>
      <c r="DA20" s="73" t="s">
        <v>2774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2775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2776</v>
      </c>
    </row>
    <row r="23" spans="1:105" ht="12" customHeight="1" x14ac:dyDescent="0.25">
      <c r="A23" s="46" t="s">
        <v>35</v>
      </c>
      <c r="B23" s="229">
        <v>1.0373381850494949</v>
      </c>
      <c r="C23" s="229">
        <v>0.87347664415410398</v>
      </c>
      <c r="D23" s="229">
        <v>0.91852581368231256</v>
      </c>
      <c r="E23" s="229">
        <v>0.87535550192447498</v>
      </c>
      <c r="F23" s="229">
        <v>0.8998050488563617</v>
      </c>
      <c r="G23" s="229">
        <v>0.87362872976124428</v>
      </c>
      <c r="H23" s="229">
        <v>0.76679436672141288</v>
      </c>
      <c r="I23" s="229">
        <v>0.89280858733843793</v>
      </c>
      <c r="J23" s="229">
        <v>0.74668710970122598</v>
      </c>
      <c r="K23" s="229">
        <v>0.73692217716719355</v>
      </c>
      <c r="L23" s="229">
        <v>0.6373528255839005</v>
      </c>
      <c r="M23" s="229">
        <v>1.1922862367987801</v>
      </c>
      <c r="N23" s="229">
        <v>1.1716762215615819</v>
      </c>
      <c r="O23" s="229">
        <v>1.194934117997851</v>
      </c>
      <c r="P23" s="229">
        <v>1.0538409520870211</v>
      </c>
      <c r="Q23" s="229">
        <v>1.0251345678703569</v>
      </c>
      <c r="R23" s="229">
        <v>1.035799456110255</v>
      </c>
      <c r="S23" s="229">
        <v>1.026829744965746</v>
      </c>
      <c r="T23" s="229">
        <v>1.0121513670540589</v>
      </c>
      <c r="U23" s="229">
        <v>0.96947326400749623</v>
      </c>
      <c r="V23" s="229">
        <v>0.96693496270781387</v>
      </c>
      <c r="W23" s="229">
        <v>5.9259960964484493E-2</v>
      </c>
      <c r="X23" s="229">
        <v>3.7174617412807233E-2</v>
      </c>
      <c r="Y23" s="229">
        <v>4.8839113166939417E-2</v>
      </c>
      <c r="DA23" s="73" t="s">
        <v>2777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2778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2779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0.26295980808103969</v>
      </c>
      <c r="F26" s="229">
        <v>0.35362753095929461</v>
      </c>
      <c r="G26" s="229">
        <v>0.34569508069227922</v>
      </c>
      <c r="H26" s="229">
        <v>0.42056676112261321</v>
      </c>
      <c r="I26" s="229">
        <v>0.32476681637551358</v>
      </c>
      <c r="J26" s="229">
        <v>0.35035906765168079</v>
      </c>
      <c r="K26" s="229">
        <v>0.28641286848940778</v>
      </c>
      <c r="L26" s="229">
        <v>0.40773620644207598</v>
      </c>
      <c r="M26" s="229">
        <v>0.28881372004770151</v>
      </c>
      <c r="N26" s="229">
        <v>0.32421595177264573</v>
      </c>
      <c r="O26" s="229">
        <v>0.32568033350496051</v>
      </c>
      <c r="P26" s="229">
        <v>0.36003592248732008</v>
      </c>
      <c r="Q26" s="229">
        <v>5.7060391642610843E-3</v>
      </c>
      <c r="R26" s="229">
        <v>9.0204078501772318E-3</v>
      </c>
      <c r="S26" s="229">
        <v>1.5924577522758079E-2</v>
      </c>
      <c r="T26" s="229">
        <v>3.9740290462455183E-2</v>
      </c>
      <c r="U26" s="229">
        <v>4.5515187701930138E-2</v>
      </c>
      <c r="V26" s="229">
        <v>3.935009470304817E-2</v>
      </c>
      <c r="W26" s="229">
        <v>3.901957591965693E-4</v>
      </c>
      <c r="X26" s="229">
        <v>3.5806199078217192E-4</v>
      </c>
      <c r="Y26" s="229">
        <v>3.7642414416602042E-4</v>
      </c>
      <c r="DA26" s="73" t="s">
        <v>2780</v>
      </c>
    </row>
    <row r="27" spans="1:105" ht="12" customHeight="1" x14ac:dyDescent="0.25">
      <c r="A27" s="57" t="s">
        <v>2719</v>
      </c>
      <c r="B27" s="261">
        <v>7.9377762104501919</v>
      </c>
      <c r="C27" s="261">
        <v>6.7186586676513036</v>
      </c>
      <c r="D27" s="261">
        <v>7.0667001694678611</v>
      </c>
      <c r="E27" s="261">
        <v>8.7494721137054867</v>
      </c>
      <c r="F27" s="261">
        <v>9.6537173510908172</v>
      </c>
      <c r="G27" s="261">
        <v>9.3812691187543606</v>
      </c>
      <c r="H27" s="261">
        <v>9.0365160607501345</v>
      </c>
      <c r="I27" s="261">
        <v>9.2465725935104253</v>
      </c>
      <c r="J27" s="261">
        <v>8.3168682716752222</v>
      </c>
      <c r="K27" s="261">
        <v>7.7486465519998573</v>
      </c>
      <c r="L27" s="261">
        <v>7.9831117871723354</v>
      </c>
      <c r="M27" s="261">
        <v>11.2026570517223</v>
      </c>
      <c r="N27" s="261">
        <v>11.30479453290058</v>
      </c>
      <c r="O27" s="261">
        <v>11.51182095894362</v>
      </c>
      <c r="P27" s="261">
        <v>10.6428085541393</v>
      </c>
      <c r="Q27" s="261">
        <v>7.7665445836950164</v>
      </c>
      <c r="R27" s="261">
        <v>7.8875686718013442</v>
      </c>
      <c r="S27" s="261">
        <v>7.8581946553440378</v>
      </c>
      <c r="T27" s="261">
        <v>7.9243109823821118</v>
      </c>
      <c r="U27" s="261">
        <v>7.6465980017604629</v>
      </c>
      <c r="V27" s="261">
        <v>7.5883559991062812</v>
      </c>
      <c r="W27" s="261">
        <v>0.46988394373749909</v>
      </c>
      <c r="X27" s="261">
        <v>0.29934116449494941</v>
      </c>
      <c r="Y27" s="261">
        <v>0.38580049934005017</v>
      </c>
      <c r="DA27" s="70" t="s">
        <v>2781</v>
      </c>
    </row>
    <row r="28" spans="1:105" ht="12" customHeight="1" x14ac:dyDescent="0.25">
      <c r="A28" s="46" t="s">
        <v>28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2782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2783</v>
      </c>
    </row>
    <row r="30" spans="1:105" ht="12" customHeight="1" x14ac:dyDescent="0.25">
      <c r="A30" s="46" t="s">
        <v>31</v>
      </c>
      <c r="B30" s="229">
        <v>0</v>
      </c>
      <c r="C30" s="229">
        <v>0</v>
      </c>
      <c r="D30" s="229">
        <v>0</v>
      </c>
      <c r="E30" s="229">
        <v>0</v>
      </c>
      <c r="F30" s="229">
        <v>0</v>
      </c>
      <c r="G30" s="229">
        <v>0</v>
      </c>
      <c r="H30" s="229">
        <v>0</v>
      </c>
      <c r="I30" s="229">
        <v>0</v>
      </c>
      <c r="J30" s="229">
        <v>0</v>
      </c>
      <c r="K30" s="229">
        <v>0</v>
      </c>
      <c r="L30" s="229">
        <v>0</v>
      </c>
      <c r="M30" s="229">
        <v>0</v>
      </c>
      <c r="N30" s="229">
        <v>0</v>
      </c>
      <c r="O30" s="229">
        <v>0</v>
      </c>
      <c r="P30" s="229">
        <v>0</v>
      </c>
      <c r="Q30" s="229">
        <v>0</v>
      </c>
      <c r="R30" s="229">
        <v>0</v>
      </c>
      <c r="S30" s="229">
        <v>0</v>
      </c>
      <c r="T30" s="229">
        <v>0</v>
      </c>
      <c r="U30" s="229">
        <v>0</v>
      </c>
      <c r="V30" s="229">
        <v>0</v>
      </c>
      <c r="W30" s="229">
        <v>0</v>
      </c>
      <c r="X30" s="229">
        <v>0</v>
      </c>
      <c r="Y30" s="229">
        <v>0</v>
      </c>
      <c r="DA30" s="73" t="s">
        <v>2784</v>
      </c>
    </row>
    <row r="31" spans="1:105" ht="12" customHeight="1" x14ac:dyDescent="0.25">
      <c r="A31" s="46" t="s">
        <v>159</v>
      </c>
      <c r="B31" s="229">
        <v>0.1377910113280211</v>
      </c>
      <c r="C31" s="229">
        <v>0.15078620872333229</v>
      </c>
      <c r="D31" s="229">
        <v>0.160092608895087</v>
      </c>
      <c r="E31" s="229">
        <v>0.1902166096255605</v>
      </c>
      <c r="F31" s="229">
        <v>0.22886852978463401</v>
      </c>
      <c r="G31" s="229">
        <v>0.21289200553651641</v>
      </c>
      <c r="H31" s="229">
        <v>0.1084737340767838</v>
      </c>
      <c r="I31" s="229">
        <v>9.1342154045905871E-2</v>
      </c>
      <c r="J31" s="229">
        <v>6.792489965625513E-2</v>
      </c>
      <c r="K31" s="229">
        <v>5.3954189466568318E-2</v>
      </c>
      <c r="L31" s="229">
        <v>0.1248461809770126</v>
      </c>
      <c r="M31" s="229">
        <v>6.5924683895872568E-2</v>
      </c>
      <c r="N31" s="229">
        <v>5.683607571437204E-2</v>
      </c>
      <c r="O31" s="229">
        <v>7.7969987066723812E-2</v>
      </c>
      <c r="P31" s="229">
        <v>1.154205493608476E-2</v>
      </c>
      <c r="Q31" s="229">
        <v>1.541617310779326E-2</v>
      </c>
      <c r="R31" s="229">
        <v>3.13270024065559E-2</v>
      </c>
      <c r="S31" s="229">
        <v>1.7484268940094892E-2</v>
      </c>
      <c r="T31" s="229">
        <v>1.4894865286782809E-2</v>
      </c>
      <c r="U31" s="229">
        <v>1.466560525304874E-2</v>
      </c>
      <c r="V31" s="229">
        <v>2.1866432805374689E-2</v>
      </c>
      <c r="W31" s="229">
        <v>2.1360649911358859E-2</v>
      </c>
      <c r="X31" s="229">
        <v>1.7124286671805929E-2</v>
      </c>
      <c r="Y31" s="229">
        <v>1.57375168661614E-2</v>
      </c>
      <c r="DA31" s="73" t="s">
        <v>2785</v>
      </c>
    </row>
    <row r="32" spans="1:105" ht="12" customHeight="1" x14ac:dyDescent="0.25">
      <c r="A32" s="46" t="s">
        <v>32</v>
      </c>
      <c r="B32" s="229">
        <v>0</v>
      </c>
      <c r="C32" s="229">
        <v>0</v>
      </c>
      <c r="D32" s="229">
        <v>0</v>
      </c>
      <c r="E32" s="229">
        <v>0</v>
      </c>
      <c r="F32" s="229">
        <v>0</v>
      </c>
      <c r="G32" s="229">
        <v>0</v>
      </c>
      <c r="H32" s="229">
        <v>0</v>
      </c>
      <c r="I32" s="229">
        <v>0</v>
      </c>
      <c r="J32" s="229">
        <v>0</v>
      </c>
      <c r="K32" s="229">
        <v>0</v>
      </c>
      <c r="L32" s="229">
        <v>0</v>
      </c>
      <c r="M32" s="229">
        <v>0</v>
      </c>
      <c r="N32" s="229">
        <v>0</v>
      </c>
      <c r="O32" s="229">
        <v>0</v>
      </c>
      <c r="P32" s="229">
        <v>0</v>
      </c>
      <c r="Q32" s="229">
        <v>0</v>
      </c>
      <c r="R32" s="229">
        <v>0</v>
      </c>
      <c r="S32" s="229">
        <v>0</v>
      </c>
      <c r="T32" s="229">
        <v>0</v>
      </c>
      <c r="U32" s="229">
        <v>0</v>
      </c>
      <c r="V32" s="229">
        <v>0</v>
      </c>
      <c r="W32" s="229">
        <v>0</v>
      </c>
      <c r="X32" s="229">
        <v>0</v>
      </c>
      <c r="Y32" s="229">
        <v>0</v>
      </c>
      <c r="DA32" s="73" t="s">
        <v>2786</v>
      </c>
    </row>
    <row r="33" spans="1:105" ht="12" customHeight="1" x14ac:dyDescent="0.25">
      <c r="A33" s="46" t="s">
        <v>33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2787</v>
      </c>
    </row>
    <row r="34" spans="1:105" ht="12" customHeight="1" x14ac:dyDescent="0.25">
      <c r="A34" s="46" t="s">
        <v>35</v>
      </c>
      <c r="B34" s="229">
        <v>7.7999851991221707</v>
      </c>
      <c r="C34" s="229">
        <v>6.5678724589279716</v>
      </c>
      <c r="D34" s="229">
        <v>6.9066075605727741</v>
      </c>
      <c r="E34" s="229">
        <v>6.5820000240859553</v>
      </c>
      <c r="F34" s="229">
        <v>6.7658418096699489</v>
      </c>
      <c r="G34" s="229">
        <v>6.5690160257047436</v>
      </c>
      <c r="H34" s="229">
        <v>5.7657037959244706</v>
      </c>
      <c r="I34" s="229">
        <v>6.7132338009486388</v>
      </c>
      <c r="J34" s="229">
        <v>5.6145126902534459</v>
      </c>
      <c r="K34" s="229">
        <v>5.541087909084089</v>
      </c>
      <c r="L34" s="229">
        <v>4.7924029769866356</v>
      </c>
      <c r="M34" s="229">
        <v>8.9650753574677484</v>
      </c>
      <c r="N34" s="229">
        <v>8.8101038967418948</v>
      </c>
      <c r="O34" s="229">
        <v>8.9849853872530634</v>
      </c>
      <c r="P34" s="229">
        <v>7.924073312808174</v>
      </c>
      <c r="Q34" s="229">
        <v>7.7082233853328752</v>
      </c>
      <c r="R34" s="229">
        <v>7.7884151411367251</v>
      </c>
      <c r="S34" s="229">
        <v>7.7209698131078186</v>
      </c>
      <c r="T34" s="229">
        <v>7.6105997022718679</v>
      </c>
      <c r="U34" s="229">
        <v>7.289693196671748</v>
      </c>
      <c r="V34" s="229">
        <v>7.2706071234376024</v>
      </c>
      <c r="W34" s="229">
        <v>0.44558932186756611</v>
      </c>
      <c r="X34" s="229">
        <v>0.27952452708476222</v>
      </c>
      <c r="Y34" s="229">
        <v>0.36723256246679442</v>
      </c>
      <c r="DA34" s="73" t="s">
        <v>2788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2789</v>
      </c>
    </row>
    <row r="36" spans="1:105" ht="12" customHeight="1" x14ac:dyDescent="0.25">
      <c r="A36" s="46" t="s">
        <v>38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2790</v>
      </c>
    </row>
    <row r="37" spans="1:105" ht="12" customHeight="1" x14ac:dyDescent="0.25">
      <c r="A37" s="46" t="s">
        <v>39</v>
      </c>
      <c r="B37" s="229">
        <v>0</v>
      </c>
      <c r="C37" s="229">
        <v>0</v>
      </c>
      <c r="D37" s="229">
        <v>0</v>
      </c>
      <c r="E37" s="229">
        <v>1.977255479993971</v>
      </c>
      <c r="F37" s="229">
        <v>2.659007011636235</v>
      </c>
      <c r="G37" s="229">
        <v>2.5993610875130999</v>
      </c>
      <c r="H37" s="229">
        <v>3.1623385307488809</v>
      </c>
      <c r="I37" s="229">
        <v>2.4419966385158798</v>
      </c>
      <c r="J37" s="229">
        <v>2.6344306817655219</v>
      </c>
      <c r="K37" s="229">
        <v>2.1536044534492</v>
      </c>
      <c r="L37" s="229">
        <v>3.065862629208687</v>
      </c>
      <c r="M37" s="229">
        <v>2.171657010358679</v>
      </c>
      <c r="N37" s="229">
        <v>2.437854560444316</v>
      </c>
      <c r="O37" s="229">
        <v>2.4488655846238361</v>
      </c>
      <c r="P37" s="229">
        <v>2.7071931863950409</v>
      </c>
      <c r="Q37" s="229">
        <v>4.2905025254347758E-2</v>
      </c>
      <c r="R37" s="229">
        <v>6.7826528258063401E-2</v>
      </c>
      <c r="S37" s="229">
        <v>0.1197405732961232</v>
      </c>
      <c r="T37" s="229">
        <v>0.29881641482346111</v>
      </c>
      <c r="U37" s="229">
        <v>0.34223919983566692</v>
      </c>
      <c r="V37" s="229">
        <v>0.29588244286330451</v>
      </c>
      <c r="W37" s="229">
        <v>2.9339719585742049E-3</v>
      </c>
      <c r="X37" s="229">
        <v>2.6923507383813309E-3</v>
      </c>
      <c r="Y37" s="229">
        <v>2.8304200070945001E-3</v>
      </c>
      <c r="DA37" s="73" t="s">
        <v>2791</v>
      </c>
    </row>
    <row r="38" spans="1:105" ht="12" customHeight="1" x14ac:dyDescent="0.25">
      <c r="A38" s="57" t="s">
        <v>2731</v>
      </c>
      <c r="B38" s="261">
        <v>2.0692150530012512</v>
      </c>
      <c r="C38" s="261">
        <v>1.776458825136616</v>
      </c>
      <c r="D38" s="261">
        <v>2.310713118831853</v>
      </c>
      <c r="E38" s="261">
        <v>1.980330828332598</v>
      </c>
      <c r="F38" s="261">
        <v>1.9294012370782501</v>
      </c>
      <c r="G38" s="261">
        <v>1.9559209948781791</v>
      </c>
      <c r="H38" s="261">
        <v>1.6242573374592659</v>
      </c>
      <c r="I38" s="261">
        <v>1.511432393291456</v>
      </c>
      <c r="J38" s="261">
        <v>1.673074767104062</v>
      </c>
      <c r="K38" s="261">
        <v>1.470741070127461</v>
      </c>
      <c r="L38" s="261">
        <v>1.763888273822992</v>
      </c>
      <c r="M38" s="261">
        <v>1.6212887137497121</v>
      </c>
      <c r="N38" s="261">
        <v>1.377690679957801</v>
      </c>
      <c r="O38" s="261">
        <v>1.34164978426596</v>
      </c>
      <c r="P38" s="261">
        <v>1.095218323427795</v>
      </c>
      <c r="Q38" s="261">
        <v>1.277848969584781</v>
      </c>
      <c r="R38" s="261">
        <v>1.275928193328481</v>
      </c>
      <c r="S38" s="261">
        <v>1.1359168373199651</v>
      </c>
      <c r="T38" s="261">
        <v>0.77963878104315121</v>
      </c>
      <c r="U38" s="261">
        <v>0.98196128253884341</v>
      </c>
      <c r="V38" s="261">
        <v>0.88938174309435014</v>
      </c>
      <c r="W38" s="261">
        <v>0.19062832963730339</v>
      </c>
      <c r="X38" s="261">
        <v>0.17652452582127551</v>
      </c>
      <c r="Y38" s="261">
        <v>0.15641746247266561</v>
      </c>
      <c r="DA38" s="70" t="s">
        <v>2792</v>
      </c>
    </row>
    <row r="39" spans="1:105" ht="12" customHeight="1" x14ac:dyDescent="0.25">
      <c r="A39" s="57" t="s">
        <v>2733</v>
      </c>
      <c r="B39" s="261">
        <f t="shared" ref="B39:Y39" si="0">B40+B46+B57+B58</f>
        <v>4.4089145841080501</v>
      </c>
      <c r="C39" s="261">
        <f t="shared" si="0"/>
        <v>3.7605469093617296</v>
      </c>
      <c r="D39" s="261">
        <f t="shared" si="0"/>
        <v>4.4653683631153287</v>
      </c>
      <c r="E39" s="261">
        <f t="shared" si="0"/>
        <v>4.4563172089110612</v>
      </c>
      <c r="F39" s="261">
        <f t="shared" si="0"/>
        <v>4.605167230150145</v>
      </c>
      <c r="G39" s="261">
        <f t="shared" si="0"/>
        <v>4.568355918428594</v>
      </c>
      <c r="H39" s="261">
        <f t="shared" si="0"/>
        <v>4.0763159951039167</v>
      </c>
      <c r="I39" s="261">
        <f t="shared" si="0"/>
        <v>4.0263219755548079</v>
      </c>
      <c r="J39" s="261">
        <f t="shared" si="0"/>
        <v>3.9685975906915303</v>
      </c>
      <c r="K39" s="261">
        <f t="shared" si="0"/>
        <v>3.6065154475984365</v>
      </c>
      <c r="L39" s="261">
        <f t="shared" si="0"/>
        <v>3.9709541550704555</v>
      </c>
      <c r="M39" s="261">
        <f t="shared" si="0"/>
        <v>4.6620911285583482</v>
      </c>
      <c r="N39" s="261">
        <f t="shared" si="0"/>
        <v>4.3981368438332105</v>
      </c>
      <c r="O39" s="261">
        <f t="shared" si="0"/>
        <v>4.4088887642580685</v>
      </c>
      <c r="P39" s="261">
        <f t="shared" si="0"/>
        <v>3.8936087957550853</v>
      </c>
      <c r="Q39" s="261">
        <f t="shared" si="0"/>
        <v>3.4518782911786032</v>
      </c>
      <c r="R39" s="261">
        <f t="shared" si="0"/>
        <v>3.4798044632856246</v>
      </c>
      <c r="S39" s="261">
        <f t="shared" si="0"/>
        <v>3.3095167713608764</v>
      </c>
      <c r="T39" s="261">
        <f t="shared" si="0"/>
        <v>2.9106039665189587</v>
      </c>
      <c r="U39" s="261">
        <f t="shared" si="0"/>
        <v>3.0720508241980813</v>
      </c>
      <c r="V39" s="261">
        <f t="shared" si="0"/>
        <v>2.9516432317899293</v>
      </c>
      <c r="W39" s="261">
        <f t="shared" si="0"/>
        <v>0.33946107997068226</v>
      </c>
      <c r="X39" s="261">
        <f t="shared" si="0"/>
        <v>0.27975648905359141</v>
      </c>
      <c r="Y39" s="261">
        <f t="shared" si="0"/>
        <v>0.27859781819548535</v>
      </c>
      <c r="DA39" s="70"/>
    </row>
    <row r="40" spans="1:105" ht="12" customHeight="1" x14ac:dyDescent="0.25">
      <c r="A40" s="60" t="s">
        <v>2734</v>
      </c>
      <c r="B40" s="329">
        <v>1.2082843409123309</v>
      </c>
      <c r="C40" s="329">
        <v>1.022601545628897</v>
      </c>
      <c r="D40" s="329">
        <v>1.075569799931916</v>
      </c>
      <c r="E40" s="329">
        <v>1.274937348582758</v>
      </c>
      <c r="F40" s="329">
        <v>1.389771640651031</v>
      </c>
      <c r="G40" s="329">
        <v>1.3503214831426631</v>
      </c>
      <c r="H40" s="329">
        <v>1.276150613230568</v>
      </c>
      <c r="I40" s="329">
        <v>1.334730611404217</v>
      </c>
      <c r="J40" s="329">
        <v>1.185948875606277</v>
      </c>
      <c r="K40" s="329">
        <v>1.11550235366103</v>
      </c>
      <c r="L40" s="329">
        <v>1.1178055827943889</v>
      </c>
      <c r="M40" s="329">
        <v>1.6431584115715661</v>
      </c>
      <c r="N40" s="329">
        <v>1.6496678914768961</v>
      </c>
      <c r="O40" s="329">
        <v>1.680749956868679</v>
      </c>
      <c r="P40" s="329">
        <v>1.538816837476644</v>
      </c>
      <c r="Q40" s="329">
        <v>1.181490873138715</v>
      </c>
      <c r="R40" s="329">
        <v>1.199218270707634</v>
      </c>
      <c r="S40" s="329">
        <v>1.193418050021513</v>
      </c>
      <c r="T40" s="329">
        <v>1.1986172091183249</v>
      </c>
      <c r="U40" s="329">
        <v>1.15521276667177</v>
      </c>
      <c r="V40" s="329">
        <v>1.147550874836512</v>
      </c>
      <c r="W40" s="329">
        <v>7.1412161887072903E-2</v>
      </c>
      <c r="X40" s="329">
        <v>4.5466778603317257E-2</v>
      </c>
      <c r="Y40" s="329">
        <v>5.862895879692278E-2</v>
      </c>
      <c r="DA40" s="72" t="s">
        <v>2793</v>
      </c>
    </row>
    <row r="41" spans="1:105" ht="12" customHeight="1" x14ac:dyDescent="0.25">
      <c r="A41" s="59" t="s">
        <v>28</v>
      </c>
      <c r="B41" s="230">
        <v>0</v>
      </c>
      <c r="C41" s="230">
        <v>0</v>
      </c>
      <c r="D41" s="230">
        <v>0</v>
      </c>
      <c r="E41" s="230">
        <v>0</v>
      </c>
      <c r="F41" s="230">
        <v>0</v>
      </c>
      <c r="G41" s="230">
        <v>0</v>
      </c>
      <c r="H41" s="230">
        <v>0</v>
      </c>
      <c r="I41" s="230">
        <v>0</v>
      </c>
      <c r="J41" s="230">
        <v>0</v>
      </c>
      <c r="K41" s="230">
        <v>0</v>
      </c>
      <c r="L41" s="230">
        <v>0</v>
      </c>
      <c r="M41" s="230">
        <v>0</v>
      </c>
      <c r="N41" s="230">
        <v>0</v>
      </c>
      <c r="O41" s="230">
        <v>0</v>
      </c>
      <c r="P41" s="230">
        <v>0</v>
      </c>
      <c r="Q41" s="230">
        <v>0</v>
      </c>
      <c r="R41" s="230">
        <v>0</v>
      </c>
      <c r="S41" s="230">
        <v>0</v>
      </c>
      <c r="T41" s="230">
        <v>0</v>
      </c>
      <c r="U41" s="230">
        <v>0</v>
      </c>
      <c r="V41" s="230">
        <v>0</v>
      </c>
      <c r="W41" s="230">
        <v>0</v>
      </c>
      <c r="X41" s="230">
        <v>0</v>
      </c>
      <c r="Y41" s="230">
        <v>0</v>
      </c>
      <c r="DA41" s="71" t="s">
        <v>2794</v>
      </c>
    </row>
    <row r="42" spans="1:105" ht="12" customHeight="1" x14ac:dyDescent="0.25">
      <c r="A42" s="59" t="s">
        <v>31</v>
      </c>
      <c r="B42" s="295">
        <v>0</v>
      </c>
      <c r="C42" s="295">
        <v>0</v>
      </c>
      <c r="D42" s="295">
        <v>0</v>
      </c>
      <c r="E42" s="295">
        <v>0</v>
      </c>
      <c r="F42" s="295">
        <v>0</v>
      </c>
      <c r="G42" s="295">
        <v>0</v>
      </c>
      <c r="H42" s="295">
        <v>0</v>
      </c>
      <c r="I42" s="295">
        <v>0</v>
      </c>
      <c r="J42" s="295">
        <v>0</v>
      </c>
      <c r="K42" s="295">
        <v>0</v>
      </c>
      <c r="L42" s="295">
        <v>0</v>
      </c>
      <c r="M42" s="295">
        <v>0</v>
      </c>
      <c r="N42" s="295">
        <v>0</v>
      </c>
      <c r="O42" s="295">
        <v>0</v>
      </c>
      <c r="P42" s="295">
        <v>0</v>
      </c>
      <c r="Q42" s="295">
        <v>0</v>
      </c>
      <c r="R42" s="295">
        <v>0</v>
      </c>
      <c r="S42" s="295">
        <v>0</v>
      </c>
      <c r="T42" s="295">
        <v>0</v>
      </c>
      <c r="U42" s="295">
        <v>0</v>
      </c>
      <c r="V42" s="295">
        <v>0</v>
      </c>
      <c r="W42" s="295">
        <v>0</v>
      </c>
      <c r="X42" s="295">
        <v>0</v>
      </c>
      <c r="Y42" s="295">
        <v>0</v>
      </c>
      <c r="DA42" s="122" t="s">
        <v>2795</v>
      </c>
    </row>
    <row r="43" spans="1:105" ht="12" customHeight="1" x14ac:dyDescent="0.25">
      <c r="A43" s="59" t="s">
        <v>159</v>
      </c>
      <c r="B43" s="295">
        <v>2.054110113297343E-2</v>
      </c>
      <c r="C43" s="295">
        <v>2.2478351330699191E-2</v>
      </c>
      <c r="D43" s="295">
        <v>2.38656965956008E-2</v>
      </c>
      <c r="E43" s="295">
        <v>3.5078172710841848E-2</v>
      </c>
      <c r="F43" s="295">
        <v>4.4548453222993237E-2</v>
      </c>
      <c r="G43" s="295">
        <v>4.1524588022996738E-2</v>
      </c>
      <c r="H43" s="295">
        <v>2.3079271969171491E-2</v>
      </c>
      <c r="I43" s="295">
        <v>1.754528411231324E-2</v>
      </c>
      <c r="J43" s="295">
        <v>1.388172625464326E-2</v>
      </c>
      <c r="K43" s="295">
        <v>1.0533055873644529E-2</v>
      </c>
      <c r="L43" s="295">
        <v>2.779874560658575E-2</v>
      </c>
      <c r="M43" s="295">
        <v>1.1744440534114459E-2</v>
      </c>
      <c r="N43" s="295">
        <v>1.035331432477285E-2</v>
      </c>
      <c r="O43" s="295">
        <v>1.4158371911232931E-2</v>
      </c>
      <c r="P43" s="295">
        <v>2.1911735602733648E-3</v>
      </c>
      <c r="Q43" s="295">
        <v>2.308751638401333E-3</v>
      </c>
      <c r="R43" s="295">
        <v>4.7036528487234934E-3</v>
      </c>
      <c r="S43" s="295">
        <v>2.6398578423055038E-3</v>
      </c>
      <c r="T43" s="295">
        <v>2.292138987708814E-3</v>
      </c>
      <c r="U43" s="295">
        <v>2.270765283352827E-3</v>
      </c>
      <c r="V43" s="295">
        <v>3.3688094204203179E-3</v>
      </c>
      <c r="W43" s="295">
        <v>3.2011654836737848E-3</v>
      </c>
      <c r="X43" s="295">
        <v>2.5725592222435398E-3</v>
      </c>
      <c r="Y43" s="295">
        <v>2.3606569415419829E-3</v>
      </c>
      <c r="DA43" s="122" t="s">
        <v>2796</v>
      </c>
    </row>
    <row r="44" spans="1:105" ht="12" customHeight="1" x14ac:dyDescent="0.25">
      <c r="A44" s="59" t="s">
        <v>32</v>
      </c>
      <c r="B44" s="295">
        <v>0</v>
      </c>
      <c r="C44" s="295">
        <v>0</v>
      </c>
      <c r="D44" s="295">
        <v>0</v>
      </c>
      <c r="E44" s="295">
        <v>0</v>
      </c>
      <c r="F44" s="295">
        <v>0</v>
      </c>
      <c r="G44" s="295">
        <v>0</v>
      </c>
      <c r="H44" s="295">
        <v>0</v>
      </c>
      <c r="I44" s="295">
        <v>0</v>
      </c>
      <c r="J44" s="295">
        <v>0</v>
      </c>
      <c r="K44" s="295">
        <v>0</v>
      </c>
      <c r="L44" s="295">
        <v>0</v>
      </c>
      <c r="M44" s="295">
        <v>0</v>
      </c>
      <c r="N44" s="295">
        <v>0</v>
      </c>
      <c r="O44" s="295">
        <v>0</v>
      </c>
      <c r="P44" s="295">
        <v>0</v>
      </c>
      <c r="Q44" s="295">
        <v>0</v>
      </c>
      <c r="R44" s="295">
        <v>0</v>
      </c>
      <c r="S44" s="295">
        <v>0</v>
      </c>
      <c r="T44" s="295">
        <v>0</v>
      </c>
      <c r="U44" s="295">
        <v>0</v>
      </c>
      <c r="V44" s="295">
        <v>0</v>
      </c>
      <c r="W44" s="295">
        <v>0</v>
      </c>
      <c r="X44" s="295">
        <v>0</v>
      </c>
      <c r="Y44" s="295">
        <v>0</v>
      </c>
      <c r="DA44" s="122" t="s">
        <v>2797</v>
      </c>
    </row>
    <row r="45" spans="1:105" ht="12" customHeight="1" x14ac:dyDescent="0.25">
      <c r="A45" s="59" t="s">
        <v>35</v>
      </c>
      <c r="B45" s="295">
        <v>1.187743239779357</v>
      </c>
      <c r="C45" s="295">
        <v>1.0001231942981981</v>
      </c>
      <c r="D45" s="295">
        <v>1.051704103336315</v>
      </c>
      <c r="E45" s="295">
        <v>1.239859175871916</v>
      </c>
      <c r="F45" s="295">
        <v>1.345223187428038</v>
      </c>
      <c r="G45" s="295">
        <v>1.308796895119666</v>
      </c>
      <c r="H45" s="295">
        <v>1.253071341261397</v>
      </c>
      <c r="I45" s="295">
        <v>1.3171853272919041</v>
      </c>
      <c r="J45" s="295">
        <v>1.1720671493516339</v>
      </c>
      <c r="K45" s="295">
        <v>1.1049692977873851</v>
      </c>
      <c r="L45" s="295">
        <v>1.090006837187804</v>
      </c>
      <c r="M45" s="295">
        <v>1.631413971037452</v>
      </c>
      <c r="N45" s="295">
        <v>1.6393145771521229</v>
      </c>
      <c r="O45" s="295">
        <v>1.666591584957446</v>
      </c>
      <c r="P45" s="295">
        <v>1.5366256639163709</v>
      </c>
      <c r="Q45" s="295">
        <v>1.179182121500314</v>
      </c>
      <c r="R45" s="295">
        <v>1.1945146178589101</v>
      </c>
      <c r="S45" s="295">
        <v>1.190778192179208</v>
      </c>
      <c r="T45" s="295">
        <v>1.1963250701306161</v>
      </c>
      <c r="U45" s="295">
        <v>1.1529420013884171</v>
      </c>
      <c r="V45" s="295">
        <v>1.144182065416091</v>
      </c>
      <c r="W45" s="295">
        <v>6.8210996403399116E-2</v>
      </c>
      <c r="X45" s="295">
        <v>4.2894219381073719E-2</v>
      </c>
      <c r="Y45" s="295">
        <v>5.6268301855380787E-2</v>
      </c>
      <c r="DA45" s="122" t="s">
        <v>2798</v>
      </c>
    </row>
    <row r="46" spans="1:105" ht="12" customHeight="1" x14ac:dyDescent="0.25">
      <c r="A46" s="60" t="s">
        <v>2741</v>
      </c>
      <c r="B46" s="329">
        <v>0.81421418042742277</v>
      </c>
      <c r="C46" s="329">
        <v>0.68916369214987649</v>
      </c>
      <c r="D46" s="329">
        <v>0.72486390826118785</v>
      </c>
      <c r="E46" s="329">
        <v>0.89747355901197312</v>
      </c>
      <c r="F46" s="329">
        <v>0.99022614806755971</v>
      </c>
      <c r="G46" s="329">
        <v>0.96227988096208417</v>
      </c>
      <c r="H46" s="329">
        <v>0.92691697564318543</v>
      </c>
      <c r="I46" s="329">
        <v>0.94846343942981615</v>
      </c>
      <c r="J46" s="329">
        <v>0.85309939509630306</v>
      </c>
      <c r="K46" s="329">
        <v>0.79481428229891149</v>
      </c>
      <c r="L46" s="329">
        <v>0.81886445885130055</v>
      </c>
      <c r="M46" s="329">
        <v>1.1491080106250871</v>
      </c>
      <c r="N46" s="329">
        <v>1.1595847213969299</v>
      </c>
      <c r="O46" s="329">
        <v>1.180820373214065</v>
      </c>
      <c r="P46" s="329">
        <v>1.09168177769313</v>
      </c>
      <c r="Q46" s="329">
        <v>0.79665016565233127</v>
      </c>
      <c r="R46" s="329">
        <v>0.80906416248178881</v>
      </c>
      <c r="S46" s="329">
        <v>0.80605113463852929</v>
      </c>
      <c r="T46" s="329">
        <v>0.81283299011101118</v>
      </c>
      <c r="U46" s="329">
        <v>0.7843466935821134</v>
      </c>
      <c r="V46" s="329">
        <v>0.77837254374464437</v>
      </c>
      <c r="W46" s="329">
        <v>4.8198155251914662E-2</v>
      </c>
      <c r="X46" s="329">
        <v>3.0704798731485339E-2</v>
      </c>
      <c r="Y46" s="329">
        <v>3.9573329991981973E-2</v>
      </c>
      <c r="DA46" s="72" t="s">
        <v>2799</v>
      </c>
    </row>
    <row r="47" spans="1:105" ht="12" customHeight="1" x14ac:dyDescent="0.25">
      <c r="A47" s="64" t="s">
        <v>28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2800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2801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2802</v>
      </c>
    </row>
    <row r="50" spans="1:105" ht="12" customHeight="1" x14ac:dyDescent="0.25">
      <c r="A50" s="64" t="s">
        <v>159</v>
      </c>
      <c r="B50" s="229">
        <v>1.4133857189247661E-2</v>
      </c>
      <c r="C50" s="229">
        <v>1.5466834299736869E-2</v>
      </c>
      <c r="D50" s="229">
        <v>1.6421434528778249E-2</v>
      </c>
      <c r="E50" s="229">
        <v>1.9511391705155541E-2</v>
      </c>
      <c r="F50" s="229">
        <v>2.3476096763586671E-2</v>
      </c>
      <c r="G50" s="229">
        <v>2.1837311258443019E-2</v>
      </c>
      <c r="H50" s="229">
        <v>1.1126649347074699E-2</v>
      </c>
      <c r="I50" s="229">
        <v>9.3693844627479959E-3</v>
      </c>
      <c r="J50" s="229">
        <v>6.9673690764199677E-3</v>
      </c>
      <c r="K50" s="229">
        <v>5.5343291360763032E-3</v>
      </c>
      <c r="L50" s="229">
        <v>1.280604645793194E-2</v>
      </c>
      <c r="M50" s="229">
        <v>6.7621977547752668E-3</v>
      </c>
      <c r="N50" s="229">
        <v>5.8299374509405344E-3</v>
      </c>
      <c r="O50" s="229">
        <v>7.9977398498450245E-3</v>
      </c>
      <c r="P50" s="229">
        <v>1.183921611176231E-3</v>
      </c>
      <c r="Q50" s="229">
        <v>1.581307713836049E-3</v>
      </c>
      <c r="R50" s="229">
        <v>3.2133545861524359E-3</v>
      </c>
      <c r="S50" s="229">
        <v>1.793441806370177E-3</v>
      </c>
      <c r="T50" s="229">
        <v>1.527834775196681E-3</v>
      </c>
      <c r="U50" s="229">
        <v>1.5043185200740189E-3</v>
      </c>
      <c r="V50" s="229">
        <v>2.2429404903177171E-3</v>
      </c>
      <c r="W50" s="229">
        <v>2.1910600147780879E-3</v>
      </c>
      <c r="X50" s="229">
        <v>1.756516770973307E-3</v>
      </c>
      <c r="Y50" s="229">
        <v>1.6142694197242449E-3</v>
      </c>
      <c r="DA50" s="73" t="s">
        <v>2803</v>
      </c>
    </row>
    <row r="51" spans="1:105" ht="12" customHeight="1" x14ac:dyDescent="0.25">
      <c r="A51" s="64" t="s">
        <v>32</v>
      </c>
      <c r="B51" s="229">
        <v>0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2804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2805</v>
      </c>
    </row>
    <row r="53" spans="1:105" ht="12" customHeight="1" x14ac:dyDescent="0.25">
      <c r="A53" s="64" t="s">
        <v>35</v>
      </c>
      <c r="B53" s="229">
        <v>0.80008032323817513</v>
      </c>
      <c r="C53" s="229">
        <v>0.67369685785013966</v>
      </c>
      <c r="D53" s="229">
        <v>0.70844247373240965</v>
      </c>
      <c r="E53" s="229">
        <v>0.67514598712533869</v>
      </c>
      <c r="F53" s="229">
        <v>0.69400348383588117</v>
      </c>
      <c r="G53" s="229">
        <v>0.67381415874918571</v>
      </c>
      <c r="H53" s="229">
        <v>0.59141473207641293</v>
      </c>
      <c r="I53" s="229">
        <v>0.6886072386446207</v>
      </c>
      <c r="J53" s="229">
        <v>0.57590636563622777</v>
      </c>
      <c r="K53" s="229">
        <v>0.56837484844074837</v>
      </c>
      <c r="L53" s="229">
        <v>0.49157879470676219</v>
      </c>
      <c r="M53" s="229">
        <v>0.91958897443352061</v>
      </c>
      <c r="N53" s="229">
        <v>0.90369283960442048</v>
      </c>
      <c r="O53" s="229">
        <v>0.92163123767629107</v>
      </c>
      <c r="P53" s="229">
        <v>0.81280861125070769</v>
      </c>
      <c r="Q53" s="229">
        <v>0.79066789234718826</v>
      </c>
      <c r="R53" s="229">
        <v>0.7988935292255509</v>
      </c>
      <c r="S53" s="229">
        <v>0.79197535201460623</v>
      </c>
      <c r="T53" s="229">
        <v>0.78065418258938746</v>
      </c>
      <c r="U53" s="229">
        <v>0.74773732772680712</v>
      </c>
      <c r="V53" s="229">
        <v>0.74577958149361667</v>
      </c>
      <c r="W53" s="229">
        <v>4.5706144251581877E-2</v>
      </c>
      <c r="X53" s="229">
        <v>2.8672115173775419E-2</v>
      </c>
      <c r="Y53" s="229">
        <v>3.7668731386193269E-2</v>
      </c>
      <c r="DA53" s="73" t="s">
        <v>2806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2807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0</v>
      </c>
      <c r="R55" s="229">
        <v>0</v>
      </c>
      <c r="S55" s="229">
        <v>0</v>
      </c>
      <c r="T55" s="229">
        <v>0</v>
      </c>
      <c r="U55" s="229">
        <v>0</v>
      </c>
      <c r="V55" s="229">
        <v>0</v>
      </c>
      <c r="W55" s="229">
        <v>0</v>
      </c>
      <c r="X55" s="229">
        <v>0</v>
      </c>
      <c r="Y55" s="229">
        <v>0</v>
      </c>
      <c r="DA55" s="73" t="s">
        <v>2808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0.2028161801814789</v>
      </c>
      <c r="F56" s="229">
        <v>0.27274656746809189</v>
      </c>
      <c r="G56" s="229">
        <v>0.26662841095445539</v>
      </c>
      <c r="H56" s="229">
        <v>0.32437559421969769</v>
      </c>
      <c r="I56" s="229">
        <v>0.25048681632244729</v>
      </c>
      <c r="J56" s="229">
        <v>0.27022566038365542</v>
      </c>
      <c r="K56" s="229">
        <v>0.2209051047220868</v>
      </c>
      <c r="L56" s="229">
        <v>0.31447961768660643</v>
      </c>
      <c r="M56" s="229">
        <v>0.22275683843679131</v>
      </c>
      <c r="N56" s="229">
        <v>0.25006194434156892</v>
      </c>
      <c r="O56" s="229">
        <v>0.25119139568792848</v>
      </c>
      <c r="P56" s="229">
        <v>0.27768924483124602</v>
      </c>
      <c r="Q56" s="229">
        <v>4.4009655913070118E-3</v>
      </c>
      <c r="R56" s="229">
        <v>6.9572786700854133E-3</v>
      </c>
      <c r="S56" s="229">
        <v>1.22823408175529E-2</v>
      </c>
      <c r="T56" s="229">
        <v>3.0650972746426981E-2</v>
      </c>
      <c r="U56" s="229">
        <v>3.5105047335232273E-2</v>
      </c>
      <c r="V56" s="229">
        <v>3.0350021760709979E-2</v>
      </c>
      <c r="W56" s="229">
        <v>3.0095098555468753E-4</v>
      </c>
      <c r="X56" s="229">
        <v>2.7616678673660848E-4</v>
      </c>
      <c r="Y56" s="229">
        <v>2.9032918606445879E-4</v>
      </c>
      <c r="DA56" s="73" t="s">
        <v>2809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2810</v>
      </c>
    </row>
    <row r="58" spans="1:105" ht="12" customHeight="1" x14ac:dyDescent="0.25">
      <c r="A58" s="60" t="s">
        <v>2755</v>
      </c>
      <c r="B58" s="329">
        <v>2.386416062768296</v>
      </c>
      <c r="C58" s="329">
        <v>2.0487816715829559</v>
      </c>
      <c r="D58" s="329">
        <v>2.664934654922225</v>
      </c>
      <c r="E58" s="329">
        <v>2.2839063013163301</v>
      </c>
      <c r="F58" s="329">
        <v>2.2251694414315542</v>
      </c>
      <c r="G58" s="329">
        <v>2.2557545543238469</v>
      </c>
      <c r="H58" s="329">
        <v>1.873248406230164</v>
      </c>
      <c r="I58" s="329">
        <v>1.7431279247207749</v>
      </c>
      <c r="J58" s="329">
        <v>1.92954931998895</v>
      </c>
      <c r="K58" s="329">
        <v>1.696198811638495</v>
      </c>
      <c r="L58" s="329">
        <v>2.034284113424766</v>
      </c>
      <c r="M58" s="329">
        <v>1.8698247063616951</v>
      </c>
      <c r="N58" s="329">
        <v>1.588884230959384</v>
      </c>
      <c r="O58" s="329">
        <v>1.547318434175325</v>
      </c>
      <c r="P58" s="329">
        <v>1.2631101805853111</v>
      </c>
      <c r="Q58" s="329">
        <v>1.4737372523875569</v>
      </c>
      <c r="R58" s="329">
        <v>1.471522030096202</v>
      </c>
      <c r="S58" s="329">
        <v>1.3100475867008341</v>
      </c>
      <c r="T58" s="329">
        <v>0.89915376728962271</v>
      </c>
      <c r="U58" s="329">
        <v>1.132491363944198</v>
      </c>
      <c r="V58" s="329">
        <v>1.025719813208773</v>
      </c>
      <c r="W58" s="329">
        <v>0.21985076283169469</v>
      </c>
      <c r="X58" s="329">
        <v>0.20358491171878881</v>
      </c>
      <c r="Y58" s="329">
        <v>0.1803955294065806</v>
      </c>
      <c r="DA58" s="72" t="s">
        <v>2811</v>
      </c>
    </row>
    <row r="59" spans="1:105" ht="12" customHeight="1" x14ac:dyDescent="0.25">
      <c r="A59" s="132" t="s">
        <v>2757</v>
      </c>
      <c r="B59" s="316">
        <v>0.60071350516903377</v>
      </c>
      <c r="C59" s="316">
        <v>0.51572348948866609</v>
      </c>
      <c r="D59" s="316">
        <v>0.67082277167868309</v>
      </c>
      <c r="E59" s="316">
        <v>0.57490953951669921</v>
      </c>
      <c r="F59" s="316">
        <v>0.56012417767871536</v>
      </c>
      <c r="G59" s="316">
        <v>0.56782312450452888</v>
      </c>
      <c r="H59" s="316">
        <v>0.47153789890831999</v>
      </c>
      <c r="I59" s="316">
        <v>0.4387837066443297</v>
      </c>
      <c r="J59" s="316">
        <v>0.48571007943287869</v>
      </c>
      <c r="K59" s="316">
        <v>0.42697061484782678</v>
      </c>
      <c r="L59" s="316">
        <v>0.51207413466179019</v>
      </c>
      <c r="M59" s="316">
        <v>0.47067607821379742</v>
      </c>
      <c r="N59" s="316">
        <v>0.39995717032687739</v>
      </c>
      <c r="O59" s="316">
        <v>0.3894941434176758</v>
      </c>
      <c r="P59" s="316">
        <v>0.31795266375885273</v>
      </c>
      <c r="Q59" s="316">
        <v>0.37097213867767442</v>
      </c>
      <c r="R59" s="316">
        <v>0.37041451841684481</v>
      </c>
      <c r="S59" s="316">
        <v>0.32976784309455082</v>
      </c>
      <c r="T59" s="316">
        <v>0.226336815135213</v>
      </c>
      <c r="U59" s="316">
        <v>0.2850730295619166</v>
      </c>
      <c r="V59" s="316">
        <v>0.25819627764288688</v>
      </c>
      <c r="W59" s="316">
        <v>5.5341281185273351E-2</v>
      </c>
      <c r="X59" s="316">
        <v>5.1246808059218149E-2</v>
      </c>
      <c r="Y59" s="316">
        <v>4.5409529577563897E-2</v>
      </c>
      <c r="DA59" s="139" t="s">
        <v>2812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101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1.0000000000000004</v>
      </c>
      <c r="C63" s="232">
        <f t="shared" si="1"/>
        <v>0.99999999999999978</v>
      </c>
      <c r="D63" s="232">
        <f t="shared" si="1"/>
        <v>0.99999999999999989</v>
      </c>
      <c r="E63" s="232">
        <f t="shared" si="1"/>
        <v>0.99999999999999978</v>
      </c>
      <c r="F63" s="232">
        <f t="shared" si="1"/>
        <v>0.99999999999999989</v>
      </c>
      <c r="G63" s="232">
        <f t="shared" si="1"/>
        <v>1</v>
      </c>
      <c r="H63" s="232">
        <f t="shared" si="1"/>
        <v>1.0000000000000004</v>
      </c>
      <c r="I63" s="232">
        <f t="shared" si="1"/>
        <v>1.0000000000000002</v>
      </c>
      <c r="J63" s="232">
        <f t="shared" si="1"/>
        <v>1.0000000000000002</v>
      </c>
      <c r="K63" s="232">
        <f t="shared" si="1"/>
        <v>1.0000000000000004</v>
      </c>
      <c r="L63" s="232">
        <f t="shared" si="1"/>
        <v>1.0000000000000004</v>
      </c>
      <c r="M63" s="232">
        <f t="shared" si="1"/>
        <v>0.99999999999999978</v>
      </c>
      <c r="N63" s="232">
        <f t="shared" si="1"/>
        <v>0.99999999999999989</v>
      </c>
      <c r="O63" s="232">
        <f t="shared" si="1"/>
        <v>1.0000000000000002</v>
      </c>
      <c r="P63" s="232">
        <f t="shared" si="1"/>
        <v>1.0000000000000004</v>
      </c>
      <c r="Q63" s="232">
        <f t="shared" si="1"/>
        <v>1</v>
      </c>
      <c r="R63" s="232">
        <f t="shared" si="1"/>
        <v>1</v>
      </c>
      <c r="S63" s="232">
        <f t="shared" si="1"/>
        <v>0.99999999999999989</v>
      </c>
      <c r="T63" s="232">
        <f t="shared" si="1"/>
        <v>1</v>
      </c>
      <c r="U63" s="232">
        <f t="shared" si="1"/>
        <v>0.99999999999999967</v>
      </c>
      <c r="V63" s="232">
        <f t="shared" si="1"/>
        <v>1</v>
      </c>
      <c r="W63" s="232">
        <f t="shared" si="1"/>
        <v>0.99999999999999978</v>
      </c>
      <c r="X63" s="232">
        <f t="shared" si="1"/>
        <v>1.0000000000000004</v>
      </c>
      <c r="Y63" s="232">
        <f t="shared" si="1"/>
        <v>0.99999999999999956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2.2826749464430952E-2</v>
      </c>
      <c r="C64" s="299">
        <f t="shared" si="2"/>
        <v>2.3049261317744901E-2</v>
      </c>
      <c r="D64" s="299">
        <f t="shared" si="2"/>
        <v>2.6461977782202242E-2</v>
      </c>
      <c r="E64" s="299">
        <f t="shared" si="2"/>
        <v>2.0926027392447248E-2</v>
      </c>
      <c r="F64" s="299">
        <f t="shared" si="2"/>
        <v>1.9178146075977107E-2</v>
      </c>
      <c r="G64" s="299">
        <f t="shared" si="2"/>
        <v>1.9785896393906648E-2</v>
      </c>
      <c r="H64" s="299">
        <f t="shared" si="2"/>
        <v>1.78022657351063E-2</v>
      </c>
      <c r="I64" s="299">
        <f t="shared" si="2"/>
        <v>1.6437658760361466E-2</v>
      </c>
      <c r="J64" s="299">
        <f t="shared" si="2"/>
        <v>1.9322049560841284E-2</v>
      </c>
      <c r="K64" s="299">
        <f t="shared" si="2"/>
        <v>1.8452801006988317E-2</v>
      </c>
      <c r="L64" s="299">
        <f t="shared" si="2"/>
        <v>2.0787098470586445E-2</v>
      </c>
      <c r="M64" s="299">
        <f t="shared" si="2"/>
        <v>1.4849962008730021E-2</v>
      </c>
      <c r="N64" s="299">
        <f t="shared" si="2"/>
        <v>1.2916767168537633E-2</v>
      </c>
      <c r="O64" s="299">
        <f t="shared" si="2"/>
        <v>1.2440791209587819E-2</v>
      </c>
      <c r="P64" s="299">
        <f t="shared" si="2"/>
        <v>1.1226796311927294E-2</v>
      </c>
      <c r="Q64" s="299">
        <f t="shared" si="2"/>
        <v>1.6264594306272685E-2</v>
      </c>
      <c r="R64" s="299">
        <f t="shared" si="2"/>
        <v>1.6051780586861131E-2</v>
      </c>
      <c r="S64" s="299">
        <f t="shared" si="2"/>
        <v>1.4678156726851422E-2</v>
      </c>
      <c r="T64" s="299">
        <f t="shared" si="2"/>
        <v>1.0649296701339125E-2</v>
      </c>
      <c r="U64" s="299">
        <f t="shared" si="2"/>
        <v>1.3346300182325741E-2</v>
      </c>
      <c r="V64" s="299">
        <f t="shared" si="2"/>
        <v>1.23634288778618E-2</v>
      </c>
      <c r="W64" s="299">
        <f t="shared" si="2"/>
        <v>3.0032268087619409E-2</v>
      </c>
      <c r="X64" s="299">
        <f t="shared" si="2"/>
        <v>3.6016795908511007E-2</v>
      </c>
      <c r="Y64" s="299">
        <f t="shared" si="2"/>
        <v>3.0022112575403017E-2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4.8112087212552421E-3</v>
      </c>
      <c r="C65" s="233">
        <f t="shared" si="3"/>
        <v>4.8581076882288337E-3</v>
      </c>
      <c r="D65" s="233">
        <f t="shared" si="3"/>
        <v>5.5774081406455671E-3</v>
      </c>
      <c r="E65" s="233">
        <f t="shared" si="3"/>
        <v>4.4105923030630751E-3</v>
      </c>
      <c r="F65" s="233">
        <f t="shared" si="3"/>
        <v>4.0421902295823993E-3</v>
      </c>
      <c r="G65" s="233">
        <f t="shared" si="3"/>
        <v>4.1702861564477025E-3</v>
      </c>
      <c r="H65" s="233">
        <f t="shared" si="3"/>
        <v>3.7521950418875384E-3</v>
      </c>
      <c r="I65" s="233">
        <f t="shared" si="3"/>
        <v>3.4645759488489787E-3</v>
      </c>
      <c r="J65" s="233">
        <f t="shared" si="3"/>
        <v>4.0725208599893458E-3</v>
      </c>
      <c r="K65" s="233">
        <f t="shared" si="3"/>
        <v>3.8893087811187827E-3</v>
      </c>
      <c r="L65" s="233">
        <f t="shared" si="3"/>
        <v>4.3813101645118644E-3</v>
      </c>
      <c r="M65" s="233">
        <f t="shared" si="3"/>
        <v>3.1299360795123171E-3</v>
      </c>
      <c r="N65" s="233">
        <f t="shared" si="3"/>
        <v>2.7224753550008319E-3</v>
      </c>
      <c r="O65" s="233">
        <f t="shared" si="3"/>
        <v>2.6221535948494096E-3</v>
      </c>
      <c r="P65" s="233">
        <f t="shared" si="3"/>
        <v>2.3662791065310069E-3</v>
      </c>
      <c r="Q65" s="233">
        <f t="shared" si="3"/>
        <v>3.4280990421326407E-3</v>
      </c>
      <c r="R65" s="233">
        <f t="shared" si="3"/>
        <v>3.3832441571026418E-3</v>
      </c>
      <c r="S65" s="233">
        <f t="shared" si="3"/>
        <v>3.0937245693356272E-3</v>
      </c>
      <c r="T65" s="233">
        <f t="shared" si="3"/>
        <v>2.2445591407814912E-3</v>
      </c>
      <c r="U65" s="233">
        <f t="shared" si="3"/>
        <v>2.8130083056175856E-3</v>
      </c>
      <c r="V65" s="233">
        <f t="shared" si="3"/>
        <v>2.6058478862474562E-3</v>
      </c>
      <c r="W65" s="233">
        <f t="shared" si="3"/>
        <v>6.3299205332489096E-3</v>
      </c>
      <c r="X65" s="233">
        <f t="shared" si="3"/>
        <v>7.5912833255875117E-3</v>
      </c>
      <c r="Y65" s="233">
        <f t="shared" si="3"/>
        <v>6.3277800493828024E-3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1.8643075205020194E-2</v>
      </c>
      <c r="C66" s="233">
        <f t="shared" si="4"/>
        <v>1.8824805206560907E-2</v>
      </c>
      <c r="D66" s="233">
        <f t="shared" si="4"/>
        <v>2.1612040848649518E-2</v>
      </c>
      <c r="E66" s="233">
        <f t="shared" si="4"/>
        <v>1.7090716443337997E-2</v>
      </c>
      <c r="F66" s="233">
        <f t="shared" si="4"/>
        <v>1.5663185866407681E-2</v>
      </c>
      <c r="G66" s="233">
        <f t="shared" si="4"/>
        <v>1.6159548035742866E-2</v>
      </c>
      <c r="H66" s="233">
        <f t="shared" si="4"/>
        <v>1.4539476128061786E-2</v>
      </c>
      <c r="I66" s="233">
        <f t="shared" si="4"/>
        <v>1.3424973579413546E-2</v>
      </c>
      <c r="J66" s="233">
        <f t="shared" si="4"/>
        <v>1.5780714798626784E-2</v>
      </c>
      <c r="K66" s="233">
        <f t="shared" si="4"/>
        <v>1.5070781648197832E-2</v>
      </c>
      <c r="L66" s="233">
        <f t="shared" si="4"/>
        <v>1.6977250338913476E-2</v>
      </c>
      <c r="M66" s="233">
        <f t="shared" si="4"/>
        <v>1.2128269027170843E-2</v>
      </c>
      <c r="N66" s="233">
        <f t="shared" si="4"/>
        <v>1.0549389088622298E-2</v>
      </c>
      <c r="O66" s="233">
        <f t="shared" si="4"/>
        <v>1.0160649745234399E-2</v>
      </c>
      <c r="P66" s="233">
        <f t="shared" si="4"/>
        <v>9.1691551738823825E-3</v>
      </c>
      <c r="Q66" s="233">
        <f t="shared" si="4"/>
        <v>1.3283628284590884E-2</v>
      </c>
      <c r="R66" s="233">
        <f t="shared" si="4"/>
        <v>1.3109818948231721E-2</v>
      </c>
      <c r="S66" s="233">
        <f t="shared" si="4"/>
        <v>1.1987952124158726E-2</v>
      </c>
      <c r="T66" s="233">
        <f t="shared" si="4"/>
        <v>8.6974993786566313E-3</v>
      </c>
      <c r="U66" s="233">
        <f t="shared" si="4"/>
        <v>1.0900197524644632E-2</v>
      </c>
      <c r="V66" s="233">
        <f t="shared" si="4"/>
        <v>1.0097466339701733E-2</v>
      </c>
      <c r="W66" s="233">
        <f t="shared" si="4"/>
        <v>2.4527970283603151E-2</v>
      </c>
      <c r="X66" s="233">
        <f t="shared" si="4"/>
        <v>2.9415657091804558E-2</v>
      </c>
      <c r="Y66" s="233">
        <f t="shared" si="4"/>
        <v>2.4519676068156891E-2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2.6221024638560252E-2</v>
      </c>
      <c r="C67" s="233">
        <f t="shared" si="5"/>
        <v>2.6476623395501477E-2</v>
      </c>
      <c r="D67" s="233">
        <f t="shared" si="5"/>
        <v>3.0396801458453169E-2</v>
      </c>
      <c r="E67" s="233">
        <f t="shared" si="5"/>
        <v>2.4037670396284128E-2</v>
      </c>
      <c r="F67" s="233">
        <f t="shared" si="5"/>
        <v>2.2029883911578629E-2</v>
      </c>
      <c r="G67" s="233">
        <f t="shared" si="5"/>
        <v>2.2728005038520294E-2</v>
      </c>
      <c r="H67" s="233">
        <f t="shared" si="5"/>
        <v>2.0449413929468398E-2</v>
      </c>
      <c r="I67" s="233">
        <f t="shared" si="5"/>
        <v>1.8881893632174622E-2</v>
      </c>
      <c r="J67" s="233">
        <f t="shared" si="5"/>
        <v>2.2195185450813473E-2</v>
      </c>
      <c r="K67" s="233">
        <f t="shared" si="5"/>
        <v>2.1196682015923299E-2</v>
      </c>
      <c r="L67" s="233">
        <f t="shared" si="5"/>
        <v>2.3878083123957117E-2</v>
      </c>
      <c r="M67" s="233">
        <f t="shared" si="5"/>
        <v>1.7058110718713354E-2</v>
      </c>
      <c r="N67" s="233">
        <f t="shared" si="5"/>
        <v>1.4837455096465916E-2</v>
      </c>
      <c r="O67" s="233">
        <f t="shared" si="5"/>
        <v>1.4290702815050071E-2</v>
      </c>
      <c r="P67" s="233">
        <f t="shared" si="5"/>
        <v>1.289619019851462E-2</v>
      </c>
      <c r="Q67" s="233">
        <f t="shared" si="5"/>
        <v>1.868309496739792E-2</v>
      </c>
      <c r="R67" s="233">
        <f t="shared" si="5"/>
        <v>1.8438636430328982E-2</v>
      </c>
      <c r="S67" s="233">
        <f t="shared" si="5"/>
        <v>1.6860758461608446E-2</v>
      </c>
      <c r="T67" s="233">
        <f t="shared" si="5"/>
        <v>1.2232817976307203E-2</v>
      </c>
      <c r="U67" s="233">
        <f t="shared" si="5"/>
        <v>1.5330858493877489E-2</v>
      </c>
      <c r="V67" s="233">
        <f t="shared" si="5"/>
        <v>1.4201836916318187E-2</v>
      </c>
      <c r="W67" s="233">
        <f t="shared" si="5"/>
        <v>3.4497984161274302E-2</v>
      </c>
      <c r="X67" s="233">
        <f t="shared" si="5"/>
        <v>4.1372394890943208E-2</v>
      </c>
      <c r="Y67" s="233">
        <f t="shared" si="5"/>
        <v>3.4486318552184488E-2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0.13856817077359435</v>
      </c>
      <c r="C68" s="300">
        <f t="shared" si="6"/>
        <v>0.13787434953441829</v>
      </c>
      <c r="D68" s="300">
        <f t="shared" si="6"/>
        <v>0.12850128562233948</v>
      </c>
      <c r="E68" s="300">
        <f t="shared" si="6"/>
        <v>0.13775891340673332</v>
      </c>
      <c r="F68" s="300">
        <f t="shared" si="6"/>
        <v>0.14153817293810664</v>
      </c>
      <c r="G68" s="300">
        <f t="shared" si="6"/>
        <v>0.13950118766691127</v>
      </c>
      <c r="H68" s="300">
        <f t="shared" si="6"/>
        <v>0.14313910950940059</v>
      </c>
      <c r="I68" s="300">
        <f t="shared" si="6"/>
        <v>0.15160535627375782</v>
      </c>
      <c r="J68" s="300">
        <f t="shared" si="6"/>
        <v>0.13953197358088246</v>
      </c>
      <c r="K68" s="300">
        <f t="shared" si="6"/>
        <v>0.14398435769497622</v>
      </c>
      <c r="L68" s="300">
        <f t="shared" si="6"/>
        <v>0.13211080218778562</v>
      </c>
      <c r="M68" s="300">
        <f t="shared" si="6"/>
        <v>0.16027661228258383</v>
      </c>
      <c r="N68" s="300">
        <f t="shared" si="6"/>
        <v>0.16699637297864731</v>
      </c>
      <c r="O68" s="300">
        <f t="shared" si="6"/>
        <v>0.16899826896989908</v>
      </c>
      <c r="P68" s="300">
        <f t="shared" si="6"/>
        <v>0.17229216920519039</v>
      </c>
      <c r="Q68" s="300">
        <f t="shared" si="6"/>
        <v>0.16110437657086524</v>
      </c>
      <c r="R68" s="300">
        <f t="shared" si="6"/>
        <v>0.16181106831805789</v>
      </c>
      <c r="S68" s="300">
        <f t="shared" si="6"/>
        <v>0.16690421907058167</v>
      </c>
      <c r="T68" s="300">
        <f t="shared" si="6"/>
        <v>0.18245172853554539</v>
      </c>
      <c r="U68" s="300">
        <f t="shared" si="6"/>
        <v>0.17125255573101786</v>
      </c>
      <c r="V68" s="300">
        <f t="shared" si="6"/>
        <v>0.17537584752845128</v>
      </c>
      <c r="W68" s="300">
        <f t="shared" si="6"/>
        <v>0.12102109402713158</v>
      </c>
      <c r="X68" s="300">
        <f t="shared" si="6"/>
        <v>0.11693165432803179</v>
      </c>
      <c r="Y68" s="300">
        <f t="shared" si="6"/>
        <v>0.12103327886144515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5.1818664937684909E-2</v>
      </c>
      <c r="C69" s="301">
        <f t="shared" si="7"/>
        <v>5.1586180040935167E-2</v>
      </c>
      <c r="D69" s="301">
        <f t="shared" si="7"/>
        <v>4.7889671875736409E-2</v>
      </c>
      <c r="E69" s="301">
        <f t="shared" si="7"/>
        <v>5.4711650729572105E-2</v>
      </c>
      <c r="F69" s="301">
        <f t="shared" si="7"/>
        <v>5.6784208210723358E-2</v>
      </c>
      <c r="G69" s="301">
        <f t="shared" si="7"/>
        <v>5.6158428028360997E-2</v>
      </c>
      <c r="H69" s="301">
        <f t="shared" si="7"/>
        <v>5.8609820693457708E-2</v>
      </c>
      <c r="I69" s="301">
        <f t="shared" si="7"/>
        <v>5.9508765903725072E-2</v>
      </c>
      <c r="J69" s="301">
        <f t="shared" si="7"/>
        <v>5.6839021269894041E-2</v>
      </c>
      <c r="K69" s="301">
        <f t="shared" si="7"/>
        <v>5.7530858574398075E-2</v>
      </c>
      <c r="L69" s="301">
        <f t="shared" si="7"/>
        <v>5.5672911855803413E-2</v>
      </c>
      <c r="M69" s="301">
        <f t="shared" si="7"/>
        <v>6.0720445596327728E-2</v>
      </c>
      <c r="N69" s="301">
        <f t="shared" si="7"/>
        <v>6.2721106295917026E-2</v>
      </c>
      <c r="O69" s="301">
        <f t="shared" si="7"/>
        <v>6.3168678083936822E-2</v>
      </c>
      <c r="P69" s="301">
        <f t="shared" si="7"/>
        <v>6.4559523752337325E-2</v>
      </c>
      <c r="Q69" s="301">
        <f t="shared" si="7"/>
        <v>5.8497926612379979E-2</v>
      </c>
      <c r="R69" s="301">
        <f t="shared" si="7"/>
        <v>5.8720407395462505E-2</v>
      </c>
      <c r="S69" s="301">
        <f t="shared" si="7"/>
        <v>6.0089237335423658E-2</v>
      </c>
      <c r="T69" s="301">
        <f t="shared" si="7"/>
        <v>6.405277206506936E-2</v>
      </c>
      <c r="U69" s="301">
        <f t="shared" si="7"/>
        <v>6.1501216890054028E-2</v>
      </c>
      <c r="V69" s="301">
        <f t="shared" si="7"/>
        <v>6.242338965208203E-2</v>
      </c>
      <c r="W69" s="301">
        <f t="shared" si="7"/>
        <v>4.3806667921800553E-2</v>
      </c>
      <c r="X69" s="301">
        <f t="shared" si="7"/>
        <v>3.6142267085353764E-2</v>
      </c>
      <c r="Y69" s="301">
        <f t="shared" si="7"/>
        <v>4.381953091643101E-2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0.38963649981990034</v>
      </c>
      <c r="C70" s="301">
        <f t="shared" si="8"/>
        <v>0.38788839223087773</v>
      </c>
      <c r="D70" s="301">
        <f t="shared" si="8"/>
        <v>0.36009349429640264</v>
      </c>
      <c r="E70" s="301">
        <f t="shared" si="8"/>
        <v>0.41138952760120573</v>
      </c>
      <c r="F70" s="301">
        <f t="shared" si="8"/>
        <v>0.42697356558447763</v>
      </c>
      <c r="G70" s="301">
        <f t="shared" si="8"/>
        <v>0.422268179982484</v>
      </c>
      <c r="H70" s="301">
        <f t="shared" si="8"/>
        <v>0.44070076713734541</v>
      </c>
      <c r="I70" s="301">
        <f t="shared" si="8"/>
        <v>0.44746014362224024</v>
      </c>
      <c r="J70" s="301">
        <f t="shared" si="8"/>
        <v>0.42738571762554911</v>
      </c>
      <c r="K70" s="301">
        <f t="shared" si="8"/>
        <v>0.43258780197287755</v>
      </c>
      <c r="L70" s="301">
        <f t="shared" si="8"/>
        <v>0.41861747183882925</v>
      </c>
      <c r="M70" s="301">
        <f t="shared" si="8"/>
        <v>0.45657104284931055</v>
      </c>
      <c r="N70" s="301">
        <f t="shared" si="8"/>
        <v>0.47161447234045273</v>
      </c>
      <c r="O70" s="301">
        <f t="shared" si="8"/>
        <v>0.4749798679003705</v>
      </c>
      <c r="P70" s="301">
        <f t="shared" si="8"/>
        <v>0.48543795744545937</v>
      </c>
      <c r="Q70" s="301">
        <f t="shared" si="8"/>
        <v>0.43985940972001109</v>
      </c>
      <c r="R70" s="301">
        <f t="shared" si="8"/>
        <v>0.44153229406972766</v>
      </c>
      <c r="S70" s="301">
        <f t="shared" si="8"/>
        <v>0.45182484227212771</v>
      </c>
      <c r="T70" s="301">
        <f t="shared" si="8"/>
        <v>0.48162757456619437</v>
      </c>
      <c r="U70" s="301">
        <f t="shared" si="8"/>
        <v>0.46244184238482922</v>
      </c>
      <c r="V70" s="301">
        <f t="shared" si="8"/>
        <v>0.46937587219161692</v>
      </c>
      <c r="W70" s="301">
        <f t="shared" si="8"/>
        <v>0.32939244533507722</v>
      </c>
      <c r="X70" s="301">
        <f t="shared" si="8"/>
        <v>0.27176204673794863</v>
      </c>
      <c r="Y70" s="301">
        <f t="shared" si="8"/>
        <v>0.32948916516008692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0.101570224361406</v>
      </c>
      <c r="C71" s="301">
        <f t="shared" si="9"/>
        <v>0.10256031622268423</v>
      </c>
      <c r="D71" s="301">
        <f t="shared" si="9"/>
        <v>0.1177455872362783</v>
      </c>
      <c r="E71" s="301">
        <f t="shared" si="9"/>
        <v>9.3112744788990912E-2</v>
      </c>
      <c r="F71" s="301">
        <f t="shared" si="9"/>
        <v>8.5335347584556867E-2</v>
      </c>
      <c r="G71" s="301">
        <f t="shared" si="9"/>
        <v>8.8039601917571222E-2</v>
      </c>
      <c r="H71" s="301">
        <f t="shared" si="9"/>
        <v>7.9213211135192751E-2</v>
      </c>
      <c r="I71" s="301">
        <f t="shared" si="9"/>
        <v>7.3141236813752661E-2</v>
      </c>
      <c r="J71" s="301">
        <f t="shared" si="9"/>
        <v>8.5975662547789711E-2</v>
      </c>
      <c r="K71" s="301">
        <f t="shared" si="9"/>
        <v>8.2107841998996872E-2</v>
      </c>
      <c r="L71" s="301">
        <f t="shared" si="9"/>
        <v>9.2494564711022423E-2</v>
      </c>
      <c r="M71" s="301">
        <f t="shared" si="9"/>
        <v>6.6076599094205032E-2</v>
      </c>
      <c r="N71" s="301">
        <f t="shared" si="9"/>
        <v>5.7474628237223532E-2</v>
      </c>
      <c r="O71" s="301">
        <f t="shared" si="9"/>
        <v>5.5356718938902261E-2</v>
      </c>
      <c r="P71" s="301">
        <f t="shared" si="9"/>
        <v>4.9954910226666711E-2</v>
      </c>
      <c r="Q71" s="301">
        <f t="shared" si="9"/>
        <v>7.2371166793131769E-2</v>
      </c>
      <c r="R71" s="301">
        <f t="shared" si="9"/>
        <v>7.142422788439666E-2</v>
      </c>
      <c r="S71" s="301">
        <f t="shared" si="9"/>
        <v>6.5312131903899437E-2</v>
      </c>
      <c r="T71" s="301">
        <f t="shared" si="9"/>
        <v>4.738525986503879E-2</v>
      </c>
      <c r="U71" s="301">
        <f t="shared" si="9"/>
        <v>5.9385884355799265E-2</v>
      </c>
      <c r="V71" s="301">
        <f t="shared" si="9"/>
        <v>5.5012486423327643E-2</v>
      </c>
      <c r="W71" s="301">
        <f t="shared" si="9"/>
        <v>0.13363200102119485</v>
      </c>
      <c r="X71" s="301">
        <f t="shared" si="9"/>
        <v>0.16026083989342235</v>
      </c>
      <c r="Y71" s="301">
        <f t="shared" si="9"/>
        <v>0.13358681291169505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0.21641754579767156</v>
      </c>
      <c r="C72" s="301">
        <f t="shared" si="10"/>
        <v>0.21710769466594107</v>
      </c>
      <c r="D72" s="301">
        <f t="shared" si="10"/>
        <v>0.22753902933961451</v>
      </c>
      <c r="E72" s="301">
        <f t="shared" si="10"/>
        <v>0.20953061025742639</v>
      </c>
      <c r="F72" s="301">
        <f t="shared" si="10"/>
        <v>0.20368160790908393</v>
      </c>
      <c r="G72" s="301">
        <f t="shared" si="10"/>
        <v>0.20563010342924609</v>
      </c>
      <c r="H72" s="301">
        <f t="shared" si="10"/>
        <v>0.19879736549568008</v>
      </c>
      <c r="I72" s="301">
        <f t="shared" si="10"/>
        <v>0.19484177420675597</v>
      </c>
      <c r="J72" s="301">
        <f t="shared" si="10"/>
        <v>0.20393757287718639</v>
      </c>
      <c r="K72" s="301">
        <f t="shared" si="10"/>
        <v>0.20134285126931997</v>
      </c>
      <c r="L72" s="301">
        <f t="shared" si="10"/>
        <v>0.2082284243914225</v>
      </c>
      <c r="M72" s="301">
        <f t="shared" si="10"/>
        <v>0.19000633497900002</v>
      </c>
      <c r="N72" s="301">
        <f t="shared" si="10"/>
        <v>0.18348188291692019</v>
      </c>
      <c r="O72" s="301">
        <f t="shared" si="10"/>
        <v>0.18191156814402826</v>
      </c>
      <c r="P72" s="301">
        <f t="shared" si="10"/>
        <v>0.17759461624139672</v>
      </c>
      <c r="Q72" s="301">
        <f t="shared" si="10"/>
        <v>0.19549764135401049</v>
      </c>
      <c r="R72" s="301">
        <f t="shared" si="10"/>
        <v>0.19479336555020943</v>
      </c>
      <c r="S72" s="301">
        <f t="shared" si="10"/>
        <v>0.19028822252451863</v>
      </c>
      <c r="T72" s="301">
        <f t="shared" si="10"/>
        <v>0.17690208423595591</v>
      </c>
      <c r="U72" s="301">
        <f t="shared" si="10"/>
        <v>0.18578782913851641</v>
      </c>
      <c r="V72" s="301">
        <f t="shared" si="10"/>
        <v>0.18257315767513413</v>
      </c>
      <c r="W72" s="301">
        <f t="shared" si="10"/>
        <v>0.23796496287622729</v>
      </c>
      <c r="X72" s="301">
        <f t="shared" si="10"/>
        <v>0.25398176085036667</v>
      </c>
      <c r="Y72" s="301">
        <f t="shared" si="10"/>
        <v>0.23793375770554076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5.9310273922874281E-2</v>
      </c>
      <c r="C73" s="302">
        <f t="shared" si="11"/>
        <v>5.9037865896745347E-2</v>
      </c>
      <c r="D73" s="302">
        <f t="shared" si="11"/>
        <v>5.4807148786437242E-2</v>
      </c>
      <c r="E73" s="302">
        <f t="shared" si="11"/>
        <v>5.9946002083143442E-2</v>
      </c>
      <c r="F73" s="302">
        <f t="shared" si="11"/>
        <v>6.1468109244974901E-2</v>
      </c>
      <c r="G73" s="302">
        <f t="shared" si="11"/>
        <v>6.0780453887417242E-2</v>
      </c>
      <c r="H73" s="302">
        <f t="shared" si="11"/>
        <v>6.2236436083622636E-2</v>
      </c>
      <c r="I73" s="302">
        <f t="shared" si="11"/>
        <v>6.4590284133506384E-2</v>
      </c>
      <c r="J73" s="302">
        <f t="shared" si="11"/>
        <v>6.0943325625873859E-2</v>
      </c>
      <c r="K73" s="302">
        <f t="shared" si="11"/>
        <v>6.2275741708886424E-2</v>
      </c>
      <c r="L73" s="302">
        <f t="shared" si="11"/>
        <v>5.8615356962508573E-2</v>
      </c>
      <c r="M73" s="302">
        <f t="shared" si="11"/>
        <v>6.6967911815394521E-2</v>
      </c>
      <c r="N73" s="302">
        <f t="shared" si="11"/>
        <v>6.8820998905518613E-2</v>
      </c>
      <c r="O73" s="302">
        <f t="shared" si="11"/>
        <v>6.9348054954487107E-2</v>
      </c>
      <c r="P73" s="302">
        <f t="shared" si="11"/>
        <v>7.0188249527124422E-2</v>
      </c>
      <c r="Q73" s="302">
        <f t="shared" si="11"/>
        <v>6.6913911643461874E-2</v>
      </c>
      <c r="R73" s="302">
        <f t="shared" si="11"/>
        <v>6.713014062861386E-2</v>
      </c>
      <c r="S73" s="302">
        <f t="shared" si="11"/>
        <v>6.861829540567331E-2</v>
      </c>
      <c r="T73" s="302">
        <f t="shared" si="11"/>
        <v>7.2850131771005119E-2</v>
      </c>
      <c r="U73" s="302">
        <f t="shared" si="11"/>
        <v>6.9863581169452987E-2</v>
      </c>
      <c r="V73" s="302">
        <f t="shared" si="11"/>
        <v>7.098147382965142E-2</v>
      </c>
      <c r="W73" s="302">
        <f t="shared" si="11"/>
        <v>5.0060503118166289E-2</v>
      </c>
      <c r="X73" s="302">
        <f t="shared" si="11"/>
        <v>4.1277800307438647E-2</v>
      </c>
      <c r="Y73" s="302">
        <f t="shared" si="11"/>
        <v>5.0071492186370657E-2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3.996680618783495E-2</v>
      </c>
      <c r="C74" s="302">
        <f t="shared" si="12"/>
        <v>3.9787494759777685E-2</v>
      </c>
      <c r="D74" s="302">
        <f t="shared" si="12"/>
        <v>3.6936444359542353E-2</v>
      </c>
      <c r="E74" s="302">
        <f t="shared" si="12"/>
        <v>4.2198114203731533E-2</v>
      </c>
      <c r="F74" s="302">
        <f t="shared" si="12"/>
        <v>4.379664058919383E-2</v>
      </c>
      <c r="G74" s="302">
        <f t="shared" si="12"/>
        <v>4.3313987566489749E-2</v>
      </c>
      <c r="H74" s="302">
        <f t="shared" si="12"/>
        <v>4.5204702729723288E-2</v>
      </c>
      <c r="I74" s="302">
        <f t="shared" si="12"/>
        <v>4.5898043035488445E-2</v>
      </c>
      <c r="J74" s="302">
        <f t="shared" si="12"/>
        <v>4.3838916917908019E-2</v>
      </c>
      <c r="K74" s="302">
        <f t="shared" si="12"/>
        <v>4.4372518613279323E-2</v>
      </c>
      <c r="L74" s="302">
        <f t="shared" si="12"/>
        <v>4.293951765698887E-2</v>
      </c>
      <c r="M74" s="302">
        <f t="shared" si="12"/>
        <v>4.6832589834295862E-2</v>
      </c>
      <c r="N74" s="302">
        <f t="shared" si="12"/>
        <v>4.8375663522594467E-2</v>
      </c>
      <c r="O74" s="302">
        <f t="shared" si="12"/>
        <v>4.8720867609354353E-2</v>
      </c>
      <c r="P74" s="302">
        <f t="shared" si="12"/>
        <v>4.9793601909495069E-2</v>
      </c>
      <c r="Q74" s="302">
        <f t="shared" si="12"/>
        <v>4.5118400833343349E-2</v>
      </c>
      <c r="R74" s="302">
        <f t="shared" si="12"/>
        <v>4.5289996268090077E-2</v>
      </c>
      <c r="S74" s="302">
        <f t="shared" si="12"/>
        <v>4.6345750232039573E-2</v>
      </c>
      <c r="T74" s="302">
        <f t="shared" si="12"/>
        <v>4.9402753428648367E-2</v>
      </c>
      <c r="U74" s="302">
        <f t="shared" si="12"/>
        <v>4.7434784719303208E-2</v>
      </c>
      <c r="V74" s="302">
        <f t="shared" si="12"/>
        <v>4.8146040018836621E-2</v>
      </c>
      <c r="W74" s="302">
        <f t="shared" si="12"/>
        <v>3.3787296694557968E-2</v>
      </c>
      <c r="X74" s="302">
        <f t="shared" si="12"/>
        <v>2.7875881895575421E-2</v>
      </c>
      <c r="Y74" s="302">
        <f t="shared" si="12"/>
        <v>3.3797217691442172E-2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0.11714046568696231</v>
      </c>
      <c r="C76" s="302">
        <f t="shared" si="14"/>
        <v>0.11828233400941802</v>
      </c>
      <c r="D76" s="302">
        <f t="shared" si="14"/>
        <v>0.13579543619363493</v>
      </c>
      <c r="E76" s="302">
        <f t="shared" si="14"/>
        <v>0.10738649397055142</v>
      </c>
      <c r="F76" s="302">
        <f t="shared" si="14"/>
        <v>9.8416858074915181E-2</v>
      </c>
      <c r="G76" s="302">
        <f t="shared" si="14"/>
        <v>0.10153566197533911</v>
      </c>
      <c r="H76" s="302">
        <f t="shared" si="14"/>
        <v>9.1356226682334202E-2</v>
      </c>
      <c r="I76" s="302">
        <f t="shared" si="14"/>
        <v>8.4353447037761153E-2</v>
      </c>
      <c r="J76" s="302">
        <f t="shared" si="14"/>
        <v>9.9155330333404512E-2</v>
      </c>
      <c r="K76" s="302">
        <f t="shared" si="14"/>
        <v>9.4694590947154225E-2</v>
      </c>
      <c r="L76" s="302">
        <f t="shared" si="14"/>
        <v>0.10667354977192506</v>
      </c>
      <c r="M76" s="302">
        <f t="shared" si="14"/>
        <v>7.620583332930965E-2</v>
      </c>
      <c r="N76" s="302">
        <f t="shared" si="14"/>
        <v>6.6285220488807098E-2</v>
      </c>
      <c r="O76" s="302">
        <f t="shared" si="14"/>
        <v>6.3842645580186833E-2</v>
      </c>
      <c r="P76" s="302">
        <f t="shared" si="14"/>
        <v>5.7612764804777235E-2</v>
      </c>
      <c r="Q76" s="302">
        <f t="shared" si="14"/>
        <v>8.3465328877205258E-2</v>
      </c>
      <c r="R76" s="302">
        <f t="shared" si="14"/>
        <v>8.2373228653505506E-2</v>
      </c>
      <c r="S76" s="302">
        <f t="shared" si="14"/>
        <v>7.532417688680576E-2</v>
      </c>
      <c r="T76" s="302">
        <f t="shared" si="14"/>
        <v>5.4649199036302443E-2</v>
      </c>
      <c r="U76" s="302">
        <f t="shared" si="14"/>
        <v>6.8489463249760213E-2</v>
      </c>
      <c r="V76" s="302">
        <f t="shared" si="14"/>
        <v>6.3445643826646095E-2</v>
      </c>
      <c r="W76" s="302">
        <f t="shared" si="14"/>
        <v>0.15411716306350301</v>
      </c>
      <c r="X76" s="302">
        <f t="shared" si="14"/>
        <v>0.18482807864735262</v>
      </c>
      <c r="Y76" s="302">
        <f t="shared" si="14"/>
        <v>0.15406504782772792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2.9486836280476492E-2</v>
      </c>
      <c r="C77" s="235">
        <f t="shared" si="15"/>
        <v>2.9774269697107173E-2</v>
      </c>
      <c r="D77" s="235">
        <f t="shared" si="15"/>
        <v>3.4182703399678105E-2</v>
      </c>
      <c r="E77" s="235">
        <f t="shared" si="15"/>
        <v>2.7031546680938739E-2</v>
      </c>
      <c r="F77" s="235">
        <f t="shared" si="15"/>
        <v>2.4773691689505599E-2</v>
      </c>
      <c r="G77" s="235">
        <f t="shared" si="15"/>
        <v>2.555876335080896E-2</v>
      </c>
      <c r="H77" s="235">
        <f t="shared" si="15"/>
        <v>2.2996375194399676E-2</v>
      </c>
      <c r="I77" s="235">
        <f t="shared" si="15"/>
        <v>2.1233621258969822E-2</v>
      </c>
      <c r="J77" s="235">
        <f t="shared" si="15"/>
        <v>2.4959581428427562E-2</v>
      </c>
      <c r="K77" s="235">
        <f t="shared" si="15"/>
        <v>2.3836715037203426E-2</v>
      </c>
      <c r="L77" s="235">
        <f t="shared" si="15"/>
        <v>2.6852082917168257E-2</v>
      </c>
      <c r="M77" s="235">
        <f t="shared" si="15"/>
        <v>1.9182687364446172E-2</v>
      </c>
      <c r="N77" s="235">
        <f t="shared" si="15"/>
        <v>1.6685450522212486E-2</v>
      </c>
      <c r="O77" s="235">
        <f t="shared" si="15"/>
        <v>1.6070600598141364E-2</v>
      </c>
      <c r="P77" s="235">
        <f t="shared" si="15"/>
        <v>1.4502402338094356E-2</v>
      </c>
      <c r="Q77" s="235">
        <f t="shared" si="15"/>
        <v>2.1010062349207482E-2</v>
      </c>
      <c r="R77" s="235">
        <f t="shared" si="15"/>
        <v>2.0735156659621414E-2</v>
      </c>
      <c r="S77" s="235">
        <f t="shared" si="15"/>
        <v>1.8960755011494679E-2</v>
      </c>
      <c r="T77" s="235">
        <f t="shared" si="15"/>
        <v>1.375640753511171E-2</v>
      </c>
      <c r="U77" s="235">
        <f t="shared" si="15"/>
        <v>1.724030699331738E-2</v>
      </c>
      <c r="V77" s="235">
        <f t="shared" si="15"/>
        <v>1.5970666509258685E-2</v>
      </c>
      <c r="W77" s="235">
        <f t="shared" si="15"/>
        <v>3.8794685752822682E-2</v>
      </c>
      <c r="X77" s="235">
        <f t="shared" si="15"/>
        <v>4.6525299888030947E-2</v>
      </c>
      <c r="Y77" s="235">
        <f t="shared" si="15"/>
        <v>3.8781567199673642E-2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341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>IF(B$5=0,0,B$5/TEL_fec!B$5)</f>
        <v>0.48580371719655835</v>
      </c>
      <c r="C81" s="322">
        <f>IF(C$5=0,0,C$5/TEL_fec!C$5)</f>
        <v>0.48563673056750517</v>
      </c>
      <c r="D81" s="322">
        <f>IF(D$5=0,0,D$5/TEL_fec!D$5)</f>
        <v>0.48509833554600928</v>
      </c>
      <c r="E81" s="322">
        <f>IF(E$5=0,0,E$5/TEL_fec!E$5)</f>
        <v>0.48798707498086191</v>
      </c>
      <c r="F81" s="322">
        <f>IF(F$5=0,0,F$5/TEL_fec!F$5)</f>
        <v>0.48891019074999653</v>
      </c>
      <c r="G81" s="322">
        <f>IF(G$5=0,0,G$5/TEL_fec!G$5)</f>
        <v>0.48872827435861105</v>
      </c>
      <c r="H81" s="322">
        <f>IF(H$5=0,0,H$5/TEL_fec!H$5)</f>
        <v>0.49036074443061833</v>
      </c>
      <c r="I81" s="322">
        <f>IF(I$5=0,0,I$5/TEL_fec!I$5)</f>
        <v>0.49038523871279344</v>
      </c>
      <c r="J81" s="322">
        <f>IF(J$5=0,0,J$5/TEL_fec!J$5)</f>
        <v>0.48960559384171237</v>
      </c>
      <c r="K81" s="322">
        <f>IF(K$5=0,0,K$5/TEL_fec!K$5)</f>
        <v>0.489688064644416</v>
      </c>
      <c r="L81" s="322">
        <f>IF(L$5=0,0,L$5/TEL_fec!L$5)</f>
        <v>0.48937934124642291</v>
      </c>
      <c r="M81" s="322">
        <f>IF(M$5=0,0,M$5/TEL_fec!M$5)</f>
        <v>0.49070813214721315</v>
      </c>
      <c r="N81" s="322">
        <f>IF(N$5=0,0,N$5/TEL_fec!N$5)</f>
        <v>0.49193638905972792</v>
      </c>
      <c r="O81" s="322">
        <f>IF(O$5=0,0,O$5/TEL_fec!O$5)</f>
        <v>0.49211947352266622</v>
      </c>
      <c r="P81" s="322">
        <f>IF(P$5=0,0,P$5/TEL_fec!P$5)</f>
        <v>0.49336362098837017</v>
      </c>
      <c r="Q81" s="322">
        <f>IF(Q$5=0,0,Q$5/TEL_fec!Q$5)</f>
        <v>0.48854470736689687</v>
      </c>
      <c r="R81" s="322">
        <f>IF(R$5=0,0,R$5/TEL_fec!R$5)</f>
        <v>0.48861423702956108</v>
      </c>
      <c r="S81" s="322">
        <f>IF(S$5=0,0,S$5/TEL_fec!S$5)</f>
        <v>0.48935959555086456</v>
      </c>
      <c r="T81" s="322">
        <f>IF(T$5=0,0,T$5/TEL_fec!T$5)</f>
        <v>0.49166756232085884</v>
      </c>
      <c r="U81" s="322">
        <f>IF(U$5=0,0,U$5/TEL_fec!U$5)</f>
        <v>0.49029287184643427</v>
      </c>
      <c r="V81" s="322">
        <f>IF(V$5=0,0,V$5/TEL_fec!V$5)</f>
        <v>0.49072330898292993</v>
      </c>
      <c r="W81" s="322">
        <f>IF(W$5=0,0,W$5/TEL_fec!W$5)</f>
        <v>0.48482987358583018</v>
      </c>
      <c r="X81" s="322">
        <f>IF(X$5=0,0,X$5/TEL_fec!X$5)</f>
        <v>0.48695186000680418</v>
      </c>
      <c r="Y81" s="322">
        <f>IF(Y$5=0,0,Y$5/TEL_fec!Y$5)</f>
        <v>0.48492360732306361</v>
      </c>
      <c r="DA81" s="95"/>
    </row>
    <row r="82" spans="1:105" ht="12" customHeight="1" x14ac:dyDescent="0.25">
      <c r="A82" s="55" t="s">
        <v>91</v>
      </c>
      <c r="B82" s="334">
        <f>IF(B$6=0,0,B$6/TEL_fec!B$6)</f>
        <v>0.478333735242219</v>
      </c>
      <c r="C82" s="334">
        <f>IF(C$6=0,0,C$6/TEL_fec!C$6)</f>
        <v>0.47833373524221889</v>
      </c>
      <c r="D82" s="334">
        <f>IF(D$6=0,0,D$6/TEL_fec!D$6)</f>
        <v>0.47833373524221873</v>
      </c>
      <c r="E82" s="334">
        <f>IF(E$6=0,0,E$6/TEL_fec!E$6)</f>
        <v>0.47833373524221895</v>
      </c>
      <c r="F82" s="334">
        <f>IF(F$6=0,0,F$6/TEL_fec!F$6)</f>
        <v>0.47833373524221889</v>
      </c>
      <c r="G82" s="334">
        <f>IF(G$6=0,0,G$6/TEL_fec!G$6)</f>
        <v>0.47833373524221895</v>
      </c>
      <c r="H82" s="334">
        <f>IF(H$6=0,0,H$6/TEL_fec!H$6)</f>
        <v>0.478333735242219</v>
      </c>
      <c r="I82" s="334">
        <f>IF(I$6=0,0,I$6/TEL_fec!I$6)</f>
        <v>0.47833373524221889</v>
      </c>
      <c r="J82" s="334">
        <f>IF(J$6=0,0,J$6/TEL_fec!J$6)</f>
        <v>0.47833373524221895</v>
      </c>
      <c r="K82" s="334">
        <f>IF(K$6=0,0,K$6/TEL_fec!K$6)</f>
        <v>0.47833373524221895</v>
      </c>
      <c r="L82" s="334">
        <f>IF(L$6=0,0,L$6/TEL_fec!L$6)</f>
        <v>0.47833373524221889</v>
      </c>
      <c r="M82" s="334">
        <f>IF(M$6=0,0,M$6/TEL_fec!M$6)</f>
        <v>0.47833373524221895</v>
      </c>
      <c r="N82" s="334">
        <f>IF(N$6=0,0,N$6/TEL_fec!N$6)</f>
        <v>0.47833373524221895</v>
      </c>
      <c r="O82" s="334">
        <f>IF(O$6=0,0,O$6/TEL_fec!O$6)</f>
        <v>0.47833373524221889</v>
      </c>
      <c r="P82" s="334">
        <f>IF(P$6=0,0,P$6/TEL_fec!P$6)</f>
        <v>0.478333735242219</v>
      </c>
      <c r="Q82" s="334">
        <f>IF(Q$6=0,0,Q$6/TEL_fec!Q$6)</f>
        <v>0.47833373524221889</v>
      </c>
      <c r="R82" s="334">
        <f>IF(R$6=0,0,R$6/TEL_fec!R$6)</f>
        <v>0.47833373524221889</v>
      </c>
      <c r="S82" s="334">
        <f>IF(S$6=0,0,S$6/TEL_fec!S$6)</f>
        <v>0.47833373524221906</v>
      </c>
      <c r="T82" s="334">
        <f>IF(T$6=0,0,T$6/TEL_fec!T$6)</f>
        <v>0.47833373524221895</v>
      </c>
      <c r="U82" s="334">
        <f>IF(U$6=0,0,U$6/TEL_fec!U$6)</f>
        <v>0.47833373524221895</v>
      </c>
      <c r="V82" s="334">
        <f>IF(V$6=0,0,V$6/TEL_fec!V$6)</f>
        <v>0.478333735242219</v>
      </c>
      <c r="W82" s="334">
        <f>IF(W$6=0,0,W$6/TEL_fec!W$6)</f>
        <v>0.478333735242219</v>
      </c>
      <c r="X82" s="334">
        <f>IF(X$6=0,0,X$6/TEL_fec!X$6)</f>
        <v>0.47833373524221895</v>
      </c>
      <c r="Y82" s="334">
        <f>IF(Y$6=0,0,Y$6/TEL_fec!Y$6)</f>
        <v>0.47833373524221895</v>
      </c>
      <c r="DA82" s="67"/>
    </row>
    <row r="83" spans="1:105" ht="12" customHeight="1" x14ac:dyDescent="0.25">
      <c r="A83" s="173" t="s">
        <v>92</v>
      </c>
      <c r="B83" s="335">
        <f>IF(B$7=0,0,B$7/TEL_fec!B$7)</f>
        <v>0.1228728030351867</v>
      </c>
      <c r="C83" s="335">
        <f>IF(C$7=0,0,C$7/TEL_fec!C$7)</f>
        <v>0.12287280303518668</v>
      </c>
      <c r="D83" s="335">
        <f>IF(D$7=0,0,D$7/TEL_fec!D$7)</f>
        <v>0.1228728030351867</v>
      </c>
      <c r="E83" s="335">
        <f>IF(E$7=0,0,E$7/TEL_fec!E$7)</f>
        <v>0.12287280303518668</v>
      </c>
      <c r="F83" s="335">
        <f>IF(F$7=0,0,F$7/TEL_fec!F$7)</f>
        <v>0.12287280303518668</v>
      </c>
      <c r="G83" s="335">
        <f>IF(G$7=0,0,G$7/TEL_fec!G$7)</f>
        <v>0.12287280303518668</v>
      </c>
      <c r="H83" s="335">
        <f>IF(H$7=0,0,H$7/TEL_fec!H$7)</f>
        <v>0.1228728030351867</v>
      </c>
      <c r="I83" s="335">
        <f>IF(I$7=0,0,I$7/TEL_fec!I$7)</f>
        <v>0.12287280303518669</v>
      </c>
      <c r="J83" s="335">
        <f>IF(J$7=0,0,J$7/TEL_fec!J$7)</f>
        <v>0.1228728030351867</v>
      </c>
      <c r="K83" s="335">
        <f>IF(K$7=0,0,K$7/TEL_fec!K$7)</f>
        <v>0.12287280303518668</v>
      </c>
      <c r="L83" s="335">
        <f>IF(L$7=0,0,L$7/TEL_fec!L$7)</f>
        <v>0.12287280303518672</v>
      </c>
      <c r="M83" s="335">
        <f>IF(M$7=0,0,M$7/TEL_fec!M$7)</f>
        <v>0.12287280303518668</v>
      </c>
      <c r="N83" s="335">
        <f>IF(N$7=0,0,N$7/TEL_fec!N$7)</f>
        <v>0.1228728030351867</v>
      </c>
      <c r="O83" s="335">
        <f>IF(O$7=0,0,O$7/TEL_fec!O$7)</f>
        <v>0.12287280303518666</v>
      </c>
      <c r="P83" s="335">
        <f>IF(P$7=0,0,P$7/TEL_fec!P$7)</f>
        <v>0.12287280303518668</v>
      </c>
      <c r="Q83" s="335">
        <f>IF(Q$7=0,0,Q$7/TEL_fec!Q$7)</f>
        <v>0.12287280303518669</v>
      </c>
      <c r="R83" s="335">
        <f>IF(R$7=0,0,R$7/TEL_fec!R$7)</f>
        <v>0.12287280303518668</v>
      </c>
      <c r="S83" s="335">
        <f>IF(S$7=0,0,S$7/TEL_fec!S$7)</f>
        <v>0.1228728030351867</v>
      </c>
      <c r="T83" s="335">
        <f>IF(T$7=0,0,T$7/TEL_fec!T$7)</f>
        <v>0.12287280303518663</v>
      </c>
      <c r="U83" s="335">
        <f>IF(U$7=0,0,U$7/TEL_fec!U$7)</f>
        <v>0.12287280303518665</v>
      </c>
      <c r="V83" s="335">
        <f>IF(V$7=0,0,V$7/TEL_fec!V$7)</f>
        <v>0.12287280303518669</v>
      </c>
      <c r="W83" s="335">
        <f>IF(W$7=0,0,W$7/TEL_fec!W$7)</f>
        <v>0.12287280303518668</v>
      </c>
      <c r="X83" s="335">
        <f>IF(X$7=0,0,X$7/TEL_fec!X$7)</f>
        <v>0.1228728030351867</v>
      </c>
      <c r="Y83" s="335">
        <f>IF(Y$7=0,0,Y$7/TEL_fec!Y$7)</f>
        <v>0.1228728030351867</v>
      </c>
      <c r="DA83" s="177"/>
    </row>
    <row r="84" spans="1:105" ht="12" customHeight="1" x14ac:dyDescent="0.25">
      <c r="A84" s="173" t="s">
        <v>93</v>
      </c>
      <c r="B84" s="335">
        <f>IF(B$8=0,0,B$8/TEL_fec!B$8)</f>
        <v>0.66243193569983427</v>
      </c>
      <c r="C84" s="335">
        <f>IF(C$8=0,0,C$8/TEL_fec!C$8)</f>
        <v>0.66243193569983405</v>
      </c>
      <c r="D84" s="335">
        <f>IF(D$8=0,0,D$8/TEL_fec!D$8)</f>
        <v>0.66243193569983416</v>
      </c>
      <c r="E84" s="335">
        <f>IF(E$8=0,0,E$8/TEL_fec!E$8)</f>
        <v>0.66243193569983416</v>
      </c>
      <c r="F84" s="335">
        <f>IF(F$8=0,0,F$8/TEL_fec!F$8)</f>
        <v>0.66243193569983405</v>
      </c>
      <c r="G84" s="335">
        <f>IF(G$8=0,0,G$8/TEL_fec!G$8)</f>
        <v>0.66243193569983416</v>
      </c>
      <c r="H84" s="335">
        <f>IF(H$8=0,0,H$8/TEL_fec!H$8)</f>
        <v>0.66243193569983405</v>
      </c>
      <c r="I84" s="335">
        <f>IF(I$8=0,0,I$8/TEL_fec!I$8)</f>
        <v>0.66243193569983405</v>
      </c>
      <c r="J84" s="335">
        <f>IF(J$8=0,0,J$8/TEL_fec!J$8)</f>
        <v>0.66243193569983405</v>
      </c>
      <c r="K84" s="335">
        <f>IF(K$8=0,0,K$8/TEL_fec!K$8)</f>
        <v>0.66243193569983416</v>
      </c>
      <c r="L84" s="335">
        <f>IF(L$8=0,0,L$8/TEL_fec!L$8)</f>
        <v>0.66243193569983394</v>
      </c>
      <c r="M84" s="335">
        <f>IF(M$8=0,0,M$8/TEL_fec!M$8)</f>
        <v>0.66243193569983427</v>
      </c>
      <c r="N84" s="335">
        <f>IF(N$8=0,0,N$8/TEL_fec!N$8)</f>
        <v>0.66243193569983394</v>
      </c>
      <c r="O84" s="335">
        <f>IF(O$8=0,0,O$8/TEL_fec!O$8)</f>
        <v>0.66243193569983416</v>
      </c>
      <c r="P84" s="335">
        <f>IF(P$8=0,0,P$8/TEL_fec!P$8)</f>
        <v>0.66243193569983416</v>
      </c>
      <c r="Q84" s="335">
        <f>IF(Q$8=0,0,Q$8/TEL_fec!Q$8)</f>
        <v>0.66243193569983394</v>
      </c>
      <c r="R84" s="335">
        <f>IF(R$8=0,0,R$8/TEL_fec!R$8)</f>
        <v>0.66243193569983394</v>
      </c>
      <c r="S84" s="335">
        <f>IF(S$8=0,0,S$8/TEL_fec!S$8)</f>
        <v>0.66243193569983416</v>
      </c>
      <c r="T84" s="335">
        <f>IF(T$8=0,0,T$8/TEL_fec!T$8)</f>
        <v>0.66243193569983405</v>
      </c>
      <c r="U84" s="335">
        <f>IF(U$8=0,0,U$8/TEL_fec!U$8)</f>
        <v>0.66243193569983405</v>
      </c>
      <c r="V84" s="335">
        <f>IF(V$8=0,0,V$8/TEL_fec!V$8)</f>
        <v>0.66243193569983416</v>
      </c>
      <c r="W84" s="335">
        <f>IF(W$8=0,0,W$8/TEL_fec!W$8)</f>
        <v>0.66243193569983405</v>
      </c>
      <c r="X84" s="335">
        <f>IF(X$8=0,0,X$8/TEL_fec!X$8)</f>
        <v>0.66243193569983416</v>
      </c>
      <c r="Y84" s="335">
        <f>IF(Y$8=0,0,Y$8/TEL_fec!Y$8)</f>
        <v>0.66243193569983405</v>
      </c>
      <c r="DA84" s="177"/>
    </row>
    <row r="85" spans="1:105" ht="12" customHeight="1" x14ac:dyDescent="0.25">
      <c r="A85" s="173" t="s">
        <v>94</v>
      </c>
      <c r="B85" s="335">
        <f>IF(B$9=0,0,B$9/TEL_fec!B$9)</f>
        <v>0.4761992322448993</v>
      </c>
      <c r="C85" s="335">
        <f>IF(C$9=0,0,C$9/TEL_fec!C$9)</f>
        <v>0.4761992322448993</v>
      </c>
      <c r="D85" s="335">
        <f>IF(D$9=0,0,D$9/TEL_fec!D$9)</f>
        <v>0.47619923224489907</v>
      </c>
      <c r="E85" s="335">
        <f>IF(E$9=0,0,E$9/TEL_fec!E$9)</f>
        <v>0.47619923224489935</v>
      </c>
      <c r="F85" s="335">
        <f>IF(F$9=0,0,F$9/TEL_fec!F$9)</f>
        <v>0.47619923224489924</v>
      </c>
      <c r="G85" s="335">
        <f>IF(G$9=0,0,G$9/TEL_fec!G$9)</f>
        <v>0.47619923224489918</v>
      </c>
      <c r="H85" s="335">
        <f>IF(H$9=0,0,H$9/TEL_fec!H$9)</f>
        <v>0.47619923224489935</v>
      </c>
      <c r="I85" s="335">
        <f>IF(I$9=0,0,I$9/TEL_fec!I$9)</f>
        <v>0.4761992322448993</v>
      </c>
      <c r="J85" s="335">
        <f>IF(J$9=0,0,J$9/TEL_fec!J$9)</f>
        <v>0.47619923224489924</v>
      </c>
      <c r="K85" s="335">
        <f>IF(K$9=0,0,K$9/TEL_fec!K$9)</f>
        <v>0.47619923224489918</v>
      </c>
      <c r="L85" s="335">
        <f>IF(L$9=0,0,L$9/TEL_fec!L$9)</f>
        <v>0.47619923224489924</v>
      </c>
      <c r="M85" s="335">
        <f>IF(M$9=0,0,M$9/TEL_fec!M$9)</f>
        <v>0.4761992322448993</v>
      </c>
      <c r="N85" s="335">
        <f>IF(N$9=0,0,N$9/TEL_fec!N$9)</f>
        <v>0.47619923224489924</v>
      </c>
      <c r="O85" s="335">
        <f>IF(O$9=0,0,O$9/TEL_fec!O$9)</f>
        <v>0.47619923224489918</v>
      </c>
      <c r="P85" s="335">
        <f>IF(P$9=0,0,P$9/TEL_fec!P$9)</f>
        <v>0.47619923224489935</v>
      </c>
      <c r="Q85" s="335">
        <f>IF(Q$9=0,0,Q$9/TEL_fec!Q$9)</f>
        <v>0.47619923224489918</v>
      </c>
      <c r="R85" s="335">
        <f>IF(R$9=0,0,R$9/TEL_fec!R$9)</f>
        <v>0.47619923224489913</v>
      </c>
      <c r="S85" s="335">
        <f>IF(S$9=0,0,S$9/TEL_fec!S$9)</f>
        <v>0.47619923224489918</v>
      </c>
      <c r="T85" s="335">
        <f>IF(T$9=0,0,T$9/TEL_fec!T$9)</f>
        <v>0.47619923224489913</v>
      </c>
      <c r="U85" s="335">
        <f>IF(U$9=0,0,U$9/TEL_fec!U$9)</f>
        <v>0.47619923224489924</v>
      </c>
      <c r="V85" s="335">
        <f>IF(V$9=0,0,V$9/TEL_fec!V$9)</f>
        <v>0.47619923224489913</v>
      </c>
      <c r="W85" s="335">
        <f>IF(W$9=0,0,W$9/TEL_fec!W$9)</f>
        <v>0.47619923224489907</v>
      </c>
      <c r="X85" s="335">
        <f>IF(X$9=0,0,X$9/TEL_fec!X$9)</f>
        <v>0.47619923224489924</v>
      </c>
      <c r="Y85" s="335">
        <f>IF(Y$9=0,0,Y$9/TEL_fec!Y$9)</f>
        <v>0.47619923224489918</v>
      </c>
      <c r="DA85" s="177"/>
    </row>
    <row r="86" spans="1:105" ht="12" customHeight="1" x14ac:dyDescent="0.25">
      <c r="A86" s="56" t="s">
        <v>95</v>
      </c>
      <c r="B86" s="336">
        <f>IF(B$10=0,0,B$10/TEL_fec!B$10)</f>
        <v>0.67534440901396109</v>
      </c>
      <c r="C86" s="336">
        <f>IF(C$10=0,0,C$10/TEL_fec!C$10)</f>
        <v>0.67548272229914996</v>
      </c>
      <c r="D86" s="336">
        <f>IF(D$10=0,0,D$10/TEL_fec!D$10)</f>
        <v>0.68513413817955759</v>
      </c>
      <c r="E86" s="336">
        <f>IF(E$10=0,0,E$10/TEL_fec!E$10)</f>
        <v>0.67322620613174189</v>
      </c>
      <c r="F86" s="336">
        <f>IF(F$10=0,0,F$10/TEL_fec!F$10)</f>
        <v>0.670368031982851</v>
      </c>
      <c r="G86" s="336">
        <f>IF(G$10=0,0,G$10/TEL_fec!G$10)</f>
        <v>0.6714718684859502</v>
      </c>
      <c r="H86" s="336">
        <f>IF(H$10=0,0,H$10/TEL_fec!H$10)</f>
        <v>0.6699989602930605</v>
      </c>
      <c r="I86" s="336">
        <f>IF(I$10=0,0,I$10/TEL_fec!I$10)</f>
        <v>0.66822496632724648</v>
      </c>
      <c r="J86" s="336">
        <f>IF(J$10=0,0,J$10/TEL_fec!J$10)</f>
        <v>0.67241171645353548</v>
      </c>
      <c r="K86" s="336">
        <f>IF(K$10=0,0,K$10/TEL_fec!K$10)</f>
        <v>0.67088824834582661</v>
      </c>
      <c r="L86" s="336">
        <f>IF(L$10=0,0,L$10/TEL_fec!L$10)</f>
        <v>0.6753196218599784</v>
      </c>
      <c r="M86" s="336">
        <f>IF(M$10=0,0,M$10/TEL_fec!M$10)</f>
        <v>0.66712664698742574</v>
      </c>
      <c r="N86" s="336">
        <f>IF(N$10=0,0,N$10/TEL_fec!N$10)</f>
        <v>0.66620128061037265</v>
      </c>
      <c r="O86" s="336">
        <f>IF(O$10=0,0,O$10/TEL_fec!O$10)</f>
        <v>0.66584542845456562</v>
      </c>
      <c r="P86" s="336">
        <f>IF(P$10=0,0,P$10/TEL_fec!P$10)</f>
        <v>0.66596918363943425</v>
      </c>
      <c r="Q86" s="336">
        <f>IF(Q$10=0,0,Q$10/TEL_fec!Q$10)</f>
        <v>0.66790316400603467</v>
      </c>
      <c r="R86" s="336">
        <f>IF(R$10=0,0,R$10/TEL_fec!R$10)</f>
        <v>0.6676276219888263</v>
      </c>
      <c r="S86" s="336">
        <f>IF(S$10=0,0,S$10/TEL_fec!S$10)</f>
        <v>0.66695144851121158</v>
      </c>
      <c r="T86" s="336">
        <f>IF(T$10=0,0,T$10/TEL_fec!T$10)</f>
        <v>0.66558902062472469</v>
      </c>
      <c r="U86" s="336">
        <f>IF(U$10=0,0,U$10/TEL_fec!U$10)</f>
        <v>0.66640805406594139</v>
      </c>
      <c r="V86" s="336">
        <f>IF(V$10=0,0,V$10/TEL_fec!V$10)</f>
        <v>0.66597581467961464</v>
      </c>
      <c r="W86" s="336">
        <f>IF(W$10=0,0,W$10/TEL_fec!W$10)</f>
        <v>0.7000373873414456</v>
      </c>
      <c r="X86" s="336">
        <f>IF(X$10=0,0,X$10/TEL_fec!X$10)</f>
        <v>0.74347263657851814</v>
      </c>
      <c r="Y86" s="336">
        <f>IF(Y$10=0,0,Y$10/TEL_fec!Y$10)</f>
        <v>0.70029124820233579</v>
      </c>
      <c r="DA86" s="68"/>
    </row>
    <row r="87" spans="1:105" ht="12" customHeight="1" x14ac:dyDescent="0.25">
      <c r="A87" s="174" t="s">
        <v>2707</v>
      </c>
      <c r="B87" s="349">
        <f>IF(B$16=0,0,B$16/TEL_fec!B$16)</f>
        <v>0.53919771551813611</v>
      </c>
      <c r="C87" s="349">
        <f>IF(C$16=0,0,C$16/TEL_fec!C$16)</f>
        <v>0.53903320875829941</v>
      </c>
      <c r="D87" s="349">
        <f>IF(D$16=0,0,D$16/TEL_fec!D$16)</f>
        <v>0.53902636393730441</v>
      </c>
      <c r="E87" s="349">
        <f>IF(E$16=0,0,E$16/TEL_fec!E$16)</f>
        <v>0.54436385254843189</v>
      </c>
      <c r="F87" s="349">
        <f>IF(F$16=0,0,F$16/TEL_fec!F$16)</f>
        <v>0.54547418584263441</v>
      </c>
      <c r="G87" s="349">
        <f>IF(G$16=0,0,G$16/TEL_fec!G$16)</f>
        <v>0.54554688918032357</v>
      </c>
      <c r="H87" s="349">
        <f>IF(H$16=0,0,H$16/TEL_fec!H$16)</f>
        <v>0.54764507417780961</v>
      </c>
      <c r="I87" s="349">
        <f>IF(I$16=0,0,I$16/TEL_fec!I$16)</f>
        <v>0.54566225259202894</v>
      </c>
      <c r="J87" s="349">
        <f>IF(J$16=0,0,J$16/TEL_fec!J$16)</f>
        <v>0.54697715784721124</v>
      </c>
      <c r="K87" s="349">
        <f>IF(K$16=0,0,K$16/TEL_fec!K$16)</f>
        <v>0.54608896102779725</v>
      </c>
      <c r="L87" s="349">
        <f>IF(L$16=0,0,L$16/TEL_fec!L$16)</f>
        <v>0.54834301741163993</v>
      </c>
      <c r="M87" s="349">
        <f>IF(M$16=0,0,M$16/TEL_fec!M$16)</f>
        <v>0.54412486247868064</v>
      </c>
      <c r="N87" s="349">
        <f>IF(N$16=0,0,N$16/TEL_fec!N$16)</f>
        <v>0.54467018638092879</v>
      </c>
      <c r="O87" s="349">
        <f>IF(O$16=0,0,O$16/TEL_fec!O$16)</f>
        <v>0.54454319060789236</v>
      </c>
      <c r="P87" s="349">
        <f>IF(P$16=0,0,P$16/TEL_fec!P$16)</f>
        <v>0.54572189538110716</v>
      </c>
      <c r="Q87" s="349">
        <f>IF(Q$16=0,0,Q$16/TEL_fec!Q$16)</f>
        <v>0.53982461780804514</v>
      </c>
      <c r="R87" s="349">
        <f>IF(R$16=0,0,R$16/TEL_fec!R$16)</f>
        <v>0.53983188316191499</v>
      </c>
      <c r="S87" s="349">
        <f>IF(S$16=0,0,S$16/TEL_fec!S$16)</f>
        <v>0.54004348476926656</v>
      </c>
      <c r="T87" s="349">
        <f>IF(T$16=0,0,T$16/TEL_fec!T$16)</f>
        <v>0.54057979871493578</v>
      </c>
      <c r="U87" s="349">
        <f>IF(U$16=0,0,U$16/TEL_fec!U$16)</f>
        <v>0.54074346452948907</v>
      </c>
      <c r="V87" s="349">
        <f>IF(V$16=0,0,V$16/TEL_fec!V$16)</f>
        <v>0.5405772078771488</v>
      </c>
      <c r="W87" s="349">
        <f>IF(W$16=0,0,W$16/TEL_fec!W$16)</f>
        <v>0.53843455735290202</v>
      </c>
      <c r="X87" s="349">
        <f>IF(X$16=0,0,X$16/TEL_fec!X$16)</f>
        <v>0.53811940976496864</v>
      </c>
      <c r="Y87" s="349">
        <f>IF(Y$16=0,0,Y$16/TEL_fec!Y$16)</f>
        <v>0.53861061575944802</v>
      </c>
      <c r="DA87" s="178"/>
    </row>
    <row r="88" spans="1:105" ht="12" customHeight="1" x14ac:dyDescent="0.25">
      <c r="A88" s="174" t="s">
        <v>2719</v>
      </c>
      <c r="B88" s="349">
        <f>IF(B$27=0,0,B$27/TEL_fec!B$27)</f>
        <v>0.47698259449681274</v>
      </c>
      <c r="C88" s="349">
        <f>IF(C$27=0,0,C$27/TEL_fec!C$27)</f>
        <v>0.4768370692861878</v>
      </c>
      <c r="D88" s="349">
        <f>IF(D$27=0,0,D$27/TEL_fec!D$27)</f>
        <v>0.47683101425223084</v>
      </c>
      <c r="E88" s="349">
        <f>IF(E$27=0,0,E$27/TEL_fec!E$27)</f>
        <v>0.48155263879284377</v>
      </c>
      <c r="F88" s="349">
        <f>IF(F$27=0,0,F$27/TEL_fec!F$27)</f>
        <v>0.48253485670694607</v>
      </c>
      <c r="G88" s="349">
        <f>IF(G$27=0,0,G$27/TEL_fec!G$27)</f>
        <v>0.48259917119797863</v>
      </c>
      <c r="H88" s="349">
        <f>IF(H$27=0,0,H$27/TEL_fec!H$27)</f>
        <v>0.48445525792652361</v>
      </c>
      <c r="I88" s="349">
        <f>IF(I$27=0,0,I$27/TEL_fec!I$27)</f>
        <v>0.48270122344679467</v>
      </c>
      <c r="J88" s="349">
        <f>IF(J$27=0,0,J$27/TEL_fec!J$27)</f>
        <v>0.48386440886484061</v>
      </c>
      <c r="K88" s="349">
        <f>IF(K$27=0,0,K$27/TEL_fec!K$27)</f>
        <v>0.48307869629382044</v>
      </c>
      <c r="L88" s="349">
        <f>IF(L$27=0,0,L$27/TEL_fec!L$27)</f>
        <v>0.48507266924875792</v>
      </c>
      <c r="M88" s="349">
        <f>IF(M$27=0,0,M$27/TEL_fec!M$27)</f>
        <v>0.48134122450037131</v>
      </c>
      <c r="N88" s="349">
        <f>IF(N$27=0,0,N$27/TEL_fec!N$27)</f>
        <v>0.48182362641389842</v>
      </c>
      <c r="O88" s="349">
        <f>IF(O$27=0,0,O$27/TEL_fec!O$27)</f>
        <v>0.4817112839992887</v>
      </c>
      <c r="P88" s="349">
        <f>IF(P$27=0,0,P$27/TEL_fec!P$27)</f>
        <v>0.48275398437559452</v>
      </c>
      <c r="Q88" s="349">
        <f>IF(Q$27=0,0,Q$27/TEL_fec!Q$27)</f>
        <v>0.47753716190711709</v>
      </c>
      <c r="R88" s="349">
        <f>IF(R$27=0,0,R$27/TEL_fec!R$27)</f>
        <v>0.47754358895092475</v>
      </c>
      <c r="S88" s="349">
        <f>IF(S$27=0,0,S$27/TEL_fec!S$27)</f>
        <v>0.47773077498819727</v>
      </c>
      <c r="T88" s="349">
        <f>IF(T$27=0,0,T$27/TEL_fec!T$27)</f>
        <v>0.4782052065555199</v>
      </c>
      <c r="U88" s="349">
        <f>IF(U$27=0,0,U$27/TEL_fec!U$27)</f>
        <v>0.47834998785300969</v>
      </c>
      <c r="V88" s="349">
        <f>IF(V$27=0,0,V$27/TEL_fec!V$27)</f>
        <v>0.47820291466055448</v>
      </c>
      <c r="W88" s="349">
        <f>IF(W$27=0,0,W$27/TEL_fec!W$27)</f>
        <v>0.47630749304295183</v>
      </c>
      <c r="X88" s="349">
        <f>IF(X$27=0,0,X$27/TEL_fec!X$27)</f>
        <v>0.47602870863824143</v>
      </c>
      <c r="Y88" s="349">
        <f>IF(Y$27=0,0,Y$27/TEL_fec!Y$27)</f>
        <v>0.47646323701797322</v>
      </c>
      <c r="DA88" s="178"/>
    </row>
    <row r="89" spans="1:105" ht="12" customHeight="1" x14ac:dyDescent="0.25">
      <c r="A89" s="174" t="s">
        <v>2731</v>
      </c>
      <c r="B89" s="349">
        <f>IF(B$38=0,0,B$38/TEL_fec!B$38)</f>
        <v>0.58456069871550598</v>
      </c>
      <c r="C89" s="349">
        <f>IF(C$38=0,0,C$38/TEL_fec!C$38)</f>
        <v>0.58456069871550576</v>
      </c>
      <c r="D89" s="349">
        <f>IF(D$38=0,0,D$38/TEL_fec!D$38)</f>
        <v>0.58456069871550587</v>
      </c>
      <c r="E89" s="349">
        <f>IF(E$38=0,0,E$38/TEL_fec!E$38)</f>
        <v>0.58456069871550576</v>
      </c>
      <c r="F89" s="349">
        <f>IF(F$38=0,0,F$38/TEL_fec!F$38)</f>
        <v>0.58456069871550587</v>
      </c>
      <c r="G89" s="349">
        <f>IF(G$38=0,0,G$38/TEL_fec!G$38)</f>
        <v>0.58456069871550576</v>
      </c>
      <c r="H89" s="349">
        <f>IF(H$38=0,0,H$38/TEL_fec!H$38)</f>
        <v>0.58456069871550564</v>
      </c>
      <c r="I89" s="349">
        <f>IF(I$38=0,0,I$38/TEL_fec!I$38)</f>
        <v>0.58456069871550598</v>
      </c>
      <c r="J89" s="349">
        <f>IF(J$38=0,0,J$38/TEL_fec!J$38)</f>
        <v>0.58456069871550576</v>
      </c>
      <c r="K89" s="349">
        <f>IF(K$38=0,0,K$38/TEL_fec!K$38)</f>
        <v>0.58456069871550598</v>
      </c>
      <c r="L89" s="349">
        <f>IF(L$38=0,0,L$38/TEL_fec!L$38)</f>
        <v>0.58456069871550576</v>
      </c>
      <c r="M89" s="349">
        <f>IF(M$38=0,0,M$38/TEL_fec!M$38)</f>
        <v>0.58456069871550576</v>
      </c>
      <c r="N89" s="349">
        <f>IF(N$38=0,0,N$38/TEL_fec!N$38)</f>
        <v>0.58456069871550587</v>
      </c>
      <c r="O89" s="349">
        <f>IF(O$38=0,0,O$38/TEL_fec!O$38)</f>
        <v>0.58456069871550576</v>
      </c>
      <c r="P89" s="349">
        <f>IF(P$38=0,0,P$38/TEL_fec!P$38)</f>
        <v>0.58456069871550576</v>
      </c>
      <c r="Q89" s="349">
        <f>IF(Q$38=0,0,Q$38/TEL_fec!Q$38)</f>
        <v>0.58456069871550598</v>
      </c>
      <c r="R89" s="349">
        <f>IF(R$38=0,0,R$38/TEL_fec!R$38)</f>
        <v>0.58456069871550564</v>
      </c>
      <c r="S89" s="349">
        <f>IF(S$38=0,0,S$38/TEL_fec!S$38)</f>
        <v>0.58456069871550598</v>
      </c>
      <c r="T89" s="349">
        <f>IF(T$38=0,0,T$38/TEL_fec!T$38)</f>
        <v>0.58456069871550576</v>
      </c>
      <c r="U89" s="349">
        <f>IF(U$38=0,0,U$38/TEL_fec!U$38)</f>
        <v>0.58456069871550576</v>
      </c>
      <c r="V89" s="349">
        <f>IF(V$38=0,0,V$38/TEL_fec!V$38)</f>
        <v>0.58456069871550587</v>
      </c>
      <c r="W89" s="349">
        <f>IF(W$38=0,0,W$38/TEL_fec!W$38)</f>
        <v>0.58456069871550598</v>
      </c>
      <c r="X89" s="349">
        <f>IF(X$38=0,0,X$38/TEL_fec!X$38)</f>
        <v>0.58456069871550576</v>
      </c>
      <c r="Y89" s="349">
        <f>IF(Y$38=0,0,Y$38/TEL_fec!Y$38)</f>
        <v>0.58456069871550576</v>
      </c>
      <c r="DA89" s="178"/>
    </row>
    <row r="90" spans="1:105" ht="12" customHeight="1" x14ac:dyDescent="0.25">
      <c r="A90" s="174" t="s">
        <v>2733</v>
      </c>
      <c r="B90" s="349">
        <f>IF(B$39=0,0,B$39/TEL_fec!B$39)</f>
        <v>0.40627866824709991</v>
      </c>
      <c r="C90" s="349">
        <f>IF(C$39=0,0,C$39/TEL_fec!C$39)</f>
        <v>0.40633664911930584</v>
      </c>
      <c r="D90" s="349">
        <f>IF(D$39=0,0,D$39/TEL_fec!D$39)</f>
        <v>0.40825513576488087</v>
      </c>
      <c r="E90" s="349">
        <f>IF(E$39=0,0,E$39/TEL_fec!E$39)</f>
        <v>0.40595215298629428</v>
      </c>
      <c r="F90" s="349">
        <f>IF(F$39=0,0,F$39/TEL_fec!F$39)</f>
        <v>0.40507437015019082</v>
      </c>
      <c r="G90" s="349">
        <f>IF(G$39=0,0,G$39/TEL_fec!G$39)</f>
        <v>0.40546683051836202</v>
      </c>
      <c r="H90" s="349">
        <f>IF(H$39=0,0,H$39/TEL_fec!H$39)</f>
        <v>0.40480976660396167</v>
      </c>
      <c r="I90" s="349">
        <f>IF(I$39=0,0,I$39/TEL_fec!I$39)</f>
        <v>0.40359035549654126</v>
      </c>
      <c r="J90" s="349">
        <f>IF(J$39=0,0,J$39/TEL_fec!J$39)</f>
        <v>0.40565114666485819</v>
      </c>
      <c r="K90" s="349">
        <f>IF(K$39=0,0,K$39/TEL_fec!K$39)</f>
        <v>0.40497797788037782</v>
      </c>
      <c r="L90" s="349">
        <f>IF(L$39=0,0,L$39/TEL_fec!L$39)</f>
        <v>0.40664077857112541</v>
      </c>
      <c r="M90" s="349">
        <f>IF(M$39=0,0,M$39/TEL_fec!M$39)</f>
        <v>0.40227808361772549</v>
      </c>
      <c r="N90" s="349">
        <f>IF(N$39=0,0,N$39/TEL_fec!N$39)</f>
        <v>0.40105043096096726</v>
      </c>
      <c r="O90" s="349">
        <f>IF(O$39=0,0,O$39/TEL_fec!O$39)</f>
        <v>0.40064899846962732</v>
      </c>
      <c r="P90" s="349">
        <f>IF(P$39=0,0,P$39/TEL_fec!P$39)</f>
        <v>0.40010981302051096</v>
      </c>
      <c r="Q90" s="349">
        <f>IF(Q$39=0,0,Q$39/TEL_fec!Q$39)</f>
        <v>0.40242603044185188</v>
      </c>
      <c r="R90" s="349">
        <f>IF(R$39=0,0,R$39/TEL_fec!R$39)</f>
        <v>0.40226031389706723</v>
      </c>
      <c r="S90" s="349">
        <f>IF(S$39=0,0,S$39/TEL_fec!S$39)</f>
        <v>0.40136650249197731</v>
      </c>
      <c r="T90" s="349">
        <f>IF(T$39=0,0,T$39/TEL_fec!T$39)</f>
        <v>0.39845323073656885</v>
      </c>
      <c r="U90" s="349">
        <f>IF(U$39=0,0,U$39/TEL_fec!U$39)</f>
        <v>0.40055498798654043</v>
      </c>
      <c r="V90" s="349">
        <f>IF(V$39=0,0,V$39/TEL_fec!V$39)</f>
        <v>0.39977408254105945</v>
      </c>
      <c r="W90" s="349">
        <f>IF(W$39=0,0,W$39/TEL_fec!W$39)</f>
        <v>0.40991346105432713</v>
      </c>
      <c r="X90" s="349">
        <f>IF(X$39=0,0,X$39/TEL_fec!X$39)</f>
        <v>0.41289027806345519</v>
      </c>
      <c r="Y90" s="349">
        <f>IF(Y$39=0,0,Y$39/TEL_fec!Y$39)</f>
        <v>0.40996303093026609</v>
      </c>
      <c r="DA90" s="178"/>
    </row>
    <row r="91" spans="1:105" ht="12" customHeight="1" x14ac:dyDescent="0.25">
      <c r="A91" s="41" t="s">
        <v>2757</v>
      </c>
      <c r="B91" s="337">
        <f>IF(B$59=0,0,B$59/TEL_fec!B$59)</f>
        <v>0.46246092382639514</v>
      </c>
      <c r="C91" s="337">
        <f>IF(C$59=0,0,C$59/TEL_fec!C$59)</f>
        <v>0.46246092382639498</v>
      </c>
      <c r="D91" s="337">
        <f>IF(D$59=0,0,D$59/TEL_fec!D$59)</f>
        <v>0.46246092382639487</v>
      </c>
      <c r="E91" s="337">
        <f>IF(E$59=0,0,E$59/TEL_fec!E$59)</f>
        <v>0.46246092382639503</v>
      </c>
      <c r="F91" s="337">
        <f>IF(F$59=0,0,F$59/TEL_fec!F$59)</f>
        <v>0.46246092382639503</v>
      </c>
      <c r="G91" s="337">
        <f>IF(G$59=0,0,G$59/TEL_fec!G$59)</f>
        <v>0.46246092382639487</v>
      </c>
      <c r="H91" s="337">
        <f>IF(H$59=0,0,H$59/TEL_fec!H$59)</f>
        <v>0.46246092382639475</v>
      </c>
      <c r="I91" s="337">
        <f>IF(I$59=0,0,I$59/TEL_fec!I$59)</f>
        <v>0.46246092382639498</v>
      </c>
      <c r="J91" s="337">
        <f>IF(J$59=0,0,J$59/TEL_fec!J$59)</f>
        <v>0.46246092382639487</v>
      </c>
      <c r="K91" s="337">
        <f>IF(K$59=0,0,K$59/TEL_fec!K$59)</f>
        <v>0.46246092382639498</v>
      </c>
      <c r="L91" s="337">
        <f>IF(L$59=0,0,L$59/TEL_fec!L$59)</f>
        <v>0.46246092382639492</v>
      </c>
      <c r="M91" s="337">
        <f>IF(M$59=0,0,M$59/TEL_fec!M$59)</f>
        <v>0.46246092382639509</v>
      </c>
      <c r="N91" s="337">
        <f>IF(N$59=0,0,N$59/TEL_fec!N$59)</f>
        <v>0.46246092382639498</v>
      </c>
      <c r="O91" s="337">
        <f>IF(O$59=0,0,O$59/TEL_fec!O$59)</f>
        <v>0.46246092382639498</v>
      </c>
      <c r="P91" s="337">
        <f>IF(P$59=0,0,P$59/TEL_fec!P$59)</f>
        <v>0.46246092382639503</v>
      </c>
      <c r="Q91" s="337">
        <f>IF(Q$59=0,0,Q$59/TEL_fec!Q$59)</f>
        <v>0.46246092382639503</v>
      </c>
      <c r="R91" s="337">
        <f>IF(R$59=0,0,R$59/TEL_fec!R$59)</f>
        <v>0.46246092382639498</v>
      </c>
      <c r="S91" s="337">
        <f>IF(S$59=0,0,S$59/TEL_fec!S$59)</f>
        <v>0.46246092382639509</v>
      </c>
      <c r="T91" s="337">
        <f>IF(T$59=0,0,T$59/TEL_fec!T$59)</f>
        <v>0.46246092382639492</v>
      </c>
      <c r="U91" s="337">
        <f>IF(U$59=0,0,U$59/TEL_fec!U$59)</f>
        <v>0.46246092382639498</v>
      </c>
      <c r="V91" s="337">
        <f>IF(V$59=0,0,V$59/TEL_fec!V$59)</f>
        <v>0.46246092382639487</v>
      </c>
      <c r="W91" s="337">
        <f>IF(W$59=0,0,W$59/TEL_fec!W$59)</f>
        <v>0.46246092382639487</v>
      </c>
      <c r="X91" s="337">
        <f>IF(X$59=0,0,X$59/TEL_fec!X$59)</f>
        <v>0.46246092382639481</v>
      </c>
      <c r="Y91" s="337">
        <f>IF(Y$59=0,0,Y$59/TEL_fec!Y$59)</f>
        <v>0.46246092382639498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CO2 emissions"</f>
        <v>LU: Textiles and leather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65.466898918496469</v>
      </c>
      <c r="C5" s="223">
        <v>55.492513558763143</v>
      </c>
      <c r="D5" s="223">
        <v>57.779080918455179</v>
      </c>
      <c r="E5" s="223">
        <v>59.412441598484023</v>
      </c>
      <c r="F5" s="223">
        <v>62.720830439073033</v>
      </c>
      <c r="G5" s="223">
        <v>60.702392518285983</v>
      </c>
      <c r="H5" s="223">
        <v>53.97102359912536</v>
      </c>
      <c r="I5" s="223">
        <v>60.783869878839781</v>
      </c>
      <c r="J5" s="223">
        <v>51.212834278520418</v>
      </c>
      <c r="K5" s="223">
        <v>49.858396558383497</v>
      </c>
      <c r="L5" s="223">
        <v>45.441106918959619</v>
      </c>
      <c r="M5" s="223">
        <v>79.024719307971367</v>
      </c>
      <c r="N5" s="223">
        <v>78.160877378073849</v>
      </c>
      <c r="O5" s="223">
        <v>79.902762387404152</v>
      </c>
      <c r="P5" s="223">
        <v>70.822917103384</v>
      </c>
      <c r="Q5" s="223">
        <v>63.892226121675279</v>
      </c>
      <c r="R5" s="223">
        <v>64.781245043489918</v>
      </c>
      <c r="S5" s="223">
        <v>64.239681836737702</v>
      </c>
      <c r="T5" s="223">
        <v>64.056118843661878</v>
      </c>
      <c r="U5" s="223">
        <v>61.353988894105562</v>
      </c>
      <c r="V5" s="223">
        <v>61.103882362659789</v>
      </c>
      <c r="W5" s="223">
        <v>3.7822029743797358</v>
      </c>
      <c r="X5" s="223">
        <v>2.3350363490438681</v>
      </c>
      <c r="Y5" s="223">
        <v>3.093350184845951</v>
      </c>
      <c r="DA5" s="89" t="s">
        <v>2813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2814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2815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2816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2817</v>
      </c>
    </row>
    <row r="10" spans="1:105" ht="12" customHeight="1" x14ac:dyDescent="0.25">
      <c r="A10" s="56" t="s">
        <v>95</v>
      </c>
      <c r="B10" s="260">
        <v>9.1876714221583544</v>
      </c>
      <c r="C10" s="260">
        <v>7.7606314979837201</v>
      </c>
      <c r="D10" s="260">
        <v>7.5703669723428337</v>
      </c>
      <c r="E10" s="260">
        <v>9.6891627788366392</v>
      </c>
      <c r="F10" s="260">
        <v>10.81929890702669</v>
      </c>
      <c r="G10" s="260">
        <v>10.389087434526949</v>
      </c>
      <c r="H10" s="260">
        <v>9.9634910267497254</v>
      </c>
      <c r="I10" s="260">
        <v>10.786983225372291</v>
      </c>
      <c r="J10" s="260">
        <v>9.0496327060932416</v>
      </c>
      <c r="K10" s="260">
        <v>8.7009608551151256</v>
      </c>
      <c r="L10" s="260">
        <v>8.1958058615002649</v>
      </c>
      <c r="M10" s="260">
        <v>13.65457230591856</v>
      </c>
      <c r="N10" s="260">
        <v>13.95974516549966</v>
      </c>
      <c r="O10" s="260">
        <v>14.30888702767383</v>
      </c>
      <c r="P10" s="260">
        <v>13.18313959721938</v>
      </c>
      <c r="Q10" s="260">
        <v>9.7677999625191259</v>
      </c>
      <c r="R10" s="260">
        <v>9.9414354492958985</v>
      </c>
      <c r="S10" s="260">
        <v>10.02619846072389</v>
      </c>
      <c r="T10" s="260">
        <v>10.481819327820441</v>
      </c>
      <c r="U10" s="260">
        <v>9.8524199532012453</v>
      </c>
      <c r="V10" s="260">
        <v>9.8650791978188526</v>
      </c>
      <c r="W10" s="260">
        <v>0.45109030412402379</v>
      </c>
      <c r="X10" s="260">
        <v>0.20954446886489281</v>
      </c>
      <c r="Y10" s="260">
        <v>0.36914653386461799</v>
      </c>
      <c r="DA10" s="68" t="s">
        <v>2818</v>
      </c>
    </row>
    <row r="11" spans="1:105" ht="12" customHeight="1" x14ac:dyDescent="0.25">
      <c r="A11" s="37" t="s">
        <v>159</v>
      </c>
      <c r="B11" s="226">
        <v>0.22177850128231011</v>
      </c>
      <c r="C11" s="226">
        <v>0.24170818317474399</v>
      </c>
      <c r="D11" s="226">
        <v>0.23798541716105709</v>
      </c>
      <c r="E11" s="226">
        <v>0.37683196926025481</v>
      </c>
      <c r="F11" s="226">
        <v>0.48928718591229697</v>
      </c>
      <c r="G11" s="226">
        <v>0.45098419621124841</v>
      </c>
      <c r="H11" s="226">
        <v>0.25573484729450008</v>
      </c>
      <c r="I11" s="226">
        <v>0.201670309454692</v>
      </c>
      <c r="J11" s="226">
        <v>0.15074791338274721</v>
      </c>
      <c r="K11" s="226">
        <v>0.1170347655224359</v>
      </c>
      <c r="L11" s="226">
        <v>0.2884381202883074</v>
      </c>
      <c r="M11" s="226">
        <v>0.13924723287826951</v>
      </c>
      <c r="N11" s="226">
        <v>0.12539916891053829</v>
      </c>
      <c r="O11" s="226">
        <v>0.1725012546023458</v>
      </c>
      <c r="P11" s="226">
        <v>2.6962836511784952E-2</v>
      </c>
      <c r="Q11" s="226">
        <v>2.7446344483887931E-2</v>
      </c>
      <c r="R11" s="226">
        <v>5.6043333980177502E-2</v>
      </c>
      <c r="S11" s="226">
        <v>3.1933681414038448E-2</v>
      </c>
      <c r="T11" s="226">
        <v>2.8853481060190339E-2</v>
      </c>
      <c r="U11" s="226">
        <v>2.7801326442229241E-2</v>
      </c>
      <c r="V11" s="226">
        <v>4.1689610469769177E-2</v>
      </c>
      <c r="W11" s="226">
        <v>2.8538543990622431E-2</v>
      </c>
      <c r="X11" s="226">
        <v>1.666143887799626E-2</v>
      </c>
      <c r="Y11" s="226">
        <v>2.1042235437214511E-2</v>
      </c>
      <c r="DA11" s="69" t="s">
        <v>2819</v>
      </c>
    </row>
    <row r="12" spans="1:105" ht="12" customHeight="1" x14ac:dyDescent="0.25">
      <c r="A12" s="37" t="s">
        <v>35</v>
      </c>
      <c r="B12" s="226">
        <v>8.9658929208760441</v>
      </c>
      <c r="C12" s="226">
        <v>7.5189233148089762</v>
      </c>
      <c r="D12" s="226">
        <v>7.3323815551817768</v>
      </c>
      <c r="E12" s="226">
        <v>9.3123308095763839</v>
      </c>
      <c r="F12" s="226">
        <v>10.330011721114399</v>
      </c>
      <c r="G12" s="226">
        <v>9.9381032383157049</v>
      </c>
      <c r="H12" s="226">
        <v>9.7077561794552256</v>
      </c>
      <c r="I12" s="226">
        <v>10.5853129159176</v>
      </c>
      <c r="J12" s="226">
        <v>8.8988847927104935</v>
      </c>
      <c r="K12" s="226">
        <v>8.5839260895926905</v>
      </c>
      <c r="L12" s="226">
        <v>7.9073677412119574</v>
      </c>
      <c r="M12" s="226">
        <v>13.515325073040289</v>
      </c>
      <c r="N12" s="226">
        <v>13.83434599658912</v>
      </c>
      <c r="O12" s="226">
        <v>14.136385773071479</v>
      </c>
      <c r="P12" s="226">
        <v>13.15617676070759</v>
      </c>
      <c r="Q12" s="226">
        <v>9.7403536180352379</v>
      </c>
      <c r="R12" s="226">
        <v>9.8853921153157209</v>
      </c>
      <c r="S12" s="226">
        <v>9.9942647793098551</v>
      </c>
      <c r="T12" s="226">
        <v>10.45296584676025</v>
      </c>
      <c r="U12" s="226">
        <v>9.8246186267590154</v>
      </c>
      <c r="V12" s="226">
        <v>9.8233895873490837</v>
      </c>
      <c r="W12" s="226">
        <v>0.42255176013340129</v>
      </c>
      <c r="X12" s="226">
        <v>0.19288302998689649</v>
      </c>
      <c r="Y12" s="226">
        <v>0.34810429842740348</v>
      </c>
      <c r="DA12" s="69" t="s">
        <v>2820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2821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2822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2823</v>
      </c>
    </row>
    <row r="16" spans="1:105" ht="12" customHeight="1" x14ac:dyDescent="0.25">
      <c r="A16" s="57" t="s">
        <v>2707</v>
      </c>
      <c r="B16" s="261">
        <v>4.625689931205871</v>
      </c>
      <c r="C16" s="261">
        <v>3.9231683885572139</v>
      </c>
      <c r="D16" s="261">
        <v>4.1267436120092329</v>
      </c>
      <c r="E16" s="261">
        <v>3.9632965405146172</v>
      </c>
      <c r="F16" s="261">
        <v>4.1010113979313454</v>
      </c>
      <c r="G16" s="261">
        <v>3.9741572798970961</v>
      </c>
      <c r="H16" s="261">
        <v>3.4246471624914632</v>
      </c>
      <c r="I16" s="261">
        <v>3.9591222027085191</v>
      </c>
      <c r="J16" s="261">
        <v>3.3042908545917391</v>
      </c>
      <c r="K16" s="261">
        <v>3.2504771498865952</v>
      </c>
      <c r="L16" s="261">
        <v>2.8746427972139932</v>
      </c>
      <c r="M16" s="261">
        <v>5.2385272000827019</v>
      </c>
      <c r="N16" s="261">
        <v>5.1271560467953909</v>
      </c>
      <c r="O16" s="261">
        <v>5.2409579863836866</v>
      </c>
      <c r="P16" s="261">
        <v>4.5730508319678354</v>
      </c>
      <c r="Q16" s="261">
        <v>4.4458872511071483</v>
      </c>
      <c r="R16" s="261">
        <v>4.5031207581028942</v>
      </c>
      <c r="S16" s="261">
        <v>4.44840587887031</v>
      </c>
      <c r="T16" s="261">
        <v>4.3847481345271566</v>
      </c>
      <c r="U16" s="261">
        <v>4.2115989452402216</v>
      </c>
      <c r="V16" s="261">
        <v>4.1929559327087427</v>
      </c>
      <c r="W16" s="261">
        <v>0.27359979132046802</v>
      </c>
      <c r="X16" s="261">
        <v>0.17452024190563331</v>
      </c>
      <c r="Y16" s="261">
        <v>0.22372408844381289</v>
      </c>
      <c r="DA16" s="70" t="s">
        <v>2824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2825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2826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2827</v>
      </c>
    </row>
    <row r="20" spans="1:105" ht="12" customHeight="1" x14ac:dyDescent="0.25">
      <c r="A20" s="46" t="s">
        <v>159</v>
      </c>
      <c r="B20" s="229">
        <v>0.1116581703025805</v>
      </c>
      <c r="C20" s="229">
        <v>0.1221887553523343</v>
      </c>
      <c r="D20" s="229">
        <v>0.12973014433893529</v>
      </c>
      <c r="E20" s="229">
        <v>0.15414095874068909</v>
      </c>
      <c r="F20" s="229">
        <v>0.18546232464146981</v>
      </c>
      <c r="G20" s="229">
        <v>0.17251583816062879</v>
      </c>
      <c r="H20" s="229">
        <v>8.7901079730585238E-2</v>
      </c>
      <c r="I20" s="229">
        <v>7.4018600298844175E-2</v>
      </c>
      <c r="J20" s="229">
        <v>5.5042560037161722E-2</v>
      </c>
      <c r="K20" s="229">
        <v>4.3721473686365628E-2</v>
      </c>
      <c r="L20" s="229">
        <v>0.10116839990362431</v>
      </c>
      <c r="M20" s="229">
        <v>5.3421696456423293E-2</v>
      </c>
      <c r="N20" s="229">
        <v>4.605679398301326E-2</v>
      </c>
      <c r="O20" s="229">
        <v>6.3182540069040075E-2</v>
      </c>
      <c r="P20" s="229">
        <v>9.3530392387286988E-3</v>
      </c>
      <c r="Q20" s="229">
        <v>1.249240908890833E-2</v>
      </c>
      <c r="R20" s="229">
        <v>2.5385660037384711E-2</v>
      </c>
      <c r="S20" s="229">
        <v>1.416827890377944E-2</v>
      </c>
      <c r="T20" s="229">
        <v>1.206997023097816E-2</v>
      </c>
      <c r="U20" s="229">
        <v>1.188419065331533E-2</v>
      </c>
      <c r="V20" s="229">
        <v>1.7719340721581191E-2</v>
      </c>
      <c r="W20" s="229">
        <v>1.7309482400839869E-2</v>
      </c>
      <c r="X20" s="229">
        <v>1.387656929927678E-2</v>
      </c>
      <c r="Y20" s="229">
        <v>1.275280819442128E-2</v>
      </c>
      <c r="DA20" s="73" t="s">
        <v>2828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2829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2830</v>
      </c>
    </row>
    <row r="23" spans="1:105" ht="12" customHeight="1" x14ac:dyDescent="0.25">
      <c r="A23" s="46" t="s">
        <v>35</v>
      </c>
      <c r="B23" s="229">
        <v>4.5140317609032907</v>
      </c>
      <c r="C23" s="229">
        <v>3.80097963320488</v>
      </c>
      <c r="D23" s="229">
        <v>3.997013467670298</v>
      </c>
      <c r="E23" s="229">
        <v>3.8091555817739282</v>
      </c>
      <c r="F23" s="229">
        <v>3.9155490732898759</v>
      </c>
      <c r="G23" s="229">
        <v>3.801641441736467</v>
      </c>
      <c r="H23" s="229">
        <v>3.3367460827608779</v>
      </c>
      <c r="I23" s="229">
        <v>3.885103602409675</v>
      </c>
      <c r="J23" s="229">
        <v>3.2492482945545769</v>
      </c>
      <c r="K23" s="229">
        <v>3.2067556762002289</v>
      </c>
      <c r="L23" s="229">
        <v>2.7734743973103688</v>
      </c>
      <c r="M23" s="229">
        <v>5.1851055036262794</v>
      </c>
      <c r="N23" s="229">
        <v>5.0810992528123773</v>
      </c>
      <c r="O23" s="229">
        <v>5.177775446314647</v>
      </c>
      <c r="P23" s="229">
        <v>4.5636977927291067</v>
      </c>
      <c r="Q23" s="229">
        <v>4.4333948420182399</v>
      </c>
      <c r="R23" s="229">
        <v>4.4777350980655104</v>
      </c>
      <c r="S23" s="229">
        <v>4.4342375999665302</v>
      </c>
      <c r="T23" s="229">
        <v>4.3726781642961781</v>
      </c>
      <c r="U23" s="229">
        <v>4.199714754586906</v>
      </c>
      <c r="V23" s="229">
        <v>4.1752365919871606</v>
      </c>
      <c r="W23" s="229">
        <v>0.25629030891962817</v>
      </c>
      <c r="X23" s="229">
        <v>0.16064367260635651</v>
      </c>
      <c r="Y23" s="229">
        <v>0.2109712802493916</v>
      </c>
      <c r="DA23" s="73" t="s">
        <v>2831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2832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2833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2834</v>
      </c>
    </row>
    <row r="27" spans="1:105" ht="12" customHeight="1" x14ac:dyDescent="0.25">
      <c r="A27" s="57" t="s">
        <v>2719</v>
      </c>
      <c r="B27" s="261">
        <v>39.318364415249917</v>
      </c>
      <c r="C27" s="261">
        <v>33.346931302736309</v>
      </c>
      <c r="D27" s="261">
        <v>35.077320702078488</v>
      </c>
      <c r="E27" s="261">
        <v>33.688020594374237</v>
      </c>
      <c r="F27" s="261">
        <v>34.858596882416442</v>
      </c>
      <c r="G27" s="261">
        <v>33.780336879125343</v>
      </c>
      <c r="H27" s="261">
        <v>29.109500881177439</v>
      </c>
      <c r="I27" s="261">
        <v>33.65253872302241</v>
      </c>
      <c r="J27" s="261">
        <v>28.086472264029769</v>
      </c>
      <c r="K27" s="261">
        <v>27.629055774036051</v>
      </c>
      <c r="L27" s="261">
        <v>24.434463776318939</v>
      </c>
      <c r="M27" s="261">
        <v>44.527481200702987</v>
      </c>
      <c r="N27" s="261">
        <v>43.580826397760823</v>
      </c>
      <c r="O27" s="261">
        <v>44.548142884261317</v>
      </c>
      <c r="P27" s="261">
        <v>38.8709320717266</v>
      </c>
      <c r="Q27" s="261">
        <v>37.790041634410763</v>
      </c>
      <c r="R27" s="261">
        <v>38.276526443874587</v>
      </c>
      <c r="S27" s="261">
        <v>37.811449970397632</v>
      </c>
      <c r="T27" s="261">
        <v>37.270359143480817</v>
      </c>
      <c r="U27" s="261">
        <v>35.798591034541872</v>
      </c>
      <c r="V27" s="261">
        <v>35.640125428024319</v>
      </c>
      <c r="W27" s="261">
        <v>2.3255982262239789</v>
      </c>
      <c r="X27" s="261">
        <v>1.483422056197883</v>
      </c>
      <c r="Y27" s="261">
        <v>1.9016547517724089</v>
      </c>
      <c r="DA27" s="70" t="s">
        <v>2835</v>
      </c>
    </row>
    <row r="28" spans="1:105" ht="12" customHeight="1" x14ac:dyDescent="0.25">
      <c r="A28" s="46" t="s">
        <v>28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2836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2837</v>
      </c>
    </row>
    <row r="30" spans="1:105" ht="12" customHeight="1" x14ac:dyDescent="0.25">
      <c r="A30" s="46" t="s">
        <v>31</v>
      </c>
      <c r="B30" s="229">
        <v>0</v>
      </c>
      <c r="C30" s="229">
        <v>0</v>
      </c>
      <c r="D30" s="229">
        <v>0</v>
      </c>
      <c r="E30" s="229">
        <v>0</v>
      </c>
      <c r="F30" s="229">
        <v>0</v>
      </c>
      <c r="G30" s="229">
        <v>0</v>
      </c>
      <c r="H30" s="229">
        <v>0</v>
      </c>
      <c r="I30" s="229">
        <v>0</v>
      </c>
      <c r="J30" s="229">
        <v>0</v>
      </c>
      <c r="K30" s="229">
        <v>0</v>
      </c>
      <c r="L30" s="229">
        <v>0</v>
      </c>
      <c r="M30" s="229">
        <v>0</v>
      </c>
      <c r="N30" s="229">
        <v>0</v>
      </c>
      <c r="O30" s="229">
        <v>0</v>
      </c>
      <c r="P30" s="229">
        <v>0</v>
      </c>
      <c r="Q30" s="229">
        <v>0</v>
      </c>
      <c r="R30" s="229">
        <v>0</v>
      </c>
      <c r="S30" s="229">
        <v>0</v>
      </c>
      <c r="T30" s="229">
        <v>0</v>
      </c>
      <c r="U30" s="229">
        <v>0</v>
      </c>
      <c r="V30" s="229">
        <v>0</v>
      </c>
      <c r="W30" s="229">
        <v>0</v>
      </c>
      <c r="X30" s="229">
        <v>0</v>
      </c>
      <c r="Y30" s="229">
        <v>0</v>
      </c>
      <c r="DA30" s="73" t="s">
        <v>2838</v>
      </c>
    </row>
    <row r="31" spans="1:105" ht="12" customHeight="1" x14ac:dyDescent="0.25">
      <c r="A31" s="46" t="s">
        <v>159</v>
      </c>
      <c r="B31" s="229">
        <v>0.94909444757193451</v>
      </c>
      <c r="C31" s="229">
        <v>1.038604420494841</v>
      </c>
      <c r="D31" s="229">
        <v>1.10270622688095</v>
      </c>
      <c r="E31" s="229">
        <v>1.310198149295857</v>
      </c>
      <c r="F31" s="229">
        <v>1.576429759452493</v>
      </c>
      <c r="G31" s="229">
        <v>1.4663846243653449</v>
      </c>
      <c r="H31" s="229">
        <v>0.74715917770997464</v>
      </c>
      <c r="I31" s="229">
        <v>0.62915810254017535</v>
      </c>
      <c r="J31" s="229">
        <v>0.4678617603158744</v>
      </c>
      <c r="K31" s="229">
        <v>0.37163252633410782</v>
      </c>
      <c r="L31" s="229">
        <v>0.8599313991808063</v>
      </c>
      <c r="M31" s="229">
        <v>0.45408441987959808</v>
      </c>
      <c r="N31" s="229">
        <v>0.39148274885561268</v>
      </c>
      <c r="O31" s="229">
        <v>0.53705159058684071</v>
      </c>
      <c r="P31" s="229">
        <v>7.9500833529193946E-2</v>
      </c>
      <c r="Q31" s="229">
        <v>0.1061854772557209</v>
      </c>
      <c r="R31" s="229">
        <v>0.21577811031777</v>
      </c>
      <c r="S31" s="229">
        <v>0.1204303706821252</v>
      </c>
      <c r="T31" s="229">
        <v>0.1025947469633144</v>
      </c>
      <c r="U31" s="229">
        <v>0.10101562055318029</v>
      </c>
      <c r="V31" s="229">
        <v>0.15061439613344019</v>
      </c>
      <c r="W31" s="229">
        <v>0.14713060040713891</v>
      </c>
      <c r="X31" s="229">
        <v>0.1179508390438526</v>
      </c>
      <c r="Y31" s="229">
        <v>0.1083988696525809</v>
      </c>
      <c r="DA31" s="73" t="s">
        <v>2839</v>
      </c>
    </row>
    <row r="32" spans="1:105" ht="12" customHeight="1" x14ac:dyDescent="0.25">
      <c r="A32" s="46" t="s">
        <v>32</v>
      </c>
      <c r="B32" s="229">
        <v>0</v>
      </c>
      <c r="C32" s="229">
        <v>0</v>
      </c>
      <c r="D32" s="229">
        <v>0</v>
      </c>
      <c r="E32" s="229">
        <v>0</v>
      </c>
      <c r="F32" s="229">
        <v>0</v>
      </c>
      <c r="G32" s="229">
        <v>0</v>
      </c>
      <c r="H32" s="229">
        <v>0</v>
      </c>
      <c r="I32" s="229">
        <v>0</v>
      </c>
      <c r="J32" s="229">
        <v>0</v>
      </c>
      <c r="K32" s="229">
        <v>0</v>
      </c>
      <c r="L32" s="229">
        <v>0</v>
      </c>
      <c r="M32" s="229">
        <v>0</v>
      </c>
      <c r="N32" s="229">
        <v>0</v>
      </c>
      <c r="O32" s="229">
        <v>0</v>
      </c>
      <c r="P32" s="229">
        <v>0</v>
      </c>
      <c r="Q32" s="229">
        <v>0</v>
      </c>
      <c r="R32" s="229">
        <v>0</v>
      </c>
      <c r="S32" s="229">
        <v>0</v>
      </c>
      <c r="T32" s="229">
        <v>0</v>
      </c>
      <c r="U32" s="229">
        <v>0</v>
      </c>
      <c r="V32" s="229">
        <v>0</v>
      </c>
      <c r="W32" s="229">
        <v>0</v>
      </c>
      <c r="X32" s="229">
        <v>0</v>
      </c>
      <c r="Y32" s="229">
        <v>0</v>
      </c>
      <c r="DA32" s="73" t="s">
        <v>2840</v>
      </c>
    </row>
    <row r="33" spans="1:105" ht="12" customHeight="1" x14ac:dyDescent="0.25">
      <c r="A33" s="46" t="s">
        <v>33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2841</v>
      </c>
    </row>
    <row r="34" spans="1:105" ht="12" customHeight="1" x14ac:dyDescent="0.25">
      <c r="A34" s="46" t="s">
        <v>35</v>
      </c>
      <c r="B34" s="229">
        <v>38.369269967677987</v>
      </c>
      <c r="C34" s="229">
        <v>32.308326882241467</v>
      </c>
      <c r="D34" s="229">
        <v>33.974614475197541</v>
      </c>
      <c r="E34" s="229">
        <v>32.377822445078387</v>
      </c>
      <c r="F34" s="229">
        <v>33.282167122963941</v>
      </c>
      <c r="G34" s="229">
        <v>32.31395225475999</v>
      </c>
      <c r="H34" s="229">
        <v>28.362341703467472</v>
      </c>
      <c r="I34" s="229">
        <v>33.023380620482243</v>
      </c>
      <c r="J34" s="229">
        <v>27.618610503713889</v>
      </c>
      <c r="K34" s="229">
        <v>27.257423247701951</v>
      </c>
      <c r="L34" s="229">
        <v>23.574532377138141</v>
      </c>
      <c r="M34" s="229">
        <v>44.073396780823387</v>
      </c>
      <c r="N34" s="229">
        <v>43.189343648905201</v>
      </c>
      <c r="O34" s="229">
        <v>44.011091293674482</v>
      </c>
      <c r="P34" s="229">
        <v>38.791431238197397</v>
      </c>
      <c r="Q34" s="229">
        <v>37.683856157155041</v>
      </c>
      <c r="R34" s="229">
        <v>38.060748333556823</v>
      </c>
      <c r="S34" s="229">
        <v>37.691019599715503</v>
      </c>
      <c r="T34" s="229">
        <v>37.167764396517512</v>
      </c>
      <c r="U34" s="229">
        <v>35.697575413988687</v>
      </c>
      <c r="V34" s="229">
        <v>35.489511031890878</v>
      </c>
      <c r="W34" s="229">
        <v>2.1784676258168401</v>
      </c>
      <c r="X34" s="229">
        <v>1.3654712171540311</v>
      </c>
      <c r="Y34" s="229">
        <v>1.7932558821198279</v>
      </c>
      <c r="DA34" s="73" t="s">
        <v>2842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2843</v>
      </c>
    </row>
    <row r="36" spans="1:105" ht="12" customHeight="1" x14ac:dyDescent="0.25">
      <c r="A36" s="46" t="s">
        <v>38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2844</v>
      </c>
    </row>
    <row r="37" spans="1:105" ht="12" customHeight="1" x14ac:dyDescent="0.25">
      <c r="A37" s="46" t="s">
        <v>39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2845</v>
      </c>
    </row>
    <row r="38" spans="1:105" ht="12" customHeight="1" x14ac:dyDescent="0.25">
      <c r="A38" s="57" t="s">
        <v>2731</v>
      </c>
      <c r="B38" s="261">
        <v>0</v>
      </c>
      <c r="C38" s="261">
        <v>0</v>
      </c>
      <c r="D38" s="261">
        <v>0</v>
      </c>
      <c r="E38" s="261">
        <v>0</v>
      </c>
      <c r="F38" s="261">
        <v>0</v>
      </c>
      <c r="G38" s="261">
        <v>0</v>
      </c>
      <c r="H38" s="261">
        <v>0</v>
      </c>
      <c r="I38" s="261">
        <v>0</v>
      </c>
      <c r="J38" s="261">
        <v>0</v>
      </c>
      <c r="K38" s="261">
        <v>0</v>
      </c>
      <c r="L38" s="261">
        <v>0</v>
      </c>
      <c r="M38" s="261">
        <v>0</v>
      </c>
      <c r="N38" s="261">
        <v>0</v>
      </c>
      <c r="O38" s="261">
        <v>0</v>
      </c>
      <c r="P38" s="261">
        <v>0</v>
      </c>
      <c r="Q38" s="261">
        <v>0</v>
      </c>
      <c r="R38" s="261">
        <v>0</v>
      </c>
      <c r="S38" s="261">
        <v>0</v>
      </c>
      <c r="T38" s="261">
        <v>0</v>
      </c>
      <c r="U38" s="261">
        <v>0</v>
      </c>
      <c r="V38" s="261">
        <v>0</v>
      </c>
      <c r="W38" s="261">
        <v>0</v>
      </c>
      <c r="X38" s="261">
        <v>0</v>
      </c>
      <c r="Y38" s="261">
        <v>0</v>
      </c>
      <c r="DA38" s="70" t="s">
        <v>2846</v>
      </c>
    </row>
    <row r="39" spans="1:105" ht="12" customHeight="1" x14ac:dyDescent="0.25">
      <c r="A39" s="57" t="s">
        <v>2733</v>
      </c>
      <c r="B39" s="261">
        <f t="shared" ref="B39:Y39" si="0">B40+B46+B57+B58</f>
        <v>12.335173149882326</v>
      </c>
      <c r="C39" s="261">
        <f t="shared" si="0"/>
        <v>10.461782369485904</v>
      </c>
      <c r="D39" s="261">
        <f t="shared" si="0"/>
        <v>11.004649632024627</v>
      </c>
      <c r="E39" s="261">
        <f t="shared" si="0"/>
        <v>12.07196168475852</v>
      </c>
      <c r="F39" s="261">
        <f t="shared" si="0"/>
        <v>12.941923251698565</v>
      </c>
      <c r="G39" s="261">
        <f t="shared" si="0"/>
        <v>12.558810924736603</v>
      </c>
      <c r="H39" s="261">
        <f t="shared" si="0"/>
        <v>11.473384528706735</v>
      </c>
      <c r="I39" s="261">
        <f t="shared" si="0"/>
        <v>12.385225727736554</v>
      </c>
      <c r="J39" s="261">
        <f t="shared" si="0"/>
        <v>10.772438453805671</v>
      </c>
      <c r="K39" s="261">
        <f t="shared" si="0"/>
        <v>10.27790277934573</v>
      </c>
      <c r="L39" s="261">
        <f t="shared" si="0"/>
        <v>9.9361944839264211</v>
      </c>
      <c r="M39" s="261">
        <f t="shared" si="0"/>
        <v>15.604138601267124</v>
      </c>
      <c r="N39" s="261">
        <f t="shared" si="0"/>
        <v>15.493149768017986</v>
      </c>
      <c r="O39" s="261">
        <f t="shared" si="0"/>
        <v>15.804774489085315</v>
      </c>
      <c r="P39" s="261">
        <f t="shared" si="0"/>
        <v>14.195794602470189</v>
      </c>
      <c r="Q39" s="261">
        <f t="shared" si="0"/>
        <v>11.888497273638245</v>
      </c>
      <c r="R39" s="261">
        <f t="shared" si="0"/>
        <v>12.06016239221654</v>
      </c>
      <c r="S39" s="261">
        <f t="shared" si="0"/>
        <v>11.953627526745862</v>
      </c>
      <c r="T39" s="261">
        <f t="shared" si="0"/>
        <v>11.919192237833457</v>
      </c>
      <c r="U39" s="261">
        <f t="shared" si="0"/>
        <v>11.491378961122219</v>
      </c>
      <c r="V39" s="261">
        <f t="shared" si="0"/>
        <v>11.405721804107877</v>
      </c>
      <c r="W39" s="261">
        <f t="shared" si="0"/>
        <v>0.73191465271126543</v>
      </c>
      <c r="X39" s="261">
        <f t="shared" si="0"/>
        <v>0.46754958207545838</v>
      </c>
      <c r="Y39" s="261">
        <f t="shared" si="0"/>
        <v>0.59882481076511151</v>
      </c>
      <c r="DA39" s="70"/>
    </row>
    <row r="40" spans="1:105" ht="12" customHeight="1" x14ac:dyDescent="0.25">
      <c r="A40" s="60" t="s">
        <v>2734</v>
      </c>
      <c r="B40" s="329">
        <v>7.4011038899293951</v>
      </c>
      <c r="C40" s="329">
        <v>6.277069421691543</v>
      </c>
      <c r="D40" s="329">
        <v>6.6027897792147758</v>
      </c>
      <c r="E40" s="329">
        <v>7.844445374876261</v>
      </c>
      <c r="F40" s="329">
        <v>8.5675110939051269</v>
      </c>
      <c r="G40" s="329">
        <v>8.3197098261796967</v>
      </c>
      <c r="H40" s="329">
        <v>7.8204275553825076</v>
      </c>
      <c r="I40" s="329">
        <v>8.1621620448474683</v>
      </c>
      <c r="J40" s="329">
        <v>7.2478615422411483</v>
      </c>
      <c r="K40" s="329">
        <v>6.8107271528000286</v>
      </c>
      <c r="L40" s="329">
        <v>6.8699088335648266</v>
      </c>
      <c r="M40" s="329">
        <v>10.01637625451224</v>
      </c>
      <c r="N40" s="329">
        <v>10.024183318102899</v>
      </c>
      <c r="O40" s="329">
        <v>10.214419303609381</v>
      </c>
      <c r="P40" s="329">
        <v>9.3178737150378286</v>
      </c>
      <c r="Q40" s="329">
        <v>7.1462175391239526</v>
      </c>
      <c r="R40" s="329">
        <v>7.2568335835734512</v>
      </c>
      <c r="S40" s="329">
        <v>7.2086612559508652</v>
      </c>
      <c r="T40" s="329">
        <v>7.2421275610044891</v>
      </c>
      <c r="U40" s="329">
        <v>6.9990067528659834</v>
      </c>
      <c r="V40" s="329">
        <v>6.9332354758852164</v>
      </c>
      <c r="W40" s="329">
        <v>0.44007487530276618</v>
      </c>
      <c r="X40" s="329">
        <v>0.28139465737611619</v>
      </c>
      <c r="Y40" s="329">
        <v>0.36018578309171112</v>
      </c>
      <c r="DA40" s="72" t="s">
        <v>2847</v>
      </c>
    </row>
    <row r="41" spans="1:105" ht="12" customHeight="1" x14ac:dyDescent="0.25">
      <c r="A41" s="59" t="s">
        <v>28</v>
      </c>
      <c r="B41" s="230">
        <v>0</v>
      </c>
      <c r="C41" s="230">
        <v>0</v>
      </c>
      <c r="D41" s="230">
        <v>0</v>
      </c>
      <c r="E41" s="230">
        <v>0</v>
      </c>
      <c r="F41" s="230">
        <v>0</v>
      </c>
      <c r="G41" s="230">
        <v>0</v>
      </c>
      <c r="H41" s="230">
        <v>0</v>
      </c>
      <c r="I41" s="230">
        <v>0</v>
      </c>
      <c r="J41" s="230">
        <v>0</v>
      </c>
      <c r="K41" s="230">
        <v>0</v>
      </c>
      <c r="L41" s="230">
        <v>0</v>
      </c>
      <c r="M41" s="230">
        <v>0</v>
      </c>
      <c r="N41" s="230">
        <v>0</v>
      </c>
      <c r="O41" s="230">
        <v>0</v>
      </c>
      <c r="P41" s="230">
        <v>0</v>
      </c>
      <c r="Q41" s="230">
        <v>0</v>
      </c>
      <c r="R41" s="230">
        <v>0</v>
      </c>
      <c r="S41" s="230">
        <v>0</v>
      </c>
      <c r="T41" s="230">
        <v>0</v>
      </c>
      <c r="U41" s="230">
        <v>0</v>
      </c>
      <c r="V41" s="230">
        <v>0</v>
      </c>
      <c r="W41" s="230">
        <v>0</v>
      </c>
      <c r="X41" s="230">
        <v>0</v>
      </c>
      <c r="Y41" s="230">
        <v>0</v>
      </c>
      <c r="DA41" s="71" t="s">
        <v>2848</v>
      </c>
    </row>
    <row r="42" spans="1:105" ht="12" customHeight="1" x14ac:dyDescent="0.25">
      <c r="A42" s="59" t="s">
        <v>31</v>
      </c>
      <c r="B42" s="295">
        <v>0</v>
      </c>
      <c r="C42" s="295">
        <v>0</v>
      </c>
      <c r="D42" s="295">
        <v>0</v>
      </c>
      <c r="E42" s="295">
        <v>0</v>
      </c>
      <c r="F42" s="295">
        <v>0</v>
      </c>
      <c r="G42" s="295">
        <v>0</v>
      </c>
      <c r="H42" s="295">
        <v>0</v>
      </c>
      <c r="I42" s="295">
        <v>0</v>
      </c>
      <c r="J42" s="295">
        <v>0</v>
      </c>
      <c r="K42" s="295">
        <v>0</v>
      </c>
      <c r="L42" s="295">
        <v>0</v>
      </c>
      <c r="M42" s="295">
        <v>0</v>
      </c>
      <c r="N42" s="295">
        <v>0</v>
      </c>
      <c r="O42" s="295">
        <v>0</v>
      </c>
      <c r="P42" s="295">
        <v>0</v>
      </c>
      <c r="Q42" s="295">
        <v>0</v>
      </c>
      <c r="R42" s="295">
        <v>0</v>
      </c>
      <c r="S42" s="295">
        <v>0</v>
      </c>
      <c r="T42" s="295">
        <v>0</v>
      </c>
      <c r="U42" s="295">
        <v>0</v>
      </c>
      <c r="V42" s="295">
        <v>0</v>
      </c>
      <c r="W42" s="295">
        <v>0</v>
      </c>
      <c r="X42" s="295">
        <v>0</v>
      </c>
      <c r="Y42" s="295">
        <v>0</v>
      </c>
      <c r="DA42" s="122" t="s">
        <v>2849</v>
      </c>
    </row>
    <row r="43" spans="1:105" ht="12" customHeight="1" x14ac:dyDescent="0.25">
      <c r="A43" s="59" t="s">
        <v>159</v>
      </c>
      <c r="B43" s="295">
        <v>0.17865307248412879</v>
      </c>
      <c r="C43" s="295">
        <v>0.1955020085637349</v>
      </c>
      <c r="D43" s="295">
        <v>0.20756823094229651</v>
      </c>
      <c r="E43" s="295">
        <v>0.30508701998750459</v>
      </c>
      <c r="F43" s="295">
        <v>0.38745333033425211</v>
      </c>
      <c r="G43" s="295">
        <v>0.36115372715036909</v>
      </c>
      <c r="H43" s="295">
        <v>0.20072842352986681</v>
      </c>
      <c r="I43" s="295">
        <v>0.1525974140324966</v>
      </c>
      <c r="J43" s="295">
        <v>0.12073418219993071</v>
      </c>
      <c r="K43" s="295">
        <v>9.1609635836557526E-2</v>
      </c>
      <c r="L43" s="295">
        <v>0.24177532069344909</v>
      </c>
      <c r="M43" s="295">
        <v>0.10214546788139831</v>
      </c>
      <c r="N43" s="295">
        <v>9.0046361319232132E-2</v>
      </c>
      <c r="O43" s="295">
        <v>0.12314026531198929</v>
      </c>
      <c r="P43" s="295">
        <v>1.90573955288325E-2</v>
      </c>
      <c r="Q43" s="295">
        <v>2.008001280618096E-2</v>
      </c>
      <c r="R43" s="295">
        <v>4.0909298283637659E-2</v>
      </c>
      <c r="S43" s="295">
        <v>2.2959758164674979E-2</v>
      </c>
      <c r="T43" s="295">
        <v>1.9935526828087021E-2</v>
      </c>
      <c r="U43" s="295">
        <v>1.974963231693859E-2</v>
      </c>
      <c r="V43" s="295">
        <v>2.9299702565869539E-2</v>
      </c>
      <c r="W43" s="295">
        <v>2.784164517209984E-2</v>
      </c>
      <c r="X43" s="295">
        <v>2.237443875213813E-2</v>
      </c>
      <c r="Y43" s="295">
        <v>2.0531451208838529E-2</v>
      </c>
      <c r="DA43" s="122" t="s">
        <v>2850</v>
      </c>
    </row>
    <row r="44" spans="1:105" ht="12" customHeight="1" x14ac:dyDescent="0.25">
      <c r="A44" s="59" t="s">
        <v>32</v>
      </c>
      <c r="B44" s="295">
        <v>0</v>
      </c>
      <c r="C44" s="295">
        <v>0</v>
      </c>
      <c r="D44" s="295">
        <v>0</v>
      </c>
      <c r="E44" s="295">
        <v>0</v>
      </c>
      <c r="F44" s="295">
        <v>0</v>
      </c>
      <c r="G44" s="295">
        <v>0</v>
      </c>
      <c r="H44" s="295">
        <v>0</v>
      </c>
      <c r="I44" s="295">
        <v>0</v>
      </c>
      <c r="J44" s="295">
        <v>0</v>
      </c>
      <c r="K44" s="295">
        <v>0</v>
      </c>
      <c r="L44" s="295">
        <v>0</v>
      </c>
      <c r="M44" s="295">
        <v>0</v>
      </c>
      <c r="N44" s="295">
        <v>0</v>
      </c>
      <c r="O44" s="295">
        <v>0</v>
      </c>
      <c r="P44" s="295">
        <v>0</v>
      </c>
      <c r="Q44" s="295">
        <v>0</v>
      </c>
      <c r="R44" s="295">
        <v>0</v>
      </c>
      <c r="S44" s="295">
        <v>0</v>
      </c>
      <c r="T44" s="295">
        <v>0</v>
      </c>
      <c r="U44" s="295">
        <v>0</v>
      </c>
      <c r="V44" s="295">
        <v>0</v>
      </c>
      <c r="W44" s="295">
        <v>0</v>
      </c>
      <c r="X44" s="295">
        <v>0</v>
      </c>
      <c r="Y44" s="295">
        <v>0</v>
      </c>
      <c r="DA44" s="122" t="s">
        <v>2851</v>
      </c>
    </row>
    <row r="45" spans="1:105" ht="12" customHeight="1" x14ac:dyDescent="0.25">
      <c r="A45" s="59" t="s">
        <v>35</v>
      </c>
      <c r="B45" s="295">
        <v>7.2224508174452664</v>
      </c>
      <c r="C45" s="295">
        <v>6.0815674131278081</v>
      </c>
      <c r="D45" s="295">
        <v>6.3952215482724792</v>
      </c>
      <c r="E45" s="295">
        <v>7.5393583548887566</v>
      </c>
      <c r="F45" s="295">
        <v>8.1800577635708756</v>
      </c>
      <c r="G45" s="295">
        <v>7.9585560990293276</v>
      </c>
      <c r="H45" s="295">
        <v>7.6196991318526406</v>
      </c>
      <c r="I45" s="295">
        <v>8.0095646308149711</v>
      </c>
      <c r="J45" s="295">
        <v>7.1271273600412179</v>
      </c>
      <c r="K45" s="295">
        <v>6.7191175169634709</v>
      </c>
      <c r="L45" s="295">
        <v>6.6281335128713774</v>
      </c>
      <c r="M45" s="295">
        <v>9.9142307866308403</v>
      </c>
      <c r="N45" s="295">
        <v>9.9341369567836697</v>
      </c>
      <c r="O45" s="295">
        <v>10.09127903829739</v>
      </c>
      <c r="P45" s="295">
        <v>9.2988163195089957</v>
      </c>
      <c r="Q45" s="295">
        <v>7.1261375263177724</v>
      </c>
      <c r="R45" s="295">
        <v>7.2159242852898133</v>
      </c>
      <c r="S45" s="295">
        <v>7.1857014977861899</v>
      </c>
      <c r="T45" s="295">
        <v>7.2221920341764019</v>
      </c>
      <c r="U45" s="295">
        <v>6.9792571205490441</v>
      </c>
      <c r="V45" s="295">
        <v>6.9039357733193469</v>
      </c>
      <c r="W45" s="295">
        <v>0.41223323013066637</v>
      </c>
      <c r="X45" s="295">
        <v>0.25902021862397812</v>
      </c>
      <c r="Y45" s="295">
        <v>0.33965433188287247</v>
      </c>
      <c r="DA45" s="122" t="s">
        <v>2852</v>
      </c>
    </row>
    <row r="46" spans="1:105" ht="12" customHeight="1" x14ac:dyDescent="0.25">
      <c r="A46" s="60" t="s">
        <v>2741</v>
      </c>
      <c r="B46" s="329">
        <v>4.9340692599529312</v>
      </c>
      <c r="C46" s="329">
        <v>4.1847129477943614</v>
      </c>
      <c r="D46" s="329">
        <v>4.401859852809852</v>
      </c>
      <c r="E46" s="329">
        <v>4.2275163098822599</v>
      </c>
      <c r="F46" s="329">
        <v>4.3744121577934374</v>
      </c>
      <c r="G46" s="329">
        <v>4.2391010985569064</v>
      </c>
      <c r="H46" s="329">
        <v>3.652956973324228</v>
      </c>
      <c r="I46" s="329">
        <v>4.2230636828890864</v>
      </c>
      <c r="J46" s="329">
        <v>3.5245769115645231</v>
      </c>
      <c r="K46" s="329">
        <v>3.4671756265457021</v>
      </c>
      <c r="L46" s="329">
        <v>3.0662856503615941</v>
      </c>
      <c r="M46" s="329">
        <v>5.5877623467548831</v>
      </c>
      <c r="N46" s="329">
        <v>5.4689664499150856</v>
      </c>
      <c r="O46" s="329">
        <v>5.590355185475933</v>
      </c>
      <c r="P46" s="329">
        <v>4.8779208874323601</v>
      </c>
      <c r="Q46" s="329">
        <v>4.7422797345142929</v>
      </c>
      <c r="R46" s="329">
        <v>4.8033288086430881</v>
      </c>
      <c r="S46" s="329">
        <v>4.7449662707949978</v>
      </c>
      <c r="T46" s="329">
        <v>4.6770646768289676</v>
      </c>
      <c r="U46" s="329">
        <v>4.492372208256235</v>
      </c>
      <c r="V46" s="329">
        <v>4.4724863282226606</v>
      </c>
      <c r="W46" s="329">
        <v>0.29183977740849931</v>
      </c>
      <c r="X46" s="329">
        <v>0.18615492469934219</v>
      </c>
      <c r="Y46" s="329">
        <v>0.23863902767340039</v>
      </c>
      <c r="DA46" s="72" t="s">
        <v>2853</v>
      </c>
    </row>
    <row r="47" spans="1:105" ht="12" customHeight="1" x14ac:dyDescent="0.25">
      <c r="A47" s="64" t="s">
        <v>28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2854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2855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2856</v>
      </c>
    </row>
    <row r="50" spans="1:105" ht="12" customHeight="1" x14ac:dyDescent="0.25">
      <c r="A50" s="64" t="s">
        <v>159</v>
      </c>
      <c r="B50" s="229">
        <v>0.1191020483227526</v>
      </c>
      <c r="C50" s="229">
        <v>0.1303346723758233</v>
      </c>
      <c r="D50" s="229">
        <v>0.1383788206281977</v>
      </c>
      <c r="E50" s="229">
        <v>0.164417022656735</v>
      </c>
      <c r="F50" s="229">
        <v>0.1978264796175678</v>
      </c>
      <c r="G50" s="229">
        <v>0.18401689403800409</v>
      </c>
      <c r="H50" s="229">
        <v>9.3761151712624266E-2</v>
      </c>
      <c r="I50" s="229">
        <v>7.8953173652100458E-2</v>
      </c>
      <c r="J50" s="229">
        <v>5.8712064039639182E-2</v>
      </c>
      <c r="K50" s="229">
        <v>4.6636238598790021E-2</v>
      </c>
      <c r="L50" s="229">
        <v>0.10791295989719921</v>
      </c>
      <c r="M50" s="229">
        <v>5.698314288685153E-2</v>
      </c>
      <c r="N50" s="229">
        <v>4.9127246915214168E-2</v>
      </c>
      <c r="O50" s="229">
        <v>6.7394709406976117E-2</v>
      </c>
      <c r="P50" s="229">
        <v>9.9765751879772827E-3</v>
      </c>
      <c r="Q50" s="229">
        <v>1.332523636150223E-2</v>
      </c>
      <c r="R50" s="229">
        <v>2.7078037373210361E-2</v>
      </c>
      <c r="S50" s="229">
        <v>1.511283083069807E-2</v>
      </c>
      <c r="T50" s="229">
        <v>1.2874634913043369E-2</v>
      </c>
      <c r="U50" s="229">
        <v>1.2676470030203019E-2</v>
      </c>
      <c r="V50" s="229">
        <v>1.8900630103019941E-2</v>
      </c>
      <c r="W50" s="229">
        <v>1.8463447894229199E-2</v>
      </c>
      <c r="X50" s="229">
        <v>1.4801673919228559E-2</v>
      </c>
      <c r="Y50" s="229">
        <v>1.36029954073827E-2</v>
      </c>
      <c r="DA50" s="73" t="s">
        <v>2857</v>
      </c>
    </row>
    <row r="51" spans="1:105" ht="12" customHeight="1" x14ac:dyDescent="0.25">
      <c r="A51" s="64" t="s">
        <v>32</v>
      </c>
      <c r="B51" s="229">
        <v>0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2858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2859</v>
      </c>
    </row>
    <row r="53" spans="1:105" ht="12" customHeight="1" x14ac:dyDescent="0.25">
      <c r="A53" s="64" t="s">
        <v>35</v>
      </c>
      <c r="B53" s="229">
        <v>4.8149672116301776</v>
      </c>
      <c r="C53" s="229">
        <v>4.0543782754185376</v>
      </c>
      <c r="D53" s="229">
        <v>4.2634810321816543</v>
      </c>
      <c r="E53" s="229">
        <v>4.0630992872255236</v>
      </c>
      <c r="F53" s="229">
        <v>4.1765856781758686</v>
      </c>
      <c r="G53" s="229">
        <v>4.0550842045189013</v>
      </c>
      <c r="H53" s="229">
        <v>3.559195821611604</v>
      </c>
      <c r="I53" s="229">
        <v>4.1441105092369854</v>
      </c>
      <c r="J53" s="229">
        <v>3.4658648475248839</v>
      </c>
      <c r="K53" s="229">
        <v>3.4205393879469121</v>
      </c>
      <c r="L53" s="229">
        <v>2.9583726904643939</v>
      </c>
      <c r="M53" s="229">
        <v>5.5307792038680317</v>
      </c>
      <c r="N53" s="229">
        <v>5.4198392029998717</v>
      </c>
      <c r="O53" s="229">
        <v>5.522960476068957</v>
      </c>
      <c r="P53" s="229">
        <v>4.8679443122443828</v>
      </c>
      <c r="Q53" s="229">
        <v>4.7289544981527909</v>
      </c>
      <c r="R53" s="229">
        <v>4.7762507712698774</v>
      </c>
      <c r="S53" s="229">
        <v>4.7298534399643</v>
      </c>
      <c r="T53" s="229">
        <v>4.6641900419159246</v>
      </c>
      <c r="U53" s="229">
        <v>4.4796957382260318</v>
      </c>
      <c r="V53" s="229">
        <v>4.4535856981196407</v>
      </c>
      <c r="W53" s="229">
        <v>0.2733763295142701</v>
      </c>
      <c r="X53" s="229">
        <v>0.1713532507801136</v>
      </c>
      <c r="Y53" s="229">
        <v>0.2250360322660177</v>
      </c>
      <c r="DA53" s="73" t="s">
        <v>2860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2861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0</v>
      </c>
      <c r="R55" s="229">
        <v>0</v>
      </c>
      <c r="S55" s="229">
        <v>0</v>
      </c>
      <c r="T55" s="229">
        <v>0</v>
      </c>
      <c r="U55" s="229">
        <v>0</v>
      </c>
      <c r="V55" s="229">
        <v>0</v>
      </c>
      <c r="W55" s="229">
        <v>0</v>
      </c>
      <c r="X55" s="229">
        <v>0</v>
      </c>
      <c r="Y55" s="229">
        <v>0</v>
      </c>
      <c r="DA55" s="73" t="s">
        <v>2862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2863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2864</v>
      </c>
    </row>
    <row r="58" spans="1:105" ht="12" customHeight="1" x14ac:dyDescent="0.25">
      <c r="A58" s="60" t="s">
        <v>2755</v>
      </c>
      <c r="B58" s="329">
        <v>0</v>
      </c>
      <c r="C58" s="329">
        <v>0</v>
      </c>
      <c r="D58" s="329">
        <v>0</v>
      </c>
      <c r="E58" s="329">
        <v>0</v>
      </c>
      <c r="F58" s="329">
        <v>0</v>
      </c>
      <c r="G58" s="329">
        <v>0</v>
      </c>
      <c r="H58" s="329">
        <v>0</v>
      </c>
      <c r="I58" s="329">
        <v>0</v>
      </c>
      <c r="J58" s="329">
        <v>0</v>
      </c>
      <c r="K58" s="329">
        <v>0</v>
      </c>
      <c r="L58" s="329">
        <v>0</v>
      </c>
      <c r="M58" s="329">
        <v>0</v>
      </c>
      <c r="N58" s="329">
        <v>0</v>
      </c>
      <c r="O58" s="329">
        <v>0</v>
      </c>
      <c r="P58" s="329">
        <v>0</v>
      </c>
      <c r="Q58" s="329">
        <v>0</v>
      </c>
      <c r="R58" s="329">
        <v>0</v>
      </c>
      <c r="S58" s="329">
        <v>0</v>
      </c>
      <c r="T58" s="329">
        <v>0</v>
      </c>
      <c r="U58" s="329">
        <v>0</v>
      </c>
      <c r="V58" s="329">
        <v>0</v>
      </c>
      <c r="W58" s="329">
        <v>0</v>
      </c>
      <c r="X58" s="329">
        <v>0</v>
      </c>
      <c r="Y58" s="329">
        <v>0</v>
      </c>
      <c r="DA58" s="72" t="s">
        <v>2865</v>
      </c>
    </row>
    <row r="59" spans="1:105" ht="12" customHeight="1" x14ac:dyDescent="0.25">
      <c r="A59" s="132" t="s">
        <v>2757</v>
      </c>
      <c r="B59" s="316">
        <v>0</v>
      </c>
      <c r="C59" s="316">
        <v>0</v>
      </c>
      <c r="D59" s="316">
        <v>0</v>
      </c>
      <c r="E59" s="316">
        <v>0</v>
      </c>
      <c r="F59" s="316">
        <v>0</v>
      </c>
      <c r="G59" s="316">
        <v>0</v>
      </c>
      <c r="H59" s="316">
        <v>0</v>
      </c>
      <c r="I59" s="316">
        <v>0</v>
      </c>
      <c r="J59" s="316">
        <v>0</v>
      </c>
      <c r="K59" s="316">
        <v>0</v>
      </c>
      <c r="L59" s="316">
        <v>0</v>
      </c>
      <c r="M59" s="316">
        <v>0</v>
      </c>
      <c r="N59" s="316">
        <v>0</v>
      </c>
      <c r="O59" s="316">
        <v>0</v>
      </c>
      <c r="P59" s="316">
        <v>0</v>
      </c>
      <c r="Q59" s="316">
        <v>0</v>
      </c>
      <c r="R59" s="316">
        <v>0</v>
      </c>
      <c r="S59" s="316">
        <v>0</v>
      </c>
      <c r="T59" s="316">
        <v>0</v>
      </c>
      <c r="U59" s="316">
        <v>0</v>
      </c>
      <c r="V59" s="316">
        <v>0</v>
      </c>
      <c r="W59" s="316">
        <v>0</v>
      </c>
      <c r="X59" s="316">
        <v>0</v>
      </c>
      <c r="Y59" s="316">
        <v>0</v>
      </c>
      <c r="DA59" s="139" t="s">
        <v>2866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429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0.99999999999999989</v>
      </c>
      <c r="C63" s="232">
        <f t="shared" si="1"/>
        <v>1.0000000000000002</v>
      </c>
      <c r="D63" s="232">
        <f t="shared" si="1"/>
        <v>1</v>
      </c>
      <c r="E63" s="232">
        <f t="shared" si="1"/>
        <v>0.99999999999999978</v>
      </c>
      <c r="F63" s="232">
        <f t="shared" si="1"/>
        <v>1.0000000000000002</v>
      </c>
      <c r="G63" s="232">
        <f t="shared" si="1"/>
        <v>1</v>
      </c>
      <c r="H63" s="232">
        <f t="shared" si="1"/>
        <v>1</v>
      </c>
      <c r="I63" s="232">
        <f t="shared" si="1"/>
        <v>0.99999999999999989</v>
      </c>
      <c r="J63" s="232">
        <f t="shared" si="1"/>
        <v>1.0000000000000002</v>
      </c>
      <c r="K63" s="232">
        <f t="shared" si="1"/>
        <v>1</v>
      </c>
      <c r="L63" s="232">
        <f t="shared" si="1"/>
        <v>1</v>
      </c>
      <c r="M63" s="232">
        <f t="shared" si="1"/>
        <v>1</v>
      </c>
      <c r="N63" s="232">
        <f t="shared" si="1"/>
        <v>1.0000000000000002</v>
      </c>
      <c r="O63" s="232">
        <f t="shared" si="1"/>
        <v>1</v>
      </c>
      <c r="P63" s="232">
        <f t="shared" si="1"/>
        <v>1</v>
      </c>
      <c r="Q63" s="232">
        <f t="shared" si="1"/>
        <v>1</v>
      </c>
      <c r="R63" s="232">
        <f t="shared" si="1"/>
        <v>1</v>
      </c>
      <c r="S63" s="232">
        <f t="shared" si="1"/>
        <v>0.99999999999999989</v>
      </c>
      <c r="T63" s="232">
        <f t="shared" si="1"/>
        <v>1</v>
      </c>
      <c r="U63" s="232">
        <f t="shared" si="1"/>
        <v>0.99999999999999989</v>
      </c>
      <c r="V63" s="232">
        <f t="shared" si="1"/>
        <v>1</v>
      </c>
      <c r="W63" s="232">
        <f t="shared" si="1"/>
        <v>1</v>
      </c>
      <c r="X63" s="232">
        <f t="shared" si="1"/>
        <v>0.99999999999999978</v>
      </c>
      <c r="Y63" s="232">
        <f t="shared" si="1"/>
        <v>1.0000000000000002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0</v>
      </c>
      <c r="C64" s="299">
        <f t="shared" si="2"/>
        <v>0</v>
      </c>
      <c r="D64" s="299">
        <f t="shared" si="2"/>
        <v>0</v>
      </c>
      <c r="E64" s="299">
        <f t="shared" si="2"/>
        <v>0</v>
      </c>
      <c r="F64" s="299">
        <f t="shared" si="2"/>
        <v>0</v>
      </c>
      <c r="G64" s="299">
        <f t="shared" si="2"/>
        <v>0</v>
      </c>
      <c r="H64" s="299">
        <f t="shared" si="2"/>
        <v>0</v>
      </c>
      <c r="I64" s="299">
        <f t="shared" si="2"/>
        <v>0</v>
      </c>
      <c r="J64" s="299">
        <f t="shared" si="2"/>
        <v>0</v>
      </c>
      <c r="K64" s="299">
        <f t="shared" si="2"/>
        <v>0</v>
      </c>
      <c r="L64" s="299">
        <f t="shared" si="2"/>
        <v>0</v>
      </c>
      <c r="M64" s="299">
        <f t="shared" si="2"/>
        <v>0</v>
      </c>
      <c r="N64" s="299">
        <f t="shared" si="2"/>
        <v>0</v>
      </c>
      <c r="O64" s="299">
        <f t="shared" si="2"/>
        <v>0</v>
      </c>
      <c r="P64" s="299">
        <f t="shared" si="2"/>
        <v>0</v>
      </c>
      <c r="Q64" s="299">
        <f t="shared" si="2"/>
        <v>0</v>
      </c>
      <c r="R64" s="299">
        <f t="shared" si="2"/>
        <v>0</v>
      </c>
      <c r="S64" s="299">
        <f t="shared" si="2"/>
        <v>0</v>
      </c>
      <c r="T64" s="299">
        <f t="shared" si="2"/>
        <v>0</v>
      </c>
      <c r="U64" s="299">
        <f t="shared" si="2"/>
        <v>0</v>
      </c>
      <c r="V64" s="299">
        <f t="shared" si="2"/>
        <v>0</v>
      </c>
      <c r="W64" s="299">
        <f t="shared" si="2"/>
        <v>0</v>
      </c>
      <c r="X64" s="299">
        <f t="shared" si="2"/>
        <v>0</v>
      </c>
      <c r="Y64" s="299">
        <f t="shared" si="2"/>
        <v>0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0</v>
      </c>
      <c r="C65" s="233">
        <f t="shared" si="3"/>
        <v>0</v>
      </c>
      <c r="D65" s="233">
        <f t="shared" si="3"/>
        <v>0</v>
      </c>
      <c r="E65" s="233">
        <f t="shared" si="3"/>
        <v>0</v>
      </c>
      <c r="F65" s="233">
        <f t="shared" si="3"/>
        <v>0</v>
      </c>
      <c r="G65" s="233">
        <f t="shared" si="3"/>
        <v>0</v>
      </c>
      <c r="H65" s="233">
        <f t="shared" si="3"/>
        <v>0</v>
      </c>
      <c r="I65" s="233">
        <f t="shared" si="3"/>
        <v>0</v>
      </c>
      <c r="J65" s="233">
        <f t="shared" si="3"/>
        <v>0</v>
      </c>
      <c r="K65" s="233">
        <f t="shared" si="3"/>
        <v>0</v>
      </c>
      <c r="L65" s="233">
        <f t="shared" si="3"/>
        <v>0</v>
      </c>
      <c r="M65" s="233">
        <f t="shared" si="3"/>
        <v>0</v>
      </c>
      <c r="N65" s="233">
        <f t="shared" si="3"/>
        <v>0</v>
      </c>
      <c r="O65" s="233">
        <f t="shared" si="3"/>
        <v>0</v>
      </c>
      <c r="P65" s="233">
        <f t="shared" si="3"/>
        <v>0</v>
      </c>
      <c r="Q65" s="233">
        <f t="shared" si="3"/>
        <v>0</v>
      </c>
      <c r="R65" s="233">
        <f t="shared" si="3"/>
        <v>0</v>
      </c>
      <c r="S65" s="233">
        <f t="shared" si="3"/>
        <v>0</v>
      </c>
      <c r="T65" s="233">
        <f t="shared" si="3"/>
        <v>0</v>
      </c>
      <c r="U65" s="233">
        <f t="shared" si="3"/>
        <v>0</v>
      </c>
      <c r="V65" s="233">
        <f t="shared" si="3"/>
        <v>0</v>
      </c>
      <c r="W65" s="233">
        <f t="shared" si="3"/>
        <v>0</v>
      </c>
      <c r="X65" s="233">
        <f t="shared" si="3"/>
        <v>0</v>
      </c>
      <c r="Y65" s="233">
        <f t="shared" si="3"/>
        <v>0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0</v>
      </c>
      <c r="C66" s="233">
        <f t="shared" si="4"/>
        <v>0</v>
      </c>
      <c r="D66" s="233">
        <f t="shared" si="4"/>
        <v>0</v>
      </c>
      <c r="E66" s="233">
        <f t="shared" si="4"/>
        <v>0</v>
      </c>
      <c r="F66" s="233">
        <f t="shared" si="4"/>
        <v>0</v>
      </c>
      <c r="G66" s="233">
        <f t="shared" si="4"/>
        <v>0</v>
      </c>
      <c r="H66" s="233">
        <f t="shared" si="4"/>
        <v>0</v>
      </c>
      <c r="I66" s="233">
        <f t="shared" si="4"/>
        <v>0</v>
      </c>
      <c r="J66" s="233">
        <f t="shared" si="4"/>
        <v>0</v>
      </c>
      <c r="K66" s="233">
        <f t="shared" si="4"/>
        <v>0</v>
      </c>
      <c r="L66" s="233">
        <f t="shared" si="4"/>
        <v>0</v>
      </c>
      <c r="M66" s="233">
        <f t="shared" si="4"/>
        <v>0</v>
      </c>
      <c r="N66" s="233">
        <f t="shared" si="4"/>
        <v>0</v>
      </c>
      <c r="O66" s="233">
        <f t="shared" si="4"/>
        <v>0</v>
      </c>
      <c r="P66" s="233">
        <f t="shared" si="4"/>
        <v>0</v>
      </c>
      <c r="Q66" s="233">
        <f t="shared" si="4"/>
        <v>0</v>
      </c>
      <c r="R66" s="233">
        <f t="shared" si="4"/>
        <v>0</v>
      </c>
      <c r="S66" s="233">
        <f t="shared" si="4"/>
        <v>0</v>
      </c>
      <c r="T66" s="233">
        <f t="shared" si="4"/>
        <v>0</v>
      </c>
      <c r="U66" s="233">
        <f t="shared" si="4"/>
        <v>0</v>
      </c>
      <c r="V66" s="233">
        <f t="shared" si="4"/>
        <v>0</v>
      </c>
      <c r="W66" s="233">
        <f t="shared" si="4"/>
        <v>0</v>
      </c>
      <c r="X66" s="233">
        <f t="shared" si="4"/>
        <v>0</v>
      </c>
      <c r="Y66" s="233">
        <f t="shared" si="4"/>
        <v>0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0</v>
      </c>
      <c r="C67" s="233">
        <f t="shared" si="5"/>
        <v>0</v>
      </c>
      <c r="D67" s="233">
        <f t="shared" si="5"/>
        <v>0</v>
      </c>
      <c r="E67" s="233">
        <f t="shared" si="5"/>
        <v>0</v>
      </c>
      <c r="F67" s="233">
        <f t="shared" si="5"/>
        <v>0</v>
      </c>
      <c r="G67" s="233">
        <f t="shared" si="5"/>
        <v>0</v>
      </c>
      <c r="H67" s="233">
        <f t="shared" si="5"/>
        <v>0</v>
      </c>
      <c r="I67" s="233">
        <f t="shared" si="5"/>
        <v>0</v>
      </c>
      <c r="J67" s="233">
        <f t="shared" si="5"/>
        <v>0</v>
      </c>
      <c r="K67" s="233">
        <f t="shared" si="5"/>
        <v>0</v>
      </c>
      <c r="L67" s="233">
        <f t="shared" si="5"/>
        <v>0</v>
      </c>
      <c r="M67" s="233">
        <f t="shared" si="5"/>
        <v>0</v>
      </c>
      <c r="N67" s="233">
        <f t="shared" si="5"/>
        <v>0</v>
      </c>
      <c r="O67" s="233">
        <f t="shared" si="5"/>
        <v>0</v>
      </c>
      <c r="P67" s="233">
        <f t="shared" si="5"/>
        <v>0</v>
      </c>
      <c r="Q67" s="233">
        <f t="shared" si="5"/>
        <v>0</v>
      </c>
      <c r="R67" s="233">
        <f t="shared" si="5"/>
        <v>0</v>
      </c>
      <c r="S67" s="233">
        <f t="shared" si="5"/>
        <v>0</v>
      </c>
      <c r="T67" s="233">
        <f t="shared" si="5"/>
        <v>0</v>
      </c>
      <c r="U67" s="233">
        <f t="shared" si="5"/>
        <v>0</v>
      </c>
      <c r="V67" s="233">
        <f t="shared" si="5"/>
        <v>0</v>
      </c>
      <c r="W67" s="233">
        <f t="shared" si="5"/>
        <v>0</v>
      </c>
      <c r="X67" s="233">
        <f t="shared" si="5"/>
        <v>0</v>
      </c>
      <c r="Y67" s="233">
        <f t="shared" si="5"/>
        <v>0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0.14034071529180905</v>
      </c>
      <c r="C68" s="300">
        <f t="shared" si="6"/>
        <v>0.13985006265332875</v>
      </c>
      <c r="D68" s="300">
        <f t="shared" si="6"/>
        <v>0.13102262708240461</v>
      </c>
      <c r="E68" s="300">
        <f t="shared" si="6"/>
        <v>0.1630830600148887</v>
      </c>
      <c r="F68" s="300">
        <f t="shared" si="6"/>
        <v>0.17249929299862427</v>
      </c>
      <c r="G68" s="300">
        <f t="shared" si="6"/>
        <v>0.17114790708450811</v>
      </c>
      <c r="H68" s="300">
        <f t="shared" si="6"/>
        <v>0.18460815382629117</v>
      </c>
      <c r="I68" s="300">
        <f t="shared" si="6"/>
        <v>0.17746456826250018</v>
      </c>
      <c r="J68" s="300">
        <f t="shared" si="6"/>
        <v>0.17670634389959589</v>
      </c>
      <c r="K68" s="300">
        <f t="shared" si="6"/>
        <v>0.17451345120829187</v>
      </c>
      <c r="L68" s="300">
        <f t="shared" si="6"/>
        <v>0.18036105229823721</v>
      </c>
      <c r="M68" s="300">
        <f t="shared" si="6"/>
        <v>0.17278862140217938</v>
      </c>
      <c r="N68" s="300">
        <f t="shared" si="6"/>
        <v>0.17860271831359623</v>
      </c>
      <c r="O68" s="300">
        <f t="shared" si="6"/>
        <v>0.17907875272569398</v>
      </c>
      <c r="P68" s="300">
        <f t="shared" si="6"/>
        <v>0.1861422846784925</v>
      </c>
      <c r="Q68" s="300">
        <f t="shared" si="6"/>
        <v>0.15287931811794275</v>
      </c>
      <c r="R68" s="300">
        <f t="shared" si="6"/>
        <v>0.15346162986867365</v>
      </c>
      <c r="S68" s="300">
        <f t="shared" si="6"/>
        <v>0.15607484617070533</v>
      </c>
      <c r="T68" s="300">
        <f t="shared" si="6"/>
        <v>0.16363494256345471</v>
      </c>
      <c r="U68" s="300">
        <f t="shared" si="6"/>
        <v>0.16058320136619175</v>
      </c>
      <c r="V68" s="300">
        <f t="shared" si="6"/>
        <v>0.16144766611175826</v>
      </c>
      <c r="W68" s="300">
        <f t="shared" si="6"/>
        <v>0.1192665510496566</v>
      </c>
      <c r="X68" s="300">
        <f t="shared" si="6"/>
        <v>8.9739274915654046E-2</v>
      </c>
      <c r="Y68" s="300">
        <f t="shared" si="6"/>
        <v>0.11933551386229539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7.0656927510262243E-2</v>
      </c>
      <c r="C69" s="301">
        <f t="shared" si="7"/>
        <v>7.0697255124383962E-2</v>
      </c>
      <c r="D69" s="301">
        <f t="shared" si="7"/>
        <v>7.1422797774048918E-2</v>
      </c>
      <c r="E69" s="301">
        <f t="shared" si="7"/>
        <v>6.6708191649470019E-2</v>
      </c>
      <c r="F69" s="301">
        <f t="shared" si="7"/>
        <v>6.5385157837077185E-2</v>
      </c>
      <c r="G69" s="301">
        <f t="shared" si="7"/>
        <v>6.5469532831015212E-2</v>
      </c>
      <c r="H69" s="301">
        <f t="shared" si="7"/>
        <v>6.3453441015466711E-2</v>
      </c>
      <c r="I69" s="301">
        <f t="shared" si="7"/>
        <v>6.5134421526635594E-2</v>
      </c>
      <c r="J69" s="301">
        <f t="shared" si="7"/>
        <v>6.4520757367604195E-2</v>
      </c>
      <c r="K69" s="301">
        <f t="shared" si="7"/>
        <v>6.5194177395583336E-2</v>
      </c>
      <c r="L69" s="301">
        <f t="shared" si="7"/>
        <v>6.3260844467118202E-2</v>
      </c>
      <c r="M69" s="301">
        <f t="shared" si="7"/>
        <v>6.6289728656515223E-2</v>
      </c>
      <c r="N69" s="301">
        <f t="shared" si="7"/>
        <v>6.5597473042615706E-2</v>
      </c>
      <c r="O69" s="301">
        <f t="shared" si="7"/>
        <v>6.5591699583215785E-2</v>
      </c>
      <c r="P69" s="301">
        <f t="shared" si="7"/>
        <v>6.4570212849215297E-2</v>
      </c>
      <c r="Q69" s="301">
        <f t="shared" si="7"/>
        <v>6.9584165726836247E-2</v>
      </c>
      <c r="R69" s="301">
        <f t="shared" si="7"/>
        <v>6.9512723243892446E-2</v>
      </c>
      <c r="S69" s="301">
        <f t="shared" si="7"/>
        <v>6.9247009818257446E-2</v>
      </c>
      <c r="T69" s="301">
        <f t="shared" si="7"/>
        <v>6.8451667283007916E-2</v>
      </c>
      <c r="U69" s="301">
        <f t="shared" si="7"/>
        <v>6.8644256407016449E-2</v>
      </c>
      <c r="V69" s="301">
        <f t="shared" si="7"/>
        <v>6.8620123150653231E-2</v>
      </c>
      <c r="W69" s="301">
        <f t="shared" si="7"/>
        <v>7.2338738342126424E-2</v>
      </c>
      <c r="X69" s="301">
        <f t="shared" si="7"/>
        <v>7.4739839479198877E-2</v>
      </c>
      <c r="Y69" s="301">
        <f t="shared" si="7"/>
        <v>7.2324203557624159E-2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0.60058388383722927</v>
      </c>
      <c r="C70" s="301">
        <f t="shared" si="8"/>
        <v>0.60092666855726351</v>
      </c>
      <c r="D70" s="301">
        <f t="shared" si="8"/>
        <v>0.60709378107941592</v>
      </c>
      <c r="E70" s="301">
        <f t="shared" si="8"/>
        <v>0.56701962902049508</v>
      </c>
      <c r="F70" s="301">
        <f t="shared" si="8"/>
        <v>0.55577384161515619</v>
      </c>
      <c r="G70" s="301">
        <f t="shared" si="8"/>
        <v>0.55649102906362968</v>
      </c>
      <c r="H70" s="301">
        <f t="shared" si="8"/>
        <v>0.53935424863146708</v>
      </c>
      <c r="I70" s="301">
        <f t="shared" si="8"/>
        <v>0.55364258297640256</v>
      </c>
      <c r="J70" s="301">
        <f t="shared" si="8"/>
        <v>0.54842643762463539</v>
      </c>
      <c r="K70" s="301">
        <f t="shared" si="8"/>
        <v>0.55415050786245812</v>
      </c>
      <c r="L70" s="301">
        <f t="shared" si="8"/>
        <v>0.53771717797050467</v>
      </c>
      <c r="M70" s="301">
        <f t="shared" si="8"/>
        <v>0.5634626935803797</v>
      </c>
      <c r="N70" s="301">
        <f t="shared" si="8"/>
        <v>0.55757852086223347</v>
      </c>
      <c r="O70" s="301">
        <f t="shared" si="8"/>
        <v>0.55752944645733393</v>
      </c>
      <c r="P70" s="301">
        <f t="shared" si="8"/>
        <v>0.54884680921832996</v>
      </c>
      <c r="Q70" s="301">
        <f t="shared" si="8"/>
        <v>0.59146540867810815</v>
      </c>
      <c r="R70" s="301">
        <f t="shared" si="8"/>
        <v>0.59085814757308563</v>
      </c>
      <c r="S70" s="301">
        <f t="shared" si="8"/>
        <v>0.58859958345518826</v>
      </c>
      <c r="T70" s="301">
        <f t="shared" si="8"/>
        <v>0.58183917190556711</v>
      </c>
      <c r="U70" s="301">
        <f t="shared" si="8"/>
        <v>0.58347617945963959</v>
      </c>
      <c r="V70" s="301">
        <f t="shared" si="8"/>
        <v>0.58327104678055253</v>
      </c>
      <c r="W70" s="301">
        <f t="shared" si="8"/>
        <v>0.6148792759080749</v>
      </c>
      <c r="X70" s="301">
        <f t="shared" si="8"/>
        <v>0.63528863557319037</v>
      </c>
      <c r="Y70" s="301">
        <f t="shared" si="8"/>
        <v>0.61475573023980512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0</v>
      </c>
      <c r="C71" s="301">
        <f t="shared" si="9"/>
        <v>0</v>
      </c>
      <c r="D71" s="301">
        <f t="shared" si="9"/>
        <v>0</v>
      </c>
      <c r="E71" s="301">
        <f t="shared" si="9"/>
        <v>0</v>
      </c>
      <c r="F71" s="301">
        <f t="shared" si="9"/>
        <v>0</v>
      </c>
      <c r="G71" s="301">
        <f t="shared" si="9"/>
        <v>0</v>
      </c>
      <c r="H71" s="301">
        <f t="shared" si="9"/>
        <v>0</v>
      </c>
      <c r="I71" s="301">
        <f t="shared" si="9"/>
        <v>0</v>
      </c>
      <c r="J71" s="301">
        <f t="shared" si="9"/>
        <v>0</v>
      </c>
      <c r="K71" s="301">
        <f t="shared" si="9"/>
        <v>0</v>
      </c>
      <c r="L71" s="301">
        <f t="shared" si="9"/>
        <v>0</v>
      </c>
      <c r="M71" s="301">
        <f t="shared" si="9"/>
        <v>0</v>
      </c>
      <c r="N71" s="301">
        <f t="shared" si="9"/>
        <v>0</v>
      </c>
      <c r="O71" s="301">
        <f t="shared" si="9"/>
        <v>0</v>
      </c>
      <c r="P71" s="301">
        <f t="shared" si="9"/>
        <v>0</v>
      </c>
      <c r="Q71" s="301">
        <f t="shared" si="9"/>
        <v>0</v>
      </c>
      <c r="R71" s="301">
        <f t="shared" si="9"/>
        <v>0</v>
      </c>
      <c r="S71" s="301">
        <f t="shared" si="9"/>
        <v>0</v>
      </c>
      <c r="T71" s="301">
        <f t="shared" si="9"/>
        <v>0</v>
      </c>
      <c r="U71" s="301">
        <f t="shared" si="9"/>
        <v>0</v>
      </c>
      <c r="V71" s="301">
        <f t="shared" si="9"/>
        <v>0</v>
      </c>
      <c r="W71" s="301">
        <f t="shared" si="9"/>
        <v>0</v>
      </c>
      <c r="X71" s="301">
        <f t="shared" si="9"/>
        <v>0</v>
      </c>
      <c r="Y71" s="301">
        <f t="shared" si="9"/>
        <v>0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0.18841847336069939</v>
      </c>
      <c r="C72" s="301">
        <f t="shared" si="10"/>
        <v>0.18852601366502389</v>
      </c>
      <c r="D72" s="301">
        <f t="shared" si="10"/>
        <v>0.19046079406413055</v>
      </c>
      <c r="E72" s="301">
        <f t="shared" si="10"/>
        <v>0.20318911931514611</v>
      </c>
      <c r="F72" s="301">
        <f t="shared" si="10"/>
        <v>0.20634170754914255</v>
      </c>
      <c r="G72" s="301">
        <f t="shared" si="10"/>
        <v>0.20689153102084712</v>
      </c>
      <c r="H72" s="301">
        <f t="shared" si="10"/>
        <v>0.21258415652677504</v>
      </c>
      <c r="I72" s="301">
        <f t="shared" si="10"/>
        <v>0.20375842723446153</v>
      </c>
      <c r="J72" s="301">
        <f t="shared" si="10"/>
        <v>0.21034646110816455</v>
      </c>
      <c r="K72" s="301">
        <f t="shared" si="10"/>
        <v>0.20614186353366673</v>
      </c>
      <c r="L72" s="301">
        <f t="shared" si="10"/>
        <v>0.21866092526413994</v>
      </c>
      <c r="M72" s="301">
        <f t="shared" si="10"/>
        <v>0.19745895636092575</v>
      </c>
      <c r="N72" s="301">
        <f t="shared" si="10"/>
        <v>0.19822128778155471</v>
      </c>
      <c r="O72" s="301">
        <f t="shared" si="10"/>
        <v>0.19780010123375627</v>
      </c>
      <c r="P72" s="301">
        <f t="shared" si="10"/>
        <v>0.20044069325396224</v>
      </c>
      <c r="Q72" s="301">
        <f t="shared" si="10"/>
        <v>0.18607110747711297</v>
      </c>
      <c r="R72" s="301">
        <f t="shared" si="10"/>
        <v>0.18616749931434834</v>
      </c>
      <c r="S72" s="301">
        <f t="shared" si="10"/>
        <v>0.18607856055584887</v>
      </c>
      <c r="T72" s="301">
        <f t="shared" si="10"/>
        <v>0.18607421824797019</v>
      </c>
      <c r="U72" s="301">
        <f t="shared" si="10"/>
        <v>0.18729636276715214</v>
      </c>
      <c r="V72" s="301">
        <f t="shared" si="10"/>
        <v>0.18666116395703597</v>
      </c>
      <c r="W72" s="301">
        <f t="shared" si="10"/>
        <v>0.19351543470014221</v>
      </c>
      <c r="X72" s="301">
        <f t="shared" si="10"/>
        <v>0.20023225003195638</v>
      </c>
      <c r="Y72" s="301">
        <f t="shared" si="10"/>
        <v>0.19358455234027538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0.11305108401641963</v>
      </c>
      <c r="C73" s="302">
        <f t="shared" si="11"/>
        <v>0.11311560819901435</v>
      </c>
      <c r="D73" s="302">
        <f t="shared" si="11"/>
        <v>0.11427647643847832</v>
      </c>
      <c r="E73" s="302">
        <f t="shared" si="11"/>
        <v>0.13203371488904475</v>
      </c>
      <c r="F73" s="302">
        <f t="shared" si="11"/>
        <v>0.1365975391895935</v>
      </c>
      <c r="G73" s="302">
        <f t="shared" si="11"/>
        <v>0.13705736266776417</v>
      </c>
      <c r="H73" s="302">
        <f t="shared" si="11"/>
        <v>0.1449004861102772</v>
      </c>
      <c r="I73" s="302">
        <f t="shared" si="11"/>
        <v>0.1342817109393836</v>
      </c>
      <c r="J73" s="302">
        <f t="shared" si="11"/>
        <v>0.14152431991605338</v>
      </c>
      <c r="K73" s="302">
        <f t="shared" si="11"/>
        <v>0.13660140764504453</v>
      </c>
      <c r="L73" s="302">
        <f t="shared" si="11"/>
        <v>0.15118269116588048</v>
      </c>
      <c r="M73" s="302">
        <f t="shared" si="11"/>
        <v>0.12674991246064279</v>
      </c>
      <c r="N73" s="302">
        <f t="shared" si="11"/>
        <v>0.12825064986943127</v>
      </c>
      <c r="O73" s="302">
        <f t="shared" si="11"/>
        <v>0.1278356216783261</v>
      </c>
      <c r="P73" s="302">
        <f t="shared" si="11"/>
        <v>0.13156579954813255</v>
      </c>
      <c r="Q73" s="302">
        <f t="shared" si="11"/>
        <v>0.11184799736848762</v>
      </c>
      <c r="R73" s="302">
        <f t="shared" si="11"/>
        <v>0.11202059452086302</v>
      </c>
      <c r="S73" s="302">
        <f t="shared" si="11"/>
        <v>0.11221508341637429</v>
      </c>
      <c r="T73" s="302">
        <f t="shared" si="11"/>
        <v>0.11305910647942841</v>
      </c>
      <c r="U73" s="302">
        <f t="shared" si="11"/>
        <v>0.11407582259966795</v>
      </c>
      <c r="V73" s="302">
        <f t="shared" si="11"/>
        <v>0.11346636592967249</v>
      </c>
      <c r="W73" s="302">
        <f t="shared" si="11"/>
        <v>0.11635411380187402</v>
      </c>
      <c r="X73" s="302">
        <f t="shared" si="11"/>
        <v>0.12050975458747758</v>
      </c>
      <c r="Y73" s="302">
        <f t="shared" si="11"/>
        <v>0.11643873521214294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7.5367389344279764E-2</v>
      </c>
      <c r="C74" s="302">
        <f t="shared" si="12"/>
        <v>7.541040546600955E-2</v>
      </c>
      <c r="D74" s="302">
        <f t="shared" si="12"/>
        <v>7.618431762565224E-2</v>
      </c>
      <c r="E74" s="302">
        <f t="shared" si="12"/>
        <v>7.1155404426101382E-2</v>
      </c>
      <c r="F74" s="302">
        <f t="shared" si="12"/>
        <v>6.9744168359549039E-2</v>
      </c>
      <c r="G74" s="302">
        <f t="shared" si="12"/>
        <v>6.9834168353082954E-2</v>
      </c>
      <c r="H74" s="302">
        <f t="shared" si="12"/>
        <v>6.7683670416497838E-2</v>
      </c>
      <c r="I74" s="302">
        <f t="shared" si="12"/>
        <v>6.947671629507797E-2</v>
      </c>
      <c r="J74" s="302">
        <f t="shared" si="12"/>
        <v>6.8822141192111178E-2</v>
      </c>
      <c r="K74" s="302">
        <f t="shared" si="12"/>
        <v>6.9540455888622232E-2</v>
      </c>
      <c r="L74" s="302">
        <f t="shared" si="12"/>
        <v>6.747823409825944E-2</v>
      </c>
      <c r="M74" s="302">
        <f t="shared" si="12"/>
        <v>7.0709043900282931E-2</v>
      </c>
      <c r="N74" s="302">
        <f t="shared" si="12"/>
        <v>6.9970637912123448E-2</v>
      </c>
      <c r="O74" s="302">
        <f t="shared" si="12"/>
        <v>6.996447955543017E-2</v>
      </c>
      <c r="P74" s="302">
        <f t="shared" si="12"/>
        <v>6.8874893705829679E-2</v>
      </c>
      <c r="Q74" s="302">
        <f t="shared" si="12"/>
        <v>7.4223110108625354E-2</v>
      </c>
      <c r="R74" s="302">
        <f t="shared" si="12"/>
        <v>7.4146904793485291E-2</v>
      </c>
      <c r="S74" s="302">
        <f t="shared" si="12"/>
        <v>7.3863477139474609E-2</v>
      </c>
      <c r="T74" s="302">
        <f t="shared" si="12"/>
        <v>7.3015111768541779E-2</v>
      </c>
      <c r="U74" s="302">
        <f t="shared" si="12"/>
        <v>7.322054016748418E-2</v>
      </c>
      <c r="V74" s="302">
        <f t="shared" si="12"/>
        <v>7.3194798027363478E-2</v>
      </c>
      <c r="W74" s="302">
        <f t="shared" si="12"/>
        <v>7.7161320898268215E-2</v>
      </c>
      <c r="X74" s="302">
        <f t="shared" si="12"/>
        <v>7.9722495444478805E-2</v>
      </c>
      <c r="Y74" s="302">
        <f t="shared" si="12"/>
        <v>7.7145817128132427E-2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0</v>
      </c>
      <c r="C76" s="302">
        <f t="shared" si="14"/>
        <v>0</v>
      </c>
      <c r="D76" s="302">
        <f t="shared" si="14"/>
        <v>0</v>
      </c>
      <c r="E76" s="302">
        <f t="shared" si="14"/>
        <v>0</v>
      </c>
      <c r="F76" s="302">
        <f t="shared" si="14"/>
        <v>0</v>
      </c>
      <c r="G76" s="302">
        <f t="shared" si="14"/>
        <v>0</v>
      </c>
      <c r="H76" s="302">
        <f t="shared" si="14"/>
        <v>0</v>
      </c>
      <c r="I76" s="302">
        <f t="shared" si="14"/>
        <v>0</v>
      </c>
      <c r="J76" s="302">
        <f t="shared" si="14"/>
        <v>0</v>
      </c>
      <c r="K76" s="302">
        <f t="shared" si="14"/>
        <v>0</v>
      </c>
      <c r="L76" s="302">
        <f t="shared" si="14"/>
        <v>0</v>
      </c>
      <c r="M76" s="302">
        <f t="shared" si="14"/>
        <v>0</v>
      </c>
      <c r="N76" s="302">
        <f t="shared" si="14"/>
        <v>0</v>
      </c>
      <c r="O76" s="302">
        <f t="shared" si="14"/>
        <v>0</v>
      </c>
      <c r="P76" s="302">
        <f t="shared" si="14"/>
        <v>0</v>
      </c>
      <c r="Q76" s="302">
        <f t="shared" si="14"/>
        <v>0</v>
      </c>
      <c r="R76" s="302">
        <f t="shared" si="14"/>
        <v>0</v>
      </c>
      <c r="S76" s="302">
        <f t="shared" si="14"/>
        <v>0</v>
      </c>
      <c r="T76" s="302">
        <f t="shared" si="14"/>
        <v>0</v>
      </c>
      <c r="U76" s="302">
        <f t="shared" si="14"/>
        <v>0</v>
      </c>
      <c r="V76" s="302">
        <f t="shared" si="14"/>
        <v>0</v>
      </c>
      <c r="W76" s="302">
        <f t="shared" si="14"/>
        <v>0</v>
      </c>
      <c r="X76" s="302">
        <f t="shared" si="14"/>
        <v>0</v>
      </c>
      <c r="Y76" s="302">
        <f t="shared" si="14"/>
        <v>0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0</v>
      </c>
      <c r="C77" s="235">
        <f t="shared" si="15"/>
        <v>0</v>
      </c>
      <c r="D77" s="235">
        <f t="shared" si="15"/>
        <v>0</v>
      </c>
      <c r="E77" s="235">
        <f t="shared" si="15"/>
        <v>0</v>
      </c>
      <c r="F77" s="235">
        <f t="shared" si="15"/>
        <v>0</v>
      </c>
      <c r="G77" s="235">
        <f t="shared" si="15"/>
        <v>0</v>
      </c>
      <c r="H77" s="235">
        <f t="shared" si="15"/>
        <v>0</v>
      </c>
      <c r="I77" s="235">
        <f t="shared" si="15"/>
        <v>0</v>
      </c>
      <c r="J77" s="235">
        <f t="shared" si="15"/>
        <v>0</v>
      </c>
      <c r="K77" s="235">
        <f t="shared" si="15"/>
        <v>0</v>
      </c>
      <c r="L77" s="235">
        <f t="shared" si="15"/>
        <v>0</v>
      </c>
      <c r="M77" s="235">
        <f t="shared" si="15"/>
        <v>0</v>
      </c>
      <c r="N77" s="235">
        <f t="shared" si="15"/>
        <v>0</v>
      </c>
      <c r="O77" s="235">
        <f t="shared" si="15"/>
        <v>0</v>
      </c>
      <c r="P77" s="235">
        <f t="shared" si="15"/>
        <v>0</v>
      </c>
      <c r="Q77" s="235">
        <f t="shared" si="15"/>
        <v>0</v>
      </c>
      <c r="R77" s="235">
        <f t="shared" si="15"/>
        <v>0</v>
      </c>
      <c r="S77" s="235">
        <f t="shared" si="15"/>
        <v>0</v>
      </c>
      <c r="T77" s="235">
        <f t="shared" si="15"/>
        <v>0</v>
      </c>
      <c r="U77" s="235">
        <f t="shared" si="15"/>
        <v>0</v>
      </c>
      <c r="V77" s="235">
        <f t="shared" si="15"/>
        <v>0</v>
      </c>
      <c r="W77" s="235">
        <f t="shared" si="15"/>
        <v>0</v>
      </c>
      <c r="X77" s="235">
        <f t="shared" si="15"/>
        <v>0</v>
      </c>
      <c r="Y77" s="235">
        <f t="shared" si="15"/>
        <v>0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430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>IF(B$5=0,0,B$5/TEL_fec!B$5)</f>
        <v>1.5611455147611752</v>
      </c>
      <c r="C81" s="322">
        <f>IF(C$5=0,0,C$5/TEL_fec!C$5)</f>
        <v>1.5558586147428684</v>
      </c>
      <c r="D81" s="322">
        <f>IF(D$5=0,0,D$5/TEL_fec!D$5)</f>
        <v>1.4282328696651669</v>
      </c>
      <c r="E81" s="322">
        <f>IF(E$5=0,0,E$5/TEL_fec!E$5)</f>
        <v>1.363192224873182</v>
      </c>
      <c r="F81" s="322">
        <f>IF(F$5=0,0,F$5/TEL_fec!F$5)</f>
        <v>1.3562735702359299</v>
      </c>
      <c r="G81" s="322">
        <f>IF(G$5=0,0,G$5/TEL_fec!G$5)</f>
        <v>1.3353651420026185</v>
      </c>
      <c r="H81" s="322">
        <f>IF(H$5=0,0,H$5/TEL_fec!H$5)</f>
        <v>1.2906816399479109</v>
      </c>
      <c r="I81" s="322">
        <f>IF(I$5=0,0,I$5/TEL_fec!I$5)</f>
        <v>1.4424451554860347</v>
      </c>
      <c r="J81" s="322">
        <f>IF(J$5=0,0,J$5/TEL_fec!J$5)</f>
        <v>1.2885027943112384</v>
      </c>
      <c r="K81" s="322">
        <f>IF(K$5=0,0,K$5/TEL_fec!K$5)</f>
        <v>1.3630326034733233</v>
      </c>
      <c r="L81" s="322">
        <f>IF(L$5=0,0,L$5/TEL_fec!L$5)</f>
        <v>1.1661104138965455</v>
      </c>
      <c r="M81" s="322">
        <f>IF(M$5=0,0,M$5/TEL_fec!M$5)</f>
        <v>1.580423722330055</v>
      </c>
      <c r="N81" s="322">
        <f>IF(N$5=0,0,N$5/TEL_fec!N$5)</f>
        <v>1.6040681851432248</v>
      </c>
      <c r="O81" s="322">
        <f>IF(O$5=0,0,O$5/TEL_fec!O$5)</f>
        <v>1.6224208562391171</v>
      </c>
      <c r="P81" s="322">
        <f>IF(P$5=0,0,P$5/TEL_fec!P$5)</f>
        <v>1.5937434592888289</v>
      </c>
      <c r="Q81" s="322">
        <f>IF(Q$5=0,0,Q$5/TEL_fec!Q$5)</f>
        <v>1.7678213727701013</v>
      </c>
      <c r="R81" s="322">
        <f>IF(R$5=0,0,R$5/TEL_fec!R$5)</f>
        <v>1.7718817214818119</v>
      </c>
      <c r="S81" s="322">
        <f>IF(S$5=0,0,S$5/TEL_fec!S$5)</f>
        <v>1.8075021102907789</v>
      </c>
      <c r="T81" s="322">
        <f>IF(T$5=0,0,T$5/TEL_fec!T$5)</f>
        <v>1.9141766352724729</v>
      </c>
      <c r="U81" s="322">
        <f>IF(U$5=0,0,U$5/TEL_fec!U$5)</f>
        <v>1.819228480689522</v>
      </c>
      <c r="V81" s="322">
        <f>IF(V$5=0,0,V$5/TEL_fec!V$5)</f>
        <v>1.8547208590809716</v>
      </c>
      <c r="W81" s="322">
        <f>IF(W$5=0,0,W$5/TEL_fec!W$5)</f>
        <v>1.2854560504993229</v>
      </c>
      <c r="X81" s="322">
        <f>IF(X$5=0,0,X$5/TEL_fec!X$5)</f>
        <v>1.032290749206682</v>
      </c>
      <c r="Y81" s="322">
        <f>IF(Y$5=0,0,Y$5/TEL_fec!Y$5)</f>
        <v>1.2810933213360305</v>
      </c>
      <c r="DA81" s="95"/>
    </row>
    <row r="82" spans="1:105" ht="12" customHeight="1" x14ac:dyDescent="0.25">
      <c r="A82" s="55" t="s">
        <v>91</v>
      </c>
      <c r="B82" s="334">
        <f>IF(B$6=0,0,B$6/TEL_fec!B$6)</f>
        <v>0</v>
      </c>
      <c r="C82" s="334">
        <f>IF(C$6=0,0,C$6/TEL_fec!C$6)</f>
        <v>0</v>
      </c>
      <c r="D82" s="334">
        <f>IF(D$6=0,0,D$6/TEL_fec!D$6)</f>
        <v>0</v>
      </c>
      <c r="E82" s="334">
        <f>IF(E$6=0,0,E$6/TEL_fec!E$6)</f>
        <v>0</v>
      </c>
      <c r="F82" s="334">
        <f>IF(F$6=0,0,F$6/TEL_fec!F$6)</f>
        <v>0</v>
      </c>
      <c r="G82" s="334">
        <f>IF(G$6=0,0,G$6/TEL_fec!G$6)</f>
        <v>0</v>
      </c>
      <c r="H82" s="334">
        <f>IF(H$6=0,0,H$6/TEL_fec!H$6)</f>
        <v>0</v>
      </c>
      <c r="I82" s="334">
        <f>IF(I$6=0,0,I$6/TEL_fec!I$6)</f>
        <v>0</v>
      </c>
      <c r="J82" s="334">
        <f>IF(J$6=0,0,J$6/TEL_fec!J$6)</f>
        <v>0</v>
      </c>
      <c r="K82" s="334">
        <f>IF(K$6=0,0,K$6/TEL_fec!K$6)</f>
        <v>0</v>
      </c>
      <c r="L82" s="334">
        <f>IF(L$6=0,0,L$6/TEL_fec!L$6)</f>
        <v>0</v>
      </c>
      <c r="M82" s="334">
        <f>IF(M$6=0,0,M$6/TEL_fec!M$6)</f>
        <v>0</v>
      </c>
      <c r="N82" s="334">
        <f>IF(N$6=0,0,N$6/TEL_fec!N$6)</f>
        <v>0</v>
      </c>
      <c r="O82" s="334">
        <f>IF(O$6=0,0,O$6/TEL_fec!O$6)</f>
        <v>0</v>
      </c>
      <c r="P82" s="334">
        <f>IF(P$6=0,0,P$6/TEL_fec!P$6)</f>
        <v>0</v>
      </c>
      <c r="Q82" s="334">
        <f>IF(Q$6=0,0,Q$6/TEL_fec!Q$6)</f>
        <v>0</v>
      </c>
      <c r="R82" s="334">
        <f>IF(R$6=0,0,R$6/TEL_fec!R$6)</f>
        <v>0</v>
      </c>
      <c r="S82" s="334">
        <f>IF(S$6=0,0,S$6/TEL_fec!S$6)</f>
        <v>0</v>
      </c>
      <c r="T82" s="334">
        <f>IF(T$6=0,0,T$6/TEL_fec!T$6)</f>
        <v>0</v>
      </c>
      <c r="U82" s="334">
        <f>IF(U$6=0,0,U$6/TEL_fec!U$6)</f>
        <v>0</v>
      </c>
      <c r="V82" s="334">
        <f>IF(V$6=0,0,V$6/TEL_fec!V$6)</f>
        <v>0</v>
      </c>
      <c r="W82" s="334">
        <f>IF(W$6=0,0,W$6/TEL_fec!W$6)</f>
        <v>0</v>
      </c>
      <c r="X82" s="334">
        <f>IF(X$6=0,0,X$6/TEL_fec!X$6)</f>
        <v>0</v>
      </c>
      <c r="Y82" s="334">
        <f>IF(Y$6=0,0,Y$6/TEL_fec!Y$6)</f>
        <v>0</v>
      </c>
      <c r="DA82" s="67"/>
    </row>
    <row r="83" spans="1:105" ht="12" customHeight="1" x14ac:dyDescent="0.25">
      <c r="A83" s="173" t="s">
        <v>92</v>
      </c>
      <c r="B83" s="335">
        <f>IF(B$7=0,0,B$7/TEL_fec!B$7)</f>
        <v>0</v>
      </c>
      <c r="C83" s="335">
        <f>IF(C$7=0,0,C$7/TEL_fec!C$7)</f>
        <v>0</v>
      </c>
      <c r="D83" s="335">
        <f>IF(D$7=0,0,D$7/TEL_fec!D$7)</f>
        <v>0</v>
      </c>
      <c r="E83" s="335">
        <f>IF(E$7=0,0,E$7/TEL_fec!E$7)</f>
        <v>0</v>
      </c>
      <c r="F83" s="335">
        <f>IF(F$7=0,0,F$7/TEL_fec!F$7)</f>
        <v>0</v>
      </c>
      <c r="G83" s="335">
        <f>IF(G$7=0,0,G$7/TEL_fec!G$7)</f>
        <v>0</v>
      </c>
      <c r="H83" s="335">
        <f>IF(H$7=0,0,H$7/TEL_fec!H$7)</f>
        <v>0</v>
      </c>
      <c r="I83" s="335">
        <f>IF(I$7=0,0,I$7/TEL_fec!I$7)</f>
        <v>0</v>
      </c>
      <c r="J83" s="335">
        <f>IF(J$7=0,0,J$7/TEL_fec!J$7)</f>
        <v>0</v>
      </c>
      <c r="K83" s="335">
        <f>IF(K$7=0,0,K$7/TEL_fec!K$7)</f>
        <v>0</v>
      </c>
      <c r="L83" s="335">
        <f>IF(L$7=0,0,L$7/TEL_fec!L$7)</f>
        <v>0</v>
      </c>
      <c r="M83" s="335">
        <f>IF(M$7=0,0,M$7/TEL_fec!M$7)</f>
        <v>0</v>
      </c>
      <c r="N83" s="335">
        <f>IF(N$7=0,0,N$7/TEL_fec!N$7)</f>
        <v>0</v>
      </c>
      <c r="O83" s="335">
        <f>IF(O$7=0,0,O$7/TEL_fec!O$7)</f>
        <v>0</v>
      </c>
      <c r="P83" s="335">
        <f>IF(P$7=0,0,P$7/TEL_fec!P$7)</f>
        <v>0</v>
      </c>
      <c r="Q83" s="335">
        <f>IF(Q$7=0,0,Q$7/TEL_fec!Q$7)</f>
        <v>0</v>
      </c>
      <c r="R83" s="335">
        <f>IF(R$7=0,0,R$7/TEL_fec!R$7)</f>
        <v>0</v>
      </c>
      <c r="S83" s="335">
        <f>IF(S$7=0,0,S$7/TEL_fec!S$7)</f>
        <v>0</v>
      </c>
      <c r="T83" s="335">
        <f>IF(T$7=0,0,T$7/TEL_fec!T$7)</f>
        <v>0</v>
      </c>
      <c r="U83" s="335">
        <f>IF(U$7=0,0,U$7/TEL_fec!U$7)</f>
        <v>0</v>
      </c>
      <c r="V83" s="335">
        <f>IF(V$7=0,0,V$7/TEL_fec!V$7)</f>
        <v>0</v>
      </c>
      <c r="W83" s="335">
        <f>IF(W$7=0,0,W$7/TEL_fec!W$7)</f>
        <v>0</v>
      </c>
      <c r="X83" s="335">
        <f>IF(X$7=0,0,X$7/TEL_fec!X$7)</f>
        <v>0</v>
      </c>
      <c r="Y83" s="335">
        <f>IF(Y$7=0,0,Y$7/TEL_fec!Y$7)</f>
        <v>0</v>
      </c>
      <c r="DA83" s="177"/>
    </row>
    <row r="84" spans="1:105" ht="12" customHeight="1" x14ac:dyDescent="0.25">
      <c r="A84" s="173" t="s">
        <v>93</v>
      </c>
      <c r="B84" s="335">
        <f>IF(B$8=0,0,B$8/TEL_fec!B$8)</f>
        <v>0</v>
      </c>
      <c r="C84" s="335">
        <f>IF(C$8=0,0,C$8/TEL_fec!C$8)</f>
        <v>0</v>
      </c>
      <c r="D84" s="335">
        <f>IF(D$8=0,0,D$8/TEL_fec!D$8)</f>
        <v>0</v>
      </c>
      <c r="E84" s="335">
        <f>IF(E$8=0,0,E$8/TEL_fec!E$8)</f>
        <v>0</v>
      </c>
      <c r="F84" s="335">
        <f>IF(F$8=0,0,F$8/TEL_fec!F$8)</f>
        <v>0</v>
      </c>
      <c r="G84" s="335">
        <f>IF(G$8=0,0,G$8/TEL_fec!G$8)</f>
        <v>0</v>
      </c>
      <c r="H84" s="335">
        <f>IF(H$8=0,0,H$8/TEL_fec!H$8)</f>
        <v>0</v>
      </c>
      <c r="I84" s="335">
        <f>IF(I$8=0,0,I$8/TEL_fec!I$8)</f>
        <v>0</v>
      </c>
      <c r="J84" s="335">
        <f>IF(J$8=0,0,J$8/TEL_fec!J$8)</f>
        <v>0</v>
      </c>
      <c r="K84" s="335">
        <f>IF(K$8=0,0,K$8/TEL_fec!K$8)</f>
        <v>0</v>
      </c>
      <c r="L84" s="335">
        <f>IF(L$8=0,0,L$8/TEL_fec!L$8)</f>
        <v>0</v>
      </c>
      <c r="M84" s="335">
        <f>IF(M$8=0,0,M$8/TEL_fec!M$8)</f>
        <v>0</v>
      </c>
      <c r="N84" s="335">
        <f>IF(N$8=0,0,N$8/TEL_fec!N$8)</f>
        <v>0</v>
      </c>
      <c r="O84" s="335">
        <f>IF(O$8=0,0,O$8/TEL_fec!O$8)</f>
        <v>0</v>
      </c>
      <c r="P84" s="335">
        <f>IF(P$8=0,0,P$8/TEL_fec!P$8)</f>
        <v>0</v>
      </c>
      <c r="Q84" s="335">
        <f>IF(Q$8=0,0,Q$8/TEL_fec!Q$8)</f>
        <v>0</v>
      </c>
      <c r="R84" s="335">
        <f>IF(R$8=0,0,R$8/TEL_fec!R$8)</f>
        <v>0</v>
      </c>
      <c r="S84" s="335">
        <f>IF(S$8=0,0,S$8/TEL_fec!S$8)</f>
        <v>0</v>
      </c>
      <c r="T84" s="335">
        <f>IF(T$8=0,0,T$8/TEL_fec!T$8)</f>
        <v>0</v>
      </c>
      <c r="U84" s="335">
        <f>IF(U$8=0,0,U$8/TEL_fec!U$8)</f>
        <v>0</v>
      </c>
      <c r="V84" s="335">
        <f>IF(V$8=0,0,V$8/TEL_fec!V$8)</f>
        <v>0</v>
      </c>
      <c r="W84" s="335">
        <f>IF(W$8=0,0,W$8/TEL_fec!W$8)</f>
        <v>0</v>
      </c>
      <c r="X84" s="335">
        <f>IF(X$8=0,0,X$8/TEL_fec!X$8)</f>
        <v>0</v>
      </c>
      <c r="Y84" s="335">
        <f>IF(Y$8=0,0,Y$8/TEL_fec!Y$8)</f>
        <v>0</v>
      </c>
      <c r="DA84" s="177"/>
    </row>
    <row r="85" spans="1:105" ht="12" customHeight="1" x14ac:dyDescent="0.25">
      <c r="A85" s="173" t="s">
        <v>94</v>
      </c>
      <c r="B85" s="335">
        <f>IF(B$9=0,0,B$9/TEL_fec!B$9)</f>
        <v>0</v>
      </c>
      <c r="C85" s="335">
        <f>IF(C$9=0,0,C$9/TEL_fec!C$9)</f>
        <v>0</v>
      </c>
      <c r="D85" s="335">
        <f>IF(D$9=0,0,D$9/TEL_fec!D$9)</f>
        <v>0</v>
      </c>
      <c r="E85" s="335">
        <f>IF(E$9=0,0,E$9/TEL_fec!E$9)</f>
        <v>0</v>
      </c>
      <c r="F85" s="335">
        <f>IF(F$9=0,0,F$9/TEL_fec!F$9)</f>
        <v>0</v>
      </c>
      <c r="G85" s="335">
        <f>IF(G$9=0,0,G$9/TEL_fec!G$9)</f>
        <v>0</v>
      </c>
      <c r="H85" s="335">
        <f>IF(H$9=0,0,H$9/TEL_fec!H$9)</f>
        <v>0</v>
      </c>
      <c r="I85" s="335">
        <f>IF(I$9=0,0,I$9/TEL_fec!I$9)</f>
        <v>0</v>
      </c>
      <c r="J85" s="335">
        <f>IF(J$9=0,0,J$9/TEL_fec!J$9)</f>
        <v>0</v>
      </c>
      <c r="K85" s="335">
        <f>IF(K$9=0,0,K$9/TEL_fec!K$9)</f>
        <v>0</v>
      </c>
      <c r="L85" s="335">
        <f>IF(L$9=0,0,L$9/TEL_fec!L$9)</f>
        <v>0</v>
      </c>
      <c r="M85" s="335">
        <f>IF(M$9=0,0,M$9/TEL_fec!M$9)</f>
        <v>0</v>
      </c>
      <c r="N85" s="335">
        <f>IF(N$9=0,0,N$9/TEL_fec!N$9)</f>
        <v>0</v>
      </c>
      <c r="O85" s="335">
        <f>IF(O$9=0,0,O$9/TEL_fec!O$9)</f>
        <v>0</v>
      </c>
      <c r="P85" s="335">
        <f>IF(P$9=0,0,P$9/TEL_fec!P$9)</f>
        <v>0</v>
      </c>
      <c r="Q85" s="335">
        <f>IF(Q$9=0,0,Q$9/TEL_fec!Q$9)</f>
        <v>0</v>
      </c>
      <c r="R85" s="335">
        <f>IF(R$9=0,0,R$9/TEL_fec!R$9)</f>
        <v>0</v>
      </c>
      <c r="S85" s="335">
        <f>IF(S$9=0,0,S$9/TEL_fec!S$9)</f>
        <v>0</v>
      </c>
      <c r="T85" s="335">
        <f>IF(T$9=0,0,T$9/TEL_fec!T$9)</f>
        <v>0</v>
      </c>
      <c r="U85" s="335">
        <f>IF(U$9=0,0,U$9/TEL_fec!U$9)</f>
        <v>0</v>
      </c>
      <c r="V85" s="335">
        <f>IF(V$9=0,0,V$9/TEL_fec!V$9)</f>
        <v>0</v>
      </c>
      <c r="W85" s="335">
        <f>IF(W$9=0,0,W$9/TEL_fec!W$9)</f>
        <v>0</v>
      </c>
      <c r="X85" s="335">
        <f>IF(X$9=0,0,X$9/TEL_fec!X$9)</f>
        <v>0</v>
      </c>
      <c r="Y85" s="335">
        <f>IF(Y$9=0,0,Y$9/TEL_fec!Y$9)</f>
        <v>0</v>
      </c>
      <c r="DA85" s="177"/>
    </row>
    <row r="86" spans="1:105" ht="12" customHeight="1" x14ac:dyDescent="0.25">
      <c r="A86" s="56" t="s">
        <v>95</v>
      </c>
      <c r="B86" s="336">
        <f>IF(B$10=0,0,B$10/TEL_fec!B$10)</f>
        <v>2.1980018960022742</v>
      </c>
      <c r="C86" s="336">
        <f>IF(C$10=0,0,C$10/TEL_fec!C$10)</f>
        <v>2.1950885072736779</v>
      </c>
      <c r="D86" s="336">
        <f>IF(D$10=0,0,D$10/TEL_fec!D$10)</f>
        <v>2.0567602831392744</v>
      </c>
      <c r="E86" s="336">
        <f>IF(E$10=0,0,E$10/TEL_fec!E$10)</f>
        <v>2.2263781820918331</v>
      </c>
      <c r="F86" s="336">
        <f>IF(F$10=0,0,F$10/TEL_fec!F$10)</f>
        <v>2.2664452849783148</v>
      </c>
      <c r="G86" s="336">
        <f>IF(G$10=0,0,G$10/TEL_fec!G$10)</f>
        <v>2.2508890086261246</v>
      </c>
      <c r="H86" s="336">
        <f>IF(H$10=0,0,H$10/TEL_fec!H$10)</f>
        <v>2.2744172125151838</v>
      </c>
      <c r="I86" s="336">
        <f>IF(I$10=0,0,I$10/TEL_fec!I$10)</f>
        <v>2.3008151580627376</v>
      </c>
      <c r="J86" s="336">
        <f>IF(J$10=0,0,J$10/TEL_fec!J$10)</f>
        <v>2.2410557997284979</v>
      </c>
      <c r="K86" s="336">
        <f>IF(K$10=0,0,K$10/TEL_fec!K$10)</f>
        <v>2.2633436741798239</v>
      </c>
      <c r="L86" s="336">
        <f>IF(L$10=0,0,L$10/TEL_fec!L$10)</f>
        <v>2.1968876187939772</v>
      </c>
      <c r="M86" s="336">
        <f>IF(M$10=0,0,M$10/TEL_fec!M$10)</f>
        <v>2.3163466721615111</v>
      </c>
      <c r="N86" s="336">
        <f>IF(N$10=0,0,N$10/TEL_fec!N$10)</f>
        <v>2.3232736412754655</v>
      </c>
      <c r="O86" s="336">
        <f>IF(O$10=0,0,O$10/TEL_fec!O$10)</f>
        <v>2.326099011999224</v>
      </c>
      <c r="P86" s="336">
        <f>IF(P$10=0,0,P$10/TEL_fec!P$10)</f>
        <v>2.3242611724883919</v>
      </c>
      <c r="Q86" s="336">
        <f>IF(Q$10=0,0,Q$10/TEL_fec!Q$10)</f>
        <v>2.293448363821148</v>
      </c>
      <c r="R86" s="336">
        <f>IF(R$10=0,0,R$10/TEL_fec!R$10)</f>
        <v>2.2961195096406626</v>
      </c>
      <c r="S86" s="336">
        <f>IF(S$10=0,0,S$10/TEL_fec!S$10)</f>
        <v>2.3036183271782997</v>
      </c>
      <c r="T86" s="336">
        <f>IF(T$10=0,0,T$10/TEL_fec!T$10)</f>
        <v>2.3240457314451741</v>
      </c>
      <c r="U86" s="336">
        <f>IF(U$10=0,0,U$10/TEL_fec!U$10)</f>
        <v>2.3186487063722616</v>
      </c>
      <c r="V86" s="336">
        <f>IF(V$10=0,0,V$10/TEL_fec!V$10)</f>
        <v>2.3171935734163305</v>
      </c>
      <c r="W86" s="336">
        <f>IF(W$10=0,0,W$10/TEL_fec!W$10)</f>
        <v>1.8291388843597862</v>
      </c>
      <c r="X86" s="336">
        <f>IF(X$10=0,0,X$10/TEL_fec!X$10)</f>
        <v>1.2095712552395537</v>
      </c>
      <c r="Y86" s="336">
        <f>IF(Y$10=0,0,Y$10/TEL_fec!Y$10)</f>
        <v>1.8241100980692118</v>
      </c>
      <c r="DA86" s="68"/>
    </row>
    <row r="87" spans="1:105" ht="12" customHeight="1" x14ac:dyDescent="0.25">
      <c r="A87" s="174" t="s">
        <v>2707</v>
      </c>
      <c r="B87" s="349">
        <f>IF(B$16=0,0,B$16/TEL_fec!B$16)</f>
        <v>2.3626485520550378</v>
      </c>
      <c r="C87" s="349">
        <f>IF(C$16=0,0,C$16/TEL_fec!C$16)</f>
        <v>2.3667005244133472</v>
      </c>
      <c r="D87" s="349">
        <f>IF(D$16=0,0,D$16/TEL_fec!D$16)</f>
        <v>2.3668691194637681</v>
      </c>
      <c r="E87" s="349">
        <f>IF(E$16=0,0,E$16/TEL_fec!E$16)</f>
        <v>1.8541181687426591</v>
      </c>
      <c r="F87" s="349">
        <f>IF(F$16=0,0,F$16/TEL_fec!F$16)</f>
        <v>1.7423845592248857</v>
      </c>
      <c r="G87" s="349">
        <f>IF(G$16=0,0,G$16/TEL_fec!G$16)</f>
        <v>1.7377566269859892</v>
      </c>
      <c r="H87" s="349">
        <f>IF(H$16=0,0,H$16/TEL_fec!H$16)</f>
        <v>1.5605849270556755</v>
      </c>
      <c r="I87" s="349">
        <f>IF(I$16=0,0,I$16/TEL_fec!I$16)</f>
        <v>1.7567721930928499</v>
      </c>
      <c r="J87" s="349">
        <f>IF(J$16=0,0,J$16/TEL_fec!J$16)</f>
        <v>1.6340338520711155</v>
      </c>
      <c r="K87" s="349">
        <f>IF(K$16=0,0,K$16/TEL_fec!K$16)</f>
        <v>1.7224954259535616</v>
      </c>
      <c r="L87" s="349">
        <f>IF(L$16=0,0,L$16/TEL_fec!L$16)</f>
        <v>1.484695552514534</v>
      </c>
      <c r="M87" s="349">
        <f>IF(M$16=0,0,M$16/TEL_fec!M$16)</f>
        <v>1.913199005031448</v>
      </c>
      <c r="N87" s="349">
        <f>IF(N$16=0,0,N$16/TEL_fec!N$16)</f>
        <v>1.8574660296542282</v>
      </c>
      <c r="O87" s="349">
        <f>IF(O$16=0,0,O$16/TEL_fec!O$16)</f>
        <v>1.8641136954001514</v>
      </c>
      <c r="P87" s="349">
        <f>IF(P$16=0,0,P$16/TEL_fec!P$16)</f>
        <v>1.7631715574476634</v>
      </c>
      <c r="Q87" s="349">
        <f>IF(Q$16=0,0,Q$16/TEL_fec!Q$16)</f>
        <v>2.3235750514243048</v>
      </c>
      <c r="R87" s="349">
        <f>IF(R$16=0,0,R$16/TEL_fec!R$16)</f>
        <v>2.3174073749659545</v>
      </c>
      <c r="S87" s="349">
        <f>IF(S$16=0,0,S$16/TEL_fec!S$16)</f>
        <v>2.2987077935898577</v>
      </c>
      <c r="T87" s="349">
        <f>IF(T$16=0,0,T$16/TEL_fec!T$16)</f>
        <v>2.249139367729478</v>
      </c>
      <c r="U87" s="349">
        <f>IF(U$16=0,0,U$16/TEL_fec!U$16)</f>
        <v>2.2394606833765129</v>
      </c>
      <c r="V87" s="349">
        <f>IF(V$16=0,0,V$16/TEL_fec!V$16)</f>
        <v>2.2459689372185814</v>
      </c>
      <c r="W87" s="349">
        <f>IF(W$16=0,0,W$16/TEL_fec!W$16)</f>
        <v>2.3573903209952958</v>
      </c>
      <c r="X87" s="349">
        <f>IF(X$16=0,0,X$16/TEL_fec!X$16)</f>
        <v>2.3590189707746592</v>
      </c>
      <c r="Y87" s="349">
        <f>IF(Y$16=0,0,Y$16/TEL_fec!Y$16)</f>
        <v>2.3485417470169478</v>
      </c>
      <c r="DA87" s="178"/>
    </row>
    <row r="88" spans="1:105" ht="12" customHeight="1" x14ac:dyDescent="0.25">
      <c r="A88" s="174" t="s">
        <v>2719</v>
      </c>
      <c r="B88" s="349">
        <f>IF(B$27=0,0,B$27/TEL_fec!B$27)</f>
        <v>2.3626485520550369</v>
      </c>
      <c r="C88" s="349">
        <f>IF(C$27=0,0,C$27/TEL_fec!C$27)</f>
        <v>2.3667005244133468</v>
      </c>
      <c r="D88" s="349">
        <f>IF(D$27=0,0,D$27/TEL_fec!D$27)</f>
        <v>2.3668691194637685</v>
      </c>
      <c r="E88" s="349">
        <f>IF(E$27=0,0,E$27/TEL_fec!E$27)</f>
        <v>1.8541181687426591</v>
      </c>
      <c r="F88" s="349">
        <f>IF(F$27=0,0,F$27/TEL_fec!F$27)</f>
        <v>1.7423845592248868</v>
      </c>
      <c r="G88" s="349">
        <f>IF(G$27=0,0,G$27/TEL_fec!G$27)</f>
        <v>1.7377566269859894</v>
      </c>
      <c r="H88" s="349">
        <f>IF(H$27=0,0,H$27/TEL_fec!H$27)</f>
        <v>1.5605849270556746</v>
      </c>
      <c r="I88" s="349">
        <f>IF(I$27=0,0,I$27/TEL_fec!I$27)</f>
        <v>1.7567721930928499</v>
      </c>
      <c r="J88" s="349">
        <f>IF(J$27=0,0,J$27/TEL_fec!J$27)</f>
        <v>1.6340338520711157</v>
      </c>
      <c r="K88" s="349">
        <f>IF(K$27=0,0,K$27/TEL_fec!K$27)</f>
        <v>1.7224954259535612</v>
      </c>
      <c r="L88" s="349">
        <f>IF(L$27=0,0,L$27/TEL_fec!L$27)</f>
        <v>1.4846955525145331</v>
      </c>
      <c r="M88" s="349">
        <f>IF(M$27=0,0,M$27/TEL_fec!M$27)</f>
        <v>1.913199005031448</v>
      </c>
      <c r="N88" s="349">
        <f>IF(N$27=0,0,N$27/TEL_fec!N$27)</f>
        <v>1.8574660296542289</v>
      </c>
      <c r="O88" s="349">
        <f>IF(O$27=0,0,O$27/TEL_fec!O$27)</f>
        <v>1.8641136954001505</v>
      </c>
      <c r="P88" s="349">
        <f>IF(P$27=0,0,P$27/TEL_fec!P$27)</f>
        <v>1.7631715574476627</v>
      </c>
      <c r="Q88" s="349">
        <f>IF(Q$27=0,0,Q$27/TEL_fec!Q$27)</f>
        <v>2.3235750514243056</v>
      </c>
      <c r="R88" s="349">
        <f>IF(R$27=0,0,R$27/TEL_fec!R$27)</f>
        <v>2.3174073749659536</v>
      </c>
      <c r="S88" s="349">
        <f>IF(S$27=0,0,S$27/TEL_fec!S$27)</f>
        <v>2.2987077935898581</v>
      </c>
      <c r="T88" s="349">
        <f>IF(T$27=0,0,T$27/TEL_fec!T$27)</f>
        <v>2.2491393677294771</v>
      </c>
      <c r="U88" s="349">
        <f>IF(U$27=0,0,U$27/TEL_fec!U$27)</f>
        <v>2.2394606833765129</v>
      </c>
      <c r="V88" s="349">
        <f>IF(V$27=0,0,V$27/TEL_fec!V$27)</f>
        <v>2.24596893721858</v>
      </c>
      <c r="W88" s="349">
        <f>IF(W$27=0,0,W$27/TEL_fec!W$27)</f>
        <v>2.3573903209952967</v>
      </c>
      <c r="X88" s="349">
        <f>IF(X$27=0,0,X$27/TEL_fec!X$27)</f>
        <v>2.3590189707746578</v>
      </c>
      <c r="Y88" s="349">
        <f>IF(Y$27=0,0,Y$27/TEL_fec!Y$27)</f>
        <v>2.3485417470169478</v>
      </c>
      <c r="DA88" s="178"/>
    </row>
    <row r="89" spans="1:105" ht="12" customHeight="1" x14ac:dyDescent="0.25">
      <c r="A89" s="174" t="s">
        <v>2731</v>
      </c>
      <c r="B89" s="349">
        <f>IF(B$38=0,0,B$38/TEL_fec!B$38)</f>
        <v>0</v>
      </c>
      <c r="C89" s="349">
        <f>IF(C$38=0,0,C$38/TEL_fec!C$38)</f>
        <v>0</v>
      </c>
      <c r="D89" s="349">
        <f>IF(D$38=0,0,D$38/TEL_fec!D$38)</f>
        <v>0</v>
      </c>
      <c r="E89" s="349">
        <f>IF(E$38=0,0,E$38/TEL_fec!E$38)</f>
        <v>0</v>
      </c>
      <c r="F89" s="349">
        <f>IF(F$38=0,0,F$38/TEL_fec!F$38)</f>
        <v>0</v>
      </c>
      <c r="G89" s="349">
        <f>IF(G$38=0,0,G$38/TEL_fec!G$38)</f>
        <v>0</v>
      </c>
      <c r="H89" s="349">
        <f>IF(H$38=0,0,H$38/TEL_fec!H$38)</f>
        <v>0</v>
      </c>
      <c r="I89" s="349">
        <f>IF(I$38=0,0,I$38/TEL_fec!I$38)</f>
        <v>0</v>
      </c>
      <c r="J89" s="349">
        <f>IF(J$38=0,0,J$38/TEL_fec!J$38)</f>
        <v>0</v>
      </c>
      <c r="K89" s="349">
        <f>IF(K$38=0,0,K$38/TEL_fec!K$38)</f>
        <v>0</v>
      </c>
      <c r="L89" s="349">
        <f>IF(L$38=0,0,L$38/TEL_fec!L$38)</f>
        <v>0</v>
      </c>
      <c r="M89" s="349">
        <f>IF(M$38=0,0,M$38/TEL_fec!M$38)</f>
        <v>0</v>
      </c>
      <c r="N89" s="349">
        <f>IF(N$38=0,0,N$38/TEL_fec!N$38)</f>
        <v>0</v>
      </c>
      <c r="O89" s="349">
        <f>IF(O$38=0,0,O$38/TEL_fec!O$38)</f>
        <v>0</v>
      </c>
      <c r="P89" s="349">
        <f>IF(P$38=0,0,P$38/TEL_fec!P$38)</f>
        <v>0</v>
      </c>
      <c r="Q89" s="349">
        <f>IF(Q$38=0,0,Q$38/TEL_fec!Q$38)</f>
        <v>0</v>
      </c>
      <c r="R89" s="349">
        <f>IF(R$38=0,0,R$38/TEL_fec!R$38)</f>
        <v>0</v>
      </c>
      <c r="S89" s="349">
        <f>IF(S$38=0,0,S$38/TEL_fec!S$38)</f>
        <v>0</v>
      </c>
      <c r="T89" s="349">
        <f>IF(T$38=0,0,T$38/TEL_fec!T$38)</f>
        <v>0</v>
      </c>
      <c r="U89" s="349">
        <f>IF(U$38=0,0,U$38/TEL_fec!U$38)</f>
        <v>0</v>
      </c>
      <c r="V89" s="349">
        <f>IF(V$38=0,0,V$38/TEL_fec!V$38)</f>
        <v>0</v>
      </c>
      <c r="W89" s="349">
        <f>IF(W$38=0,0,W$38/TEL_fec!W$38)</f>
        <v>0</v>
      </c>
      <c r="X89" s="349">
        <f>IF(X$38=0,0,X$38/TEL_fec!X$38)</f>
        <v>0</v>
      </c>
      <c r="Y89" s="349">
        <f>IF(Y$38=0,0,Y$38/TEL_fec!Y$38)</f>
        <v>0</v>
      </c>
      <c r="DA89" s="178"/>
    </row>
    <row r="90" spans="1:105" ht="12" customHeight="1" x14ac:dyDescent="0.25">
      <c r="A90" s="174" t="s">
        <v>2733</v>
      </c>
      <c r="B90" s="349">
        <f>IF(B$39=0,0,B$39/TEL_fec!B$39)</f>
        <v>1.1366783421016164</v>
      </c>
      <c r="C90" s="349">
        <f>IF(C$39=0,0,C$39/TEL_fec!C$39)</f>
        <v>1.1304221684483251</v>
      </c>
      <c r="D90" s="349">
        <f>IF(D$39=0,0,D$39/TEL_fec!D$39)</f>
        <v>1.0061218614521557</v>
      </c>
      <c r="E90" s="349">
        <f>IF(E$39=0,0,E$39/TEL_fec!E$39)</f>
        <v>1.0997060143959738</v>
      </c>
      <c r="F90" s="349">
        <f>IF(F$39=0,0,F$39/TEL_fec!F$39)</f>
        <v>1.1383824186430214</v>
      </c>
      <c r="G90" s="349">
        <f>IF(G$39=0,0,G$39/TEL_fec!G$39)</f>
        <v>1.1146638641246498</v>
      </c>
      <c r="H90" s="349">
        <f>IF(H$39=0,0,H$39/TEL_fec!H$39)</f>
        <v>1.1393959935397198</v>
      </c>
      <c r="I90" s="349">
        <f>IF(I$39=0,0,I$39/TEL_fec!I$39)</f>
        <v>1.241469928314247</v>
      </c>
      <c r="J90" s="349">
        <f>IF(J$39=0,0,J$39/TEL_fec!J$39)</f>
        <v>1.1011073587839963</v>
      </c>
      <c r="K90" s="349">
        <f>IF(K$39=0,0,K$39/TEL_fec!K$39)</f>
        <v>1.1541124237252951</v>
      </c>
      <c r="L90" s="349">
        <f>IF(L$39=0,0,L$39/TEL_fec!L$39)</f>
        <v>1.0175040313217298</v>
      </c>
      <c r="M90" s="349">
        <f>IF(M$39=0,0,M$39/TEL_fec!M$39)</f>
        <v>1.3464350652802886</v>
      </c>
      <c r="N90" s="349">
        <f>IF(N$39=0,0,N$39/TEL_fec!N$39)</f>
        <v>1.4127651348817509</v>
      </c>
      <c r="O90" s="349">
        <f>IF(O$39=0,0,O$39/TEL_fec!O$39)</f>
        <v>1.4362274506501251</v>
      </c>
      <c r="P90" s="349">
        <f>IF(P$39=0,0,P$39/TEL_fec!P$39)</f>
        <v>1.4587692349226962</v>
      </c>
      <c r="Q90" s="349">
        <f>IF(Q$39=0,0,Q$39/TEL_fec!Q$39)</f>
        <v>1.3859818806402628</v>
      </c>
      <c r="R90" s="349">
        <f>IF(R$39=0,0,R$39/TEL_fec!R$39)</f>
        <v>1.3941371593511951</v>
      </c>
      <c r="S90" s="349">
        <f>IF(S$39=0,0,S$39/TEL_fec!S$39)</f>
        <v>1.4496937178320923</v>
      </c>
      <c r="T90" s="349">
        <f>IF(T$39=0,0,T$39/TEL_fec!T$39)</f>
        <v>1.6317028044921547</v>
      </c>
      <c r="U90" s="349">
        <f>IF(U$39=0,0,U$39/TEL_fec!U$39)</f>
        <v>1.498324547714027</v>
      </c>
      <c r="V90" s="349">
        <f>IF(V$39=0,0,V$39/TEL_fec!V$39)</f>
        <v>1.5448045755823587</v>
      </c>
      <c r="W90" s="349">
        <f>IF(W$39=0,0,W$39/TEL_fec!W$39)</f>
        <v>0.88381757494898161</v>
      </c>
      <c r="X90" s="349">
        <f>IF(X$39=0,0,X$39/TEL_fec!X$39)</f>
        <v>0.6900525439272559</v>
      </c>
      <c r="Y90" s="349">
        <f>IF(Y$39=0,0,Y$39/TEL_fec!Y$39)</f>
        <v>0.88118433951715125</v>
      </c>
      <c r="DA90" s="178"/>
    </row>
    <row r="91" spans="1:105" ht="12" customHeight="1" x14ac:dyDescent="0.25">
      <c r="A91" s="41" t="s">
        <v>2757</v>
      </c>
      <c r="B91" s="337">
        <f>IF(B$59=0,0,B$59/TEL_fec!B$59)</f>
        <v>0</v>
      </c>
      <c r="C91" s="337">
        <f>IF(C$59=0,0,C$59/TEL_fec!C$59)</f>
        <v>0</v>
      </c>
      <c r="D91" s="337">
        <f>IF(D$59=0,0,D$59/TEL_fec!D$59)</f>
        <v>0</v>
      </c>
      <c r="E91" s="337">
        <f>IF(E$59=0,0,E$59/TEL_fec!E$59)</f>
        <v>0</v>
      </c>
      <c r="F91" s="337">
        <f>IF(F$59=0,0,F$59/TEL_fec!F$59)</f>
        <v>0</v>
      </c>
      <c r="G91" s="337">
        <f>IF(G$59=0,0,G$59/TEL_fec!G$59)</f>
        <v>0</v>
      </c>
      <c r="H91" s="337">
        <f>IF(H$59=0,0,H$59/TEL_fec!H$59)</f>
        <v>0</v>
      </c>
      <c r="I91" s="337">
        <f>IF(I$59=0,0,I$59/TEL_fec!I$59)</f>
        <v>0</v>
      </c>
      <c r="J91" s="337">
        <f>IF(J$59=0,0,J$59/TEL_fec!J$59)</f>
        <v>0</v>
      </c>
      <c r="K91" s="337">
        <f>IF(K$59=0,0,K$59/TEL_fec!K$59)</f>
        <v>0</v>
      </c>
      <c r="L91" s="337">
        <f>IF(L$59=0,0,L$59/TEL_fec!L$59)</f>
        <v>0</v>
      </c>
      <c r="M91" s="337">
        <f>IF(M$59=0,0,M$59/TEL_fec!M$59)</f>
        <v>0</v>
      </c>
      <c r="N91" s="337">
        <f>IF(N$59=0,0,N$59/TEL_fec!N$59)</f>
        <v>0</v>
      </c>
      <c r="O91" s="337">
        <f>IF(O$59=0,0,O$59/TEL_fec!O$59)</f>
        <v>0</v>
      </c>
      <c r="P91" s="337">
        <f>IF(P$59=0,0,P$59/TEL_fec!P$59)</f>
        <v>0</v>
      </c>
      <c r="Q91" s="337">
        <f>IF(Q$59=0,0,Q$59/TEL_fec!Q$59)</f>
        <v>0</v>
      </c>
      <c r="R91" s="337">
        <f>IF(R$59=0,0,R$59/TEL_fec!R$59)</f>
        <v>0</v>
      </c>
      <c r="S91" s="337">
        <f>IF(S$59=0,0,S$59/TEL_fec!S$59)</f>
        <v>0</v>
      </c>
      <c r="T91" s="337">
        <f>IF(T$59=0,0,T$59/TEL_fec!T$59)</f>
        <v>0</v>
      </c>
      <c r="U91" s="337">
        <f>IF(U$59=0,0,U$59/TEL_fec!U$59)</f>
        <v>0</v>
      </c>
      <c r="V91" s="337">
        <f>IF(V$59=0,0,V$59/TEL_fec!V$59)</f>
        <v>0</v>
      </c>
      <c r="W91" s="337">
        <f>IF(W$59=0,0,W$59/TEL_fec!W$59)</f>
        <v>0</v>
      </c>
      <c r="X91" s="337">
        <f>IF(X$59=0,0,X$59/TEL_fec!X$59)</f>
        <v>0</v>
      </c>
      <c r="Y91" s="337">
        <f>IF(Y$59=0,0,Y$59/TEL_fec!Y$59)</f>
        <v>0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products"</f>
        <v>LU: Wood and wood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79.535918163189578</v>
      </c>
      <c r="C3" s="203">
        <v>70.698708634705241</v>
      </c>
      <c r="D3" s="203">
        <v>81.413791255555893</v>
      </c>
      <c r="E3" s="203">
        <v>78.107373165197799</v>
      </c>
      <c r="F3" s="203">
        <v>94.94374756349896</v>
      </c>
      <c r="G3" s="203">
        <v>83.807662561892656</v>
      </c>
      <c r="H3" s="203">
        <v>72.862107386674865</v>
      </c>
      <c r="I3" s="203">
        <v>72.000312133703858</v>
      </c>
      <c r="J3" s="203">
        <v>60.907694476451979</v>
      </c>
      <c r="K3" s="203">
        <v>53.205023086269748</v>
      </c>
      <c r="L3" s="203">
        <v>73.245018044695314</v>
      </c>
      <c r="M3" s="203">
        <v>65.947501031709734</v>
      </c>
      <c r="N3" s="203">
        <v>61.430813746342629</v>
      </c>
      <c r="O3" s="203">
        <v>55.137871824602087</v>
      </c>
      <c r="P3" s="203">
        <v>50.729033248710167</v>
      </c>
      <c r="Q3" s="203">
        <v>42.476723999999997</v>
      </c>
      <c r="R3" s="203">
        <v>42.550716955422757</v>
      </c>
      <c r="S3" s="203">
        <v>44.068934607364064</v>
      </c>
      <c r="T3" s="203">
        <v>42.185011395316558</v>
      </c>
      <c r="U3" s="203">
        <v>44.149392359311612</v>
      </c>
      <c r="V3" s="203">
        <v>42.590768162859803</v>
      </c>
      <c r="W3" s="203">
        <v>43.124495422982889</v>
      </c>
      <c r="X3" s="203">
        <v>35.881592393152587</v>
      </c>
      <c r="Y3" s="203">
        <v>36.7756090893172</v>
      </c>
      <c r="DA3" s="112" t="s">
        <v>2867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18.770065056167439</v>
      </c>
      <c r="C5" s="203">
        <v>17.17098527762132</v>
      </c>
      <c r="D5" s="203">
        <v>18.71476360841849</v>
      </c>
      <c r="E5" s="203">
        <v>18.54123619945377</v>
      </c>
      <c r="F5" s="203">
        <v>18.25797368750829</v>
      </c>
      <c r="G5" s="203">
        <v>163.0632850250156</v>
      </c>
      <c r="H5" s="203">
        <v>166.61343566770219</v>
      </c>
      <c r="I5" s="203">
        <v>172.19671142706389</v>
      </c>
      <c r="J5" s="203">
        <v>166.01925240019969</v>
      </c>
      <c r="K5" s="203">
        <v>116.71507803126551</v>
      </c>
      <c r="L5" s="203">
        <v>129.7862194852201</v>
      </c>
      <c r="M5" s="203">
        <v>113.23985980260539</v>
      </c>
      <c r="N5" s="203">
        <v>91.590501227330222</v>
      </c>
      <c r="O5" s="203">
        <v>94.991602715230414</v>
      </c>
      <c r="P5" s="203">
        <v>118.60720787575571</v>
      </c>
      <c r="Q5" s="203">
        <v>107.5354555457527</v>
      </c>
      <c r="R5" s="203">
        <v>109.7048297898715</v>
      </c>
      <c r="S5" s="203">
        <v>98.908998422488835</v>
      </c>
      <c r="T5" s="203">
        <v>58.854781810412547</v>
      </c>
      <c r="U5" s="203">
        <v>32.728718781290397</v>
      </c>
      <c r="V5" s="203">
        <v>35.535028345784653</v>
      </c>
      <c r="W5" s="203">
        <v>59.863998705416542</v>
      </c>
      <c r="X5" s="203">
        <v>54.914357309391612</v>
      </c>
      <c r="Y5" s="203">
        <v>21.563680740120301</v>
      </c>
      <c r="DA5" s="112" t="s">
        <v>2868</v>
      </c>
    </row>
    <row r="6" spans="1:105" ht="12" customHeight="1" x14ac:dyDescent="0.25">
      <c r="A6" s="154" t="s">
        <v>2112</v>
      </c>
      <c r="B6" s="338">
        <v>23.462581320209289</v>
      </c>
      <c r="C6" s="338">
        <v>22.289452254198832</v>
      </c>
      <c r="D6" s="338">
        <v>22.289452254198832</v>
      </c>
      <c r="E6" s="338">
        <v>21.11632318818836</v>
      </c>
      <c r="F6" s="338">
        <v>19.9431941221779</v>
      </c>
      <c r="G6" s="338">
        <v>172.44997270353829</v>
      </c>
      <c r="H6" s="338">
        <v>175.9693599015697</v>
      </c>
      <c r="I6" s="338">
        <v>181.83500523162201</v>
      </c>
      <c r="J6" s="338">
        <v>180.6618761656116</v>
      </c>
      <c r="K6" s="338">
        <v>180.6618761656116</v>
      </c>
      <c r="L6" s="338">
        <v>179.48874709960111</v>
      </c>
      <c r="M6" s="338">
        <v>179.48874709960111</v>
      </c>
      <c r="N6" s="338">
        <v>178.31561803359071</v>
      </c>
      <c r="O6" s="338">
        <v>177.14248896758019</v>
      </c>
      <c r="P6" s="338">
        <v>177.14248896758019</v>
      </c>
      <c r="Q6" s="338">
        <v>175.9693599015697</v>
      </c>
      <c r="R6" s="338">
        <v>174.7962308355593</v>
      </c>
      <c r="S6" s="338">
        <v>173.62310176954881</v>
      </c>
      <c r="T6" s="338">
        <v>173.62310176954881</v>
      </c>
      <c r="U6" s="338">
        <v>172.44997270353841</v>
      </c>
      <c r="V6" s="338">
        <v>171.27684363752789</v>
      </c>
      <c r="W6" s="338">
        <v>171.27684363752789</v>
      </c>
      <c r="X6" s="338">
        <v>170.1037145715174</v>
      </c>
      <c r="Y6" s="338">
        <v>168.930585505507</v>
      </c>
      <c r="DA6" s="160" t="s">
        <v>2869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0</v>
      </c>
      <c r="G7" s="340">
        <v>153.6799076473709</v>
      </c>
      <c r="H7" s="340">
        <v>3.519387198031394</v>
      </c>
      <c r="I7" s="340">
        <v>7.0387743960627889</v>
      </c>
      <c r="J7" s="340">
        <v>0</v>
      </c>
      <c r="K7" s="340">
        <v>0</v>
      </c>
      <c r="L7" s="340">
        <v>0</v>
      </c>
      <c r="M7" s="340">
        <v>0</v>
      </c>
      <c r="N7" s="340">
        <v>0</v>
      </c>
      <c r="O7" s="340">
        <v>0</v>
      </c>
      <c r="P7" s="340">
        <v>0</v>
      </c>
      <c r="Q7" s="340">
        <v>0</v>
      </c>
      <c r="R7" s="340">
        <v>0</v>
      </c>
      <c r="S7" s="340">
        <v>0</v>
      </c>
      <c r="T7" s="340">
        <v>0</v>
      </c>
      <c r="U7" s="340">
        <v>0</v>
      </c>
      <c r="V7" s="340">
        <v>0</v>
      </c>
      <c r="W7" s="340">
        <v>0</v>
      </c>
      <c r="X7" s="340">
        <v>0</v>
      </c>
      <c r="Y7" s="340">
        <v>0</v>
      </c>
      <c r="DA7" s="161" t="s">
        <v>2870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1.173129066010457</v>
      </c>
      <c r="D8" s="342">
        <f t="shared" si="0"/>
        <v>0</v>
      </c>
      <c r="E8" s="342">
        <f t="shared" si="0"/>
        <v>1.1731290660104712</v>
      </c>
      <c r="F8" s="342">
        <f t="shared" si="0"/>
        <v>1.1731290660104605</v>
      </c>
      <c r="G8" s="342">
        <f t="shared" si="0"/>
        <v>1.1731290660104889</v>
      </c>
      <c r="H8" s="342">
        <f t="shared" si="0"/>
        <v>0</v>
      </c>
      <c r="I8" s="342">
        <f t="shared" si="0"/>
        <v>1.1731290660104889</v>
      </c>
      <c r="J8" s="342">
        <f t="shared" si="0"/>
        <v>1.1731290660104037</v>
      </c>
      <c r="K8" s="342">
        <f t="shared" si="0"/>
        <v>0</v>
      </c>
      <c r="L8" s="342">
        <f t="shared" si="0"/>
        <v>1.1731290660104889</v>
      </c>
      <c r="M8" s="342">
        <f t="shared" si="0"/>
        <v>0</v>
      </c>
      <c r="N8" s="342">
        <f t="shared" si="0"/>
        <v>1.1731290660104037</v>
      </c>
      <c r="O8" s="342">
        <f t="shared" si="0"/>
        <v>1.1731290660105174</v>
      </c>
      <c r="P8" s="342">
        <f t="shared" si="0"/>
        <v>0</v>
      </c>
      <c r="Q8" s="342">
        <f t="shared" si="0"/>
        <v>1.1731290660104889</v>
      </c>
      <c r="R8" s="342">
        <f t="shared" si="0"/>
        <v>1.1731290660104037</v>
      </c>
      <c r="S8" s="342">
        <f t="shared" si="0"/>
        <v>1.1731290660104889</v>
      </c>
      <c r="T8" s="342">
        <f t="shared" si="0"/>
        <v>0</v>
      </c>
      <c r="U8" s="342">
        <f t="shared" si="0"/>
        <v>1.1731290660104037</v>
      </c>
      <c r="V8" s="342">
        <f t="shared" si="0"/>
        <v>1.1731290660105174</v>
      </c>
      <c r="W8" s="342">
        <f t="shared" si="0"/>
        <v>0</v>
      </c>
      <c r="X8" s="342">
        <f t="shared" si="0"/>
        <v>1.1731290660104889</v>
      </c>
      <c r="Y8" s="342">
        <f t="shared" si="0"/>
        <v>1.1731290660104037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4.6925162640418492</v>
      </c>
      <c r="C9" s="343">
        <f t="shared" si="1"/>
        <v>5.1184669765775119</v>
      </c>
      <c r="D9" s="343">
        <f t="shared" si="1"/>
        <v>3.5746886457803413</v>
      </c>
      <c r="E9" s="343">
        <f t="shared" si="1"/>
        <v>2.57508698873459</v>
      </c>
      <c r="F9" s="343">
        <f t="shared" si="1"/>
        <v>1.6852204346696098</v>
      </c>
      <c r="G9" s="343">
        <f t="shared" si="1"/>
        <v>9.3866876785226907</v>
      </c>
      <c r="H9" s="343">
        <f t="shared" si="1"/>
        <v>9.3559242338675119</v>
      </c>
      <c r="I9" s="343">
        <f t="shared" si="1"/>
        <v>9.638293804558117</v>
      </c>
      <c r="J9" s="343">
        <f t="shared" si="1"/>
        <v>14.642623765411912</v>
      </c>
      <c r="K9" s="343">
        <f t="shared" si="1"/>
        <v>63.946798134346096</v>
      </c>
      <c r="L9" s="343">
        <f t="shared" si="1"/>
        <v>49.702527614381012</v>
      </c>
      <c r="M9" s="343">
        <f t="shared" si="1"/>
        <v>66.248887296995719</v>
      </c>
      <c r="N9" s="343">
        <f t="shared" si="1"/>
        <v>86.725116806260488</v>
      </c>
      <c r="O9" s="343">
        <f t="shared" si="1"/>
        <v>82.150886252349778</v>
      </c>
      <c r="P9" s="343">
        <f t="shared" si="1"/>
        <v>58.535281091824487</v>
      </c>
      <c r="Q9" s="343">
        <f t="shared" si="1"/>
        <v>68.433904355817006</v>
      </c>
      <c r="R9" s="343">
        <f t="shared" si="1"/>
        <v>65.091401045687803</v>
      </c>
      <c r="S9" s="343">
        <f t="shared" si="1"/>
        <v>74.714103347059975</v>
      </c>
      <c r="T9" s="343">
        <f t="shared" si="1"/>
        <v>114.76831995913626</v>
      </c>
      <c r="U9" s="343">
        <f t="shared" si="1"/>
        <v>139.72125392224802</v>
      </c>
      <c r="V9" s="343">
        <f t="shared" si="1"/>
        <v>135.74181529174325</v>
      </c>
      <c r="W9" s="343">
        <f t="shared" si="1"/>
        <v>111.41284493211134</v>
      </c>
      <c r="X9" s="343">
        <f t="shared" si="1"/>
        <v>115.18935726212578</v>
      </c>
      <c r="Y9" s="343">
        <f t="shared" si="1"/>
        <v>147.36690476538669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2.3306104901117801</v>
      </c>
      <c r="C12" s="210">
        <v>2.0402407566638008</v>
      </c>
      <c r="D12" s="210">
        <v>2.33499570077386</v>
      </c>
      <c r="E12" s="210">
        <v>2.54969905417025</v>
      </c>
      <c r="F12" s="210">
        <v>2.7315563198624249</v>
      </c>
      <c r="G12" s="210">
        <v>23.73215821152192</v>
      </c>
      <c r="H12" s="210">
        <v>22.519260533104031</v>
      </c>
      <c r="I12" s="210">
        <v>23.912209802235601</v>
      </c>
      <c r="J12" s="210">
        <v>25.15202063628546</v>
      </c>
      <c r="K12" s="210">
        <v>19.811349957007739</v>
      </c>
      <c r="L12" s="210">
        <v>22.407910576096299</v>
      </c>
      <c r="M12" s="210">
        <v>20.047893379191741</v>
      </c>
      <c r="N12" s="210">
        <v>17.599226139294931</v>
      </c>
      <c r="O12" s="210">
        <v>19.03714531384351</v>
      </c>
      <c r="P12" s="210">
        <v>22.831642304385209</v>
      </c>
      <c r="Q12" s="210">
        <v>20.359501289767842</v>
      </c>
      <c r="R12" s="210">
        <v>21.829406706792781</v>
      </c>
      <c r="S12" s="210">
        <v>19.368013757523642</v>
      </c>
      <c r="T12" s="210">
        <v>11.515735167669821</v>
      </c>
      <c r="U12" s="210">
        <v>6.1134995700773853</v>
      </c>
      <c r="V12" s="210">
        <v>6.7917454858125534</v>
      </c>
      <c r="W12" s="210">
        <v>10.04987102321582</v>
      </c>
      <c r="X12" s="210">
        <v>8.5651762682717099</v>
      </c>
      <c r="Y12" s="210">
        <v>3.5020636285468609</v>
      </c>
      <c r="DA12" s="109" t="s">
        <v>2871</v>
      </c>
    </row>
    <row r="13" spans="1:105" ht="12" customHeight="1" x14ac:dyDescent="0.25">
      <c r="A13" s="24" t="s">
        <v>28</v>
      </c>
      <c r="B13" s="213">
        <v>0</v>
      </c>
      <c r="C13" s="213">
        <v>0</v>
      </c>
      <c r="D13" s="213">
        <v>0</v>
      </c>
      <c r="E13" s="213">
        <v>0</v>
      </c>
      <c r="F13" s="213">
        <v>0</v>
      </c>
      <c r="G13" s="213">
        <v>0</v>
      </c>
      <c r="H13" s="213">
        <v>0</v>
      </c>
      <c r="I13" s="213">
        <v>0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2872</v>
      </c>
    </row>
    <row r="14" spans="1:105" ht="12" customHeight="1" x14ac:dyDescent="0.25">
      <c r="A14" s="14" t="s">
        <v>29</v>
      </c>
      <c r="B14" s="204">
        <f t="shared" ref="B14:Y14" si="2">B15+B16+B17+B18+B19</f>
        <v>0.34092863284608771</v>
      </c>
      <c r="C14" s="204">
        <f t="shared" si="2"/>
        <v>0.3612209802235597</v>
      </c>
      <c r="D14" s="204">
        <f t="shared" si="2"/>
        <v>0.34496990541702488</v>
      </c>
      <c r="E14" s="204">
        <f t="shared" si="2"/>
        <v>0.24256233877901981</v>
      </c>
      <c r="F14" s="204">
        <f t="shared" si="2"/>
        <v>0.32674118658641438</v>
      </c>
      <c r="G14" s="204">
        <f t="shared" si="2"/>
        <v>0.28916595012897678</v>
      </c>
      <c r="H14" s="204">
        <f t="shared" si="2"/>
        <v>0.14101461736887361</v>
      </c>
      <c r="I14" s="204">
        <f t="shared" si="2"/>
        <v>0.1248495270851247</v>
      </c>
      <c r="J14" s="204">
        <f t="shared" si="2"/>
        <v>7.3086844368013756E-2</v>
      </c>
      <c r="K14" s="204">
        <f t="shared" si="2"/>
        <v>6.8959587274290621E-2</v>
      </c>
      <c r="L14" s="204">
        <f t="shared" si="2"/>
        <v>0.13499570077386069</v>
      </c>
      <c r="M14" s="204">
        <f t="shared" si="2"/>
        <v>8.4264832330180561E-2</v>
      </c>
      <c r="N14" s="204">
        <f t="shared" si="2"/>
        <v>1.728288907996561E-2</v>
      </c>
      <c r="O14" s="204">
        <f t="shared" si="2"/>
        <v>2.4333619948409279E-2</v>
      </c>
      <c r="P14" s="204">
        <f t="shared" si="2"/>
        <v>1.418744625967326E-2</v>
      </c>
      <c r="Q14" s="204">
        <f t="shared" si="2"/>
        <v>1.3155631986242479E-2</v>
      </c>
      <c r="R14" s="204">
        <f t="shared" si="2"/>
        <v>2.8374892519346519E-2</v>
      </c>
      <c r="S14" s="204">
        <f t="shared" si="2"/>
        <v>4.4625967325881338E-2</v>
      </c>
      <c r="T14" s="204">
        <f t="shared" si="2"/>
        <v>5.3740326741186582E-2</v>
      </c>
      <c r="U14" s="204">
        <f t="shared" si="2"/>
        <v>8.7274290627687004E-2</v>
      </c>
      <c r="V14" s="204">
        <f t="shared" si="2"/>
        <v>0.24557179707652621</v>
      </c>
      <c r="W14" s="204">
        <f t="shared" si="2"/>
        <v>0.22631126397248491</v>
      </c>
      <c r="X14" s="204">
        <f t="shared" si="2"/>
        <v>0.17755803955288049</v>
      </c>
      <c r="Y14" s="204">
        <f t="shared" si="2"/>
        <v>0.16844368013757521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2873</v>
      </c>
    </row>
    <row r="16" spans="1:105" ht="12" customHeight="1" x14ac:dyDescent="0.25">
      <c r="A16" s="18" t="s">
        <v>31</v>
      </c>
      <c r="B16" s="204">
        <v>0</v>
      </c>
      <c r="C16" s="204">
        <v>0</v>
      </c>
      <c r="D16" s="204">
        <v>0</v>
      </c>
      <c r="E16" s="204">
        <v>0</v>
      </c>
      <c r="F16" s="204">
        <v>0</v>
      </c>
      <c r="G16" s="204">
        <v>0</v>
      </c>
      <c r="H16" s="204">
        <v>0</v>
      </c>
      <c r="I16" s="204">
        <v>0</v>
      </c>
      <c r="J16" s="204">
        <v>0</v>
      </c>
      <c r="K16" s="204">
        <v>0</v>
      </c>
      <c r="L16" s="204">
        <v>0</v>
      </c>
      <c r="M16" s="204">
        <v>0</v>
      </c>
      <c r="N16" s="204">
        <v>0</v>
      </c>
      <c r="O16" s="204">
        <v>0</v>
      </c>
      <c r="P16" s="204">
        <v>0</v>
      </c>
      <c r="Q16" s="204">
        <v>0</v>
      </c>
      <c r="R16" s="204">
        <v>0</v>
      </c>
      <c r="S16" s="204">
        <v>0</v>
      </c>
      <c r="T16" s="204">
        <v>0</v>
      </c>
      <c r="U16" s="204">
        <v>0</v>
      </c>
      <c r="V16" s="204">
        <v>0</v>
      </c>
      <c r="W16" s="204">
        <v>0</v>
      </c>
      <c r="X16" s="204">
        <v>0</v>
      </c>
      <c r="Y16" s="204">
        <v>0</v>
      </c>
      <c r="DA16" s="71" t="s">
        <v>2874</v>
      </c>
    </row>
    <row r="17" spans="1:105" ht="12" customHeight="1" x14ac:dyDescent="0.25">
      <c r="A17" s="18" t="s">
        <v>71</v>
      </c>
      <c r="B17" s="204">
        <v>0.34092863284608771</v>
      </c>
      <c r="C17" s="204">
        <v>0.3612209802235597</v>
      </c>
      <c r="D17" s="204">
        <v>0.34496990541702488</v>
      </c>
      <c r="E17" s="204">
        <v>0.24256233877901981</v>
      </c>
      <c r="F17" s="204">
        <v>0.32674118658641438</v>
      </c>
      <c r="G17" s="204">
        <v>0.28916595012897678</v>
      </c>
      <c r="H17" s="204">
        <v>0.14101461736887361</v>
      </c>
      <c r="I17" s="204">
        <v>0.1248495270851247</v>
      </c>
      <c r="J17" s="204">
        <v>7.3086844368013756E-2</v>
      </c>
      <c r="K17" s="204">
        <v>6.8959587274290621E-2</v>
      </c>
      <c r="L17" s="204">
        <v>0.13499570077386069</v>
      </c>
      <c r="M17" s="204">
        <v>8.4264832330180561E-2</v>
      </c>
      <c r="N17" s="204">
        <v>1.728288907996561E-2</v>
      </c>
      <c r="O17" s="204">
        <v>2.4333619948409279E-2</v>
      </c>
      <c r="P17" s="204">
        <v>1.418744625967326E-2</v>
      </c>
      <c r="Q17" s="204">
        <v>1.3155631986242479E-2</v>
      </c>
      <c r="R17" s="204">
        <v>2.8374892519346519E-2</v>
      </c>
      <c r="S17" s="204">
        <v>4.4625967325881338E-2</v>
      </c>
      <c r="T17" s="204">
        <v>5.3740326741186582E-2</v>
      </c>
      <c r="U17" s="204">
        <v>8.7274290627687004E-2</v>
      </c>
      <c r="V17" s="204">
        <v>0.24557179707652621</v>
      </c>
      <c r="W17" s="204">
        <v>0.22631126397248491</v>
      </c>
      <c r="X17" s="204">
        <v>0.17755803955288049</v>
      </c>
      <c r="Y17" s="204">
        <v>0.16844368013757521</v>
      </c>
      <c r="DA17" s="71" t="s">
        <v>2875</v>
      </c>
    </row>
    <row r="18" spans="1:105" ht="12" customHeight="1" x14ac:dyDescent="0.25">
      <c r="A18" s="18" t="s">
        <v>32</v>
      </c>
      <c r="B18" s="204">
        <v>0</v>
      </c>
      <c r="C18" s="204">
        <v>0</v>
      </c>
      <c r="D18" s="204">
        <v>0</v>
      </c>
      <c r="E18" s="204">
        <v>0</v>
      </c>
      <c r="F18" s="204">
        <v>0</v>
      </c>
      <c r="G18" s="204">
        <v>0</v>
      </c>
      <c r="H18" s="204">
        <v>0</v>
      </c>
      <c r="I18" s="204">
        <v>0</v>
      </c>
      <c r="J18" s="204">
        <v>0</v>
      </c>
      <c r="K18" s="204">
        <v>0</v>
      </c>
      <c r="L18" s="204">
        <v>0</v>
      </c>
      <c r="M18" s="204">
        <v>0</v>
      </c>
      <c r="N18" s="204">
        <v>0</v>
      </c>
      <c r="O18" s="204">
        <v>0</v>
      </c>
      <c r="P18" s="204">
        <v>0</v>
      </c>
      <c r="Q18" s="204">
        <v>0</v>
      </c>
      <c r="R18" s="204">
        <v>0</v>
      </c>
      <c r="S18" s="204">
        <v>0</v>
      </c>
      <c r="T18" s="204">
        <v>0</v>
      </c>
      <c r="U18" s="204">
        <v>0</v>
      </c>
      <c r="V18" s="204">
        <v>0</v>
      </c>
      <c r="W18" s="204">
        <v>0</v>
      </c>
      <c r="X18" s="204">
        <v>0</v>
      </c>
      <c r="Y18" s="204">
        <v>0</v>
      </c>
      <c r="DA18" s="71" t="s">
        <v>2876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0</v>
      </c>
      <c r="DA19" s="71" t="s">
        <v>2877</v>
      </c>
    </row>
    <row r="20" spans="1:105" ht="12" customHeight="1" x14ac:dyDescent="0.25">
      <c r="A20" s="14" t="s">
        <v>34</v>
      </c>
      <c r="B20" s="204">
        <f t="shared" ref="B20:Y20" si="3">B21+B22</f>
        <v>0.25907136715391232</v>
      </c>
      <c r="C20" s="204">
        <f t="shared" si="3"/>
        <v>0.217798796216681</v>
      </c>
      <c r="D20" s="204">
        <f t="shared" si="3"/>
        <v>0.25709372312983658</v>
      </c>
      <c r="E20" s="204">
        <f t="shared" si="3"/>
        <v>0.38572656921754078</v>
      </c>
      <c r="F20" s="204">
        <f t="shared" si="3"/>
        <v>0.40292347377472049</v>
      </c>
      <c r="G20" s="204">
        <f t="shared" si="3"/>
        <v>0.44187446259673258</v>
      </c>
      <c r="H20" s="204">
        <f t="shared" si="3"/>
        <v>0.28366294067067932</v>
      </c>
      <c r="I20" s="204">
        <f t="shared" si="3"/>
        <v>0.23198624247635419</v>
      </c>
      <c r="J20" s="204">
        <f t="shared" si="3"/>
        <v>0.25563198624247641</v>
      </c>
      <c r="K20" s="204">
        <f t="shared" si="3"/>
        <v>0.228804815133276</v>
      </c>
      <c r="L20" s="204">
        <f t="shared" si="3"/>
        <v>0.18822012037833191</v>
      </c>
      <c r="M20" s="204">
        <f t="shared" si="3"/>
        <v>0.73609043873606117</v>
      </c>
      <c r="N20" s="204">
        <f t="shared" si="3"/>
        <v>0.91010502148997785</v>
      </c>
      <c r="O20" s="204">
        <f t="shared" si="3"/>
        <v>1.565219459554712</v>
      </c>
      <c r="P20" s="204">
        <f t="shared" si="3"/>
        <v>1.5272403986929419</v>
      </c>
      <c r="Q20" s="204">
        <f t="shared" si="3"/>
        <v>0.59518598162735625</v>
      </c>
      <c r="R20" s="204">
        <f t="shared" si="3"/>
        <v>1.871036195240716</v>
      </c>
      <c r="S20" s="204">
        <f t="shared" si="3"/>
        <v>1.5570832446728089</v>
      </c>
      <c r="T20" s="204">
        <f t="shared" si="3"/>
        <v>0.54240701529438495</v>
      </c>
      <c r="U20" s="204">
        <f t="shared" si="3"/>
        <v>0.62665773386299917</v>
      </c>
      <c r="V20" s="204">
        <f t="shared" si="3"/>
        <v>0.78077953437665859</v>
      </c>
      <c r="W20" s="204">
        <f t="shared" si="3"/>
        <v>3.3755454409921587E-2</v>
      </c>
      <c r="X20" s="204">
        <f t="shared" si="3"/>
        <v>2.0492946113386069E-2</v>
      </c>
      <c r="Y20" s="204">
        <f t="shared" si="3"/>
        <v>2.0656035658511651E-2</v>
      </c>
      <c r="DA20" s="71"/>
    </row>
    <row r="21" spans="1:105" ht="12" customHeight="1" x14ac:dyDescent="0.25">
      <c r="A21" s="18" t="s">
        <v>73</v>
      </c>
      <c r="B21" s="204">
        <v>0.25907136715391232</v>
      </c>
      <c r="C21" s="204">
        <v>0.217798796216681</v>
      </c>
      <c r="D21" s="204">
        <v>0.25709372312983658</v>
      </c>
      <c r="E21" s="204">
        <v>0.38572656921754078</v>
      </c>
      <c r="F21" s="204">
        <v>0.40292347377472049</v>
      </c>
      <c r="G21" s="204">
        <v>0.44187446259673258</v>
      </c>
      <c r="H21" s="204">
        <v>0.28366294067067932</v>
      </c>
      <c r="I21" s="204">
        <v>0.23198624247635419</v>
      </c>
      <c r="J21" s="204">
        <v>0.25563198624247641</v>
      </c>
      <c r="K21" s="204">
        <v>0.228804815133276</v>
      </c>
      <c r="L21" s="204">
        <v>0.18822012037833191</v>
      </c>
      <c r="M21" s="204">
        <v>0.73609043873606117</v>
      </c>
      <c r="N21" s="204">
        <v>0.91010502148997785</v>
      </c>
      <c r="O21" s="204">
        <v>1.565219459554712</v>
      </c>
      <c r="P21" s="204">
        <v>1.5272403986929419</v>
      </c>
      <c r="Q21" s="204">
        <v>0.59518598162735625</v>
      </c>
      <c r="R21" s="204">
        <v>1.871036195240716</v>
      </c>
      <c r="S21" s="204">
        <v>1.5570832446728089</v>
      </c>
      <c r="T21" s="204">
        <v>0.54240701529438495</v>
      </c>
      <c r="U21" s="204">
        <v>0.62665773386299917</v>
      </c>
      <c r="V21" s="204">
        <v>0.78077953437665859</v>
      </c>
      <c r="W21" s="204">
        <v>3.3755454409921587E-2</v>
      </c>
      <c r="X21" s="204">
        <v>2.0492946113386069E-2</v>
      </c>
      <c r="Y21" s="204">
        <v>2.0656035658511651E-2</v>
      </c>
      <c r="DA21" s="71" t="s">
        <v>2878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2879</v>
      </c>
    </row>
    <row r="23" spans="1:105" ht="12" customHeight="1" x14ac:dyDescent="0.25">
      <c r="A23" s="14" t="s">
        <v>37</v>
      </c>
      <c r="B23" s="204">
        <f t="shared" ref="B23:Y23" si="4">B24+B25+B26+B27+B28+B29</f>
        <v>0</v>
      </c>
      <c r="C23" s="204">
        <f t="shared" si="4"/>
        <v>0</v>
      </c>
      <c r="D23" s="204">
        <f t="shared" si="4"/>
        <v>0</v>
      </c>
      <c r="E23" s="204">
        <f t="shared" si="4"/>
        <v>0</v>
      </c>
      <c r="F23" s="204">
        <f t="shared" si="4"/>
        <v>0</v>
      </c>
      <c r="G23" s="204">
        <f t="shared" si="4"/>
        <v>21.042304385210659</v>
      </c>
      <c r="H23" s="204">
        <f t="shared" si="4"/>
        <v>20.469131556319859</v>
      </c>
      <c r="I23" s="204">
        <f t="shared" si="4"/>
        <v>21.926053310404129</v>
      </c>
      <c r="J23" s="204">
        <f t="shared" si="4"/>
        <v>23.39905417024935</v>
      </c>
      <c r="K23" s="204">
        <f t="shared" si="4"/>
        <v>18.028546861564919</v>
      </c>
      <c r="L23" s="204">
        <f t="shared" si="4"/>
        <v>20.621238177128109</v>
      </c>
      <c r="M23" s="204">
        <f t="shared" si="4"/>
        <v>18.771648168314666</v>
      </c>
      <c r="N23" s="204">
        <f t="shared" si="4"/>
        <v>16.31405662941286</v>
      </c>
      <c r="O23" s="204">
        <f t="shared" si="4"/>
        <v>17.089810635028261</v>
      </c>
      <c r="P23" s="204">
        <f t="shared" si="4"/>
        <v>20.846964244471284</v>
      </c>
      <c r="Q23" s="204">
        <f t="shared" si="4"/>
        <v>19.296645488707977</v>
      </c>
      <c r="R23" s="204">
        <f t="shared" si="4"/>
        <v>19.440485730812597</v>
      </c>
      <c r="S23" s="204">
        <f t="shared" si="4"/>
        <v>17.39149801070122</v>
      </c>
      <c r="T23" s="204">
        <f t="shared" si="4"/>
        <v>10.563267963209483</v>
      </c>
      <c r="U23" s="204">
        <f t="shared" si="4"/>
        <v>3.3887334957156758</v>
      </c>
      <c r="V23" s="204">
        <f t="shared" si="4"/>
        <v>3.3986701646775117</v>
      </c>
      <c r="W23" s="204">
        <f t="shared" si="4"/>
        <v>7.6812918370776098</v>
      </c>
      <c r="X23" s="204">
        <f t="shared" si="4"/>
        <v>6.5341932103784455</v>
      </c>
      <c r="Y23" s="204">
        <f t="shared" si="4"/>
        <v>1.4084927175659077</v>
      </c>
      <c r="DA23" s="71"/>
    </row>
    <row r="24" spans="1:105" ht="12" customHeight="1" x14ac:dyDescent="0.25">
      <c r="A24" s="18" t="s">
        <v>38</v>
      </c>
      <c r="B24" s="204">
        <v>0</v>
      </c>
      <c r="C24" s="204">
        <v>0</v>
      </c>
      <c r="D24" s="204">
        <v>0</v>
      </c>
      <c r="E24" s="204">
        <v>0</v>
      </c>
      <c r="F24" s="204">
        <v>0</v>
      </c>
      <c r="G24" s="204">
        <v>21.042304385210659</v>
      </c>
      <c r="H24" s="204">
        <v>20.469131556319859</v>
      </c>
      <c r="I24" s="204">
        <v>21.926053310404129</v>
      </c>
      <c r="J24" s="204">
        <v>23.39905417024935</v>
      </c>
      <c r="K24" s="204">
        <v>18.028546861564919</v>
      </c>
      <c r="L24" s="204">
        <v>20.621238177128109</v>
      </c>
      <c r="M24" s="204">
        <v>18.77119518486672</v>
      </c>
      <c r="N24" s="204">
        <v>16.31092003439381</v>
      </c>
      <c r="O24" s="204">
        <v>17.083147033533962</v>
      </c>
      <c r="P24" s="204">
        <v>20.839552880481509</v>
      </c>
      <c r="Q24" s="204">
        <v>19.292949269131551</v>
      </c>
      <c r="R24" s="204">
        <v>19.428116938950989</v>
      </c>
      <c r="S24" s="204">
        <v>17.37953568357695</v>
      </c>
      <c r="T24" s="204">
        <v>10.55932932072227</v>
      </c>
      <c r="U24" s="204">
        <v>3.3858985382631119</v>
      </c>
      <c r="V24" s="204">
        <v>3.392605331040413</v>
      </c>
      <c r="W24" s="204">
        <v>7.6810834049871017</v>
      </c>
      <c r="X24" s="204">
        <v>6.5340498710232158</v>
      </c>
      <c r="Y24" s="204">
        <v>1.4083404987102319</v>
      </c>
      <c r="DA24" s="71" t="s">
        <v>2880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4.5298344794577602E-4</v>
      </c>
      <c r="N25" s="204">
        <v>3.136595019050531E-3</v>
      </c>
      <c r="O25" s="204">
        <v>6.6636014942991172E-3</v>
      </c>
      <c r="P25" s="204">
        <v>7.4113639897746639E-3</v>
      </c>
      <c r="Q25" s="204">
        <v>3.696219576426945E-3</v>
      </c>
      <c r="R25" s="204">
        <v>1.2368791861606439E-2</v>
      </c>
      <c r="S25" s="204">
        <v>1.1962327124268059E-2</v>
      </c>
      <c r="T25" s="204">
        <v>3.9386424872142889E-3</v>
      </c>
      <c r="U25" s="204">
        <v>2.8349574525640291E-3</v>
      </c>
      <c r="V25" s="204">
        <v>6.0648336370988333E-3</v>
      </c>
      <c r="W25" s="204">
        <v>2.084320905083225E-4</v>
      </c>
      <c r="X25" s="204">
        <v>1.433393552295781E-4</v>
      </c>
      <c r="Y25" s="204">
        <v>1.5221885567578589E-4</v>
      </c>
      <c r="DA25" s="71" t="s">
        <v>2881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2882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2883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2884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2885</v>
      </c>
    </row>
    <row r="30" spans="1:105" ht="12" customHeight="1" x14ac:dyDescent="0.25">
      <c r="A30" s="14" t="s">
        <v>39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0</v>
      </c>
      <c r="N30" s="204">
        <v>0</v>
      </c>
      <c r="O30" s="204">
        <v>0</v>
      </c>
      <c r="P30" s="204">
        <v>0</v>
      </c>
      <c r="Q30" s="204">
        <v>0</v>
      </c>
      <c r="R30" s="204">
        <v>0</v>
      </c>
      <c r="S30" s="204">
        <v>0</v>
      </c>
      <c r="T30" s="204">
        <v>0</v>
      </c>
      <c r="U30" s="204">
        <v>1.6542562338779021</v>
      </c>
      <c r="V30" s="204">
        <v>1.6546861564918309</v>
      </c>
      <c r="W30" s="204">
        <v>1.6551160791057611</v>
      </c>
      <c r="X30" s="204">
        <v>1.5226999140154771</v>
      </c>
      <c r="Y30" s="204">
        <v>1.610834049871023</v>
      </c>
      <c r="DA30" s="71" t="s">
        <v>2886</v>
      </c>
    </row>
    <row r="31" spans="1:105" ht="12" customHeight="1" x14ac:dyDescent="0.25">
      <c r="A31" s="21" t="s">
        <v>40</v>
      </c>
      <c r="B31" s="207">
        <v>1.73061049011178</v>
      </c>
      <c r="C31" s="207">
        <v>1.4612209802235601</v>
      </c>
      <c r="D31" s="207">
        <v>1.732932072226999</v>
      </c>
      <c r="E31" s="207">
        <v>1.921410146173689</v>
      </c>
      <c r="F31" s="207">
        <v>2.0018916595012901</v>
      </c>
      <c r="G31" s="207">
        <v>1.9588134135855539</v>
      </c>
      <c r="H31" s="207">
        <v>1.6254514187446261</v>
      </c>
      <c r="I31" s="207">
        <v>1.629320722269991</v>
      </c>
      <c r="J31" s="207">
        <v>1.424247635425623</v>
      </c>
      <c r="K31" s="207">
        <v>1.4850386930352539</v>
      </c>
      <c r="L31" s="207">
        <v>1.4634565778159929</v>
      </c>
      <c r="M31" s="207">
        <v>0.45588993981083398</v>
      </c>
      <c r="N31" s="207">
        <v>0.35778159931212378</v>
      </c>
      <c r="O31" s="207">
        <v>0.35778159931212378</v>
      </c>
      <c r="P31" s="207">
        <v>0.44325021496130701</v>
      </c>
      <c r="Q31" s="207">
        <v>0.4545141874462596</v>
      </c>
      <c r="R31" s="207">
        <v>0.48950988822012031</v>
      </c>
      <c r="S31" s="207">
        <v>0.37480653482373172</v>
      </c>
      <c r="T31" s="207">
        <v>0.35631986242476349</v>
      </c>
      <c r="U31" s="207">
        <v>0.35657781599312122</v>
      </c>
      <c r="V31" s="207">
        <v>0.71203783319002578</v>
      </c>
      <c r="W31" s="207">
        <v>0.45339638865004289</v>
      </c>
      <c r="X31" s="207">
        <v>0.31023215821152189</v>
      </c>
      <c r="Y31" s="207">
        <v>0.2936371453138435</v>
      </c>
      <c r="DA31" s="86" t="s">
        <v>2887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WWP_emi!B5</f>
        <v>1.666208881693884</v>
      </c>
      <c r="C33" s="203">
        <f>WWP_emi!C5</f>
        <v>1.6322234414642329</v>
      </c>
      <c r="D33" s="203">
        <f>WWP_emi!D5</f>
        <v>1.6741015216987269</v>
      </c>
      <c r="E33" s="203">
        <f>WWP_emi!E5</f>
        <v>1.6585225217747099</v>
      </c>
      <c r="F33" s="203">
        <f>WWP_emi!F5</f>
        <v>1.9600725619040491</v>
      </c>
      <c r="G33" s="203">
        <f>WWP_emi!G5</f>
        <v>1.934986320235178</v>
      </c>
      <c r="H33" s="203">
        <f>WWP_emi!H5</f>
        <v>1.103752440323738</v>
      </c>
      <c r="I33" s="203">
        <f>WWP_emi!I5</f>
        <v>0.93222360017740658</v>
      </c>
      <c r="J33" s="203">
        <f>WWP_emi!J5</f>
        <v>0.82717308020357805</v>
      </c>
      <c r="K33" s="203">
        <f>WWP_emi!K5</f>
        <v>0.75135708025914294</v>
      </c>
      <c r="L33" s="203">
        <f>WWP_emi!L5</f>
        <v>0.86090364017514853</v>
      </c>
      <c r="M33" s="203">
        <f>WWP_emi!M5</f>
        <v>1.990350194893489</v>
      </c>
      <c r="N33" s="203">
        <f>WWP_emi!N5</f>
        <v>2.191268701875758</v>
      </c>
      <c r="O33" s="203">
        <f>WWP_emi!O5</f>
        <v>3.7518724073061098</v>
      </c>
      <c r="P33" s="203">
        <f>WWP_emi!P5</f>
        <v>3.6311897066623331</v>
      </c>
      <c r="Q33" s="203">
        <f>WWP_emi!Q5</f>
        <v>1.4387840189932191</v>
      </c>
      <c r="R33" s="203">
        <f>WWP_emi!R5</f>
        <v>4.4827108858930043</v>
      </c>
      <c r="S33" s="203">
        <f>WWP_emi!S5</f>
        <v>3.7957174680963819</v>
      </c>
      <c r="T33" s="203">
        <f>WWP_emi!T5</f>
        <v>1.4407277769954909</v>
      </c>
      <c r="U33" s="203">
        <f>WWP_emi!U5</f>
        <v>1.742651826481769</v>
      </c>
      <c r="V33" s="203">
        <f>WWP_emi!V5</f>
        <v>2.5957574700358221</v>
      </c>
      <c r="W33" s="203">
        <f>WWP_emi!W5</f>
        <v>0.78139695616765792</v>
      </c>
      <c r="X33" s="203">
        <f>WWP_emi!X5</f>
        <v>0.59899312602020471</v>
      </c>
      <c r="Y33" s="203">
        <f>WWP_emi!Y5</f>
        <v>0.57109962923678048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29.302616276207416</v>
      </c>
      <c r="C35" s="284">
        <f t="shared" si="5"/>
        <v>28.858246438496732</v>
      </c>
      <c r="D35" s="284">
        <f t="shared" si="5"/>
        <v>28.680591638882973</v>
      </c>
      <c r="E35" s="284">
        <f t="shared" si="5"/>
        <v>32.643513036568436</v>
      </c>
      <c r="F35" s="284">
        <f t="shared" si="5"/>
        <v>28.770260179961227</v>
      </c>
      <c r="G35" s="284">
        <f t="shared" si="5"/>
        <v>283.17408559146395</v>
      </c>
      <c r="H35" s="284">
        <f t="shared" si="5"/>
        <v>309.06682967040274</v>
      </c>
      <c r="I35" s="284">
        <f t="shared" si="5"/>
        <v>332.1125852597815</v>
      </c>
      <c r="J35" s="284">
        <f t="shared" si="5"/>
        <v>412.95308995827594</v>
      </c>
      <c r="K35" s="284">
        <f t="shared" si="5"/>
        <v>372.35863848577702</v>
      </c>
      <c r="L35" s="284">
        <f t="shared" si="5"/>
        <v>305.93084928209896</v>
      </c>
      <c r="M35" s="284">
        <f t="shared" si="5"/>
        <v>303.99777194820547</v>
      </c>
      <c r="N35" s="284">
        <f t="shared" si="5"/>
        <v>286.48857252591296</v>
      </c>
      <c r="O35" s="284">
        <f t="shared" si="5"/>
        <v>345.26441960622219</v>
      </c>
      <c r="P35" s="284">
        <f t="shared" si="5"/>
        <v>450.07051864063908</v>
      </c>
      <c r="Q35" s="284">
        <f t="shared" si="5"/>
        <v>479.30959293771906</v>
      </c>
      <c r="R35" s="284">
        <f t="shared" si="5"/>
        <v>513.02089056835018</v>
      </c>
      <c r="S35" s="284">
        <f t="shared" si="5"/>
        <v>439.49357818800513</v>
      </c>
      <c r="T35" s="284">
        <f t="shared" si="5"/>
        <v>272.98167730134395</v>
      </c>
      <c r="U35" s="284">
        <f t="shared" si="5"/>
        <v>138.47301725746124</v>
      </c>
      <c r="V35" s="284">
        <f t="shared" si="5"/>
        <v>159.46520287781806</v>
      </c>
      <c r="W35" s="284">
        <f t="shared" si="5"/>
        <v>233.04321417891452</v>
      </c>
      <c r="X35" s="284">
        <f t="shared" si="5"/>
        <v>238.70669323767896</v>
      </c>
      <c r="Y35" s="284">
        <f t="shared" si="5"/>
        <v>95.227889225202844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124.16635121602796</v>
      </c>
      <c r="C36" s="344">
        <f t="shared" si="6"/>
        <v>118.81908485023366</v>
      </c>
      <c r="D36" s="344">
        <f t="shared" si="6"/>
        <v>124.76757653104983</v>
      </c>
      <c r="E36" s="344">
        <f t="shared" si="6"/>
        <v>137.51505167952959</v>
      </c>
      <c r="F36" s="344">
        <f t="shared" si="6"/>
        <v>149.60895259320569</v>
      </c>
      <c r="G36" s="344">
        <f t="shared" si="6"/>
        <v>145.53955666894089</v>
      </c>
      <c r="H36" s="344">
        <f t="shared" si="6"/>
        <v>135.15873100424494</v>
      </c>
      <c r="I36" s="344">
        <f t="shared" si="6"/>
        <v>138.86565895518814</v>
      </c>
      <c r="J36" s="344">
        <f t="shared" si="6"/>
        <v>151.50062581690801</v>
      </c>
      <c r="K36" s="344">
        <f t="shared" si="6"/>
        <v>169.74113620264811</v>
      </c>
      <c r="L36" s="344">
        <f t="shared" si="6"/>
        <v>172.65246391315131</v>
      </c>
      <c r="M36" s="344">
        <f t="shared" si="6"/>
        <v>177.03919286140342</v>
      </c>
      <c r="N36" s="344">
        <f t="shared" si="6"/>
        <v>192.15121550228395</v>
      </c>
      <c r="O36" s="344">
        <f t="shared" si="6"/>
        <v>200.40871792545514</v>
      </c>
      <c r="P36" s="344">
        <f t="shared" si="6"/>
        <v>192.49793257338945</v>
      </c>
      <c r="Q36" s="344">
        <f t="shared" si="6"/>
        <v>189.32826560729603</v>
      </c>
      <c r="R36" s="344">
        <f t="shared" si="6"/>
        <v>198.98309626481171</v>
      </c>
      <c r="S36" s="344">
        <f t="shared" si="6"/>
        <v>195.81649866469536</v>
      </c>
      <c r="T36" s="344">
        <f t="shared" si="6"/>
        <v>195.66354361426693</v>
      </c>
      <c r="U36" s="344">
        <f t="shared" si="6"/>
        <v>186.79312230126806</v>
      </c>
      <c r="V36" s="344">
        <f t="shared" si="6"/>
        <v>191.12818539845699</v>
      </c>
      <c r="W36" s="344">
        <f t="shared" si="6"/>
        <v>167.87837833336215</v>
      </c>
      <c r="X36" s="344">
        <f t="shared" si="6"/>
        <v>155.97334992040177</v>
      </c>
      <c r="Y36" s="344">
        <f t="shared" si="6"/>
        <v>162.40565192708948</v>
      </c>
      <c r="DA36" s="119"/>
    </row>
    <row r="37" spans="1:105" ht="12" customHeight="1" x14ac:dyDescent="0.25">
      <c r="A37" s="158" t="s">
        <v>2136</v>
      </c>
      <c r="B37" s="344">
        <f>IF(WWP_ued!B$5=0,"",WWP_ued!B$5/B$5*1000)</f>
        <v>62.113843207809957</v>
      </c>
      <c r="C37" s="344">
        <f>IF(WWP_ued!C$5=0,"",WWP_ued!C$5/C$5*1000)</f>
        <v>59.152942586866573</v>
      </c>
      <c r="D37" s="344">
        <f>IF(WWP_ued!D$5=0,"",WWP_ued!D$5/D$5*1000)</f>
        <v>62.406687616831285</v>
      </c>
      <c r="E37" s="344">
        <f>IF(WWP_ued!E$5=0,"",WWP_ued!E$5/E$5*1000)</f>
        <v>69.073143407160671</v>
      </c>
      <c r="F37" s="344">
        <f>IF(WWP_ued!F$5=0,"",WWP_ued!F$5/F$5*1000)</f>
        <v>74.862855751660334</v>
      </c>
      <c r="G37" s="344">
        <f>IF(WWP_ued!G$5=0,"",WWP_ued!G$5/G$5*1000)</f>
        <v>59.846195000155667</v>
      </c>
      <c r="H37" s="344">
        <f>IF(WWP_ued!H$5=0,"",WWP_ued!H$5/H$5*1000)</f>
        <v>55.467802645023468</v>
      </c>
      <c r="I37" s="344">
        <f>IF(WWP_ued!I$5=0,"",WWP_ued!I$5/I$5*1000)</f>
        <v>56.947365674380158</v>
      </c>
      <c r="J37" s="344">
        <f>IF(WWP_ued!J$5=0,"",WWP_ued!J$5/J$5*1000)</f>
        <v>61.951394543700886</v>
      </c>
      <c r="K37" s="344">
        <f>IF(WWP_ued!K$5=0,"",WWP_ued!K$5/K$5*1000)</f>
        <v>69.748811331576647</v>
      </c>
      <c r="L37" s="344">
        <f>IF(WWP_ued!L$5=0,"",WWP_ued!L$5/L$5*1000)</f>
        <v>70.746763361389242</v>
      </c>
      <c r="M37" s="344">
        <f>IF(WWP_ued!M$5=0,"",WWP_ued!M$5/M$5*1000)</f>
        <v>71.85609918045499</v>
      </c>
      <c r="N37" s="344">
        <f>IF(WWP_ued!N$5=0,"",WWP_ued!N$5/N$5*1000)</f>
        <v>78.070577502688053</v>
      </c>
      <c r="O37" s="344">
        <f>IF(WWP_ued!O$5=0,"",WWP_ued!O$5/O$5*1000)</f>
        <v>81.721825590939133</v>
      </c>
      <c r="P37" s="344">
        <f>IF(WWP_ued!P$5=0,"",WWP_ued!P$5/P$5*1000)</f>
        <v>78.340876066986596</v>
      </c>
      <c r="Q37" s="344">
        <f>IF(WWP_ued!Q$5=0,"",WWP_ued!Q$5/Q$5*1000)</f>
        <v>76.790875899379699</v>
      </c>
      <c r="R37" s="344">
        <f>IF(WWP_ued!R$5=0,"",WWP_ued!R$5/R$5*1000)</f>
        <v>81.239578813177687</v>
      </c>
      <c r="S37" s="344">
        <f>IF(WWP_ued!S$5=0,"",WWP_ued!S$5/S$5*1000)</f>
        <v>79.84502694326477</v>
      </c>
      <c r="T37" s="344">
        <f>IF(WWP_ued!T$5=0,"",WWP_ued!T$5/T$5*1000)</f>
        <v>79.632205364811014</v>
      </c>
      <c r="U37" s="344">
        <f>IF(WWP_ued!U$5=0,"",WWP_ued!U$5/U$5*1000)</f>
        <v>80.939530937585076</v>
      </c>
      <c r="V37" s="344">
        <f>IF(WWP_ued!V$5=0,"",WWP_ued!V$5/V$5*1000)</f>
        <v>83.585910727771051</v>
      </c>
      <c r="W37" s="344">
        <f>IF(WWP_ued!W$5=0,"",WWP_ued!W$5/W$5*1000)</f>
        <v>70.412251234692505</v>
      </c>
      <c r="X37" s="344">
        <f>IF(WWP_ued!X$5=0,"",WWP_ued!X$5/X$5*1000)</f>
        <v>65.441034190540876</v>
      </c>
      <c r="Y37" s="344">
        <f>IF(WWP_ued!Y$5=0,"",WWP_ued!Y$5/Y$5*1000)</f>
        <v>72.372266570371167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0.71492378875114815</v>
      </c>
      <c r="C38" s="345">
        <f t="shared" si="7"/>
        <v>0.80001511396784497</v>
      </c>
      <c r="D38" s="345">
        <f t="shared" si="7"/>
        <v>0.71696128654279723</v>
      </c>
      <c r="E38" s="345">
        <f t="shared" si="7"/>
        <v>0.65047775699726407</v>
      </c>
      <c r="F38" s="345">
        <f t="shared" si="7"/>
        <v>0.71756622686175053</v>
      </c>
      <c r="G38" s="345">
        <f t="shared" si="7"/>
        <v>8.1534359538179113E-2</v>
      </c>
      <c r="H38" s="345">
        <f t="shared" si="7"/>
        <v>4.9013707119786934E-2</v>
      </c>
      <c r="I38" s="345">
        <f t="shared" si="7"/>
        <v>3.8985255143180082E-2</v>
      </c>
      <c r="J38" s="345">
        <f t="shared" si="7"/>
        <v>3.2886943445420848E-2</v>
      </c>
      <c r="K38" s="345">
        <f t="shared" si="7"/>
        <v>3.7925587195705983E-2</v>
      </c>
      <c r="L38" s="345">
        <f t="shared" si="7"/>
        <v>3.8419630302055911E-2</v>
      </c>
      <c r="M38" s="345">
        <f t="shared" si="7"/>
        <v>9.9279767566966812E-2</v>
      </c>
      <c r="N38" s="345">
        <f t="shared" si="7"/>
        <v>0.12450937811311888</v>
      </c>
      <c r="O38" s="345">
        <f t="shared" si="7"/>
        <v>0.1970816708835966</v>
      </c>
      <c r="P38" s="345">
        <f t="shared" si="7"/>
        <v>0.15904198472682365</v>
      </c>
      <c r="Q38" s="345">
        <f t="shared" si="7"/>
        <v>7.0668922510214657E-2</v>
      </c>
      <c r="R38" s="345">
        <f t="shared" si="7"/>
        <v>0.20535193402659421</v>
      </c>
      <c r="S38" s="345">
        <f t="shared" si="7"/>
        <v>0.19597866439050357</v>
      </c>
      <c r="T38" s="345">
        <f t="shared" si="7"/>
        <v>0.12510949201404903</v>
      </c>
      <c r="U38" s="345">
        <f t="shared" si="7"/>
        <v>0.28504979946530207</v>
      </c>
      <c r="V38" s="345">
        <f t="shared" si="7"/>
        <v>0.38219298344706298</v>
      </c>
      <c r="W38" s="345">
        <f t="shared" si="7"/>
        <v>7.7751938742555288E-2</v>
      </c>
      <c r="X38" s="345">
        <f t="shared" si="7"/>
        <v>6.9933543368987799E-2</v>
      </c>
      <c r="Y38" s="345">
        <f t="shared" si="7"/>
        <v>0.16307517218747719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LU: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2.330610490111781</v>
      </c>
      <c r="C5" s="223">
        <v>2.0402407566637999</v>
      </c>
      <c r="D5" s="223">
        <v>2.33499570077386</v>
      </c>
      <c r="E5" s="223">
        <v>2.54969905417025</v>
      </c>
      <c r="F5" s="223">
        <v>2.7315563198624249</v>
      </c>
      <c r="G5" s="223">
        <v>23.732158211521931</v>
      </c>
      <c r="H5" s="223">
        <v>22.519260533104038</v>
      </c>
      <c r="I5" s="223">
        <v>23.912209802235591</v>
      </c>
      <c r="J5" s="223">
        <v>25.15202063628546</v>
      </c>
      <c r="K5" s="223">
        <v>19.811349957007739</v>
      </c>
      <c r="L5" s="223">
        <v>22.40791057609631</v>
      </c>
      <c r="M5" s="223">
        <v>20.047893379191741</v>
      </c>
      <c r="N5" s="223">
        <v>17.599226139294931</v>
      </c>
      <c r="O5" s="223">
        <v>19.03714531384351</v>
      </c>
      <c r="P5" s="223">
        <v>22.83164230438522</v>
      </c>
      <c r="Q5" s="223">
        <v>20.359501289767842</v>
      </c>
      <c r="R5" s="223">
        <v>21.829406706792771</v>
      </c>
      <c r="S5" s="223">
        <v>19.368013757523642</v>
      </c>
      <c r="T5" s="223">
        <v>11.515735167669821</v>
      </c>
      <c r="U5" s="223">
        <v>6.1134995700773853</v>
      </c>
      <c r="V5" s="223">
        <v>6.7917454858125543</v>
      </c>
      <c r="W5" s="223">
        <v>10.04987102321582</v>
      </c>
      <c r="X5" s="223">
        <v>8.5651762682717134</v>
      </c>
      <c r="Y5" s="223">
        <v>3.5020636285468609</v>
      </c>
      <c r="DA5" s="89" t="s">
        <v>2871</v>
      </c>
    </row>
    <row r="6" spans="1:105" ht="12" customHeight="1" x14ac:dyDescent="0.25">
      <c r="A6" s="55" t="s">
        <v>91</v>
      </c>
      <c r="B6" s="259">
        <v>7.163891316162857E-2</v>
      </c>
      <c r="C6" s="259">
        <v>6.0563716759318077E-2</v>
      </c>
      <c r="D6" s="259">
        <v>7.1736360957015702E-2</v>
      </c>
      <c r="E6" s="259">
        <v>7.9496344845001718E-2</v>
      </c>
      <c r="F6" s="259">
        <v>8.2906498782346447E-2</v>
      </c>
      <c r="G6" s="259">
        <v>8.239823190755402E-2</v>
      </c>
      <c r="H6" s="259">
        <v>6.7701734376542214E-2</v>
      </c>
      <c r="I6" s="259">
        <v>6.7604339419821205E-2</v>
      </c>
      <c r="J6" s="259">
        <v>5.9164270011209871E-2</v>
      </c>
      <c r="K6" s="259">
        <v>6.1515935212126012E-2</v>
      </c>
      <c r="L6" s="259">
        <v>6.0733684523629941E-2</v>
      </c>
      <c r="M6" s="259">
        <v>2.0053312962907278E-2</v>
      </c>
      <c r="N6" s="259">
        <v>1.578312491351028E-2</v>
      </c>
      <c r="O6" s="259">
        <v>1.5814700546696189E-2</v>
      </c>
      <c r="P6" s="259">
        <v>1.957908573213462E-2</v>
      </c>
      <c r="Q6" s="259">
        <v>1.9920767920146978E-2</v>
      </c>
      <c r="R6" s="259">
        <v>2.16269956612586E-2</v>
      </c>
      <c r="S6" s="259">
        <v>1.6565544257041511E-2</v>
      </c>
      <c r="T6" s="259">
        <v>1.5654392019511271E-2</v>
      </c>
      <c r="U6" s="259">
        <v>1.56593647623154E-2</v>
      </c>
      <c r="V6" s="259">
        <v>3.0998376470144251E-2</v>
      </c>
      <c r="W6" s="259">
        <v>1.9403622476288379E-2</v>
      </c>
      <c r="X6" s="259">
        <v>1.333396235564208E-2</v>
      </c>
      <c r="Y6" s="259">
        <v>1.257531338829625E-2</v>
      </c>
      <c r="DA6" s="67" t="s">
        <v>2888</v>
      </c>
    </row>
    <row r="7" spans="1:105" ht="12" customHeight="1" x14ac:dyDescent="0.25">
      <c r="A7" s="173" t="s">
        <v>92</v>
      </c>
      <c r="B7" s="224">
        <v>7.786838387133542E-2</v>
      </c>
      <c r="C7" s="224">
        <v>6.5830126912302278E-2</v>
      </c>
      <c r="D7" s="224">
        <v>7.797430538806055E-2</v>
      </c>
      <c r="E7" s="224">
        <v>8.6409070483697545E-2</v>
      </c>
      <c r="F7" s="224">
        <v>9.0115759546028767E-2</v>
      </c>
      <c r="G7" s="224">
        <v>8.956329555168914E-2</v>
      </c>
      <c r="H7" s="224">
        <v>7.3588841713632835E-2</v>
      </c>
      <c r="I7" s="224">
        <v>7.3482977630240462E-2</v>
      </c>
      <c r="J7" s="224">
        <v>6.4308989142619413E-2</v>
      </c>
      <c r="K7" s="224">
        <v>6.6865146969702194E-2</v>
      </c>
      <c r="L7" s="224">
        <v>6.6014874482206456E-2</v>
      </c>
      <c r="M7" s="224">
        <v>2.1797079307507919E-2</v>
      </c>
      <c r="N7" s="224">
        <v>1.715557055816334E-2</v>
      </c>
      <c r="O7" s="224">
        <v>1.7189891898582811E-2</v>
      </c>
      <c r="P7" s="224">
        <v>2.1281614926233278E-2</v>
      </c>
      <c r="Q7" s="224">
        <v>2.1653008608855419E-2</v>
      </c>
      <c r="R7" s="224">
        <v>2.3507603979628922E-2</v>
      </c>
      <c r="S7" s="224">
        <v>1.800602636634948E-2</v>
      </c>
      <c r="T7" s="224">
        <v>1.7015643499468769E-2</v>
      </c>
      <c r="U7" s="224">
        <v>1.7021048654690649E-2</v>
      </c>
      <c r="V7" s="224">
        <v>3.3693887467548103E-2</v>
      </c>
      <c r="W7" s="224">
        <v>2.1090893995965629E-2</v>
      </c>
      <c r="X7" s="224">
        <v>1.449343734308922E-2</v>
      </c>
      <c r="Y7" s="224">
        <v>1.3668818900322011E-2</v>
      </c>
      <c r="DA7" s="177" t="s">
        <v>2889</v>
      </c>
    </row>
    <row r="8" spans="1:105" ht="12" customHeight="1" x14ac:dyDescent="0.25">
      <c r="A8" s="173" t="s">
        <v>93</v>
      </c>
      <c r="B8" s="224">
        <v>0.1931135920009118</v>
      </c>
      <c r="C8" s="224">
        <v>0.16325871474250961</v>
      </c>
      <c r="D8" s="224">
        <v>0.19337627736239019</v>
      </c>
      <c r="E8" s="224">
        <v>0.21429449479956991</v>
      </c>
      <c r="F8" s="224">
        <v>0.22348708367415129</v>
      </c>
      <c r="G8" s="224">
        <v>0.222116972968189</v>
      </c>
      <c r="H8" s="224">
        <v>0.1825003274498094</v>
      </c>
      <c r="I8" s="224">
        <v>0.1822377845229963</v>
      </c>
      <c r="J8" s="224">
        <v>0.15948629307369619</v>
      </c>
      <c r="K8" s="224">
        <v>0.16582556448486141</v>
      </c>
      <c r="L8" s="224">
        <v>0.16371688871587201</v>
      </c>
      <c r="M8" s="224">
        <v>5.4056756682619632E-2</v>
      </c>
      <c r="N8" s="224">
        <v>4.2545814984245083E-2</v>
      </c>
      <c r="O8" s="224">
        <v>4.2630931908485388E-2</v>
      </c>
      <c r="P8" s="224">
        <v>5.2778405017058529E-2</v>
      </c>
      <c r="Q8" s="224">
        <v>5.3699461349961453E-2</v>
      </c>
      <c r="R8" s="224">
        <v>5.8298857869479713E-2</v>
      </c>
      <c r="S8" s="224">
        <v>4.4654945388546703E-2</v>
      </c>
      <c r="T8" s="224">
        <v>4.2198795878682548E-2</v>
      </c>
      <c r="U8" s="224">
        <v>4.2212200663632828E-2</v>
      </c>
      <c r="V8" s="224">
        <v>8.3560840919519291E-2</v>
      </c>
      <c r="W8" s="224">
        <v>5.2305417109994763E-2</v>
      </c>
      <c r="X8" s="224">
        <v>3.5943724610861268E-2</v>
      </c>
      <c r="Y8" s="224">
        <v>3.3898670872798603E-2</v>
      </c>
      <c r="DA8" s="177" t="s">
        <v>2890</v>
      </c>
    </row>
    <row r="9" spans="1:105" ht="12" customHeight="1" x14ac:dyDescent="0.25">
      <c r="A9" s="173" t="s">
        <v>94</v>
      </c>
      <c r="B9" s="224">
        <v>0.5917997174221491</v>
      </c>
      <c r="C9" s="224">
        <v>0.50030896453349727</v>
      </c>
      <c r="D9" s="224">
        <v>0.59260472094926031</v>
      </c>
      <c r="E9" s="224">
        <v>0.65670893567610122</v>
      </c>
      <c r="F9" s="224">
        <v>0.68487977254981869</v>
      </c>
      <c r="G9" s="224">
        <v>0.68068104619283754</v>
      </c>
      <c r="H9" s="224">
        <v>0.55927519702360962</v>
      </c>
      <c r="I9" s="224">
        <v>0.55847062998982744</v>
      </c>
      <c r="J9" s="224">
        <v>0.48874831748390768</v>
      </c>
      <c r="K9" s="224">
        <v>0.50817511696973661</v>
      </c>
      <c r="L9" s="224">
        <v>0.50171304606476919</v>
      </c>
      <c r="M9" s="224">
        <v>0.16565780273706021</v>
      </c>
      <c r="N9" s="224">
        <v>0.1303823362420414</v>
      </c>
      <c r="O9" s="224">
        <v>0.1306431784292294</v>
      </c>
      <c r="P9" s="224">
        <v>0.16174027343937289</v>
      </c>
      <c r="Q9" s="224">
        <v>0.1645628654273012</v>
      </c>
      <c r="R9" s="224">
        <v>0.1786577902451798</v>
      </c>
      <c r="S9" s="224">
        <v>0.13684580038425601</v>
      </c>
      <c r="T9" s="224">
        <v>0.12931889059596269</v>
      </c>
      <c r="U9" s="224">
        <v>0.12935996977564901</v>
      </c>
      <c r="V9" s="224">
        <v>0.25607354475336552</v>
      </c>
      <c r="W9" s="224">
        <v>0.1602907943693388</v>
      </c>
      <c r="X9" s="224">
        <v>0.1101501238074781</v>
      </c>
      <c r="Y9" s="224">
        <v>0.10388302364244729</v>
      </c>
      <c r="DA9" s="177" t="s">
        <v>2891</v>
      </c>
    </row>
    <row r="10" spans="1:105" ht="12" customHeight="1" x14ac:dyDescent="0.25">
      <c r="A10" s="56" t="s">
        <v>95</v>
      </c>
      <c r="B10" s="260">
        <v>0.11307798988984399</v>
      </c>
      <c r="C10" s="260">
        <v>9.4025743593201302E-2</v>
      </c>
      <c r="D10" s="260">
        <v>0.1132034627492389</v>
      </c>
      <c r="E10" s="260">
        <v>0.12634637949857799</v>
      </c>
      <c r="F10" s="260">
        <v>0.13007175328866111</v>
      </c>
      <c r="G10" s="260">
        <v>0.16902028162559241</v>
      </c>
      <c r="H10" s="260">
        <v>0.12602361508354309</v>
      </c>
      <c r="I10" s="260">
        <v>0.1222982066182185</v>
      </c>
      <c r="J10" s="260">
        <v>0.1080089611308383</v>
      </c>
      <c r="K10" s="260">
        <v>0.1100950122891774</v>
      </c>
      <c r="L10" s="260">
        <v>0.11003287499367501</v>
      </c>
      <c r="M10" s="260">
        <v>0.16444919788790011</v>
      </c>
      <c r="N10" s="260">
        <v>0.182884434737803</v>
      </c>
      <c r="O10" s="260">
        <v>0.27858971869483612</v>
      </c>
      <c r="P10" s="260">
        <v>0.28898900319025073</v>
      </c>
      <c r="Q10" s="260">
        <v>0.1244858260058522</v>
      </c>
      <c r="R10" s="260">
        <v>0.32302770294676042</v>
      </c>
      <c r="S10" s="260">
        <v>0.28160211158710069</v>
      </c>
      <c r="T10" s="260">
        <v>0.1124434266375771</v>
      </c>
      <c r="U10" s="260">
        <v>9.5208397458140914E-2</v>
      </c>
      <c r="V10" s="260">
        <v>0.1106025987771832</v>
      </c>
      <c r="W10" s="260">
        <v>5.2843030500777308E-2</v>
      </c>
      <c r="X10" s="260">
        <v>4.0038282000288403E-2</v>
      </c>
      <c r="Y10" s="260">
        <v>3.3481486165208227E-2</v>
      </c>
      <c r="DA10" s="68" t="s">
        <v>2892</v>
      </c>
    </row>
    <row r="11" spans="1:105" ht="12" customHeight="1" x14ac:dyDescent="0.25">
      <c r="A11" s="37" t="s">
        <v>159</v>
      </c>
      <c r="B11" s="226">
        <v>3.9610602774334779E-4</v>
      </c>
      <c r="C11" s="226">
        <v>5.3659092877335736E-4</v>
      </c>
      <c r="D11" s="226">
        <v>4.0235511775874841E-4</v>
      </c>
      <c r="E11" s="226">
        <v>2.5286427914977382E-4</v>
      </c>
      <c r="F11" s="226">
        <v>4.1634453171589259E-4</v>
      </c>
      <c r="G11" s="226">
        <v>2.8272399310418191E-2</v>
      </c>
      <c r="H11" s="226">
        <v>9.9170585687746692E-3</v>
      </c>
      <c r="I11" s="226">
        <v>7.0225478959289019E-3</v>
      </c>
      <c r="J11" s="226">
        <v>4.4923520524522706E-3</v>
      </c>
      <c r="K11" s="226">
        <v>3.3861066930489891E-3</v>
      </c>
      <c r="L11" s="226">
        <v>7.7146819036095996E-3</v>
      </c>
      <c r="M11" s="226">
        <v>1.658356293195944E-2</v>
      </c>
      <c r="N11" s="226">
        <v>3.3733349655573541E-3</v>
      </c>
      <c r="O11" s="226">
        <v>4.238621311203985E-3</v>
      </c>
      <c r="P11" s="226">
        <v>2.638138640992169E-3</v>
      </c>
      <c r="Q11" s="226">
        <v>2.5784261901408952E-3</v>
      </c>
      <c r="R11" s="226">
        <v>4.7798117404116679E-3</v>
      </c>
      <c r="S11" s="226">
        <v>7.7707470231710559E-3</v>
      </c>
      <c r="T11" s="226">
        <v>9.8273266770159545E-3</v>
      </c>
      <c r="U11" s="226">
        <v>1.124526553842576E-2</v>
      </c>
      <c r="V11" s="226">
        <v>2.3495376655552559E-2</v>
      </c>
      <c r="W11" s="226">
        <v>3.2823191172908772E-2</v>
      </c>
      <c r="X11" s="226">
        <v>2.777486856506042E-2</v>
      </c>
      <c r="Y11" s="226">
        <v>2.1275992331559811E-2</v>
      </c>
      <c r="DA11" s="69" t="s">
        <v>2893</v>
      </c>
    </row>
    <row r="12" spans="1:105" ht="12" customHeight="1" x14ac:dyDescent="0.25">
      <c r="A12" s="37" t="s">
        <v>35</v>
      </c>
      <c r="B12" s="226">
        <v>3.0100062082993862E-4</v>
      </c>
      <c r="C12" s="226">
        <v>3.2353840099569488E-4</v>
      </c>
      <c r="D12" s="226">
        <v>2.9986086792090159E-4</v>
      </c>
      <c r="E12" s="226">
        <v>4.0210888205100481E-4</v>
      </c>
      <c r="F12" s="226">
        <v>5.1341854621596663E-4</v>
      </c>
      <c r="G12" s="226">
        <v>4.3203050864180539E-2</v>
      </c>
      <c r="H12" s="226">
        <v>1.9949009889260769E-2</v>
      </c>
      <c r="I12" s="226">
        <v>1.3048783900286621E-2</v>
      </c>
      <c r="J12" s="226">
        <v>1.5712661943459539E-2</v>
      </c>
      <c r="K12" s="226">
        <v>1.123495001272239E-2</v>
      </c>
      <c r="L12" s="226">
        <v>1.075633037388625E-2</v>
      </c>
      <c r="M12" s="226">
        <v>0.14495387762771891</v>
      </c>
      <c r="N12" s="226">
        <v>0.17824970482181421</v>
      </c>
      <c r="O12" s="226">
        <v>0.27380295473540672</v>
      </c>
      <c r="P12" s="226">
        <v>0.28536665736017103</v>
      </c>
      <c r="Q12" s="226">
        <v>0.1173773752570676</v>
      </c>
      <c r="R12" s="226">
        <v>0.31726362533932478</v>
      </c>
      <c r="S12" s="226">
        <v>0.27321886643318971</v>
      </c>
      <c r="T12" s="226">
        <v>9.9908533929215018E-2</v>
      </c>
      <c r="U12" s="226">
        <v>8.1109939908192083E-2</v>
      </c>
      <c r="V12" s="226">
        <v>7.5282280033249757E-2</v>
      </c>
      <c r="W12" s="226">
        <v>4.9259728393993051E-3</v>
      </c>
      <c r="X12" s="226">
        <v>3.2280718913387419E-3</v>
      </c>
      <c r="Y12" s="226">
        <v>2.6282747035413349E-3</v>
      </c>
      <c r="DA12" s="69" t="s">
        <v>2894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2895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2896</v>
      </c>
    </row>
    <row r="15" spans="1:105" ht="12" customHeight="1" x14ac:dyDescent="0.25">
      <c r="A15" s="37" t="s">
        <v>40</v>
      </c>
      <c r="B15" s="226">
        <v>0.1123808832412707</v>
      </c>
      <c r="C15" s="226">
        <v>9.3165614263432256E-2</v>
      </c>
      <c r="D15" s="226">
        <v>0.1125012467635592</v>
      </c>
      <c r="E15" s="226">
        <v>0.12569140633737719</v>
      </c>
      <c r="F15" s="226">
        <v>0.12914199021072931</v>
      </c>
      <c r="G15" s="226">
        <v>9.7544831450993671E-2</v>
      </c>
      <c r="H15" s="226">
        <v>9.6157546625507628E-2</v>
      </c>
      <c r="I15" s="226">
        <v>0.10222687482200291</v>
      </c>
      <c r="J15" s="226">
        <v>8.7803947134926522E-2</v>
      </c>
      <c r="K15" s="226">
        <v>9.5473955583405989E-2</v>
      </c>
      <c r="L15" s="226">
        <v>9.156186271617911E-2</v>
      </c>
      <c r="M15" s="226">
        <v>2.911757328221676E-3</v>
      </c>
      <c r="N15" s="226">
        <v>1.261394950431499E-3</v>
      </c>
      <c r="O15" s="226">
        <v>5.4814264822540646E-4</v>
      </c>
      <c r="P15" s="226">
        <v>9.8420718908745768E-4</v>
      </c>
      <c r="Q15" s="226">
        <v>4.5300245586437611E-3</v>
      </c>
      <c r="R15" s="226">
        <v>9.8426586702396283E-4</v>
      </c>
      <c r="S15" s="226">
        <v>6.1249813073993131E-4</v>
      </c>
      <c r="T15" s="226">
        <v>2.7075660313461551E-3</v>
      </c>
      <c r="U15" s="226">
        <v>2.8531920115230651E-3</v>
      </c>
      <c r="V15" s="226">
        <v>1.1824942088380889E-2</v>
      </c>
      <c r="W15" s="226">
        <v>1.509386648846923E-2</v>
      </c>
      <c r="X15" s="226">
        <v>9.0353415438892415E-3</v>
      </c>
      <c r="Y15" s="226">
        <v>9.5772191301070758E-3</v>
      </c>
      <c r="DA15" s="69" t="s">
        <v>2897</v>
      </c>
    </row>
    <row r="16" spans="1:105" ht="12" customHeight="1" x14ac:dyDescent="0.25">
      <c r="A16" s="57" t="s">
        <v>2898</v>
      </c>
      <c r="B16" s="261">
        <v>0.50911956983219664</v>
      </c>
      <c r="C16" s="261">
        <v>0.49115796713411258</v>
      </c>
      <c r="D16" s="261">
        <v>0.51086832230045176</v>
      </c>
      <c r="E16" s="261">
        <v>0.53318734562682624</v>
      </c>
      <c r="F16" s="261">
        <v>0.61907459737930759</v>
      </c>
      <c r="G16" s="261">
        <v>19.530016729766611</v>
      </c>
      <c r="H16" s="261">
        <v>18.951605310714989</v>
      </c>
      <c r="I16" s="261">
        <v>20.291971792800101</v>
      </c>
      <c r="J16" s="261">
        <v>21.651757157569399</v>
      </c>
      <c r="K16" s="261">
        <v>16.68537421328659</v>
      </c>
      <c r="L16" s="261">
        <v>19.083506943801769</v>
      </c>
      <c r="M16" s="261">
        <v>17.448406416200768</v>
      </c>
      <c r="N16" s="261">
        <v>15.22651354149771</v>
      </c>
      <c r="O16" s="261">
        <v>16.225626679602801</v>
      </c>
      <c r="P16" s="261">
        <v>19.59766387333266</v>
      </c>
      <c r="Q16" s="261">
        <v>17.884945370485902</v>
      </c>
      <c r="R16" s="261">
        <v>18.507539863738089</v>
      </c>
      <c r="S16" s="261">
        <v>16.502024306473711</v>
      </c>
      <c r="T16" s="261">
        <v>9.8587829146107229</v>
      </c>
      <c r="U16" s="261">
        <v>4.9431813157858482</v>
      </c>
      <c r="V16" s="261">
        <v>5.1812013086765774</v>
      </c>
      <c r="W16" s="261">
        <v>8.6510309447724403</v>
      </c>
      <c r="X16" s="261">
        <v>7.4616246412253124</v>
      </c>
      <c r="Y16" s="261">
        <v>2.8289535707702438</v>
      </c>
      <c r="DA16" s="70" t="s">
        <v>2899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2900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2901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2902</v>
      </c>
    </row>
    <row r="20" spans="1:105" ht="12" customHeight="1" x14ac:dyDescent="0.25">
      <c r="A20" s="46" t="s">
        <v>159</v>
      </c>
      <c r="B20" s="229">
        <v>0.28928906483013178</v>
      </c>
      <c r="C20" s="229">
        <v>0.30640846746813288</v>
      </c>
      <c r="D20" s="229">
        <v>0.29271689646806809</v>
      </c>
      <c r="E20" s="229">
        <v>0.2058466541690539</v>
      </c>
      <c r="F20" s="229">
        <v>0.27721935777060669</v>
      </c>
      <c r="G20" s="229">
        <v>2.5588582748256011E-2</v>
      </c>
      <c r="H20" s="229">
        <v>5.4776742393077716E-3</v>
      </c>
      <c r="I20" s="229">
        <v>3.1935693038133541E-3</v>
      </c>
      <c r="J20" s="229">
        <v>1.401525116378147E-3</v>
      </c>
      <c r="K20" s="229">
        <v>1.8399434828547711E-3</v>
      </c>
      <c r="L20" s="229">
        <v>3.212195823888867E-3</v>
      </c>
      <c r="M20" s="229">
        <v>8.6219809914524041E-3</v>
      </c>
      <c r="N20" s="229">
        <v>2.562860605586503E-3</v>
      </c>
      <c r="O20" s="229">
        <v>6.4445730727043021E-3</v>
      </c>
      <c r="P20" s="229">
        <v>2.930248040011641E-3</v>
      </c>
      <c r="Q20" s="229">
        <v>8.1404978247190147E-4</v>
      </c>
      <c r="R20" s="229">
        <v>7.9469037567452064E-3</v>
      </c>
      <c r="S20" s="229">
        <v>1.175243306300384E-2</v>
      </c>
      <c r="T20" s="229">
        <v>8.1318764983371213E-3</v>
      </c>
      <c r="U20" s="229">
        <v>3.4184654086902022E-2</v>
      </c>
      <c r="V20" s="229">
        <v>0.1218254243059891</v>
      </c>
      <c r="W20" s="229">
        <v>1.262208619926929E-2</v>
      </c>
      <c r="X20" s="229">
        <v>7.7705526369908186E-3</v>
      </c>
      <c r="Y20" s="229">
        <v>3.2082474320706177E-2</v>
      </c>
      <c r="DA20" s="73" t="s">
        <v>2903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2904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2905</v>
      </c>
    </row>
    <row r="23" spans="1:105" ht="12" customHeight="1" x14ac:dyDescent="0.25">
      <c r="A23" s="46" t="s">
        <v>35</v>
      </c>
      <c r="B23" s="229">
        <v>0.21983050500206491</v>
      </c>
      <c r="C23" s="229">
        <v>0.1847494996659797</v>
      </c>
      <c r="D23" s="229">
        <v>0.21815142583238359</v>
      </c>
      <c r="E23" s="229">
        <v>0.32734069145777228</v>
      </c>
      <c r="F23" s="229">
        <v>0.3418552396087009</v>
      </c>
      <c r="G23" s="229">
        <v>3.9101911014953222E-2</v>
      </c>
      <c r="H23" s="229">
        <v>1.1018809338705089E-2</v>
      </c>
      <c r="I23" s="229">
        <v>5.9340564612179276E-3</v>
      </c>
      <c r="J23" s="229">
        <v>4.9020402011673344E-3</v>
      </c>
      <c r="K23" s="229">
        <v>6.1048498851328471E-3</v>
      </c>
      <c r="L23" s="229">
        <v>4.4786602920335846E-3</v>
      </c>
      <c r="M23" s="229">
        <v>7.536315221712378E-2</v>
      </c>
      <c r="N23" s="229">
        <v>0.13542359448723501</v>
      </c>
      <c r="O23" s="229">
        <v>0.41630120262228759</v>
      </c>
      <c r="P23" s="229">
        <v>0.31696404253410759</v>
      </c>
      <c r="Q23" s="229">
        <v>3.7057887156318893E-2</v>
      </c>
      <c r="R23" s="229">
        <v>0.5274817572355972</v>
      </c>
      <c r="S23" s="229">
        <v>0.41321464072002739</v>
      </c>
      <c r="T23" s="229">
        <v>8.2671909232694532E-2</v>
      </c>
      <c r="U23" s="229">
        <v>0.2465673424337041</v>
      </c>
      <c r="V23" s="229">
        <v>0.39034469811768441</v>
      </c>
      <c r="W23" s="229">
        <v>1.8942720549815239E-3</v>
      </c>
      <c r="X23" s="229">
        <v>9.0311507645413904E-4</v>
      </c>
      <c r="Y23" s="229">
        <v>3.9632255158810097E-3</v>
      </c>
      <c r="DA23" s="73" t="s">
        <v>2906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2907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19.465326236003399</v>
      </c>
      <c r="H25" s="229">
        <v>18.935108827136979</v>
      </c>
      <c r="I25" s="229">
        <v>20.282844167035069</v>
      </c>
      <c r="J25" s="229">
        <v>21.645453592251862</v>
      </c>
      <c r="K25" s="229">
        <v>16.6774294199186</v>
      </c>
      <c r="L25" s="229">
        <v>19.07581608768584</v>
      </c>
      <c r="M25" s="229">
        <v>17.3644212829922</v>
      </c>
      <c r="N25" s="229">
        <v>15.088527086404889</v>
      </c>
      <c r="O25" s="229">
        <v>15.802880903907811</v>
      </c>
      <c r="P25" s="229">
        <v>19.277769582758541</v>
      </c>
      <c r="Q25" s="229">
        <v>17.847073433547109</v>
      </c>
      <c r="R25" s="229">
        <v>17.972111202745751</v>
      </c>
      <c r="S25" s="229">
        <v>16.077057232690681</v>
      </c>
      <c r="T25" s="229">
        <v>9.7679791288796913</v>
      </c>
      <c r="U25" s="229">
        <v>3.1321483824492331</v>
      </c>
      <c r="V25" s="229">
        <v>3.1383525465893451</v>
      </c>
      <c r="W25" s="229">
        <v>7.1054382439515233</v>
      </c>
      <c r="X25" s="229">
        <v>6.0443671016877296</v>
      </c>
      <c r="Y25" s="229">
        <v>1.3027949197739399</v>
      </c>
      <c r="DA25" s="73" t="s">
        <v>2908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1.5302809368160091</v>
      </c>
      <c r="V26" s="229">
        <v>1.5306786396635581</v>
      </c>
      <c r="W26" s="229">
        <v>1.5310763425666669</v>
      </c>
      <c r="X26" s="229">
        <v>1.408583871824137</v>
      </c>
      <c r="Y26" s="229">
        <v>1.490112951159716</v>
      </c>
      <c r="DA26" s="73" t="s">
        <v>2909</v>
      </c>
    </row>
    <row r="27" spans="1:105" ht="12" customHeight="1" x14ac:dyDescent="0.25">
      <c r="A27" s="57" t="s">
        <v>2910</v>
      </c>
      <c r="B27" s="261">
        <v>0.36442403651784983</v>
      </c>
      <c r="C27" s="261">
        <v>0.30808499394957473</v>
      </c>
      <c r="D27" s="261">
        <v>0.36491974921612358</v>
      </c>
      <c r="E27" s="261">
        <v>0.40439444986370449</v>
      </c>
      <c r="F27" s="261">
        <v>0.42174175467541491</v>
      </c>
      <c r="G27" s="261">
        <v>0.41915622318190532</v>
      </c>
      <c r="H27" s="261">
        <v>0.3443957792198018</v>
      </c>
      <c r="I27" s="261">
        <v>0.34390033530952541</v>
      </c>
      <c r="J27" s="261">
        <v>0.300966069187459</v>
      </c>
      <c r="K27" s="261">
        <v>0.31292888781820632</v>
      </c>
      <c r="L27" s="261">
        <v>0.30894961257672621</v>
      </c>
      <c r="M27" s="261">
        <v>0.1020103311591371</v>
      </c>
      <c r="N27" s="261">
        <v>8.0288070212204479E-2</v>
      </c>
      <c r="O27" s="261">
        <v>8.0448694085367603E-2</v>
      </c>
      <c r="P27" s="261">
        <v>9.959795785477181E-2</v>
      </c>
      <c r="Q27" s="261">
        <v>0.10133608028944339</v>
      </c>
      <c r="R27" s="261">
        <v>0.11001558662466331</v>
      </c>
      <c r="S27" s="261">
        <v>8.4268203394515559E-2</v>
      </c>
      <c r="T27" s="261">
        <v>7.9633211577513879E-2</v>
      </c>
      <c r="U27" s="261">
        <v>7.9658507703952261E-2</v>
      </c>
      <c r="V27" s="261">
        <v>0.15768739334812509</v>
      </c>
      <c r="W27" s="261">
        <v>9.8705383901119159E-2</v>
      </c>
      <c r="X27" s="261">
        <v>6.7829286765657595E-2</v>
      </c>
      <c r="Y27" s="261">
        <v>6.3970072453507054E-2</v>
      </c>
      <c r="DA27" s="70" t="s">
        <v>2911</v>
      </c>
    </row>
    <row r="28" spans="1:105" ht="12" customHeight="1" x14ac:dyDescent="0.25">
      <c r="A28" s="57" t="s">
        <v>2912</v>
      </c>
      <c r="B28" s="261">
        <f t="shared" ref="B28:Y28" si="0">B29+B35+B46+B47</f>
        <v>0.12133067767773</v>
      </c>
      <c r="C28" s="261">
        <f t="shared" si="0"/>
        <v>0.11333373126070653</v>
      </c>
      <c r="D28" s="261">
        <f t="shared" si="0"/>
        <v>0.12168281302687381</v>
      </c>
      <c r="E28" s="261">
        <f t="shared" si="0"/>
        <v>0.12901021807431601</v>
      </c>
      <c r="F28" s="261">
        <f t="shared" si="0"/>
        <v>0.14570660443111602</v>
      </c>
      <c r="G28" s="261">
        <f t="shared" si="0"/>
        <v>2.2076779355134146</v>
      </c>
      <c r="H28" s="261">
        <f t="shared" si="0"/>
        <v>1.9417732710349263</v>
      </c>
      <c r="I28" s="261">
        <f t="shared" si="0"/>
        <v>2.0002391459487718</v>
      </c>
      <c r="J28" s="261">
        <f t="shared" si="0"/>
        <v>2.081534424476009</v>
      </c>
      <c r="K28" s="261">
        <f t="shared" si="0"/>
        <v>1.6530620519542902</v>
      </c>
      <c r="L28" s="261">
        <f t="shared" si="0"/>
        <v>1.8688819915543196</v>
      </c>
      <c r="M28" s="261">
        <f t="shared" si="0"/>
        <v>1.9907784134891657</v>
      </c>
      <c r="N28" s="261">
        <f t="shared" si="0"/>
        <v>1.840170186171159</v>
      </c>
      <c r="O28" s="261">
        <f t="shared" si="0"/>
        <v>2.1825714148257163</v>
      </c>
      <c r="P28" s="261">
        <f t="shared" si="0"/>
        <v>2.5112360650817798</v>
      </c>
      <c r="Q28" s="261">
        <f t="shared" si="0"/>
        <v>1.9087471330138384</v>
      </c>
      <c r="R28" s="261">
        <f t="shared" si="0"/>
        <v>2.5197165588367136</v>
      </c>
      <c r="S28" s="261">
        <f t="shared" si="0"/>
        <v>2.2173957124744361</v>
      </c>
      <c r="T28" s="261">
        <f t="shared" si="0"/>
        <v>1.1977027868727463</v>
      </c>
      <c r="U28" s="261">
        <f t="shared" si="0"/>
        <v>0.72819365157295435</v>
      </c>
      <c r="V28" s="261">
        <f t="shared" si="0"/>
        <v>0.81320624155021637</v>
      </c>
      <c r="W28" s="261">
        <f t="shared" si="0"/>
        <v>0.91613088287443056</v>
      </c>
      <c r="X28" s="261">
        <f t="shared" si="0"/>
        <v>0.76811390249420441</v>
      </c>
      <c r="Y28" s="261">
        <f t="shared" si="0"/>
        <v>0.36103617231260571</v>
      </c>
      <c r="DA28" s="70"/>
    </row>
    <row r="29" spans="1:105" ht="12" customHeight="1" x14ac:dyDescent="0.25">
      <c r="A29" s="60" t="s">
        <v>2913</v>
      </c>
      <c r="B29" s="329">
        <v>4.8937139666521953E-2</v>
      </c>
      <c r="C29" s="329">
        <v>4.7210650425182382E-2</v>
      </c>
      <c r="D29" s="329">
        <v>4.910523170000905E-2</v>
      </c>
      <c r="E29" s="329">
        <v>5.1250561061642393E-2</v>
      </c>
      <c r="F29" s="329">
        <v>5.9506139286557673E-2</v>
      </c>
      <c r="G29" s="329">
        <v>0.58963358599413518</v>
      </c>
      <c r="H29" s="329">
        <v>0.37697854796585328</v>
      </c>
      <c r="I29" s="329">
        <v>0.32689733993169279</v>
      </c>
      <c r="J29" s="329">
        <v>0.30169956973600598</v>
      </c>
      <c r="K29" s="329">
        <v>0.27455490714728331</v>
      </c>
      <c r="L29" s="329">
        <v>0.29643088019320901</v>
      </c>
      <c r="M29" s="329">
        <v>0.56848164788410349</v>
      </c>
      <c r="N29" s="329">
        <v>0.59973607528973161</v>
      </c>
      <c r="O29" s="329">
        <v>0.86118069433414213</v>
      </c>
      <c r="P29" s="329">
        <v>0.91502397274472858</v>
      </c>
      <c r="Q29" s="329">
        <v>0.45114191019377908</v>
      </c>
      <c r="R29" s="329">
        <v>1.0109301731286009</v>
      </c>
      <c r="S29" s="329">
        <v>0.87328625909573754</v>
      </c>
      <c r="T29" s="329">
        <v>0.39218989400122262</v>
      </c>
      <c r="U29" s="329">
        <v>0.32091473271435222</v>
      </c>
      <c r="V29" s="329">
        <v>0.37997506171951362</v>
      </c>
      <c r="W29" s="329">
        <v>0.2068335894884242</v>
      </c>
      <c r="X29" s="329">
        <v>0.15781502225311789</v>
      </c>
      <c r="Y29" s="329">
        <v>0.12638173517289081</v>
      </c>
      <c r="DA29" s="72" t="s">
        <v>2914</v>
      </c>
    </row>
    <row r="30" spans="1:105" ht="12" customHeight="1" x14ac:dyDescent="0.25">
      <c r="A30" s="59" t="s">
        <v>28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2915</v>
      </c>
    </row>
    <row r="31" spans="1:105" ht="12" customHeight="1" x14ac:dyDescent="0.25">
      <c r="A31" s="59" t="s">
        <v>31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2916</v>
      </c>
    </row>
    <row r="32" spans="1:105" ht="12" customHeight="1" x14ac:dyDescent="0.25">
      <c r="A32" s="59" t="s">
        <v>159</v>
      </c>
      <c r="B32" s="295">
        <v>2.7806786869842299E-2</v>
      </c>
      <c r="C32" s="295">
        <v>2.945232290409729E-2</v>
      </c>
      <c r="D32" s="295">
        <v>2.8136273861816101E-2</v>
      </c>
      <c r="E32" s="295">
        <v>1.9786209491568799E-2</v>
      </c>
      <c r="F32" s="295">
        <v>2.6646633194546201E-2</v>
      </c>
      <c r="G32" s="295">
        <v>0.23323191598427151</v>
      </c>
      <c r="H32" s="295">
        <v>0.12517611230289519</v>
      </c>
      <c r="I32" s="295">
        <v>0.11437468375441399</v>
      </c>
      <c r="J32" s="295">
        <v>6.7079423038348157E-2</v>
      </c>
      <c r="K32" s="295">
        <v>6.3584474597782631E-2</v>
      </c>
      <c r="L32" s="295">
        <v>0.123808587896605</v>
      </c>
      <c r="M32" s="295">
        <v>5.8360780947666169E-2</v>
      </c>
      <c r="N32" s="295">
        <v>1.1139064048534099E-2</v>
      </c>
      <c r="O32" s="295">
        <v>1.312832021636297E-2</v>
      </c>
      <c r="P32" s="295">
        <v>8.3816663244812226E-3</v>
      </c>
      <c r="Q32" s="295">
        <v>9.6972059932071159E-3</v>
      </c>
      <c r="R32" s="295">
        <v>1.500436075975705E-2</v>
      </c>
      <c r="S32" s="295">
        <v>2.415066704698075E-2</v>
      </c>
      <c r="T32" s="295">
        <v>3.5122321786898412E-2</v>
      </c>
      <c r="U32" s="295">
        <v>3.9074910473256667E-2</v>
      </c>
      <c r="V32" s="295">
        <v>9.0381342239604479E-2</v>
      </c>
      <c r="W32" s="295">
        <v>0.1798434118049331</v>
      </c>
      <c r="X32" s="295">
        <v>0.14138308935040719</v>
      </c>
      <c r="Y32" s="295">
        <v>0.1124860605196243</v>
      </c>
      <c r="DA32" s="122" t="s">
        <v>2917</v>
      </c>
    </row>
    <row r="33" spans="1:105" ht="12" customHeight="1" x14ac:dyDescent="0.25">
      <c r="A33" s="59" t="s">
        <v>32</v>
      </c>
      <c r="B33" s="295">
        <v>0</v>
      </c>
      <c r="C33" s="295">
        <v>0</v>
      </c>
      <c r="D33" s="295">
        <v>0</v>
      </c>
      <c r="E33" s="295">
        <v>0</v>
      </c>
      <c r="F33" s="295">
        <v>0</v>
      </c>
      <c r="G33" s="295">
        <v>0</v>
      </c>
      <c r="H33" s="295">
        <v>0</v>
      </c>
      <c r="I33" s="295">
        <v>0</v>
      </c>
      <c r="J33" s="295">
        <v>0</v>
      </c>
      <c r="K33" s="295">
        <v>0</v>
      </c>
      <c r="L33" s="295">
        <v>0</v>
      </c>
      <c r="M33" s="295">
        <v>0</v>
      </c>
      <c r="N33" s="295">
        <v>0</v>
      </c>
      <c r="O33" s="295">
        <v>0</v>
      </c>
      <c r="P33" s="295">
        <v>0</v>
      </c>
      <c r="Q33" s="295">
        <v>0</v>
      </c>
      <c r="R33" s="295">
        <v>0</v>
      </c>
      <c r="S33" s="295">
        <v>0</v>
      </c>
      <c r="T33" s="295">
        <v>0</v>
      </c>
      <c r="U33" s="295">
        <v>0</v>
      </c>
      <c r="V33" s="295">
        <v>0</v>
      </c>
      <c r="W33" s="295">
        <v>0</v>
      </c>
      <c r="X33" s="295">
        <v>0</v>
      </c>
      <c r="Y33" s="295">
        <v>0</v>
      </c>
      <c r="DA33" s="122" t="s">
        <v>2918</v>
      </c>
    </row>
    <row r="34" spans="1:105" ht="12" customHeight="1" x14ac:dyDescent="0.25">
      <c r="A34" s="59" t="s">
        <v>35</v>
      </c>
      <c r="B34" s="295">
        <v>2.1130352796679661E-2</v>
      </c>
      <c r="C34" s="295">
        <v>1.7758327521085089E-2</v>
      </c>
      <c r="D34" s="295">
        <v>2.0968957838192949E-2</v>
      </c>
      <c r="E34" s="295">
        <v>3.1464351570073587E-2</v>
      </c>
      <c r="F34" s="295">
        <v>3.2859506092011458E-2</v>
      </c>
      <c r="G34" s="295">
        <v>0.35640167000986361</v>
      </c>
      <c r="H34" s="295">
        <v>0.25180243566295812</v>
      </c>
      <c r="I34" s="295">
        <v>0.21252265617727881</v>
      </c>
      <c r="J34" s="295">
        <v>0.23462014669765779</v>
      </c>
      <c r="K34" s="295">
        <v>0.21097043254950071</v>
      </c>
      <c r="L34" s="295">
        <v>0.172622292296604</v>
      </c>
      <c r="M34" s="295">
        <v>0.51012086693643732</v>
      </c>
      <c r="N34" s="295">
        <v>0.58859701124119745</v>
      </c>
      <c r="O34" s="295">
        <v>0.84805237411777912</v>
      </c>
      <c r="P34" s="295">
        <v>0.90664230642024735</v>
      </c>
      <c r="Q34" s="295">
        <v>0.44144470420057202</v>
      </c>
      <c r="R34" s="295">
        <v>0.99592581236884392</v>
      </c>
      <c r="S34" s="295">
        <v>0.84913559204875677</v>
      </c>
      <c r="T34" s="295">
        <v>0.35706757221432422</v>
      </c>
      <c r="U34" s="295">
        <v>0.28183982224109561</v>
      </c>
      <c r="V34" s="295">
        <v>0.28959371947990908</v>
      </c>
      <c r="W34" s="295">
        <v>2.6990177683491101E-2</v>
      </c>
      <c r="X34" s="295">
        <v>1.643193290271076E-2</v>
      </c>
      <c r="Y34" s="295">
        <v>1.38956746532665E-2</v>
      </c>
      <c r="DA34" s="122" t="s">
        <v>2919</v>
      </c>
    </row>
    <row r="35" spans="1:105" ht="12" customHeight="1" x14ac:dyDescent="0.25">
      <c r="A35" s="60" t="s">
        <v>2920</v>
      </c>
      <c r="B35" s="329">
        <v>4.1246184462673877E-2</v>
      </c>
      <c r="C35" s="329">
        <v>3.9791030070603237E-2</v>
      </c>
      <c r="D35" s="329">
        <v>4.1387859171640527E-2</v>
      </c>
      <c r="E35" s="329">
        <v>4.3196028819194598E-2</v>
      </c>
      <c r="F35" s="329">
        <v>5.0154161326146848E-2</v>
      </c>
      <c r="G35" s="329">
        <v>1.582219031298604</v>
      </c>
      <c r="H35" s="329">
        <v>1.53535918638362</v>
      </c>
      <c r="I35" s="329">
        <v>1.6439486149649829</v>
      </c>
      <c r="J35" s="329">
        <v>1.7541112590829551</v>
      </c>
      <c r="K35" s="329">
        <v>1.351761086019126</v>
      </c>
      <c r="L35" s="329">
        <v>1.546045161568228</v>
      </c>
      <c r="M35" s="329">
        <v>1.4135779338820591</v>
      </c>
      <c r="N35" s="329">
        <v>1.2335718826581621</v>
      </c>
      <c r="O35" s="329">
        <v>1.314514763732141</v>
      </c>
      <c r="P35" s="329">
        <v>1.5876994463665579</v>
      </c>
      <c r="Q35" s="329">
        <v>1.4489440193765171</v>
      </c>
      <c r="R35" s="329">
        <v>1.499383344116261</v>
      </c>
      <c r="S35" s="329">
        <v>1.336907042832159</v>
      </c>
      <c r="T35" s="329">
        <v>0.79870663547173626</v>
      </c>
      <c r="U35" s="329">
        <v>0.40047049939672591</v>
      </c>
      <c r="V35" s="329">
        <v>0.4197536248436835</v>
      </c>
      <c r="W35" s="329">
        <v>0.7008609357876201</v>
      </c>
      <c r="X35" s="329">
        <v>0.60450150530385094</v>
      </c>
      <c r="Y35" s="329">
        <v>0.2291869095795861</v>
      </c>
      <c r="DA35" s="72" t="s">
        <v>2921</v>
      </c>
    </row>
    <row r="36" spans="1:105" ht="12" customHeight="1" x14ac:dyDescent="0.25">
      <c r="A36" s="64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2922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2923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</v>
      </c>
      <c r="T38" s="229">
        <v>0</v>
      </c>
      <c r="U38" s="229">
        <v>0</v>
      </c>
      <c r="V38" s="229">
        <v>0</v>
      </c>
      <c r="W38" s="229">
        <v>0</v>
      </c>
      <c r="X38" s="229">
        <v>0</v>
      </c>
      <c r="Y38" s="229">
        <v>0</v>
      </c>
      <c r="DA38" s="73" t="s">
        <v>2924</v>
      </c>
    </row>
    <row r="39" spans="1:105" ht="12" customHeight="1" x14ac:dyDescent="0.25">
      <c r="A39" s="64" t="s">
        <v>159</v>
      </c>
      <c r="B39" s="229">
        <v>2.3436675464961591E-2</v>
      </c>
      <c r="C39" s="229">
        <v>2.4823599246599961E-2</v>
      </c>
      <c r="D39" s="229">
        <v>2.3714380319426149E-2</v>
      </c>
      <c r="E39" s="229">
        <v>1.6676611098802249E-2</v>
      </c>
      <c r="F39" s="229">
        <v>2.2458851406947679E-2</v>
      </c>
      <c r="G39" s="229">
        <v>2.0730521211762228E-3</v>
      </c>
      <c r="H39" s="229">
        <v>4.4377229925652157E-4</v>
      </c>
      <c r="I39" s="229">
        <v>2.587261547279231E-4</v>
      </c>
      <c r="J39" s="229">
        <v>1.135441788227796E-4</v>
      </c>
      <c r="K39" s="229">
        <v>1.490625243883979E-4</v>
      </c>
      <c r="L39" s="229">
        <v>2.6023517722176579E-4</v>
      </c>
      <c r="M39" s="229">
        <v>6.9850746166431096E-4</v>
      </c>
      <c r="N39" s="229">
        <v>2.0762945986339091E-4</v>
      </c>
      <c r="O39" s="229">
        <v>5.2210534713398218E-4</v>
      </c>
      <c r="P39" s="229">
        <v>2.3739325365069761E-4</v>
      </c>
      <c r="Q39" s="229">
        <v>6.5950023293550103E-5</v>
      </c>
      <c r="R39" s="229">
        <v>6.4381626179850699E-4</v>
      </c>
      <c r="S39" s="229">
        <v>9.5212019086528667E-4</v>
      </c>
      <c r="T39" s="229">
        <v>6.5880177850685369E-4</v>
      </c>
      <c r="U39" s="229">
        <v>2.7694605193153031E-3</v>
      </c>
      <c r="V39" s="229">
        <v>9.8696538513035389E-3</v>
      </c>
      <c r="W39" s="229">
        <v>1.0225749048507859E-3</v>
      </c>
      <c r="X39" s="229">
        <v>6.2952922345506639E-4</v>
      </c>
      <c r="Y39" s="229">
        <v>2.599152993248702E-3</v>
      </c>
      <c r="DA39" s="73" t="s">
        <v>2925</v>
      </c>
    </row>
    <row r="40" spans="1:105" ht="12" customHeight="1" x14ac:dyDescent="0.25">
      <c r="A40" s="64" t="s">
        <v>32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2926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2927</v>
      </c>
    </row>
    <row r="42" spans="1:105" ht="12" customHeight="1" x14ac:dyDescent="0.25">
      <c r="A42" s="64" t="s">
        <v>35</v>
      </c>
      <c r="B42" s="229">
        <v>1.78095089977123E-2</v>
      </c>
      <c r="C42" s="229">
        <v>1.496743082400327E-2</v>
      </c>
      <c r="D42" s="229">
        <v>1.7673478852214389E-2</v>
      </c>
      <c r="E42" s="229">
        <v>2.651941772039236E-2</v>
      </c>
      <c r="F42" s="229">
        <v>2.7695309919199169E-2</v>
      </c>
      <c r="G42" s="229">
        <v>3.1678307614405642E-3</v>
      </c>
      <c r="H42" s="229">
        <v>8.9268586295564959E-4</v>
      </c>
      <c r="I42" s="229">
        <v>4.8074598171896462E-4</v>
      </c>
      <c r="J42" s="229">
        <v>3.9713746310602791E-4</v>
      </c>
      <c r="K42" s="229">
        <v>4.9458276483482148E-4</v>
      </c>
      <c r="L42" s="229">
        <v>3.6283745410092052E-4</v>
      </c>
      <c r="M42" s="229">
        <v>6.105525425118866E-3</v>
      </c>
      <c r="N42" s="229">
        <v>1.097130593636356E-2</v>
      </c>
      <c r="O42" s="229">
        <v>3.372652950867961E-2</v>
      </c>
      <c r="P42" s="229">
        <v>2.5678756310046361E-2</v>
      </c>
      <c r="Q42" s="229">
        <v>3.002234720520107E-3</v>
      </c>
      <c r="R42" s="229">
        <v>4.2733792116468189E-2</v>
      </c>
      <c r="S42" s="229">
        <v>3.3476472529691249E-2</v>
      </c>
      <c r="T42" s="229">
        <v>6.697642401012077E-3</v>
      </c>
      <c r="U42" s="229">
        <v>1.997558666197766E-2</v>
      </c>
      <c r="V42" s="229">
        <v>3.1623670305769853E-2</v>
      </c>
      <c r="W42" s="229">
        <v>1.534639389878649E-4</v>
      </c>
      <c r="X42" s="229">
        <v>7.3165624033518661E-5</v>
      </c>
      <c r="Y42" s="229">
        <v>3.2107964490361699E-4</v>
      </c>
      <c r="DA42" s="73" t="s">
        <v>2928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2929</v>
      </c>
    </row>
    <row r="44" spans="1:105" ht="12" customHeight="1" x14ac:dyDescent="0.25">
      <c r="A44" s="64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1.576978148415987</v>
      </c>
      <c r="H44" s="229">
        <v>1.5340227282214081</v>
      </c>
      <c r="I44" s="229">
        <v>1.643209142828536</v>
      </c>
      <c r="J44" s="229">
        <v>1.7536005774410259</v>
      </c>
      <c r="K44" s="229">
        <v>1.3511174407299029</v>
      </c>
      <c r="L44" s="229">
        <v>1.5454220889369059</v>
      </c>
      <c r="M44" s="229">
        <v>1.406773900995276</v>
      </c>
      <c r="N44" s="229">
        <v>1.222392947261935</v>
      </c>
      <c r="O44" s="229">
        <v>1.280266128876328</v>
      </c>
      <c r="P44" s="229">
        <v>1.5617832968028611</v>
      </c>
      <c r="Q44" s="229">
        <v>1.4458758346327041</v>
      </c>
      <c r="R44" s="229">
        <v>1.456005735737995</v>
      </c>
      <c r="S44" s="229">
        <v>1.302478450111602</v>
      </c>
      <c r="T44" s="229">
        <v>0.79135019129221729</v>
      </c>
      <c r="U44" s="229">
        <v>0.2537501553702734</v>
      </c>
      <c r="V44" s="229">
        <v>0.25425278405265572</v>
      </c>
      <c r="W44" s="229">
        <v>0.57564516051653092</v>
      </c>
      <c r="X44" s="229">
        <v>0.48968276846733649</v>
      </c>
      <c r="Y44" s="229">
        <v>0.1055455786068904</v>
      </c>
      <c r="DA44" s="73" t="s">
        <v>2930</v>
      </c>
    </row>
    <row r="45" spans="1:105" ht="12" customHeight="1" x14ac:dyDescent="0.25">
      <c r="A45" s="64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0.1239752968451595</v>
      </c>
      <c r="V45" s="229">
        <v>0.1240075166339544</v>
      </c>
      <c r="W45" s="229">
        <v>0.1240397364272505</v>
      </c>
      <c r="X45" s="229">
        <v>0.11411604198902579</v>
      </c>
      <c r="Y45" s="229">
        <v>0.12072109833454329</v>
      </c>
      <c r="DA45" s="73" t="s">
        <v>2931</v>
      </c>
    </row>
    <row r="46" spans="1:105" ht="12" customHeight="1" x14ac:dyDescent="0.25">
      <c r="A46" s="60" t="s">
        <v>2932</v>
      </c>
      <c r="B46" s="329">
        <v>3.1147353548534162E-2</v>
      </c>
      <c r="C46" s="329">
        <v>2.6332050764920911E-2</v>
      </c>
      <c r="D46" s="329">
        <v>3.1189722155224218E-2</v>
      </c>
      <c r="E46" s="329">
        <v>3.4563628193479017E-2</v>
      </c>
      <c r="F46" s="329">
        <v>3.6046303818411507E-2</v>
      </c>
      <c r="G46" s="329">
        <v>3.582531822067566E-2</v>
      </c>
      <c r="H46" s="329">
        <v>2.943553668545313E-2</v>
      </c>
      <c r="I46" s="329">
        <v>2.9393191052096181E-2</v>
      </c>
      <c r="J46" s="329">
        <v>2.5723595657047779E-2</v>
      </c>
      <c r="K46" s="329">
        <v>2.6746058787880882E-2</v>
      </c>
      <c r="L46" s="329">
        <v>2.6405949792882581E-2</v>
      </c>
      <c r="M46" s="329">
        <v>8.7188317230031658E-3</v>
      </c>
      <c r="N46" s="329">
        <v>6.8622282232653374E-3</v>
      </c>
      <c r="O46" s="329">
        <v>6.8759567594331257E-3</v>
      </c>
      <c r="P46" s="329">
        <v>8.5126459704933134E-3</v>
      </c>
      <c r="Q46" s="329">
        <v>8.6612034435421693E-3</v>
      </c>
      <c r="R46" s="329">
        <v>9.4030415918515686E-3</v>
      </c>
      <c r="S46" s="329">
        <v>7.2024105465397894E-3</v>
      </c>
      <c r="T46" s="329">
        <v>6.8062573997875082E-3</v>
      </c>
      <c r="U46" s="329">
        <v>6.8084194618762634E-3</v>
      </c>
      <c r="V46" s="329">
        <v>1.347755498701924E-2</v>
      </c>
      <c r="W46" s="329">
        <v>8.436357598386254E-3</v>
      </c>
      <c r="X46" s="329">
        <v>5.7973749372356893E-3</v>
      </c>
      <c r="Y46" s="329">
        <v>5.4675275601288051E-3</v>
      </c>
      <c r="DA46" s="72" t="s">
        <v>2933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2935</v>
      </c>
    </row>
    <row r="48" spans="1:105" ht="12" customHeight="1" x14ac:dyDescent="0.25">
      <c r="A48" s="132" t="s">
        <v>2936</v>
      </c>
      <c r="B48" s="316">
        <v>0.28823760973813528</v>
      </c>
      <c r="C48" s="316">
        <v>0.24367679777857831</v>
      </c>
      <c r="D48" s="316">
        <v>0.28862968882444512</v>
      </c>
      <c r="E48" s="316">
        <v>0.31985181530245499</v>
      </c>
      <c r="F48" s="316">
        <v>0.33357249553558033</v>
      </c>
      <c r="G48" s="316">
        <v>0.33152749481413291</v>
      </c>
      <c r="H48" s="316">
        <v>0.27239645648718352</v>
      </c>
      <c r="I48" s="316">
        <v>0.27200458999609828</v>
      </c>
      <c r="J48" s="316">
        <v>0.23804615421032019</v>
      </c>
      <c r="K48" s="316">
        <v>0.2475080280230498</v>
      </c>
      <c r="L48" s="316">
        <v>0.24436065938333559</v>
      </c>
      <c r="M48" s="316">
        <v>8.0684068764671352E-2</v>
      </c>
      <c r="N48" s="316">
        <v>6.3503059978097465E-2</v>
      </c>
      <c r="O48" s="316">
        <v>6.3630103851794198E-2</v>
      </c>
      <c r="P48" s="316">
        <v>7.8776025810945172E-2</v>
      </c>
      <c r="Q48" s="316">
        <v>8.0150776666539275E-2</v>
      </c>
      <c r="R48" s="316">
        <v>8.7015746890994464E-2</v>
      </c>
      <c r="S48" s="316">
        <v>6.6651107197679263E-2</v>
      </c>
      <c r="T48" s="316">
        <v>6.2985105977633654E-2</v>
      </c>
      <c r="U48" s="316">
        <v>6.3005113700202967E-2</v>
      </c>
      <c r="V48" s="316">
        <v>0.1247212938498761</v>
      </c>
      <c r="W48" s="316">
        <v>7.8070053215466437E-2</v>
      </c>
      <c r="X48" s="316">
        <v>5.3648907669179111E-2</v>
      </c>
      <c r="Y48" s="316">
        <v>5.0596500041432013E-2</v>
      </c>
      <c r="DA48" s="139" t="s">
        <v>2937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99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0.99999999999999978</v>
      </c>
      <c r="C52" s="232">
        <f t="shared" si="1"/>
        <v>1.0000000000000004</v>
      </c>
      <c r="D52" s="232">
        <f t="shared" si="1"/>
        <v>1</v>
      </c>
      <c r="E52" s="232">
        <f t="shared" si="1"/>
        <v>0.99999999999999989</v>
      </c>
      <c r="F52" s="232">
        <f t="shared" si="1"/>
        <v>1</v>
      </c>
      <c r="G52" s="232">
        <f t="shared" si="1"/>
        <v>0.99999999999999989</v>
      </c>
      <c r="H52" s="232">
        <f t="shared" si="1"/>
        <v>0.99999999999999989</v>
      </c>
      <c r="I52" s="232">
        <f t="shared" si="1"/>
        <v>1.0000000000000004</v>
      </c>
      <c r="J52" s="232">
        <f t="shared" si="1"/>
        <v>0.99999999999999989</v>
      </c>
      <c r="K52" s="232">
        <f t="shared" si="1"/>
        <v>1.0000000000000002</v>
      </c>
      <c r="L52" s="232">
        <f t="shared" si="1"/>
        <v>0.99999999999999967</v>
      </c>
      <c r="M52" s="232">
        <f t="shared" si="1"/>
        <v>0.99999999999999978</v>
      </c>
      <c r="N52" s="232">
        <f t="shared" si="1"/>
        <v>1.0000000000000002</v>
      </c>
      <c r="O52" s="232">
        <f t="shared" si="1"/>
        <v>1</v>
      </c>
      <c r="P52" s="232">
        <f t="shared" si="1"/>
        <v>0.99999999999999933</v>
      </c>
      <c r="Q52" s="232">
        <f t="shared" si="1"/>
        <v>1</v>
      </c>
      <c r="R52" s="232">
        <f t="shared" si="1"/>
        <v>0.99999999999999967</v>
      </c>
      <c r="S52" s="232">
        <f t="shared" si="1"/>
        <v>0.99999999999999978</v>
      </c>
      <c r="T52" s="232">
        <f t="shared" si="1"/>
        <v>0.99999999999999989</v>
      </c>
      <c r="U52" s="232">
        <f t="shared" si="1"/>
        <v>1.0000000000000002</v>
      </c>
      <c r="V52" s="232">
        <f t="shared" si="1"/>
        <v>1</v>
      </c>
      <c r="W52" s="232">
        <f t="shared" si="1"/>
        <v>1.0000000000000002</v>
      </c>
      <c r="X52" s="232">
        <f t="shared" si="1"/>
        <v>0.99999999999999989</v>
      </c>
      <c r="Y52" s="232">
        <f t="shared" si="1"/>
        <v>1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3.0738260840056812E-2</v>
      </c>
      <c r="C53" s="299">
        <f t="shared" si="2"/>
        <v>2.9684593135151274E-2</v>
      </c>
      <c r="D53" s="299">
        <f t="shared" si="2"/>
        <v>3.0722266826119195E-2</v>
      </c>
      <c r="E53" s="299">
        <f t="shared" si="2"/>
        <v>3.1178716843063763E-2</v>
      </c>
      <c r="F53" s="299">
        <f t="shared" si="2"/>
        <v>3.035137814274393E-2</v>
      </c>
      <c r="G53" s="299">
        <f t="shared" si="2"/>
        <v>3.4720075255334254E-3</v>
      </c>
      <c r="H53" s="299">
        <f t="shared" si="2"/>
        <v>3.0063924291394242E-3</v>
      </c>
      <c r="I53" s="299">
        <f t="shared" si="2"/>
        <v>2.8271891213291702E-3</v>
      </c>
      <c r="J53" s="299">
        <f t="shared" si="2"/>
        <v>2.3522670749505023E-3</v>
      </c>
      <c r="K53" s="299">
        <f t="shared" si="2"/>
        <v>3.105085486128944E-3</v>
      </c>
      <c r="L53" s="299">
        <f t="shared" si="2"/>
        <v>2.7103680335290939E-3</v>
      </c>
      <c r="M53" s="299">
        <f t="shared" si="2"/>
        <v>1.0002703318305335E-3</v>
      </c>
      <c r="N53" s="299">
        <f t="shared" si="2"/>
        <v>8.9680789306242708E-4</v>
      </c>
      <c r="O53" s="299">
        <f t="shared" si="2"/>
        <v>8.3072857227159944E-4</v>
      </c>
      <c r="P53" s="299">
        <f t="shared" si="2"/>
        <v>8.5754171649641306E-4</v>
      </c>
      <c r="Q53" s="299">
        <f t="shared" si="2"/>
        <v>9.7845068190145898E-4</v>
      </c>
      <c r="R53" s="299">
        <f t="shared" si="2"/>
        <v>9.9072759749026132E-4</v>
      </c>
      <c r="S53" s="299">
        <f t="shared" si="2"/>
        <v>8.5530423844347534E-4</v>
      </c>
      <c r="T53" s="299">
        <f t="shared" si="2"/>
        <v>1.3593914579991941E-3</v>
      </c>
      <c r="U53" s="299">
        <f t="shared" si="2"/>
        <v>2.5614403964237431E-3</v>
      </c>
      <c r="V53" s="299">
        <f t="shared" si="2"/>
        <v>4.5641251626548033E-3</v>
      </c>
      <c r="W53" s="299">
        <f t="shared" si="2"/>
        <v>1.930733482197415E-3</v>
      </c>
      <c r="X53" s="299">
        <f t="shared" si="2"/>
        <v>1.5567645005784118E-3</v>
      </c>
      <c r="Y53" s="299">
        <f t="shared" si="2"/>
        <v>3.5908295000094629E-3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3.341115308701828E-2</v>
      </c>
      <c r="C54" s="233">
        <f t="shared" si="3"/>
        <v>3.2265862103425309E-2</v>
      </c>
      <c r="D54" s="233">
        <f t="shared" si="3"/>
        <v>3.3393768289259995E-2</v>
      </c>
      <c r="E54" s="233">
        <f t="shared" si="3"/>
        <v>3.3889909612025836E-2</v>
      </c>
      <c r="F54" s="233">
        <f t="shared" si="3"/>
        <v>3.299062841602602E-2</v>
      </c>
      <c r="G54" s="233">
        <f t="shared" si="3"/>
        <v>3.7739212234058966E-3</v>
      </c>
      <c r="H54" s="233">
        <f t="shared" si="3"/>
        <v>3.2678178577602436E-3</v>
      </c>
      <c r="I54" s="233">
        <f t="shared" si="3"/>
        <v>3.0730316536186639E-3</v>
      </c>
      <c r="J54" s="233">
        <f t="shared" si="3"/>
        <v>2.556812037989676E-3</v>
      </c>
      <c r="K54" s="233">
        <f t="shared" si="3"/>
        <v>3.3750929197053745E-3</v>
      </c>
      <c r="L54" s="233">
        <f t="shared" si="3"/>
        <v>2.9460522103577106E-3</v>
      </c>
      <c r="M54" s="233">
        <f t="shared" si="3"/>
        <v>1.0872503606853628E-3</v>
      </c>
      <c r="N54" s="233">
        <f t="shared" si="3"/>
        <v>9.7479118811133339E-4</v>
      </c>
      <c r="O54" s="233">
        <f t="shared" si="3"/>
        <v>9.0296583942565142E-4</v>
      </c>
      <c r="P54" s="233">
        <f t="shared" si="3"/>
        <v>9.3211056140914442E-4</v>
      </c>
      <c r="Q54" s="233">
        <f t="shared" si="3"/>
        <v>1.0635333498928907E-3</v>
      </c>
      <c r="R54" s="233">
        <f t="shared" si="3"/>
        <v>1.0768778233589801E-3</v>
      </c>
      <c r="S54" s="233">
        <f t="shared" si="3"/>
        <v>9.2967852004725631E-4</v>
      </c>
      <c r="T54" s="233">
        <f t="shared" si="3"/>
        <v>1.4775994108686889E-3</v>
      </c>
      <c r="U54" s="233">
        <f t="shared" si="3"/>
        <v>2.7841743439388504E-3</v>
      </c>
      <c r="V54" s="233">
        <f t="shared" si="3"/>
        <v>4.9610056115813083E-3</v>
      </c>
      <c r="W54" s="233">
        <f t="shared" si="3"/>
        <v>2.0986233502145817E-3</v>
      </c>
      <c r="X54" s="233">
        <f t="shared" si="3"/>
        <v>1.6921353267156654E-3</v>
      </c>
      <c r="Y54" s="233">
        <f t="shared" si="3"/>
        <v>3.9030755434885465E-3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8.2859659655805315E-2</v>
      </c>
      <c r="C55" s="233">
        <f t="shared" si="4"/>
        <v>8.0019338016494745E-2</v>
      </c>
      <c r="D55" s="233">
        <f t="shared" si="4"/>
        <v>8.2816545357364796E-2</v>
      </c>
      <c r="E55" s="233">
        <f t="shared" si="4"/>
        <v>8.4046975837824084E-2</v>
      </c>
      <c r="F55" s="233">
        <f t="shared" si="4"/>
        <v>8.1816758471744508E-2</v>
      </c>
      <c r="G55" s="233">
        <f t="shared" si="4"/>
        <v>9.3593246340466212E-3</v>
      </c>
      <c r="H55" s="233">
        <f t="shared" si="4"/>
        <v>8.1041882872454028E-3</v>
      </c>
      <c r="I55" s="233">
        <f t="shared" si="4"/>
        <v>7.6211185009742843E-3</v>
      </c>
      <c r="J55" s="233">
        <f t="shared" si="4"/>
        <v>6.3408938542143982E-3</v>
      </c>
      <c r="K55" s="233">
        <f t="shared" si="4"/>
        <v>8.3702304408693265E-3</v>
      </c>
      <c r="L55" s="233">
        <f t="shared" si="4"/>
        <v>7.3062094816871226E-3</v>
      </c>
      <c r="M55" s="233">
        <f t="shared" si="4"/>
        <v>2.6963808944996995E-3</v>
      </c>
      <c r="N55" s="233">
        <f t="shared" si="4"/>
        <v>2.4174821465161069E-3</v>
      </c>
      <c r="O55" s="233">
        <f t="shared" si="4"/>
        <v>2.2393552817756165E-3</v>
      </c>
      <c r="P55" s="233">
        <f t="shared" si="4"/>
        <v>2.3116341922946779E-3</v>
      </c>
      <c r="Q55" s="233">
        <f t="shared" si="4"/>
        <v>2.6375627077343694E-3</v>
      </c>
      <c r="R55" s="233">
        <f t="shared" si="4"/>
        <v>2.6706570019302701E-3</v>
      </c>
      <c r="S55" s="233">
        <f t="shared" si="4"/>
        <v>2.3056027297171954E-3</v>
      </c>
      <c r="T55" s="233">
        <f t="shared" si="4"/>
        <v>3.6644465389543486E-3</v>
      </c>
      <c r="U55" s="233">
        <f t="shared" si="4"/>
        <v>6.9047523729683525E-3</v>
      </c>
      <c r="V55" s="233">
        <f t="shared" si="4"/>
        <v>1.2303293916721645E-2</v>
      </c>
      <c r="W55" s="233">
        <f t="shared" si="4"/>
        <v>5.204585908532163E-3</v>
      </c>
      <c r="X55" s="233">
        <f t="shared" si="4"/>
        <v>4.1964956102548507E-3</v>
      </c>
      <c r="Y55" s="233">
        <f t="shared" si="4"/>
        <v>9.6796273478515996E-3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0.25392476346133891</v>
      </c>
      <c r="C56" s="233">
        <f t="shared" si="5"/>
        <v>0.24522055198603232</v>
      </c>
      <c r="D56" s="233">
        <f t="shared" si="5"/>
        <v>0.25379263899837601</v>
      </c>
      <c r="E56" s="233">
        <f t="shared" si="5"/>
        <v>0.25756331305139635</v>
      </c>
      <c r="F56" s="233">
        <f t="shared" si="5"/>
        <v>0.25072877596179777</v>
      </c>
      <c r="G56" s="233">
        <f t="shared" si="5"/>
        <v>2.8681801297884817E-2</v>
      </c>
      <c r="H56" s="233">
        <f t="shared" si="5"/>
        <v>2.4835415718977853E-2</v>
      </c>
      <c r="I56" s="233">
        <f t="shared" si="5"/>
        <v>2.3355040567501841E-2</v>
      </c>
      <c r="J56" s="233">
        <f t="shared" si="5"/>
        <v>1.9431771488721543E-2</v>
      </c>
      <c r="K56" s="233">
        <f t="shared" si="5"/>
        <v>2.5650706189760841E-2</v>
      </c>
      <c r="L56" s="233">
        <f t="shared" si="5"/>
        <v>2.2389996798718607E-2</v>
      </c>
      <c r="M56" s="233">
        <f t="shared" si="5"/>
        <v>8.2631027412087589E-3</v>
      </c>
      <c r="N56" s="233">
        <f t="shared" si="5"/>
        <v>7.4084130296461345E-3</v>
      </c>
      <c r="O56" s="233">
        <f t="shared" si="5"/>
        <v>6.8625403796349523E-3</v>
      </c>
      <c r="P56" s="233">
        <f t="shared" si="5"/>
        <v>7.0840402667094963E-3</v>
      </c>
      <c r="Q56" s="233">
        <f t="shared" si="5"/>
        <v>8.0828534591859697E-3</v>
      </c>
      <c r="R56" s="233">
        <f t="shared" si="5"/>
        <v>8.1842714575282496E-3</v>
      </c>
      <c r="S56" s="233">
        <f t="shared" si="5"/>
        <v>7.0655567523591461E-3</v>
      </c>
      <c r="T56" s="233">
        <f t="shared" si="5"/>
        <v>1.1229755522602039E-2</v>
      </c>
      <c r="U56" s="233">
        <f t="shared" si="5"/>
        <v>2.1159725013935277E-2</v>
      </c>
      <c r="V56" s="233">
        <f t="shared" si="5"/>
        <v>3.7703642648017933E-2</v>
      </c>
      <c r="W56" s="233">
        <f t="shared" si="5"/>
        <v>1.594953746163082E-2</v>
      </c>
      <c r="X56" s="233">
        <f t="shared" si="5"/>
        <v>1.2860228483039061E-2</v>
      </c>
      <c r="Y56" s="233">
        <f t="shared" si="5"/>
        <v>2.9663374130512957E-2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4.8518613629178566E-2</v>
      </c>
      <c r="C57" s="300">
        <f t="shared" si="6"/>
        <v>4.6085611850511271E-2</v>
      </c>
      <c r="D57" s="300">
        <f t="shared" si="6"/>
        <v>4.8481229627840947E-2</v>
      </c>
      <c r="E57" s="300">
        <f t="shared" si="6"/>
        <v>4.955344800082493E-2</v>
      </c>
      <c r="F57" s="300">
        <f t="shared" si="6"/>
        <v>4.7618184674739633E-2</v>
      </c>
      <c r="G57" s="300">
        <f t="shared" si="6"/>
        <v>7.1219937149893638E-3</v>
      </c>
      <c r="H57" s="300">
        <f t="shared" si="6"/>
        <v>5.5962590289447703E-3</v>
      </c>
      <c r="I57" s="300">
        <f t="shared" si="6"/>
        <v>5.1144669451162411E-3</v>
      </c>
      <c r="J57" s="300">
        <f t="shared" si="6"/>
        <v>4.2942458855579823E-3</v>
      </c>
      <c r="K57" s="300">
        <f t="shared" si="6"/>
        <v>5.5571686194071908E-3</v>
      </c>
      <c r="L57" s="300">
        <f t="shared" si="6"/>
        <v>4.9104477911944555E-3</v>
      </c>
      <c r="M57" s="300">
        <f t="shared" si="6"/>
        <v>8.2028168634708746E-3</v>
      </c>
      <c r="N57" s="300">
        <f t="shared" si="6"/>
        <v>1.0391617977421467E-2</v>
      </c>
      <c r="O57" s="300">
        <f t="shared" si="6"/>
        <v>1.4634007047908076E-2</v>
      </c>
      <c r="P57" s="300">
        <f t="shared" si="6"/>
        <v>1.2657390096495393E-2</v>
      </c>
      <c r="Q57" s="300">
        <f t="shared" si="6"/>
        <v>6.1143848385134831E-3</v>
      </c>
      <c r="R57" s="300">
        <f t="shared" si="6"/>
        <v>1.4797823288813534E-2</v>
      </c>
      <c r="S57" s="300">
        <f t="shared" si="6"/>
        <v>1.4539545206472727E-2</v>
      </c>
      <c r="T57" s="300">
        <f t="shared" si="6"/>
        <v>9.7643289812064816E-3</v>
      </c>
      <c r="U57" s="300">
        <f t="shared" si="6"/>
        <v>1.5573469232604486E-2</v>
      </c>
      <c r="V57" s="300">
        <f t="shared" si="6"/>
        <v>1.6284856228523832E-2</v>
      </c>
      <c r="W57" s="300">
        <f t="shared" si="6"/>
        <v>5.2580804647847377E-3</v>
      </c>
      <c r="X57" s="300">
        <f t="shared" si="6"/>
        <v>4.674542676792728E-3</v>
      </c>
      <c r="Y57" s="300">
        <f t="shared" si="6"/>
        <v>9.560501954415079E-3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0.21844901668136668</v>
      </c>
      <c r="C58" s="301">
        <f t="shared" si="7"/>
        <v>0.24073529828766568</v>
      </c>
      <c r="D58" s="301">
        <f t="shared" si="7"/>
        <v>0.21878769289859537</v>
      </c>
      <c r="E58" s="301">
        <f t="shared" si="7"/>
        <v>0.20911775637001273</v>
      </c>
      <c r="F58" s="301">
        <f t="shared" si="7"/>
        <v>0.22663804984642871</v>
      </c>
      <c r="G58" s="301">
        <f t="shared" si="7"/>
        <v>0.82293470975955385</v>
      </c>
      <c r="H58" s="301">
        <f t="shared" si="7"/>
        <v>0.84157316279793104</v>
      </c>
      <c r="I58" s="301">
        <f t="shared" si="7"/>
        <v>0.84860295056891699</v>
      </c>
      <c r="J58" s="301">
        <f t="shared" si="7"/>
        <v>0.86083569470094901</v>
      </c>
      <c r="K58" s="301">
        <f t="shared" si="7"/>
        <v>0.84221288551740425</v>
      </c>
      <c r="L58" s="301">
        <f t="shared" si="7"/>
        <v>0.85164151646334862</v>
      </c>
      <c r="M58" s="301">
        <f t="shared" si="7"/>
        <v>0.87033615383803609</v>
      </c>
      <c r="N58" s="301">
        <f t="shared" si="7"/>
        <v>0.86518085630483987</v>
      </c>
      <c r="O58" s="301">
        <f t="shared" si="7"/>
        <v>0.85231406348533689</v>
      </c>
      <c r="P58" s="301">
        <f t="shared" si="7"/>
        <v>0.85835541797922188</v>
      </c>
      <c r="Q58" s="301">
        <f t="shared" si="7"/>
        <v>0.87845694822959208</v>
      </c>
      <c r="R58" s="301">
        <f t="shared" si="7"/>
        <v>0.84782605923865995</v>
      </c>
      <c r="S58" s="301">
        <f t="shared" si="7"/>
        <v>0.85202460681149528</v>
      </c>
      <c r="T58" s="301">
        <f t="shared" si="7"/>
        <v>0.85611407097039227</v>
      </c>
      <c r="U58" s="301">
        <f t="shared" si="7"/>
        <v>0.80856819553571624</v>
      </c>
      <c r="V58" s="301">
        <f t="shared" si="7"/>
        <v>0.76286741302360594</v>
      </c>
      <c r="W58" s="301">
        <f t="shared" si="7"/>
        <v>0.86081014619869523</v>
      </c>
      <c r="X58" s="301">
        <f t="shared" si="7"/>
        <v>0.87115832850582109</v>
      </c>
      <c r="Y58" s="301">
        <f t="shared" si="7"/>
        <v>0.80779616558368583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0.15636419644724558</v>
      </c>
      <c r="C59" s="301">
        <f t="shared" si="8"/>
        <v>0.15100423464403048</v>
      </c>
      <c r="D59" s="301">
        <f t="shared" si="8"/>
        <v>0.15628283559373687</v>
      </c>
      <c r="E59" s="301">
        <f t="shared" si="8"/>
        <v>0.15860477698428091</v>
      </c>
      <c r="F59" s="301">
        <f t="shared" si="8"/>
        <v>0.15439614098700186</v>
      </c>
      <c r="G59" s="301">
        <f t="shared" si="8"/>
        <v>1.7661951325539601E-2</v>
      </c>
      <c r="H59" s="301">
        <f t="shared" si="8"/>
        <v>1.5293387574317944E-2</v>
      </c>
      <c r="I59" s="301">
        <f t="shared" si="8"/>
        <v>1.4381788138935349E-2</v>
      </c>
      <c r="J59" s="301">
        <f t="shared" si="8"/>
        <v>1.1965880337791689E-2</v>
      </c>
      <c r="K59" s="301">
        <f t="shared" si="8"/>
        <v>1.5795434864221157E-2</v>
      </c>
      <c r="L59" s="301">
        <f t="shared" si="8"/>
        <v>1.3787524344474085E-2</v>
      </c>
      <c r="M59" s="301">
        <f t="shared" si="8"/>
        <v>5.0883316880075006E-3</v>
      </c>
      <c r="N59" s="301">
        <f t="shared" si="8"/>
        <v>4.562022760361043E-3</v>
      </c>
      <c r="O59" s="301">
        <f t="shared" si="8"/>
        <v>4.2258801285120513E-3</v>
      </c>
      <c r="P59" s="301">
        <f t="shared" si="8"/>
        <v>4.3622774273947987E-3</v>
      </c>
      <c r="Q59" s="301">
        <f t="shared" si="8"/>
        <v>4.9773360774987294E-3</v>
      </c>
      <c r="R59" s="301">
        <f t="shared" si="8"/>
        <v>5.0397882133200247E-3</v>
      </c>
      <c r="S59" s="301">
        <f t="shared" si="8"/>
        <v>4.3508954738211598E-3</v>
      </c>
      <c r="T59" s="301">
        <f t="shared" si="8"/>
        <v>6.9151652428654673E-3</v>
      </c>
      <c r="U59" s="301">
        <f t="shared" si="8"/>
        <v>1.3029935929633824E-2</v>
      </c>
      <c r="V59" s="301">
        <f t="shared" si="8"/>
        <v>2.3217506262200521E-2</v>
      </c>
      <c r="W59" s="301">
        <f t="shared" si="8"/>
        <v>9.8215572790042432E-3</v>
      </c>
      <c r="X59" s="301">
        <f t="shared" si="8"/>
        <v>7.9191933290293191E-3</v>
      </c>
      <c r="Y59" s="301">
        <f t="shared" si="8"/>
        <v>1.826639354352641E-2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5.2059611931082793E-2</v>
      </c>
      <c r="C60" s="301">
        <f t="shared" si="9"/>
        <v>5.5549194814650094E-2</v>
      </c>
      <c r="D60" s="301">
        <f t="shared" si="9"/>
        <v>5.211264970918187E-2</v>
      </c>
      <c r="E60" s="301">
        <f t="shared" si="9"/>
        <v>5.0598213880696546E-2</v>
      </c>
      <c r="F60" s="301">
        <f t="shared" si="9"/>
        <v>5.3341973354755705E-2</v>
      </c>
      <c r="G60" s="301">
        <f t="shared" si="9"/>
        <v>9.3024743718487013E-2</v>
      </c>
      <c r="H60" s="301">
        <f t="shared" si="9"/>
        <v>8.6227221723397932E-2</v>
      </c>
      <c r="I60" s="301">
        <f t="shared" si="9"/>
        <v>8.3649280534573017E-2</v>
      </c>
      <c r="J60" s="301">
        <f t="shared" si="9"/>
        <v>8.2758139180002577E-2</v>
      </c>
      <c r="K60" s="301">
        <f t="shared" si="9"/>
        <v>8.3440152010921573E-2</v>
      </c>
      <c r="L60" s="301">
        <f t="shared" si="9"/>
        <v>8.3402778014829898E-2</v>
      </c>
      <c r="M60" s="301">
        <f t="shared" si="9"/>
        <v>9.9301127347148063E-2</v>
      </c>
      <c r="N60" s="301">
        <f t="shared" si="9"/>
        <v>0.10455972163812885</v>
      </c>
      <c r="O60" s="301">
        <f t="shared" si="9"/>
        <v>0.11464804091391712</v>
      </c>
      <c r="P60" s="301">
        <f t="shared" si="9"/>
        <v>0.10998928730586553</v>
      </c>
      <c r="Q60" s="301">
        <f t="shared" si="9"/>
        <v>9.3752155607717422E-2</v>
      </c>
      <c r="R60" s="301">
        <f t="shared" si="9"/>
        <v>0.11542762442795297</v>
      </c>
      <c r="S60" s="301">
        <f t="shared" si="9"/>
        <v>0.11448751225783661</v>
      </c>
      <c r="T60" s="301">
        <f t="shared" si="9"/>
        <v>0.10400575989583985</v>
      </c>
      <c r="U60" s="301">
        <f t="shared" si="9"/>
        <v>0.11911240742325542</v>
      </c>
      <c r="V60" s="301">
        <f t="shared" si="9"/>
        <v>0.11973449877486474</v>
      </c>
      <c r="W60" s="301">
        <f t="shared" si="9"/>
        <v>9.11584716617867E-2</v>
      </c>
      <c r="X60" s="301">
        <f t="shared" si="9"/>
        <v>8.9678703442398033E-2</v>
      </c>
      <c r="Y60" s="301">
        <f t="shared" si="9"/>
        <v>0.10309240796473287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2.0997562601794872E-2</v>
      </c>
      <c r="C61" s="302">
        <f t="shared" si="10"/>
        <v>2.313974479285533E-2</v>
      </c>
      <c r="D61" s="302">
        <f t="shared" si="10"/>
        <v>2.1030116536717686E-2</v>
      </c>
      <c r="E61" s="302">
        <f t="shared" si="10"/>
        <v>2.01006314756315E-2</v>
      </c>
      <c r="F61" s="302">
        <f t="shared" si="10"/>
        <v>2.1784701583438232E-2</v>
      </c>
      <c r="G61" s="302">
        <f t="shared" si="10"/>
        <v>2.4845341950732017E-2</v>
      </c>
      <c r="H61" s="302">
        <f t="shared" si="10"/>
        <v>1.6740272062294528E-2</v>
      </c>
      <c r="I61" s="302">
        <f t="shared" si="10"/>
        <v>1.3670728997247701E-2</v>
      </c>
      <c r="J61" s="302">
        <f t="shared" si="10"/>
        <v>1.1995043026513755E-2</v>
      </c>
      <c r="K61" s="302">
        <f t="shared" si="10"/>
        <v>1.3858465361678536E-2</v>
      </c>
      <c r="L61" s="302">
        <f t="shared" si="10"/>
        <v>1.3228849659433545E-2</v>
      </c>
      <c r="M61" s="302">
        <f t="shared" si="10"/>
        <v>2.8356178733180325E-2</v>
      </c>
      <c r="N61" s="302">
        <f t="shared" si="10"/>
        <v>3.4077411730659111E-2</v>
      </c>
      <c r="O61" s="302">
        <f t="shared" si="10"/>
        <v>4.5236860891527952E-2</v>
      </c>
      <c r="P61" s="302">
        <f t="shared" si="10"/>
        <v>4.0077010691823164E-2</v>
      </c>
      <c r="Q61" s="302">
        <f t="shared" si="10"/>
        <v>2.2158789833448E-2</v>
      </c>
      <c r="R61" s="302">
        <f t="shared" si="10"/>
        <v>4.631047406405344E-2</v>
      </c>
      <c r="S61" s="302">
        <f t="shared" si="10"/>
        <v>4.5089097417462511E-2</v>
      </c>
      <c r="T61" s="302">
        <f t="shared" si="10"/>
        <v>3.4056869864660257E-2</v>
      </c>
      <c r="U61" s="302">
        <f t="shared" si="10"/>
        <v>5.2492803677467184E-2</v>
      </c>
      <c r="V61" s="302">
        <f t="shared" si="10"/>
        <v>5.5946599075782942E-2</v>
      </c>
      <c r="W61" s="302">
        <f t="shared" si="10"/>
        <v>2.0580720788418667E-2</v>
      </c>
      <c r="X61" s="302">
        <f t="shared" si="10"/>
        <v>1.8425192583335113E-2</v>
      </c>
      <c r="Y61" s="302">
        <f t="shared" si="10"/>
        <v>3.6087789537202493E-2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1.7697588094480611E-2</v>
      </c>
      <c r="C62" s="302">
        <f t="shared" si="11"/>
        <v>1.9503105180424637E-2</v>
      </c>
      <c r="D62" s="302">
        <f t="shared" si="11"/>
        <v>1.7725025856760182E-2</v>
      </c>
      <c r="E62" s="302">
        <f t="shared" si="11"/>
        <v>1.6941618560254716E-2</v>
      </c>
      <c r="F62" s="302">
        <f t="shared" si="11"/>
        <v>1.8361020404907072E-2</v>
      </c>
      <c r="G62" s="302">
        <f t="shared" si="11"/>
        <v>6.666983327839264E-2</v>
      </c>
      <c r="H62" s="302">
        <f t="shared" si="11"/>
        <v>6.8179822517999311E-2</v>
      </c>
      <c r="I62" s="302">
        <f t="shared" si="11"/>
        <v>6.8749338875877863E-2</v>
      </c>
      <c r="J62" s="302">
        <f t="shared" si="11"/>
        <v>6.9740371338292945E-2</v>
      </c>
      <c r="K62" s="302">
        <f t="shared" si="11"/>
        <v>6.8231649481360887E-2</v>
      </c>
      <c r="L62" s="302">
        <f t="shared" si="11"/>
        <v>6.899550747125327E-2</v>
      </c>
      <c r="M62" s="302">
        <f t="shared" si="11"/>
        <v>7.0510048469693595E-2</v>
      </c>
      <c r="N62" s="302">
        <f t="shared" si="11"/>
        <v>7.0092393432225203E-2</v>
      </c>
      <c r="O62" s="302">
        <f t="shared" si="11"/>
        <v>6.9049993686618905E-2</v>
      </c>
      <c r="P62" s="302">
        <f t="shared" si="11"/>
        <v>6.9539432389478711E-2</v>
      </c>
      <c r="Q62" s="302">
        <f t="shared" si="11"/>
        <v>7.1167952434312273E-2</v>
      </c>
      <c r="R62" s="302">
        <f t="shared" si="11"/>
        <v>6.8686399234555925E-2</v>
      </c>
      <c r="S62" s="302">
        <f t="shared" si="11"/>
        <v>6.9026543432355217E-2</v>
      </c>
      <c r="T62" s="302">
        <f t="shared" si="11"/>
        <v>6.9357850266832111E-2</v>
      </c>
      <c r="U62" s="302">
        <f t="shared" si="11"/>
        <v>6.5505934008212696E-2</v>
      </c>
      <c r="V62" s="302">
        <f t="shared" si="11"/>
        <v>6.1803497454449269E-2</v>
      </c>
      <c r="W62" s="302">
        <f t="shared" si="11"/>
        <v>6.9738301533282199E-2</v>
      </c>
      <c r="X62" s="302">
        <f t="shared" si="11"/>
        <v>7.0576656728376666E-2</v>
      </c>
      <c r="Y62" s="302">
        <f t="shared" si="11"/>
        <v>6.5443388210134956E-2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1.336446123480731E-2</v>
      </c>
      <c r="C63" s="302">
        <f t="shared" si="12"/>
        <v>1.2906344841370123E-2</v>
      </c>
      <c r="D63" s="302">
        <f t="shared" si="12"/>
        <v>1.3357507315703999E-2</v>
      </c>
      <c r="E63" s="302">
        <f t="shared" si="12"/>
        <v>1.3555963844810335E-2</v>
      </c>
      <c r="F63" s="302">
        <f t="shared" si="12"/>
        <v>1.3196251366410406E-2</v>
      </c>
      <c r="G63" s="302">
        <f t="shared" si="12"/>
        <v>1.5095684893623588E-3</v>
      </c>
      <c r="H63" s="302">
        <f t="shared" si="12"/>
        <v>1.3071271431040971E-3</v>
      </c>
      <c r="I63" s="302">
        <f t="shared" si="12"/>
        <v>1.2292126614474653E-3</v>
      </c>
      <c r="J63" s="302">
        <f t="shared" si="12"/>
        <v>1.0227248151958709E-3</v>
      </c>
      <c r="K63" s="302">
        <f t="shared" si="12"/>
        <v>1.3500371678821499E-3</v>
      </c>
      <c r="L63" s="302">
        <f t="shared" si="12"/>
        <v>1.1784208841430842E-3</v>
      </c>
      <c r="M63" s="302">
        <f t="shared" si="12"/>
        <v>4.3490014427414504E-4</v>
      </c>
      <c r="N63" s="302">
        <f t="shared" si="12"/>
        <v>3.8991647524453342E-4</v>
      </c>
      <c r="O63" s="302">
        <f t="shared" si="12"/>
        <v>3.611863357702606E-4</v>
      </c>
      <c r="P63" s="302">
        <f t="shared" si="12"/>
        <v>3.7284422456365787E-4</v>
      </c>
      <c r="Q63" s="302">
        <f t="shared" si="12"/>
        <v>4.2541333995715631E-4</v>
      </c>
      <c r="R63" s="302">
        <f t="shared" si="12"/>
        <v>4.3075112934359204E-4</v>
      </c>
      <c r="S63" s="302">
        <f t="shared" si="12"/>
        <v>3.7187140801890243E-4</v>
      </c>
      <c r="T63" s="302">
        <f t="shared" si="12"/>
        <v>5.9103976434747563E-4</v>
      </c>
      <c r="U63" s="302">
        <f t="shared" si="12"/>
        <v>1.1136697375755409E-3</v>
      </c>
      <c r="V63" s="302">
        <f t="shared" si="12"/>
        <v>1.9844022446325231E-3</v>
      </c>
      <c r="W63" s="302">
        <f t="shared" si="12"/>
        <v>8.394493400858329E-4</v>
      </c>
      <c r="X63" s="302">
        <f t="shared" si="12"/>
        <v>6.7685413068626634E-4</v>
      </c>
      <c r="Y63" s="302">
        <f t="shared" si="12"/>
        <v>1.5612302173954188E-3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0.12367472426690691</v>
      </c>
      <c r="C65" s="235">
        <f t="shared" si="14"/>
        <v>0.11943531516203922</v>
      </c>
      <c r="D65" s="235">
        <f t="shared" si="14"/>
        <v>0.12361037269952488</v>
      </c>
      <c r="E65" s="235">
        <f t="shared" si="14"/>
        <v>0.12544688941987492</v>
      </c>
      <c r="F65" s="235">
        <f t="shared" si="14"/>
        <v>0.122118110144762</v>
      </c>
      <c r="G65" s="235">
        <f t="shared" si="14"/>
        <v>1.3969546800559283E-2</v>
      </c>
      <c r="H65" s="235">
        <f t="shared" si="14"/>
        <v>1.2096154582285327E-2</v>
      </c>
      <c r="I65" s="235">
        <f t="shared" si="14"/>
        <v>1.1375133969034855E-2</v>
      </c>
      <c r="J65" s="235">
        <f t="shared" si="14"/>
        <v>9.4642954398225908E-3</v>
      </c>
      <c r="K65" s="235">
        <f t="shared" si="14"/>
        <v>1.2493243951581422E-2</v>
      </c>
      <c r="L65" s="235">
        <f t="shared" si="14"/>
        <v>1.0905106861860111E-2</v>
      </c>
      <c r="M65" s="235">
        <f t="shared" si="14"/>
        <v>4.024565935112941E-3</v>
      </c>
      <c r="N65" s="235">
        <f t="shared" si="14"/>
        <v>3.608287061912914E-3</v>
      </c>
      <c r="O65" s="235">
        <f t="shared" si="14"/>
        <v>3.3424183512179946E-3</v>
      </c>
      <c r="P65" s="235">
        <f t="shared" si="14"/>
        <v>3.450300454112092E-3</v>
      </c>
      <c r="Q65" s="235">
        <f t="shared" si="14"/>
        <v>3.9367750479635264E-3</v>
      </c>
      <c r="R65" s="235">
        <f t="shared" si="14"/>
        <v>3.9861709509456033E-3</v>
      </c>
      <c r="S65" s="235">
        <f t="shared" si="14"/>
        <v>3.4412980098069254E-3</v>
      </c>
      <c r="T65" s="235">
        <f t="shared" si="14"/>
        <v>5.4694819792715441E-3</v>
      </c>
      <c r="U65" s="235">
        <f t="shared" si="14"/>
        <v>1.0305899751524059E-2</v>
      </c>
      <c r="V65" s="235">
        <f t="shared" si="14"/>
        <v>1.8363658371829378E-2</v>
      </c>
      <c r="W65" s="235">
        <f t="shared" si="14"/>
        <v>7.768264193154302E-3</v>
      </c>
      <c r="X65" s="235">
        <f t="shared" si="14"/>
        <v>6.2636081253707133E-3</v>
      </c>
      <c r="Y65" s="235">
        <f t="shared" si="14"/>
        <v>1.4447624431777221E-2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56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 t="shared" ref="B69:Y69" si="15">SUM(B$70:B$78)</f>
        <v>124.16635121602799</v>
      </c>
      <c r="C69" s="322">
        <f t="shared" si="15"/>
        <v>118.81908485023365</v>
      </c>
      <c r="D69" s="322">
        <f t="shared" si="15"/>
        <v>124.76757653104981</v>
      </c>
      <c r="E69" s="322">
        <f t="shared" si="15"/>
        <v>137.51505167952959</v>
      </c>
      <c r="F69" s="322">
        <f t="shared" si="15"/>
        <v>149.60895259320571</v>
      </c>
      <c r="G69" s="322">
        <f t="shared" si="15"/>
        <v>145.53955666894092</v>
      </c>
      <c r="H69" s="322">
        <f t="shared" si="15"/>
        <v>135.158731004245</v>
      </c>
      <c r="I69" s="322">
        <f t="shared" si="15"/>
        <v>138.86565895518811</v>
      </c>
      <c r="J69" s="322">
        <f t="shared" si="15"/>
        <v>151.50062581690801</v>
      </c>
      <c r="K69" s="322">
        <f t="shared" si="15"/>
        <v>169.74113620264808</v>
      </c>
      <c r="L69" s="322">
        <f t="shared" si="15"/>
        <v>172.65246391315137</v>
      </c>
      <c r="M69" s="322">
        <f t="shared" si="15"/>
        <v>177.03919286140339</v>
      </c>
      <c r="N69" s="322">
        <f t="shared" si="15"/>
        <v>192.15121550228395</v>
      </c>
      <c r="O69" s="322">
        <f t="shared" si="15"/>
        <v>200.40871792545514</v>
      </c>
      <c r="P69" s="322">
        <f t="shared" si="15"/>
        <v>192.49793257338942</v>
      </c>
      <c r="Q69" s="322">
        <f t="shared" si="15"/>
        <v>189.328265607296</v>
      </c>
      <c r="R69" s="322">
        <f t="shared" si="15"/>
        <v>198.98309626481154</v>
      </c>
      <c r="S69" s="322">
        <f t="shared" si="15"/>
        <v>195.81649866469533</v>
      </c>
      <c r="T69" s="322">
        <f t="shared" si="15"/>
        <v>195.66354361426693</v>
      </c>
      <c r="U69" s="322">
        <f t="shared" si="15"/>
        <v>186.79312230126811</v>
      </c>
      <c r="V69" s="322">
        <f t="shared" si="15"/>
        <v>191.12818539845702</v>
      </c>
      <c r="W69" s="322">
        <f t="shared" si="15"/>
        <v>167.87837833336221</v>
      </c>
      <c r="X69" s="322">
        <f t="shared" si="15"/>
        <v>155.9733499204018</v>
      </c>
      <c r="Y69" s="322">
        <f t="shared" si="15"/>
        <v>162.40565192708948</v>
      </c>
      <c r="DA69" s="95"/>
    </row>
    <row r="70" spans="1:105" ht="12" customHeight="1" x14ac:dyDescent="0.25">
      <c r="A70" s="55" t="s">
        <v>91</v>
      </c>
      <c r="B70" s="334">
        <f>IF(B$6=0,0,B$6/WWP!B$5*1000)</f>
        <v>3.8166576912363745</v>
      </c>
      <c r="C70" s="334">
        <f>IF(C$6=0,0,C$6/WWP!C$5*1000)</f>
        <v>3.5270961904702016</v>
      </c>
      <c r="D70" s="334">
        <f>IF(D$6=0,0,D$6/WWP!D$5*1000)</f>
        <v>3.8331427774351594</v>
      </c>
      <c r="E70" s="334">
        <f>IF(E$6=0,0,E$6/WWP!E$5*1000)</f>
        <v>4.2875428579753336</v>
      </c>
      <c r="F70" s="334">
        <f>IF(F$6=0,0,F$6/WWP!F$5*1000)</f>
        <v>4.5408378936962368</v>
      </c>
      <c r="G70" s="334">
        <f>IF(G$6=0,0,G$6/WWP!G$5*1000)</f>
        <v>0.50531443601736137</v>
      </c>
      <c r="H70" s="334">
        <f>IF(H$6=0,0,H$6/WWP!H$5*1000)</f>
        <v>0.40634018562325414</v>
      </c>
      <c r="I70" s="334">
        <f>IF(I$6=0,0,I$6/WWP!I$5*1000)</f>
        <v>0.3925994803243143</v>
      </c>
      <c r="J70" s="334">
        <f>IF(J$6=0,0,J$6/WWP!J$5*1000)</f>
        <v>0.3563699339435088</v>
      </c>
      <c r="K70" s="334">
        <f>IF(K$6=0,0,K$6/WWP!K$5*1000)</f>
        <v>0.52706073842187884</v>
      </c>
      <c r="L70" s="334">
        <f>IF(L$6=0,0,L$6/WWP!L$5*1000)</f>
        <v>0.46795171910024097</v>
      </c>
      <c r="M70" s="334">
        <f>IF(M$6=0,0,M$6/WWP!M$5*1000)</f>
        <v>0.17708705219048582</v>
      </c>
      <c r="N70" s="334">
        <f>IF(N$6=0,0,N$6/WWP!N$5*1000)</f>
        <v>0.17232272672398763</v>
      </c>
      <c r="O70" s="334">
        <f>IF(O$6=0,0,O$6/WWP!O$5*1000)</f>
        <v>0.16648524811299503</v>
      </c>
      <c r="P70" s="334">
        <f>IF(P$6=0,0,P$6/WWP!P$5*1000)</f>
        <v>0.16507500752099527</v>
      </c>
      <c r="Q70" s="334">
        <f>IF(Q$6=0,0,Q$6/WWP!Q$5*1000)</f>
        <v>0.18524837058667934</v>
      </c>
      <c r="R70" s="334">
        <f>IF(R$6=0,0,R$6/WWP!R$5*1000)</f>
        <v>0.19713804490361017</v>
      </c>
      <c r="S70" s="334">
        <f>IF(S$6=0,0,S$6/WWP!S$5*1000)</f>
        <v>0.16748268126507507</v>
      </c>
      <c r="T70" s="334">
        <f>IF(T$6=0,0,T$6/WWP!T$5*1000)</f>
        <v>0.26598334983108723</v>
      </c>
      <c r="U70" s="334">
        <f>IF(U$6=0,0,U$6/WWP!U$5*1000)</f>
        <v>0.47845944923658873</v>
      </c>
      <c r="V70" s="334">
        <f>IF(V$6=0,0,V$6/WWP!V$5*1000)</f>
        <v>0.87233296026965002</v>
      </c>
      <c r="W70" s="334">
        <f>IF(W$6=0,0,W$6/WWP!W$5*1000)</f>
        <v>0.32412840598522741</v>
      </c>
      <c r="X70" s="334">
        <f>IF(X$6=0,0,X$6/WWP!X$5*1000)</f>
        <v>0.24281377419237624</v>
      </c>
      <c r="Y70" s="334">
        <f>IF(Y$6=0,0,Y$6/WWP!Y$5*1000)</f>
        <v>0.58317100590806159</v>
      </c>
      <c r="DA70" s="67"/>
    </row>
    <row r="71" spans="1:105" ht="12" customHeight="1" x14ac:dyDescent="0.25">
      <c r="A71" s="173" t="s">
        <v>92</v>
      </c>
      <c r="B71" s="335">
        <f>IF(B$7=0,0,B$7/WWP!B$5*1000)</f>
        <v>4.1485409687351913</v>
      </c>
      <c r="C71" s="335">
        <f>IF(C$7=0,0,C$7/WWP!C$5*1000)</f>
        <v>3.8338002070328292</v>
      </c>
      <c r="D71" s="335">
        <f>IF(D$7=0,0,D$7/WWP!D$5*1000)</f>
        <v>4.1664595406903908</v>
      </c>
      <c r="E71" s="335">
        <f>IF(E$7=0,0,E$7/WWP!E$5*1000)</f>
        <v>4.6603726717123202</v>
      </c>
      <c r="F71" s="335">
        <f>IF(F$7=0,0,F$7/WWP!F$5*1000)</f>
        <v>4.9356933627133017</v>
      </c>
      <c r="G71" s="335">
        <f>IF(G$7=0,0,G$7/WWP!G$5*1000)</f>
        <v>0.54925482175800144</v>
      </c>
      <c r="H71" s="335">
        <f>IF(H$7=0,0,H$7/WWP!H$5*1000)</f>
        <v>0.44167411480788488</v>
      </c>
      <c r="I71" s="335">
        <f>IF(I$7=0,0,I$7/WWP!I$5*1000)</f>
        <v>0.42673856556990702</v>
      </c>
      <c r="J71" s="335">
        <f>IF(J$7=0,0,J$7/WWP!J$5*1000)</f>
        <v>0.38735862385163988</v>
      </c>
      <c r="K71" s="335">
        <f>IF(K$7=0,0,K$7/WWP!K$5*1000)</f>
        <v>0.57289210698030313</v>
      </c>
      <c r="L71" s="335">
        <f>IF(L$7=0,0,L$7/WWP!L$5*1000)</f>
        <v>0.50864317293504457</v>
      </c>
      <c r="M71" s="335">
        <f>IF(M$7=0,0,M$7/WWP!M$5*1000)</f>
        <v>0.1924859262940064</v>
      </c>
      <c r="N71" s="335">
        <f>IF(N$7=0,0,N$7/WWP!N$5*1000)</f>
        <v>0.18730731165650821</v>
      </c>
      <c r="O71" s="335">
        <f>IF(O$7=0,0,O$7/WWP!O$5*1000)</f>
        <v>0.18096222620977717</v>
      </c>
      <c r="P71" s="335">
        <f>IF(P$7=0,0,P$7/WWP!P$5*1000)</f>
        <v>0.17942935600108176</v>
      </c>
      <c r="Q71" s="335">
        <f>IF(Q$7=0,0,Q$7/WWP!Q$5*1000)</f>
        <v>0.20135692455073848</v>
      </c>
      <c r="R71" s="335">
        <f>IF(R$7=0,0,R$7/WWP!R$5*1000)</f>
        <v>0.2142804835908807</v>
      </c>
      <c r="S71" s="335">
        <f>IF(S$7=0,0,S$7/WWP!S$5*1000)</f>
        <v>0.18204639267942954</v>
      </c>
      <c r="T71" s="335">
        <f>IF(T$7=0,0,T$7/WWP!T$5*1000)</f>
        <v>0.28911233677292086</v>
      </c>
      <c r="U71" s="335">
        <f>IF(U$7=0,0,U$7/WWP!U$5*1000)</f>
        <v>0.52006461873542242</v>
      </c>
      <c r="V71" s="335">
        <f>IF(V$7=0,0,V$7/WWP!V$5*1000)</f>
        <v>0.94818800029309802</v>
      </c>
      <c r="W71" s="335">
        <f>IF(W$7=0,0,W$7/WWP!W$5*1000)</f>
        <v>0.3523134847665515</v>
      </c>
      <c r="X71" s="335">
        <f>IF(X$7=0,0,X$7/WWP!X$5*1000)</f>
        <v>0.26392801542649591</v>
      </c>
      <c r="Y71" s="335">
        <f>IF(Y$7=0,0,Y$7/WWP!Y$5*1000)</f>
        <v>0.63388152816093657</v>
      </c>
      <c r="DA71" s="177"/>
    </row>
    <row r="72" spans="1:105" ht="12" customHeight="1" x14ac:dyDescent="0.25">
      <c r="A72" s="173" t="s">
        <v>93</v>
      </c>
      <c r="B72" s="335">
        <f>IF(B$8=0,0,B$8/WWP!B$5*1000)</f>
        <v>10.288381602463271</v>
      </c>
      <c r="C72" s="335">
        <f>IF(C$8=0,0,C$8/WWP!C$5*1000)</f>
        <v>9.507824513441415</v>
      </c>
      <c r="D72" s="335">
        <f>IF(D$8=0,0,D$8/WWP!D$5*1000)</f>
        <v>10.33281966091217</v>
      </c>
      <c r="E72" s="335">
        <f>IF(E$8=0,0,E$8/WWP!E$5*1000)</f>
        <v>11.557724225846554</v>
      </c>
      <c r="F72" s="335">
        <f>IF(F$8=0,0,F$8/WWP!F$5*1000)</f>
        <v>12.240519539528984</v>
      </c>
      <c r="G72" s="335">
        <f>IF(G$8=0,0,G$8/WWP!G$5*1000)</f>
        <v>1.3621519579598431</v>
      </c>
      <c r="H72" s="335">
        <f>IF(H$8=0,0,H$8/WWP!H$5*1000)</f>
        <v>1.0953518047235544</v>
      </c>
      <c r="I72" s="335">
        <f>IF(I$8=0,0,I$8/WWP!I$5*1000)</f>
        <v>1.0583116426133692</v>
      </c>
      <c r="J72" s="335">
        <f>IF(J$8=0,0,J$8/WWP!J$5*1000)</f>
        <v>0.96064938715206716</v>
      </c>
      <c r="K72" s="335">
        <f>IF(K$8=0,0,K$8/WWP!K$5*1000)</f>
        <v>1.4207724253111516</v>
      </c>
      <c r="L72" s="335">
        <f>IF(L$8=0,0,L$8/WWP!L$5*1000)</f>
        <v>1.2614350688789104</v>
      </c>
      <c r="M72" s="335">
        <f>IF(M$8=0,0,M$8/WWP!M$5*1000)</f>
        <v>0.47736509720913584</v>
      </c>
      <c r="N72" s="335">
        <f>IF(N$8=0,0,N$8/WWP!N$5*1000)</f>
        <v>0.46452213290814037</v>
      </c>
      <c r="O72" s="335">
        <f>IF(O$8=0,0,O$8/WWP!O$5*1000)</f>
        <v>0.44878632100024762</v>
      </c>
      <c r="P72" s="335">
        <f>IF(P$8=0,0,P$8/WWP!P$5*1000)</f>
        <v>0.44498480288268277</v>
      </c>
      <c r="Q72" s="335">
        <f>IF(Q$8=0,0,Q$8/WWP!Q$5*1000)</f>
        <v>0.4993651728858316</v>
      </c>
      <c r="R72" s="335">
        <f>IF(R$8=0,0,R$8/WWP!R$5*1000)</f>
        <v>0.53141559930538407</v>
      </c>
      <c r="S72" s="335">
        <f>IF(S$8=0,0,S$8/WWP!S$5*1000)</f>
        <v>0.45147505384498515</v>
      </c>
      <c r="T72" s="335">
        <f>IF(T$8=0,0,T$8/WWP!T$5*1000)</f>
        <v>0.71699859519684372</v>
      </c>
      <c r="U72" s="335">
        <f>IF(U$8=0,0,U$8/WWP!U$5*1000)</f>
        <v>1.289760254463848</v>
      </c>
      <c r="V72" s="335">
        <f>IF(V$8=0,0,V$8/WWP!V$5*1000)</f>
        <v>2.351506240726883</v>
      </c>
      <c r="W72" s="335">
        <f>IF(W$8=0,0,W$8/WWP!W$5*1000)</f>
        <v>0.87373744222104777</v>
      </c>
      <c r="X72" s="335">
        <f>IF(X$8=0,0,X$8/WWP!X$5*1000)</f>
        <v>0.65454147825771003</v>
      </c>
      <c r="Y72" s="335">
        <f>IF(Y$8=0,0,Y$8/WWP!Y$5*1000)</f>
        <v>1.5720261898391235</v>
      </c>
      <c r="DA72" s="177"/>
    </row>
    <row r="73" spans="1:105" ht="12" customHeight="1" x14ac:dyDescent="0.25">
      <c r="A73" s="173" t="s">
        <v>94</v>
      </c>
      <c r="B73" s="335">
        <f>IF(B$9=0,0,B$9/WWP!B$5*1000)</f>
        <v>31.528911362387447</v>
      </c>
      <c r="C73" s="335">
        <f>IF(C$9=0,0,C$9/WWP!C$5*1000)</f>
        <v>29.1368815734495</v>
      </c>
      <c r="D73" s="335">
        <f>IF(D$9=0,0,D$9/WWP!D$5*1000)</f>
        <v>31.665092509246978</v>
      </c>
      <c r="E73" s="335">
        <f>IF(E$9=0,0,E$9/WWP!E$5*1000)</f>
        <v>35.418832305013623</v>
      </c>
      <c r="F73" s="335">
        <f>IF(F$9=0,0,F$9/WWP!F$5*1000)</f>
        <v>37.511269556621095</v>
      </c>
      <c r="G73" s="335">
        <f>IF(G$9=0,0,G$9/WWP!G$5*1000)</f>
        <v>4.1743366453608113</v>
      </c>
      <c r="H73" s="335">
        <f>IF(H$9=0,0,H$9/WWP!H$5*1000)</f>
        <v>3.3567232725399254</v>
      </c>
      <c r="I73" s="335">
        <f>IF(I$9=0,0,I$9/WWP!I$5*1000)</f>
        <v>3.2432130983312932</v>
      </c>
      <c r="J73" s="335">
        <f>IF(J$9=0,0,J$9/WWP!J$5*1000)</f>
        <v>2.9439255412724639</v>
      </c>
      <c r="K73" s="335">
        <f>IF(K$9=0,0,K$9/WWP!K$5*1000)</f>
        <v>4.353980013050303</v>
      </c>
      <c r="L73" s="335">
        <f>IF(L$9=0,0,L$9/WWP!L$5*1000)</f>
        <v>3.8656881143063395</v>
      </c>
      <c r="M73" s="335">
        <f>IF(M$9=0,0,M$9/WWP!M$5*1000)</f>
        <v>1.4628930398344486</v>
      </c>
      <c r="N73" s="335">
        <f>IF(N$9=0,0,N$9/WWP!N$5*1000)</f>
        <v>1.4235355685894626</v>
      </c>
      <c r="O73" s="335">
        <f>IF(O$9=0,0,O$9/WWP!O$5*1000)</f>
        <v>1.3753129191943072</v>
      </c>
      <c r="P73" s="335">
        <f>IF(P$9=0,0,P$9/WWP!P$5*1000)</f>
        <v>1.3636631056082211</v>
      </c>
      <c r="Q73" s="335">
        <f>IF(Q$9=0,0,Q$9/WWP!Q$5*1000)</f>
        <v>1.5303126265856126</v>
      </c>
      <c r="R73" s="335">
        <f>IF(R$9=0,0,R$9/WWP!R$5*1000)</f>
        <v>1.6285316752906935</v>
      </c>
      <c r="S73" s="335">
        <f>IF(S$9=0,0,S$9/WWP!S$5*1000)</f>
        <v>1.3835525843636642</v>
      </c>
      <c r="T73" s="335">
        <f>IF(T$9=0,0,T$9/WWP!T$5*1000)</f>
        <v>2.1972537594741994</v>
      </c>
      <c r="U73" s="335">
        <f>IF(U$9=0,0,U$9/WWP!U$5*1000)</f>
        <v>3.9524911023892124</v>
      </c>
      <c r="V73" s="335">
        <f>IF(V$9=0,0,V$9/WWP!V$5*1000)</f>
        <v>7.2062288022275425</v>
      </c>
      <c r="W73" s="335">
        <f>IF(W$9=0,0,W$9/WWP!W$5*1000)</f>
        <v>2.6775824842257916</v>
      </c>
      <c r="X73" s="335">
        <f>IF(X$9=0,0,X$9/WWP!X$5*1000)</f>
        <v>2.0058529172413699</v>
      </c>
      <c r="Y73" s="335">
        <f>IF(Y$9=0,0,Y$9/WWP!Y$5*1000)</f>
        <v>4.8174996140231183</v>
      </c>
      <c r="DA73" s="177"/>
    </row>
    <row r="74" spans="1:105" ht="12" customHeight="1" x14ac:dyDescent="0.25">
      <c r="A74" s="56" t="s">
        <v>95</v>
      </c>
      <c r="B74" s="336">
        <f>IF(B$10=0,0,B$10/WWP!B$5*1000)</f>
        <v>6.0243792203953497</v>
      </c>
      <c r="C74" s="336">
        <f>IF(C$10=0,0,C$10/WWP!C$5*1000)</f>
        <v>5.4758502248408307</v>
      </c>
      <c r="D74" s="336">
        <f>IF(D$10=0,0,D$10/WWP!D$5*1000)</f>
        <v>6.0488855279110449</v>
      </c>
      <c r="E74" s="336">
        <f>IF(E$10=0,0,E$10/WWP!E$5*1000)</f>
        <v>6.8143449627323225</v>
      </c>
      <c r="F74" s="336">
        <f>IF(F$10=0,0,F$10/WWP!F$5*1000)</f>
        <v>7.1241067335776362</v>
      </c>
      <c r="G74" s="336">
        <f>IF(G$10=0,0,G$10/WWP!G$5*1000)</f>
        <v>1.0365318078785357</v>
      </c>
      <c r="H74" s="336">
        <f>IF(H$10=0,0,H$10/WWP!H$5*1000)</f>
        <v>0.75638326872322348</v>
      </c>
      <c r="I74" s="336">
        <f>IF(I$10=0,0,I$10/WWP!I$5*1000)</f>
        <v>0.71022382253809457</v>
      </c>
      <c r="J74" s="336">
        <f>IF(J$10=0,0,J$10/WWP!J$5*1000)</f>
        <v>0.65058093907371672</v>
      </c>
      <c r="K74" s="336">
        <f>IF(K$10=0,0,K$10/WWP!K$5*1000)</f>
        <v>0.94328011552787772</v>
      </c>
      <c r="L74" s="336">
        <f>IF(L$10=0,0,L$10/WWP!L$5*1000)</f>
        <v>0.84780091006661473</v>
      </c>
      <c r="M74" s="336">
        <f>IF(M$10=0,0,M$10/WWP!M$5*1000)</f>
        <v>1.4522200766987925</v>
      </c>
      <c r="N74" s="336">
        <f>IF(N$10=0,0,N$10/WWP!N$5*1000)</f>
        <v>1.9967620253969203</v>
      </c>
      <c r="O74" s="336">
        <f>IF(O$10=0,0,O$10/WWP!O$5*1000)</f>
        <v>2.932782590583332</v>
      </c>
      <c r="P74" s="336">
        <f>IF(P$10=0,0,P$10/WWP!P$5*1000)</f>
        <v>2.4365214253502585</v>
      </c>
      <c r="Q74" s="336">
        <f>IF(Q$10=0,0,Q$10/WWP!Q$5*1000)</f>
        <v>1.1576258767313046</v>
      </c>
      <c r="R74" s="336">
        <f>IF(R$10=0,0,R$10/WWP!R$5*1000)</f>
        <v>2.9445166959876548</v>
      </c>
      <c r="S74" s="336">
        <f>IF(S$10=0,0,S$10/WWP!S$5*1000)</f>
        <v>2.8470828345085448</v>
      </c>
      <c r="T74" s="336">
        <f>IF(T$10=0,0,T$10/WWP!T$5*1000)</f>
        <v>1.9105232094783449</v>
      </c>
      <c r="U74" s="336">
        <f>IF(U$10=0,0,U$10/WWP!U$5*1000)</f>
        <v>2.9090169430209247</v>
      </c>
      <c r="V74" s="336">
        <f>IF(V$10=0,0,V$10/WWP!V$5*1000)</f>
        <v>3.1124950204325206</v>
      </c>
      <c r="W74" s="336">
        <f>IF(W$10=0,0,W$10/WWP!W$5*1000)</f>
        <v>0.88271802157439283</v>
      </c>
      <c r="X74" s="336">
        <f>IF(X$10=0,0,X$10/WWP!X$5*1000)</f>
        <v>0.7291040806452439</v>
      </c>
      <c r="Y74" s="336">
        <f>IF(Y$10=0,0,Y$10/WWP!Y$5*1000)</f>
        <v>1.5526795526569941</v>
      </c>
      <c r="DA74" s="68"/>
    </row>
    <row r="75" spans="1:105" ht="12" customHeight="1" x14ac:dyDescent="0.25">
      <c r="A75" s="174" t="s">
        <v>2898</v>
      </c>
      <c r="B75" s="349">
        <f>IF(B$16=0,0,B$16/WWP!B$5*1000)</f>
        <v>27.124017328054538</v>
      </c>
      <c r="C75" s="349">
        <f>IF(C$16=0,0,C$16/WWP!C$5*1000)</f>
        <v>28.603947833688448</v>
      </c>
      <c r="D75" s="349">
        <f>IF(D$16=0,0,D$16/WWP!D$5*1000)</f>
        <v>27.297610217777322</v>
      </c>
      <c r="E75" s="349">
        <f>IF(E$16=0,0,E$16/WWP!E$5*1000)</f>
        <v>28.75683907432958</v>
      </c>
      <c r="F75" s="349">
        <f>IF(F$16=0,0,F$16/WWP!F$5*1000)</f>
        <v>33.90708125529094</v>
      </c>
      <c r="G75" s="349">
        <f>IF(G$16=0,0,G$16/WWP!G$5*1000)</f>
        <v>119.76955282588906</v>
      </c>
      <c r="H75" s="349">
        <f>IF(H$16=0,0,H$16/WWP!H$5*1000)</f>
        <v>113.74596073099724</v>
      </c>
      <c r="I75" s="349">
        <f>IF(I$16=0,0,I$16/WWP!I$5*1000)</f>
        <v>117.84180792206955</v>
      </c>
      <c r="J75" s="349">
        <f>IF(J$16=0,0,J$16/WWP!J$5*1000)</f>
        <v>130.41714647272653</v>
      </c>
      <c r="K75" s="349">
        <f>IF(K$16=0,0,K$16/WWP!K$5*1000)</f>
        <v>142.95817211223496</v>
      </c>
      <c r="L75" s="349">
        <f>IF(L$16=0,0,L$16/WWP!L$5*1000)</f>
        <v>147.03800618812983</v>
      </c>
      <c r="M75" s="349">
        <f>IF(M$16=0,0,M$16/WWP!M$5*1000)</f>
        <v>154.08361019358415</v>
      </c>
      <c r="N75" s="349">
        <f>IF(N$16=0,0,N$16/WWP!N$5*1000)</f>
        <v>166.24555316828184</v>
      </c>
      <c r="O75" s="349">
        <f>IF(O$16=0,0,O$16/WWP!O$5*1000)</f>
        <v>170.81116873293135</v>
      </c>
      <c r="P75" s="349">
        <f>IF(P$16=0,0,P$16/WWP!P$5*1000)</f>
        <v>165.23164337416785</v>
      </c>
      <c r="Q75" s="349">
        <f>IF(Q$16=0,0,Q$16/WWP!Q$5*1000)</f>
        <v>166.31673041898691</v>
      </c>
      <c r="R75" s="349">
        <f>IF(R$16=0,0,R$16/WWP!R$5*1000)</f>
        <v>168.70305436130212</v>
      </c>
      <c r="S75" s="349">
        <f>IF(S$16=0,0,S$16/WWP!S$5*1000)</f>
        <v>166.84047528199076</v>
      </c>
      <c r="T75" s="349">
        <f>IF(T$16=0,0,T$16/WWP!T$5*1000)</f>
        <v>167.51031286410299</v>
      </c>
      <c r="U75" s="349">
        <f>IF(U$16=0,0,U$16/WWP!U$5*1000)</f>
        <v>151.03497783761867</v>
      </c>
      <c r="V75" s="349">
        <f>IF(V$16=0,0,V$16/WWP!V$5*1000)</f>
        <v>145.80546435081703</v>
      </c>
      <c r="W75" s="349">
        <f>IF(W$16=0,0,W$16/WWP!W$5*1000)</f>
        <v>144.51141139674135</v>
      </c>
      <c r="X75" s="349">
        <f>IF(X$16=0,0,X$16/WWP!X$5*1000)</f>
        <v>135.87748280811078</v>
      </c>
      <c r="Y75" s="349">
        <f>IF(Y$16=0,0,Y$16/WWP!Y$5*1000)</f>
        <v>131.19066289582162</v>
      </c>
      <c r="DA75" s="178"/>
    </row>
    <row r="76" spans="1:105" ht="12" customHeight="1" x14ac:dyDescent="0.25">
      <c r="A76" s="174" t="s">
        <v>2910</v>
      </c>
      <c r="B76" s="349">
        <f>IF(B$27=0,0,B$27/WWP!B$5*1000)</f>
        <v>19.415171733680694</v>
      </c>
      <c r="C76" s="349">
        <f>IF(C$27=0,0,C$27/WWP!C$5*1000)</f>
        <v>17.942184968913644</v>
      </c>
      <c r="D76" s="349">
        <f>IF(D$27=0,0,D$27/WWP!D$5*1000)</f>
        <v>19.499030650431042</v>
      </c>
      <c r="E76" s="349">
        <f>IF(E$27=0,0,E$27/WWP!E$5*1000)</f>
        <v>21.810544103613655</v>
      </c>
      <c r="F76" s="349">
        <f>IF(F$27=0,0,F$27/WWP!F$5*1000)</f>
        <v>23.099044937498267</v>
      </c>
      <c r="G76" s="349">
        <f>IF(G$27=0,0,G$27/WWP!G$5*1000)</f>
        <v>2.5705125658274479</v>
      </c>
      <c r="H76" s="349">
        <f>IF(H$27=0,0,H$27/WWP!H$5*1000)</f>
        <v>2.0670348573009019</v>
      </c>
      <c r="I76" s="349">
        <f>IF(I$27=0,0,I$27/WWP!I$5*1000)</f>
        <v>1.9971364868671651</v>
      </c>
      <c r="J76" s="349">
        <f>IF(J$27=0,0,J$27/WWP!J$5*1000)</f>
        <v>1.8128383596256756</v>
      </c>
      <c r="K76" s="349">
        <f>IF(K$27=0,0,K$27/WWP!K$5*1000)</f>
        <v>2.6811350606678195</v>
      </c>
      <c r="L76" s="349">
        <f>IF(L$27=0,0,L$27/WWP!L$5*1000)</f>
        <v>2.3804500493360083</v>
      </c>
      <c r="M76" s="349">
        <f>IF(M$27=0,0,M$27/WWP!M$5*1000)</f>
        <v>0.90083413505595022</v>
      </c>
      <c r="N76" s="349">
        <f>IF(N$27=0,0,N$27/WWP!N$5*1000)</f>
        <v>0.8765982185524589</v>
      </c>
      <c r="O76" s="349">
        <f>IF(O$27=0,0,O$27/WWP!O$5*1000)</f>
        <v>0.84690321866175777</v>
      </c>
      <c r="P76" s="349">
        <f>IF(P$27=0,0,P$27/WWP!P$5*1000)</f>
        <v>0.8397293860850632</v>
      </c>
      <c r="Q76" s="349">
        <f>IF(Q$27=0,0,Q$27/WWP!Q$5*1000)</f>
        <v>0.94235040689745653</v>
      </c>
      <c r="R76" s="349">
        <f>IF(R$27=0,0,R$27/WWP!R$5*1000)</f>
        <v>1.0028326632053213</v>
      </c>
      <c r="S76" s="349">
        <f>IF(S$27=0,0,S$27/WWP!S$5*1000)</f>
        <v>0.85197711773973017</v>
      </c>
      <c r="T76" s="349">
        <f>IF(T$27=0,0,T$27/WWP!T$5*1000)</f>
        <v>1.3530457360972703</v>
      </c>
      <c r="U76" s="349">
        <f>IF(U$27=0,0,U$27/WWP!U$5*1000)</f>
        <v>2.4339024156817777</v>
      </c>
      <c r="V76" s="349">
        <f>IF(V$27=0,0,V$27/WWP!V$5*1000)</f>
        <v>4.4375198413716976</v>
      </c>
      <c r="W76" s="349">
        <f>IF(W$27=0,0,W$27/WWP!W$5*1000)</f>
        <v>1.6488271087074613</v>
      </c>
      <c r="X76" s="349">
        <f>IF(X$27=0,0,X$27/WWP!X$5*1000)</f>
        <v>1.2351831121960017</v>
      </c>
      <c r="Y76" s="349">
        <f>IF(Y$27=0,0,Y$27/WWP!Y$5*1000)</f>
        <v>2.966565551793185</v>
      </c>
      <c r="DA76" s="178"/>
    </row>
    <row r="77" spans="1:105" ht="12" customHeight="1" x14ac:dyDescent="0.25">
      <c r="A77" s="174" t="s">
        <v>2912</v>
      </c>
      <c r="B77" s="349">
        <f>IF(B$28=0,0,B$28/WWP!B$5*1000)</f>
        <v>6.4640520592049491</v>
      </c>
      <c r="C77" s="349">
        <f>IF(C$28=0,0,C$28/WWP!C$5*1000)</f>
        <v>6.6003044920440663</v>
      </c>
      <c r="D77" s="349">
        <f>IF(D$28=0,0,D$28/WWP!D$5*1000)</f>
        <v>6.5019690108261399</v>
      </c>
      <c r="E77" s="349">
        <f>IF(E$28=0,0,E$28/WWP!E$5*1000)</f>
        <v>6.9580159966958774</v>
      </c>
      <c r="F77" s="349">
        <f>IF(F$28=0,0,F$28/WWP!F$5*1000)</f>
        <v>7.9804367628596875</v>
      </c>
      <c r="G77" s="349">
        <f>IF(G$28=0,0,G$28/WWP!G$5*1000)</f>
        <v>13.53877996003045</v>
      </c>
      <c r="H77" s="349">
        <f>IF(H$28=0,0,H$28/WWP!H$5*1000)</f>
        <v>11.654361866156131</v>
      </c>
      <c r="I77" s="349">
        <f>IF(I$28=0,0,I$28/WWP!I$5*1000)</f>
        <v>11.616012462560869</v>
      </c>
      <c r="J77" s="349">
        <f>IF(J$28=0,0,J$28/WWP!J$5*1000)</f>
        <v>12.537909877213165</v>
      </c>
      <c r="K77" s="349">
        <f>IF(K$28=0,0,K$28/WWP!K$5*1000)</f>
        <v>14.1632262072555</v>
      </c>
      <c r="L77" s="349">
        <f>IF(L$28=0,0,L$28/WWP!L$5*1000)</f>
        <v>14.399695121461994</v>
      </c>
      <c r="M77" s="349">
        <f>IF(M$28=0,0,M$28/WWP!M$5*1000)</f>
        <v>17.58019143576653</v>
      </c>
      <c r="N77" s="349">
        <f>IF(N$28=0,0,N$28/WWP!N$5*1000)</f>
        <v>20.091277605346917</v>
      </c>
      <c r="O77" s="349">
        <f>IF(O$28=0,0,O$28/WWP!O$5*1000)</f>
        <v>22.976466892223254</v>
      </c>
      <c r="P77" s="349">
        <f>IF(P$28=0,0,P$28/WWP!P$5*1000)</f>
        <v>21.172710411599674</v>
      </c>
      <c r="Q77" s="349">
        <f>IF(Q$28=0,0,Q$28/WWP!Q$5*1000)</f>
        <v>17.749933018154472</v>
      </c>
      <c r="R77" s="349">
        <f>IF(R$28=0,0,R$28/WWP!R$5*1000)</f>
        <v>22.968146103165886</v>
      </c>
      <c r="S77" s="349">
        <f>IF(S$28=0,0,S$28/WWP!S$5*1000)</f>
        <v>22.41854379116096</v>
      </c>
      <c r="T77" s="349">
        <f>IF(T$28=0,0,T$28/WWP!T$5*1000)</f>
        <v>20.350135537514635</v>
      </c>
      <c r="U77" s="349">
        <f>IF(U$28=0,0,U$28/WWP!U$5*1000)</f>
        <v>22.249378487410617</v>
      </c>
      <c r="V77" s="349">
        <f>IF(V$28=0,0,V$28/WWP!V$5*1000)</f>
        <v>22.884637480433671</v>
      </c>
      <c r="W77" s="349">
        <f>IF(W$28=0,0,W$28/WWP!W$5*1000)</f>
        <v>15.303536393928498</v>
      </c>
      <c r="X77" s="349">
        <f>IF(X$28=0,0,X$28/WWP!X$5*1000)</f>
        <v>13.987487792429091</v>
      </c>
      <c r="Y77" s="349">
        <f>IF(Y$28=0,0,Y$28/WWP!Y$5*1000)</f>
        <v>16.742789724245913</v>
      </c>
      <c r="DA77" s="178"/>
    </row>
    <row r="78" spans="1:105" ht="12" customHeight="1" x14ac:dyDescent="0.25">
      <c r="A78" s="41" t="s">
        <v>2936</v>
      </c>
      <c r="B78" s="337">
        <f>IF(B$48=0,0,B$48/WWP!B$5*1000)</f>
        <v>15.356239249870185</v>
      </c>
      <c r="C78" s="337">
        <f>IF(C$48=0,0,C$48/WWP!C$5*1000)</f>
        <v>14.191194846352731</v>
      </c>
      <c r="D78" s="337">
        <f>IF(D$48=0,0,D$48/WWP!D$5*1000)</f>
        <v>15.422566635819562</v>
      </c>
      <c r="E78" s="337">
        <f>IF(E$48=0,0,E$48/WWP!E$5*1000)</f>
        <v>17.250835481610331</v>
      </c>
      <c r="F78" s="337">
        <f>IF(F$48=0,0,F$48/WWP!F$5*1000)</f>
        <v>18.269962551419571</v>
      </c>
      <c r="G78" s="337">
        <f>IF(G$48=0,0,G$48/WWP!G$5*1000)</f>
        <v>2.0331216482194208</v>
      </c>
      <c r="H78" s="337">
        <f>IF(H$48=0,0,H$48/WWP!H$5*1000)</f>
        <v>1.6349009033728679</v>
      </c>
      <c r="I78" s="337">
        <f>IF(I$48=0,0,I$48/WWP!I$5*1000)</f>
        <v>1.5796154743135689</v>
      </c>
      <c r="J78" s="337">
        <f>IF(J$48=0,0,J$48/WWP!J$5*1000)</f>
        <v>1.4338466820492313</v>
      </c>
      <c r="K78" s="337">
        <f>IF(K$48=0,0,K$48/WWP!K$5*1000)</f>
        <v>2.1206174231982917</v>
      </c>
      <c r="L78" s="337">
        <f>IF(L$48=0,0,L$48/WWP!L$5*1000)</f>
        <v>1.8827935689363622</v>
      </c>
      <c r="M78" s="337">
        <f>IF(M$48=0,0,M$48/WWP!M$5*1000)</f>
        <v>0.71250590476989439</v>
      </c>
      <c r="N78" s="337">
        <f>IF(N$48=0,0,N$48/WWP!N$5*1000)</f>
        <v>0.69333674482773133</v>
      </c>
      <c r="O78" s="337">
        <f>IF(O$48=0,0,O$48/WWP!O$5*1000)</f>
        <v>0.66984977653811195</v>
      </c>
      <c r="P78" s="337">
        <f>IF(P$48=0,0,P$48/WWP!P$5*1000)</f>
        <v>0.66417570417360472</v>
      </c>
      <c r="Q78" s="337">
        <f>IF(Q$48=0,0,Q$48/WWP!Q$5*1000)</f>
        <v>0.74534279191701414</v>
      </c>
      <c r="R78" s="337">
        <f>IF(R$48=0,0,R$48/WWP!R$5*1000)</f>
        <v>0.79318063806000449</v>
      </c>
      <c r="S78" s="337">
        <f>IF(S$48=0,0,S$48/WWP!S$5*1000)</f>
        <v>0.67386292714217677</v>
      </c>
      <c r="T78" s="337">
        <f>IF(T$48=0,0,T$48/WWP!T$5*1000)</f>
        <v>1.070178225798645</v>
      </c>
      <c r="U78" s="337">
        <f>IF(U$48=0,0,U$48/WWP!U$5*1000)</f>
        <v>1.9250711927110413</v>
      </c>
      <c r="V78" s="337">
        <f>IF(V$48=0,0,V$48/WWP!V$5*1000)</f>
        <v>3.5098127018849326</v>
      </c>
      <c r="W78" s="337">
        <f>IF(W$48=0,0,W$48/WWP!W$5*1000)</f>
        <v>1.3041235952118679</v>
      </c>
      <c r="X78" s="337">
        <f>IF(X$48=0,0,X$48/WWP!X$5*1000)</f>
        <v>0.97695594190271839</v>
      </c>
      <c r="Y78" s="337">
        <f>IF(Y$48=0,0,Y$48/WWP!Y$5*1000)</f>
        <v>2.3463758646405255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LU: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1.1658808778991769</v>
      </c>
      <c r="C5" s="223">
        <v>1.015714306287065</v>
      </c>
      <c r="D5" s="223">
        <v>1.1679264063334149</v>
      </c>
      <c r="E5" s="223">
        <v>1.2807014669509089</v>
      </c>
      <c r="F5" s="223">
        <v>1.366844050485543</v>
      </c>
      <c r="G5" s="223">
        <v>9.7587171529730465</v>
      </c>
      <c r="H5" s="223">
        <v>9.2416811676254191</v>
      </c>
      <c r="I5" s="223">
        <v>9.8061490935627234</v>
      </c>
      <c r="J5" s="223">
        <v>10.285124207295031</v>
      </c>
      <c r="K5" s="223">
        <v>8.1407379571529841</v>
      </c>
      <c r="L5" s="223">
        <v>9.1819549574901913</v>
      </c>
      <c r="M5" s="223">
        <v>8.136974597156831</v>
      </c>
      <c r="N5" s="223">
        <v>7.1505233245783284</v>
      </c>
      <c r="O5" s="223">
        <v>7.7628871896978398</v>
      </c>
      <c r="P5" s="223">
        <v>9.2917925728458943</v>
      </c>
      <c r="Q5" s="223">
        <v>8.2577418215971576</v>
      </c>
      <c r="R5" s="223">
        <v>8.9123741659005091</v>
      </c>
      <c r="S5" s="223">
        <v>7.8973916439749532</v>
      </c>
      <c r="T5" s="223">
        <v>4.6867360718279159</v>
      </c>
      <c r="U5" s="223">
        <v>2.6490471463457759</v>
      </c>
      <c r="V5" s="223">
        <v>2.97022770701957</v>
      </c>
      <c r="W5" s="223">
        <v>4.2151589167590968</v>
      </c>
      <c r="X5" s="223">
        <v>3.593652334235474</v>
      </c>
      <c r="Y5" s="223">
        <v>1.5606124507623651</v>
      </c>
      <c r="DA5" s="89" t="s">
        <v>2938</v>
      </c>
    </row>
    <row r="6" spans="1:105" ht="12" customHeight="1" x14ac:dyDescent="0.25">
      <c r="A6" s="55" t="s">
        <v>91</v>
      </c>
      <c r="B6" s="259">
        <v>3.4344978287790207E-2</v>
      </c>
      <c r="C6" s="259">
        <v>2.9035330734760272E-2</v>
      </c>
      <c r="D6" s="259">
        <v>3.4391696506549517E-2</v>
      </c>
      <c r="E6" s="259">
        <v>3.8111971792484947E-2</v>
      </c>
      <c r="F6" s="259">
        <v>3.9746860678527687E-2</v>
      </c>
      <c r="G6" s="259">
        <v>3.9503188433811127E-2</v>
      </c>
      <c r="H6" s="259">
        <v>3.2457424248774347E-2</v>
      </c>
      <c r="I6" s="259">
        <v>3.2410731361818122E-2</v>
      </c>
      <c r="J6" s="259">
        <v>2.8364410894445889E-2</v>
      </c>
      <c r="K6" s="259">
        <v>2.949184131879351E-2</v>
      </c>
      <c r="L6" s="259">
        <v>2.911681632572316E-2</v>
      </c>
      <c r="M6" s="259">
        <v>9.6139174634800612E-3</v>
      </c>
      <c r="N6" s="259">
        <v>7.5667128177251139E-3</v>
      </c>
      <c r="O6" s="259">
        <v>7.5818507419109097E-3</v>
      </c>
      <c r="P6" s="259">
        <v>9.3865644338825965E-3</v>
      </c>
      <c r="Q6" s="259">
        <v>9.5503729956084443E-3</v>
      </c>
      <c r="R6" s="259">
        <v>1.0368369139551791E-2</v>
      </c>
      <c r="S6" s="259">
        <v>7.9418186670405493E-3</v>
      </c>
      <c r="T6" s="259">
        <v>7.5049959622593533E-3</v>
      </c>
      <c r="U6" s="259">
        <v>7.5073799842398864E-3</v>
      </c>
      <c r="V6" s="259">
        <v>1.4861176975449929E-2</v>
      </c>
      <c r="W6" s="259">
        <v>9.3024442058335204E-3</v>
      </c>
      <c r="X6" s="259">
        <v>6.3925404139161379E-3</v>
      </c>
      <c r="Y6" s="259">
        <v>6.0288305087594102E-3</v>
      </c>
      <c r="DA6" s="67" t="s">
        <v>2939</v>
      </c>
    </row>
    <row r="7" spans="1:105" ht="12" customHeight="1" x14ac:dyDescent="0.25">
      <c r="A7" s="173" t="s">
        <v>92</v>
      </c>
      <c r="B7" s="224">
        <v>9.6850097619891207E-3</v>
      </c>
      <c r="C7" s="224">
        <v>8.1877315295524992E-3</v>
      </c>
      <c r="D7" s="224">
        <v>9.6981839268104001E-3</v>
      </c>
      <c r="E7" s="224">
        <v>1.074727186507184E-2</v>
      </c>
      <c r="F7" s="224">
        <v>1.1208297482511819E-2</v>
      </c>
      <c r="G7" s="224">
        <v>1.113958385430595E-2</v>
      </c>
      <c r="H7" s="224">
        <v>9.1527345879893821E-3</v>
      </c>
      <c r="I7" s="224">
        <v>9.1395675665343935E-3</v>
      </c>
      <c r="J7" s="224">
        <v>7.9985374893493371E-3</v>
      </c>
      <c r="K7" s="224">
        <v>8.3164638707339499E-3</v>
      </c>
      <c r="L7" s="224">
        <v>8.2107098158488018E-3</v>
      </c>
      <c r="M7" s="224">
        <v>2.7110479938158359E-3</v>
      </c>
      <c r="N7" s="224">
        <v>2.1337526229238749E-3</v>
      </c>
      <c r="O7" s="224">
        <v>2.1380213967250161E-3</v>
      </c>
      <c r="P7" s="224">
        <v>2.6469362540261481E-3</v>
      </c>
      <c r="Q7" s="224">
        <v>2.6931289610390469E-3</v>
      </c>
      <c r="R7" s="224">
        <v>2.9237973450157839E-3</v>
      </c>
      <c r="S7" s="224">
        <v>2.2395294786248091E-3</v>
      </c>
      <c r="T7" s="224">
        <v>2.1163489622589441E-3</v>
      </c>
      <c r="U7" s="224">
        <v>2.1170212374300259E-3</v>
      </c>
      <c r="V7" s="224">
        <v>4.1907332966068132E-3</v>
      </c>
      <c r="W7" s="224">
        <v>2.6232150210991879E-3</v>
      </c>
      <c r="X7" s="224">
        <v>1.802645376389645E-3</v>
      </c>
      <c r="Y7" s="224">
        <v>1.700082085987819E-3</v>
      </c>
      <c r="DA7" s="177" t="s">
        <v>2940</v>
      </c>
    </row>
    <row r="8" spans="1:105" ht="12" customHeight="1" x14ac:dyDescent="0.25">
      <c r="A8" s="173" t="s">
        <v>93</v>
      </c>
      <c r="B8" s="224">
        <v>0.13138678590392319</v>
      </c>
      <c r="C8" s="224">
        <v>0.1110747181416547</v>
      </c>
      <c r="D8" s="224">
        <v>0.1315655065469967</v>
      </c>
      <c r="E8" s="224">
        <v>0.14579742739437801</v>
      </c>
      <c r="F8" s="224">
        <v>0.15205169822976131</v>
      </c>
      <c r="G8" s="224">
        <v>0.1511195295505722</v>
      </c>
      <c r="H8" s="224">
        <v>0.1241659440001031</v>
      </c>
      <c r="I8" s="224">
        <v>0.123987320263895</v>
      </c>
      <c r="J8" s="224">
        <v>0.1085081128965025</v>
      </c>
      <c r="K8" s="224">
        <v>0.1128211003307671</v>
      </c>
      <c r="L8" s="224">
        <v>0.11138644143943589</v>
      </c>
      <c r="M8" s="224">
        <v>3.6778061260888763E-2</v>
      </c>
      <c r="N8" s="224">
        <v>2.8946475628792299E-2</v>
      </c>
      <c r="O8" s="224">
        <v>2.90043857892636E-2</v>
      </c>
      <c r="P8" s="224">
        <v>3.5908321773094408E-2</v>
      </c>
      <c r="Q8" s="224">
        <v>3.6534971766824513E-2</v>
      </c>
      <c r="R8" s="224">
        <v>3.9664217717541139E-2</v>
      </c>
      <c r="S8" s="224">
        <v>3.0381443835857311E-2</v>
      </c>
      <c r="T8" s="224">
        <v>2.8710377669789511E-2</v>
      </c>
      <c r="U8" s="224">
        <v>2.8719497750836629E-2</v>
      </c>
      <c r="V8" s="224">
        <v>5.6851463442266791E-2</v>
      </c>
      <c r="W8" s="224">
        <v>3.558651966565788E-2</v>
      </c>
      <c r="X8" s="224">
        <v>2.4454676654839011E-2</v>
      </c>
      <c r="Y8" s="224">
        <v>2.3063303655865491E-2</v>
      </c>
      <c r="DA8" s="177" t="s">
        <v>2941</v>
      </c>
    </row>
    <row r="9" spans="1:105" ht="12" customHeight="1" x14ac:dyDescent="0.25">
      <c r="A9" s="173" t="s">
        <v>94</v>
      </c>
      <c r="B9" s="224">
        <v>0.29973684989127969</v>
      </c>
      <c r="C9" s="224">
        <v>0.25339828422842348</v>
      </c>
      <c r="D9" s="224">
        <v>0.30014457097370728</v>
      </c>
      <c r="E9" s="224">
        <v>0.33261230426475108</v>
      </c>
      <c r="F9" s="224">
        <v>0.34688037106970021</v>
      </c>
      <c r="G9" s="224">
        <v>0.34475378503941451</v>
      </c>
      <c r="H9" s="224">
        <v>0.28326371379221532</v>
      </c>
      <c r="I9" s="224">
        <v>0.28285621378649939</v>
      </c>
      <c r="J9" s="224">
        <v>0.24754300612108859</v>
      </c>
      <c r="K9" s="224">
        <v>0.25738236141297061</v>
      </c>
      <c r="L9" s="224">
        <v>0.25410942849359353</v>
      </c>
      <c r="M9" s="224">
        <v>8.3902959887522E-2</v>
      </c>
      <c r="N9" s="224">
        <v>6.6036514712929262E-2</v>
      </c>
      <c r="O9" s="224">
        <v>6.6168627002281225E-2</v>
      </c>
      <c r="P9" s="224">
        <v>8.1918795555439419E-2</v>
      </c>
      <c r="Q9" s="224">
        <v>8.3348392099816426E-2</v>
      </c>
      <c r="R9" s="224">
        <v>9.0487240328349275E-2</v>
      </c>
      <c r="S9" s="224">
        <v>6.9310153284119519E-2</v>
      </c>
      <c r="T9" s="224">
        <v>6.5497896936336342E-2</v>
      </c>
      <c r="U9" s="224">
        <v>6.5518702867047016E-2</v>
      </c>
      <c r="V9" s="224">
        <v>0.12969705017637909</v>
      </c>
      <c r="W9" s="224">
        <v>8.1184658181518612E-2</v>
      </c>
      <c r="X9" s="224">
        <v>5.5789230973283102E-2</v>
      </c>
      <c r="Y9" s="224">
        <v>5.2615047535680207E-2</v>
      </c>
      <c r="DA9" s="177" t="s">
        <v>2942</v>
      </c>
    </row>
    <row r="10" spans="1:105" ht="12" customHeight="1" x14ac:dyDescent="0.25">
      <c r="A10" s="56" t="s">
        <v>95</v>
      </c>
      <c r="B10" s="260">
        <v>9.5268095915473944E-2</v>
      </c>
      <c r="C10" s="260">
        <v>7.9156032214489705E-2</v>
      </c>
      <c r="D10" s="260">
        <v>9.5372696364507251E-2</v>
      </c>
      <c r="E10" s="260">
        <v>0.106480017804542</v>
      </c>
      <c r="F10" s="260">
        <v>0.1095666431346775</v>
      </c>
      <c r="G10" s="260">
        <v>0.1288171217829836</v>
      </c>
      <c r="H10" s="260">
        <v>0.1006959201077739</v>
      </c>
      <c r="I10" s="260">
        <v>9.9377604961283783E-2</v>
      </c>
      <c r="J10" s="260">
        <v>8.7467624465804084E-2</v>
      </c>
      <c r="K10" s="260">
        <v>9.0231873692454542E-2</v>
      </c>
      <c r="L10" s="260">
        <v>8.9248983427878723E-2</v>
      </c>
      <c r="M10" s="260">
        <v>0.1107373127606459</v>
      </c>
      <c r="N10" s="260">
        <v>0.1238284030588629</v>
      </c>
      <c r="O10" s="260">
        <v>0.1884603851251494</v>
      </c>
      <c r="P10" s="260">
        <v>0.1956819874919187</v>
      </c>
      <c r="Q10" s="260">
        <v>8.4880326437246717E-2</v>
      </c>
      <c r="R10" s="260">
        <v>0.21858889373392851</v>
      </c>
      <c r="S10" s="260">
        <v>0.1902751045757694</v>
      </c>
      <c r="T10" s="260">
        <v>7.5937858058406388E-2</v>
      </c>
      <c r="U10" s="260">
        <v>6.419640167711306E-2</v>
      </c>
      <c r="V10" s="260">
        <v>7.5297342305579579E-2</v>
      </c>
      <c r="W10" s="260">
        <v>3.6105989883049472E-2</v>
      </c>
      <c r="X10" s="260">
        <v>2.676288023659373E-2</v>
      </c>
      <c r="Y10" s="260">
        <v>2.284713583189027E-2</v>
      </c>
      <c r="DA10" s="68" t="s">
        <v>2943</v>
      </c>
    </row>
    <row r="11" spans="1:105" ht="12" customHeight="1" x14ac:dyDescent="0.25">
      <c r="A11" s="37" t="s">
        <v>159</v>
      </c>
      <c r="B11" s="226">
        <v>2.417758830541893E-4</v>
      </c>
      <c r="C11" s="226">
        <v>3.2752530018832771E-4</v>
      </c>
      <c r="D11" s="226">
        <v>2.4559021343781458E-4</v>
      </c>
      <c r="E11" s="226">
        <v>1.5434373653084181E-4</v>
      </c>
      <c r="F11" s="226">
        <v>2.5412909615103268E-4</v>
      </c>
      <c r="G11" s="226">
        <v>1.7256956043511781E-2</v>
      </c>
      <c r="H11" s="226">
        <v>6.0531913801604026E-3</v>
      </c>
      <c r="I11" s="226">
        <v>4.2864349439505926E-3</v>
      </c>
      <c r="J11" s="226">
        <v>2.7420496240862578E-3</v>
      </c>
      <c r="K11" s="226">
        <v>2.066817666198388E-3</v>
      </c>
      <c r="L11" s="226">
        <v>4.7089008979583997E-3</v>
      </c>
      <c r="M11" s="226">
        <v>1.012230385612088E-2</v>
      </c>
      <c r="N11" s="226">
        <v>2.0590220370583579E-3</v>
      </c>
      <c r="O11" s="226">
        <v>2.5871770149194849E-3</v>
      </c>
      <c r="P11" s="226">
        <v>1.610271631510087E-3</v>
      </c>
      <c r="Q11" s="226">
        <v>1.573824242369999E-3</v>
      </c>
      <c r="R11" s="226">
        <v>2.9175097661467489E-3</v>
      </c>
      <c r="S11" s="226">
        <v>4.7431220227106153E-3</v>
      </c>
      <c r="T11" s="226">
        <v>5.9984206727018863E-3</v>
      </c>
      <c r="U11" s="226">
        <v>6.8639046500281187E-3</v>
      </c>
      <c r="V11" s="226">
        <v>1.4341148684229799E-2</v>
      </c>
      <c r="W11" s="226">
        <v>2.0034676260035189E-2</v>
      </c>
      <c r="X11" s="226">
        <v>1.695327236570765E-2</v>
      </c>
      <c r="Y11" s="226">
        <v>1.298647703778455E-2</v>
      </c>
      <c r="DA11" s="69" t="s">
        <v>2944</v>
      </c>
    </row>
    <row r="12" spans="1:105" ht="12" customHeight="1" x14ac:dyDescent="0.25">
      <c r="A12" s="37" t="s">
        <v>35</v>
      </c>
      <c r="B12" s="226">
        <v>2.0382810716428539E-4</v>
      </c>
      <c r="C12" s="226">
        <v>2.1908997957572579E-4</v>
      </c>
      <c r="D12" s="226">
        <v>2.0305630251669549E-4</v>
      </c>
      <c r="E12" s="226">
        <v>2.7229542609053328E-4</v>
      </c>
      <c r="F12" s="226">
        <v>3.4767081267040001E-4</v>
      </c>
      <c r="G12" s="226">
        <v>2.9255740593118369E-2</v>
      </c>
      <c r="H12" s="226">
        <v>1.3508838999461609E-2</v>
      </c>
      <c r="I12" s="226">
        <v>8.8362240445142605E-3</v>
      </c>
      <c r="J12" s="226">
        <v>1.064011806227182E-2</v>
      </c>
      <c r="K12" s="226">
        <v>7.6079530629021138E-3</v>
      </c>
      <c r="L12" s="226">
        <v>7.2838469704740094E-3</v>
      </c>
      <c r="M12" s="226">
        <v>9.815818459615179E-2</v>
      </c>
      <c r="N12" s="226">
        <v>0.1207050664422059</v>
      </c>
      <c r="O12" s="226">
        <v>0.1854107072796958</v>
      </c>
      <c r="P12" s="226">
        <v>0.19324128122109671</v>
      </c>
      <c r="Q12" s="226">
        <v>7.9484248758667206E-2</v>
      </c>
      <c r="R12" s="226">
        <v>0.2148408998183752</v>
      </c>
      <c r="S12" s="226">
        <v>0.1850151811418114</v>
      </c>
      <c r="T12" s="226">
        <v>6.7654901522133964E-2</v>
      </c>
      <c r="U12" s="226">
        <v>5.4925087789225398E-2</v>
      </c>
      <c r="V12" s="226">
        <v>5.0978780707759727E-2</v>
      </c>
      <c r="W12" s="226">
        <v>3.3357131192254812E-3</v>
      </c>
      <c r="X12" s="226">
        <v>2.1859482601318488E-3</v>
      </c>
      <c r="Y12" s="226">
        <v>1.7797845614188159E-3</v>
      </c>
      <c r="DA12" s="69" t="s">
        <v>2945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2946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2947</v>
      </c>
    </row>
    <row r="15" spans="1:105" ht="12" customHeight="1" x14ac:dyDescent="0.25">
      <c r="A15" s="37" t="s">
        <v>40</v>
      </c>
      <c r="B15" s="226">
        <v>9.4822491925255464E-2</v>
      </c>
      <c r="C15" s="226">
        <v>7.8609416934725646E-2</v>
      </c>
      <c r="D15" s="226">
        <v>9.4924049848552738E-2</v>
      </c>
      <c r="E15" s="226">
        <v>0.1060533786419206</v>
      </c>
      <c r="F15" s="226">
        <v>0.10896484322585601</v>
      </c>
      <c r="G15" s="226">
        <v>8.2304425146353458E-2</v>
      </c>
      <c r="H15" s="226">
        <v>8.1133889728151914E-2</v>
      </c>
      <c r="I15" s="226">
        <v>8.6254945972818922E-2</v>
      </c>
      <c r="J15" s="226">
        <v>7.4085456779446002E-2</v>
      </c>
      <c r="K15" s="226">
        <v>8.0557102963354041E-2</v>
      </c>
      <c r="L15" s="226">
        <v>7.7256235559446315E-2</v>
      </c>
      <c r="M15" s="226">
        <v>2.4568243083731918E-3</v>
      </c>
      <c r="N15" s="226">
        <v>1.0643145795985679E-3</v>
      </c>
      <c r="O15" s="226">
        <v>4.625008305340851E-4</v>
      </c>
      <c r="P15" s="226">
        <v>8.3043463931195733E-4</v>
      </c>
      <c r="Q15" s="226">
        <v>3.8222534362095128E-3</v>
      </c>
      <c r="R15" s="226">
        <v>8.3048414940655683E-4</v>
      </c>
      <c r="S15" s="226">
        <v>5.1680141124742858E-4</v>
      </c>
      <c r="T15" s="226">
        <v>2.2845358635705431E-3</v>
      </c>
      <c r="U15" s="226">
        <v>2.4074092378595382E-3</v>
      </c>
      <c r="V15" s="226">
        <v>9.977412913590054E-3</v>
      </c>
      <c r="W15" s="226">
        <v>1.2735600503788811E-2</v>
      </c>
      <c r="X15" s="226">
        <v>7.6236596107542342E-3</v>
      </c>
      <c r="Y15" s="226">
        <v>8.080874232686908E-3</v>
      </c>
      <c r="DA15" s="69" t="s">
        <v>2948</v>
      </c>
    </row>
    <row r="16" spans="1:105" ht="12" customHeight="1" x14ac:dyDescent="0.25">
      <c r="A16" s="57" t="s">
        <v>2898</v>
      </c>
      <c r="B16" s="261">
        <v>0.24244483421532101</v>
      </c>
      <c r="C16" s="261">
        <v>0.2331292780700123</v>
      </c>
      <c r="D16" s="261">
        <v>0.2432097030854169</v>
      </c>
      <c r="E16" s="261">
        <v>0.25661484565790038</v>
      </c>
      <c r="F16" s="261">
        <v>0.29688517194057162</v>
      </c>
      <c r="G16" s="261">
        <v>8.0949741837444158</v>
      </c>
      <c r="H16" s="261">
        <v>7.8521691512243867</v>
      </c>
      <c r="I16" s="261">
        <v>8.4069302694789165</v>
      </c>
      <c r="J16" s="261">
        <v>8.9700757974116847</v>
      </c>
      <c r="K16" s="261">
        <v>6.9127789798578396</v>
      </c>
      <c r="L16" s="261">
        <v>7.9061899853808022</v>
      </c>
      <c r="M16" s="261">
        <v>7.2346042497628904</v>
      </c>
      <c r="N16" s="261">
        <v>6.3185152057790051</v>
      </c>
      <c r="O16" s="261">
        <v>6.7544573208443071</v>
      </c>
      <c r="P16" s="261">
        <v>8.1434812641462671</v>
      </c>
      <c r="Q16" s="261">
        <v>7.4120791166071456</v>
      </c>
      <c r="R16" s="261">
        <v>7.7085034941946562</v>
      </c>
      <c r="S16" s="261">
        <v>6.8689846778517687</v>
      </c>
      <c r="T16" s="261">
        <v>4.0910121128787287</v>
      </c>
      <c r="U16" s="261">
        <v>2.1882631474816652</v>
      </c>
      <c r="V16" s="261">
        <v>2.3024546232268039</v>
      </c>
      <c r="W16" s="261">
        <v>3.704260052366295</v>
      </c>
      <c r="X16" s="261">
        <v>3.2016365447629052</v>
      </c>
      <c r="Y16" s="261">
        <v>1.290292147718809</v>
      </c>
      <c r="DA16" s="70" t="s">
        <v>2949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2950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2951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2952</v>
      </c>
    </row>
    <row r="20" spans="1:105" ht="12" customHeight="1" x14ac:dyDescent="0.25">
      <c r="A20" s="46" t="s">
        <v>159</v>
      </c>
      <c r="B20" s="229">
        <v>0.13427660323500851</v>
      </c>
      <c r="C20" s="229">
        <v>0.14222275646065169</v>
      </c>
      <c r="D20" s="229">
        <v>0.13586766783011819</v>
      </c>
      <c r="E20" s="229">
        <v>9.5545918838454161E-2</v>
      </c>
      <c r="F20" s="229">
        <v>0.1286743200413929</v>
      </c>
      <c r="G20" s="229">
        <v>1.187721345447785E-2</v>
      </c>
      <c r="H20" s="229">
        <v>2.542520889664634E-3</v>
      </c>
      <c r="I20" s="229">
        <v>1.4823292355120609E-3</v>
      </c>
      <c r="J20" s="229">
        <v>6.5053282289225997E-4</v>
      </c>
      <c r="K20" s="229">
        <v>8.5402938119075557E-4</v>
      </c>
      <c r="L20" s="229">
        <v>1.490974933362054E-3</v>
      </c>
      <c r="M20" s="229">
        <v>4.0019843866855118E-3</v>
      </c>
      <c r="N20" s="229">
        <v>1.189579069934926E-3</v>
      </c>
      <c r="O20" s="229">
        <v>2.9913172902358582E-3</v>
      </c>
      <c r="P20" s="229">
        <v>1.3601058639386989E-3</v>
      </c>
      <c r="Q20" s="229">
        <v>3.7784988422811361E-4</v>
      </c>
      <c r="R20" s="229">
        <v>3.6886400919366158E-3</v>
      </c>
      <c r="S20" s="229">
        <v>5.4550170860194697E-3</v>
      </c>
      <c r="T20" s="229">
        <v>3.774497161738455E-3</v>
      </c>
      <c r="U20" s="229">
        <v>1.5867171599618819E-2</v>
      </c>
      <c r="V20" s="229">
        <v>5.6546569339139492E-2</v>
      </c>
      <c r="W20" s="229">
        <v>5.8586758596373594E-3</v>
      </c>
      <c r="X20" s="229">
        <v>3.6067848398163402E-3</v>
      </c>
      <c r="Y20" s="229">
        <v>1.4891422452101309E-2</v>
      </c>
      <c r="DA20" s="73" t="s">
        <v>2953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2954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2955</v>
      </c>
    </row>
    <row r="23" spans="1:105" ht="12" customHeight="1" x14ac:dyDescent="0.25">
      <c r="A23" s="46" t="s">
        <v>35</v>
      </c>
      <c r="B23" s="229">
        <v>0.1081682309803124</v>
      </c>
      <c r="C23" s="229">
        <v>9.0906521609360552E-2</v>
      </c>
      <c r="D23" s="229">
        <v>0.1073420352552987</v>
      </c>
      <c r="E23" s="229">
        <v>0.16106892681944629</v>
      </c>
      <c r="F23" s="229">
        <v>0.16821085189917881</v>
      </c>
      <c r="G23" s="229">
        <v>1.92402075517106E-2</v>
      </c>
      <c r="H23" s="229">
        <v>5.421836763127485E-3</v>
      </c>
      <c r="I23" s="229">
        <v>2.9198695146572459E-3</v>
      </c>
      <c r="J23" s="229">
        <v>2.4120629516347818E-3</v>
      </c>
      <c r="K23" s="229">
        <v>3.0039089091342488E-3</v>
      </c>
      <c r="L23" s="229">
        <v>2.20373765209015E-3</v>
      </c>
      <c r="M23" s="229">
        <v>3.7082655368278941E-2</v>
      </c>
      <c r="N23" s="229">
        <v>6.6635568382749311E-2</v>
      </c>
      <c r="O23" s="229">
        <v>0.20484220168718839</v>
      </c>
      <c r="P23" s="229">
        <v>0.15596306693177489</v>
      </c>
      <c r="Q23" s="229">
        <v>1.823443974497263E-2</v>
      </c>
      <c r="R23" s="229">
        <v>0.259548912713571</v>
      </c>
      <c r="S23" s="229">
        <v>0.20332345004361849</v>
      </c>
      <c r="T23" s="229">
        <v>4.0678950236599468E-2</v>
      </c>
      <c r="U23" s="229">
        <v>0.1213241685830644</v>
      </c>
      <c r="V23" s="229">
        <v>0.19207022914102581</v>
      </c>
      <c r="W23" s="229">
        <v>9.3208200190809736E-4</v>
      </c>
      <c r="X23" s="229">
        <v>4.4438036564022927E-4</v>
      </c>
      <c r="Y23" s="229">
        <v>1.9501164909977271E-3</v>
      </c>
      <c r="DA23" s="73" t="s">
        <v>2956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2957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8.0638567627382276</v>
      </c>
      <c r="H25" s="229">
        <v>7.8442047935715946</v>
      </c>
      <c r="I25" s="229">
        <v>8.4025280707287475</v>
      </c>
      <c r="J25" s="229">
        <v>8.9670132016371582</v>
      </c>
      <c r="K25" s="229">
        <v>6.9089210415675142</v>
      </c>
      <c r="L25" s="229">
        <v>7.9024952727953499</v>
      </c>
      <c r="M25" s="229">
        <v>7.1935196100079253</v>
      </c>
      <c r="N25" s="229">
        <v>6.2506900583263212</v>
      </c>
      <c r="O25" s="229">
        <v>6.5466238018668834</v>
      </c>
      <c r="P25" s="229">
        <v>7.9861580913505534</v>
      </c>
      <c r="Q25" s="229">
        <v>7.3934668269779449</v>
      </c>
      <c r="R25" s="229">
        <v>7.4452659413891489</v>
      </c>
      <c r="S25" s="229">
        <v>6.6602062107221309</v>
      </c>
      <c r="T25" s="229">
        <v>4.0465586654803909</v>
      </c>
      <c r="U25" s="229">
        <v>1.297548040525347</v>
      </c>
      <c r="V25" s="229">
        <v>1.3001182255996591</v>
      </c>
      <c r="W25" s="229">
        <v>2.943553862957065</v>
      </c>
      <c r="X25" s="229">
        <v>2.5039863158966762</v>
      </c>
      <c r="Y25" s="229">
        <v>0.53970591075164431</v>
      </c>
      <c r="DA25" s="73" t="s">
        <v>2958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0.75352376677363464</v>
      </c>
      <c r="V26" s="229">
        <v>0.75371959914697984</v>
      </c>
      <c r="W26" s="229">
        <v>0.75391543154768337</v>
      </c>
      <c r="X26" s="229">
        <v>0.69359906366077284</v>
      </c>
      <c r="Y26" s="229">
        <v>0.73374469802406539</v>
      </c>
      <c r="DA26" s="73" t="s">
        <v>2959</v>
      </c>
    </row>
    <row r="27" spans="1:105" ht="12" customHeight="1" x14ac:dyDescent="0.25">
      <c r="A27" s="57" t="s">
        <v>2910</v>
      </c>
      <c r="B27" s="261">
        <v>0.16163104203609749</v>
      </c>
      <c r="C27" s="261">
        <v>0.13664328808705109</v>
      </c>
      <c r="D27" s="261">
        <v>0.16185090283545131</v>
      </c>
      <c r="E27" s="261">
        <v>0.17935890549273201</v>
      </c>
      <c r="F27" s="261">
        <v>0.18705286273009231</v>
      </c>
      <c r="G27" s="261">
        <v>0.18590611578796901</v>
      </c>
      <c r="H27" s="261">
        <v>0.15274801629448451</v>
      </c>
      <c r="I27" s="261">
        <v>0.15252827470923239</v>
      </c>
      <c r="J27" s="261">
        <v>0.13348586949723479</v>
      </c>
      <c r="K27" s="261">
        <v>0.1387916744036623</v>
      </c>
      <c r="L27" s="261">
        <v>0.13702676775816619</v>
      </c>
      <c r="M27" s="261">
        <v>4.5244096084455489E-2</v>
      </c>
      <c r="N27" s="261">
        <v>3.5609737973006469E-2</v>
      </c>
      <c r="O27" s="261">
        <v>3.5680978619598562E-2</v>
      </c>
      <c r="P27" s="261">
        <v>4.4174149066991061E-2</v>
      </c>
      <c r="Q27" s="261">
        <v>4.4945049205704947E-2</v>
      </c>
      <c r="R27" s="261">
        <v>4.8794624186338259E-2</v>
      </c>
      <c r="S27" s="261">
        <v>3.7375025136406517E-2</v>
      </c>
      <c r="T27" s="261">
        <v>3.5319292028433903E-2</v>
      </c>
      <c r="U27" s="261">
        <v>3.5330511483974703E-2</v>
      </c>
      <c r="V27" s="261">
        <v>6.993824541967357E-2</v>
      </c>
      <c r="W27" s="261">
        <v>4.3778270519566842E-2</v>
      </c>
      <c r="X27" s="261">
        <v>3.00839604468887E-2</v>
      </c>
      <c r="Y27" s="261">
        <v>2.8372303782652829E-2</v>
      </c>
      <c r="DA27" s="70" t="s">
        <v>2960</v>
      </c>
    </row>
    <row r="28" spans="1:105" ht="12" customHeight="1" x14ac:dyDescent="0.25">
      <c r="A28" s="57" t="s">
        <v>2912</v>
      </c>
      <c r="B28" s="261">
        <f t="shared" ref="B28:Y28" si="0">B29+B35+B46+B47</f>
        <v>4.2236050533821526E-2</v>
      </c>
      <c r="C28" s="261">
        <f t="shared" si="0"/>
        <v>3.9000200037488553E-2</v>
      </c>
      <c r="D28" s="261">
        <f t="shared" si="0"/>
        <v>4.2343035212567617E-2</v>
      </c>
      <c r="E28" s="261">
        <f t="shared" si="0"/>
        <v>4.5472865413974467E-2</v>
      </c>
      <c r="F28" s="261">
        <f t="shared" si="0"/>
        <v>5.0846584793348526E-2</v>
      </c>
      <c r="G28" s="261">
        <f t="shared" si="0"/>
        <v>0.63095626061272148</v>
      </c>
      <c r="H28" s="261">
        <f t="shared" si="0"/>
        <v>0.54607796423117183</v>
      </c>
      <c r="I28" s="261">
        <f t="shared" si="0"/>
        <v>0.55817158181752724</v>
      </c>
      <c r="J28" s="261">
        <f t="shared" si="0"/>
        <v>0.57850495600763718</v>
      </c>
      <c r="K28" s="261">
        <f t="shared" si="0"/>
        <v>0.46285176647487486</v>
      </c>
      <c r="L28" s="261">
        <f t="shared" si="0"/>
        <v>0.52022252054905171</v>
      </c>
      <c r="M28" s="261">
        <f t="shared" si="0"/>
        <v>0.5716333500035482</v>
      </c>
      <c r="N28" s="261">
        <f t="shared" si="0"/>
        <v>0.53502715437232706</v>
      </c>
      <c r="O28" s="261">
        <f t="shared" si="0"/>
        <v>0.64647051429512337</v>
      </c>
      <c r="P28" s="261">
        <f t="shared" si="0"/>
        <v>0.73783226027439408</v>
      </c>
      <c r="Q28" s="261">
        <f t="shared" si="0"/>
        <v>0.54223681113848499</v>
      </c>
      <c r="R28" s="261">
        <f t="shared" si="0"/>
        <v>0.74801762946107231</v>
      </c>
      <c r="S28" s="261">
        <f t="shared" si="0"/>
        <v>0.65639558091336936</v>
      </c>
      <c r="T28" s="261">
        <f t="shared" si="0"/>
        <v>0.34804583464483618</v>
      </c>
      <c r="U28" s="261">
        <f t="shared" si="0"/>
        <v>0.22479277627217537</v>
      </c>
      <c r="V28" s="261">
        <f t="shared" si="0"/>
        <v>0.25240060975806805</v>
      </c>
      <c r="W28" s="261">
        <f t="shared" si="0"/>
        <v>0.26192077535316394</v>
      </c>
      <c r="X28" s="261">
        <f t="shared" si="0"/>
        <v>0.21896947374916872</v>
      </c>
      <c r="Y28" s="261">
        <f t="shared" si="0"/>
        <v>0.10951267237159933</v>
      </c>
      <c r="DA28" s="70"/>
    </row>
    <row r="29" spans="1:105" ht="12" customHeight="1" x14ac:dyDescent="0.25">
      <c r="A29" s="60" t="s">
        <v>2913</v>
      </c>
      <c r="B29" s="329">
        <v>1.5902764508030139E-2</v>
      </c>
      <c r="C29" s="329">
        <v>1.527344422895122E-2</v>
      </c>
      <c r="D29" s="329">
        <v>1.59513062431723E-2</v>
      </c>
      <c r="E29" s="329">
        <v>1.689719898971757E-2</v>
      </c>
      <c r="F29" s="329">
        <v>1.9523563337632312E-2</v>
      </c>
      <c r="G29" s="329">
        <v>0.19425552675186339</v>
      </c>
      <c r="H29" s="329">
        <v>0.12481833750549</v>
      </c>
      <c r="I29" s="329">
        <v>0.1080848549960622</v>
      </c>
      <c r="J29" s="329">
        <v>0.1007537322490548</v>
      </c>
      <c r="K29" s="329">
        <v>9.1622633370442436E-2</v>
      </c>
      <c r="L29" s="329">
        <v>9.7489156325993309E-2</v>
      </c>
      <c r="M29" s="329">
        <v>0.19161513442137629</v>
      </c>
      <c r="N29" s="329">
        <v>0.20346079403549849</v>
      </c>
      <c r="O29" s="329">
        <v>0.29223054065167797</v>
      </c>
      <c r="P29" s="329">
        <v>0.3106462831019719</v>
      </c>
      <c r="Q29" s="329">
        <v>0.1530158807683327</v>
      </c>
      <c r="R29" s="329">
        <v>0.34305666630469162</v>
      </c>
      <c r="S29" s="329">
        <v>0.2960566881622736</v>
      </c>
      <c r="T29" s="329">
        <v>0.13232701070113909</v>
      </c>
      <c r="U29" s="329">
        <v>0.1080097173760244</v>
      </c>
      <c r="V29" s="329">
        <v>0.12674081360585879</v>
      </c>
      <c r="W29" s="329">
        <v>6.5593391234700746E-2</v>
      </c>
      <c r="X29" s="329">
        <v>4.9939892661879218E-2</v>
      </c>
      <c r="Y29" s="329">
        <v>4.0012110501197531E-2</v>
      </c>
      <c r="DA29" s="72" t="s">
        <v>2961</v>
      </c>
    </row>
    <row r="30" spans="1:105" ht="12" customHeight="1" x14ac:dyDescent="0.25">
      <c r="A30" s="59" t="s">
        <v>28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2962</v>
      </c>
    </row>
    <row r="31" spans="1:105" ht="12" customHeight="1" x14ac:dyDescent="0.25">
      <c r="A31" s="59" t="s">
        <v>31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2963</v>
      </c>
    </row>
    <row r="32" spans="1:105" ht="12" customHeight="1" x14ac:dyDescent="0.25">
      <c r="A32" s="59" t="s">
        <v>159</v>
      </c>
      <c r="B32" s="295">
        <v>8.7240790165859696E-3</v>
      </c>
      <c r="C32" s="295">
        <v>9.2403481725541296E-3</v>
      </c>
      <c r="D32" s="295">
        <v>8.8274520012595094E-3</v>
      </c>
      <c r="E32" s="295">
        <v>6.2077095009628654E-3</v>
      </c>
      <c r="F32" s="295">
        <v>8.3600933327296744E-3</v>
      </c>
      <c r="G32" s="295">
        <v>7.3173994311557244E-2</v>
      </c>
      <c r="H32" s="295">
        <v>3.9272653105557817E-2</v>
      </c>
      <c r="I32" s="295">
        <v>3.5883821573527888E-2</v>
      </c>
      <c r="J32" s="295">
        <v>2.104544439862013E-2</v>
      </c>
      <c r="K32" s="295">
        <v>1.9948942077186671E-2</v>
      </c>
      <c r="L32" s="295">
        <v>3.8843607094832852E-2</v>
      </c>
      <c r="M32" s="295">
        <v>1.8310064619846241E-2</v>
      </c>
      <c r="N32" s="295">
        <v>3.4947610230945969E-3</v>
      </c>
      <c r="O32" s="295">
        <v>4.1188686581695331E-3</v>
      </c>
      <c r="P32" s="295">
        <v>2.6296572720790078E-3</v>
      </c>
      <c r="Q32" s="295">
        <v>3.0423936329228131E-3</v>
      </c>
      <c r="R32" s="295">
        <v>4.7074561140125282E-3</v>
      </c>
      <c r="S32" s="295">
        <v>7.5770109149009288E-3</v>
      </c>
      <c r="T32" s="295">
        <v>1.1019249075741861E-2</v>
      </c>
      <c r="U32" s="295">
        <v>1.2259331080946539E-2</v>
      </c>
      <c r="V32" s="295">
        <v>2.835616984494406E-2</v>
      </c>
      <c r="W32" s="295">
        <v>5.6423927818149387E-2</v>
      </c>
      <c r="X32" s="295">
        <v>4.4357417089412231E-2</v>
      </c>
      <c r="Y32" s="295">
        <v>3.5291286434175451E-2</v>
      </c>
      <c r="DA32" s="122" t="s">
        <v>2964</v>
      </c>
    </row>
    <row r="33" spans="1:105" ht="12" customHeight="1" x14ac:dyDescent="0.25">
      <c r="A33" s="59" t="s">
        <v>32</v>
      </c>
      <c r="B33" s="295">
        <v>0</v>
      </c>
      <c r="C33" s="295">
        <v>0</v>
      </c>
      <c r="D33" s="295">
        <v>0</v>
      </c>
      <c r="E33" s="295">
        <v>0</v>
      </c>
      <c r="F33" s="295">
        <v>0</v>
      </c>
      <c r="G33" s="295">
        <v>0</v>
      </c>
      <c r="H33" s="295">
        <v>0</v>
      </c>
      <c r="I33" s="295">
        <v>0</v>
      </c>
      <c r="J33" s="295">
        <v>0</v>
      </c>
      <c r="K33" s="295">
        <v>0</v>
      </c>
      <c r="L33" s="295">
        <v>0</v>
      </c>
      <c r="M33" s="295">
        <v>0</v>
      </c>
      <c r="N33" s="295">
        <v>0</v>
      </c>
      <c r="O33" s="295">
        <v>0</v>
      </c>
      <c r="P33" s="295">
        <v>0</v>
      </c>
      <c r="Q33" s="295">
        <v>0</v>
      </c>
      <c r="R33" s="295">
        <v>0</v>
      </c>
      <c r="S33" s="295">
        <v>0</v>
      </c>
      <c r="T33" s="295">
        <v>0</v>
      </c>
      <c r="U33" s="295">
        <v>0</v>
      </c>
      <c r="V33" s="295">
        <v>0</v>
      </c>
      <c r="W33" s="295">
        <v>0</v>
      </c>
      <c r="X33" s="295">
        <v>0</v>
      </c>
      <c r="Y33" s="295">
        <v>0</v>
      </c>
      <c r="DA33" s="122" t="s">
        <v>2965</v>
      </c>
    </row>
    <row r="34" spans="1:105" ht="12" customHeight="1" x14ac:dyDescent="0.25">
      <c r="A34" s="59" t="s">
        <v>35</v>
      </c>
      <c r="B34" s="295">
        <v>7.1786854914441698E-3</v>
      </c>
      <c r="C34" s="295">
        <v>6.0330960563970866E-3</v>
      </c>
      <c r="D34" s="295">
        <v>7.1238542419127943E-3</v>
      </c>
      <c r="E34" s="295">
        <v>1.068948948875471E-2</v>
      </c>
      <c r="F34" s="295">
        <v>1.1163470004902641E-2</v>
      </c>
      <c r="G34" s="295">
        <v>0.1210815324403061</v>
      </c>
      <c r="H34" s="295">
        <v>8.554568439993214E-2</v>
      </c>
      <c r="I34" s="295">
        <v>7.2201033422534283E-2</v>
      </c>
      <c r="J34" s="295">
        <v>7.9708287850434656E-2</v>
      </c>
      <c r="K34" s="295">
        <v>7.1673691293255765E-2</v>
      </c>
      <c r="L34" s="295">
        <v>5.8645549231160457E-2</v>
      </c>
      <c r="M34" s="295">
        <v>0.1733050698015301</v>
      </c>
      <c r="N34" s="295">
        <v>0.1999660330124039</v>
      </c>
      <c r="O34" s="295">
        <v>0.28811167199350851</v>
      </c>
      <c r="P34" s="295">
        <v>0.30801662582989292</v>
      </c>
      <c r="Q34" s="295">
        <v>0.14997348713540989</v>
      </c>
      <c r="R34" s="295">
        <v>0.33834921019067898</v>
      </c>
      <c r="S34" s="295">
        <v>0.28847967724737272</v>
      </c>
      <c r="T34" s="295">
        <v>0.1213077616253973</v>
      </c>
      <c r="U34" s="295">
        <v>9.5750386295077886E-2</v>
      </c>
      <c r="V34" s="295">
        <v>9.8384643760914728E-2</v>
      </c>
      <c r="W34" s="295">
        <v>9.1694634165513569E-3</v>
      </c>
      <c r="X34" s="295">
        <v>5.5824755724669939E-3</v>
      </c>
      <c r="Y34" s="295">
        <v>4.7208240670220843E-3</v>
      </c>
      <c r="DA34" s="122" t="s">
        <v>2966</v>
      </c>
    </row>
    <row r="35" spans="1:105" ht="12" customHeight="1" x14ac:dyDescent="0.25">
      <c r="A35" s="60" t="s">
        <v>2920</v>
      </c>
      <c r="B35" s="329">
        <v>1.260633777908469E-2</v>
      </c>
      <c r="C35" s="329">
        <v>1.2121959352347439E-2</v>
      </c>
      <c r="D35" s="329">
        <v>1.2646108456667259E-2</v>
      </c>
      <c r="E35" s="329">
        <v>1.3343131991082641E-2</v>
      </c>
      <c r="F35" s="329">
        <v>1.543705714001958E-2</v>
      </c>
      <c r="G35" s="329">
        <v>0.42091216009420629</v>
      </c>
      <c r="H35" s="329">
        <v>0.40828709318232193</v>
      </c>
      <c r="I35" s="329">
        <v>0.43713285541955021</v>
      </c>
      <c r="J35" s="329">
        <v>0.46641457951517051</v>
      </c>
      <c r="K35" s="329">
        <v>0.35944187919817261</v>
      </c>
      <c r="L35" s="329">
        <v>0.41109599973084793</v>
      </c>
      <c r="M35" s="329">
        <v>0.37617573979536328</v>
      </c>
      <c r="N35" s="329">
        <v>0.32854210816300988</v>
      </c>
      <c r="O35" s="329">
        <v>0.35120967116730539</v>
      </c>
      <c r="P35" s="329">
        <v>0.42343436949578872</v>
      </c>
      <c r="Q35" s="329">
        <v>0.38540385193880361</v>
      </c>
      <c r="R35" s="329">
        <v>0.40081694928079248</v>
      </c>
      <c r="S35" s="329">
        <v>0.35716471884672768</v>
      </c>
      <c r="T35" s="329">
        <v>0.21271923866801501</v>
      </c>
      <c r="U35" s="329">
        <v>0.1137825207782201</v>
      </c>
      <c r="V35" s="329">
        <v>0.1197201037314494</v>
      </c>
      <c r="W35" s="329">
        <v>0.19260939748556</v>
      </c>
      <c r="X35" s="329">
        <v>0.16647462033898111</v>
      </c>
      <c r="Y35" s="329">
        <v>6.7090968139159657E-2</v>
      </c>
      <c r="DA35" s="72" t="s">
        <v>2967</v>
      </c>
    </row>
    <row r="36" spans="1:105" ht="12" customHeight="1" x14ac:dyDescent="0.25">
      <c r="A36" s="64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2968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2969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</v>
      </c>
      <c r="T38" s="229">
        <v>0</v>
      </c>
      <c r="U38" s="229">
        <v>0</v>
      </c>
      <c r="V38" s="229">
        <v>0</v>
      </c>
      <c r="W38" s="229">
        <v>0</v>
      </c>
      <c r="X38" s="229">
        <v>0</v>
      </c>
      <c r="Y38" s="229">
        <v>0</v>
      </c>
      <c r="DA38" s="73" t="s">
        <v>2970</v>
      </c>
    </row>
    <row r="39" spans="1:105" ht="12" customHeight="1" x14ac:dyDescent="0.25">
      <c r="A39" s="64" t="s">
        <v>159</v>
      </c>
      <c r="B39" s="229">
        <v>6.9819438376042924E-3</v>
      </c>
      <c r="C39" s="229">
        <v>7.3951177950162088E-3</v>
      </c>
      <c r="D39" s="229">
        <v>7.0646739884825767E-3</v>
      </c>
      <c r="E39" s="229">
        <v>4.9680750270011276E-3</v>
      </c>
      <c r="F39" s="229">
        <v>6.690643449615472E-3</v>
      </c>
      <c r="G39" s="229">
        <v>6.1757622168373354E-4</v>
      </c>
      <c r="H39" s="229">
        <v>1.3220276377192379E-4</v>
      </c>
      <c r="I39" s="229">
        <v>7.7076268105103377E-5</v>
      </c>
      <c r="J39" s="229">
        <v>3.3825577386721953E-5</v>
      </c>
      <c r="K39" s="229">
        <v>4.4406732308396548E-5</v>
      </c>
      <c r="L39" s="229">
        <v>7.752581609314643E-5</v>
      </c>
      <c r="M39" s="229">
        <v>2.0809008832242009E-4</v>
      </c>
      <c r="N39" s="229">
        <v>6.1854217760773451E-5</v>
      </c>
      <c r="O39" s="229">
        <v>1.555387075463065E-4</v>
      </c>
      <c r="P39" s="229">
        <v>7.072105285979124E-5</v>
      </c>
      <c r="Q39" s="229">
        <v>1.9646957155363609E-5</v>
      </c>
      <c r="R39" s="229">
        <v>1.9179721067238341E-4</v>
      </c>
      <c r="S39" s="229">
        <v>2.8364303244327092E-4</v>
      </c>
      <c r="T39" s="229">
        <v>1.9626149726420739E-4</v>
      </c>
      <c r="U39" s="229">
        <v>8.2504098481160388E-4</v>
      </c>
      <c r="V39" s="229">
        <v>2.9402365104819338E-3</v>
      </c>
      <c r="W39" s="229">
        <v>3.0463196736608652E-4</v>
      </c>
      <c r="X39" s="229">
        <v>1.875410055007612E-4</v>
      </c>
      <c r="Y39" s="229">
        <v>7.7430522308225642E-4</v>
      </c>
      <c r="DA39" s="73" t="s">
        <v>2971</v>
      </c>
    </row>
    <row r="40" spans="1:105" ht="12" customHeight="1" x14ac:dyDescent="0.25">
      <c r="A40" s="64" t="s">
        <v>32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2972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2973</v>
      </c>
    </row>
    <row r="42" spans="1:105" ht="12" customHeight="1" x14ac:dyDescent="0.25">
      <c r="A42" s="64" t="s">
        <v>35</v>
      </c>
      <c r="B42" s="229">
        <v>5.6243939414804033E-3</v>
      </c>
      <c r="C42" s="229">
        <v>4.7268415573312357E-3</v>
      </c>
      <c r="D42" s="229">
        <v>5.5814344681846834E-3</v>
      </c>
      <c r="E42" s="229">
        <v>8.3750569640815165E-3</v>
      </c>
      <c r="F42" s="229">
        <v>8.7464136904041034E-3</v>
      </c>
      <c r="G42" s="229">
        <v>1.0004278132861629E-3</v>
      </c>
      <c r="H42" s="229">
        <v>2.8191776426278258E-4</v>
      </c>
      <c r="I42" s="229">
        <v>1.518236570878243E-4</v>
      </c>
      <c r="J42" s="229">
        <v>1.2541937802526521E-4</v>
      </c>
      <c r="K42" s="229">
        <v>1.5619343051259419E-4</v>
      </c>
      <c r="L42" s="229">
        <v>1.145871443648184E-4</v>
      </c>
      <c r="M42" s="229">
        <v>1.92817669566321E-3</v>
      </c>
      <c r="N42" s="229">
        <v>3.4648314362028549E-3</v>
      </c>
      <c r="O42" s="229">
        <v>1.065112397316199E-2</v>
      </c>
      <c r="P42" s="229">
        <v>8.1095689630482637E-3</v>
      </c>
      <c r="Q42" s="229">
        <v>9.4813117953810211E-4</v>
      </c>
      <c r="R42" s="229">
        <v>1.349569387383003E-2</v>
      </c>
      <c r="S42" s="229">
        <v>1.0572153859060161E-2</v>
      </c>
      <c r="T42" s="229">
        <v>2.1151722569832478E-3</v>
      </c>
      <c r="U42" s="229">
        <v>6.3084596331979617E-3</v>
      </c>
      <c r="V42" s="229">
        <v>9.9870232075456433E-3</v>
      </c>
      <c r="W42" s="229">
        <v>4.8465213094304827E-5</v>
      </c>
      <c r="X42" s="229">
        <v>2.3106324413077069E-5</v>
      </c>
      <c r="Y42" s="229">
        <v>1.013996741718458E-4</v>
      </c>
      <c r="DA42" s="73" t="s">
        <v>2974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2975</v>
      </c>
    </row>
    <row r="44" spans="1:105" ht="12" customHeight="1" x14ac:dyDescent="0.25">
      <c r="A44" s="64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0.41929415605923642</v>
      </c>
      <c r="H44" s="229">
        <v>0.40787297265428718</v>
      </c>
      <c r="I44" s="229">
        <v>0.43690395549435718</v>
      </c>
      <c r="J44" s="229">
        <v>0.46625533455975848</v>
      </c>
      <c r="K44" s="229">
        <v>0.35924127903535158</v>
      </c>
      <c r="L44" s="229">
        <v>0.41090388677038991</v>
      </c>
      <c r="M44" s="229">
        <v>0.37403947301137769</v>
      </c>
      <c r="N44" s="229">
        <v>0.32501542250904619</v>
      </c>
      <c r="O44" s="229">
        <v>0.3404030084865971</v>
      </c>
      <c r="P44" s="229">
        <v>0.41525407947988058</v>
      </c>
      <c r="Q44" s="229">
        <v>0.38443607380211009</v>
      </c>
      <c r="R44" s="229">
        <v>0.38712945819629008</v>
      </c>
      <c r="S44" s="229">
        <v>0.34630892195522428</v>
      </c>
      <c r="T44" s="229">
        <v>0.21040780491376759</v>
      </c>
      <c r="U44" s="229">
        <v>6.7468250814223044E-2</v>
      </c>
      <c r="V44" s="229">
        <v>6.7601892025042812E-2</v>
      </c>
      <c r="W44" s="229">
        <v>0.15305516567290661</v>
      </c>
      <c r="X44" s="229">
        <v>0.1301990920720742</v>
      </c>
      <c r="Y44" s="229">
        <v>2.8062940727626419E-2</v>
      </c>
      <c r="DA44" s="73" t="s">
        <v>2976</v>
      </c>
    </row>
    <row r="45" spans="1:105" ht="12" customHeight="1" x14ac:dyDescent="0.25">
      <c r="A45" s="64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3.9180769345987521E-2</v>
      </c>
      <c r="V45" s="229">
        <v>3.9190951988378971E-2</v>
      </c>
      <c r="W45" s="229">
        <v>3.9201134632192963E-2</v>
      </c>
      <c r="X45" s="229">
        <v>3.6064880936993053E-2</v>
      </c>
      <c r="Y45" s="229">
        <v>3.8152322514279143E-2</v>
      </c>
      <c r="DA45" s="73" t="s">
        <v>2977</v>
      </c>
    </row>
    <row r="46" spans="1:105" ht="12" customHeight="1" x14ac:dyDescent="0.25">
      <c r="A46" s="60" t="s">
        <v>2932</v>
      </c>
      <c r="B46" s="329">
        <v>1.3726948246706699E-2</v>
      </c>
      <c r="C46" s="329">
        <v>1.160479645618989E-2</v>
      </c>
      <c r="D46" s="329">
        <v>1.374562051272806E-2</v>
      </c>
      <c r="E46" s="329">
        <v>1.5232534433174259E-2</v>
      </c>
      <c r="F46" s="329">
        <v>1.5885964315696641E-2</v>
      </c>
      <c r="G46" s="329">
        <v>1.5788573766651739E-2</v>
      </c>
      <c r="H46" s="329">
        <v>1.2972533543359969E-2</v>
      </c>
      <c r="I46" s="329">
        <v>1.295387140191482E-2</v>
      </c>
      <c r="J46" s="329">
        <v>1.133664424341187E-2</v>
      </c>
      <c r="K46" s="329">
        <v>1.1787253906259841E-2</v>
      </c>
      <c r="L46" s="329">
        <v>1.163736449221039E-2</v>
      </c>
      <c r="M46" s="329">
        <v>3.842475786808588E-3</v>
      </c>
      <c r="N46" s="329">
        <v>3.024252173818678E-3</v>
      </c>
      <c r="O46" s="329">
        <v>3.0303024761400179E-3</v>
      </c>
      <c r="P46" s="329">
        <v>3.7516076766334872E-3</v>
      </c>
      <c r="Q46" s="329">
        <v>3.8170784313486701E-3</v>
      </c>
      <c r="R46" s="329">
        <v>4.1440138755882046E-3</v>
      </c>
      <c r="S46" s="329">
        <v>3.1741739043681621E-3</v>
      </c>
      <c r="T46" s="329">
        <v>2.999585275682099E-3</v>
      </c>
      <c r="U46" s="329">
        <v>3.0005381179308709E-3</v>
      </c>
      <c r="V46" s="329">
        <v>5.9396924207598852E-3</v>
      </c>
      <c r="W46" s="329">
        <v>3.717986632903163E-3</v>
      </c>
      <c r="X46" s="329">
        <v>2.554960748308389E-3</v>
      </c>
      <c r="Y46" s="329">
        <v>2.4095937312421439E-3</v>
      </c>
      <c r="DA46" s="72" t="s">
        <v>2978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2979</v>
      </c>
    </row>
    <row r="48" spans="1:105" ht="12" customHeight="1" x14ac:dyDescent="0.25">
      <c r="A48" s="132" t="s">
        <v>2936</v>
      </c>
      <c r="B48" s="316">
        <v>0.14914723135348051</v>
      </c>
      <c r="C48" s="316">
        <v>0.12608944324363239</v>
      </c>
      <c r="D48" s="316">
        <v>0.14935011088140829</v>
      </c>
      <c r="E48" s="316">
        <v>0.16550585726507411</v>
      </c>
      <c r="F48" s="316">
        <v>0.17260556042635211</v>
      </c>
      <c r="G48" s="316">
        <v>0.1715473841668527</v>
      </c>
      <c r="H48" s="316">
        <v>0.14095029913852031</v>
      </c>
      <c r="I48" s="316">
        <v>0.140747529617018</v>
      </c>
      <c r="J48" s="316">
        <v>0.1231758925112803</v>
      </c>
      <c r="K48" s="316">
        <v>0.12807189579088951</v>
      </c>
      <c r="L48" s="316">
        <v>0.12644330429969369</v>
      </c>
      <c r="M48" s="316">
        <v>4.1749601939584893E-2</v>
      </c>
      <c r="N48" s="316">
        <v>3.2859367612755173E-2</v>
      </c>
      <c r="O48" s="316">
        <v>3.2925105883480847E-2</v>
      </c>
      <c r="P48" s="316">
        <v>4.0762293849879602E-2</v>
      </c>
      <c r="Q48" s="316">
        <v>4.1473652385287128E-2</v>
      </c>
      <c r="R48" s="316">
        <v>4.5025899794054441E-2</v>
      </c>
      <c r="S48" s="316">
        <v>3.4488310231996333E-2</v>
      </c>
      <c r="T48" s="316">
        <v>3.2591354686864547E-2</v>
      </c>
      <c r="U48" s="316">
        <v>3.2601707591295083E-2</v>
      </c>
      <c r="V48" s="316">
        <v>6.4536462418740961E-2</v>
      </c>
      <c r="W48" s="316">
        <v>4.0396991562913147E-2</v>
      </c>
      <c r="X48" s="316">
        <v>2.776038162148942E-2</v>
      </c>
      <c r="Y48" s="316">
        <v>2.6180927271120879E-2</v>
      </c>
      <c r="DA48" s="139" t="s">
        <v>2980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101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0.99999999999999989</v>
      </c>
      <c r="C52" s="232">
        <f t="shared" si="1"/>
        <v>0.99999999999999978</v>
      </c>
      <c r="D52" s="232">
        <f t="shared" si="1"/>
        <v>1.0000000000000002</v>
      </c>
      <c r="E52" s="232">
        <f t="shared" si="1"/>
        <v>0.99999999999999978</v>
      </c>
      <c r="F52" s="232">
        <f t="shared" si="1"/>
        <v>1</v>
      </c>
      <c r="G52" s="232">
        <f t="shared" si="1"/>
        <v>0.99999999999999989</v>
      </c>
      <c r="H52" s="232">
        <f t="shared" si="1"/>
        <v>1</v>
      </c>
      <c r="I52" s="232">
        <f t="shared" si="1"/>
        <v>1.0000000000000002</v>
      </c>
      <c r="J52" s="232">
        <f t="shared" si="1"/>
        <v>0.99999999999999978</v>
      </c>
      <c r="K52" s="232">
        <f t="shared" si="1"/>
        <v>1.0000000000000002</v>
      </c>
      <c r="L52" s="232">
        <f t="shared" si="1"/>
        <v>1.0000000000000004</v>
      </c>
      <c r="M52" s="232">
        <f t="shared" si="1"/>
        <v>1</v>
      </c>
      <c r="N52" s="232">
        <f t="shared" si="1"/>
        <v>0.99999999999999989</v>
      </c>
      <c r="O52" s="232">
        <f t="shared" si="1"/>
        <v>1.0000000000000002</v>
      </c>
      <c r="P52" s="232">
        <f t="shared" si="1"/>
        <v>0.99999999999999989</v>
      </c>
      <c r="Q52" s="232">
        <f t="shared" si="1"/>
        <v>1.0000000000000002</v>
      </c>
      <c r="R52" s="232">
        <f t="shared" si="1"/>
        <v>0.99999999999999978</v>
      </c>
      <c r="S52" s="232">
        <f t="shared" si="1"/>
        <v>1</v>
      </c>
      <c r="T52" s="232">
        <f t="shared" si="1"/>
        <v>0.99999999999999956</v>
      </c>
      <c r="U52" s="232">
        <f t="shared" si="1"/>
        <v>1.0000000000000004</v>
      </c>
      <c r="V52" s="232">
        <f t="shared" si="1"/>
        <v>0.99999999999999944</v>
      </c>
      <c r="W52" s="232">
        <f t="shared" si="1"/>
        <v>1.0000000000000002</v>
      </c>
      <c r="X52" s="232">
        <f t="shared" si="1"/>
        <v>0.99999999999999978</v>
      </c>
      <c r="Y52" s="232">
        <f t="shared" si="1"/>
        <v>1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2.9458394025363106E-2</v>
      </c>
      <c r="C53" s="299">
        <f t="shared" si="2"/>
        <v>2.8586119694324948E-2</v>
      </c>
      <c r="D53" s="299">
        <f t="shared" si="2"/>
        <v>2.9446801031341278E-2</v>
      </c>
      <c r="E53" s="299">
        <f t="shared" si="2"/>
        <v>2.9758669585365466E-2</v>
      </c>
      <c r="F53" s="299">
        <f t="shared" si="2"/>
        <v>2.9079294499184775E-2</v>
      </c>
      <c r="G53" s="299">
        <f t="shared" si="2"/>
        <v>4.0479898960670531E-3</v>
      </c>
      <c r="H53" s="299">
        <f t="shared" si="2"/>
        <v>3.5120692501788655E-3</v>
      </c>
      <c r="I53" s="299">
        <f t="shared" si="2"/>
        <v>3.3051436453372146E-3</v>
      </c>
      <c r="J53" s="299">
        <f t="shared" si="2"/>
        <v>2.7578092712120662E-3</v>
      </c>
      <c r="K53" s="299">
        <f t="shared" si="2"/>
        <v>3.622747897551481E-3</v>
      </c>
      <c r="L53" s="299">
        <f t="shared" si="2"/>
        <v>3.1710911739956946E-3</v>
      </c>
      <c r="M53" s="299">
        <f t="shared" si="2"/>
        <v>1.1815100746215054E-3</v>
      </c>
      <c r="N53" s="299">
        <f t="shared" si="2"/>
        <v>1.0582040606337479E-3</v>
      </c>
      <c r="O53" s="299">
        <f t="shared" si="2"/>
        <v>9.7667923758737799E-4</v>
      </c>
      <c r="P53" s="299">
        <f t="shared" si="2"/>
        <v>1.0101995239663077E-3</v>
      </c>
      <c r="Q53" s="299">
        <f t="shared" si="2"/>
        <v>1.1565356730614369E-3</v>
      </c>
      <c r="R53" s="299">
        <f t="shared" si="2"/>
        <v>1.1633678015025492E-3</v>
      </c>
      <c r="S53" s="299">
        <f t="shared" si="2"/>
        <v>1.0056255311966819E-3</v>
      </c>
      <c r="T53" s="299">
        <f t="shared" si="2"/>
        <v>1.6013267756578113E-3</v>
      </c>
      <c r="U53" s="299">
        <f t="shared" si="2"/>
        <v>2.833992590353075E-3</v>
      </c>
      <c r="V53" s="299">
        <f t="shared" si="2"/>
        <v>5.003379687129157E-3</v>
      </c>
      <c r="W53" s="299">
        <f t="shared" si="2"/>
        <v>2.2069023705957634E-3</v>
      </c>
      <c r="X53" s="299">
        <f t="shared" si="2"/>
        <v>1.7788421971198026E-3</v>
      </c>
      <c r="Y53" s="299">
        <f t="shared" si="2"/>
        <v>3.8631182942403821E-3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8.3070320009371156E-3</v>
      </c>
      <c r="C54" s="233">
        <f t="shared" si="3"/>
        <v>8.0610576014063257E-3</v>
      </c>
      <c r="D54" s="233">
        <f t="shared" si="3"/>
        <v>8.3037628691493091E-3</v>
      </c>
      <c r="E54" s="233">
        <f t="shared" si="3"/>
        <v>8.3917073122895067E-3</v>
      </c>
      <c r="F54" s="233">
        <f t="shared" si="3"/>
        <v>8.2001289602352985E-3</v>
      </c>
      <c r="G54" s="233">
        <f t="shared" si="3"/>
        <v>1.1415008427529039E-3</v>
      </c>
      <c r="H54" s="233">
        <f t="shared" si="3"/>
        <v>9.9037549791831958E-4</v>
      </c>
      <c r="I54" s="233">
        <f t="shared" si="3"/>
        <v>9.3202412887379927E-4</v>
      </c>
      <c r="J54" s="233">
        <f t="shared" si="3"/>
        <v>7.7768020377198127E-4</v>
      </c>
      <c r="K54" s="233">
        <f t="shared" si="3"/>
        <v>1.0215859931256676E-3</v>
      </c>
      <c r="L54" s="233">
        <f t="shared" si="3"/>
        <v>8.9422240185908395E-4</v>
      </c>
      <c r="M54" s="233">
        <f t="shared" si="3"/>
        <v>3.3317641113972662E-4</v>
      </c>
      <c r="N54" s="233">
        <f t="shared" si="3"/>
        <v>2.9840509932882486E-4</v>
      </c>
      <c r="O54" s="233">
        <f t="shared" si="3"/>
        <v>2.7541574989810405E-4</v>
      </c>
      <c r="P54" s="233">
        <f t="shared" si="3"/>
        <v>2.8486820312385034E-4</v>
      </c>
      <c r="Q54" s="233">
        <f t="shared" si="3"/>
        <v>3.2613382922622782E-4</v>
      </c>
      <c r="R54" s="233">
        <f t="shared" si="3"/>
        <v>3.2806043491783344E-4</v>
      </c>
      <c r="S54" s="233">
        <f t="shared" si="3"/>
        <v>2.8357837366890397E-4</v>
      </c>
      <c r="T54" s="233">
        <f t="shared" si="3"/>
        <v>4.5156137017835694E-4</v>
      </c>
      <c r="U54" s="233">
        <f t="shared" si="3"/>
        <v>7.9916329173316061E-4</v>
      </c>
      <c r="V54" s="233">
        <f t="shared" si="3"/>
        <v>1.4109131386468485E-3</v>
      </c>
      <c r="W54" s="233">
        <f t="shared" si="3"/>
        <v>6.2232885471281247E-4</v>
      </c>
      <c r="X54" s="233">
        <f t="shared" si="3"/>
        <v>5.0161930223924852E-4</v>
      </c>
      <c r="Y54" s="233">
        <f t="shared" si="3"/>
        <v>1.0893685265405402E-3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0.11269314764015305</v>
      </c>
      <c r="C55" s="233">
        <f t="shared" si="4"/>
        <v>0.10935626037176475</v>
      </c>
      <c r="D55" s="233">
        <f t="shared" si="4"/>
        <v>0.11264879861740013</v>
      </c>
      <c r="E55" s="233">
        <f t="shared" si="4"/>
        <v>0.11384185241974633</v>
      </c>
      <c r="F55" s="233">
        <f t="shared" si="4"/>
        <v>0.11124290161393913</v>
      </c>
      <c r="G55" s="233">
        <f t="shared" si="4"/>
        <v>1.5485593770338226E-2</v>
      </c>
      <c r="H55" s="233">
        <f t="shared" si="4"/>
        <v>1.3435428224365656E-2</v>
      </c>
      <c r="I55" s="233">
        <f t="shared" si="4"/>
        <v>1.264383389247945E-2</v>
      </c>
      <c r="J55" s="233">
        <f t="shared" si="4"/>
        <v>1.0550005105387049E-2</v>
      </c>
      <c r="K55" s="233">
        <f t="shared" si="4"/>
        <v>1.3858829620186352E-2</v>
      </c>
      <c r="L55" s="233">
        <f t="shared" si="4"/>
        <v>1.2131015884430173E-2</v>
      </c>
      <c r="M55" s="233">
        <f t="shared" si="4"/>
        <v>4.5198692489146416E-3</v>
      </c>
      <c r="N55" s="233">
        <f t="shared" si="4"/>
        <v>4.0481618358330848E-3</v>
      </c>
      <c r="O55" s="233">
        <f t="shared" si="4"/>
        <v>3.7362884556348367E-3</v>
      </c>
      <c r="P55" s="233">
        <f t="shared" si="4"/>
        <v>3.8645203809254203E-3</v>
      </c>
      <c r="Q55" s="233">
        <f t="shared" si="4"/>
        <v>4.4243296237806281E-3</v>
      </c>
      <c r="R55" s="233">
        <f t="shared" si="4"/>
        <v>4.4504659453481841E-3</v>
      </c>
      <c r="S55" s="233">
        <f t="shared" si="4"/>
        <v>3.8470225620677941E-3</v>
      </c>
      <c r="T55" s="233">
        <f t="shared" si="4"/>
        <v>6.1258789122707992E-3</v>
      </c>
      <c r="U55" s="233">
        <f t="shared" si="4"/>
        <v>1.08414445512809E-2</v>
      </c>
      <c r="V55" s="233">
        <f t="shared" si="4"/>
        <v>1.9140439403992206E-2</v>
      </c>
      <c r="W55" s="233">
        <f t="shared" si="4"/>
        <v>8.4425096107691323E-3</v>
      </c>
      <c r="X55" s="233">
        <f t="shared" si="4"/>
        <v>6.8049645264423118E-3</v>
      </c>
      <c r="Y55" s="233">
        <f t="shared" si="4"/>
        <v>1.4778367072875127E-2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0.25709045887379273</v>
      </c>
      <c r="C56" s="233">
        <f t="shared" si="5"/>
        <v>0.24947791190883067</v>
      </c>
      <c r="D56" s="233">
        <f t="shared" si="5"/>
        <v>0.25698928403886367</v>
      </c>
      <c r="E56" s="233">
        <f t="shared" si="5"/>
        <v>0.25971103559101377</v>
      </c>
      <c r="F56" s="233">
        <f t="shared" si="5"/>
        <v>0.25378196652827961</v>
      </c>
      <c r="G56" s="233">
        <f t="shared" si="5"/>
        <v>3.532777716939807E-2</v>
      </c>
      <c r="H56" s="233">
        <f t="shared" si="5"/>
        <v>3.0650669359219822E-2</v>
      </c>
      <c r="I56" s="233">
        <f t="shared" si="5"/>
        <v>2.8844780054606882E-2</v>
      </c>
      <c r="J56" s="233">
        <f t="shared" si="5"/>
        <v>2.4068061904931722E-2</v>
      </c>
      <c r="K56" s="233">
        <f t="shared" si="5"/>
        <v>3.161658841835311E-2</v>
      </c>
      <c r="L56" s="233">
        <f t="shared" si="5"/>
        <v>2.7674872036515866E-2</v>
      </c>
      <c r="M56" s="233">
        <f t="shared" si="5"/>
        <v>1.0311321349932545E-2</v>
      </c>
      <c r="N56" s="233">
        <f t="shared" si="5"/>
        <v>9.2352002385536567E-3</v>
      </c>
      <c r="O56" s="233">
        <f t="shared" si="5"/>
        <v>8.5237135855965925E-3</v>
      </c>
      <c r="P56" s="233">
        <f t="shared" si="5"/>
        <v>8.816253151715513E-3</v>
      </c>
      <c r="Q56" s="233">
        <f t="shared" si="5"/>
        <v>1.0093363767056565E-2</v>
      </c>
      <c r="R56" s="233">
        <f t="shared" si="5"/>
        <v>1.0152989388008533E-2</v>
      </c>
      <c r="S56" s="233">
        <f t="shared" si="5"/>
        <v>8.7763348215100043E-3</v>
      </c>
      <c r="T56" s="233">
        <f t="shared" si="5"/>
        <v>1.3975162230714417E-2</v>
      </c>
      <c r="U56" s="233">
        <f t="shared" si="5"/>
        <v>2.4732931974210687E-2</v>
      </c>
      <c r="V56" s="233">
        <f t="shared" si="5"/>
        <v>4.3665692657120093E-2</v>
      </c>
      <c r="W56" s="233">
        <f t="shared" si="5"/>
        <v>1.9260165461078022E-2</v>
      </c>
      <c r="X56" s="233">
        <f t="shared" si="5"/>
        <v>1.5524381822303325E-2</v>
      </c>
      <c r="Y56" s="233">
        <f t="shared" si="5"/>
        <v>3.3714358430228825E-2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8.1713404620838578E-2</v>
      </c>
      <c r="C57" s="300">
        <f t="shared" si="6"/>
        <v>7.7931394413301019E-2</v>
      </c>
      <c r="D57" s="300">
        <f t="shared" si="6"/>
        <v>8.1659851037977682E-2</v>
      </c>
      <c r="E57" s="300">
        <f t="shared" si="6"/>
        <v>8.3141950370408627E-2</v>
      </c>
      <c r="F57" s="300">
        <f t="shared" si="6"/>
        <v>8.0160310238579321E-2</v>
      </c>
      <c r="G57" s="300">
        <f t="shared" si="6"/>
        <v>1.320021061823057E-2</v>
      </c>
      <c r="H57" s="300">
        <f t="shared" si="6"/>
        <v>1.0895844412001822E-2</v>
      </c>
      <c r="I57" s="300">
        <f t="shared" si="6"/>
        <v>1.0134213136379959E-2</v>
      </c>
      <c r="J57" s="300">
        <f t="shared" si="6"/>
        <v>8.5042847031215306E-3</v>
      </c>
      <c r="K57" s="300">
        <f t="shared" si="6"/>
        <v>1.1083991914169271E-2</v>
      </c>
      <c r="L57" s="300">
        <f t="shared" si="6"/>
        <v>9.720041520686588E-3</v>
      </c>
      <c r="M57" s="300">
        <f t="shared" si="6"/>
        <v>1.360915060486228E-2</v>
      </c>
      <c r="N57" s="300">
        <f t="shared" si="6"/>
        <v>1.7317390271734432E-2</v>
      </c>
      <c r="O57" s="300">
        <f t="shared" si="6"/>
        <v>2.4277099553276515E-2</v>
      </c>
      <c r="P57" s="300">
        <f t="shared" si="6"/>
        <v>2.1059659474510325E-2</v>
      </c>
      <c r="Q57" s="300">
        <f t="shared" si="6"/>
        <v>1.027887868996487E-2</v>
      </c>
      <c r="R57" s="300">
        <f t="shared" si="6"/>
        <v>2.4526449368594504E-2</v>
      </c>
      <c r="S57" s="300">
        <f t="shared" si="6"/>
        <v>2.4093411236725652E-2</v>
      </c>
      <c r="T57" s="300">
        <f t="shared" si="6"/>
        <v>1.6202716964343413E-2</v>
      </c>
      <c r="U57" s="300">
        <f t="shared" si="6"/>
        <v>2.423377091104954E-2</v>
      </c>
      <c r="V57" s="300">
        <f t="shared" si="6"/>
        <v>2.5350696893584483E-2</v>
      </c>
      <c r="W57" s="300">
        <f t="shared" si="6"/>
        <v>8.5657481950431966E-3</v>
      </c>
      <c r="X57" s="300">
        <f t="shared" si="6"/>
        <v>7.4472647177449783E-3</v>
      </c>
      <c r="Y57" s="300">
        <f t="shared" si="6"/>
        <v>1.4639852335363182E-2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0.20794991907937199</v>
      </c>
      <c r="C58" s="301">
        <f t="shared" si="7"/>
        <v>0.22952249134130479</v>
      </c>
      <c r="D58" s="301">
        <f t="shared" si="7"/>
        <v>0.20824060639997755</v>
      </c>
      <c r="E58" s="301">
        <f t="shared" si="7"/>
        <v>0.20037054089494283</v>
      </c>
      <c r="F58" s="301">
        <f t="shared" si="7"/>
        <v>0.21720486096062627</v>
      </c>
      <c r="G58" s="301">
        <f t="shared" si="7"/>
        <v>0.82951212304357425</v>
      </c>
      <c r="H58" s="301">
        <f t="shared" si="7"/>
        <v>0.84964726750489517</v>
      </c>
      <c r="I58" s="301">
        <f t="shared" si="7"/>
        <v>0.85731209971074906</v>
      </c>
      <c r="J58" s="301">
        <f t="shared" si="7"/>
        <v>0.87214073613708931</v>
      </c>
      <c r="K58" s="301">
        <f t="shared" si="7"/>
        <v>0.84915876376831667</v>
      </c>
      <c r="L58" s="301">
        <f t="shared" si="7"/>
        <v>0.86105736980677716</v>
      </c>
      <c r="M58" s="301">
        <f t="shared" si="7"/>
        <v>0.88910247455986391</v>
      </c>
      <c r="N58" s="301">
        <f t="shared" si="7"/>
        <v>0.88364374451594596</v>
      </c>
      <c r="O58" s="301">
        <f t="shared" si="7"/>
        <v>0.87009602945256959</v>
      </c>
      <c r="P58" s="301">
        <f t="shared" si="7"/>
        <v>0.87641660102751062</v>
      </c>
      <c r="Q58" s="301">
        <f t="shared" si="7"/>
        <v>0.89759153007444725</v>
      </c>
      <c r="R58" s="301">
        <f t="shared" si="7"/>
        <v>0.8649214396415309</v>
      </c>
      <c r="S58" s="301">
        <f t="shared" si="7"/>
        <v>0.8697789077096395</v>
      </c>
      <c r="T58" s="301">
        <f t="shared" si="7"/>
        <v>0.8728915070489891</v>
      </c>
      <c r="U58" s="301">
        <f t="shared" si="7"/>
        <v>0.82605670136911735</v>
      </c>
      <c r="V58" s="301">
        <f t="shared" si="7"/>
        <v>0.77517781474645497</v>
      </c>
      <c r="W58" s="301">
        <f t="shared" si="7"/>
        <v>0.87879487476462315</v>
      </c>
      <c r="X58" s="301">
        <f t="shared" si="7"/>
        <v>0.89091438096613551</v>
      </c>
      <c r="Y58" s="301">
        <f t="shared" si="7"/>
        <v>0.82678575778919128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0.13863426795998537</v>
      </c>
      <c r="C59" s="301">
        <f t="shared" si="8"/>
        <v>0.13452925418226061</v>
      </c>
      <c r="D59" s="301">
        <f t="shared" si="8"/>
        <v>0.13857971012365891</v>
      </c>
      <c r="E59" s="301">
        <f t="shared" si="8"/>
        <v>0.14004739599443833</v>
      </c>
      <c r="F59" s="301">
        <f t="shared" si="8"/>
        <v>0.13685018613765459</v>
      </c>
      <c r="G59" s="301">
        <f t="shared" si="8"/>
        <v>1.9050261717169628E-2</v>
      </c>
      <c r="H59" s="301">
        <f t="shared" si="8"/>
        <v>1.6528163385421353E-2</v>
      </c>
      <c r="I59" s="301">
        <f t="shared" si="8"/>
        <v>1.5554349954699346E-2</v>
      </c>
      <c r="J59" s="301">
        <f t="shared" si="8"/>
        <v>1.2978537430063894E-2</v>
      </c>
      <c r="K59" s="301">
        <f t="shared" si="8"/>
        <v>1.7049028618064149E-2</v>
      </c>
      <c r="L59" s="301">
        <f t="shared" si="8"/>
        <v>1.4923485073991398E-2</v>
      </c>
      <c r="M59" s="301">
        <f t="shared" si="8"/>
        <v>5.5603093685783886E-3</v>
      </c>
      <c r="N59" s="301">
        <f t="shared" si="8"/>
        <v>4.9800184345397411E-3</v>
      </c>
      <c r="O59" s="301">
        <f t="shared" si="8"/>
        <v>4.5963541331569182E-3</v>
      </c>
      <c r="P59" s="301">
        <f t="shared" si="8"/>
        <v>4.7541040892458688E-3</v>
      </c>
      <c r="Q59" s="301">
        <f t="shared" si="8"/>
        <v>5.4427772358002797E-3</v>
      </c>
      <c r="R59" s="301">
        <f t="shared" si="8"/>
        <v>5.4749299432502044E-3</v>
      </c>
      <c r="S59" s="301">
        <f t="shared" si="8"/>
        <v>4.7325784032656555E-3</v>
      </c>
      <c r="T59" s="301">
        <f t="shared" si="8"/>
        <v>7.5360104531464927E-3</v>
      </c>
      <c r="U59" s="301">
        <f t="shared" si="8"/>
        <v>1.3337064058188365E-2</v>
      </c>
      <c r="V59" s="301">
        <f t="shared" si="8"/>
        <v>2.3546425499428137E-2</v>
      </c>
      <c r="W59" s="301">
        <f t="shared" si="8"/>
        <v>1.0385912223975313E-2</v>
      </c>
      <c r="X59" s="301">
        <f t="shared" si="8"/>
        <v>8.3714165002243789E-3</v>
      </c>
      <c r="Y59" s="301">
        <f t="shared" si="8"/>
        <v>1.8180236719752461E-2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3.6226728934715416E-2</v>
      </c>
      <c r="C60" s="301">
        <f t="shared" si="9"/>
        <v>3.8396820637540741E-2</v>
      </c>
      <c r="D60" s="301">
        <f t="shared" si="9"/>
        <v>3.6254882998577993E-2</v>
      </c>
      <c r="E60" s="301">
        <f t="shared" si="9"/>
        <v>3.5506217949633614E-2</v>
      </c>
      <c r="F60" s="301">
        <f t="shared" si="9"/>
        <v>3.7199989841771877E-2</v>
      </c>
      <c r="G60" s="301">
        <f t="shared" si="9"/>
        <v>6.4655656140264015E-2</v>
      </c>
      <c r="H60" s="301">
        <f t="shared" si="9"/>
        <v>5.9088595930374702E-2</v>
      </c>
      <c r="I60" s="301">
        <f t="shared" si="9"/>
        <v>5.692056856283581E-2</v>
      </c>
      <c r="J60" s="301">
        <f t="shared" si="9"/>
        <v>5.6246764195352676E-2</v>
      </c>
      <c r="K60" s="301">
        <f t="shared" si="9"/>
        <v>5.685624189244208E-2</v>
      </c>
      <c r="L60" s="301">
        <f t="shared" si="9"/>
        <v>5.6657054293724182E-2</v>
      </c>
      <c r="M60" s="301">
        <f t="shared" si="9"/>
        <v>7.0251337665879487E-2</v>
      </c>
      <c r="N60" s="301">
        <f t="shared" si="9"/>
        <v>7.4823496139546961E-2</v>
      </c>
      <c r="O60" s="301">
        <f t="shared" si="9"/>
        <v>8.3277071854535908E-2</v>
      </c>
      <c r="P60" s="301">
        <f t="shared" si="9"/>
        <v>7.9406880264483837E-2</v>
      </c>
      <c r="Q60" s="301">
        <f t="shared" si="9"/>
        <v>6.5664054756510798E-2</v>
      </c>
      <c r="R60" s="301">
        <f t="shared" si="9"/>
        <v>8.3930231780780754E-2</v>
      </c>
      <c r="S60" s="301">
        <f t="shared" si="9"/>
        <v>8.3115490595447941E-2</v>
      </c>
      <c r="T60" s="301">
        <f t="shared" si="9"/>
        <v>7.4261880616010814E-2</v>
      </c>
      <c r="U60" s="301">
        <f t="shared" si="9"/>
        <v>8.4857974907039849E-2</v>
      </c>
      <c r="V60" s="301">
        <f t="shared" si="9"/>
        <v>8.4976855195838044E-2</v>
      </c>
      <c r="W60" s="301">
        <f t="shared" si="9"/>
        <v>6.2137817464435384E-2</v>
      </c>
      <c r="X60" s="301">
        <f t="shared" si="9"/>
        <v>6.0932292103808378E-2</v>
      </c>
      <c r="Y60" s="301">
        <f t="shared" si="9"/>
        <v>7.0172881369812201E-2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1.3640128086400759E-2</v>
      </c>
      <c r="C61" s="302">
        <f t="shared" si="10"/>
        <v>1.5037145912400471E-2</v>
      </c>
      <c r="D61" s="302">
        <f t="shared" si="10"/>
        <v>1.3657800831175475E-2</v>
      </c>
      <c r="E61" s="302">
        <f t="shared" si="10"/>
        <v>1.3193706281875653E-2</v>
      </c>
      <c r="F61" s="302">
        <f t="shared" si="10"/>
        <v>1.4283680227233655E-2</v>
      </c>
      <c r="G61" s="302">
        <f t="shared" si="10"/>
        <v>1.9905846609426771E-2</v>
      </c>
      <c r="H61" s="302">
        <f t="shared" si="10"/>
        <v>1.350602073816848E-2</v>
      </c>
      <c r="I61" s="302">
        <f t="shared" si="10"/>
        <v>1.102215089377081E-2</v>
      </c>
      <c r="J61" s="302">
        <f t="shared" si="10"/>
        <v>9.7960637342223069E-3</v>
      </c>
      <c r="K61" s="302">
        <f t="shared" si="10"/>
        <v>1.1254831423475166E-2</v>
      </c>
      <c r="L61" s="302">
        <f t="shared" si="10"/>
        <v>1.0617472725289989E-2</v>
      </c>
      <c r="M61" s="302">
        <f t="shared" si="10"/>
        <v>2.3548695173305469E-2</v>
      </c>
      <c r="N61" s="302">
        <f t="shared" si="10"/>
        <v>2.8453972499627743E-2</v>
      </c>
      <c r="O61" s="302">
        <f t="shared" si="10"/>
        <v>3.7644568768112251E-2</v>
      </c>
      <c r="P61" s="302">
        <f t="shared" si="10"/>
        <v>3.3432330808782468E-2</v>
      </c>
      <c r="Q61" s="302">
        <f t="shared" si="10"/>
        <v>1.8529990895106162E-2</v>
      </c>
      <c r="R61" s="302">
        <f t="shared" si="10"/>
        <v>3.8492175027531404E-2</v>
      </c>
      <c r="S61" s="302">
        <f t="shared" si="10"/>
        <v>3.7487907591380501E-2</v>
      </c>
      <c r="T61" s="302">
        <f t="shared" si="10"/>
        <v>2.8234363675087221E-2</v>
      </c>
      <c r="U61" s="302">
        <f t="shared" si="10"/>
        <v>4.0773044573788823E-2</v>
      </c>
      <c r="V61" s="302">
        <f t="shared" si="10"/>
        <v>4.2670403116343875E-2</v>
      </c>
      <c r="W61" s="302">
        <f t="shared" si="10"/>
        <v>1.5561309200919391E-2</v>
      </c>
      <c r="X61" s="302">
        <f t="shared" si="10"/>
        <v>1.3896695622478351E-2</v>
      </c>
      <c r="Y61" s="302">
        <f t="shared" si="10"/>
        <v>2.5638723106208378E-2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1.0812715104994508E-2</v>
      </c>
      <c r="C62" s="302">
        <f t="shared" si="11"/>
        <v>1.1934418248630521E-2</v>
      </c>
      <c r="D62" s="302">
        <f t="shared" si="11"/>
        <v>1.082782989415268E-2</v>
      </c>
      <c r="E62" s="302">
        <f t="shared" si="11"/>
        <v>1.0418612249152755E-2</v>
      </c>
      <c r="F62" s="302">
        <f t="shared" si="11"/>
        <v>1.1293941788410963E-2</v>
      </c>
      <c r="G62" s="302">
        <f t="shared" si="11"/>
        <v>4.3131915137633953E-2</v>
      </c>
      <c r="H62" s="302">
        <f t="shared" si="11"/>
        <v>4.4178876740802807E-2</v>
      </c>
      <c r="I62" s="302">
        <f t="shared" si="11"/>
        <v>4.457742292604009E-2</v>
      </c>
      <c r="J62" s="302">
        <f t="shared" si="11"/>
        <v>4.5348463481301671E-2</v>
      </c>
      <c r="K62" s="302">
        <f t="shared" si="11"/>
        <v>4.4153476145530945E-2</v>
      </c>
      <c r="L62" s="302">
        <f t="shared" si="11"/>
        <v>4.4772164711556969E-2</v>
      </c>
      <c r="M62" s="302">
        <f t="shared" si="11"/>
        <v>4.6230418358047247E-2</v>
      </c>
      <c r="N62" s="302">
        <f t="shared" si="11"/>
        <v>4.5946582263946989E-2</v>
      </c>
      <c r="O62" s="302">
        <f t="shared" si="11"/>
        <v>4.5242145426690888E-2</v>
      </c>
      <c r="P62" s="302">
        <f t="shared" si="11"/>
        <v>4.5570794459319171E-2</v>
      </c>
      <c r="Q62" s="302">
        <f t="shared" si="11"/>
        <v>4.667182145738983E-2</v>
      </c>
      <c r="R62" s="302">
        <f t="shared" si="11"/>
        <v>4.4973083694617728E-2</v>
      </c>
      <c r="S62" s="302">
        <f t="shared" si="11"/>
        <v>4.522565613410022E-2</v>
      </c>
      <c r="T62" s="302">
        <f t="shared" si="11"/>
        <v>4.5387501111205195E-2</v>
      </c>
      <c r="U62" s="302">
        <f t="shared" si="11"/>
        <v>4.2952244521271443E-2</v>
      </c>
      <c r="V62" s="302">
        <f t="shared" si="11"/>
        <v>4.0306708959893425E-2</v>
      </c>
      <c r="W62" s="302">
        <f t="shared" si="11"/>
        <v>4.5694456908792258E-2</v>
      </c>
      <c r="X62" s="302">
        <f t="shared" si="11"/>
        <v>4.6324631560219501E-2</v>
      </c>
      <c r="Y62" s="302">
        <f t="shared" si="11"/>
        <v>4.2990153068678559E-2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1.177388574332015E-2</v>
      </c>
      <c r="C63" s="302">
        <f t="shared" si="12"/>
        <v>1.1425256476509743E-2</v>
      </c>
      <c r="D63" s="302">
        <f t="shared" si="12"/>
        <v>1.176925227324984E-2</v>
      </c>
      <c r="E63" s="302">
        <f t="shared" si="12"/>
        <v>1.1893899418605212E-2</v>
      </c>
      <c r="F63" s="302">
        <f t="shared" si="12"/>
        <v>1.1622367826127262E-2</v>
      </c>
      <c r="G63" s="302">
        <f t="shared" si="12"/>
        <v>1.6178943932032772E-3</v>
      </c>
      <c r="H63" s="302">
        <f t="shared" si="12"/>
        <v>1.4036984514034219E-3</v>
      </c>
      <c r="I63" s="302">
        <f t="shared" si="12"/>
        <v>1.3209947430249075E-3</v>
      </c>
      <c r="J63" s="302">
        <f t="shared" si="12"/>
        <v>1.1022369798286945E-3</v>
      </c>
      <c r="K63" s="302">
        <f t="shared" si="12"/>
        <v>1.4479343234359717E-3</v>
      </c>
      <c r="L63" s="302">
        <f t="shared" si="12"/>
        <v>1.267416856877216E-3</v>
      </c>
      <c r="M63" s="302">
        <f t="shared" si="12"/>
        <v>4.7222413452675653E-4</v>
      </c>
      <c r="N63" s="302">
        <f t="shared" si="12"/>
        <v>4.2294137597222934E-4</v>
      </c>
      <c r="O63" s="302">
        <f t="shared" si="12"/>
        <v>3.9035765973277896E-4</v>
      </c>
      <c r="P63" s="302">
        <f t="shared" si="12"/>
        <v>4.0375499638219359E-4</v>
      </c>
      <c r="Q63" s="302">
        <f t="shared" si="12"/>
        <v>4.6224240401480563E-4</v>
      </c>
      <c r="R63" s="302">
        <f t="shared" si="12"/>
        <v>4.649730586316213E-4</v>
      </c>
      <c r="S63" s="302">
        <f t="shared" si="12"/>
        <v>4.0192686996722395E-4</v>
      </c>
      <c r="T63" s="302">
        <f t="shared" si="12"/>
        <v>6.4001582971840018E-4</v>
      </c>
      <c r="U63" s="302">
        <f t="shared" si="12"/>
        <v>1.1326858119795862E-3</v>
      </c>
      <c r="V63" s="302">
        <f t="shared" si="12"/>
        <v>1.999743119600746E-3</v>
      </c>
      <c r="W63" s="302">
        <f t="shared" si="12"/>
        <v>8.8205135472372795E-4</v>
      </c>
      <c r="X63" s="302">
        <f t="shared" si="12"/>
        <v>7.1096492111052815E-4</v>
      </c>
      <c r="Y63" s="302">
        <f t="shared" si="12"/>
        <v>1.5440051949252669E-3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0.12792664686484245</v>
      </c>
      <c r="C65" s="235">
        <f t="shared" si="14"/>
        <v>0.12413868984926604</v>
      </c>
      <c r="D65" s="235">
        <f t="shared" si="14"/>
        <v>0.12787630288305377</v>
      </c>
      <c r="E65" s="235">
        <f t="shared" si="14"/>
        <v>0.12923062988216144</v>
      </c>
      <c r="F65" s="235">
        <f t="shared" si="14"/>
        <v>0.12628036121972916</v>
      </c>
      <c r="G65" s="235">
        <f t="shared" si="14"/>
        <v>1.7578886802205335E-2</v>
      </c>
      <c r="H65" s="235">
        <f t="shared" si="14"/>
        <v>1.5251586435624291E-2</v>
      </c>
      <c r="I65" s="235">
        <f t="shared" si="14"/>
        <v>1.4352986914038676E-2</v>
      </c>
      <c r="J65" s="235">
        <f t="shared" si="14"/>
        <v>1.1976121049069503E-2</v>
      </c>
      <c r="K65" s="235">
        <f t="shared" si="14"/>
        <v>1.5732221877791459E-2</v>
      </c>
      <c r="L65" s="235">
        <f t="shared" si="14"/>
        <v>1.3770847808020166E-2</v>
      </c>
      <c r="M65" s="235">
        <f t="shared" si="14"/>
        <v>5.1308507162075656E-3</v>
      </c>
      <c r="N65" s="235">
        <f t="shared" si="14"/>
        <v>4.5953794038834095E-3</v>
      </c>
      <c r="O65" s="235">
        <f t="shared" si="14"/>
        <v>4.2413479777441429E-3</v>
      </c>
      <c r="P65" s="235">
        <f t="shared" si="14"/>
        <v>4.3869138845180769E-3</v>
      </c>
      <c r="Q65" s="235">
        <f t="shared" si="14"/>
        <v>5.0223963501520048E-3</v>
      </c>
      <c r="R65" s="235">
        <f t="shared" si="14"/>
        <v>5.0520656960664099E-3</v>
      </c>
      <c r="S65" s="235">
        <f t="shared" si="14"/>
        <v>4.3670507664778178E-3</v>
      </c>
      <c r="T65" s="235">
        <f t="shared" si="14"/>
        <v>6.9539556286883682E-3</v>
      </c>
      <c r="U65" s="235">
        <f t="shared" si="14"/>
        <v>1.2306956347027444E-2</v>
      </c>
      <c r="V65" s="235">
        <f t="shared" si="14"/>
        <v>2.1727782777805644E-2</v>
      </c>
      <c r="W65" s="235">
        <f t="shared" si="14"/>
        <v>9.5837410547674265E-3</v>
      </c>
      <c r="X65" s="235">
        <f t="shared" si="14"/>
        <v>7.7248378639819815E-3</v>
      </c>
      <c r="Y65" s="235">
        <f t="shared" si="14"/>
        <v>1.6776059461996087E-2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341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>IF(B$5=0,0,B$5/WWP_fec!B$5)</f>
        <v>0.5002469880083904</v>
      </c>
      <c r="C69" s="322">
        <f>IF(C$5=0,0,C$5/WWP_fec!C$5)</f>
        <v>0.49784041563210429</v>
      </c>
      <c r="D69" s="322">
        <f>IF(D$5=0,0,D$5/WWP_fec!D$5)</f>
        <v>0.50018353607518118</v>
      </c>
      <c r="E69" s="322">
        <f>IF(E$5=0,0,E$5/WWP_fec!E$5)</f>
        <v>0.50229514924759944</v>
      </c>
      <c r="F69" s="322">
        <f>IF(F$5=0,0,F$5/WWP_fec!F$5)</f>
        <v>0.50039021364728231</v>
      </c>
      <c r="G69" s="322">
        <f>IF(G$5=0,0,G$5/WWP_fec!G$5)</f>
        <v>0.41120226260059239</v>
      </c>
      <c r="H69" s="322">
        <f>IF(H$5=0,0,H$5/WWP_fec!H$5)</f>
        <v>0.41039008159436896</v>
      </c>
      <c r="I69" s="322">
        <f>IF(I$5=0,0,I$5/WWP_fec!I$5)</f>
        <v>0.41008962260969839</v>
      </c>
      <c r="J69" s="322">
        <f>IF(J$5=0,0,J$5/WWP_fec!J$5)</f>
        <v>0.40891840683595965</v>
      </c>
      <c r="K69" s="322">
        <f>IF(K$5=0,0,K$5/WWP_fec!K$5)</f>
        <v>0.41091283404811163</v>
      </c>
      <c r="L69" s="322">
        <f>IF(L$5=0,0,L$5/WWP_fec!L$5)</f>
        <v>0.40976399501009536</v>
      </c>
      <c r="M69" s="322">
        <f>IF(M$5=0,0,M$5/WWP_fec!M$5)</f>
        <v>0.40587678930906629</v>
      </c>
      <c r="N69" s="322">
        <f>IF(N$5=0,0,N$5/WWP_fec!N$5)</f>
        <v>0.40629759899572471</v>
      </c>
      <c r="O69" s="322">
        <f>IF(O$5=0,0,O$5/WWP_fec!O$5)</f>
        <v>0.40777580155638099</v>
      </c>
      <c r="P69" s="322">
        <f>IF(P$5=0,0,P$5/WWP_fec!P$5)</f>
        <v>0.40696996076630204</v>
      </c>
      <c r="Q69" s="322">
        <f>IF(Q$5=0,0,Q$5/WWP_fec!Q$5)</f>
        <v>0.40559646840403135</v>
      </c>
      <c r="R69" s="322">
        <f>IF(R$5=0,0,R$5/WWP_fec!R$5)</f>
        <v>0.40827376967268647</v>
      </c>
      <c r="S69" s="322">
        <f>IF(S$5=0,0,S$5/WWP_fec!S$5)</f>
        <v>0.40775433882099321</v>
      </c>
      <c r="T69" s="322">
        <f>IF(T$5=0,0,T$5/WWP_fec!T$5)</f>
        <v>0.40698539898571362</v>
      </c>
      <c r="U69" s="322">
        <f>IF(U$5=0,0,U$5/WWP_fec!U$5)</f>
        <v>0.43331108736992091</v>
      </c>
      <c r="V69" s="322">
        <f>IF(V$5=0,0,V$5/WWP_fec!V$5)</f>
        <v>0.43732906558765378</v>
      </c>
      <c r="W69" s="322">
        <f>IF(W$5=0,0,W$5/WWP_fec!W$5)</f>
        <v>0.4194241803722476</v>
      </c>
      <c r="X69" s="322">
        <f>IF(X$5=0,0,X$5/WWP_fec!X$5)</f>
        <v>0.41956548489814133</v>
      </c>
      <c r="Y69" s="322">
        <f>IF(Y$5=0,0,Y$5/WWP_fec!Y$5)</f>
        <v>0.44562652661166025</v>
      </c>
      <c r="DA69" s="95"/>
    </row>
    <row r="70" spans="1:105" ht="12" customHeight="1" x14ac:dyDescent="0.25">
      <c r="A70" s="55" t="s">
        <v>91</v>
      </c>
      <c r="B70" s="334">
        <f>IF(B$6=0,0,B$6/WWP_fec!B$6)</f>
        <v>0.47941791370149034</v>
      </c>
      <c r="C70" s="334">
        <f>IF(C$6=0,0,C$6/WWP_fec!C$6)</f>
        <v>0.47941791370149056</v>
      </c>
      <c r="D70" s="334">
        <f>IF(D$6=0,0,D$6/WWP_fec!D$6)</f>
        <v>0.47941791370149039</v>
      </c>
      <c r="E70" s="334">
        <f>IF(E$6=0,0,E$6/WWP_fec!E$6)</f>
        <v>0.47941791370149028</v>
      </c>
      <c r="F70" s="334">
        <f>IF(F$6=0,0,F$6/WWP_fec!F$6)</f>
        <v>0.47941791370149039</v>
      </c>
      <c r="G70" s="334">
        <f>IF(G$6=0,0,G$6/WWP_fec!G$6)</f>
        <v>0.47941791370149039</v>
      </c>
      <c r="H70" s="334">
        <f>IF(H$6=0,0,H$6/WWP_fec!H$6)</f>
        <v>0.47941791370149051</v>
      </c>
      <c r="I70" s="334">
        <f>IF(I$6=0,0,I$6/WWP_fec!I$6)</f>
        <v>0.47941791370149062</v>
      </c>
      <c r="J70" s="334">
        <f>IF(J$6=0,0,J$6/WWP_fec!J$6)</f>
        <v>0.47941791370149034</v>
      </c>
      <c r="K70" s="334">
        <f>IF(K$6=0,0,K$6/WWP_fec!K$6)</f>
        <v>0.47941791370149051</v>
      </c>
      <c r="L70" s="334">
        <f>IF(L$6=0,0,L$6/WWP_fec!L$6)</f>
        <v>0.47941791370149039</v>
      </c>
      <c r="M70" s="334">
        <f>IF(M$6=0,0,M$6/WWP_fec!M$6)</f>
        <v>0.47941791370149045</v>
      </c>
      <c r="N70" s="334">
        <f>IF(N$6=0,0,N$6/WWP_fec!N$6)</f>
        <v>0.47941791370149034</v>
      </c>
      <c r="O70" s="334">
        <f>IF(O$6=0,0,O$6/WWP_fec!O$6)</f>
        <v>0.47941791370149056</v>
      </c>
      <c r="P70" s="334">
        <f>IF(P$6=0,0,P$6/WWP_fec!P$6)</f>
        <v>0.47941791370149039</v>
      </c>
      <c r="Q70" s="334">
        <f>IF(Q$6=0,0,Q$6/WWP_fec!Q$6)</f>
        <v>0.47941791370149051</v>
      </c>
      <c r="R70" s="334">
        <f>IF(R$6=0,0,R$6/WWP_fec!R$6)</f>
        <v>0.47941791370149078</v>
      </c>
      <c r="S70" s="334">
        <f>IF(S$6=0,0,S$6/WWP_fec!S$6)</f>
        <v>0.47941791370149056</v>
      </c>
      <c r="T70" s="334">
        <f>IF(T$6=0,0,T$6/WWP_fec!T$6)</f>
        <v>0.47941791370149034</v>
      </c>
      <c r="U70" s="334">
        <f>IF(U$6=0,0,U$6/WWP_fec!U$6)</f>
        <v>0.47941791370149056</v>
      </c>
      <c r="V70" s="334">
        <f>IF(V$6=0,0,V$6/WWP_fec!V$6)</f>
        <v>0.47941791370149045</v>
      </c>
      <c r="W70" s="334">
        <f>IF(W$6=0,0,W$6/WWP_fec!W$6)</f>
        <v>0.47941791370149034</v>
      </c>
      <c r="X70" s="334">
        <f>IF(X$6=0,0,X$6/WWP_fec!X$6)</f>
        <v>0.47941791370149051</v>
      </c>
      <c r="Y70" s="334">
        <f>IF(Y$6=0,0,Y$6/WWP_fec!Y$6)</f>
        <v>0.47941791370149051</v>
      </c>
      <c r="DA70" s="67"/>
    </row>
    <row r="71" spans="1:105" ht="12" customHeight="1" x14ac:dyDescent="0.25">
      <c r="A71" s="173" t="s">
        <v>92</v>
      </c>
      <c r="B71" s="335">
        <f>IF(B$7=0,0,B$7/WWP_fec!B$7)</f>
        <v>0.12437666329369301</v>
      </c>
      <c r="C71" s="335">
        <f>IF(C$7=0,0,C$7/WWP_fec!C$7)</f>
        <v>0.12437666329369301</v>
      </c>
      <c r="D71" s="335">
        <f>IF(D$7=0,0,D$7/WWP_fec!D$7)</f>
        <v>0.12437666329369301</v>
      </c>
      <c r="E71" s="335">
        <f>IF(E$7=0,0,E$7/WWP_fec!E$7)</f>
        <v>0.12437666329369304</v>
      </c>
      <c r="F71" s="335">
        <f>IF(F$7=0,0,F$7/WWP_fec!F$7)</f>
        <v>0.12437666329369299</v>
      </c>
      <c r="G71" s="335">
        <f>IF(G$7=0,0,G$7/WWP_fec!G$7)</f>
        <v>0.12437666329369299</v>
      </c>
      <c r="H71" s="335">
        <f>IF(H$7=0,0,H$7/WWP_fec!H$7)</f>
        <v>0.12437666329369301</v>
      </c>
      <c r="I71" s="335">
        <f>IF(I$7=0,0,I$7/WWP_fec!I$7)</f>
        <v>0.12437666329369301</v>
      </c>
      <c r="J71" s="335">
        <f>IF(J$7=0,0,J$7/WWP_fec!J$7)</f>
        <v>0.12437666329369305</v>
      </c>
      <c r="K71" s="335">
        <f>IF(K$7=0,0,K$7/WWP_fec!K$7)</f>
        <v>0.12437666329369305</v>
      </c>
      <c r="L71" s="335">
        <f>IF(L$7=0,0,L$7/WWP_fec!L$7)</f>
        <v>0.12437666329369305</v>
      </c>
      <c r="M71" s="335">
        <f>IF(M$7=0,0,M$7/WWP_fec!M$7)</f>
        <v>0.12437666329369303</v>
      </c>
      <c r="N71" s="335">
        <f>IF(N$7=0,0,N$7/WWP_fec!N$7)</f>
        <v>0.12437666329369301</v>
      </c>
      <c r="O71" s="335">
        <f>IF(O$7=0,0,O$7/WWP_fec!O$7)</f>
        <v>0.12437666329369304</v>
      </c>
      <c r="P71" s="335">
        <f>IF(P$7=0,0,P$7/WWP_fec!P$7)</f>
        <v>0.12437666329369303</v>
      </c>
      <c r="Q71" s="335">
        <f>IF(Q$7=0,0,Q$7/WWP_fec!Q$7)</f>
        <v>0.12437666329369303</v>
      </c>
      <c r="R71" s="335">
        <f>IF(R$7=0,0,R$7/WWP_fec!R$7)</f>
        <v>0.124376663293693</v>
      </c>
      <c r="S71" s="335">
        <f>IF(S$7=0,0,S$7/WWP_fec!S$7)</f>
        <v>0.12437666329369308</v>
      </c>
      <c r="T71" s="335">
        <f>IF(T$7=0,0,T$7/WWP_fec!T$7)</f>
        <v>0.12437666329369305</v>
      </c>
      <c r="U71" s="335">
        <f>IF(U$7=0,0,U$7/WWP_fec!U$7)</f>
        <v>0.12437666329369304</v>
      </c>
      <c r="V71" s="335">
        <f>IF(V$7=0,0,V$7/WWP_fec!V$7)</f>
        <v>0.12437666329369301</v>
      </c>
      <c r="W71" s="335">
        <f>IF(W$7=0,0,W$7/WWP_fec!W$7)</f>
        <v>0.12437666329369299</v>
      </c>
      <c r="X71" s="335">
        <f>IF(X$7=0,0,X$7/WWP_fec!X$7)</f>
        <v>0.12437666329369304</v>
      </c>
      <c r="Y71" s="335">
        <f>IF(Y$7=0,0,Y$7/WWP_fec!Y$7)</f>
        <v>0.1243766632936931</v>
      </c>
      <c r="DA71" s="177"/>
    </row>
    <row r="72" spans="1:105" ht="12" customHeight="1" x14ac:dyDescent="0.25">
      <c r="A72" s="173" t="s">
        <v>93</v>
      </c>
      <c r="B72" s="335">
        <f>IF(B$8=0,0,B$8/WWP_fec!B$8)</f>
        <v>0.68036011625376858</v>
      </c>
      <c r="C72" s="335">
        <f>IF(C$8=0,0,C$8/WWP_fec!C$8)</f>
        <v>0.68036011625376869</v>
      </c>
      <c r="D72" s="335">
        <f>IF(D$8=0,0,D$8/WWP_fec!D$8)</f>
        <v>0.68036011625376813</v>
      </c>
      <c r="E72" s="335">
        <f>IF(E$8=0,0,E$8/WWP_fec!E$8)</f>
        <v>0.68036011625376869</v>
      </c>
      <c r="F72" s="335">
        <f>IF(F$8=0,0,F$8/WWP_fec!F$8)</f>
        <v>0.68036011625376869</v>
      </c>
      <c r="G72" s="335">
        <f>IF(G$8=0,0,G$8/WWP_fec!G$8)</f>
        <v>0.68036011625376835</v>
      </c>
      <c r="H72" s="335">
        <f>IF(H$8=0,0,H$8/WWP_fec!H$8)</f>
        <v>0.68036011625376824</v>
      </c>
      <c r="I72" s="335">
        <f>IF(I$8=0,0,I$8/WWP_fec!I$8)</f>
        <v>0.68036011625376869</v>
      </c>
      <c r="J72" s="335">
        <f>IF(J$8=0,0,J$8/WWP_fec!J$8)</f>
        <v>0.68036011625376824</v>
      </c>
      <c r="K72" s="335">
        <f>IF(K$8=0,0,K$8/WWP_fec!K$8)</f>
        <v>0.68036011625376858</v>
      </c>
      <c r="L72" s="335">
        <f>IF(L$8=0,0,L$8/WWP_fec!L$8)</f>
        <v>0.68036011625376813</v>
      </c>
      <c r="M72" s="335">
        <f>IF(M$8=0,0,M$8/WWP_fec!M$8)</f>
        <v>0.68036011625376835</v>
      </c>
      <c r="N72" s="335">
        <f>IF(N$8=0,0,N$8/WWP_fec!N$8)</f>
        <v>0.68036011625376824</v>
      </c>
      <c r="O72" s="335">
        <f>IF(O$8=0,0,O$8/WWP_fec!O$8)</f>
        <v>0.68036011625376835</v>
      </c>
      <c r="P72" s="335">
        <f>IF(P$8=0,0,P$8/WWP_fec!P$8)</f>
        <v>0.68036011625376824</v>
      </c>
      <c r="Q72" s="335">
        <f>IF(Q$8=0,0,Q$8/WWP_fec!Q$8)</f>
        <v>0.68036011625376835</v>
      </c>
      <c r="R72" s="335">
        <f>IF(R$8=0,0,R$8/WWP_fec!R$8)</f>
        <v>0.68036011625376847</v>
      </c>
      <c r="S72" s="335">
        <f>IF(S$8=0,0,S$8/WWP_fec!S$8)</f>
        <v>0.68036011625376835</v>
      </c>
      <c r="T72" s="335">
        <f>IF(T$8=0,0,T$8/WWP_fec!T$8)</f>
        <v>0.68036011625376869</v>
      </c>
      <c r="U72" s="335">
        <f>IF(U$8=0,0,U$8/WWP_fec!U$8)</f>
        <v>0.68036011625376835</v>
      </c>
      <c r="V72" s="335">
        <f>IF(V$8=0,0,V$8/WWP_fec!V$8)</f>
        <v>0.68036011625376835</v>
      </c>
      <c r="W72" s="335">
        <f>IF(W$8=0,0,W$8/WWP_fec!W$8)</f>
        <v>0.68036011625376835</v>
      </c>
      <c r="X72" s="335">
        <f>IF(X$8=0,0,X$8/WWP_fec!X$8)</f>
        <v>0.68036011625376847</v>
      </c>
      <c r="Y72" s="335">
        <f>IF(Y$8=0,0,Y$8/WWP_fec!Y$8)</f>
        <v>0.68036011625376847</v>
      </c>
      <c r="DA72" s="177"/>
    </row>
    <row r="73" spans="1:105" ht="12" customHeight="1" x14ac:dyDescent="0.25">
      <c r="A73" s="173" t="s">
        <v>94</v>
      </c>
      <c r="B73" s="335">
        <f>IF(B$9=0,0,B$9/WWP_fec!B$9)</f>
        <v>0.5064835975199834</v>
      </c>
      <c r="C73" s="335">
        <f>IF(C$9=0,0,C$9/WWP_fec!C$9)</f>
        <v>0.5064835975199834</v>
      </c>
      <c r="D73" s="335">
        <f>IF(D$9=0,0,D$9/WWP_fec!D$9)</f>
        <v>0.50648359751998351</v>
      </c>
      <c r="E73" s="335">
        <f>IF(E$9=0,0,E$9/WWP_fec!E$9)</f>
        <v>0.50648359751998329</v>
      </c>
      <c r="F73" s="335">
        <f>IF(F$9=0,0,F$9/WWP_fec!F$9)</f>
        <v>0.50648359751998351</v>
      </c>
      <c r="G73" s="335">
        <f>IF(G$9=0,0,G$9/WWP_fec!G$9)</f>
        <v>0.50648359751998362</v>
      </c>
      <c r="H73" s="335">
        <f>IF(H$9=0,0,H$9/WWP_fec!H$9)</f>
        <v>0.5064835975199834</v>
      </c>
      <c r="I73" s="335">
        <f>IF(I$9=0,0,I$9/WWP_fec!I$9)</f>
        <v>0.50648359751998351</v>
      </c>
      <c r="J73" s="335">
        <f>IF(J$9=0,0,J$9/WWP_fec!J$9)</f>
        <v>0.50648359751998351</v>
      </c>
      <c r="K73" s="335">
        <f>IF(K$9=0,0,K$9/WWP_fec!K$9)</f>
        <v>0.50648359751998351</v>
      </c>
      <c r="L73" s="335">
        <f>IF(L$9=0,0,L$9/WWP_fec!L$9)</f>
        <v>0.50648359751998351</v>
      </c>
      <c r="M73" s="335">
        <f>IF(M$9=0,0,M$9/WWP_fec!M$9)</f>
        <v>0.5064835975199834</v>
      </c>
      <c r="N73" s="335">
        <f>IF(N$9=0,0,N$9/WWP_fec!N$9)</f>
        <v>0.50648359751998351</v>
      </c>
      <c r="O73" s="335">
        <f>IF(O$9=0,0,O$9/WWP_fec!O$9)</f>
        <v>0.50648359751998362</v>
      </c>
      <c r="P73" s="335">
        <f>IF(P$9=0,0,P$9/WWP_fec!P$9)</f>
        <v>0.50648359751998351</v>
      </c>
      <c r="Q73" s="335">
        <f>IF(Q$9=0,0,Q$9/WWP_fec!Q$9)</f>
        <v>0.50648359751998351</v>
      </c>
      <c r="R73" s="335">
        <f>IF(R$9=0,0,R$9/WWP_fec!R$9)</f>
        <v>0.50648359751998351</v>
      </c>
      <c r="S73" s="335">
        <f>IF(S$9=0,0,S$9/WWP_fec!S$9)</f>
        <v>0.50648359751998351</v>
      </c>
      <c r="T73" s="335">
        <f>IF(T$9=0,0,T$9/WWP_fec!T$9)</f>
        <v>0.50648359751998351</v>
      </c>
      <c r="U73" s="335">
        <f>IF(U$9=0,0,U$9/WWP_fec!U$9)</f>
        <v>0.50648359751998329</v>
      </c>
      <c r="V73" s="335">
        <f>IF(V$9=0,0,V$9/WWP_fec!V$9)</f>
        <v>0.50648359751998362</v>
      </c>
      <c r="W73" s="335">
        <f>IF(W$9=0,0,W$9/WWP_fec!W$9)</f>
        <v>0.5064835975199834</v>
      </c>
      <c r="X73" s="335">
        <f>IF(X$9=0,0,X$9/WWP_fec!X$9)</f>
        <v>0.50648359751998362</v>
      </c>
      <c r="Y73" s="335">
        <f>IF(Y$9=0,0,Y$9/WWP_fec!Y$9)</f>
        <v>0.50648359751998351</v>
      </c>
      <c r="DA73" s="177"/>
    </row>
    <row r="74" spans="1:105" ht="12" customHeight="1" x14ac:dyDescent="0.25">
      <c r="A74" s="56" t="s">
        <v>95</v>
      </c>
      <c r="B74" s="336">
        <f>IF(B$10=0,0,B$10/WWP_fec!B$10)</f>
        <v>0.84249902220830308</v>
      </c>
      <c r="C74" s="336">
        <f>IF(C$10=0,0,C$10/WWP_fec!C$10)</f>
        <v>0.84185489196400487</v>
      </c>
      <c r="D74" s="336">
        <f>IF(D$10=0,0,D$10/WWP_fec!D$10)</f>
        <v>0.84248921409560384</v>
      </c>
      <c r="E74" s="336">
        <f>IF(E$10=0,0,E$10/WWP_fec!E$10)</f>
        <v>0.84276271490423205</v>
      </c>
      <c r="F74" s="336">
        <f>IF(F$10=0,0,F$10/WWP_fec!F$10)</f>
        <v>0.8423553951142817</v>
      </c>
      <c r="G74" s="336">
        <f>IF(G$10=0,0,G$10/WWP_fec!G$10)</f>
        <v>0.76214002570611383</v>
      </c>
      <c r="H74" s="336">
        <f>IF(H$10=0,0,H$10/WWP_fec!H$10)</f>
        <v>0.79902421495384768</v>
      </c>
      <c r="I74" s="336">
        <f>IF(I$10=0,0,I$10/WWP_fec!I$10)</f>
        <v>0.81258431917577867</v>
      </c>
      <c r="J74" s="336">
        <f>IF(J$10=0,0,J$10/WWP_fec!J$10)</f>
        <v>0.80981821832217094</v>
      </c>
      <c r="K74" s="336">
        <f>IF(K$10=0,0,K$10/WWP_fec!K$10)</f>
        <v>0.81958184858956185</v>
      </c>
      <c r="L74" s="336">
        <f>IF(L$10=0,0,L$10/WWP_fec!L$10)</f>
        <v>0.81111198296880815</v>
      </c>
      <c r="M74" s="336">
        <f>IF(M$10=0,0,M$10/WWP_fec!M$10)</f>
        <v>0.67338311273571594</v>
      </c>
      <c r="N74" s="336">
        <f>IF(N$10=0,0,N$10/WWP_fec!N$10)</f>
        <v>0.67708552253991816</v>
      </c>
      <c r="O74" s="336">
        <f>IF(O$10=0,0,O$10/WWP_fec!O$10)</f>
        <v>0.67648004387264082</v>
      </c>
      <c r="P74" s="336">
        <f>IF(P$10=0,0,P$10/WWP_fec!P$10)</f>
        <v>0.67712606822999066</v>
      </c>
      <c r="Q74" s="336">
        <f>IF(Q$10=0,0,Q$10/WWP_fec!Q$10)</f>
        <v>0.68184731676404997</v>
      </c>
      <c r="R74" s="336">
        <f>IF(R$10=0,0,R$10/WWP_fec!R$10)</f>
        <v>0.67668776312338474</v>
      </c>
      <c r="S74" s="336">
        <f>IF(S$10=0,0,S$10/WWP_fec!S$10)</f>
        <v>0.67568777628613963</v>
      </c>
      <c r="T74" s="336">
        <f>IF(T$10=0,0,T$10/WWP_fec!T$10)</f>
        <v>0.67534279529888464</v>
      </c>
      <c r="U74" s="336">
        <f>IF(U$10=0,0,U$10/WWP_fec!U$10)</f>
        <v>0.67427247376301536</v>
      </c>
      <c r="V74" s="336">
        <f>IF(V$10=0,0,V$10/WWP_fec!V$10)</f>
        <v>0.68079179999442352</v>
      </c>
      <c r="W74" s="336">
        <f>IF(W$10=0,0,W$10/WWP_fec!W$10)</f>
        <v>0.683268721359922</v>
      </c>
      <c r="X74" s="336">
        <f>IF(X$10=0,0,X$10/WWP_fec!X$10)</f>
        <v>0.66843228279377598</v>
      </c>
      <c r="Y74" s="336">
        <f>IF(Y$10=0,0,Y$10/WWP_fec!Y$10)</f>
        <v>0.6823811738569574</v>
      </c>
      <c r="DA74" s="68"/>
    </row>
    <row r="75" spans="1:105" ht="12" customHeight="1" x14ac:dyDescent="0.25">
      <c r="A75" s="174" t="s">
        <v>2898</v>
      </c>
      <c r="B75" s="349">
        <f>IF(B$16=0,0,B$16/WWP_fec!B$16)</f>
        <v>0.47620411506717303</v>
      </c>
      <c r="C75" s="349">
        <f>IF(C$16=0,0,C$16/WWP_fec!C$16)</f>
        <v>0.47465233930808953</v>
      </c>
      <c r="D75" s="349">
        <f>IF(D$16=0,0,D$16/WWP_fec!D$16)</f>
        <v>0.47607121535787938</v>
      </c>
      <c r="E75" s="349">
        <f>IF(E$16=0,0,E$16/WWP_fec!E$16)</f>
        <v>0.48128457616753562</v>
      </c>
      <c r="F75" s="349">
        <f>IF(F$16=0,0,F$16/WWP_fec!F$16)</f>
        <v>0.47956283975688602</v>
      </c>
      <c r="G75" s="349">
        <f>IF(G$16=0,0,G$16/WWP_fec!G$16)</f>
        <v>0.41448885045789474</v>
      </c>
      <c r="H75" s="349">
        <f>IF(H$16=0,0,H$16/WWP_fec!H$16)</f>
        <v>0.41432738928901569</v>
      </c>
      <c r="I75" s="349">
        <f>IF(I$16=0,0,I$16/WWP_fec!I$16)</f>
        <v>0.41429834199068927</v>
      </c>
      <c r="J75" s="349">
        <f>IF(J$16=0,0,J$16/WWP_fec!J$16)</f>
        <v>0.41428858323749346</v>
      </c>
      <c r="K75" s="349">
        <f>IF(K$16=0,0,K$16/WWP_fec!K$16)</f>
        <v>0.41430170468416483</v>
      </c>
      <c r="L75" s="349">
        <f>IF(L$16=0,0,L$16/WWP_fec!L$16)</f>
        <v>0.41429439613292329</v>
      </c>
      <c r="M75" s="349">
        <f>IF(M$16=0,0,M$16/WWP_fec!M$16)</f>
        <v>0.41462836646477885</v>
      </c>
      <c r="N75" s="349">
        <f>IF(N$16=0,0,N$16/WWP_fec!N$16)</f>
        <v>0.41496795629273803</v>
      </c>
      <c r="O75" s="349">
        <f>IF(O$16=0,0,O$16/WWP_fec!O$16)</f>
        <v>0.41628329396579306</v>
      </c>
      <c r="P75" s="349">
        <f>IF(P$16=0,0,P$16/WWP_fec!P$16)</f>
        <v>0.41553326543310265</v>
      </c>
      <c r="Q75" s="349">
        <f>IF(Q$16=0,0,Q$16/WWP_fec!Q$16)</f>
        <v>0.4144311857300223</v>
      </c>
      <c r="R75" s="349">
        <f>IF(R$16=0,0,R$16/WWP_fec!R$16)</f>
        <v>0.41650611323539355</v>
      </c>
      <c r="S75" s="349">
        <f>IF(S$16=0,0,S$16/WWP_fec!S$16)</f>
        <v>0.41625103382965445</v>
      </c>
      <c r="T75" s="349">
        <f>IF(T$16=0,0,T$16/WWP_fec!T$16)</f>
        <v>0.41496117201402682</v>
      </c>
      <c r="U75" s="349">
        <f>IF(U$16=0,0,U$16/WWP_fec!U$16)</f>
        <v>0.44268316448226086</v>
      </c>
      <c r="V75" s="349">
        <f>IF(V$16=0,0,V$16/WWP_fec!V$16)</f>
        <v>0.44438625061162018</v>
      </c>
      <c r="W75" s="349">
        <f>IF(W$16=0,0,W$16/WWP_fec!W$16)</f>
        <v>0.42818712313180068</v>
      </c>
      <c r="X75" s="349">
        <f>IF(X$16=0,0,X$16/WWP_fec!X$16)</f>
        <v>0.42908035430701424</v>
      </c>
      <c r="Y75" s="349">
        <f>IF(Y$16=0,0,Y$16/WWP_fec!Y$16)</f>
        <v>0.4561022708363146</v>
      </c>
      <c r="DA75" s="178"/>
    </row>
    <row r="76" spans="1:105" ht="12" customHeight="1" x14ac:dyDescent="0.25">
      <c r="A76" s="174" t="s">
        <v>2910</v>
      </c>
      <c r="B76" s="349">
        <f>IF(B$27=0,0,B$27/WWP_fec!B$27)</f>
        <v>0.44352464667401448</v>
      </c>
      <c r="C76" s="349">
        <f>IF(C$27=0,0,C$27/WWP_fec!C$27)</f>
        <v>0.4435246466740147</v>
      </c>
      <c r="D76" s="349">
        <f>IF(D$27=0,0,D$27/WWP_fec!D$27)</f>
        <v>0.44352464667401481</v>
      </c>
      <c r="E76" s="349">
        <f>IF(E$27=0,0,E$27/WWP_fec!E$27)</f>
        <v>0.44352464667401453</v>
      </c>
      <c r="F76" s="349">
        <f>IF(F$27=0,0,F$27/WWP_fec!F$27)</f>
        <v>0.44352464667401453</v>
      </c>
      <c r="G76" s="349">
        <f>IF(G$27=0,0,G$27/WWP_fec!G$27)</f>
        <v>0.4435246466740147</v>
      </c>
      <c r="H76" s="349">
        <f>IF(H$27=0,0,H$27/WWP_fec!H$27)</f>
        <v>0.44352464667401453</v>
      </c>
      <c r="I76" s="349">
        <f>IF(I$27=0,0,I$27/WWP_fec!I$27)</f>
        <v>0.44352464667401453</v>
      </c>
      <c r="J76" s="349">
        <f>IF(J$27=0,0,J$27/WWP_fec!J$27)</f>
        <v>0.44352464667401459</v>
      </c>
      <c r="K76" s="349">
        <f>IF(K$27=0,0,K$27/WWP_fec!K$27)</f>
        <v>0.44352464667401459</v>
      </c>
      <c r="L76" s="349">
        <f>IF(L$27=0,0,L$27/WWP_fec!L$27)</f>
        <v>0.44352464667401459</v>
      </c>
      <c r="M76" s="349">
        <f>IF(M$27=0,0,M$27/WWP_fec!M$27)</f>
        <v>0.44352464667401442</v>
      </c>
      <c r="N76" s="349">
        <f>IF(N$27=0,0,N$27/WWP_fec!N$27)</f>
        <v>0.44352464667401464</v>
      </c>
      <c r="O76" s="349">
        <f>IF(O$27=0,0,O$27/WWP_fec!O$27)</f>
        <v>0.4435246466740147</v>
      </c>
      <c r="P76" s="349">
        <f>IF(P$27=0,0,P$27/WWP_fec!P$27)</f>
        <v>0.44352464667401459</v>
      </c>
      <c r="Q76" s="349">
        <f>IF(Q$27=0,0,Q$27/WWP_fec!Q$27)</f>
        <v>0.44352464667401448</v>
      </c>
      <c r="R76" s="349">
        <f>IF(R$27=0,0,R$27/WWP_fec!R$27)</f>
        <v>0.44352464667401476</v>
      </c>
      <c r="S76" s="349">
        <f>IF(S$27=0,0,S$27/WWP_fec!S$27)</f>
        <v>0.4435246466740147</v>
      </c>
      <c r="T76" s="349">
        <f>IF(T$27=0,0,T$27/WWP_fec!T$27)</f>
        <v>0.44352464667401476</v>
      </c>
      <c r="U76" s="349">
        <f>IF(U$27=0,0,U$27/WWP_fec!U$27)</f>
        <v>0.4435246466740147</v>
      </c>
      <c r="V76" s="349">
        <f>IF(V$27=0,0,V$27/WWP_fec!V$27)</f>
        <v>0.44352464667401476</v>
      </c>
      <c r="W76" s="349">
        <f>IF(W$27=0,0,W$27/WWP_fec!W$27)</f>
        <v>0.44352464667401459</v>
      </c>
      <c r="X76" s="349">
        <f>IF(X$27=0,0,X$27/WWP_fec!X$27)</f>
        <v>0.44352464667401459</v>
      </c>
      <c r="Y76" s="349">
        <f>IF(Y$27=0,0,Y$27/WWP_fec!Y$27)</f>
        <v>0.44352464667401459</v>
      </c>
      <c r="DA76" s="178"/>
    </row>
    <row r="77" spans="1:105" ht="12" customHeight="1" x14ac:dyDescent="0.25">
      <c r="A77" s="174" t="s">
        <v>2912</v>
      </c>
      <c r="B77" s="349">
        <f>IF(B$28=0,0,B$28/WWP_fec!B$28)</f>
        <v>0.3481069366974604</v>
      </c>
      <c r="C77" s="349">
        <f>IF(C$28=0,0,C$28/WWP_fec!C$28)</f>
        <v>0.34411820385384373</v>
      </c>
      <c r="D77" s="349">
        <f>IF(D$28=0,0,D$28/WWP_fec!D$28)</f>
        <v>0.34797876675661749</v>
      </c>
      <c r="E77" s="349">
        <f>IF(E$28=0,0,E$28/WWP_fec!E$28)</f>
        <v>0.3524749131714508</v>
      </c>
      <c r="F77" s="349">
        <f>IF(F$28=0,0,F$28/WWP_fec!F$28)</f>
        <v>0.34896554615262249</v>
      </c>
      <c r="G77" s="349">
        <f>IF(G$28=0,0,G$28/WWP_fec!G$28)</f>
        <v>0.28580086364181884</v>
      </c>
      <c r="H77" s="349">
        <f>IF(H$28=0,0,H$28/WWP_fec!H$28)</f>
        <v>0.28122642966453193</v>
      </c>
      <c r="I77" s="349">
        <f>IF(I$28=0,0,I$28/WWP_fec!I$28)</f>
        <v>0.27905242378044259</v>
      </c>
      <c r="J77" s="349">
        <f>IF(J$28=0,0,J$28/WWP_fec!J$28)</f>
        <v>0.27792235823977113</v>
      </c>
      <c r="K77" s="349">
        <f>IF(K$28=0,0,K$28/WWP_fec!K$28)</f>
        <v>0.27999660746411803</v>
      </c>
      <c r="L77" s="349">
        <f>IF(L$28=0,0,L$28/WWP_fec!L$28)</f>
        <v>0.27836028326025597</v>
      </c>
      <c r="M77" s="349">
        <f>IF(M$28=0,0,M$28/WWP_fec!M$28)</f>
        <v>0.28714062104062449</v>
      </c>
      <c r="N77" s="349">
        <f>IF(N$28=0,0,N$28/WWP_fec!N$28)</f>
        <v>0.29074873530342199</v>
      </c>
      <c r="O77" s="349">
        <f>IF(O$28=0,0,O$28/WWP_fec!O$28)</f>
        <v>0.29619672919007128</v>
      </c>
      <c r="P77" s="349">
        <f>IF(P$28=0,0,P$28/WWP_fec!P$28)</f>
        <v>0.29381238607305771</v>
      </c>
      <c r="Q77" s="349">
        <f>IF(Q$28=0,0,Q$28/WWP_fec!Q$28)</f>
        <v>0.28407996101731603</v>
      </c>
      <c r="R77" s="349">
        <f>IF(R$28=0,0,R$28/WWP_fec!R$28)</f>
        <v>0.29686578311268957</v>
      </c>
      <c r="S77" s="349">
        <f>IF(S$28=0,0,S$28/WWP_fec!S$28)</f>
        <v>0.29602094800701334</v>
      </c>
      <c r="T77" s="349">
        <f>IF(T$28=0,0,T$28/WWP_fec!T$28)</f>
        <v>0.29059449344156479</v>
      </c>
      <c r="U77" s="349">
        <f>IF(U$28=0,0,U$28/WWP_fec!U$28)</f>
        <v>0.30869917059370905</v>
      </c>
      <c r="V77" s="349">
        <f>IF(V$28=0,0,V$28/WWP_fec!V$28)</f>
        <v>0.31037711820425329</v>
      </c>
      <c r="W77" s="349">
        <f>IF(W$28=0,0,W$28/WWP_fec!W$28)</f>
        <v>0.28589886035865042</v>
      </c>
      <c r="X77" s="349">
        <f>IF(X$28=0,0,X$28/WWP_fec!X$28)</f>
        <v>0.28507422276583633</v>
      </c>
      <c r="Y77" s="349">
        <f>IF(Y$28=0,0,Y$28/WWP_fec!Y$28)</f>
        <v>0.30332880960408865</v>
      </c>
      <c r="DA77" s="178"/>
    </row>
    <row r="78" spans="1:105" ht="12" customHeight="1" x14ac:dyDescent="0.25">
      <c r="A78" s="41" t="s">
        <v>2936</v>
      </c>
      <c r="B78" s="337">
        <f>IF(B$48=0,0,B$48/WWP_fec!B$48)</f>
        <v>0.51744542111968395</v>
      </c>
      <c r="C78" s="337">
        <f>IF(C$48=0,0,C$48/WWP_fec!C$48)</f>
        <v>0.51744542111968339</v>
      </c>
      <c r="D78" s="337">
        <f>IF(D$48=0,0,D$48/WWP_fec!D$48)</f>
        <v>0.51744542111968372</v>
      </c>
      <c r="E78" s="337">
        <f>IF(E$48=0,0,E$48/WWP_fec!E$48)</f>
        <v>0.51744542111968372</v>
      </c>
      <c r="F78" s="337">
        <f>IF(F$48=0,0,F$48/WWP_fec!F$48)</f>
        <v>0.5174454211196835</v>
      </c>
      <c r="G78" s="337">
        <f>IF(G$48=0,0,G$48/WWP_fec!G$48)</f>
        <v>0.5174454211196835</v>
      </c>
      <c r="H78" s="337">
        <f>IF(H$48=0,0,H$48/WWP_fec!H$48)</f>
        <v>0.51744542111968383</v>
      </c>
      <c r="I78" s="337">
        <f>IF(I$48=0,0,I$48/WWP_fec!I$48)</f>
        <v>0.51744542111968383</v>
      </c>
      <c r="J78" s="337">
        <f>IF(J$48=0,0,J$48/WWP_fec!J$48)</f>
        <v>0.51744542111968372</v>
      </c>
      <c r="K78" s="337">
        <f>IF(K$48=0,0,K$48/WWP_fec!K$48)</f>
        <v>0.51744542111968383</v>
      </c>
      <c r="L78" s="337">
        <f>IF(L$48=0,0,L$48/WWP_fec!L$48)</f>
        <v>0.51744542111968372</v>
      </c>
      <c r="M78" s="337">
        <f>IF(M$48=0,0,M$48/WWP_fec!M$48)</f>
        <v>0.51744542111968383</v>
      </c>
      <c r="N78" s="337">
        <f>IF(N$48=0,0,N$48/WWP_fec!N$48)</f>
        <v>0.51744542111968372</v>
      </c>
      <c r="O78" s="337">
        <f>IF(O$48=0,0,O$48/WWP_fec!O$48)</f>
        <v>0.5174454211196835</v>
      </c>
      <c r="P78" s="337">
        <f>IF(P$48=0,0,P$48/WWP_fec!P$48)</f>
        <v>0.51744542111968372</v>
      </c>
      <c r="Q78" s="337">
        <f>IF(Q$48=0,0,Q$48/WWP_fec!Q$48)</f>
        <v>0.51744542111968361</v>
      </c>
      <c r="R78" s="337">
        <f>IF(R$48=0,0,R$48/WWP_fec!R$48)</f>
        <v>0.51744542111968372</v>
      </c>
      <c r="S78" s="337">
        <f>IF(S$48=0,0,S$48/WWP_fec!S$48)</f>
        <v>0.51744542111968383</v>
      </c>
      <c r="T78" s="337">
        <f>IF(T$48=0,0,T$48/WWP_fec!T$48)</f>
        <v>0.51744542111968361</v>
      </c>
      <c r="U78" s="337">
        <f>IF(U$48=0,0,U$48/WWP_fec!U$48)</f>
        <v>0.51744542111968383</v>
      </c>
      <c r="V78" s="337">
        <f>IF(V$48=0,0,V$48/WWP_fec!V$48)</f>
        <v>0.51744542111968372</v>
      </c>
      <c r="W78" s="337">
        <f>IF(W$48=0,0,W$48/WWP_fec!W$48)</f>
        <v>0.51744542111968372</v>
      </c>
      <c r="X78" s="337">
        <f>IF(X$48=0,0,X$48/WWP_fec!X$48)</f>
        <v>0.51744542111968383</v>
      </c>
      <c r="Y78" s="337">
        <f>IF(Y$48=0,0,Y$48/WWP_fec!Y$48)</f>
        <v>0.51744542111968361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CO2 emissions"</f>
        <v>LU: Wood and wood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1.666208881693884</v>
      </c>
      <c r="C5" s="223">
        <v>1.6322234414642329</v>
      </c>
      <c r="D5" s="223">
        <v>1.6741015216987269</v>
      </c>
      <c r="E5" s="223">
        <v>1.6585225217747099</v>
      </c>
      <c r="F5" s="223">
        <v>1.9600725619040491</v>
      </c>
      <c r="G5" s="223">
        <v>1.934986320235178</v>
      </c>
      <c r="H5" s="223">
        <v>1.103752440323738</v>
      </c>
      <c r="I5" s="223">
        <v>0.93222360017740658</v>
      </c>
      <c r="J5" s="223">
        <v>0.82717308020357805</v>
      </c>
      <c r="K5" s="223">
        <v>0.75135708025914294</v>
      </c>
      <c r="L5" s="223">
        <v>0.86090364017514853</v>
      </c>
      <c r="M5" s="223">
        <v>1.990350194893489</v>
      </c>
      <c r="N5" s="223">
        <v>2.191268701875758</v>
      </c>
      <c r="O5" s="223">
        <v>3.7518724073061098</v>
      </c>
      <c r="P5" s="223">
        <v>3.6311897066623331</v>
      </c>
      <c r="Q5" s="223">
        <v>1.4387840189932191</v>
      </c>
      <c r="R5" s="223">
        <v>4.4827108858930043</v>
      </c>
      <c r="S5" s="223">
        <v>3.7957174680963819</v>
      </c>
      <c r="T5" s="223">
        <v>1.4407277769954909</v>
      </c>
      <c r="U5" s="223">
        <v>1.742651826481769</v>
      </c>
      <c r="V5" s="223">
        <v>2.5957574700358221</v>
      </c>
      <c r="W5" s="223">
        <v>0.78139695616765792</v>
      </c>
      <c r="X5" s="223">
        <v>0.59899312602020471</v>
      </c>
      <c r="Y5" s="223">
        <v>0.57109962923678048</v>
      </c>
      <c r="DA5" s="89" t="s">
        <v>2981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2982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2983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2984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2985</v>
      </c>
    </row>
    <row r="10" spans="1:105" ht="12" customHeight="1" x14ac:dyDescent="0.25">
      <c r="A10" s="56" t="s">
        <v>95</v>
      </c>
      <c r="B10" s="260">
        <v>1.9358754802664151E-3</v>
      </c>
      <c r="C10" s="260">
        <v>2.4246550991949278E-3</v>
      </c>
      <c r="D10" s="260">
        <v>1.952585728907056E-3</v>
      </c>
      <c r="E10" s="260">
        <v>1.7289621446779199E-3</v>
      </c>
      <c r="F10" s="260">
        <v>2.497589914048204E-3</v>
      </c>
      <c r="G10" s="260">
        <v>0.18918792435567119</v>
      </c>
      <c r="H10" s="260">
        <v>7.7622999637511902E-2</v>
      </c>
      <c r="I10" s="260">
        <v>5.2435800387547207E-2</v>
      </c>
      <c r="J10" s="260">
        <v>5.0842976130702183E-2</v>
      </c>
      <c r="K10" s="260">
        <v>3.6893713231463302E-2</v>
      </c>
      <c r="L10" s="260">
        <v>4.9198587023044291E-2</v>
      </c>
      <c r="M10" s="260">
        <v>0.39170667999808639</v>
      </c>
      <c r="N10" s="260">
        <v>0.42769951811581791</v>
      </c>
      <c r="O10" s="260">
        <v>0.65353064512794101</v>
      </c>
      <c r="P10" s="260">
        <v>0.67521537723889757</v>
      </c>
      <c r="Q10" s="260">
        <v>0.28199317217129682</v>
      </c>
      <c r="R10" s="260">
        <v>0.75512230071470376</v>
      </c>
      <c r="S10" s="260">
        <v>0.66095060756546753</v>
      </c>
      <c r="T10" s="260">
        <v>0.26346141484189067</v>
      </c>
      <c r="U10" s="260">
        <v>0.22454015255886739</v>
      </c>
      <c r="V10" s="260">
        <v>0.2483522138819948</v>
      </c>
      <c r="W10" s="260">
        <v>0.1133303805193332</v>
      </c>
      <c r="X10" s="260">
        <v>9.369868786331767E-2</v>
      </c>
      <c r="Y10" s="260">
        <v>7.2135157105841341E-2</v>
      </c>
      <c r="DA10" s="68" t="s">
        <v>2986</v>
      </c>
    </row>
    <row r="11" spans="1:105" ht="12" customHeight="1" x14ac:dyDescent="0.25">
      <c r="A11" s="37" t="s">
        <v>159</v>
      </c>
      <c r="B11" s="226">
        <v>1.2288867872642839E-3</v>
      </c>
      <c r="C11" s="226">
        <v>1.664729785335925E-3</v>
      </c>
      <c r="D11" s="226">
        <v>1.2482740816109549E-3</v>
      </c>
      <c r="E11" s="226">
        <v>7.8449089348270622E-4</v>
      </c>
      <c r="F11" s="226">
        <v>1.291675102472582E-3</v>
      </c>
      <c r="G11" s="226">
        <v>8.7712823141748442E-2</v>
      </c>
      <c r="H11" s="226">
        <v>3.0766868944467628E-2</v>
      </c>
      <c r="I11" s="226">
        <v>2.1786884616230271E-2</v>
      </c>
      <c r="J11" s="226">
        <v>1.393715746374651E-2</v>
      </c>
      <c r="K11" s="226">
        <v>1.0505121063321011E-2</v>
      </c>
      <c r="L11" s="226">
        <v>2.393417417377821E-2</v>
      </c>
      <c r="M11" s="226">
        <v>5.1449157411094099E-2</v>
      </c>
      <c r="N11" s="226">
        <v>1.046549781584249E-2</v>
      </c>
      <c r="O11" s="226">
        <v>1.314997844195989E-2</v>
      </c>
      <c r="P11" s="226">
        <v>8.1846109168205554E-3</v>
      </c>
      <c r="Q11" s="226">
        <v>7.9993578867054889E-3</v>
      </c>
      <c r="R11" s="226">
        <v>1.482897780391388E-2</v>
      </c>
      <c r="S11" s="226">
        <v>2.4108111654729921E-2</v>
      </c>
      <c r="T11" s="226">
        <v>3.0488483036515829E-2</v>
      </c>
      <c r="U11" s="226">
        <v>3.4887523217404209E-2</v>
      </c>
      <c r="V11" s="226">
        <v>7.2892498249267385E-2</v>
      </c>
      <c r="W11" s="226">
        <v>0.1018312853708262</v>
      </c>
      <c r="X11" s="226">
        <v>8.6169274403772492E-2</v>
      </c>
      <c r="Y11" s="226">
        <v>6.6007038598087014E-2</v>
      </c>
      <c r="DA11" s="69" t="s">
        <v>2987</v>
      </c>
    </row>
    <row r="12" spans="1:105" ht="12" customHeight="1" x14ac:dyDescent="0.25">
      <c r="A12" s="37" t="s">
        <v>35</v>
      </c>
      <c r="B12" s="226">
        <v>7.0698869300213146E-4</v>
      </c>
      <c r="C12" s="226">
        <v>7.5992531385900308E-4</v>
      </c>
      <c r="D12" s="226">
        <v>7.0431164729610073E-4</v>
      </c>
      <c r="E12" s="226">
        <v>9.444712511952134E-4</v>
      </c>
      <c r="F12" s="226">
        <v>1.205914811575622E-3</v>
      </c>
      <c r="G12" s="226">
        <v>0.10147510121392279</v>
      </c>
      <c r="H12" s="226">
        <v>4.6856130693044271E-2</v>
      </c>
      <c r="I12" s="226">
        <v>3.064891577131694E-2</v>
      </c>
      <c r="J12" s="226">
        <v>3.6905818666955671E-2</v>
      </c>
      <c r="K12" s="226">
        <v>2.6388592168142291E-2</v>
      </c>
      <c r="L12" s="226">
        <v>2.5264412849266081E-2</v>
      </c>
      <c r="M12" s="226">
        <v>0.34025752258699232</v>
      </c>
      <c r="N12" s="226">
        <v>0.41723402029997542</v>
      </c>
      <c r="O12" s="226">
        <v>0.64038066668598115</v>
      </c>
      <c r="P12" s="226">
        <v>0.66703076632207703</v>
      </c>
      <c r="Q12" s="226">
        <v>0.27399381428459141</v>
      </c>
      <c r="R12" s="226">
        <v>0.74029332291078986</v>
      </c>
      <c r="S12" s="226">
        <v>0.6368424959107376</v>
      </c>
      <c r="T12" s="226">
        <v>0.2329729318053749</v>
      </c>
      <c r="U12" s="226">
        <v>0.18965262934146321</v>
      </c>
      <c r="V12" s="226">
        <v>0.17545971563272739</v>
      </c>
      <c r="W12" s="226">
        <v>1.1499095148506991E-2</v>
      </c>
      <c r="X12" s="226">
        <v>7.5294134595451723E-3</v>
      </c>
      <c r="Y12" s="226">
        <v>6.1281185077543274E-3</v>
      </c>
      <c r="DA12" s="69" t="s">
        <v>2988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2989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2990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2991</v>
      </c>
    </row>
    <row r="16" spans="1:105" ht="12" customHeight="1" x14ac:dyDescent="0.25">
      <c r="A16" s="57" t="s">
        <v>2898</v>
      </c>
      <c r="B16" s="261">
        <v>1.413832580393644</v>
      </c>
      <c r="C16" s="261">
        <v>1.3845460540703789</v>
      </c>
      <c r="D16" s="261">
        <v>1.4205233372878769</v>
      </c>
      <c r="E16" s="261">
        <v>1.4074786437355911</v>
      </c>
      <c r="F16" s="261">
        <v>1.6629983564171269</v>
      </c>
      <c r="G16" s="261">
        <v>0.17122886544553001</v>
      </c>
      <c r="H16" s="261">
        <v>4.2874961617246091E-2</v>
      </c>
      <c r="I16" s="261">
        <v>2.3845670406268529E-2</v>
      </c>
      <c r="J16" s="261">
        <v>1.5862004403616538E-2</v>
      </c>
      <c r="K16" s="261">
        <v>2.004731491712675E-2</v>
      </c>
      <c r="L16" s="261">
        <v>2.0485030718209271E-2</v>
      </c>
      <c r="M16" s="261">
        <v>0.2036527110021577</v>
      </c>
      <c r="N16" s="261">
        <v>0.32494082479184022</v>
      </c>
      <c r="O16" s="261">
        <v>0.9936547024490503</v>
      </c>
      <c r="P16" s="261">
        <v>0.74997898328644874</v>
      </c>
      <c r="Q16" s="261">
        <v>8.9029688475225133E-2</v>
      </c>
      <c r="R16" s="261">
        <v>1.2554645610027579</v>
      </c>
      <c r="S16" s="261">
        <v>0.99961789390423839</v>
      </c>
      <c r="T16" s="261">
        <v>0.2180079850792101</v>
      </c>
      <c r="U16" s="261">
        <v>0.6825830317315601</v>
      </c>
      <c r="V16" s="261">
        <v>1.287726273856334</v>
      </c>
      <c r="W16" s="261">
        <v>4.3580949346926232E-2</v>
      </c>
      <c r="X16" s="261">
        <v>2.621400653448237E-2</v>
      </c>
      <c r="Y16" s="261">
        <v>0.1087739781723541</v>
      </c>
      <c r="DA16" s="70" t="s">
        <v>2992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2993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2994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2995</v>
      </c>
    </row>
    <row r="20" spans="1:105" ht="12" customHeight="1" x14ac:dyDescent="0.25">
      <c r="A20" s="46" t="s">
        <v>159</v>
      </c>
      <c r="B20" s="229">
        <v>0.89749583336341965</v>
      </c>
      <c r="C20" s="229">
        <v>0.95060738995232397</v>
      </c>
      <c r="D20" s="229">
        <v>0.9081304026801883</v>
      </c>
      <c r="E20" s="229">
        <v>0.63862252981117129</v>
      </c>
      <c r="F20" s="229">
        <v>0.86005054727145647</v>
      </c>
      <c r="G20" s="229">
        <v>7.9386500183545108E-2</v>
      </c>
      <c r="H20" s="229">
        <v>1.699403954030413E-2</v>
      </c>
      <c r="I20" s="229">
        <v>9.9077894472534619E-3</v>
      </c>
      <c r="J20" s="229">
        <v>4.3481178697237534E-3</v>
      </c>
      <c r="K20" s="229">
        <v>5.7082752521461187E-3</v>
      </c>
      <c r="L20" s="229">
        <v>9.965576713314309E-3</v>
      </c>
      <c r="M20" s="229">
        <v>2.674899592112458E-2</v>
      </c>
      <c r="N20" s="229">
        <v>7.9510669245509528E-3</v>
      </c>
      <c r="O20" s="229">
        <v>1.9993764658731591E-2</v>
      </c>
      <c r="P20" s="229">
        <v>9.0908566079952683E-3</v>
      </c>
      <c r="Q20" s="229">
        <v>2.5255233492767382E-3</v>
      </c>
      <c r="R20" s="229">
        <v>2.4654623616716959E-2</v>
      </c>
      <c r="S20" s="229">
        <v>3.6460969280404709E-2</v>
      </c>
      <c r="T20" s="229">
        <v>2.5228486527719259E-2</v>
      </c>
      <c r="U20" s="229">
        <v>0.1060551135107017</v>
      </c>
      <c r="V20" s="229">
        <v>0.37795348668487749</v>
      </c>
      <c r="W20" s="229">
        <v>3.9158997519833601E-2</v>
      </c>
      <c r="X20" s="229">
        <v>2.41075085873899E-2</v>
      </c>
      <c r="Y20" s="229">
        <v>9.9533271483076113E-2</v>
      </c>
      <c r="DA20" s="73" t="s">
        <v>2996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2997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2998</v>
      </c>
    </row>
    <row r="23" spans="1:105" ht="12" customHeight="1" x14ac:dyDescent="0.25">
      <c r="A23" s="46" t="s">
        <v>35</v>
      </c>
      <c r="B23" s="229">
        <v>0.51633674703022403</v>
      </c>
      <c r="C23" s="229">
        <v>0.43393866411805498</v>
      </c>
      <c r="D23" s="229">
        <v>0.51239293460768842</v>
      </c>
      <c r="E23" s="229">
        <v>0.7688561139244201</v>
      </c>
      <c r="F23" s="229">
        <v>0.80294780914567077</v>
      </c>
      <c r="G23" s="229">
        <v>9.1842365261984846E-2</v>
      </c>
      <c r="H23" s="229">
        <v>2.588092207694196E-2</v>
      </c>
      <c r="I23" s="229">
        <v>1.393788095901507E-2</v>
      </c>
      <c r="J23" s="229">
        <v>1.151388653389279E-2</v>
      </c>
      <c r="K23" s="229">
        <v>1.4339039664980629E-2</v>
      </c>
      <c r="L23" s="229">
        <v>1.0519454004894971E-2</v>
      </c>
      <c r="M23" s="229">
        <v>0.17690371508103311</v>
      </c>
      <c r="N23" s="229">
        <v>0.31698975786728922</v>
      </c>
      <c r="O23" s="229">
        <v>0.9736609377903187</v>
      </c>
      <c r="P23" s="229">
        <v>0.7408881266784535</v>
      </c>
      <c r="Q23" s="229">
        <v>8.6504165125948398E-2</v>
      </c>
      <c r="R23" s="229">
        <v>1.2308099373860411</v>
      </c>
      <c r="S23" s="229">
        <v>0.96315692462383362</v>
      </c>
      <c r="T23" s="229">
        <v>0.1927794985514909</v>
      </c>
      <c r="U23" s="229">
        <v>0.57652791822085847</v>
      </c>
      <c r="V23" s="229">
        <v>0.90977278717145638</v>
      </c>
      <c r="W23" s="229">
        <v>4.4219518270926274E-3</v>
      </c>
      <c r="X23" s="229">
        <v>2.106497947092468E-3</v>
      </c>
      <c r="Y23" s="229">
        <v>9.2407066892780162E-3</v>
      </c>
      <c r="DA23" s="73" t="s">
        <v>2999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3000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3001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3002</v>
      </c>
    </row>
    <row r="27" spans="1:105" ht="12" customHeight="1" x14ac:dyDescent="0.25">
      <c r="A27" s="57" t="s">
        <v>2910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3003</v>
      </c>
    </row>
    <row r="28" spans="1:105" ht="12" customHeight="1" x14ac:dyDescent="0.25">
      <c r="A28" s="57" t="s">
        <v>2912</v>
      </c>
      <c r="B28" s="261">
        <f t="shared" ref="B28:Y28" si="0">B29+B35+B46+B47</f>
        <v>0.250440425819974</v>
      </c>
      <c r="C28" s="261">
        <f t="shared" si="0"/>
        <v>0.2452527322946598</v>
      </c>
      <c r="D28" s="261">
        <f t="shared" si="0"/>
        <v>0.25162559868194251</v>
      </c>
      <c r="E28" s="261">
        <f t="shared" si="0"/>
        <v>0.24931491589444038</v>
      </c>
      <c r="F28" s="261">
        <f t="shared" si="0"/>
        <v>0.29457661557287351</v>
      </c>
      <c r="G28" s="261">
        <f t="shared" si="0"/>
        <v>1.5745695304339766</v>
      </c>
      <c r="H28" s="261">
        <f t="shared" si="0"/>
        <v>0.98325447906898045</v>
      </c>
      <c r="I28" s="261">
        <f t="shared" si="0"/>
        <v>0.85594212938359093</v>
      </c>
      <c r="J28" s="261">
        <f t="shared" si="0"/>
        <v>0.76046809966925943</v>
      </c>
      <c r="K28" s="261">
        <f t="shared" si="0"/>
        <v>0.69441605211055291</v>
      </c>
      <c r="L28" s="261">
        <f t="shared" si="0"/>
        <v>0.791220022433895</v>
      </c>
      <c r="M28" s="261">
        <f t="shared" si="0"/>
        <v>1.3949908038932446</v>
      </c>
      <c r="N28" s="261">
        <f t="shared" si="0"/>
        <v>1.4386283589680997</v>
      </c>
      <c r="O28" s="261">
        <f t="shared" si="0"/>
        <v>2.1046870597291187</v>
      </c>
      <c r="P28" s="261">
        <f t="shared" si="0"/>
        <v>2.2059953461369863</v>
      </c>
      <c r="Q28" s="261">
        <f t="shared" si="0"/>
        <v>1.067761158346697</v>
      </c>
      <c r="R28" s="261">
        <f t="shared" si="0"/>
        <v>2.472124024175542</v>
      </c>
      <c r="S28" s="261">
        <f t="shared" si="0"/>
        <v>2.1351489666266765</v>
      </c>
      <c r="T28" s="261">
        <f t="shared" si="0"/>
        <v>0.95925837707439077</v>
      </c>
      <c r="U28" s="261">
        <f t="shared" si="0"/>
        <v>0.83552864219134126</v>
      </c>
      <c r="V28" s="261">
        <f t="shared" si="0"/>
        <v>1.0596789822974932</v>
      </c>
      <c r="W28" s="261">
        <f t="shared" si="0"/>
        <v>0.62448562630139859</v>
      </c>
      <c r="X28" s="261">
        <f t="shared" si="0"/>
        <v>0.47908043162240471</v>
      </c>
      <c r="Y28" s="261">
        <f t="shared" si="0"/>
        <v>0.39019049395858491</v>
      </c>
      <c r="DA28" s="70"/>
    </row>
    <row r="29" spans="1:105" ht="12" customHeight="1" x14ac:dyDescent="0.25">
      <c r="A29" s="60" t="s">
        <v>2913</v>
      </c>
      <c r="B29" s="329">
        <v>0.13589916112359859</v>
      </c>
      <c r="C29" s="329">
        <v>0.1330841076195636</v>
      </c>
      <c r="D29" s="329">
        <v>0.13654228412261371</v>
      </c>
      <c r="E29" s="329">
        <v>0.1352884136605422</v>
      </c>
      <c r="F29" s="329">
        <v>0.1598492528189491</v>
      </c>
      <c r="G29" s="329">
        <v>1.560697470140108</v>
      </c>
      <c r="H29" s="329">
        <v>0.97978097563190403</v>
      </c>
      <c r="I29" s="329">
        <v>0.85401027883512892</v>
      </c>
      <c r="J29" s="329">
        <v>0.75918304366602041</v>
      </c>
      <c r="K29" s="329">
        <v>0.69279192430630121</v>
      </c>
      <c r="L29" s="329">
        <v>0.78956043320222336</v>
      </c>
      <c r="M29" s="329">
        <v>1.3784919345076361</v>
      </c>
      <c r="N29" s="329">
        <v>1.4123033657975661</v>
      </c>
      <c r="O29" s="329">
        <v>2.0241863923457668</v>
      </c>
      <c r="P29" s="329">
        <v>2.1452360013371838</v>
      </c>
      <c r="Q29" s="329">
        <v>1.060548442177264</v>
      </c>
      <c r="R29" s="329">
        <v>2.370412901802978</v>
      </c>
      <c r="S29" s="329">
        <v>2.054165192897937</v>
      </c>
      <c r="T29" s="329">
        <v>0.94159651903605868</v>
      </c>
      <c r="U29" s="329">
        <v>0.78022936220654215</v>
      </c>
      <c r="V29" s="329">
        <v>0.95535418597034349</v>
      </c>
      <c r="W29" s="329">
        <v>0.62095492745905345</v>
      </c>
      <c r="X29" s="329">
        <v>0.47695671096208248</v>
      </c>
      <c r="Y29" s="329">
        <v>0.3813781994912665</v>
      </c>
      <c r="DA29" s="72" t="s">
        <v>3004</v>
      </c>
    </row>
    <row r="30" spans="1:105" ht="12" customHeight="1" x14ac:dyDescent="0.25">
      <c r="A30" s="59" t="s">
        <v>28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3005</v>
      </c>
    </row>
    <row r="31" spans="1:105" ht="12" customHeight="1" x14ac:dyDescent="0.25">
      <c r="A31" s="59" t="s">
        <v>31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3006</v>
      </c>
    </row>
    <row r="32" spans="1:105" ht="12" customHeight="1" x14ac:dyDescent="0.25">
      <c r="A32" s="59" t="s">
        <v>159</v>
      </c>
      <c r="B32" s="295">
        <v>8.6268298352591907E-2</v>
      </c>
      <c r="C32" s="295">
        <v>9.1373440281342005E-2</v>
      </c>
      <c r="D32" s="295">
        <v>8.7290504990846882E-2</v>
      </c>
      <c r="E32" s="295">
        <v>6.1385108307381482E-2</v>
      </c>
      <c r="F32" s="295">
        <v>8.2669015779464214E-2</v>
      </c>
      <c r="G32" s="295">
        <v>0.72358308090962453</v>
      </c>
      <c r="H32" s="295">
        <v>0.3883487241194134</v>
      </c>
      <c r="I32" s="295">
        <v>0.35483816912374849</v>
      </c>
      <c r="J32" s="295">
        <v>0.20810846312732451</v>
      </c>
      <c r="K32" s="295">
        <v>0.19726566938028331</v>
      </c>
      <c r="L32" s="295">
        <v>0.38410609069187979</v>
      </c>
      <c r="M32" s="295">
        <v>0.18105958399472141</v>
      </c>
      <c r="N32" s="295">
        <v>3.45580417185763E-2</v>
      </c>
      <c r="O32" s="295">
        <v>4.0729547451664537E-2</v>
      </c>
      <c r="P32" s="295">
        <v>2.600343918039745E-2</v>
      </c>
      <c r="Q32" s="295">
        <v>3.008479418079843E-2</v>
      </c>
      <c r="R32" s="295">
        <v>4.6549810903052567E-2</v>
      </c>
      <c r="S32" s="295">
        <v>7.4925483479093558E-2</v>
      </c>
      <c r="T32" s="295">
        <v>0.10896415141132321</v>
      </c>
      <c r="U32" s="295">
        <v>0.1212267368605484</v>
      </c>
      <c r="V32" s="295">
        <v>0.28040077533338298</v>
      </c>
      <c r="W32" s="295">
        <v>0.5579495818397664</v>
      </c>
      <c r="X32" s="295">
        <v>0.43862955440278317</v>
      </c>
      <c r="Y32" s="295">
        <v>0.34897886889402019</v>
      </c>
      <c r="DA32" s="122" t="s">
        <v>3007</v>
      </c>
    </row>
    <row r="33" spans="1:105" ht="12" customHeight="1" x14ac:dyDescent="0.25">
      <c r="A33" s="59" t="s">
        <v>32</v>
      </c>
      <c r="B33" s="295">
        <v>0</v>
      </c>
      <c r="C33" s="295">
        <v>0</v>
      </c>
      <c r="D33" s="295">
        <v>0</v>
      </c>
      <c r="E33" s="295">
        <v>0</v>
      </c>
      <c r="F33" s="295">
        <v>0</v>
      </c>
      <c r="G33" s="295">
        <v>0</v>
      </c>
      <c r="H33" s="295">
        <v>0</v>
      </c>
      <c r="I33" s="295">
        <v>0</v>
      </c>
      <c r="J33" s="295">
        <v>0</v>
      </c>
      <c r="K33" s="295">
        <v>0</v>
      </c>
      <c r="L33" s="295">
        <v>0</v>
      </c>
      <c r="M33" s="295">
        <v>0</v>
      </c>
      <c r="N33" s="295">
        <v>0</v>
      </c>
      <c r="O33" s="295">
        <v>0</v>
      </c>
      <c r="P33" s="295">
        <v>0</v>
      </c>
      <c r="Q33" s="295">
        <v>0</v>
      </c>
      <c r="R33" s="295">
        <v>0</v>
      </c>
      <c r="S33" s="295">
        <v>0</v>
      </c>
      <c r="T33" s="295">
        <v>0</v>
      </c>
      <c r="U33" s="295">
        <v>0</v>
      </c>
      <c r="V33" s="295">
        <v>0</v>
      </c>
      <c r="W33" s="295">
        <v>0</v>
      </c>
      <c r="X33" s="295">
        <v>0</v>
      </c>
      <c r="Y33" s="295">
        <v>0</v>
      </c>
      <c r="DA33" s="122" t="s">
        <v>3008</v>
      </c>
    </row>
    <row r="34" spans="1:105" ht="12" customHeight="1" x14ac:dyDescent="0.25">
      <c r="A34" s="59" t="s">
        <v>35</v>
      </c>
      <c r="B34" s="295">
        <v>4.9630862771006652E-2</v>
      </c>
      <c r="C34" s="295">
        <v>4.1710667338221548E-2</v>
      </c>
      <c r="D34" s="295">
        <v>4.9251779131766857E-2</v>
      </c>
      <c r="E34" s="295">
        <v>7.3903305353160698E-2</v>
      </c>
      <c r="F34" s="295">
        <v>7.7180237039484845E-2</v>
      </c>
      <c r="G34" s="295">
        <v>0.83711438923048376</v>
      </c>
      <c r="H34" s="295">
        <v>0.59143225151249068</v>
      </c>
      <c r="I34" s="295">
        <v>0.49917210971138032</v>
      </c>
      <c r="J34" s="295">
        <v>0.55107458053869596</v>
      </c>
      <c r="K34" s="295">
        <v>0.49552625492601798</v>
      </c>
      <c r="L34" s="295">
        <v>0.40545434251034362</v>
      </c>
      <c r="M34" s="295">
        <v>1.197432350512915</v>
      </c>
      <c r="N34" s="295">
        <v>1.3777453240789901</v>
      </c>
      <c r="O34" s="295">
        <v>1.983456844894103</v>
      </c>
      <c r="P34" s="295">
        <v>2.1192325621567858</v>
      </c>
      <c r="Q34" s="295">
        <v>1.0304636479964659</v>
      </c>
      <c r="R34" s="295">
        <v>2.323863090899926</v>
      </c>
      <c r="S34" s="295">
        <v>1.979239709418843</v>
      </c>
      <c r="T34" s="295">
        <v>0.83263236762473547</v>
      </c>
      <c r="U34" s="295">
        <v>0.65900262534599374</v>
      </c>
      <c r="V34" s="295">
        <v>0.67495341063696046</v>
      </c>
      <c r="W34" s="295">
        <v>6.3005345619287084E-2</v>
      </c>
      <c r="X34" s="295">
        <v>3.8327156559299358E-2</v>
      </c>
      <c r="Y34" s="295">
        <v>3.239933059724627E-2</v>
      </c>
      <c r="DA34" s="122" t="s">
        <v>3009</v>
      </c>
    </row>
    <row r="35" spans="1:105" ht="12" customHeight="1" x14ac:dyDescent="0.25">
      <c r="A35" s="60" t="s">
        <v>2920</v>
      </c>
      <c r="B35" s="329">
        <v>0.11454126469637541</v>
      </c>
      <c r="C35" s="329">
        <v>0.1121686246750962</v>
      </c>
      <c r="D35" s="329">
        <v>0.1150833145593288</v>
      </c>
      <c r="E35" s="329">
        <v>0.11402650223389819</v>
      </c>
      <c r="F35" s="329">
        <v>0.13472736275392441</v>
      </c>
      <c r="G35" s="329">
        <v>1.3872060293868629E-2</v>
      </c>
      <c r="H35" s="329">
        <v>3.4735034370764009E-3</v>
      </c>
      <c r="I35" s="329">
        <v>1.9318505484620171E-3</v>
      </c>
      <c r="J35" s="329">
        <v>1.285056003238983E-3</v>
      </c>
      <c r="K35" s="329">
        <v>1.6241278042516761E-3</v>
      </c>
      <c r="L35" s="329">
        <v>1.6595892316716189E-3</v>
      </c>
      <c r="M35" s="329">
        <v>1.649886938560852E-2</v>
      </c>
      <c r="N35" s="329">
        <v>2.6324993170533689E-2</v>
      </c>
      <c r="O35" s="329">
        <v>8.050066738335189E-2</v>
      </c>
      <c r="P35" s="329">
        <v>6.0759344799802308E-2</v>
      </c>
      <c r="Q35" s="329">
        <v>7.2127161694331334E-3</v>
      </c>
      <c r="R35" s="329">
        <v>0.1017111223725639</v>
      </c>
      <c r="S35" s="329">
        <v>8.0983773728739439E-2</v>
      </c>
      <c r="T35" s="329">
        <v>1.766185803833208E-2</v>
      </c>
      <c r="U35" s="329">
        <v>5.5299279984799068E-2</v>
      </c>
      <c r="V35" s="329">
        <v>0.1043247963271498</v>
      </c>
      <c r="W35" s="329">
        <v>3.530698842345087E-3</v>
      </c>
      <c r="X35" s="329">
        <v>2.1237206603222209E-3</v>
      </c>
      <c r="Y35" s="329">
        <v>8.8122944673183837E-3</v>
      </c>
      <c r="DA35" s="72" t="s">
        <v>3010</v>
      </c>
    </row>
    <row r="36" spans="1:105" ht="12" customHeight="1" x14ac:dyDescent="0.25">
      <c r="A36" s="64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3011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3012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</v>
      </c>
      <c r="T38" s="229">
        <v>0</v>
      </c>
      <c r="U38" s="229">
        <v>0</v>
      </c>
      <c r="V38" s="229">
        <v>0</v>
      </c>
      <c r="W38" s="229">
        <v>0</v>
      </c>
      <c r="X38" s="229">
        <v>0</v>
      </c>
      <c r="Y38" s="229">
        <v>0</v>
      </c>
      <c r="DA38" s="73" t="s">
        <v>3013</v>
      </c>
    </row>
    <row r="39" spans="1:105" ht="12" customHeight="1" x14ac:dyDescent="0.25">
      <c r="A39" s="64" t="s">
        <v>159</v>
      </c>
      <c r="B39" s="229">
        <v>7.2710382571995566E-2</v>
      </c>
      <c r="C39" s="229">
        <v>7.7013200986317559E-2</v>
      </c>
      <c r="D39" s="229">
        <v>7.357193933333768E-2</v>
      </c>
      <c r="E39" s="229">
        <v>5.1737831793212737E-2</v>
      </c>
      <c r="F39" s="229">
        <v>6.967676283132096E-2</v>
      </c>
      <c r="G39" s="229">
        <v>6.4314758741169922E-3</v>
      </c>
      <c r="H39" s="229">
        <v>1.376767524132659E-3</v>
      </c>
      <c r="I39" s="229">
        <v>8.0267688647961757E-4</v>
      </c>
      <c r="J39" s="229">
        <v>3.522615950103532E-4</v>
      </c>
      <c r="K39" s="229">
        <v>4.6245437803802428E-4</v>
      </c>
      <c r="L39" s="229">
        <v>8.0735850623413815E-4</v>
      </c>
      <c r="M39" s="229">
        <v>2.1670626810076378E-3</v>
      </c>
      <c r="N39" s="229">
        <v>6.441535397140295E-4</v>
      </c>
      <c r="O39" s="229">
        <v>1.619789444528993E-3</v>
      </c>
      <c r="P39" s="229">
        <v>7.3649329311909297E-4</v>
      </c>
      <c r="Q39" s="229">
        <v>2.0460459212634781E-4</v>
      </c>
      <c r="R39" s="229">
        <v>1.9973876743494099E-3</v>
      </c>
      <c r="S39" s="229">
        <v>2.953875580000054E-3</v>
      </c>
      <c r="T39" s="229">
        <v>2.0438790231130989E-3</v>
      </c>
      <c r="U39" s="229">
        <v>8.5920263809815579E-3</v>
      </c>
      <c r="V39" s="229">
        <v>3.061979965777651E-2</v>
      </c>
      <c r="W39" s="229">
        <v>3.1724556092172888E-3</v>
      </c>
      <c r="X39" s="229">
        <v>1.9530632979963989E-3</v>
      </c>
      <c r="Y39" s="229">
        <v>8.0636611103310479E-3</v>
      </c>
      <c r="DA39" s="73" t="s">
        <v>3014</v>
      </c>
    </row>
    <row r="40" spans="1:105" ht="12" customHeight="1" x14ac:dyDescent="0.25">
      <c r="A40" s="64" t="s">
        <v>32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3015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3016</v>
      </c>
    </row>
    <row r="42" spans="1:105" ht="12" customHeight="1" x14ac:dyDescent="0.25">
      <c r="A42" s="64" t="s">
        <v>35</v>
      </c>
      <c r="B42" s="229">
        <v>4.183088212437986E-2</v>
      </c>
      <c r="C42" s="229">
        <v>3.5155423688778602E-2</v>
      </c>
      <c r="D42" s="229">
        <v>4.1511375225991139E-2</v>
      </c>
      <c r="E42" s="229">
        <v>6.228867044068543E-2</v>
      </c>
      <c r="F42" s="229">
        <v>6.5050599922603425E-2</v>
      </c>
      <c r="G42" s="229">
        <v>7.4405844197516372E-3</v>
      </c>
      <c r="H42" s="229">
        <v>2.0967359129437421E-3</v>
      </c>
      <c r="I42" s="229">
        <v>1.129173661982399E-3</v>
      </c>
      <c r="J42" s="229">
        <v>9.3279440822863029E-4</v>
      </c>
      <c r="K42" s="229">
        <v>1.161673426213652E-3</v>
      </c>
      <c r="L42" s="229">
        <v>8.5223072543748086E-4</v>
      </c>
      <c r="M42" s="229">
        <v>1.433180670460088E-2</v>
      </c>
      <c r="N42" s="229">
        <v>2.5680839630819661E-2</v>
      </c>
      <c r="O42" s="229">
        <v>7.8880877938822896E-2</v>
      </c>
      <c r="P42" s="229">
        <v>6.0022851506683218E-2</v>
      </c>
      <c r="Q42" s="229">
        <v>7.0081115773067857E-3</v>
      </c>
      <c r="R42" s="229">
        <v>9.9713734698214485E-2</v>
      </c>
      <c r="S42" s="229">
        <v>7.8029898148739382E-2</v>
      </c>
      <c r="T42" s="229">
        <v>1.5617979015218979E-2</v>
      </c>
      <c r="U42" s="229">
        <v>4.6707253603817507E-2</v>
      </c>
      <c r="V42" s="229">
        <v>7.3704996669373316E-2</v>
      </c>
      <c r="W42" s="229">
        <v>3.5824323312779881E-4</v>
      </c>
      <c r="X42" s="229">
        <v>1.7065736232582199E-4</v>
      </c>
      <c r="Y42" s="229">
        <v>7.4863335698733538E-4</v>
      </c>
      <c r="DA42" s="73" t="s">
        <v>3017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3018</v>
      </c>
    </row>
    <row r="44" spans="1:105" ht="12" customHeight="1" x14ac:dyDescent="0.25">
      <c r="A44" s="64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3019</v>
      </c>
    </row>
    <row r="45" spans="1:105" ht="12" customHeight="1" x14ac:dyDescent="0.25">
      <c r="A45" s="64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3020</v>
      </c>
    </row>
    <row r="46" spans="1:105" ht="12" customHeight="1" x14ac:dyDescent="0.25">
      <c r="A46" s="60" t="s">
        <v>2932</v>
      </c>
      <c r="B46" s="329">
        <v>0</v>
      </c>
      <c r="C46" s="329">
        <v>0</v>
      </c>
      <c r="D46" s="329">
        <v>0</v>
      </c>
      <c r="E46" s="329">
        <v>0</v>
      </c>
      <c r="F46" s="329">
        <v>0</v>
      </c>
      <c r="G46" s="329">
        <v>0</v>
      </c>
      <c r="H46" s="329">
        <v>0</v>
      </c>
      <c r="I46" s="329">
        <v>0</v>
      </c>
      <c r="J46" s="329">
        <v>0</v>
      </c>
      <c r="K46" s="329">
        <v>0</v>
      </c>
      <c r="L46" s="329">
        <v>0</v>
      </c>
      <c r="M46" s="329">
        <v>0</v>
      </c>
      <c r="N46" s="329">
        <v>0</v>
      </c>
      <c r="O46" s="329">
        <v>0</v>
      </c>
      <c r="P46" s="329">
        <v>0</v>
      </c>
      <c r="Q46" s="329">
        <v>0</v>
      </c>
      <c r="R46" s="329">
        <v>0</v>
      </c>
      <c r="S46" s="329">
        <v>0</v>
      </c>
      <c r="T46" s="329">
        <v>0</v>
      </c>
      <c r="U46" s="329">
        <v>0</v>
      </c>
      <c r="V46" s="329">
        <v>0</v>
      </c>
      <c r="W46" s="329">
        <v>0</v>
      </c>
      <c r="X46" s="329">
        <v>0</v>
      </c>
      <c r="Y46" s="329">
        <v>0</v>
      </c>
      <c r="DA46" s="72" t="s">
        <v>3021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3022</v>
      </c>
    </row>
    <row r="48" spans="1:105" ht="12" customHeight="1" x14ac:dyDescent="0.25">
      <c r="A48" s="132" t="s">
        <v>2936</v>
      </c>
      <c r="B48" s="316">
        <v>0</v>
      </c>
      <c r="C48" s="316">
        <v>0</v>
      </c>
      <c r="D48" s="316">
        <v>0</v>
      </c>
      <c r="E48" s="316">
        <v>0</v>
      </c>
      <c r="F48" s="316">
        <v>0</v>
      </c>
      <c r="G48" s="316">
        <v>0</v>
      </c>
      <c r="H48" s="316">
        <v>0</v>
      </c>
      <c r="I48" s="316">
        <v>0</v>
      </c>
      <c r="J48" s="316">
        <v>0</v>
      </c>
      <c r="K48" s="316">
        <v>0</v>
      </c>
      <c r="L48" s="316">
        <v>0</v>
      </c>
      <c r="M48" s="316">
        <v>0</v>
      </c>
      <c r="N48" s="316">
        <v>0</v>
      </c>
      <c r="O48" s="316">
        <v>0</v>
      </c>
      <c r="P48" s="316">
        <v>0</v>
      </c>
      <c r="Q48" s="316">
        <v>0</v>
      </c>
      <c r="R48" s="316">
        <v>0</v>
      </c>
      <c r="S48" s="316">
        <v>0</v>
      </c>
      <c r="T48" s="316">
        <v>0</v>
      </c>
      <c r="U48" s="316">
        <v>0</v>
      </c>
      <c r="V48" s="316">
        <v>0</v>
      </c>
      <c r="W48" s="316">
        <v>0</v>
      </c>
      <c r="X48" s="316">
        <v>0</v>
      </c>
      <c r="Y48" s="316">
        <v>0</v>
      </c>
      <c r="DA48" s="139" t="s">
        <v>3023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429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1.0000000000000002</v>
      </c>
      <c r="C52" s="232">
        <f t="shared" si="1"/>
        <v>1.0000000000000004</v>
      </c>
      <c r="D52" s="232">
        <f t="shared" si="1"/>
        <v>0.99999999999999978</v>
      </c>
      <c r="E52" s="232">
        <f t="shared" si="1"/>
        <v>0.99999999999999956</v>
      </c>
      <c r="F52" s="232">
        <f t="shared" si="1"/>
        <v>0.99999999999999978</v>
      </c>
      <c r="G52" s="232">
        <f t="shared" si="1"/>
        <v>0.99999999999999989</v>
      </c>
      <c r="H52" s="232">
        <f t="shared" si="1"/>
        <v>1.0000000000000004</v>
      </c>
      <c r="I52" s="232">
        <f t="shared" si="1"/>
        <v>1</v>
      </c>
      <c r="J52" s="232">
        <f t="shared" si="1"/>
        <v>1.0000000000000002</v>
      </c>
      <c r="K52" s="232">
        <f t="shared" si="1"/>
        <v>1</v>
      </c>
      <c r="L52" s="232">
        <f t="shared" si="1"/>
        <v>1</v>
      </c>
      <c r="M52" s="232">
        <f t="shared" si="1"/>
        <v>0.99999999999999989</v>
      </c>
      <c r="N52" s="232">
        <f t="shared" si="1"/>
        <v>1</v>
      </c>
      <c r="O52" s="232">
        <f t="shared" si="1"/>
        <v>1</v>
      </c>
      <c r="P52" s="232">
        <f t="shared" si="1"/>
        <v>0.99999999999999989</v>
      </c>
      <c r="Q52" s="232">
        <f t="shared" si="1"/>
        <v>1</v>
      </c>
      <c r="R52" s="232">
        <f t="shared" si="1"/>
        <v>0.99999999999999978</v>
      </c>
      <c r="S52" s="232">
        <f t="shared" si="1"/>
        <v>1</v>
      </c>
      <c r="T52" s="232">
        <f t="shared" si="1"/>
        <v>1.0000000000000004</v>
      </c>
      <c r="U52" s="232">
        <f t="shared" si="1"/>
        <v>0.99999999999999978</v>
      </c>
      <c r="V52" s="232">
        <f t="shared" si="1"/>
        <v>1</v>
      </c>
      <c r="W52" s="232">
        <f t="shared" si="1"/>
        <v>1</v>
      </c>
      <c r="X52" s="232">
        <f t="shared" si="1"/>
        <v>1</v>
      </c>
      <c r="Y52" s="232">
        <f t="shared" si="1"/>
        <v>0.99999999999999967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0</v>
      </c>
      <c r="C53" s="299">
        <f t="shared" si="2"/>
        <v>0</v>
      </c>
      <c r="D53" s="299">
        <f t="shared" si="2"/>
        <v>0</v>
      </c>
      <c r="E53" s="299">
        <f t="shared" si="2"/>
        <v>0</v>
      </c>
      <c r="F53" s="299">
        <f t="shared" si="2"/>
        <v>0</v>
      </c>
      <c r="G53" s="299">
        <f t="shared" si="2"/>
        <v>0</v>
      </c>
      <c r="H53" s="299">
        <f t="shared" si="2"/>
        <v>0</v>
      </c>
      <c r="I53" s="299">
        <f t="shared" si="2"/>
        <v>0</v>
      </c>
      <c r="J53" s="299">
        <f t="shared" si="2"/>
        <v>0</v>
      </c>
      <c r="K53" s="299">
        <f t="shared" si="2"/>
        <v>0</v>
      </c>
      <c r="L53" s="299">
        <f t="shared" si="2"/>
        <v>0</v>
      </c>
      <c r="M53" s="299">
        <f t="shared" si="2"/>
        <v>0</v>
      </c>
      <c r="N53" s="299">
        <f t="shared" si="2"/>
        <v>0</v>
      </c>
      <c r="O53" s="299">
        <f t="shared" si="2"/>
        <v>0</v>
      </c>
      <c r="P53" s="299">
        <f t="shared" si="2"/>
        <v>0</v>
      </c>
      <c r="Q53" s="299">
        <f t="shared" si="2"/>
        <v>0</v>
      </c>
      <c r="R53" s="299">
        <f t="shared" si="2"/>
        <v>0</v>
      </c>
      <c r="S53" s="299">
        <f t="shared" si="2"/>
        <v>0</v>
      </c>
      <c r="T53" s="299">
        <f t="shared" si="2"/>
        <v>0</v>
      </c>
      <c r="U53" s="299">
        <f t="shared" si="2"/>
        <v>0</v>
      </c>
      <c r="V53" s="299">
        <f t="shared" si="2"/>
        <v>0</v>
      </c>
      <c r="W53" s="299">
        <f t="shared" si="2"/>
        <v>0</v>
      </c>
      <c r="X53" s="299">
        <f t="shared" si="2"/>
        <v>0</v>
      </c>
      <c r="Y53" s="299">
        <f t="shared" si="2"/>
        <v>0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0</v>
      </c>
      <c r="C54" s="233">
        <f t="shared" si="3"/>
        <v>0</v>
      </c>
      <c r="D54" s="233">
        <f t="shared" si="3"/>
        <v>0</v>
      </c>
      <c r="E54" s="233">
        <f t="shared" si="3"/>
        <v>0</v>
      </c>
      <c r="F54" s="233">
        <f t="shared" si="3"/>
        <v>0</v>
      </c>
      <c r="G54" s="233">
        <f t="shared" si="3"/>
        <v>0</v>
      </c>
      <c r="H54" s="233">
        <f t="shared" si="3"/>
        <v>0</v>
      </c>
      <c r="I54" s="233">
        <f t="shared" si="3"/>
        <v>0</v>
      </c>
      <c r="J54" s="233">
        <f t="shared" si="3"/>
        <v>0</v>
      </c>
      <c r="K54" s="233">
        <f t="shared" si="3"/>
        <v>0</v>
      </c>
      <c r="L54" s="233">
        <f t="shared" si="3"/>
        <v>0</v>
      </c>
      <c r="M54" s="233">
        <f t="shared" si="3"/>
        <v>0</v>
      </c>
      <c r="N54" s="233">
        <f t="shared" si="3"/>
        <v>0</v>
      </c>
      <c r="O54" s="233">
        <f t="shared" si="3"/>
        <v>0</v>
      </c>
      <c r="P54" s="233">
        <f t="shared" si="3"/>
        <v>0</v>
      </c>
      <c r="Q54" s="233">
        <f t="shared" si="3"/>
        <v>0</v>
      </c>
      <c r="R54" s="233">
        <f t="shared" si="3"/>
        <v>0</v>
      </c>
      <c r="S54" s="233">
        <f t="shared" si="3"/>
        <v>0</v>
      </c>
      <c r="T54" s="233">
        <f t="shared" si="3"/>
        <v>0</v>
      </c>
      <c r="U54" s="233">
        <f t="shared" si="3"/>
        <v>0</v>
      </c>
      <c r="V54" s="233">
        <f t="shared" si="3"/>
        <v>0</v>
      </c>
      <c r="W54" s="233">
        <f t="shared" si="3"/>
        <v>0</v>
      </c>
      <c r="X54" s="233">
        <f t="shared" si="3"/>
        <v>0</v>
      </c>
      <c r="Y54" s="233">
        <f t="shared" si="3"/>
        <v>0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0</v>
      </c>
      <c r="C55" s="233">
        <f t="shared" si="4"/>
        <v>0</v>
      </c>
      <c r="D55" s="233">
        <f t="shared" si="4"/>
        <v>0</v>
      </c>
      <c r="E55" s="233">
        <f t="shared" si="4"/>
        <v>0</v>
      </c>
      <c r="F55" s="233">
        <f t="shared" si="4"/>
        <v>0</v>
      </c>
      <c r="G55" s="233">
        <f t="shared" si="4"/>
        <v>0</v>
      </c>
      <c r="H55" s="233">
        <f t="shared" si="4"/>
        <v>0</v>
      </c>
      <c r="I55" s="233">
        <f t="shared" si="4"/>
        <v>0</v>
      </c>
      <c r="J55" s="233">
        <f t="shared" si="4"/>
        <v>0</v>
      </c>
      <c r="K55" s="233">
        <f t="shared" si="4"/>
        <v>0</v>
      </c>
      <c r="L55" s="233">
        <f t="shared" si="4"/>
        <v>0</v>
      </c>
      <c r="M55" s="233">
        <f t="shared" si="4"/>
        <v>0</v>
      </c>
      <c r="N55" s="233">
        <f t="shared" si="4"/>
        <v>0</v>
      </c>
      <c r="O55" s="233">
        <f t="shared" si="4"/>
        <v>0</v>
      </c>
      <c r="P55" s="233">
        <f t="shared" si="4"/>
        <v>0</v>
      </c>
      <c r="Q55" s="233">
        <f t="shared" si="4"/>
        <v>0</v>
      </c>
      <c r="R55" s="233">
        <f t="shared" si="4"/>
        <v>0</v>
      </c>
      <c r="S55" s="233">
        <f t="shared" si="4"/>
        <v>0</v>
      </c>
      <c r="T55" s="233">
        <f t="shared" si="4"/>
        <v>0</v>
      </c>
      <c r="U55" s="233">
        <f t="shared" si="4"/>
        <v>0</v>
      </c>
      <c r="V55" s="233">
        <f t="shared" si="4"/>
        <v>0</v>
      </c>
      <c r="W55" s="233">
        <f t="shared" si="4"/>
        <v>0</v>
      </c>
      <c r="X55" s="233">
        <f t="shared" si="4"/>
        <v>0</v>
      </c>
      <c r="Y55" s="233">
        <f t="shared" si="4"/>
        <v>0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0</v>
      </c>
      <c r="C56" s="233">
        <f t="shared" si="5"/>
        <v>0</v>
      </c>
      <c r="D56" s="233">
        <f t="shared" si="5"/>
        <v>0</v>
      </c>
      <c r="E56" s="233">
        <f t="shared" si="5"/>
        <v>0</v>
      </c>
      <c r="F56" s="233">
        <f t="shared" si="5"/>
        <v>0</v>
      </c>
      <c r="G56" s="233">
        <f t="shared" si="5"/>
        <v>0</v>
      </c>
      <c r="H56" s="233">
        <f t="shared" si="5"/>
        <v>0</v>
      </c>
      <c r="I56" s="233">
        <f t="shared" si="5"/>
        <v>0</v>
      </c>
      <c r="J56" s="233">
        <f t="shared" si="5"/>
        <v>0</v>
      </c>
      <c r="K56" s="233">
        <f t="shared" si="5"/>
        <v>0</v>
      </c>
      <c r="L56" s="233">
        <f t="shared" si="5"/>
        <v>0</v>
      </c>
      <c r="M56" s="233">
        <f t="shared" si="5"/>
        <v>0</v>
      </c>
      <c r="N56" s="233">
        <f t="shared" si="5"/>
        <v>0</v>
      </c>
      <c r="O56" s="233">
        <f t="shared" si="5"/>
        <v>0</v>
      </c>
      <c r="P56" s="233">
        <f t="shared" si="5"/>
        <v>0</v>
      </c>
      <c r="Q56" s="233">
        <f t="shared" si="5"/>
        <v>0</v>
      </c>
      <c r="R56" s="233">
        <f t="shared" si="5"/>
        <v>0</v>
      </c>
      <c r="S56" s="233">
        <f t="shared" si="5"/>
        <v>0</v>
      </c>
      <c r="T56" s="233">
        <f t="shared" si="5"/>
        <v>0</v>
      </c>
      <c r="U56" s="233">
        <f t="shared" si="5"/>
        <v>0</v>
      </c>
      <c r="V56" s="233">
        <f t="shared" si="5"/>
        <v>0</v>
      </c>
      <c r="W56" s="233">
        <f t="shared" si="5"/>
        <v>0</v>
      </c>
      <c r="X56" s="233">
        <f t="shared" si="5"/>
        <v>0</v>
      </c>
      <c r="Y56" s="233">
        <f t="shared" si="5"/>
        <v>0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1.1618444131076683E-3</v>
      </c>
      <c r="C57" s="300">
        <f t="shared" si="6"/>
        <v>1.4854921437838322E-3</v>
      </c>
      <c r="D57" s="300">
        <f t="shared" si="6"/>
        <v>1.1663484583215411E-3</v>
      </c>
      <c r="E57" s="300">
        <f t="shared" si="6"/>
        <v>1.0424713092396453E-3</v>
      </c>
      <c r="F57" s="300">
        <f t="shared" si="6"/>
        <v>1.2742333945137221E-3</v>
      </c>
      <c r="G57" s="300">
        <f t="shared" si="6"/>
        <v>9.7772228349747359E-2</v>
      </c>
      <c r="H57" s="300">
        <f t="shared" si="6"/>
        <v>7.0326458000622455E-2</v>
      </c>
      <c r="I57" s="300">
        <f t="shared" si="6"/>
        <v>5.6248093673629831E-2</v>
      </c>
      <c r="J57" s="300">
        <f t="shared" si="6"/>
        <v>6.1465946302542949E-2</v>
      </c>
      <c r="K57" s="300">
        <f t="shared" si="6"/>
        <v>4.9102769110445685E-2</v>
      </c>
      <c r="L57" s="300">
        <f t="shared" si="6"/>
        <v>5.7147611796640761E-2</v>
      </c>
      <c r="M57" s="300">
        <f t="shared" si="6"/>
        <v>0.19680289478859678</v>
      </c>
      <c r="N57" s="300">
        <f t="shared" si="6"/>
        <v>0.19518351069848297</v>
      </c>
      <c r="O57" s="300">
        <f t="shared" si="6"/>
        <v>0.17418786519906843</v>
      </c>
      <c r="P57" s="300">
        <f t="shared" si="6"/>
        <v>0.18594880239940226</v>
      </c>
      <c r="Q57" s="300">
        <f t="shared" si="6"/>
        <v>0.19599409532545403</v>
      </c>
      <c r="R57" s="300">
        <f t="shared" si="6"/>
        <v>0.1684521531582725</v>
      </c>
      <c r="S57" s="300">
        <f t="shared" si="6"/>
        <v>0.17413061249180534</v>
      </c>
      <c r="T57" s="300">
        <f t="shared" si="6"/>
        <v>0.18286689480737015</v>
      </c>
      <c r="U57" s="300">
        <f t="shared" si="6"/>
        <v>0.12884969283404729</v>
      </c>
      <c r="V57" s="300">
        <f t="shared" si="6"/>
        <v>9.5676201166269778E-2</v>
      </c>
      <c r="W57" s="300">
        <f t="shared" si="6"/>
        <v>0.14503560530253309</v>
      </c>
      <c r="X57" s="300">
        <f t="shared" si="6"/>
        <v>0.15642698353796652</v>
      </c>
      <c r="Y57" s="300">
        <f t="shared" si="6"/>
        <v>0.12630923469910674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0.84853261552436821</v>
      </c>
      <c r="C58" s="301">
        <f t="shared" si="7"/>
        <v>0.84825767042552214</v>
      </c>
      <c r="D58" s="301">
        <f t="shared" si="7"/>
        <v>0.8485287892495661</v>
      </c>
      <c r="E58" s="301">
        <f t="shared" si="7"/>
        <v>0.84863402531881915</v>
      </c>
      <c r="F58" s="301">
        <f t="shared" si="7"/>
        <v>0.84843713887901218</v>
      </c>
      <c r="G58" s="301">
        <f t="shared" si="7"/>
        <v>8.8490995339294637E-2</v>
      </c>
      <c r="H58" s="301">
        <f t="shared" si="7"/>
        <v>3.8844726453941589E-2</v>
      </c>
      <c r="I58" s="301">
        <f t="shared" si="7"/>
        <v>2.5579346416171597E-2</v>
      </c>
      <c r="J58" s="301">
        <f t="shared" si="7"/>
        <v>1.917616129348974E-2</v>
      </c>
      <c r="K58" s="301">
        <f t="shared" si="7"/>
        <v>2.6681474686060632E-2</v>
      </c>
      <c r="L58" s="301">
        <f t="shared" si="7"/>
        <v>2.3794800907151057E-2</v>
      </c>
      <c r="M58" s="301">
        <f t="shared" si="7"/>
        <v>0.10232003972198266</v>
      </c>
      <c r="N58" s="301">
        <f t="shared" si="7"/>
        <v>0.14828889971991391</v>
      </c>
      <c r="O58" s="301">
        <f t="shared" si="7"/>
        <v>0.26484234925315769</v>
      </c>
      <c r="P58" s="301">
        <f t="shared" si="7"/>
        <v>0.20653808913106997</v>
      </c>
      <c r="Q58" s="301">
        <f t="shared" si="7"/>
        <v>6.1878424627987705E-2</v>
      </c>
      <c r="R58" s="301">
        <f t="shared" si="7"/>
        <v>0.28006815361518811</v>
      </c>
      <c r="S58" s="301">
        <f t="shared" si="7"/>
        <v>0.2633541358929341</v>
      </c>
      <c r="T58" s="301">
        <f t="shared" si="7"/>
        <v>0.15131795788226299</v>
      </c>
      <c r="U58" s="301">
        <f t="shared" si="7"/>
        <v>0.39169214490172921</v>
      </c>
      <c r="V58" s="301">
        <f t="shared" si="7"/>
        <v>0.49608882521623371</v>
      </c>
      <c r="W58" s="301">
        <f t="shared" si="7"/>
        <v>5.577312402222287E-2</v>
      </c>
      <c r="X58" s="301">
        <f t="shared" si="7"/>
        <v>4.376345135820163E-2</v>
      </c>
      <c r="Y58" s="301">
        <f t="shared" si="7"/>
        <v>0.19046410224030441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0</v>
      </c>
      <c r="C59" s="301">
        <f t="shared" si="8"/>
        <v>0</v>
      </c>
      <c r="D59" s="301">
        <f t="shared" si="8"/>
        <v>0</v>
      </c>
      <c r="E59" s="301">
        <f t="shared" si="8"/>
        <v>0</v>
      </c>
      <c r="F59" s="301">
        <f t="shared" si="8"/>
        <v>0</v>
      </c>
      <c r="G59" s="301">
        <f t="shared" si="8"/>
        <v>0</v>
      </c>
      <c r="H59" s="301">
        <f t="shared" si="8"/>
        <v>0</v>
      </c>
      <c r="I59" s="301">
        <f t="shared" si="8"/>
        <v>0</v>
      </c>
      <c r="J59" s="301">
        <f t="shared" si="8"/>
        <v>0</v>
      </c>
      <c r="K59" s="301">
        <f t="shared" si="8"/>
        <v>0</v>
      </c>
      <c r="L59" s="301">
        <f t="shared" si="8"/>
        <v>0</v>
      </c>
      <c r="M59" s="301">
        <f t="shared" si="8"/>
        <v>0</v>
      </c>
      <c r="N59" s="301">
        <f t="shared" si="8"/>
        <v>0</v>
      </c>
      <c r="O59" s="301">
        <f t="shared" si="8"/>
        <v>0</v>
      </c>
      <c r="P59" s="301">
        <f t="shared" si="8"/>
        <v>0</v>
      </c>
      <c r="Q59" s="301">
        <f t="shared" si="8"/>
        <v>0</v>
      </c>
      <c r="R59" s="301">
        <f t="shared" si="8"/>
        <v>0</v>
      </c>
      <c r="S59" s="301">
        <f t="shared" si="8"/>
        <v>0</v>
      </c>
      <c r="T59" s="301">
        <f t="shared" si="8"/>
        <v>0</v>
      </c>
      <c r="U59" s="301">
        <f t="shared" si="8"/>
        <v>0</v>
      </c>
      <c r="V59" s="301">
        <f t="shared" si="8"/>
        <v>0</v>
      </c>
      <c r="W59" s="301">
        <f t="shared" si="8"/>
        <v>0</v>
      </c>
      <c r="X59" s="301">
        <f t="shared" si="8"/>
        <v>0</v>
      </c>
      <c r="Y59" s="301">
        <f t="shared" si="8"/>
        <v>0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0.15030554006252436</v>
      </c>
      <c r="C60" s="301">
        <f t="shared" si="9"/>
        <v>0.1502568374306944</v>
      </c>
      <c r="D60" s="301">
        <f t="shared" si="9"/>
        <v>0.15030486229211212</v>
      </c>
      <c r="E60" s="301">
        <f t="shared" si="9"/>
        <v>0.15032350337194081</v>
      </c>
      <c r="F60" s="301">
        <f t="shared" si="9"/>
        <v>0.15028862772647386</v>
      </c>
      <c r="G60" s="301">
        <f t="shared" si="9"/>
        <v>0.81373677631095787</v>
      </c>
      <c r="H60" s="301">
        <f t="shared" si="9"/>
        <v>0.89082881554543636</v>
      </c>
      <c r="I60" s="301">
        <f t="shared" si="9"/>
        <v>0.91817255991019864</v>
      </c>
      <c r="J60" s="301">
        <f t="shared" si="9"/>
        <v>0.91935789240396748</v>
      </c>
      <c r="K60" s="301">
        <f t="shared" si="9"/>
        <v>0.92421575620349372</v>
      </c>
      <c r="L60" s="301">
        <f t="shared" si="9"/>
        <v>0.91905758729620823</v>
      </c>
      <c r="M60" s="301">
        <f t="shared" si="9"/>
        <v>0.70087706548942041</v>
      </c>
      <c r="N60" s="301">
        <f t="shared" si="9"/>
        <v>0.65652758958160307</v>
      </c>
      <c r="O60" s="301">
        <f t="shared" si="9"/>
        <v>0.56096978554777388</v>
      </c>
      <c r="P60" s="301">
        <f t="shared" si="9"/>
        <v>0.60751310846952766</v>
      </c>
      <c r="Q60" s="301">
        <f t="shared" si="9"/>
        <v>0.74212748004655826</v>
      </c>
      <c r="R60" s="301">
        <f t="shared" si="9"/>
        <v>0.55147969322653922</v>
      </c>
      <c r="S60" s="301">
        <f t="shared" si="9"/>
        <v>0.56251525161526073</v>
      </c>
      <c r="T60" s="301">
        <f t="shared" si="9"/>
        <v>0.66581514731036728</v>
      </c>
      <c r="U60" s="301">
        <f t="shared" si="9"/>
        <v>0.47945816226422339</v>
      </c>
      <c r="V60" s="301">
        <f t="shared" si="9"/>
        <v>0.4082349736174965</v>
      </c>
      <c r="W60" s="301">
        <f t="shared" si="9"/>
        <v>0.7991912706752442</v>
      </c>
      <c r="X60" s="301">
        <f t="shared" si="9"/>
        <v>0.79980956510383194</v>
      </c>
      <c r="Y60" s="301">
        <f t="shared" si="9"/>
        <v>0.68322666306058866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8.1561899361286674E-2</v>
      </c>
      <c r="C61" s="302">
        <f t="shared" si="10"/>
        <v>8.153547133239103E-2</v>
      </c>
      <c r="D61" s="302">
        <f t="shared" si="10"/>
        <v>8.1561531575494256E-2</v>
      </c>
      <c r="E61" s="302">
        <f t="shared" si="10"/>
        <v>8.1571646983591262E-2</v>
      </c>
      <c r="F61" s="302">
        <f t="shared" si="10"/>
        <v>8.1552722039876277E-2</v>
      </c>
      <c r="G61" s="302">
        <f t="shared" si="10"/>
        <v>0.80656770222045859</v>
      </c>
      <c r="H61" s="302">
        <f t="shared" si="10"/>
        <v>0.88768182052175371</v>
      </c>
      <c r="I61" s="302">
        <f t="shared" si="10"/>
        <v>0.91610025606797196</v>
      </c>
      <c r="J61" s="302">
        <f t="shared" si="10"/>
        <v>0.9178043408752804</v>
      </c>
      <c r="K61" s="302">
        <f t="shared" si="10"/>
        <v>0.92205416373711069</v>
      </c>
      <c r="L61" s="302">
        <f t="shared" si="10"/>
        <v>0.91712985792647994</v>
      </c>
      <c r="M61" s="302">
        <f t="shared" si="10"/>
        <v>0.69258763510277865</v>
      </c>
      <c r="N61" s="302">
        <f t="shared" si="10"/>
        <v>0.6445140044160782</v>
      </c>
      <c r="O61" s="302">
        <f t="shared" si="10"/>
        <v>0.5395136541434673</v>
      </c>
      <c r="P61" s="302">
        <f t="shared" si="10"/>
        <v>0.59078048095399904</v>
      </c>
      <c r="Q61" s="302">
        <f t="shared" si="10"/>
        <v>0.73711441618553475</v>
      </c>
      <c r="R61" s="302">
        <f t="shared" si="10"/>
        <v>0.52879004739355751</v>
      </c>
      <c r="S61" s="302">
        <f t="shared" si="10"/>
        <v>0.541179687414442</v>
      </c>
      <c r="T61" s="302">
        <f t="shared" si="10"/>
        <v>0.65355616381581405</v>
      </c>
      <c r="U61" s="302">
        <f t="shared" si="10"/>
        <v>0.44772532892112094</v>
      </c>
      <c r="V61" s="302">
        <f t="shared" si="10"/>
        <v>0.36804447141094399</v>
      </c>
      <c r="W61" s="302">
        <f t="shared" si="10"/>
        <v>0.79467282609406564</v>
      </c>
      <c r="X61" s="302">
        <f t="shared" si="10"/>
        <v>0.79626408091032785</v>
      </c>
      <c r="Y61" s="302">
        <f t="shared" si="10"/>
        <v>0.66779626525224967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6.8743640701237674E-2</v>
      </c>
      <c r="C62" s="302">
        <f t="shared" si="11"/>
        <v>6.8721366098303371E-2</v>
      </c>
      <c r="D62" s="302">
        <f t="shared" si="11"/>
        <v>6.8743330716617854E-2</v>
      </c>
      <c r="E62" s="302">
        <f t="shared" si="11"/>
        <v>6.8751856388349547E-2</v>
      </c>
      <c r="F62" s="302">
        <f t="shared" si="11"/>
        <v>6.8735905686597584E-2</v>
      </c>
      <c r="G62" s="302">
        <f t="shared" si="11"/>
        <v>7.1690740904993173E-3</v>
      </c>
      <c r="H62" s="302">
        <f t="shared" si="11"/>
        <v>3.1469950236826649E-3</v>
      </c>
      <c r="I62" s="302">
        <f t="shared" si="11"/>
        <v>2.0723038422266683E-3</v>
      </c>
      <c r="J62" s="302">
        <f t="shared" si="11"/>
        <v>1.5535515286869757E-3</v>
      </c>
      <c r="K62" s="302">
        <f t="shared" si="11"/>
        <v>2.1615924663829808E-3</v>
      </c>
      <c r="L62" s="302">
        <f t="shared" si="11"/>
        <v>1.9277293697282775E-3</v>
      </c>
      <c r="M62" s="302">
        <f t="shared" si="11"/>
        <v>8.2894303866418023E-3</v>
      </c>
      <c r="N62" s="302">
        <f t="shared" si="11"/>
        <v>1.2013585165524936E-2</v>
      </c>
      <c r="O62" s="302">
        <f t="shared" si="11"/>
        <v>2.1456131404306564E-2</v>
      </c>
      <c r="P62" s="302">
        <f t="shared" si="11"/>
        <v>1.6732627515528582E-2</v>
      </c>
      <c r="Q62" s="302">
        <f t="shared" si="11"/>
        <v>5.0130638610235544E-3</v>
      </c>
      <c r="R62" s="302">
        <f t="shared" si="11"/>
        <v>2.2689645832981699E-2</v>
      </c>
      <c r="S62" s="302">
        <f t="shared" si="11"/>
        <v>2.1335564200818721E-2</v>
      </c>
      <c r="T62" s="302">
        <f t="shared" si="11"/>
        <v>1.2258983494553222E-2</v>
      </c>
      <c r="U62" s="302">
        <f t="shared" si="11"/>
        <v>3.1732833343102451E-2</v>
      </c>
      <c r="V62" s="302">
        <f t="shared" si="11"/>
        <v>4.0190502206552486E-2</v>
      </c>
      <c r="W62" s="302">
        <f t="shared" si="11"/>
        <v>4.5184445811784482E-3</v>
      </c>
      <c r="X62" s="302">
        <f t="shared" si="11"/>
        <v>3.5454841935040594E-3</v>
      </c>
      <c r="Y62" s="302">
        <f t="shared" si="11"/>
        <v>1.5430397808338913E-2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0</v>
      </c>
      <c r="C63" s="302">
        <f t="shared" si="12"/>
        <v>0</v>
      </c>
      <c r="D63" s="302">
        <f t="shared" si="12"/>
        <v>0</v>
      </c>
      <c r="E63" s="302">
        <f t="shared" si="12"/>
        <v>0</v>
      </c>
      <c r="F63" s="302">
        <f t="shared" si="12"/>
        <v>0</v>
      </c>
      <c r="G63" s="302">
        <f t="shared" si="12"/>
        <v>0</v>
      </c>
      <c r="H63" s="302">
        <f t="shared" si="12"/>
        <v>0</v>
      </c>
      <c r="I63" s="302">
        <f t="shared" si="12"/>
        <v>0</v>
      </c>
      <c r="J63" s="302">
        <f t="shared" si="12"/>
        <v>0</v>
      </c>
      <c r="K63" s="302">
        <f t="shared" si="12"/>
        <v>0</v>
      </c>
      <c r="L63" s="302">
        <f t="shared" si="12"/>
        <v>0</v>
      </c>
      <c r="M63" s="302">
        <f t="shared" si="12"/>
        <v>0</v>
      </c>
      <c r="N63" s="302">
        <f t="shared" si="12"/>
        <v>0</v>
      </c>
      <c r="O63" s="302">
        <f t="shared" si="12"/>
        <v>0</v>
      </c>
      <c r="P63" s="302">
        <f t="shared" si="12"/>
        <v>0</v>
      </c>
      <c r="Q63" s="302">
        <f t="shared" si="12"/>
        <v>0</v>
      </c>
      <c r="R63" s="302">
        <f t="shared" si="12"/>
        <v>0</v>
      </c>
      <c r="S63" s="302">
        <f t="shared" si="12"/>
        <v>0</v>
      </c>
      <c r="T63" s="302">
        <f t="shared" si="12"/>
        <v>0</v>
      </c>
      <c r="U63" s="302">
        <f t="shared" si="12"/>
        <v>0</v>
      </c>
      <c r="V63" s="302">
        <f t="shared" si="12"/>
        <v>0</v>
      </c>
      <c r="W63" s="302">
        <f t="shared" si="12"/>
        <v>0</v>
      </c>
      <c r="X63" s="302">
        <f t="shared" si="12"/>
        <v>0</v>
      </c>
      <c r="Y63" s="302">
        <f t="shared" si="12"/>
        <v>0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0</v>
      </c>
      <c r="C65" s="235">
        <f t="shared" si="14"/>
        <v>0</v>
      </c>
      <c r="D65" s="235">
        <f t="shared" si="14"/>
        <v>0</v>
      </c>
      <c r="E65" s="235">
        <f t="shared" si="14"/>
        <v>0</v>
      </c>
      <c r="F65" s="235">
        <f t="shared" si="14"/>
        <v>0</v>
      </c>
      <c r="G65" s="235">
        <f t="shared" si="14"/>
        <v>0</v>
      </c>
      <c r="H65" s="235">
        <f t="shared" si="14"/>
        <v>0</v>
      </c>
      <c r="I65" s="235">
        <f t="shared" si="14"/>
        <v>0</v>
      </c>
      <c r="J65" s="235">
        <f t="shared" si="14"/>
        <v>0</v>
      </c>
      <c r="K65" s="235">
        <f t="shared" si="14"/>
        <v>0</v>
      </c>
      <c r="L65" s="235">
        <f t="shared" si="14"/>
        <v>0</v>
      </c>
      <c r="M65" s="235">
        <f t="shared" si="14"/>
        <v>0</v>
      </c>
      <c r="N65" s="235">
        <f t="shared" si="14"/>
        <v>0</v>
      </c>
      <c r="O65" s="235">
        <f t="shared" si="14"/>
        <v>0</v>
      </c>
      <c r="P65" s="235">
        <f t="shared" si="14"/>
        <v>0</v>
      </c>
      <c r="Q65" s="235">
        <f t="shared" si="14"/>
        <v>0</v>
      </c>
      <c r="R65" s="235">
        <f t="shared" si="14"/>
        <v>0</v>
      </c>
      <c r="S65" s="235">
        <f t="shared" si="14"/>
        <v>0</v>
      </c>
      <c r="T65" s="235">
        <f t="shared" si="14"/>
        <v>0</v>
      </c>
      <c r="U65" s="235">
        <f t="shared" si="14"/>
        <v>0</v>
      </c>
      <c r="V65" s="235">
        <f t="shared" si="14"/>
        <v>0</v>
      </c>
      <c r="W65" s="235">
        <f t="shared" si="14"/>
        <v>0</v>
      </c>
      <c r="X65" s="235">
        <f t="shared" si="14"/>
        <v>0</v>
      </c>
      <c r="Y65" s="235">
        <f t="shared" si="14"/>
        <v>0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430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>IF(B$5=0,0,B$5/WWP_fec!B$5)</f>
        <v>0.71492378875114782</v>
      </c>
      <c r="C69" s="322">
        <f>IF(C$5=0,0,C$5/WWP_fec!C$5)</f>
        <v>0.80001511396784541</v>
      </c>
      <c r="D69" s="322">
        <f>IF(D$5=0,0,D$5/WWP_fec!D$5)</f>
        <v>0.71696128654279723</v>
      </c>
      <c r="E69" s="322">
        <f>IF(E$5=0,0,E$5/WWP_fec!E$5)</f>
        <v>0.65047775699726407</v>
      </c>
      <c r="F69" s="322">
        <f>IF(F$5=0,0,F$5/WWP_fec!F$5)</f>
        <v>0.71756622686175053</v>
      </c>
      <c r="G69" s="322">
        <f>IF(G$5=0,0,G$5/WWP_fec!G$5)</f>
        <v>8.1534359538179071E-2</v>
      </c>
      <c r="H69" s="322">
        <f>IF(H$5=0,0,H$5/WWP_fec!H$5)</f>
        <v>4.901370711978692E-2</v>
      </c>
      <c r="I69" s="322">
        <f>IF(I$5=0,0,I$5/WWP_fec!I$5)</f>
        <v>3.8985255143180096E-2</v>
      </c>
      <c r="J69" s="322">
        <f>IF(J$5=0,0,J$5/WWP_fec!J$5)</f>
        <v>3.2886943445420848E-2</v>
      </c>
      <c r="K69" s="322">
        <f>IF(K$5=0,0,K$5/WWP_fec!K$5)</f>
        <v>3.7925587195705983E-2</v>
      </c>
      <c r="L69" s="322">
        <f>IF(L$5=0,0,L$5/WWP_fec!L$5)</f>
        <v>3.8419630302055897E-2</v>
      </c>
      <c r="M69" s="322">
        <f>IF(M$5=0,0,M$5/WWP_fec!M$5)</f>
        <v>9.9279767566966812E-2</v>
      </c>
      <c r="N69" s="322">
        <f>IF(N$5=0,0,N$5/WWP_fec!N$5)</f>
        <v>0.12450937811311888</v>
      </c>
      <c r="O69" s="322">
        <f>IF(O$5=0,0,O$5/WWP_fec!O$5)</f>
        <v>0.1970816708835966</v>
      </c>
      <c r="P69" s="322">
        <f>IF(P$5=0,0,P$5/WWP_fec!P$5)</f>
        <v>0.15904198472682357</v>
      </c>
      <c r="Q69" s="322">
        <f>IF(Q$5=0,0,Q$5/WWP_fec!Q$5)</f>
        <v>7.0668922510214657E-2</v>
      </c>
      <c r="R69" s="322">
        <f>IF(R$5=0,0,R$5/WWP_fec!R$5)</f>
        <v>0.2053519340265943</v>
      </c>
      <c r="S69" s="322">
        <f>IF(S$5=0,0,S$5/WWP_fec!S$5)</f>
        <v>0.19597866439050357</v>
      </c>
      <c r="T69" s="322">
        <f>IF(T$5=0,0,T$5/WWP_fec!T$5)</f>
        <v>0.12510949201404903</v>
      </c>
      <c r="U69" s="322">
        <f>IF(U$5=0,0,U$5/WWP_fec!U$5)</f>
        <v>0.28504979946530207</v>
      </c>
      <c r="V69" s="322">
        <f>IF(V$5=0,0,V$5/WWP_fec!V$5)</f>
        <v>0.38219298344706298</v>
      </c>
      <c r="W69" s="322">
        <f>IF(W$5=0,0,W$5/WWP_fec!W$5)</f>
        <v>7.7751938742555288E-2</v>
      </c>
      <c r="X69" s="322">
        <f>IF(X$5=0,0,X$5/WWP_fec!X$5)</f>
        <v>6.9933543368987772E-2</v>
      </c>
      <c r="Y69" s="322">
        <f>IF(Y$5=0,0,Y$5/WWP_fec!Y$5)</f>
        <v>0.16307517218747719</v>
      </c>
      <c r="DA69" s="95"/>
    </row>
    <row r="70" spans="1:105" ht="12" customHeight="1" x14ac:dyDescent="0.25">
      <c r="A70" s="55" t="s">
        <v>91</v>
      </c>
      <c r="B70" s="334">
        <f>IF(B$6=0,0,B$6/WWP_fec!B$6)</f>
        <v>0</v>
      </c>
      <c r="C70" s="334">
        <f>IF(C$6=0,0,C$6/WWP_fec!C$6)</f>
        <v>0</v>
      </c>
      <c r="D70" s="334">
        <f>IF(D$6=0,0,D$6/WWP_fec!D$6)</f>
        <v>0</v>
      </c>
      <c r="E70" s="334">
        <f>IF(E$6=0,0,E$6/WWP_fec!E$6)</f>
        <v>0</v>
      </c>
      <c r="F70" s="334">
        <f>IF(F$6=0,0,F$6/WWP_fec!F$6)</f>
        <v>0</v>
      </c>
      <c r="G70" s="334">
        <f>IF(G$6=0,0,G$6/WWP_fec!G$6)</f>
        <v>0</v>
      </c>
      <c r="H70" s="334">
        <f>IF(H$6=0,0,H$6/WWP_fec!H$6)</f>
        <v>0</v>
      </c>
      <c r="I70" s="334">
        <f>IF(I$6=0,0,I$6/WWP_fec!I$6)</f>
        <v>0</v>
      </c>
      <c r="J70" s="334">
        <f>IF(J$6=0,0,J$6/WWP_fec!J$6)</f>
        <v>0</v>
      </c>
      <c r="K70" s="334">
        <f>IF(K$6=0,0,K$6/WWP_fec!K$6)</f>
        <v>0</v>
      </c>
      <c r="L70" s="334">
        <f>IF(L$6=0,0,L$6/WWP_fec!L$6)</f>
        <v>0</v>
      </c>
      <c r="M70" s="334">
        <f>IF(M$6=0,0,M$6/WWP_fec!M$6)</f>
        <v>0</v>
      </c>
      <c r="N70" s="334">
        <f>IF(N$6=0,0,N$6/WWP_fec!N$6)</f>
        <v>0</v>
      </c>
      <c r="O70" s="334">
        <f>IF(O$6=0,0,O$6/WWP_fec!O$6)</f>
        <v>0</v>
      </c>
      <c r="P70" s="334">
        <f>IF(P$6=0,0,P$6/WWP_fec!P$6)</f>
        <v>0</v>
      </c>
      <c r="Q70" s="334">
        <f>IF(Q$6=0,0,Q$6/WWP_fec!Q$6)</f>
        <v>0</v>
      </c>
      <c r="R70" s="334">
        <f>IF(R$6=0,0,R$6/WWP_fec!R$6)</f>
        <v>0</v>
      </c>
      <c r="S70" s="334">
        <f>IF(S$6=0,0,S$6/WWP_fec!S$6)</f>
        <v>0</v>
      </c>
      <c r="T70" s="334">
        <f>IF(T$6=0,0,T$6/WWP_fec!T$6)</f>
        <v>0</v>
      </c>
      <c r="U70" s="334">
        <f>IF(U$6=0,0,U$6/WWP_fec!U$6)</f>
        <v>0</v>
      </c>
      <c r="V70" s="334">
        <f>IF(V$6=0,0,V$6/WWP_fec!V$6)</f>
        <v>0</v>
      </c>
      <c r="W70" s="334">
        <f>IF(W$6=0,0,W$6/WWP_fec!W$6)</f>
        <v>0</v>
      </c>
      <c r="X70" s="334">
        <f>IF(X$6=0,0,X$6/WWP_fec!X$6)</f>
        <v>0</v>
      </c>
      <c r="Y70" s="334">
        <f>IF(Y$6=0,0,Y$6/WWP_fec!Y$6)</f>
        <v>0</v>
      </c>
      <c r="DA70" s="67"/>
    </row>
    <row r="71" spans="1:105" ht="12" customHeight="1" x14ac:dyDescent="0.25">
      <c r="A71" s="173" t="s">
        <v>92</v>
      </c>
      <c r="B71" s="335">
        <f>IF(B$7=0,0,B$7/WWP_fec!B$7)</f>
        <v>0</v>
      </c>
      <c r="C71" s="335">
        <f>IF(C$7=0,0,C$7/WWP_fec!C$7)</f>
        <v>0</v>
      </c>
      <c r="D71" s="335">
        <f>IF(D$7=0,0,D$7/WWP_fec!D$7)</f>
        <v>0</v>
      </c>
      <c r="E71" s="335">
        <f>IF(E$7=0,0,E$7/WWP_fec!E$7)</f>
        <v>0</v>
      </c>
      <c r="F71" s="335">
        <f>IF(F$7=0,0,F$7/WWP_fec!F$7)</f>
        <v>0</v>
      </c>
      <c r="G71" s="335">
        <f>IF(G$7=0,0,G$7/WWP_fec!G$7)</f>
        <v>0</v>
      </c>
      <c r="H71" s="335">
        <f>IF(H$7=0,0,H$7/WWP_fec!H$7)</f>
        <v>0</v>
      </c>
      <c r="I71" s="335">
        <f>IF(I$7=0,0,I$7/WWP_fec!I$7)</f>
        <v>0</v>
      </c>
      <c r="J71" s="335">
        <f>IF(J$7=0,0,J$7/WWP_fec!J$7)</f>
        <v>0</v>
      </c>
      <c r="K71" s="335">
        <f>IF(K$7=0,0,K$7/WWP_fec!K$7)</f>
        <v>0</v>
      </c>
      <c r="L71" s="335">
        <f>IF(L$7=0,0,L$7/WWP_fec!L$7)</f>
        <v>0</v>
      </c>
      <c r="M71" s="335">
        <f>IF(M$7=0,0,M$7/WWP_fec!M$7)</f>
        <v>0</v>
      </c>
      <c r="N71" s="335">
        <f>IF(N$7=0,0,N$7/WWP_fec!N$7)</f>
        <v>0</v>
      </c>
      <c r="O71" s="335">
        <f>IF(O$7=0,0,O$7/WWP_fec!O$7)</f>
        <v>0</v>
      </c>
      <c r="P71" s="335">
        <f>IF(P$7=0,0,P$7/WWP_fec!P$7)</f>
        <v>0</v>
      </c>
      <c r="Q71" s="335">
        <f>IF(Q$7=0,0,Q$7/WWP_fec!Q$7)</f>
        <v>0</v>
      </c>
      <c r="R71" s="335">
        <f>IF(R$7=0,0,R$7/WWP_fec!R$7)</f>
        <v>0</v>
      </c>
      <c r="S71" s="335">
        <f>IF(S$7=0,0,S$7/WWP_fec!S$7)</f>
        <v>0</v>
      </c>
      <c r="T71" s="335">
        <f>IF(T$7=0,0,T$7/WWP_fec!T$7)</f>
        <v>0</v>
      </c>
      <c r="U71" s="335">
        <f>IF(U$7=0,0,U$7/WWP_fec!U$7)</f>
        <v>0</v>
      </c>
      <c r="V71" s="335">
        <f>IF(V$7=0,0,V$7/WWP_fec!V$7)</f>
        <v>0</v>
      </c>
      <c r="W71" s="335">
        <f>IF(W$7=0,0,W$7/WWP_fec!W$7)</f>
        <v>0</v>
      </c>
      <c r="X71" s="335">
        <f>IF(X$7=0,0,X$7/WWP_fec!X$7)</f>
        <v>0</v>
      </c>
      <c r="Y71" s="335">
        <f>IF(Y$7=0,0,Y$7/WWP_fec!Y$7)</f>
        <v>0</v>
      </c>
      <c r="DA71" s="177"/>
    </row>
    <row r="72" spans="1:105" ht="12" customHeight="1" x14ac:dyDescent="0.25">
      <c r="A72" s="173" t="s">
        <v>93</v>
      </c>
      <c r="B72" s="335">
        <f>IF(B$8=0,0,B$8/WWP_fec!B$8)</f>
        <v>0</v>
      </c>
      <c r="C72" s="335">
        <f>IF(C$8=0,0,C$8/WWP_fec!C$8)</f>
        <v>0</v>
      </c>
      <c r="D72" s="335">
        <f>IF(D$8=0,0,D$8/WWP_fec!D$8)</f>
        <v>0</v>
      </c>
      <c r="E72" s="335">
        <f>IF(E$8=0,0,E$8/WWP_fec!E$8)</f>
        <v>0</v>
      </c>
      <c r="F72" s="335">
        <f>IF(F$8=0,0,F$8/WWP_fec!F$8)</f>
        <v>0</v>
      </c>
      <c r="G72" s="335">
        <f>IF(G$8=0,0,G$8/WWP_fec!G$8)</f>
        <v>0</v>
      </c>
      <c r="H72" s="335">
        <f>IF(H$8=0,0,H$8/WWP_fec!H$8)</f>
        <v>0</v>
      </c>
      <c r="I72" s="335">
        <f>IF(I$8=0,0,I$8/WWP_fec!I$8)</f>
        <v>0</v>
      </c>
      <c r="J72" s="335">
        <f>IF(J$8=0,0,J$8/WWP_fec!J$8)</f>
        <v>0</v>
      </c>
      <c r="K72" s="335">
        <f>IF(K$8=0,0,K$8/WWP_fec!K$8)</f>
        <v>0</v>
      </c>
      <c r="L72" s="335">
        <f>IF(L$8=0,0,L$8/WWP_fec!L$8)</f>
        <v>0</v>
      </c>
      <c r="M72" s="335">
        <f>IF(M$8=0,0,M$8/WWP_fec!M$8)</f>
        <v>0</v>
      </c>
      <c r="N72" s="335">
        <f>IF(N$8=0,0,N$8/WWP_fec!N$8)</f>
        <v>0</v>
      </c>
      <c r="O72" s="335">
        <f>IF(O$8=0,0,O$8/WWP_fec!O$8)</f>
        <v>0</v>
      </c>
      <c r="P72" s="335">
        <f>IF(P$8=0,0,P$8/WWP_fec!P$8)</f>
        <v>0</v>
      </c>
      <c r="Q72" s="335">
        <f>IF(Q$8=0,0,Q$8/WWP_fec!Q$8)</f>
        <v>0</v>
      </c>
      <c r="R72" s="335">
        <f>IF(R$8=0,0,R$8/WWP_fec!R$8)</f>
        <v>0</v>
      </c>
      <c r="S72" s="335">
        <f>IF(S$8=0,0,S$8/WWP_fec!S$8)</f>
        <v>0</v>
      </c>
      <c r="T72" s="335">
        <f>IF(T$8=0,0,T$8/WWP_fec!T$8)</f>
        <v>0</v>
      </c>
      <c r="U72" s="335">
        <f>IF(U$8=0,0,U$8/WWP_fec!U$8)</f>
        <v>0</v>
      </c>
      <c r="V72" s="335">
        <f>IF(V$8=0,0,V$8/WWP_fec!V$8)</f>
        <v>0</v>
      </c>
      <c r="W72" s="335">
        <f>IF(W$8=0,0,W$8/WWP_fec!W$8)</f>
        <v>0</v>
      </c>
      <c r="X72" s="335">
        <f>IF(X$8=0,0,X$8/WWP_fec!X$8)</f>
        <v>0</v>
      </c>
      <c r="Y72" s="335">
        <f>IF(Y$8=0,0,Y$8/WWP_fec!Y$8)</f>
        <v>0</v>
      </c>
      <c r="DA72" s="177"/>
    </row>
    <row r="73" spans="1:105" ht="12" customHeight="1" x14ac:dyDescent="0.25">
      <c r="A73" s="173" t="s">
        <v>94</v>
      </c>
      <c r="B73" s="335">
        <f>IF(B$9=0,0,B$9/WWP_fec!B$9)</f>
        <v>0</v>
      </c>
      <c r="C73" s="335">
        <f>IF(C$9=0,0,C$9/WWP_fec!C$9)</f>
        <v>0</v>
      </c>
      <c r="D73" s="335">
        <f>IF(D$9=0,0,D$9/WWP_fec!D$9)</f>
        <v>0</v>
      </c>
      <c r="E73" s="335">
        <f>IF(E$9=0,0,E$9/WWP_fec!E$9)</f>
        <v>0</v>
      </c>
      <c r="F73" s="335">
        <f>IF(F$9=0,0,F$9/WWP_fec!F$9)</f>
        <v>0</v>
      </c>
      <c r="G73" s="335">
        <f>IF(G$9=0,0,G$9/WWP_fec!G$9)</f>
        <v>0</v>
      </c>
      <c r="H73" s="335">
        <f>IF(H$9=0,0,H$9/WWP_fec!H$9)</f>
        <v>0</v>
      </c>
      <c r="I73" s="335">
        <f>IF(I$9=0,0,I$9/WWP_fec!I$9)</f>
        <v>0</v>
      </c>
      <c r="J73" s="335">
        <f>IF(J$9=0,0,J$9/WWP_fec!J$9)</f>
        <v>0</v>
      </c>
      <c r="K73" s="335">
        <f>IF(K$9=0,0,K$9/WWP_fec!K$9)</f>
        <v>0</v>
      </c>
      <c r="L73" s="335">
        <f>IF(L$9=0,0,L$9/WWP_fec!L$9)</f>
        <v>0</v>
      </c>
      <c r="M73" s="335">
        <f>IF(M$9=0,0,M$9/WWP_fec!M$9)</f>
        <v>0</v>
      </c>
      <c r="N73" s="335">
        <f>IF(N$9=0,0,N$9/WWP_fec!N$9)</f>
        <v>0</v>
      </c>
      <c r="O73" s="335">
        <f>IF(O$9=0,0,O$9/WWP_fec!O$9)</f>
        <v>0</v>
      </c>
      <c r="P73" s="335">
        <f>IF(P$9=0,0,P$9/WWP_fec!P$9)</f>
        <v>0</v>
      </c>
      <c r="Q73" s="335">
        <f>IF(Q$9=0,0,Q$9/WWP_fec!Q$9)</f>
        <v>0</v>
      </c>
      <c r="R73" s="335">
        <f>IF(R$9=0,0,R$9/WWP_fec!R$9)</f>
        <v>0</v>
      </c>
      <c r="S73" s="335">
        <f>IF(S$9=0,0,S$9/WWP_fec!S$9)</f>
        <v>0</v>
      </c>
      <c r="T73" s="335">
        <f>IF(T$9=0,0,T$9/WWP_fec!T$9)</f>
        <v>0</v>
      </c>
      <c r="U73" s="335">
        <f>IF(U$9=0,0,U$9/WWP_fec!U$9)</f>
        <v>0</v>
      </c>
      <c r="V73" s="335">
        <f>IF(V$9=0,0,V$9/WWP_fec!V$9)</f>
        <v>0</v>
      </c>
      <c r="W73" s="335">
        <f>IF(W$9=0,0,W$9/WWP_fec!W$9)</f>
        <v>0</v>
      </c>
      <c r="X73" s="335">
        <f>IF(X$9=0,0,X$9/WWP_fec!X$9)</f>
        <v>0</v>
      </c>
      <c r="Y73" s="335">
        <f>IF(Y$9=0,0,Y$9/WWP_fec!Y$9)</f>
        <v>0</v>
      </c>
      <c r="DA73" s="177"/>
    </row>
    <row r="74" spans="1:105" ht="12" customHeight="1" x14ac:dyDescent="0.25">
      <c r="A74" s="56" t="s">
        <v>95</v>
      </c>
      <c r="B74" s="336">
        <f>IF(B$10=0,0,B$10/WWP_fec!B$10)</f>
        <v>1.7119825725167796E-2</v>
      </c>
      <c r="C74" s="336">
        <f>IF(C$10=0,0,C$10/WWP_fec!C$10)</f>
        <v>2.5787140909888501E-2</v>
      </c>
      <c r="D74" s="336">
        <f>IF(D$10=0,0,D$10/WWP_fec!D$10)</f>
        <v>1.7248462913473765E-2</v>
      </c>
      <c r="E74" s="336">
        <f>IF(E$10=0,0,E$10/WWP_fec!E$10)</f>
        <v>1.3684303036933314E-2</v>
      </c>
      <c r="F74" s="336">
        <f>IF(F$10=0,0,F$10/WWP_fec!F$10)</f>
        <v>1.9201631798607649E-2</v>
      </c>
      <c r="G74" s="336">
        <f>IF(G$10=0,0,G$10/WWP_fec!G$10)</f>
        <v>1.1193208444342402</v>
      </c>
      <c r="H74" s="336">
        <f>IF(H$10=0,0,H$10/WWP_fec!H$10)</f>
        <v>0.61594011238333668</v>
      </c>
      <c r="I74" s="336">
        <f>IF(I$10=0,0,I$10/WWP_fec!I$10)</f>
        <v>0.42875363292315</v>
      </c>
      <c r="J74" s="336">
        <f>IF(J$10=0,0,J$10/WWP_fec!J$10)</f>
        <v>0.47072923948516432</v>
      </c>
      <c r="K74" s="336">
        <f>IF(K$10=0,0,K$10/WWP_fec!K$10)</f>
        <v>0.33510794416878448</v>
      </c>
      <c r="L74" s="336">
        <f>IF(L$10=0,0,L$10/WWP_fec!L$10)</f>
        <v>0.44712625227571634</v>
      </c>
      <c r="M74" s="336">
        <f>IF(M$10=0,0,M$10/WWP_fec!M$10)</f>
        <v>2.3819312287865375</v>
      </c>
      <c r="N74" s="336">
        <f>IF(N$10=0,0,N$10/WWP_fec!N$10)</f>
        <v>2.3386326929845089</v>
      </c>
      <c r="O74" s="336">
        <f>IF(O$10=0,0,O$10/WWP_fec!O$10)</f>
        <v>2.3458534226950807</v>
      </c>
      <c r="P74" s="336">
        <f>IF(P$10=0,0,P$10/WWP_fec!P$10)</f>
        <v>2.3364742941252392</v>
      </c>
      <c r="Q74" s="336">
        <f>IF(Q$10=0,0,Q$10/WWP_fec!Q$10)</f>
        <v>2.2652632931723491</v>
      </c>
      <c r="R74" s="336">
        <f>IF(R$10=0,0,R$10/WWP_fec!R$10)</f>
        <v>2.3376394464816497</v>
      </c>
      <c r="S74" s="336">
        <f>IF(S$10=0,0,S$10/WWP_fec!S$10)</f>
        <v>2.3471081372237252</v>
      </c>
      <c r="T74" s="336">
        <f>IF(T$10=0,0,T$10/WWP_fec!T$10)</f>
        <v>2.3430575065189747</v>
      </c>
      <c r="U74" s="336">
        <f>IF(U$10=0,0,U$10/WWP_fec!U$10)</f>
        <v>2.358407016120486</v>
      </c>
      <c r="V74" s="336">
        <f>IF(V$10=0,0,V$10/WWP_fec!V$10)</f>
        <v>2.2454464599183424</v>
      </c>
      <c r="W74" s="336">
        <f>IF(W$10=0,0,W$10/WWP_fec!W$10)</f>
        <v>2.1446608842327115</v>
      </c>
      <c r="X74" s="336">
        <f>IF(X$10=0,0,X$10/WWP_fec!X$10)</f>
        <v>2.3402274818545599</v>
      </c>
      <c r="Y74" s="336">
        <f>IF(Y$10=0,0,Y$10/WWP_fec!Y$10)</f>
        <v>2.1544789484523981</v>
      </c>
      <c r="DA74" s="68"/>
    </row>
    <row r="75" spans="1:105" ht="12" customHeight="1" x14ac:dyDescent="0.25">
      <c r="A75" s="174" t="s">
        <v>2898</v>
      </c>
      <c r="B75" s="349">
        <f>IF(B$16=0,0,B$16/WWP_fec!B$16)</f>
        <v>2.7770148000000008</v>
      </c>
      <c r="C75" s="349">
        <f>IF(C$16=0,0,C$16/WWP_fec!C$16)</f>
        <v>2.8189424721116723</v>
      </c>
      <c r="D75" s="349">
        <f>IF(D$16=0,0,D$16/WWP_fec!D$16)</f>
        <v>2.7806056380462736</v>
      </c>
      <c r="E75" s="349">
        <f>IF(E$16=0,0,E$16/WWP_fec!E$16)</f>
        <v>2.6397450263582862</v>
      </c>
      <c r="F75" s="349">
        <f>IF(F$16=0,0,F$16/WWP_fec!F$16)</f>
        <v>2.686264891916097</v>
      </c>
      <c r="G75" s="349">
        <f>IF(G$16=0,0,G$16/WWP_fec!G$16)</f>
        <v>8.7674715190874403E-3</v>
      </c>
      <c r="H75" s="349">
        <f>IF(H$16=0,0,H$16/WWP_fec!H$16)</f>
        <v>2.2623393065813349E-3</v>
      </c>
      <c r="I75" s="349">
        <f>IF(I$16=0,0,I$16/WWP_fec!I$16)</f>
        <v>1.175128304422803E-3</v>
      </c>
      <c r="J75" s="349">
        <f>IF(J$16=0,0,J$16/WWP_fec!J$16)</f>
        <v>7.3259663352871209E-4</v>
      </c>
      <c r="K75" s="349">
        <f>IF(K$16=0,0,K$16/WWP_fec!K$16)</f>
        <v>1.201490278903247E-3</v>
      </c>
      <c r="L75" s="349">
        <f>IF(L$16=0,0,L$16/WWP_fec!L$16)</f>
        <v>1.0734416257208274E-3</v>
      </c>
      <c r="M75" s="349">
        <f>IF(M$16=0,0,M$16/WWP_fec!M$16)</f>
        <v>1.1671708358023289E-2</v>
      </c>
      <c r="N75" s="349">
        <f>IF(N$16=0,0,N$16/WWP_fec!N$16)</f>
        <v>2.1340461419894971E-2</v>
      </c>
      <c r="O75" s="349">
        <f>IF(O$16=0,0,O$16/WWP_fec!O$16)</f>
        <v>6.1239835112080532E-2</v>
      </c>
      <c r="P75" s="349">
        <f>IF(P$16=0,0,P$16/WWP_fec!P$16)</f>
        <v>3.8268795104041749E-2</v>
      </c>
      <c r="Q75" s="349">
        <f>IF(Q$16=0,0,Q$16/WWP_fec!Q$16)</f>
        <v>4.9779122402097871E-3</v>
      </c>
      <c r="R75" s="349">
        <f>IF(R$16=0,0,R$16/WWP_fec!R$16)</f>
        <v>6.7835302273890855E-2</v>
      </c>
      <c r="S75" s="349">
        <f>IF(S$16=0,0,S$16/WWP_fec!S$16)</f>
        <v>6.0575470944621644E-2</v>
      </c>
      <c r="T75" s="349">
        <f>IF(T$16=0,0,T$16/WWP_fec!T$16)</f>
        <v>2.2113072878004254E-2</v>
      </c>
      <c r="U75" s="349">
        <f>IF(U$16=0,0,U$16/WWP_fec!U$16)</f>
        <v>0.13808577677532463</v>
      </c>
      <c r="V75" s="349">
        <f>IF(V$16=0,0,V$16/WWP_fec!V$16)</f>
        <v>0.24853816656377997</v>
      </c>
      <c r="W75" s="349">
        <f>IF(W$16=0,0,W$16/WWP_fec!W$16)</f>
        <v>5.0376596298341639E-3</v>
      </c>
      <c r="X75" s="349">
        <f>IF(X$16=0,0,X$16/WWP_fec!X$16)</f>
        <v>3.5131767939183857E-3</v>
      </c>
      <c r="Y75" s="349">
        <f>IF(Y$16=0,0,Y$16/WWP_fec!Y$16)</f>
        <v>3.8450252169652269E-2</v>
      </c>
      <c r="DA75" s="178"/>
    </row>
    <row r="76" spans="1:105" ht="12" customHeight="1" x14ac:dyDescent="0.25">
      <c r="A76" s="174" t="s">
        <v>2910</v>
      </c>
      <c r="B76" s="349">
        <f>IF(B$27=0,0,B$27/WWP_fec!B$27)</f>
        <v>0</v>
      </c>
      <c r="C76" s="349">
        <f>IF(C$27=0,0,C$27/WWP_fec!C$27)</f>
        <v>0</v>
      </c>
      <c r="D76" s="349">
        <f>IF(D$27=0,0,D$27/WWP_fec!D$27)</f>
        <v>0</v>
      </c>
      <c r="E76" s="349">
        <f>IF(E$27=0,0,E$27/WWP_fec!E$27)</f>
        <v>0</v>
      </c>
      <c r="F76" s="349">
        <f>IF(F$27=0,0,F$27/WWP_fec!F$27)</f>
        <v>0</v>
      </c>
      <c r="G76" s="349">
        <f>IF(G$27=0,0,G$27/WWP_fec!G$27)</f>
        <v>0</v>
      </c>
      <c r="H76" s="349">
        <f>IF(H$27=0,0,H$27/WWP_fec!H$27)</f>
        <v>0</v>
      </c>
      <c r="I76" s="349">
        <f>IF(I$27=0,0,I$27/WWP_fec!I$27)</f>
        <v>0</v>
      </c>
      <c r="J76" s="349">
        <f>IF(J$27=0,0,J$27/WWP_fec!J$27)</f>
        <v>0</v>
      </c>
      <c r="K76" s="349">
        <f>IF(K$27=0,0,K$27/WWP_fec!K$27)</f>
        <v>0</v>
      </c>
      <c r="L76" s="349">
        <f>IF(L$27=0,0,L$27/WWP_fec!L$27)</f>
        <v>0</v>
      </c>
      <c r="M76" s="349">
        <f>IF(M$27=0,0,M$27/WWP_fec!M$27)</f>
        <v>0</v>
      </c>
      <c r="N76" s="349">
        <f>IF(N$27=0,0,N$27/WWP_fec!N$27)</f>
        <v>0</v>
      </c>
      <c r="O76" s="349">
        <f>IF(O$27=0,0,O$27/WWP_fec!O$27)</f>
        <v>0</v>
      </c>
      <c r="P76" s="349">
        <f>IF(P$27=0,0,P$27/WWP_fec!P$27)</f>
        <v>0</v>
      </c>
      <c r="Q76" s="349">
        <f>IF(Q$27=0,0,Q$27/WWP_fec!Q$27)</f>
        <v>0</v>
      </c>
      <c r="R76" s="349">
        <f>IF(R$27=0,0,R$27/WWP_fec!R$27)</f>
        <v>0</v>
      </c>
      <c r="S76" s="349">
        <f>IF(S$27=0,0,S$27/WWP_fec!S$27)</f>
        <v>0</v>
      </c>
      <c r="T76" s="349">
        <f>IF(T$27=0,0,T$27/WWP_fec!T$27)</f>
        <v>0</v>
      </c>
      <c r="U76" s="349">
        <f>IF(U$27=0,0,U$27/WWP_fec!U$27)</f>
        <v>0</v>
      </c>
      <c r="V76" s="349">
        <f>IF(V$27=0,0,V$27/WWP_fec!V$27)</f>
        <v>0</v>
      </c>
      <c r="W76" s="349">
        <f>IF(W$27=0,0,W$27/WWP_fec!W$27)</f>
        <v>0</v>
      </c>
      <c r="X76" s="349">
        <f>IF(X$27=0,0,X$27/WWP_fec!X$27)</f>
        <v>0</v>
      </c>
      <c r="Y76" s="349">
        <f>IF(Y$27=0,0,Y$27/WWP_fec!Y$27)</f>
        <v>0</v>
      </c>
      <c r="DA76" s="178"/>
    </row>
    <row r="77" spans="1:105" ht="12" customHeight="1" x14ac:dyDescent="0.25">
      <c r="A77" s="174" t="s">
        <v>2912</v>
      </c>
      <c r="B77" s="349">
        <f>IF(B$28=0,0,B$28/WWP_fec!B$28)</f>
        <v>2.0641146214082493</v>
      </c>
      <c r="C77" s="349">
        <f>IF(C$28=0,0,C$28/WWP_fec!C$28)</f>
        <v>2.1639870986908059</v>
      </c>
      <c r="D77" s="349">
        <f>IF(D$28=0,0,D$28/WWP_fec!D$28)</f>
        <v>2.0678811774870018</v>
      </c>
      <c r="E77" s="349">
        <f>IF(E$28=0,0,E$28/WWP_fec!E$28)</f>
        <v>1.9325206918945224</v>
      </c>
      <c r="F77" s="349">
        <f>IF(F$28=0,0,F$28/WWP_fec!F$28)</f>
        <v>2.0217107983745306</v>
      </c>
      <c r="G77" s="349">
        <f>IF(G$28=0,0,G$28/WWP_fec!G$28)</f>
        <v>0.71322429105484397</v>
      </c>
      <c r="H77" s="349">
        <f>IF(H$28=0,0,H$28/WWP_fec!H$28)</f>
        <v>0.5063693551332723</v>
      </c>
      <c r="I77" s="349">
        <f>IF(I$28=0,0,I$28/WWP_fec!I$28)</f>
        <v>0.42791989703690786</v>
      </c>
      <c r="J77" s="349">
        <f>IF(J$28=0,0,J$28/WWP_fec!J$28)</f>
        <v>0.36534015038482698</v>
      </c>
      <c r="K77" s="349">
        <f>IF(K$28=0,0,K$28/WWP_fec!K$28)</f>
        <v>0.42007863606184492</v>
      </c>
      <c r="L77" s="349">
        <f>IF(L$28=0,0,L$28/WWP_fec!L$28)</f>
        <v>0.4233654270357915</v>
      </c>
      <c r="M77" s="349">
        <f>IF(M$28=0,0,M$28/WWP_fec!M$28)</f>
        <v>0.70072630607255504</v>
      </c>
      <c r="N77" s="349">
        <f>IF(N$28=0,0,N$28/WWP_fec!N$28)</f>
        <v>0.78179092878439294</v>
      </c>
      <c r="O77" s="349">
        <f>IF(O$28=0,0,O$28/WWP_fec!O$28)</f>
        <v>0.96431532339902071</v>
      </c>
      <c r="P77" s="349">
        <f>IF(P$28=0,0,P$28/WWP_fec!P$28)</f>
        <v>0.87845000986203459</v>
      </c>
      <c r="Q77" s="349">
        <f>IF(Q$28=0,0,Q$28/WWP_fec!Q$28)</f>
        <v>0.5594041975904599</v>
      </c>
      <c r="R77" s="349">
        <f>IF(R$28=0,0,R$28/WWP_fec!R$28)</f>
        <v>0.98111194908242227</v>
      </c>
      <c r="S77" s="349">
        <f>IF(S$28=0,0,S$28/WWP_fec!S$28)</f>
        <v>0.96290840404125311</v>
      </c>
      <c r="T77" s="349">
        <f>IF(T$28=0,0,T$28/WWP_fec!T$28)</f>
        <v>0.80091520833733365</v>
      </c>
      <c r="U77" s="349">
        <f>IF(U$28=0,0,U$28/WWP_fec!U$28)</f>
        <v>1.1473989650782248</v>
      </c>
      <c r="V77" s="349">
        <f>IF(V$28=0,0,V$28/WWP_fec!V$28)</f>
        <v>1.303087615605883</v>
      </c>
      <c r="W77" s="349">
        <f>IF(W$28=0,0,W$28/WWP_fec!W$28)</f>
        <v>0.68165546864005644</v>
      </c>
      <c r="X77" s="349">
        <f>IF(X$28=0,0,X$28/WWP_fec!X$28)</f>
        <v>0.62371014255404589</v>
      </c>
      <c r="Y77" s="349">
        <f>IF(Y$28=0,0,Y$28/WWP_fec!Y$28)</f>
        <v>1.0807518024003859</v>
      </c>
      <c r="DA77" s="178"/>
    </row>
    <row r="78" spans="1:105" ht="12" customHeight="1" x14ac:dyDescent="0.25">
      <c r="A78" s="41" t="s">
        <v>2936</v>
      </c>
      <c r="B78" s="337">
        <f>IF(B$48=0,0,B$48/WWP_fec!B$48)</f>
        <v>0</v>
      </c>
      <c r="C78" s="337">
        <f>IF(C$48=0,0,C$48/WWP_fec!C$48)</f>
        <v>0</v>
      </c>
      <c r="D78" s="337">
        <f>IF(D$48=0,0,D$48/WWP_fec!D$48)</f>
        <v>0</v>
      </c>
      <c r="E78" s="337">
        <f>IF(E$48=0,0,E$48/WWP_fec!E$48)</f>
        <v>0</v>
      </c>
      <c r="F78" s="337">
        <f>IF(F$48=0,0,F$48/WWP_fec!F$48)</f>
        <v>0</v>
      </c>
      <c r="G78" s="337">
        <f>IF(G$48=0,0,G$48/WWP_fec!G$48)</f>
        <v>0</v>
      </c>
      <c r="H78" s="337">
        <f>IF(H$48=0,0,H$48/WWP_fec!H$48)</f>
        <v>0</v>
      </c>
      <c r="I78" s="337">
        <f>IF(I$48=0,0,I$48/WWP_fec!I$48)</f>
        <v>0</v>
      </c>
      <c r="J78" s="337">
        <f>IF(J$48=0,0,J$48/WWP_fec!J$48)</f>
        <v>0</v>
      </c>
      <c r="K78" s="337">
        <f>IF(K$48=0,0,K$48/WWP_fec!K$48)</f>
        <v>0</v>
      </c>
      <c r="L78" s="337">
        <f>IF(L$48=0,0,L$48/WWP_fec!L$48)</f>
        <v>0</v>
      </c>
      <c r="M78" s="337">
        <f>IF(M$48=0,0,M$48/WWP_fec!M$48)</f>
        <v>0</v>
      </c>
      <c r="N78" s="337">
        <f>IF(N$48=0,0,N$48/WWP_fec!N$48)</f>
        <v>0</v>
      </c>
      <c r="O78" s="337">
        <f>IF(O$48=0,0,O$48/WWP_fec!O$48)</f>
        <v>0</v>
      </c>
      <c r="P78" s="337">
        <f>IF(P$48=0,0,P$48/WWP_fec!P$48)</f>
        <v>0</v>
      </c>
      <c r="Q78" s="337">
        <f>IF(Q$48=0,0,Q$48/WWP_fec!Q$48)</f>
        <v>0</v>
      </c>
      <c r="R78" s="337">
        <f>IF(R$48=0,0,R$48/WWP_fec!R$48)</f>
        <v>0</v>
      </c>
      <c r="S78" s="337">
        <f>IF(S$48=0,0,S$48/WWP_fec!S$48)</f>
        <v>0</v>
      </c>
      <c r="T78" s="337">
        <f>IF(T$48=0,0,T$48/WWP_fec!T$48)</f>
        <v>0</v>
      </c>
      <c r="U78" s="337">
        <f>IF(U$48=0,0,U$48/WWP_fec!U$48)</f>
        <v>0</v>
      </c>
      <c r="V78" s="337">
        <f>IF(V$48=0,0,V$48/WWP_fec!V$48)</f>
        <v>0</v>
      </c>
      <c r="W78" s="337">
        <f>IF(W$48=0,0,W$48/WWP_fec!W$48)</f>
        <v>0</v>
      </c>
      <c r="X78" s="337">
        <f>IF(X$48=0,0,X$48/WWP_fec!X$48)</f>
        <v>0</v>
      </c>
      <c r="Y78" s="337">
        <f>IF(Y$48=0,0,Y$48/WWP_fec!Y$48)</f>
        <v>0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6" tint="-0.249977111117893"/>
    <pageSetUpPr fitToPage="1"/>
  </sheetPr>
  <dimension ref="A1:DA40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sectors"</f>
        <v>LU: Other industrial sectors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2785.2621043086169</v>
      </c>
      <c r="C3" s="203">
        <v>2931.4635323414591</v>
      </c>
      <c r="D3" s="203">
        <v>3109.103217309033</v>
      </c>
      <c r="E3" s="203">
        <v>3122.612390708055</v>
      </c>
      <c r="F3" s="203">
        <v>3162.5142395885978</v>
      </c>
      <c r="G3" s="203">
        <v>2993.278163129512</v>
      </c>
      <c r="H3" s="203">
        <v>3078.1642856497542</v>
      </c>
      <c r="I3" s="203">
        <v>3490.1934899134399</v>
      </c>
      <c r="J3" s="203">
        <v>3274.235631285092</v>
      </c>
      <c r="K3" s="203">
        <v>3142.0374841048761</v>
      </c>
      <c r="L3" s="203">
        <v>3127.235165661607</v>
      </c>
      <c r="M3" s="203">
        <v>3080.5987769738381</v>
      </c>
      <c r="N3" s="203">
        <v>3193.5710620444902</v>
      </c>
      <c r="O3" s="203">
        <v>3243.1018985696141</v>
      </c>
      <c r="P3" s="203">
        <v>3410.199993662462</v>
      </c>
      <c r="Q3" s="203">
        <v>3464.830681223415</v>
      </c>
      <c r="R3" s="203">
        <v>3798.863078051601</v>
      </c>
      <c r="S3" s="203">
        <v>3737.9934687307759</v>
      </c>
      <c r="T3" s="203">
        <v>3797.4121165714878</v>
      </c>
      <c r="U3" s="203">
        <v>4320.6460951719519</v>
      </c>
      <c r="V3" s="203">
        <v>4129.9448050881774</v>
      </c>
      <c r="W3" s="203">
        <v>4119.339518661066</v>
      </c>
      <c r="X3" s="203">
        <v>3498.1273845079331</v>
      </c>
      <c r="Y3" s="203">
        <v>3450.5580750079939</v>
      </c>
      <c r="DA3" s="112" t="s">
        <v>3024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2563.208730374643</v>
      </c>
      <c r="C5" s="203">
        <v>2539.5828445694419</v>
      </c>
      <c r="D5" s="203">
        <v>2784.5651420686359</v>
      </c>
      <c r="E5" s="203">
        <v>4890.7130722050288</v>
      </c>
      <c r="F5" s="203">
        <v>3961.8575615220038</v>
      </c>
      <c r="G5" s="203">
        <v>3581.4188029310121</v>
      </c>
      <c r="H5" s="203">
        <v>3538.5591697156628</v>
      </c>
      <c r="I5" s="203">
        <v>3611.1086130779549</v>
      </c>
      <c r="J5" s="203">
        <v>3649.8232235742771</v>
      </c>
      <c r="K5" s="203">
        <v>3013.7706613161599</v>
      </c>
      <c r="L5" s="203">
        <v>2962.2392087407989</v>
      </c>
      <c r="M5" s="203">
        <v>2785.6696988731478</v>
      </c>
      <c r="N5" s="203">
        <v>2627.62809481364</v>
      </c>
      <c r="O5" s="203">
        <v>2737.5451197370749</v>
      </c>
      <c r="P5" s="203">
        <v>2816.7410210989779</v>
      </c>
      <c r="Q5" s="203">
        <v>2956.3562276422481</v>
      </c>
      <c r="R5" s="203">
        <v>3413.186787143889</v>
      </c>
      <c r="S5" s="203">
        <v>3445.7179717287681</v>
      </c>
      <c r="T5" s="203">
        <v>2678.5319401609559</v>
      </c>
      <c r="U5" s="203">
        <v>2697.214598087603</v>
      </c>
      <c r="V5" s="203">
        <v>2739.172248765869</v>
      </c>
      <c r="W5" s="203">
        <v>5038.3391460184112</v>
      </c>
      <c r="X5" s="203">
        <v>5151.7597257010393</v>
      </c>
      <c r="Y5" s="203">
        <v>4839.2421247363254</v>
      </c>
      <c r="DA5" s="112" t="s">
        <v>3025</v>
      </c>
    </row>
    <row r="6" spans="1:105" ht="12" customHeight="1" x14ac:dyDescent="0.25">
      <c r="A6" s="154" t="s">
        <v>2112</v>
      </c>
      <c r="B6" s="338">
        <v>3204.0109129683042</v>
      </c>
      <c r="C6" s="338">
        <v>3053.1146879199</v>
      </c>
      <c r="D6" s="338">
        <v>3168.4687369063981</v>
      </c>
      <c r="E6" s="338">
        <v>5266.595012229378</v>
      </c>
      <c r="F6" s="338">
        <v>5106.3944665809622</v>
      </c>
      <c r="G6" s="338">
        <v>4968.6171692635053</v>
      </c>
      <c r="H6" s="338">
        <v>4946.1939209325456</v>
      </c>
      <c r="I6" s="338">
        <v>4808.4166236150904</v>
      </c>
      <c r="J6" s="338">
        <v>4675.2914865976391</v>
      </c>
      <c r="K6" s="338">
        <v>4652.8682382666811</v>
      </c>
      <c r="L6" s="338">
        <v>4492.6676926182654</v>
      </c>
      <c r="M6" s="338">
        <v>4893.04835524381</v>
      </c>
      <c r="N6" s="338">
        <v>4922.449844024778</v>
      </c>
      <c r="O6" s="338">
        <v>4966.3846135049907</v>
      </c>
      <c r="P6" s="338">
        <v>4941.6352850240301</v>
      </c>
      <c r="Q6" s="338">
        <v>4828.6073161875347</v>
      </c>
      <c r="R6" s="338">
        <v>4780.5230121939121</v>
      </c>
      <c r="S6" s="338">
        <v>4642.7457148764543</v>
      </c>
      <c r="T6" s="338">
        <v>4620.3224665454954</v>
      </c>
      <c r="U6" s="338">
        <v>4460.1219208970824</v>
      </c>
      <c r="V6" s="338">
        <v>4299.9213752486658</v>
      </c>
      <c r="W6" s="338">
        <v>6654.3624499992966</v>
      </c>
      <c r="X6" s="338">
        <v>6606.278146005674</v>
      </c>
      <c r="Y6" s="338">
        <v>6446.0776003572601</v>
      </c>
      <c r="DA6" s="160" t="s">
        <v>3026</v>
      </c>
    </row>
    <row r="7" spans="1:105" ht="12" customHeight="1" x14ac:dyDescent="0.25">
      <c r="A7" s="156" t="s">
        <v>2114</v>
      </c>
      <c r="B7" s="339">
        <v>0</v>
      </c>
      <c r="C7" s="340">
        <v>9.3043206000117564</v>
      </c>
      <c r="D7" s="340">
        <v>275.5545946349136</v>
      </c>
      <c r="E7" s="340">
        <v>2098.1262753229789</v>
      </c>
      <c r="F7" s="340">
        <v>0</v>
      </c>
      <c r="G7" s="340">
        <v>0</v>
      </c>
      <c r="H7" s="340">
        <v>0</v>
      </c>
      <c r="I7" s="340">
        <v>22.423248330958391</v>
      </c>
      <c r="J7" s="340">
        <v>4.6521603000058782</v>
      </c>
      <c r="K7" s="340">
        <v>0</v>
      </c>
      <c r="L7" s="340">
        <v>0</v>
      </c>
      <c r="M7" s="340">
        <v>560.58120827395987</v>
      </c>
      <c r="N7" s="340">
        <v>29.40148878096721</v>
      </c>
      <c r="O7" s="340">
        <v>204.13531512862849</v>
      </c>
      <c r="P7" s="340">
        <v>0</v>
      </c>
      <c r="Q7" s="340">
        <v>22.423248330958391</v>
      </c>
      <c r="R7" s="340">
        <v>112.11624165479201</v>
      </c>
      <c r="S7" s="340">
        <v>0</v>
      </c>
      <c r="T7" s="340">
        <v>0</v>
      </c>
      <c r="U7" s="340">
        <v>0</v>
      </c>
      <c r="V7" s="340">
        <v>0</v>
      </c>
      <c r="W7" s="340">
        <v>2354.4410747506308</v>
      </c>
      <c r="X7" s="340">
        <v>112.11624165479201</v>
      </c>
      <c r="Y7" s="340">
        <v>0</v>
      </c>
      <c r="DA7" s="161" t="s">
        <v>3027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160.20054564841575</v>
      </c>
      <c r="D8" s="342">
        <f t="shared" si="0"/>
        <v>160.2005456484153</v>
      </c>
      <c r="E8" s="342">
        <f t="shared" si="0"/>
        <v>0</v>
      </c>
      <c r="F8" s="342">
        <f t="shared" si="0"/>
        <v>160.20054564841575</v>
      </c>
      <c r="G8" s="342">
        <f t="shared" si="0"/>
        <v>137.77729731745694</v>
      </c>
      <c r="H8" s="342">
        <f t="shared" si="0"/>
        <v>22.423248330959723</v>
      </c>
      <c r="I8" s="342">
        <f t="shared" si="0"/>
        <v>160.20054564841394</v>
      </c>
      <c r="J8" s="342">
        <f t="shared" si="0"/>
        <v>137.77729731745694</v>
      </c>
      <c r="K8" s="342">
        <f t="shared" si="0"/>
        <v>22.423248330957904</v>
      </c>
      <c r="L8" s="342">
        <f t="shared" si="0"/>
        <v>160.20054564841575</v>
      </c>
      <c r="M8" s="342">
        <f t="shared" si="0"/>
        <v>160.20054564841575</v>
      </c>
      <c r="N8" s="342">
        <f t="shared" si="0"/>
        <v>0</v>
      </c>
      <c r="O8" s="342">
        <f t="shared" si="0"/>
        <v>160.20054564841575</v>
      </c>
      <c r="P8" s="342">
        <f t="shared" si="0"/>
        <v>24.749328480960685</v>
      </c>
      <c r="Q8" s="342">
        <f t="shared" si="0"/>
        <v>135.45121716745416</v>
      </c>
      <c r="R8" s="342">
        <f t="shared" si="0"/>
        <v>160.20054564841485</v>
      </c>
      <c r="S8" s="342">
        <f t="shared" si="0"/>
        <v>137.77729731745785</v>
      </c>
      <c r="T8" s="342">
        <f t="shared" si="0"/>
        <v>22.423248330958813</v>
      </c>
      <c r="U8" s="342">
        <f t="shared" si="0"/>
        <v>160.20054564841303</v>
      </c>
      <c r="V8" s="342">
        <f t="shared" si="0"/>
        <v>160.20054564841666</v>
      </c>
      <c r="W8" s="342">
        <f t="shared" si="0"/>
        <v>0</v>
      </c>
      <c r="X8" s="342">
        <f t="shared" si="0"/>
        <v>160.20054564841485</v>
      </c>
      <c r="Y8" s="342">
        <f t="shared" si="0"/>
        <v>160.20054564841394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640.8021825936612</v>
      </c>
      <c r="C9" s="343">
        <f t="shared" si="1"/>
        <v>513.53184335045808</v>
      </c>
      <c r="D9" s="343">
        <f t="shared" si="1"/>
        <v>383.90359483776228</v>
      </c>
      <c r="E9" s="343">
        <f t="shared" si="1"/>
        <v>375.88194002434921</v>
      </c>
      <c r="F9" s="343">
        <f t="shared" si="1"/>
        <v>1144.5369050589584</v>
      </c>
      <c r="G9" s="343">
        <f t="shared" si="1"/>
        <v>1387.1983663324932</v>
      </c>
      <c r="H9" s="343">
        <f t="shared" si="1"/>
        <v>1407.6347512168827</v>
      </c>
      <c r="I9" s="343">
        <f t="shared" si="1"/>
        <v>1197.3080105371355</v>
      </c>
      <c r="J9" s="343">
        <f t="shared" si="1"/>
        <v>1025.4682630233619</v>
      </c>
      <c r="K9" s="343">
        <f t="shared" si="1"/>
        <v>1639.0975769505212</v>
      </c>
      <c r="L9" s="343">
        <f t="shared" si="1"/>
        <v>1530.4284838774665</v>
      </c>
      <c r="M9" s="343">
        <f t="shared" si="1"/>
        <v>2107.3786563706622</v>
      </c>
      <c r="N9" s="343">
        <f t="shared" si="1"/>
        <v>2294.821749211138</v>
      </c>
      <c r="O9" s="343">
        <f t="shared" si="1"/>
        <v>2228.8394937679159</v>
      </c>
      <c r="P9" s="343">
        <f t="shared" si="1"/>
        <v>2124.8942639250522</v>
      </c>
      <c r="Q9" s="343">
        <f t="shared" si="1"/>
        <v>1872.2510885452866</v>
      </c>
      <c r="R9" s="343">
        <f t="shared" si="1"/>
        <v>1367.3362250500231</v>
      </c>
      <c r="S9" s="343">
        <f t="shared" si="1"/>
        <v>1197.0277431476861</v>
      </c>
      <c r="T9" s="343">
        <f t="shared" si="1"/>
        <v>1941.7905263845396</v>
      </c>
      <c r="U9" s="343">
        <f t="shared" si="1"/>
        <v>1762.9073228094794</v>
      </c>
      <c r="V9" s="343">
        <f t="shared" si="1"/>
        <v>1560.7491264827968</v>
      </c>
      <c r="W9" s="343">
        <f t="shared" si="1"/>
        <v>1616.0233039808854</v>
      </c>
      <c r="X9" s="343">
        <f t="shared" si="1"/>
        <v>1454.5184203046347</v>
      </c>
      <c r="Y9" s="343">
        <f t="shared" si="1"/>
        <v>1606.8354756209346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3028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59.248237317282978</v>
      </c>
      <c r="C12" s="210">
        <v>58.186414445399819</v>
      </c>
      <c r="D12" s="210">
        <v>54.314273430782521</v>
      </c>
      <c r="E12" s="210">
        <v>80.192691315563167</v>
      </c>
      <c r="F12" s="210">
        <v>66.781771281169284</v>
      </c>
      <c r="G12" s="210">
        <v>63.643250214961249</v>
      </c>
      <c r="H12" s="210">
        <v>60.576268271711058</v>
      </c>
      <c r="I12" s="210">
        <v>62.374118658641379</v>
      </c>
      <c r="J12" s="210">
        <v>59.465262252794489</v>
      </c>
      <c r="K12" s="210">
        <v>50.550472914875307</v>
      </c>
      <c r="L12" s="210">
        <v>52.395528804815143</v>
      </c>
      <c r="M12" s="210">
        <v>59.158813413585527</v>
      </c>
      <c r="N12" s="210">
        <v>60.49157351676682</v>
      </c>
      <c r="O12" s="210">
        <v>64.480567497850302</v>
      </c>
      <c r="P12" s="210">
        <v>62.969475494410979</v>
      </c>
      <c r="Q12" s="210">
        <v>62.459157351676637</v>
      </c>
      <c r="R12" s="210">
        <v>69.216079105760912</v>
      </c>
      <c r="S12" s="210">
        <v>65.243852106620864</v>
      </c>
      <c r="T12" s="210">
        <v>51.753654342218383</v>
      </c>
      <c r="U12" s="210">
        <v>57.826397248495063</v>
      </c>
      <c r="V12" s="210">
        <v>56.157351676698198</v>
      </c>
      <c r="W12" s="210">
        <v>128.77970765262259</v>
      </c>
      <c r="X12" s="210">
        <v>127.2254514187447</v>
      </c>
      <c r="Y12" s="210">
        <v>108.6509028374893</v>
      </c>
      <c r="DA12" s="109" t="s">
        <v>3029</v>
      </c>
    </row>
    <row r="13" spans="1:105" ht="12" customHeight="1" x14ac:dyDescent="0.25">
      <c r="A13" s="24" t="s">
        <v>28</v>
      </c>
      <c r="B13" s="213">
        <v>5.5500429922613934</v>
      </c>
      <c r="C13" s="213">
        <v>4.0356835769561474</v>
      </c>
      <c r="D13" s="213">
        <v>3.3007738607050729</v>
      </c>
      <c r="E13" s="213">
        <v>3.4846947549441101</v>
      </c>
      <c r="F13" s="213">
        <v>3.5330180567497851</v>
      </c>
      <c r="G13" s="213">
        <v>3.458727429062769</v>
      </c>
      <c r="H13" s="213">
        <v>3.2683576956147888</v>
      </c>
      <c r="I13" s="213">
        <v>3.4014617368873599</v>
      </c>
      <c r="J13" s="213">
        <v>3.335769561478934</v>
      </c>
      <c r="K13" s="213">
        <v>3.7477214101461729</v>
      </c>
      <c r="L13" s="213">
        <v>5.0558039552880478</v>
      </c>
      <c r="M13" s="213">
        <v>4.0881341358555456</v>
      </c>
      <c r="N13" s="213">
        <v>4.570679277730008</v>
      </c>
      <c r="O13" s="213">
        <v>3.2482373172828889</v>
      </c>
      <c r="P13" s="213">
        <v>3.476268271711092</v>
      </c>
      <c r="Q13" s="213">
        <v>3.057351676698195</v>
      </c>
      <c r="R13" s="213">
        <v>3.6278589853826309</v>
      </c>
      <c r="S13" s="213">
        <v>2.5615649183147031</v>
      </c>
      <c r="T13" s="213">
        <v>2.7286328460877041</v>
      </c>
      <c r="U13" s="213">
        <v>2.4104901117798789</v>
      </c>
      <c r="V13" s="213">
        <v>2.1251934651762681</v>
      </c>
      <c r="W13" s="213">
        <v>1.4798796216681001</v>
      </c>
      <c r="X13" s="213">
        <v>0.72321582115219252</v>
      </c>
      <c r="Y13" s="213">
        <v>1.452364574376612</v>
      </c>
      <c r="DA13" s="85" t="s">
        <v>3030</v>
      </c>
    </row>
    <row r="14" spans="1:105" ht="12" customHeight="1" x14ac:dyDescent="0.25">
      <c r="A14" s="14" t="s">
        <v>29</v>
      </c>
      <c r="B14" s="204">
        <f t="shared" ref="B14:Y14" si="2">B15+B16+B17+B18+B19</f>
        <v>19.139294926913148</v>
      </c>
      <c r="C14" s="204">
        <f t="shared" si="2"/>
        <v>19.137747205503008</v>
      </c>
      <c r="D14" s="204">
        <f t="shared" si="2"/>
        <v>14.104041272570935</v>
      </c>
      <c r="E14" s="204">
        <f t="shared" si="2"/>
        <v>19.064746345657785</v>
      </c>
      <c r="F14" s="204">
        <f t="shared" si="2"/>
        <v>14.725881341358553</v>
      </c>
      <c r="G14" s="204">
        <f t="shared" si="2"/>
        <v>12.236285468615648</v>
      </c>
      <c r="H14" s="204">
        <f t="shared" si="2"/>
        <v>8.0148753224419611</v>
      </c>
      <c r="I14" s="204">
        <f t="shared" si="2"/>
        <v>6.9668959587274291</v>
      </c>
      <c r="J14" s="204">
        <f t="shared" si="2"/>
        <v>4.8558039552880485</v>
      </c>
      <c r="K14" s="204">
        <f t="shared" si="2"/>
        <v>2.4583834909716247</v>
      </c>
      <c r="L14" s="204">
        <f t="shared" si="2"/>
        <v>5.3302665520206354</v>
      </c>
      <c r="M14" s="204">
        <f t="shared" si="2"/>
        <v>2.8915735167669814</v>
      </c>
      <c r="N14" s="204">
        <f t="shared" si="2"/>
        <v>3.9779019776440232</v>
      </c>
      <c r="O14" s="204">
        <f t="shared" si="2"/>
        <v>5.8028374892519352</v>
      </c>
      <c r="P14" s="204">
        <f t="shared" si="2"/>
        <v>3.5522785898538274</v>
      </c>
      <c r="Q14" s="204">
        <f t="shared" si="2"/>
        <v>2.8121238177128118</v>
      </c>
      <c r="R14" s="204">
        <f t="shared" si="2"/>
        <v>4.3482373172828881</v>
      </c>
      <c r="S14" s="204">
        <f t="shared" si="2"/>
        <v>8.3329320722269991</v>
      </c>
      <c r="T14" s="204">
        <f t="shared" si="2"/>
        <v>10.076440240756662</v>
      </c>
      <c r="U14" s="204">
        <f t="shared" si="2"/>
        <v>12.434221840068792</v>
      </c>
      <c r="V14" s="204">
        <f t="shared" si="2"/>
        <v>10.453138435081684</v>
      </c>
      <c r="W14" s="204">
        <f t="shared" si="2"/>
        <v>9.7361134995700773</v>
      </c>
      <c r="X14" s="204">
        <f t="shared" si="2"/>
        <v>7.6999140154772139</v>
      </c>
      <c r="Y14" s="204">
        <f t="shared" si="2"/>
        <v>7.4185726569217536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3031</v>
      </c>
    </row>
    <row r="16" spans="1:105" ht="12" customHeight="1" x14ac:dyDescent="0.25">
      <c r="A16" s="18" t="s">
        <v>31</v>
      </c>
      <c r="B16" s="204">
        <v>10.98693035253654</v>
      </c>
      <c r="C16" s="204">
        <v>9.8882201203783318</v>
      </c>
      <c r="D16" s="204">
        <v>6.592175408426483</v>
      </c>
      <c r="E16" s="204">
        <v>6.592175408426483</v>
      </c>
      <c r="F16" s="204">
        <v>3.2960447119518479</v>
      </c>
      <c r="G16" s="204">
        <v>3.2960447119518479</v>
      </c>
      <c r="H16" s="204">
        <v>2.1974204643164228</v>
      </c>
      <c r="I16" s="204">
        <v>2.1974204643164228</v>
      </c>
      <c r="J16" s="204">
        <v>2.1974204643164228</v>
      </c>
      <c r="K16" s="204">
        <v>5.9329320722269978E-2</v>
      </c>
      <c r="L16" s="204">
        <v>3.9552880481513328E-2</v>
      </c>
      <c r="M16" s="204">
        <v>0</v>
      </c>
      <c r="N16" s="204">
        <v>4.3852106620808247E-3</v>
      </c>
      <c r="O16" s="204">
        <v>3.2674118658641439E-3</v>
      </c>
      <c r="P16" s="204">
        <v>2.5279449699054171E-2</v>
      </c>
      <c r="Q16" s="204">
        <v>2.2012037833190029E-2</v>
      </c>
      <c r="R16" s="204">
        <v>7.6526225279449694E-3</v>
      </c>
      <c r="S16" s="204">
        <v>4.0670679277730007E-2</v>
      </c>
      <c r="T16" s="204">
        <v>0</v>
      </c>
      <c r="U16" s="204">
        <v>0</v>
      </c>
      <c r="V16" s="204">
        <v>0</v>
      </c>
      <c r="W16" s="204">
        <v>0</v>
      </c>
      <c r="X16" s="204">
        <v>0</v>
      </c>
      <c r="Y16" s="204">
        <v>0</v>
      </c>
      <c r="DA16" s="71" t="s">
        <v>3032</v>
      </c>
    </row>
    <row r="17" spans="1:105" ht="12" customHeight="1" x14ac:dyDescent="0.25">
      <c r="A17" s="18" t="s">
        <v>71</v>
      </c>
      <c r="B17" s="204">
        <v>1.826483233018056</v>
      </c>
      <c r="C17" s="204">
        <v>2.5835769561478932</v>
      </c>
      <c r="D17" s="204">
        <v>2.5408426483233009</v>
      </c>
      <c r="E17" s="204">
        <v>7.4136715391229586</v>
      </c>
      <c r="F17" s="204">
        <v>7.1782459157351681</v>
      </c>
      <c r="G17" s="204">
        <v>5.7940670679277737</v>
      </c>
      <c r="H17" s="204">
        <v>3.2836629406706801</v>
      </c>
      <c r="I17" s="204">
        <v>2.696130696474635</v>
      </c>
      <c r="J17" s="204">
        <v>2.0163370593293211</v>
      </c>
      <c r="K17" s="204">
        <v>1.683490971625107</v>
      </c>
      <c r="L17" s="204">
        <v>3.116251074806534</v>
      </c>
      <c r="M17" s="204">
        <v>1.9877901977644019</v>
      </c>
      <c r="N17" s="204">
        <v>3.2187446259673251</v>
      </c>
      <c r="O17" s="204">
        <v>4.3196904557179714</v>
      </c>
      <c r="P17" s="204">
        <v>2.3308684436801381</v>
      </c>
      <c r="Q17" s="204">
        <v>1.836629406706793</v>
      </c>
      <c r="R17" s="204">
        <v>3.042218400687875</v>
      </c>
      <c r="S17" s="204">
        <v>6.050902837489252</v>
      </c>
      <c r="T17" s="204">
        <v>7.4815993121238167</v>
      </c>
      <c r="U17" s="204">
        <v>10.50051590713672</v>
      </c>
      <c r="V17" s="204">
        <v>9.3802235597592407</v>
      </c>
      <c r="W17" s="204">
        <v>8.6527085124677559</v>
      </c>
      <c r="X17" s="204">
        <v>6.7865864144453996</v>
      </c>
      <c r="Y17" s="204">
        <v>6.4324161650902836</v>
      </c>
      <c r="DA17" s="71" t="s">
        <v>3033</v>
      </c>
    </row>
    <row r="18" spans="1:105" ht="12" customHeight="1" x14ac:dyDescent="0.25">
      <c r="A18" s="18" t="s">
        <v>32</v>
      </c>
      <c r="B18" s="204">
        <v>4.2696474634565771</v>
      </c>
      <c r="C18" s="204">
        <v>4.609716251074806</v>
      </c>
      <c r="D18" s="204">
        <v>3.942906276870163</v>
      </c>
      <c r="E18" s="204">
        <v>4.0307824591573516</v>
      </c>
      <c r="F18" s="204">
        <v>3.2234737747205502</v>
      </c>
      <c r="G18" s="204">
        <v>2.1180567497850391</v>
      </c>
      <c r="H18" s="204">
        <v>1.505674978503869</v>
      </c>
      <c r="I18" s="204">
        <v>1.045227858985383</v>
      </c>
      <c r="J18" s="204">
        <v>0.64204643164230435</v>
      </c>
      <c r="K18" s="204">
        <v>0.71556319862424755</v>
      </c>
      <c r="L18" s="204">
        <v>2.1744625967325879</v>
      </c>
      <c r="M18" s="204">
        <v>0.90378331900257936</v>
      </c>
      <c r="N18" s="204">
        <v>0.75477214101461731</v>
      </c>
      <c r="O18" s="204">
        <v>1.4798796216681001</v>
      </c>
      <c r="P18" s="204">
        <v>1.196130696474635</v>
      </c>
      <c r="Q18" s="204">
        <v>0.95348237317282891</v>
      </c>
      <c r="R18" s="204">
        <v>1.2983662940670679</v>
      </c>
      <c r="S18" s="204">
        <v>2.2413585554600171</v>
      </c>
      <c r="T18" s="204">
        <v>2.5948409286328462</v>
      </c>
      <c r="U18" s="204">
        <v>1.933705932932072</v>
      </c>
      <c r="V18" s="204">
        <v>1.072914875322442</v>
      </c>
      <c r="W18" s="204">
        <v>1.083404987102321</v>
      </c>
      <c r="X18" s="204">
        <v>0.91332760103181421</v>
      </c>
      <c r="Y18" s="204">
        <v>0.98615649183147025</v>
      </c>
      <c r="DA18" s="71" t="s">
        <v>3034</v>
      </c>
    </row>
    <row r="19" spans="1:105" ht="12" customHeight="1" x14ac:dyDescent="0.25">
      <c r="A19" s="18" t="s">
        <v>33</v>
      </c>
      <c r="B19" s="204">
        <v>2.056233877901978</v>
      </c>
      <c r="C19" s="204">
        <v>2.056233877901978</v>
      </c>
      <c r="D19" s="204">
        <v>1.028116938950989</v>
      </c>
      <c r="E19" s="204">
        <v>1.028116938950989</v>
      </c>
      <c r="F19" s="204">
        <v>1.028116938950989</v>
      </c>
      <c r="G19" s="204">
        <v>1.028116938950989</v>
      </c>
      <c r="H19" s="204">
        <v>1.028116938950989</v>
      </c>
      <c r="I19" s="204">
        <v>1.028116938950989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0</v>
      </c>
      <c r="DA19" s="71" t="s">
        <v>3035</v>
      </c>
    </row>
    <row r="20" spans="1:105" ht="12" customHeight="1" x14ac:dyDescent="0.25">
      <c r="A20" s="14" t="s">
        <v>34</v>
      </c>
      <c r="B20" s="204">
        <f t="shared" ref="B20:Y20" si="3">B21+B22</f>
        <v>17.428718830610489</v>
      </c>
      <c r="C20" s="204">
        <f t="shared" si="3"/>
        <v>16.922184006878759</v>
      </c>
      <c r="D20" s="204">
        <f t="shared" si="3"/>
        <v>13.513843508168531</v>
      </c>
      <c r="E20" s="204">
        <f t="shared" si="3"/>
        <v>14.489251934651771</v>
      </c>
      <c r="F20" s="204">
        <f t="shared" si="3"/>
        <v>17.398194325021489</v>
      </c>
      <c r="G20" s="204">
        <f t="shared" si="3"/>
        <v>17.98632846087704</v>
      </c>
      <c r="H20" s="204">
        <f t="shared" si="3"/>
        <v>20.191143594153051</v>
      </c>
      <c r="I20" s="204">
        <f t="shared" si="3"/>
        <v>23.761306964746339</v>
      </c>
      <c r="J20" s="204">
        <f t="shared" si="3"/>
        <v>19.819604471195181</v>
      </c>
      <c r="K20" s="204">
        <f t="shared" si="3"/>
        <v>19.891401547721411</v>
      </c>
      <c r="L20" s="204">
        <f t="shared" si="3"/>
        <v>16.881857265692169</v>
      </c>
      <c r="M20" s="204">
        <f t="shared" si="3"/>
        <v>17.062414818416389</v>
      </c>
      <c r="N20" s="204">
        <f t="shared" si="3"/>
        <v>17.31701665548734</v>
      </c>
      <c r="O20" s="204">
        <f t="shared" si="3"/>
        <v>18.941629878990721</v>
      </c>
      <c r="P20" s="204">
        <f t="shared" si="3"/>
        <v>15.41718719819054</v>
      </c>
      <c r="Q20" s="204">
        <f t="shared" si="3"/>
        <v>13.38967642142266</v>
      </c>
      <c r="R20" s="204">
        <f t="shared" si="3"/>
        <v>13.60148668756274</v>
      </c>
      <c r="S20" s="204">
        <f t="shared" si="3"/>
        <v>12.93203371034565</v>
      </c>
      <c r="T20" s="204">
        <f t="shared" si="3"/>
        <v>10.52810821581237</v>
      </c>
      <c r="U20" s="204">
        <f t="shared" si="3"/>
        <v>12.355026724225031</v>
      </c>
      <c r="V20" s="204">
        <f t="shared" si="3"/>
        <v>10.581179538380651</v>
      </c>
      <c r="W20" s="204">
        <f t="shared" si="3"/>
        <v>49.396364673933547</v>
      </c>
      <c r="X20" s="204">
        <f t="shared" si="3"/>
        <v>37.660911719875251</v>
      </c>
      <c r="Y20" s="204">
        <f t="shared" si="3"/>
        <v>34.249328876678092</v>
      </c>
      <c r="DA20" s="71"/>
    </row>
    <row r="21" spans="1:105" ht="12" customHeight="1" x14ac:dyDescent="0.25">
      <c r="A21" s="18" t="s">
        <v>73</v>
      </c>
      <c r="B21" s="204">
        <v>17.428718830610489</v>
      </c>
      <c r="C21" s="204">
        <v>16.922184006878759</v>
      </c>
      <c r="D21" s="204">
        <v>13.513843508168531</v>
      </c>
      <c r="E21" s="204">
        <v>14.489251934651771</v>
      </c>
      <c r="F21" s="204">
        <v>17.398194325021489</v>
      </c>
      <c r="G21" s="204">
        <v>17.98632846087704</v>
      </c>
      <c r="H21" s="204">
        <v>20.191143594153051</v>
      </c>
      <c r="I21" s="204">
        <v>23.761306964746339</v>
      </c>
      <c r="J21" s="204">
        <v>19.819604471195181</v>
      </c>
      <c r="K21" s="204">
        <v>19.891401547721411</v>
      </c>
      <c r="L21" s="204">
        <v>16.881857265692169</v>
      </c>
      <c r="M21" s="204">
        <v>17.062414818416389</v>
      </c>
      <c r="N21" s="204">
        <v>17.31701665548734</v>
      </c>
      <c r="O21" s="204">
        <v>18.941629878990721</v>
      </c>
      <c r="P21" s="204">
        <v>15.41718719819054</v>
      </c>
      <c r="Q21" s="204">
        <v>13.38967642142266</v>
      </c>
      <c r="R21" s="204">
        <v>13.60148668756274</v>
      </c>
      <c r="S21" s="204">
        <v>12.93203371034565</v>
      </c>
      <c r="T21" s="204">
        <v>10.52810821581237</v>
      </c>
      <c r="U21" s="204">
        <v>12.355026724225031</v>
      </c>
      <c r="V21" s="204">
        <v>10.581179538380651</v>
      </c>
      <c r="W21" s="204">
        <v>49.396364673933547</v>
      </c>
      <c r="X21" s="204">
        <v>37.660911719875251</v>
      </c>
      <c r="Y21" s="204">
        <v>34.249328876678092</v>
      </c>
      <c r="DA21" s="71" t="s">
        <v>3036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3037</v>
      </c>
    </row>
    <row r="23" spans="1:105" ht="12" customHeight="1" x14ac:dyDescent="0.25">
      <c r="A23" s="14" t="s">
        <v>37</v>
      </c>
      <c r="B23" s="204">
        <f t="shared" ref="B23:Y23" si="4">B24+B25+B26+B27+B28+B29</f>
        <v>0</v>
      </c>
      <c r="C23" s="204">
        <f t="shared" si="4"/>
        <v>0</v>
      </c>
      <c r="D23" s="204">
        <f t="shared" si="4"/>
        <v>0</v>
      </c>
      <c r="E23" s="204">
        <f t="shared" si="4"/>
        <v>0</v>
      </c>
      <c r="F23" s="204">
        <f t="shared" si="4"/>
        <v>0</v>
      </c>
      <c r="G23" s="204">
        <f t="shared" si="4"/>
        <v>0</v>
      </c>
      <c r="H23" s="204">
        <f t="shared" si="4"/>
        <v>0</v>
      </c>
      <c r="I23" s="204">
        <f t="shared" si="4"/>
        <v>0</v>
      </c>
      <c r="J23" s="204">
        <f t="shared" si="4"/>
        <v>0</v>
      </c>
      <c r="K23" s="204">
        <f t="shared" si="4"/>
        <v>0</v>
      </c>
      <c r="L23" s="204">
        <f t="shared" si="4"/>
        <v>0</v>
      </c>
      <c r="M23" s="204">
        <f t="shared" si="4"/>
        <v>1.0500056906049189E-2</v>
      </c>
      <c r="N23" s="204">
        <f t="shared" si="4"/>
        <v>5.9681538837674492E-2</v>
      </c>
      <c r="O23" s="204">
        <f t="shared" si="4"/>
        <v>8.0640112410825415E-2</v>
      </c>
      <c r="P23" s="204">
        <f t="shared" si="4"/>
        <v>7.4816241190367588E-2</v>
      </c>
      <c r="Q23" s="204">
        <f t="shared" si="4"/>
        <v>8.315246937699379E-2</v>
      </c>
      <c r="R23" s="204">
        <f t="shared" si="4"/>
        <v>8.9914860158667606E-2</v>
      </c>
      <c r="S23" s="204">
        <f t="shared" si="4"/>
        <v>9.9350640471199292E-2</v>
      </c>
      <c r="T23" s="204">
        <f t="shared" si="4"/>
        <v>7.6448963895282565E-2</v>
      </c>
      <c r="U23" s="204">
        <f t="shared" si="4"/>
        <v>5.589331016878013E-2</v>
      </c>
      <c r="V23" s="204">
        <f t="shared" si="4"/>
        <v>8.2191054912557307E-2</v>
      </c>
      <c r="W23" s="204">
        <f t="shared" si="4"/>
        <v>0.3050110784310231</v>
      </c>
      <c r="X23" s="204">
        <f t="shared" si="4"/>
        <v>0.26342190007315702</v>
      </c>
      <c r="Y23" s="204">
        <f t="shared" si="4"/>
        <v>0.25239081377763423</v>
      </c>
      <c r="DA23" s="71"/>
    </row>
    <row r="24" spans="1:105" ht="12" customHeight="1" x14ac:dyDescent="0.25">
      <c r="A24" s="18" t="s">
        <v>38</v>
      </c>
      <c r="B24" s="204">
        <v>0</v>
      </c>
      <c r="C24" s="204">
        <v>0</v>
      </c>
      <c r="D24" s="204">
        <v>0</v>
      </c>
      <c r="E24" s="204">
        <v>0</v>
      </c>
      <c r="F24" s="204">
        <v>0</v>
      </c>
      <c r="G24" s="204">
        <v>0</v>
      </c>
      <c r="H24" s="204">
        <v>0</v>
      </c>
      <c r="I24" s="204">
        <v>0</v>
      </c>
      <c r="J24" s="204">
        <v>0</v>
      </c>
      <c r="K24" s="204">
        <v>0</v>
      </c>
      <c r="L24" s="204">
        <v>0</v>
      </c>
      <c r="M24" s="204">
        <v>0</v>
      </c>
      <c r="N24" s="204">
        <v>0</v>
      </c>
      <c r="O24" s="204">
        <v>0</v>
      </c>
      <c r="P24" s="204">
        <v>0</v>
      </c>
      <c r="Q24" s="204">
        <v>0</v>
      </c>
      <c r="R24" s="204">
        <v>0</v>
      </c>
      <c r="S24" s="204">
        <v>0</v>
      </c>
      <c r="T24" s="204">
        <v>0</v>
      </c>
      <c r="U24" s="204">
        <v>0</v>
      </c>
      <c r="V24" s="204">
        <v>0</v>
      </c>
      <c r="W24" s="204">
        <v>0</v>
      </c>
      <c r="X24" s="204">
        <v>0</v>
      </c>
      <c r="Y24" s="204">
        <v>0</v>
      </c>
      <c r="DA24" s="71" t="s">
        <v>3038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1.0500056906049189E-2</v>
      </c>
      <c r="N25" s="204">
        <v>5.9681538837674492E-2</v>
      </c>
      <c r="O25" s="204">
        <v>8.0640112410825415E-2</v>
      </c>
      <c r="P25" s="204">
        <v>7.4816241190367588E-2</v>
      </c>
      <c r="Q25" s="204">
        <v>8.315246937699379E-2</v>
      </c>
      <c r="R25" s="204">
        <v>8.9914860158667606E-2</v>
      </c>
      <c r="S25" s="204">
        <v>9.9350640471199292E-2</v>
      </c>
      <c r="T25" s="204">
        <v>7.6448963895282565E-2</v>
      </c>
      <c r="U25" s="204">
        <v>5.589331016878013E-2</v>
      </c>
      <c r="V25" s="204">
        <v>8.2191054912557307E-2</v>
      </c>
      <c r="W25" s="204">
        <v>0.3050110784310231</v>
      </c>
      <c r="X25" s="204">
        <v>0.26342190007315702</v>
      </c>
      <c r="Y25" s="204">
        <v>0.25239081377763423</v>
      </c>
      <c r="DA25" s="71" t="s">
        <v>3039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3040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3041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3042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3043</v>
      </c>
    </row>
    <row r="30" spans="1:105" ht="12" customHeight="1" x14ac:dyDescent="0.25">
      <c r="A30" s="14" t="s">
        <v>39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0</v>
      </c>
      <c r="N30" s="204">
        <v>4.6861564918314703E-2</v>
      </c>
      <c r="O30" s="204">
        <v>0.2245055889939811</v>
      </c>
      <c r="P30" s="204">
        <v>0.16895958727429061</v>
      </c>
      <c r="Q30" s="204">
        <v>0.14694754944110061</v>
      </c>
      <c r="R30" s="204">
        <v>0.1439380911435941</v>
      </c>
      <c r="S30" s="204">
        <v>0.13680137575236459</v>
      </c>
      <c r="T30" s="204">
        <v>0.13619948409286331</v>
      </c>
      <c r="U30" s="204">
        <v>0.14823731728288911</v>
      </c>
      <c r="V30" s="204">
        <v>0.14006878761822869</v>
      </c>
      <c r="W30" s="204">
        <v>0.14350816852966461</v>
      </c>
      <c r="X30" s="204">
        <v>0.13207222699914009</v>
      </c>
      <c r="Y30" s="204">
        <v>0.1386070507308684</v>
      </c>
      <c r="DA30" s="71" t="s">
        <v>3044</v>
      </c>
    </row>
    <row r="31" spans="1:105" ht="12" customHeight="1" x14ac:dyDescent="0.25">
      <c r="A31" s="21" t="s">
        <v>40</v>
      </c>
      <c r="B31" s="207">
        <v>17.130180567497849</v>
      </c>
      <c r="C31" s="207">
        <v>18.0907996560619</v>
      </c>
      <c r="D31" s="207">
        <v>23.395614789337909</v>
      </c>
      <c r="E31" s="207">
        <v>43.153998280309537</v>
      </c>
      <c r="F31" s="207">
        <v>31.124677558039551</v>
      </c>
      <c r="G31" s="207">
        <v>29.961908856405849</v>
      </c>
      <c r="H31" s="207">
        <v>29.101891659501291</v>
      </c>
      <c r="I31" s="207">
        <v>28.244453998280299</v>
      </c>
      <c r="J31" s="207">
        <v>31.454084264832328</v>
      </c>
      <c r="K31" s="207">
        <v>24.45296646603612</v>
      </c>
      <c r="L31" s="207">
        <v>25.12760103181428</v>
      </c>
      <c r="M31" s="207">
        <v>35.106190885640594</v>
      </c>
      <c r="N31" s="207">
        <v>34.519432502149613</v>
      </c>
      <c r="O31" s="207">
        <v>36.182717110920031</v>
      </c>
      <c r="P31" s="207">
        <v>40.279965606190878</v>
      </c>
      <c r="Q31" s="207">
        <v>42.96990541702494</v>
      </c>
      <c r="R31" s="207">
        <v>47.404643164230443</v>
      </c>
      <c r="S31" s="207">
        <v>41.181169389509883</v>
      </c>
      <c r="T31" s="207">
        <v>28.20782459157352</v>
      </c>
      <c r="U31" s="207">
        <v>30.422527944969911</v>
      </c>
      <c r="V31" s="207">
        <v>32.775580395528813</v>
      </c>
      <c r="W31" s="207">
        <v>67.718830610490102</v>
      </c>
      <c r="X31" s="207">
        <v>80.745915735167671</v>
      </c>
      <c r="Y31" s="207">
        <v>65.139638865004287</v>
      </c>
      <c r="DA31" s="86" t="s">
        <v>3045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OIS_emi!B5</f>
        <v>118.0950057630252</v>
      </c>
      <c r="C33" s="203">
        <f>OIS_emi!C5</f>
        <v>111.2695264836144</v>
      </c>
      <c r="D33" s="203">
        <f>OIS_emi!D5</f>
        <v>86.27882184323343</v>
      </c>
      <c r="E33" s="203">
        <f>OIS_emi!E5</f>
        <v>104.7232278026882</v>
      </c>
      <c r="F33" s="203">
        <f>OIS_emi!F5</f>
        <v>99.698574723372388</v>
      </c>
      <c r="G33" s="203">
        <f>OIS_emi!G5</f>
        <v>92.900115122841655</v>
      </c>
      <c r="H33" s="203">
        <f>OIS_emi!H5</f>
        <v>84.626171402524847</v>
      </c>
      <c r="I33" s="203">
        <f>OIS_emi!I5</f>
        <v>90.240398042150503</v>
      </c>
      <c r="J33" s="203">
        <f>OIS_emi!J5</f>
        <v>74.315312161637792</v>
      </c>
      <c r="K33" s="203">
        <f>OIS_emi!K5</f>
        <v>69.723213361417976</v>
      </c>
      <c r="L33" s="203">
        <f>OIS_emi!L5</f>
        <v>77.116459921882395</v>
      </c>
      <c r="M33" s="203">
        <f>OIS_emi!M5</f>
        <v>65.865854326517379</v>
      </c>
      <c r="N33" s="203">
        <f>OIS_emi!N5</f>
        <v>71.781985438723183</v>
      </c>
      <c r="O33" s="203">
        <f>OIS_emi!O5</f>
        <v>75.960056009532394</v>
      </c>
      <c r="P33" s="203">
        <f>OIS_emi!P5</f>
        <v>61.581515768046962</v>
      </c>
      <c r="Q33" s="203">
        <f>OIS_emi!Q5</f>
        <v>52.780361718106889</v>
      </c>
      <c r="R33" s="203">
        <f>OIS_emi!R5</f>
        <v>60.427473048866041</v>
      </c>
      <c r="S33" s="203">
        <f>OIS_emi!S5</f>
        <v>66.978099738417015</v>
      </c>
      <c r="T33" s="203">
        <f>OIS_emi!T5</f>
        <v>67.490660196376467</v>
      </c>
      <c r="U33" s="203">
        <f>OIS_emi!U5</f>
        <v>77.706053529596602</v>
      </c>
      <c r="V33" s="203">
        <f>OIS_emi!V5</f>
        <v>66.109553242538354</v>
      </c>
      <c r="W33" s="203">
        <f>OIS_emi!W5</f>
        <v>152.4202403699376</v>
      </c>
      <c r="X33" s="203">
        <f>OIS_emi!X5</f>
        <v>115.4255712963508</v>
      </c>
      <c r="Y33" s="203">
        <f>OIS_emi!Y5</f>
        <v>109.5271844958758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21.27205092318955</v>
      </c>
      <c r="C35" s="284">
        <f t="shared" si="5"/>
        <v>19.848929998090192</v>
      </c>
      <c r="D35" s="284">
        <f t="shared" si="5"/>
        <v>17.469433992542772</v>
      </c>
      <c r="E35" s="284">
        <f t="shared" si="5"/>
        <v>25.681282619063523</v>
      </c>
      <c r="F35" s="284">
        <f t="shared" si="5"/>
        <v>21.11667054180813</v>
      </c>
      <c r="G35" s="284">
        <f t="shared" si="5"/>
        <v>21.262056764020016</v>
      </c>
      <c r="H35" s="284">
        <f t="shared" si="5"/>
        <v>19.679348680028077</v>
      </c>
      <c r="I35" s="284">
        <f t="shared" si="5"/>
        <v>17.871249499175565</v>
      </c>
      <c r="J35" s="284">
        <f t="shared" si="5"/>
        <v>18.161570805902933</v>
      </c>
      <c r="K35" s="284">
        <f t="shared" si="5"/>
        <v>16.088437254680446</v>
      </c>
      <c r="L35" s="284">
        <f t="shared" si="5"/>
        <v>16.754585449837826</v>
      </c>
      <c r="M35" s="284">
        <f t="shared" si="5"/>
        <v>19.203673602603629</v>
      </c>
      <c r="N35" s="284">
        <f t="shared" si="5"/>
        <v>18.941671358344774</v>
      </c>
      <c r="O35" s="284">
        <f t="shared" si="5"/>
        <v>19.882374811068924</v>
      </c>
      <c r="P35" s="284">
        <f t="shared" si="5"/>
        <v>18.465038886702793</v>
      </c>
      <c r="Q35" s="284">
        <f t="shared" si="5"/>
        <v>18.02661171587831</v>
      </c>
      <c r="R35" s="284">
        <f t="shared" si="5"/>
        <v>18.220208963483135</v>
      </c>
      <c r="S35" s="284">
        <f t="shared" si="5"/>
        <v>17.454244543871344</v>
      </c>
      <c r="T35" s="284">
        <f t="shared" si="5"/>
        <v>13.6286641411321</v>
      </c>
      <c r="U35" s="284">
        <f t="shared" si="5"/>
        <v>13.383738444375807</v>
      </c>
      <c r="V35" s="284">
        <f t="shared" si="5"/>
        <v>13.597603437099494</v>
      </c>
      <c r="W35" s="284">
        <f t="shared" si="5"/>
        <v>31.262222273555309</v>
      </c>
      <c r="X35" s="284">
        <f t="shared" si="5"/>
        <v>36.369587906428102</v>
      </c>
      <c r="Y35" s="284">
        <f t="shared" si="5"/>
        <v>31.487921801529914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23.114870285504669</v>
      </c>
      <c r="C36" s="344">
        <f t="shared" si="6"/>
        <v>22.911800089461021</v>
      </c>
      <c r="D36" s="344">
        <f t="shared" si="6"/>
        <v>19.505477753137708</v>
      </c>
      <c r="E36" s="344">
        <f t="shared" si="6"/>
        <v>16.396932335146673</v>
      </c>
      <c r="F36" s="344">
        <f t="shared" si="6"/>
        <v>16.856176741375357</v>
      </c>
      <c r="G36" s="344">
        <f t="shared" si="6"/>
        <v>17.770401541108789</v>
      </c>
      <c r="H36" s="344">
        <f t="shared" si="6"/>
        <v>17.118907828402541</v>
      </c>
      <c r="I36" s="344">
        <f t="shared" si="6"/>
        <v>17.272844808031497</v>
      </c>
      <c r="J36" s="344">
        <f t="shared" si="6"/>
        <v>16.292641755553323</v>
      </c>
      <c r="K36" s="344">
        <f t="shared" si="6"/>
        <v>16.773165112968197</v>
      </c>
      <c r="L36" s="344">
        <f t="shared" si="6"/>
        <v>17.687811521165994</v>
      </c>
      <c r="M36" s="344">
        <f t="shared" si="6"/>
        <v>21.236837029715439</v>
      </c>
      <c r="N36" s="344">
        <f t="shared" si="6"/>
        <v>23.021360456665796</v>
      </c>
      <c r="O36" s="344">
        <f t="shared" si="6"/>
        <v>23.554156982823823</v>
      </c>
      <c r="P36" s="344">
        <f t="shared" si="6"/>
        <v>22.355436663411407</v>
      </c>
      <c r="Q36" s="344">
        <f t="shared" si="6"/>
        <v>21.127074189394637</v>
      </c>
      <c r="R36" s="344">
        <f t="shared" si="6"/>
        <v>20.279018823836488</v>
      </c>
      <c r="S36" s="344">
        <f t="shared" si="6"/>
        <v>18.934762694431157</v>
      </c>
      <c r="T36" s="344">
        <f t="shared" si="6"/>
        <v>19.321649134080683</v>
      </c>
      <c r="U36" s="344">
        <f t="shared" si="6"/>
        <v>21.439301600063828</v>
      </c>
      <c r="V36" s="344">
        <f t="shared" si="6"/>
        <v>20.501577329428564</v>
      </c>
      <c r="W36" s="344">
        <f t="shared" si="6"/>
        <v>25.559952182733038</v>
      </c>
      <c r="X36" s="344">
        <f t="shared" si="6"/>
        <v>24.695532826199916</v>
      </c>
      <c r="Y36" s="344">
        <f t="shared" si="6"/>
        <v>22.452049316174548</v>
      </c>
      <c r="DA36" s="119"/>
    </row>
    <row r="37" spans="1:105" ht="12" customHeight="1" x14ac:dyDescent="0.25">
      <c r="A37" s="158" t="s">
        <v>2136</v>
      </c>
      <c r="B37" s="344">
        <f>IF(OIS_ued!B$5=0,"",OIS_ued!B$5/B$5*1000)</f>
        <v>8.3470231508509247</v>
      </c>
      <c r="C37" s="344">
        <f>IF(OIS_ued!C$5=0,"",OIS_ued!C$5/C$5*1000)</f>
        <v>8.3961627220345143</v>
      </c>
      <c r="D37" s="344">
        <f>IF(OIS_ued!D$5=0,"",OIS_ued!D$5/D$5*1000)</f>
        <v>7.5236556405979451</v>
      </c>
      <c r="E37" s="344">
        <f>IF(OIS_ued!E$5=0,"",OIS_ued!E$5/E$5*1000)</f>
        <v>6.6249450670509038</v>
      </c>
      <c r="F37" s="344">
        <f>IF(OIS_ued!F$5=0,"",OIS_ued!F$5/F$5*1000)</f>
        <v>6.594057189405552</v>
      </c>
      <c r="G37" s="344">
        <f>IF(OIS_ued!G$5=0,"",OIS_ued!G$5/G$5*1000)</f>
        <v>6.9901736858745771</v>
      </c>
      <c r="H37" s="344">
        <f>IF(OIS_ued!H$5=0,"",OIS_ued!H$5/H$5*1000)</f>
        <v>6.8142254871380032</v>
      </c>
      <c r="I37" s="344">
        <f>IF(OIS_ued!I$5=0,"",OIS_ued!I$5/I$5*1000)</f>
        <v>6.8282154453152106</v>
      </c>
      <c r="J37" s="344">
        <f>IF(OIS_ued!J$5=0,"",OIS_ued!J$5/J$5*1000)</f>
        <v>6.6434019871692778</v>
      </c>
      <c r="K37" s="344">
        <f>IF(OIS_ued!K$5=0,"",OIS_ued!K$5/K$5*1000)</f>
        <v>6.670660108175575</v>
      </c>
      <c r="L37" s="344">
        <f>IF(OIS_ued!L$5=0,"",OIS_ued!L$5/L$5*1000)</f>
        <v>6.9472392948193278</v>
      </c>
      <c r="M37" s="344">
        <f>IF(OIS_ued!M$5=0,"",OIS_ued!M$5/M$5*1000)</f>
        <v>8.8381908555950535</v>
      </c>
      <c r="N37" s="344">
        <f>IF(OIS_ued!N$5=0,"",OIS_ued!N$5/N$5*1000)</f>
        <v>9.4752938195537322</v>
      </c>
      <c r="O37" s="344">
        <f>IF(OIS_ued!O$5=0,"",OIS_ued!O$5/O$5*1000)</f>
        <v>9.6883784993435658</v>
      </c>
      <c r="P37" s="344">
        <f>IF(OIS_ued!P$5=0,"",OIS_ued!P$5/P$5*1000)</f>
        <v>9.4825147229880145</v>
      </c>
      <c r="Q37" s="344">
        <f>IF(OIS_ued!Q$5=0,"",OIS_ued!Q$5/Q$5*1000)</f>
        <v>9.1442405172273684</v>
      </c>
      <c r="R37" s="344">
        <f>IF(OIS_ued!R$5=0,"",OIS_ued!R$5/R$5*1000)</f>
        <v>8.7382178020688173</v>
      </c>
      <c r="S37" s="344">
        <f>IF(OIS_ued!S$5=0,"",OIS_ued!S$5/S$5*1000)</f>
        <v>7.9461752070986362</v>
      </c>
      <c r="T37" s="344">
        <f>IF(OIS_ued!T$5=0,"",OIS_ued!T$5/T$5*1000)</f>
        <v>7.7731985435240576</v>
      </c>
      <c r="U37" s="344">
        <f>IF(OIS_ued!U$5=0,"",OIS_ued!U$5/U$5*1000)</f>
        <v>8.6015425435233279</v>
      </c>
      <c r="V37" s="344">
        <f>IF(OIS_ued!V$5=0,"",OIS_ued!V$5/V$5*1000)</f>
        <v>8.4572169965578077</v>
      </c>
      <c r="W37" s="344">
        <f>IF(OIS_ued!W$5=0,"",OIS_ued!W$5/W$5*1000)</f>
        <v>10.502900400144592</v>
      </c>
      <c r="X37" s="344">
        <f>IF(OIS_ued!X$5=0,"",OIS_ued!X$5/X$5*1000)</f>
        <v>10.627569590085807</v>
      </c>
      <c r="Y37" s="344">
        <f>IF(OIS_ued!Y$5=0,"",OIS_ued!Y$5/Y$5*1000)</f>
        <v>9.5072622316180393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1.993223952479956</v>
      </c>
      <c r="C38" s="345">
        <f t="shared" si="7"/>
        <v>1.9122939185061143</v>
      </c>
      <c r="D38" s="345">
        <f t="shared" si="7"/>
        <v>1.5885110191741063</v>
      </c>
      <c r="E38" s="345">
        <f t="shared" si="7"/>
        <v>1.3058949149193144</v>
      </c>
      <c r="F38" s="345">
        <f t="shared" si="7"/>
        <v>1.4929010238978908</v>
      </c>
      <c r="G38" s="345">
        <f t="shared" si="7"/>
        <v>1.4597009864999431</v>
      </c>
      <c r="H38" s="345">
        <f t="shared" si="7"/>
        <v>1.397018565470878</v>
      </c>
      <c r="I38" s="345">
        <f t="shared" si="7"/>
        <v>1.4467602906906725</v>
      </c>
      <c r="J38" s="345">
        <f t="shared" si="7"/>
        <v>1.2497264679623177</v>
      </c>
      <c r="K38" s="345">
        <f t="shared" si="7"/>
        <v>1.3792791509355153</v>
      </c>
      <c r="L38" s="345">
        <f t="shared" si="7"/>
        <v>1.4718137535963833</v>
      </c>
      <c r="M38" s="345">
        <f t="shared" si="7"/>
        <v>1.1133734861455422</v>
      </c>
      <c r="N38" s="345">
        <f t="shared" si="7"/>
        <v>1.1866443748372149</v>
      </c>
      <c r="O38" s="345">
        <f t="shared" si="7"/>
        <v>1.1780302028524299</v>
      </c>
      <c r="P38" s="345">
        <f t="shared" si="7"/>
        <v>0.97795821363499835</v>
      </c>
      <c r="Q38" s="345">
        <f t="shared" si="7"/>
        <v>0.84503800493059433</v>
      </c>
      <c r="R38" s="345">
        <f t="shared" si="7"/>
        <v>0.87302652547732384</v>
      </c>
      <c r="S38" s="345">
        <f t="shared" si="7"/>
        <v>1.0265810122455992</v>
      </c>
      <c r="T38" s="345">
        <f t="shared" si="7"/>
        <v>1.3040752591130655</v>
      </c>
      <c r="U38" s="345">
        <f t="shared" si="7"/>
        <v>1.3437816849573645</v>
      </c>
      <c r="V38" s="345">
        <f t="shared" si="7"/>
        <v>1.1772199234596332</v>
      </c>
      <c r="W38" s="345">
        <f t="shared" si="7"/>
        <v>1.1835734305367758</v>
      </c>
      <c r="X38" s="345">
        <f t="shared" si="7"/>
        <v>0.90725220472155177</v>
      </c>
      <c r="Y38" s="345">
        <f t="shared" si="7"/>
        <v>1.0080651116143708</v>
      </c>
      <c r="DA38" s="164"/>
    </row>
    <row r="39" spans="1:105" ht="10.15" customHeight="1" x14ac:dyDescent="0.25"/>
    <row r="40" spans="1:105" ht="12" customHeight="1" x14ac:dyDescent="0.25">
      <c r="A40" s="8" t="s">
        <v>3046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final energy consumption"</f>
        <v>LU: Other industrial sectors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59.248237317282978</v>
      </c>
      <c r="C5" s="223">
        <v>58.186414445399819</v>
      </c>
      <c r="D5" s="223">
        <v>54.314273430782521</v>
      </c>
      <c r="E5" s="223">
        <v>80.192691315563167</v>
      </c>
      <c r="F5" s="223">
        <v>66.781771281169284</v>
      </c>
      <c r="G5" s="223">
        <v>63.643250214961249</v>
      </c>
      <c r="H5" s="223">
        <v>60.576268271711058</v>
      </c>
      <c r="I5" s="223">
        <v>62.374118658641379</v>
      </c>
      <c r="J5" s="223">
        <v>59.465262252794489</v>
      </c>
      <c r="K5" s="223">
        <v>50.550472914875307</v>
      </c>
      <c r="L5" s="223">
        <v>52.395528804815143</v>
      </c>
      <c r="M5" s="223">
        <v>59.158813413585527</v>
      </c>
      <c r="N5" s="223">
        <v>60.49157351676682</v>
      </c>
      <c r="O5" s="223">
        <v>64.480567497850302</v>
      </c>
      <c r="P5" s="223">
        <v>62.969475494410979</v>
      </c>
      <c r="Q5" s="223">
        <v>62.459157351676637</v>
      </c>
      <c r="R5" s="223">
        <v>69.216079105760912</v>
      </c>
      <c r="S5" s="223">
        <v>65.243852106620864</v>
      </c>
      <c r="T5" s="223">
        <v>51.753654342218383</v>
      </c>
      <c r="U5" s="223">
        <v>57.826397248495063</v>
      </c>
      <c r="V5" s="223">
        <v>56.157351676698198</v>
      </c>
      <c r="W5" s="223">
        <v>128.77970765262259</v>
      </c>
      <c r="X5" s="223">
        <v>127.2254514187447</v>
      </c>
      <c r="Y5" s="223">
        <v>108.6509028374893</v>
      </c>
      <c r="DA5" s="89" t="s">
        <v>3029</v>
      </c>
    </row>
    <row r="6" spans="1:105" ht="12" customHeight="1" x14ac:dyDescent="0.25">
      <c r="A6" s="55" t="s">
        <v>91</v>
      </c>
      <c r="B6" s="259">
        <v>1.505275350818847</v>
      </c>
      <c r="C6" s="259">
        <v>1.6191145911791891</v>
      </c>
      <c r="D6" s="259">
        <v>2.12270581365734</v>
      </c>
      <c r="E6" s="259">
        <v>3.9553941826843468</v>
      </c>
      <c r="F6" s="259">
        <v>2.785860125214735</v>
      </c>
      <c r="G6" s="259">
        <v>2.6552948571992632</v>
      </c>
      <c r="H6" s="259">
        <v>2.5973920765412628</v>
      </c>
      <c r="I6" s="259">
        <v>2.4541174422401451</v>
      </c>
      <c r="J6" s="259">
        <v>2.678378557781723</v>
      </c>
      <c r="K6" s="259">
        <v>1.9620971866212349</v>
      </c>
      <c r="L6" s="259">
        <v>1.906104221984775</v>
      </c>
      <c r="M6" s="259">
        <v>1.988113644593352</v>
      </c>
      <c r="N6" s="259">
        <v>1.943684516165892</v>
      </c>
      <c r="O6" s="259">
        <v>1.9966261110298651</v>
      </c>
      <c r="P6" s="259">
        <v>2.230185216889498</v>
      </c>
      <c r="Q6" s="259">
        <v>2.3323973741510482</v>
      </c>
      <c r="R6" s="259">
        <v>2.6627168280140632</v>
      </c>
      <c r="S6" s="259">
        <v>2.5042584388760449</v>
      </c>
      <c r="T6" s="259">
        <v>1.6405959592819701</v>
      </c>
      <c r="U6" s="259">
        <v>1.5327807706912739</v>
      </c>
      <c r="V6" s="259">
        <v>1.6971954637401849</v>
      </c>
      <c r="W6" s="259">
        <v>2.7701592499358321</v>
      </c>
      <c r="X6" s="259">
        <v>3.299484139590291</v>
      </c>
      <c r="Y6" s="259">
        <v>2.7443339557741888</v>
      </c>
      <c r="DA6" s="67" t="s">
        <v>3047</v>
      </c>
    </row>
    <row r="7" spans="1:105" ht="12" customHeight="1" x14ac:dyDescent="0.25">
      <c r="A7" s="173" t="s">
        <v>92</v>
      </c>
      <c r="B7" s="224">
        <v>0.66159051040895867</v>
      </c>
      <c r="C7" s="224">
        <v>0.7079986377191656</v>
      </c>
      <c r="D7" s="224">
        <v>0.92418112587195689</v>
      </c>
      <c r="E7" s="224">
        <v>1.7167958308858691</v>
      </c>
      <c r="F7" s="224">
        <v>1.2187600725736289</v>
      </c>
      <c r="G7" s="224">
        <v>1.164551800968892</v>
      </c>
      <c r="H7" s="224">
        <v>1.135737357082657</v>
      </c>
      <c r="I7" s="224">
        <v>1.0813402171394639</v>
      </c>
      <c r="J7" s="224">
        <v>1.186641259877256</v>
      </c>
      <c r="K7" s="224">
        <v>0.88596069208803452</v>
      </c>
      <c r="L7" s="224">
        <v>0.87627939889857009</v>
      </c>
      <c r="M7" s="224">
        <v>1.010778094830113</v>
      </c>
      <c r="N7" s="224">
        <v>0.99085136375130678</v>
      </c>
      <c r="O7" s="224">
        <v>1.0264344985353899</v>
      </c>
      <c r="P7" s="224">
        <v>1.1430762239888179</v>
      </c>
      <c r="Q7" s="224">
        <v>1.204047407990702</v>
      </c>
      <c r="R7" s="224">
        <v>1.356538415671577</v>
      </c>
      <c r="S7" s="224">
        <v>1.2398175785308529</v>
      </c>
      <c r="T7" s="224">
        <v>0.82705317245848498</v>
      </c>
      <c r="U7" s="224">
        <v>0.81816086113879904</v>
      </c>
      <c r="V7" s="224">
        <v>0.89475072104467523</v>
      </c>
      <c r="W7" s="224">
        <v>1.619934265552236</v>
      </c>
      <c r="X7" s="224">
        <v>1.925104238831651</v>
      </c>
      <c r="Y7" s="224">
        <v>1.579933665787121</v>
      </c>
      <c r="DA7" s="177" t="s">
        <v>3048</v>
      </c>
    </row>
    <row r="8" spans="1:105" ht="12" customHeight="1" x14ac:dyDescent="0.25">
      <c r="A8" s="173" t="s">
        <v>93</v>
      </c>
      <c r="B8" s="224">
        <v>1.022462969842683</v>
      </c>
      <c r="C8" s="224">
        <v>1.0893479665898591</v>
      </c>
      <c r="D8" s="224">
        <v>1.4165752919684049</v>
      </c>
      <c r="E8" s="224">
        <v>2.6243508482547671</v>
      </c>
      <c r="F8" s="224">
        <v>1.87598856992003</v>
      </c>
      <c r="G8" s="224">
        <v>1.796450024381677</v>
      </c>
      <c r="H8" s="224">
        <v>1.7474289858710459</v>
      </c>
      <c r="I8" s="224">
        <v>1.674798368618355</v>
      </c>
      <c r="J8" s="224">
        <v>1.84652175652679</v>
      </c>
      <c r="K8" s="224">
        <v>1.400688494234662</v>
      </c>
      <c r="L8" s="224">
        <v>1.405641250037079</v>
      </c>
      <c r="M8" s="224">
        <v>1.7448439372679589</v>
      </c>
      <c r="N8" s="224">
        <v>1.713515018081899</v>
      </c>
      <c r="O8" s="224">
        <v>1.784935227660799</v>
      </c>
      <c r="P8" s="224">
        <v>1.983862296416798</v>
      </c>
      <c r="Q8" s="224">
        <v>2.0994985560827941</v>
      </c>
      <c r="R8" s="224">
        <v>2.3449203360361919</v>
      </c>
      <c r="S8" s="224">
        <v>2.1017323222273538</v>
      </c>
      <c r="T8" s="224">
        <v>1.419568355316259</v>
      </c>
      <c r="U8" s="224">
        <v>1.45717744002632</v>
      </c>
      <c r="V8" s="224">
        <v>1.581316726220469</v>
      </c>
      <c r="W8" s="224">
        <v>3.040368130012407</v>
      </c>
      <c r="X8" s="224">
        <v>3.608745107543851</v>
      </c>
      <c r="Y8" s="224">
        <v>2.940329047536006</v>
      </c>
      <c r="DA8" s="177" t="s">
        <v>3049</v>
      </c>
    </row>
    <row r="9" spans="1:105" ht="12" customHeight="1" x14ac:dyDescent="0.25">
      <c r="A9" s="173" t="s">
        <v>94</v>
      </c>
      <c r="B9" s="224">
        <v>0.54966347111958114</v>
      </c>
      <c r="C9" s="224">
        <v>0.59174078873713942</v>
      </c>
      <c r="D9" s="224">
        <v>0.77635317947991989</v>
      </c>
      <c r="E9" s="224">
        <v>1.447378498835755</v>
      </c>
      <c r="F9" s="224">
        <v>1.018073208018303</v>
      </c>
      <c r="G9" s="224">
        <v>0.96995112597366262</v>
      </c>
      <c r="H9" s="224">
        <v>0.94927895051447042</v>
      </c>
      <c r="I9" s="224">
        <v>0.89575979122033633</v>
      </c>
      <c r="J9" s="224">
        <v>0.97670695506223659</v>
      </c>
      <c r="K9" s="224">
        <v>0.71317057921088023</v>
      </c>
      <c r="L9" s="224">
        <v>0.69063277228494213</v>
      </c>
      <c r="M9" s="224">
        <v>0.70678539461315892</v>
      </c>
      <c r="N9" s="224">
        <v>0.69061770743218975</v>
      </c>
      <c r="O9" s="224">
        <v>0.70822445253997235</v>
      </c>
      <c r="P9" s="224">
        <v>0.79155053208779136</v>
      </c>
      <c r="Q9" s="224">
        <v>0.82662582755608105</v>
      </c>
      <c r="R9" s="224">
        <v>0.94622038351039761</v>
      </c>
      <c r="S9" s="224">
        <v>0.89495353294217228</v>
      </c>
      <c r="T9" s="224">
        <v>0.58422771701187648</v>
      </c>
      <c r="U9" s="224">
        <v>0.5394649862040658</v>
      </c>
      <c r="V9" s="224">
        <v>0.59889608631597202</v>
      </c>
      <c r="W9" s="224">
        <v>0.95516725202324404</v>
      </c>
      <c r="X9" s="224">
        <v>1.138293671529186</v>
      </c>
      <c r="Y9" s="224">
        <v>0.94975089772333976</v>
      </c>
      <c r="DA9" s="177" t="s">
        <v>3050</v>
      </c>
    </row>
    <row r="10" spans="1:105" ht="12" customHeight="1" x14ac:dyDescent="0.25">
      <c r="A10" s="56" t="s">
        <v>95</v>
      </c>
      <c r="B10" s="260">
        <v>2.2936641939035431</v>
      </c>
      <c r="C10" s="260">
        <v>2.3478716698062589</v>
      </c>
      <c r="D10" s="260">
        <v>2.5164056177283101</v>
      </c>
      <c r="E10" s="260">
        <v>4.1735849291952878</v>
      </c>
      <c r="F10" s="260">
        <v>2.9951354029818229</v>
      </c>
      <c r="G10" s="260">
        <v>2.9090037263483119</v>
      </c>
      <c r="H10" s="260">
        <v>3.0127592475556582</v>
      </c>
      <c r="I10" s="260">
        <v>2.9887602874246881</v>
      </c>
      <c r="J10" s="260">
        <v>3.0176904056958791</v>
      </c>
      <c r="K10" s="260">
        <v>2.172576189501803</v>
      </c>
      <c r="L10" s="260">
        <v>1.9972779418597011</v>
      </c>
      <c r="M10" s="260">
        <v>1.838925697865444</v>
      </c>
      <c r="N10" s="260">
        <v>1.788799533250546</v>
      </c>
      <c r="O10" s="260">
        <v>1.7999829620610359</v>
      </c>
      <c r="P10" s="260">
        <v>2.0124524306360732</v>
      </c>
      <c r="Q10" s="260">
        <v>2.1060801792858181</v>
      </c>
      <c r="R10" s="260">
        <v>2.3992281871137831</v>
      </c>
      <c r="S10" s="260">
        <v>2.1857114487625648</v>
      </c>
      <c r="T10" s="260">
        <v>1.382146477381277</v>
      </c>
      <c r="U10" s="260">
        <v>1.266590855281331</v>
      </c>
      <c r="V10" s="260">
        <v>1.4140618097180639</v>
      </c>
      <c r="W10" s="260">
        <v>2.492826019829133</v>
      </c>
      <c r="X10" s="260">
        <v>2.8472902477460278</v>
      </c>
      <c r="Y10" s="260">
        <v>2.4153284882075861</v>
      </c>
      <c r="DA10" s="68" t="s">
        <v>3051</v>
      </c>
    </row>
    <row r="11" spans="1:105" ht="12" customHeight="1" x14ac:dyDescent="0.25">
      <c r="A11" s="37" t="s">
        <v>159</v>
      </c>
      <c r="B11" s="226">
        <v>1.438551722621351E-2</v>
      </c>
      <c r="C11" s="226">
        <v>1.8684950402038089E-2</v>
      </c>
      <c r="D11" s="226">
        <v>1.6259518188490939E-2</v>
      </c>
      <c r="E11" s="226">
        <v>1.2167501415290209E-2</v>
      </c>
      <c r="F11" s="226">
        <v>1.147067633333464E-2</v>
      </c>
      <c r="G11" s="226">
        <v>9.4025663477661989E-3</v>
      </c>
      <c r="H11" s="226">
        <v>4.2726246482743839E-3</v>
      </c>
      <c r="I11" s="226">
        <v>3.6499908598150279E-3</v>
      </c>
      <c r="J11" s="226">
        <v>4.4554276523863009E-3</v>
      </c>
      <c r="K11" s="226">
        <v>4.2691687033305772E-3</v>
      </c>
      <c r="L11" s="226">
        <v>9.6643067191436675E-3</v>
      </c>
      <c r="M11" s="226">
        <v>2.449616255445871E-3</v>
      </c>
      <c r="N11" s="226">
        <v>1.061290721904809E-2</v>
      </c>
      <c r="O11" s="226">
        <v>1.421732103138728E-2</v>
      </c>
      <c r="P11" s="226">
        <v>4.2129840176052501E-3</v>
      </c>
      <c r="Q11" s="226">
        <v>1.466264392759022E-3</v>
      </c>
      <c r="R11" s="226">
        <v>2.2977225516312991E-3</v>
      </c>
      <c r="S11" s="226">
        <v>9.9152167137621892E-3</v>
      </c>
      <c r="T11" s="226">
        <v>2.5769832491489779E-2</v>
      </c>
      <c r="U11" s="226">
        <v>6.1107336461705283E-2</v>
      </c>
      <c r="V11" s="226">
        <v>3.5794864240269043E-2</v>
      </c>
      <c r="W11" s="226">
        <v>5.4844578811335691E-2</v>
      </c>
      <c r="X11" s="226">
        <v>2.2588814277007301E-2</v>
      </c>
      <c r="Y11" s="226">
        <v>2.867862007605081E-2</v>
      </c>
      <c r="DA11" s="69" t="s">
        <v>3052</v>
      </c>
    </row>
    <row r="12" spans="1:105" ht="12" customHeight="1" x14ac:dyDescent="0.25">
      <c r="A12" s="37" t="s">
        <v>35</v>
      </c>
      <c r="B12" s="226">
        <v>0.95951661031760471</v>
      </c>
      <c r="C12" s="226">
        <v>0.91190084067980381</v>
      </c>
      <c r="D12" s="226">
        <v>0.59473808710956744</v>
      </c>
      <c r="E12" s="226">
        <v>0.56563818913700326</v>
      </c>
      <c r="F12" s="226">
        <v>0.60007428050827794</v>
      </c>
      <c r="G12" s="226">
        <v>0.59883622313142393</v>
      </c>
      <c r="H12" s="226">
        <v>0.65086981589786141</v>
      </c>
      <c r="I12" s="226">
        <v>0.76656389494399479</v>
      </c>
      <c r="J12" s="226">
        <v>0.55834138971054648</v>
      </c>
      <c r="K12" s="226">
        <v>0.48781920767775327</v>
      </c>
      <c r="L12" s="226">
        <v>0.41374177481962737</v>
      </c>
      <c r="M12" s="226">
        <v>0.17646354745837731</v>
      </c>
      <c r="N12" s="226">
        <v>0.20163451992323861</v>
      </c>
      <c r="O12" s="226">
        <v>0.2315866188804942</v>
      </c>
      <c r="P12" s="226">
        <v>9.3161284612911191E-2</v>
      </c>
      <c r="Q12" s="226">
        <v>4.5174208382768477E-2</v>
      </c>
      <c r="R12" s="226">
        <v>4.2817925150100911E-2</v>
      </c>
      <c r="S12" s="226">
        <v>6.2595979254917722E-2</v>
      </c>
      <c r="T12" s="226">
        <v>0.10234923039451729</v>
      </c>
      <c r="U12" s="226">
        <v>0.1353359907639535</v>
      </c>
      <c r="V12" s="226">
        <v>7.8898183474305869E-2</v>
      </c>
      <c r="W12" s="226">
        <v>0.7274545141050256</v>
      </c>
      <c r="X12" s="226">
        <v>0.29928608749326352</v>
      </c>
      <c r="Y12" s="226">
        <v>0.35603908453789401</v>
      </c>
      <c r="DA12" s="69" t="s">
        <v>3053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3054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3055</v>
      </c>
    </row>
    <row r="15" spans="1:105" ht="12" customHeight="1" x14ac:dyDescent="0.25">
      <c r="A15" s="37" t="s">
        <v>40</v>
      </c>
      <c r="B15" s="226">
        <v>1.3197620663597249</v>
      </c>
      <c r="C15" s="226">
        <v>1.417285878724418</v>
      </c>
      <c r="D15" s="226">
        <v>1.9054080124302519</v>
      </c>
      <c r="E15" s="226">
        <v>3.5957792386429941</v>
      </c>
      <c r="F15" s="226">
        <v>2.38359044614021</v>
      </c>
      <c r="G15" s="226">
        <v>2.3007649368691219</v>
      </c>
      <c r="H15" s="226">
        <v>2.357616807009522</v>
      </c>
      <c r="I15" s="226">
        <v>2.2185464016208778</v>
      </c>
      <c r="J15" s="226">
        <v>2.454893588332947</v>
      </c>
      <c r="K15" s="226">
        <v>1.6804878131207199</v>
      </c>
      <c r="L15" s="226">
        <v>1.5738718603209301</v>
      </c>
      <c r="M15" s="226">
        <v>1.660012534151621</v>
      </c>
      <c r="N15" s="226">
        <v>1.576552106108259</v>
      </c>
      <c r="O15" s="226">
        <v>1.5541790221491549</v>
      </c>
      <c r="P15" s="226">
        <v>1.915078162005557</v>
      </c>
      <c r="Q15" s="226">
        <v>2.059439706510291</v>
      </c>
      <c r="R15" s="226">
        <v>2.3541125394120508</v>
      </c>
      <c r="S15" s="226">
        <v>2.1132002527938849</v>
      </c>
      <c r="T15" s="226">
        <v>1.2540274144952701</v>
      </c>
      <c r="U15" s="226">
        <v>1.070147528055672</v>
      </c>
      <c r="V15" s="226">
        <v>1.2993687620034891</v>
      </c>
      <c r="W15" s="226">
        <v>1.7105269269127721</v>
      </c>
      <c r="X15" s="226">
        <v>2.525415345975758</v>
      </c>
      <c r="Y15" s="226">
        <v>2.0306107835936409</v>
      </c>
      <c r="DA15" s="69" t="s">
        <v>3056</v>
      </c>
    </row>
    <row r="16" spans="1:105" ht="12" customHeight="1" x14ac:dyDescent="0.25">
      <c r="A16" s="57" t="s">
        <v>3057</v>
      </c>
      <c r="B16" s="261">
        <v>15.41678416532462</v>
      </c>
      <c r="C16" s="261">
        <v>14.633992159211781</v>
      </c>
      <c r="D16" s="261">
        <v>10.651588673209909</v>
      </c>
      <c r="E16" s="261">
        <v>11.487062842049861</v>
      </c>
      <c r="F16" s="261">
        <v>10.99945717825811</v>
      </c>
      <c r="G16" s="261">
        <v>10.693910726298469</v>
      </c>
      <c r="H16" s="261">
        <v>10.68849927824853</v>
      </c>
      <c r="I16" s="261">
        <v>12.061478537871499</v>
      </c>
      <c r="J16" s="261">
        <v>9.6086024541551414</v>
      </c>
      <c r="K16" s="261">
        <v>8.7175164270519048</v>
      </c>
      <c r="L16" s="261">
        <v>8.5926281971280876</v>
      </c>
      <c r="M16" s="261">
        <v>7.8298877733129046</v>
      </c>
      <c r="N16" s="261">
        <v>8.3870974193033732</v>
      </c>
      <c r="O16" s="261">
        <v>9.2176715630127024</v>
      </c>
      <c r="P16" s="261">
        <v>7.1348989540188326</v>
      </c>
      <c r="Q16" s="261">
        <v>5.8629704359018771</v>
      </c>
      <c r="R16" s="261">
        <v>6.203080421954879</v>
      </c>
      <c r="S16" s="261">
        <v>6.5358594474905312</v>
      </c>
      <c r="T16" s="261">
        <v>6.5005467652440583</v>
      </c>
      <c r="U16" s="261">
        <v>8.0197168506726282</v>
      </c>
      <c r="V16" s="261">
        <v>6.6919808701523156</v>
      </c>
      <c r="W16" s="261">
        <v>22.285362290479419</v>
      </c>
      <c r="X16" s="261">
        <v>17.091783207237341</v>
      </c>
      <c r="Y16" s="261">
        <v>15.88188402318565</v>
      </c>
      <c r="DA16" s="70" t="s">
        <v>3058</v>
      </c>
    </row>
    <row r="17" spans="1:105" ht="12" customHeight="1" x14ac:dyDescent="0.25">
      <c r="A17" s="46" t="s">
        <v>28</v>
      </c>
      <c r="B17" s="229">
        <v>1.0336529912893531</v>
      </c>
      <c r="C17" s="229">
        <v>0.75161515093733833</v>
      </c>
      <c r="D17" s="229">
        <v>0.61474384601999355</v>
      </c>
      <c r="E17" s="229">
        <v>0.64899770363056652</v>
      </c>
      <c r="F17" s="229">
        <v>0.65799754842703295</v>
      </c>
      <c r="G17" s="229">
        <v>0.6441614881255292</v>
      </c>
      <c r="H17" s="229">
        <v>0.60870658360459684</v>
      </c>
      <c r="I17" s="229">
        <v>0.63349619165050386</v>
      </c>
      <c r="J17" s="229">
        <v>0.62126152721982453</v>
      </c>
      <c r="K17" s="229">
        <v>0.69798440326429034</v>
      </c>
      <c r="L17" s="229">
        <v>0.94160475673389832</v>
      </c>
      <c r="M17" s="229">
        <v>0.76138366571726646</v>
      </c>
      <c r="N17" s="229">
        <v>0.85030483062011797</v>
      </c>
      <c r="O17" s="229">
        <v>0.60427748663512704</v>
      </c>
      <c r="P17" s="229">
        <v>0.64742833571367975</v>
      </c>
      <c r="Q17" s="229">
        <v>0.56940832899675797</v>
      </c>
      <c r="R17" s="229">
        <v>0.67566094484614025</v>
      </c>
      <c r="S17" s="229">
        <v>0.47707184318946533</v>
      </c>
      <c r="T17" s="229">
        <v>0.50818696492162108</v>
      </c>
      <c r="U17" s="229">
        <v>0.44812843977613032</v>
      </c>
      <c r="V17" s="229">
        <v>0.39499452955993197</v>
      </c>
      <c r="W17" s="229">
        <v>0.27512083359504003</v>
      </c>
      <c r="X17" s="229">
        <v>0.13439939672036841</v>
      </c>
      <c r="Y17" s="229">
        <v>0.26983371624253372</v>
      </c>
      <c r="DA17" s="73" t="s">
        <v>3059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3060</v>
      </c>
    </row>
    <row r="19" spans="1:105" ht="12" customHeight="1" x14ac:dyDescent="0.25">
      <c r="A19" s="46" t="s">
        <v>31</v>
      </c>
      <c r="B19" s="229">
        <v>4.6363220436911012</v>
      </c>
      <c r="C19" s="229">
        <v>4.1630718013798331</v>
      </c>
      <c r="D19" s="229">
        <v>2.8175474255357118</v>
      </c>
      <c r="E19" s="229">
        <v>2.822118770199729</v>
      </c>
      <c r="F19" s="229">
        <v>1.408751698146296</v>
      </c>
      <c r="G19" s="229">
        <v>1.4080724526827579</v>
      </c>
      <c r="H19" s="229">
        <v>0.93989263020351976</v>
      </c>
      <c r="I19" s="229">
        <v>0.94447960462633274</v>
      </c>
      <c r="J19" s="229">
        <v>0.97262235289060284</v>
      </c>
      <c r="K19" s="229">
        <v>2.626034682644672E-2</v>
      </c>
      <c r="L19" s="229">
        <v>1.750689788447499E-2</v>
      </c>
      <c r="M19" s="229">
        <v>0</v>
      </c>
      <c r="N19" s="229">
        <v>1.937353608325557E-3</v>
      </c>
      <c r="O19" s="229">
        <v>1.4339373755513289E-3</v>
      </c>
      <c r="P19" s="229">
        <v>1.108841807624145E-2</v>
      </c>
      <c r="Q19" s="229">
        <v>9.6446594089191727E-3</v>
      </c>
      <c r="R19" s="229">
        <v>3.354497970613613E-3</v>
      </c>
      <c r="S19" s="229">
        <v>1.78481570203428E-2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3061</v>
      </c>
    </row>
    <row r="20" spans="1:105" ht="12" customHeight="1" x14ac:dyDescent="0.25">
      <c r="A20" s="46" t="s">
        <v>159</v>
      </c>
      <c r="B20" s="229">
        <v>0.16809872196735001</v>
      </c>
      <c r="C20" s="229">
        <v>0.23778808490577291</v>
      </c>
      <c r="D20" s="229">
        <v>0.22757229712983429</v>
      </c>
      <c r="E20" s="229">
        <v>0.57188579669180528</v>
      </c>
      <c r="F20" s="229">
        <v>0.55207986193867797</v>
      </c>
      <c r="G20" s="229">
        <v>0.42064180366658371</v>
      </c>
      <c r="H20" s="229">
        <v>0.17654405165243039</v>
      </c>
      <c r="I20" s="229">
        <v>0.1319265758196736</v>
      </c>
      <c r="J20" s="229">
        <v>0.1018082650968188</v>
      </c>
      <c r="K20" s="229">
        <v>8.2870612578937936E-2</v>
      </c>
      <c r="L20" s="229">
        <v>0.2113653519070032</v>
      </c>
      <c r="M20" s="229">
        <v>0.10809133030579481</v>
      </c>
      <c r="N20" s="229">
        <v>0.41913820054223988</v>
      </c>
      <c r="O20" s="229">
        <v>0.53329037836186743</v>
      </c>
      <c r="P20" s="229">
        <v>0.25822303777235472</v>
      </c>
      <c r="Q20" s="229">
        <v>0.15145493243864119</v>
      </c>
      <c r="R20" s="229">
        <v>0.25107761540574208</v>
      </c>
      <c r="S20" s="229">
        <v>0.70882584193249021</v>
      </c>
      <c r="T20" s="229">
        <v>1.031408014438723</v>
      </c>
      <c r="U20" s="229">
        <v>2.054210092573475</v>
      </c>
      <c r="V20" s="229">
        <v>1.780359213463991</v>
      </c>
      <c r="W20" s="229">
        <v>1.548648343983932</v>
      </c>
      <c r="X20" s="229">
        <v>1.2332840639407281</v>
      </c>
      <c r="Y20" s="229">
        <v>1.159940871206832</v>
      </c>
      <c r="DA20" s="73" t="s">
        <v>3062</v>
      </c>
    </row>
    <row r="21" spans="1:105" ht="12" customHeight="1" x14ac:dyDescent="0.25">
      <c r="A21" s="46" t="s">
        <v>32</v>
      </c>
      <c r="B21" s="229">
        <v>1.801728054919667</v>
      </c>
      <c r="C21" s="229">
        <v>1.9407516725545579</v>
      </c>
      <c r="D21" s="229">
        <v>1.68522903916112</v>
      </c>
      <c r="E21" s="229">
        <v>1.725583154543975</v>
      </c>
      <c r="F21" s="229">
        <v>1.3777343910418309</v>
      </c>
      <c r="G21" s="229">
        <v>0.90483522622634283</v>
      </c>
      <c r="H21" s="229">
        <v>0.64401548941516029</v>
      </c>
      <c r="I21" s="229">
        <v>0.44925238980426141</v>
      </c>
      <c r="J21" s="229">
        <v>0.28418262282963419</v>
      </c>
      <c r="K21" s="229">
        <v>0.3167226178111443</v>
      </c>
      <c r="L21" s="229">
        <v>0.9624607404358434</v>
      </c>
      <c r="M21" s="229">
        <v>0.40003261668882462</v>
      </c>
      <c r="N21" s="229">
        <v>0.33345274458591651</v>
      </c>
      <c r="O21" s="229">
        <v>0.64946042554247185</v>
      </c>
      <c r="P21" s="229">
        <v>0.52466321040338382</v>
      </c>
      <c r="Q21" s="229">
        <v>0.41777198509962749</v>
      </c>
      <c r="R21" s="229">
        <v>0.56913392535129859</v>
      </c>
      <c r="S21" s="229">
        <v>0.98361080137267631</v>
      </c>
      <c r="T21" s="229">
        <v>1.139152180334527</v>
      </c>
      <c r="U21" s="229">
        <v>0.85029740562423184</v>
      </c>
      <c r="V21" s="229">
        <v>0.47131615247441089</v>
      </c>
      <c r="W21" s="229">
        <v>0.47858854917747989</v>
      </c>
      <c r="X21" s="229">
        <v>0.40329668871525709</v>
      </c>
      <c r="Y21" s="229">
        <v>0.43531862901584129</v>
      </c>
      <c r="DA21" s="73" t="s">
        <v>3063</v>
      </c>
    </row>
    <row r="22" spans="1:105" ht="12" customHeight="1" x14ac:dyDescent="0.25">
      <c r="A22" s="46" t="s">
        <v>33</v>
      </c>
      <c r="B22" s="229">
        <v>1.7155454718806531</v>
      </c>
      <c r="C22" s="229">
        <v>1.7155454718806249</v>
      </c>
      <c r="D22" s="229">
        <v>0.85777273593823822</v>
      </c>
      <c r="E22" s="229">
        <v>0.85777273594012626</v>
      </c>
      <c r="F22" s="229">
        <v>0.85777273593860892</v>
      </c>
      <c r="G22" s="229">
        <v>0.8577727359385966</v>
      </c>
      <c r="H22" s="229">
        <v>0.85777273593774772</v>
      </c>
      <c r="I22" s="229">
        <v>0.85777273593754322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3064</v>
      </c>
    </row>
    <row r="23" spans="1:105" ht="12" customHeight="1" x14ac:dyDescent="0.25">
      <c r="A23" s="46" t="s">
        <v>35</v>
      </c>
      <c r="B23" s="229">
        <v>6.061436881576495</v>
      </c>
      <c r="C23" s="229">
        <v>5.8252199775536484</v>
      </c>
      <c r="D23" s="229">
        <v>4.4487233294250146</v>
      </c>
      <c r="E23" s="229">
        <v>4.8607046810436607</v>
      </c>
      <c r="F23" s="229">
        <v>6.1451209427656623</v>
      </c>
      <c r="G23" s="229">
        <v>6.4584270196586626</v>
      </c>
      <c r="H23" s="229">
        <v>7.4615677874350741</v>
      </c>
      <c r="I23" s="229">
        <v>9.0445510400331841</v>
      </c>
      <c r="J23" s="229">
        <v>7.6287276861182622</v>
      </c>
      <c r="K23" s="229">
        <v>7.5936784465710856</v>
      </c>
      <c r="L23" s="229">
        <v>6.4596904501668693</v>
      </c>
      <c r="M23" s="229">
        <v>6.5603801606010173</v>
      </c>
      <c r="N23" s="229">
        <v>6.7426256497494172</v>
      </c>
      <c r="O23" s="229">
        <v>7.2413882257059257</v>
      </c>
      <c r="P23" s="229">
        <v>5.5525305404739651</v>
      </c>
      <c r="Q23" s="229">
        <v>4.5920900778517009</v>
      </c>
      <c r="R23" s="229">
        <v>4.5837638205773477</v>
      </c>
      <c r="S23" s="229">
        <v>4.2343674503750544</v>
      </c>
      <c r="T23" s="229">
        <v>3.7081664188114911</v>
      </c>
      <c r="U23" s="229">
        <v>4.5424783727599323</v>
      </c>
      <c r="V23" s="229">
        <v>3.9275235563938669</v>
      </c>
      <c r="W23" s="229">
        <v>19.862347620548491</v>
      </c>
      <c r="X23" s="229">
        <v>15.209758517035899</v>
      </c>
      <c r="Y23" s="229">
        <v>13.90023718295209</v>
      </c>
      <c r="DA23" s="73" t="s">
        <v>3065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3066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3067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3.9638640197355468E-2</v>
      </c>
      <c r="O26" s="229">
        <v>0.18782110939176089</v>
      </c>
      <c r="P26" s="229">
        <v>0.1409654115792093</v>
      </c>
      <c r="Q26" s="229">
        <v>0.12260045210623061</v>
      </c>
      <c r="R26" s="229">
        <v>0.1200896178037365</v>
      </c>
      <c r="S26" s="229">
        <v>0.1141353536005018</v>
      </c>
      <c r="T26" s="229">
        <v>0.1136331867376973</v>
      </c>
      <c r="U26" s="229">
        <v>0.1246025399388585</v>
      </c>
      <c r="V26" s="229">
        <v>0.117787418260117</v>
      </c>
      <c r="W26" s="229">
        <v>0.12065694317447299</v>
      </c>
      <c r="X26" s="229">
        <v>0.1110445408250843</v>
      </c>
      <c r="Y26" s="229">
        <v>0.1165536237683471</v>
      </c>
      <c r="DA26" s="73" t="s">
        <v>3068</v>
      </c>
    </row>
    <row r="27" spans="1:105" ht="12" customHeight="1" x14ac:dyDescent="0.25">
      <c r="A27" s="57" t="s">
        <v>3069</v>
      </c>
      <c r="B27" s="261">
        <f t="shared" ref="B27:Y27" si="0">B28+B34</f>
        <v>19.604235572230422</v>
      </c>
      <c r="C27" s="261">
        <f t="shared" si="0"/>
        <v>18.182226728795211</v>
      </c>
      <c r="D27" s="261">
        <f t="shared" si="0"/>
        <v>14.833082380729305</v>
      </c>
      <c r="E27" s="261">
        <f t="shared" si="0"/>
        <v>17.201808216933099</v>
      </c>
      <c r="F27" s="261">
        <f t="shared" si="0"/>
        <v>16.489006769690498</v>
      </c>
      <c r="G27" s="261">
        <f t="shared" si="0"/>
        <v>15.566332390197042</v>
      </c>
      <c r="H27" s="261">
        <f t="shared" si="0"/>
        <v>14.467715077481396</v>
      </c>
      <c r="I27" s="261">
        <f t="shared" si="0"/>
        <v>15.471960151120495</v>
      </c>
      <c r="J27" s="261">
        <f t="shared" si="0"/>
        <v>13.462407034589727</v>
      </c>
      <c r="K27" s="261">
        <f t="shared" si="0"/>
        <v>13.119887485344801</v>
      </c>
      <c r="L27" s="261">
        <f t="shared" si="0"/>
        <v>13.756747352860421</v>
      </c>
      <c r="M27" s="261">
        <f t="shared" si="0"/>
        <v>13.308448166321455</v>
      </c>
      <c r="N27" s="261">
        <f t="shared" si="0"/>
        <v>14.173979806662448</v>
      </c>
      <c r="O27" s="261">
        <f t="shared" si="0"/>
        <v>14.830448379961206</v>
      </c>
      <c r="P27" s="261">
        <f t="shared" si="0"/>
        <v>13.372603909333414</v>
      </c>
      <c r="Q27" s="261">
        <f t="shared" si="0"/>
        <v>12.263630774193174</v>
      </c>
      <c r="R27" s="261">
        <f t="shared" si="0"/>
        <v>13.511240289965949</v>
      </c>
      <c r="S27" s="261">
        <f t="shared" si="0"/>
        <v>13.432539577794239</v>
      </c>
      <c r="T27" s="261">
        <f t="shared" si="0"/>
        <v>12.250394571238807</v>
      </c>
      <c r="U27" s="261">
        <f t="shared" si="0"/>
        <v>13.934672729244104</v>
      </c>
      <c r="V27" s="261">
        <f t="shared" si="0"/>
        <v>12.219297196652542</v>
      </c>
      <c r="W27" s="261">
        <f t="shared" si="0"/>
        <v>29.680534953220651</v>
      </c>
      <c r="X27" s="261">
        <f t="shared" si="0"/>
        <v>24.160991605420975</v>
      </c>
      <c r="Y27" s="261">
        <f t="shared" si="0"/>
        <v>22.038869068184397</v>
      </c>
      <c r="DA27" s="70"/>
    </row>
    <row r="28" spans="1:105" ht="12" customHeight="1" x14ac:dyDescent="0.25">
      <c r="A28" s="60" t="s">
        <v>3070</v>
      </c>
      <c r="B28" s="262">
        <v>19.362072293116611</v>
      </c>
      <c r="C28" s="262">
        <v>17.95002887960025</v>
      </c>
      <c r="D28" s="262">
        <v>14.560060227285589</v>
      </c>
      <c r="E28" s="262">
        <v>16.734394383231269</v>
      </c>
      <c r="F28" s="262">
        <v>16.085019890320151</v>
      </c>
      <c r="G28" s="262">
        <v>15.15857133037963</v>
      </c>
      <c r="H28" s="262">
        <v>14.095516518575041</v>
      </c>
      <c r="I28" s="262">
        <v>15.05593837271881</v>
      </c>
      <c r="J28" s="262">
        <v>12.957778355169919</v>
      </c>
      <c r="K28" s="262">
        <v>12.62024357302943</v>
      </c>
      <c r="L28" s="262">
        <v>13.14967950692542</v>
      </c>
      <c r="M28" s="262">
        <v>11.92030822665496</v>
      </c>
      <c r="N28" s="262">
        <v>12.7961031442177</v>
      </c>
      <c r="O28" s="262">
        <v>13.348009491474979</v>
      </c>
      <c r="P28" s="262">
        <v>11.743485276572841</v>
      </c>
      <c r="Q28" s="262">
        <v>10.492909165570071</v>
      </c>
      <c r="R28" s="262">
        <v>11.630358828528729</v>
      </c>
      <c r="S28" s="262">
        <v>11.944312390861141</v>
      </c>
      <c r="T28" s="262">
        <v>11.1598308966581</v>
      </c>
      <c r="U28" s="262">
        <v>12.56122598541665</v>
      </c>
      <c r="V28" s="262">
        <v>10.785650717269331</v>
      </c>
      <c r="W28" s="262">
        <v>26.09635982943146</v>
      </c>
      <c r="X28" s="262">
        <v>19.9260218645206</v>
      </c>
      <c r="Y28" s="262">
        <v>18.682299676156472</v>
      </c>
      <c r="DA28" s="72" t="s">
        <v>3071</v>
      </c>
    </row>
    <row r="29" spans="1:105" ht="12" customHeight="1" x14ac:dyDescent="0.25">
      <c r="A29" s="59" t="s">
        <v>28</v>
      </c>
      <c r="B29" s="230">
        <v>4.5163900014445586</v>
      </c>
      <c r="C29" s="230">
        <v>3.2840684264777429</v>
      </c>
      <c r="D29" s="230">
        <v>2.6860300149192549</v>
      </c>
      <c r="E29" s="230">
        <v>2.8356970514653632</v>
      </c>
      <c r="F29" s="230">
        <v>2.8750205085596159</v>
      </c>
      <c r="G29" s="230">
        <v>2.8145659411838202</v>
      </c>
      <c r="H29" s="230">
        <v>2.6596511122906419</v>
      </c>
      <c r="I29" s="230">
        <v>2.7679655455305721</v>
      </c>
      <c r="J29" s="230">
        <v>2.7145080345753501</v>
      </c>
      <c r="K29" s="230">
        <v>3.0497370071312808</v>
      </c>
      <c r="L29" s="230">
        <v>4.1141991988248989</v>
      </c>
      <c r="M29" s="230">
        <v>3.3267504705029811</v>
      </c>
      <c r="N29" s="230">
        <v>3.7203744475053679</v>
      </c>
      <c r="O29" s="230">
        <v>2.6439598309372632</v>
      </c>
      <c r="P29" s="230">
        <v>2.8288399363327739</v>
      </c>
      <c r="Q29" s="230">
        <v>2.487943348001513</v>
      </c>
      <c r="R29" s="230">
        <v>2.9521980407208681</v>
      </c>
      <c r="S29" s="230">
        <v>2.0844930752476039</v>
      </c>
      <c r="T29" s="230">
        <v>2.2204458813334709</v>
      </c>
      <c r="U29" s="230">
        <v>1.9623616721955821</v>
      </c>
      <c r="V29" s="230">
        <v>1.7301989357443099</v>
      </c>
      <c r="W29" s="230">
        <v>1.2047587881454711</v>
      </c>
      <c r="X29" s="230">
        <v>0.58881642449487404</v>
      </c>
      <c r="Y29" s="230">
        <v>1.182530858260598</v>
      </c>
      <c r="DA29" s="71" t="s">
        <v>3072</v>
      </c>
    </row>
    <row r="30" spans="1:105" ht="12" customHeight="1" x14ac:dyDescent="0.25">
      <c r="A30" s="59" t="s">
        <v>31</v>
      </c>
      <c r="B30" s="230">
        <v>4.7422584240167041</v>
      </c>
      <c r="C30" s="230">
        <v>4.2780857495390858</v>
      </c>
      <c r="D30" s="230">
        <v>2.8079424849764081</v>
      </c>
      <c r="E30" s="230">
        <v>2.8031571895425502</v>
      </c>
      <c r="F30" s="230">
        <v>1.4039567396258359</v>
      </c>
      <c r="G30" s="230">
        <v>1.4046677755381261</v>
      </c>
      <c r="H30" s="230">
        <v>0.93526246808737812</v>
      </c>
      <c r="I30" s="230">
        <v>0.93046081136833647</v>
      </c>
      <c r="J30" s="230">
        <v>0.90100090948321954</v>
      </c>
      <c r="K30" s="230">
        <v>2.4326601484794919E-2</v>
      </c>
      <c r="L30" s="230">
        <v>1.6217734323360749E-2</v>
      </c>
      <c r="M30" s="230">
        <v>0</v>
      </c>
      <c r="N30" s="230">
        <v>1.8018515274843289E-3</v>
      </c>
      <c r="O30" s="230">
        <v>1.352585454934421E-3</v>
      </c>
      <c r="P30" s="230">
        <v>1.0470737217641669E-2</v>
      </c>
      <c r="Q30" s="230">
        <v>9.1284327163550505E-3</v>
      </c>
      <c r="R30" s="230">
        <v>3.1720159522867259E-3</v>
      </c>
      <c r="S30" s="230">
        <v>1.6836746868683829E-2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3073</v>
      </c>
    </row>
    <row r="31" spans="1:105" ht="12" customHeight="1" x14ac:dyDescent="0.25">
      <c r="A31" s="59" t="s">
        <v>159</v>
      </c>
      <c r="B31" s="230">
        <v>0.46581978992991468</v>
      </c>
      <c r="C31" s="230">
        <v>0.70198887763810169</v>
      </c>
      <c r="D31" s="230">
        <v>0.66537343618850653</v>
      </c>
      <c r="E31" s="230">
        <v>2.2270212542941108</v>
      </c>
      <c r="F31" s="230">
        <v>2.1298159969954358</v>
      </c>
      <c r="G31" s="230">
        <v>1.5773810401357451</v>
      </c>
      <c r="H31" s="230">
        <v>0.63201986251324171</v>
      </c>
      <c r="I31" s="230">
        <v>0.4485085248860366</v>
      </c>
      <c r="J31" s="230">
        <v>0.2534674097643968</v>
      </c>
      <c r="K31" s="230">
        <v>0.1565089820984934</v>
      </c>
      <c r="L31" s="230">
        <v>0.47624763232952738</v>
      </c>
      <c r="M31" s="230">
        <v>0.2218629234781721</v>
      </c>
      <c r="N31" s="230">
        <v>0.77296713502411118</v>
      </c>
      <c r="O31" s="230">
        <v>1.168455068560557</v>
      </c>
      <c r="P31" s="230">
        <v>0.45059890411484682</v>
      </c>
      <c r="Q31" s="230">
        <v>0.23753129259173239</v>
      </c>
      <c r="R31" s="230">
        <v>0.52062539099605876</v>
      </c>
      <c r="S31" s="230">
        <v>1.5155958869725159</v>
      </c>
      <c r="T31" s="230">
        <v>2.376907863921474</v>
      </c>
      <c r="U31" s="230">
        <v>3.7498851544042688</v>
      </c>
      <c r="V31" s="230">
        <v>3.3988248169024389</v>
      </c>
      <c r="W31" s="230">
        <v>2.719615058357042</v>
      </c>
      <c r="X31" s="230">
        <v>2.1940541106778642</v>
      </c>
      <c r="Y31" s="230">
        <v>2.0489191222074932</v>
      </c>
      <c r="DA31" s="71" t="s">
        <v>3074</v>
      </c>
    </row>
    <row r="32" spans="1:105" ht="12" customHeight="1" x14ac:dyDescent="0.25">
      <c r="A32" s="59" t="s">
        <v>32</v>
      </c>
      <c r="B32" s="230">
        <v>1.8428961503777921</v>
      </c>
      <c r="C32" s="230">
        <v>1.9943691749438259</v>
      </c>
      <c r="D32" s="230">
        <v>1.679484140387365</v>
      </c>
      <c r="E32" s="230">
        <v>1.713989105239224</v>
      </c>
      <c r="F32" s="230">
        <v>1.3730450059174339</v>
      </c>
      <c r="G32" s="230">
        <v>0.90264736166829285</v>
      </c>
      <c r="H32" s="230">
        <v>0.6408428971152792</v>
      </c>
      <c r="I32" s="230">
        <v>0.44258419247900682</v>
      </c>
      <c r="J32" s="230">
        <v>0.26325613519765217</v>
      </c>
      <c r="K32" s="230">
        <v>0.29339996747313518</v>
      </c>
      <c r="L32" s="230">
        <v>0.89158757239884789</v>
      </c>
      <c r="M32" s="230">
        <v>0.37057522931526032</v>
      </c>
      <c r="N32" s="230">
        <v>0.31013044525994993</v>
      </c>
      <c r="O32" s="230">
        <v>0.61261442802306099</v>
      </c>
      <c r="P32" s="230">
        <v>0.49543682120616789</v>
      </c>
      <c r="Q32" s="230">
        <v>0.3954108999674264</v>
      </c>
      <c r="R32" s="230">
        <v>0.5381734930284221</v>
      </c>
      <c r="S32" s="230">
        <v>0.92787205206338597</v>
      </c>
      <c r="T32" s="230">
        <v>1.0737691631109021</v>
      </c>
      <c r="U32" s="230">
        <v>0.79873261356576408</v>
      </c>
      <c r="V32" s="230">
        <v>0.443668588869987</v>
      </c>
      <c r="W32" s="230">
        <v>0.44521749479675232</v>
      </c>
      <c r="X32" s="230">
        <v>0.37549400773277691</v>
      </c>
      <c r="Y32" s="230">
        <v>0.40557937577281661</v>
      </c>
      <c r="DA32" s="71" t="s">
        <v>3075</v>
      </c>
    </row>
    <row r="33" spans="1:105" ht="12" customHeight="1" x14ac:dyDescent="0.25">
      <c r="A33" s="59" t="s">
        <v>35</v>
      </c>
      <c r="B33" s="230">
        <v>7.7947079273476438</v>
      </c>
      <c r="C33" s="230">
        <v>7.6915166510014954</v>
      </c>
      <c r="D33" s="230">
        <v>6.7212301508140566</v>
      </c>
      <c r="E33" s="230">
        <v>7.1545297826900196</v>
      </c>
      <c r="F33" s="230">
        <v>8.3031816392218332</v>
      </c>
      <c r="G33" s="230">
        <v>8.4593092118536486</v>
      </c>
      <c r="H33" s="230">
        <v>9.2277401785684958</v>
      </c>
      <c r="I33" s="230">
        <v>10.466419298454859</v>
      </c>
      <c r="J33" s="230">
        <v>8.8255458661492963</v>
      </c>
      <c r="K33" s="230">
        <v>9.0962710148417258</v>
      </c>
      <c r="L33" s="230">
        <v>7.6514273690487888</v>
      </c>
      <c r="M33" s="230">
        <v>8.0011196033585463</v>
      </c>
      <c r="N33" s="230">
        <v>7.9908292649007899</v>
      </c>
      <c r="O33" s="230">
        <v>8.9216275784991712</v>
      </c>
      <c r="P33" s="230">
        <v>7.9581388777014057</v>
      </c>
      <c r="Q33" s="230">
        <v>7.3628951922930437</v>
      </c>
      <c r="R33" s="230">
        <v>7.616189887831089</v>
      </c>
      <c r="S33" s="230">
        <v>7.3995146297089516</v>
      </c>
      <c r="T33" s="230">
        <v>5.4887079882922531</v>
      </c>
      <c r="U33" s="230">
        <v>6.0502465452510341</v>
      </c>
      <c r="V33" s="230">
        <v>5.2129583757525886</v>
      </c>
      <c r="W33" s="230">
        <v>21.726768488132201</v>
      </c>
      <c r="X33" s="230">
        <v>16.767657321615079</v>
      </c>
      <c r="Y33" s="230">
        <v>15.045270319915559</v>
      </c>
      <c r="DA33" s="71" t="s">
        <v>3076</v>
      </c>
    </row>
    <row r="34" spans="1:105" ht="12" customHeight="1" x14ac:dyDescent="0.25">
      <c r="A34" s="60" t="s">
        <v>3077</v>
      </c>
      <c r="B34" s="262">
        <v>0.24216327911381211</v>
      </c>
      <c r="C34" s="262">
        <v>0.2321978491949595</v>
      </c>
      <c r="D34" s="262">
        <v>0.27302215344371611</v>
      </c>
      <c r="E34" s="262">
        <v>0.46741383370183048</v>
      </c>
      <c r="F34" s="262">
        <v>0.40398687937034827</v>
      </c>
      <c r="G34" s="262">
        <v>0.40776105981741212</v>
      </c>
      <c r="H34" s="262">
        <v>0.37219855890635561</v>
      </c>
      <c r="I34" s="262">
        <v>0.41602177840168453</v>
      </c>
      <c r="J34" s="262">
        <v>0.50462867941980805</v>
      </c>
      <c r="K34" s="262">
        <v>0.49964391231537097</v>
      </c>
      <c r="L34" s="262">
        <v>0.60706784593500018</v>
      </c>
      <c r="M34" s="262">
        <v>1.3881399396664951</v>
      </c>
      <c r="N34" s="262">
        <v>1.377876662444748</v>
      </c>
      <c r="O34" s="262">
        <v>1.482438888486227</v>
      </c>
      <c r="P34" s="262">
        <v>1.629118632760572</v>
      </c>
      <c r="Q34" s="262">
        <v>1.770721608623103</v>
      </c>
      <c r="R34" s="262">
        <v>1.88088146143722</v>
      </c>
      <c r="S34" s="262">
        <v>1.4882271869330981</v>
      </c>
      <c r="T34" s="262">
        <v>1.090563674580707</v>
      </c>
      <c r="U34" s="262">
        <v>1.373446743827454</v>
      </c>
      <c r="V34" s="262">
        <v>1.433646479383212</v>
      </c>
      <c r="W34" s="262">
        <v>3.5841751237891901</v>
      </c>
      <c r="X34" s="262">
        <v>4.2349697409003761</v>
      </c>
      <c r="Y34" s="262">
        <v>3.3565693920279251</v>
      </c>
      <c r="DA34" s="72" t="s">
        <v>3078</v>
      </c>
    </row>
    <row r="35" spans="1:105" ht="12" customHeight="1" x14ac:dyDescent="0.25">
      <c r="A35" s="57" t="s">
        <v>3079</v>
      </c>
      <c r="B35" s="261">
        <f t="shared" ref="B35:Y35" si="1">B36+B42+B53</f>
        <v>4.3723840511049188</v>
      </c>
      <c r="C35" s="261">
        <f t="shared" si="1"/>
        <v>4.1849710412660217</v>
      </c>
      <c r="D35" s="261">
        <f t="shared" si="1"/>
        <v>2.9423492554183714</v>
      </c>
      <c r="E35" s="261">
        <f t="shared" si="1"/>
        <v>3.0994958955433365</v>
      </c>
      <c r="F35" s="261">
        <f t="shared" si="1"/>
        <v>2.9554360550764653</v>
      </c>
      <c r="G35" s="261">
        <f t="shared" si="1"/>
        <v>2.9179192414160391</v>
      </c>
      <c r="H35" s="261">
        <f t="shared" si="1"/>
        <v>3.0105561985833322</v>
      </c>
      <c r="I35" s="261">
        <f t="shared" si="1"/>
        <v>3.4822535416702318</v>
      </c>
      <c r="J35" s="261">
        <f t="shared" si="1"/>
        <v>2.7416803912944285</v>
      </c>
      <c r="K35" s="261">
        <f t="shared" si="1"/>
        <v>2.4116829205991515</v>
      </c>
      <c r="L35" s="261">
        <f t="shared" si="1"/>
        <v>2.3231921364194172</v>
      </c>
      <c r="M35" s="261">
        <f t="shared" si="1"/>
        <v>2.2092031312634202</v>
      </c>
      <c r="N35" s="261">
        <f t="shared" si="1"/>
        <v>2.3500584127514799</v>
      </c>
      <c r="O35" s="261">
        <f t="shared" si="1"/>
        <v>2.6379435818883294</v>
      </c>
      <c r="P35" s="261">
        <f t="shared" si="1"/>
        <v>1.961556781676393</v>
      </c>
      <c r="Q35" s="261">
        <f t="shared" si="1"/>
        <v>1.5781611967496882</v>
      </c>
      <c r="R35" s="261">
        <f t="shared" si="1"/>
        <v>1.6220137331519859</v>
      </c>
      <c r="S35" s="261">
        <f t="shared" si="1"/>
        <v>1.6872998630002356</v>
      </c>
      <c r="T35" s="261">
        <f t="shared" si="1"/>
        <v>1.7045089157565922</v>
      </c>
      <c r="U35" s="261">
        <f t="shared" si="1"/>
        <v>2.217715274332325</v>
      </c>
      <c r="V35" s="261">
        <f t="shared" si="1"/>
        <v>1.85131512683065</v>
      </c>
      <c r="W35" s="261">
        <f t="shared" si="1"/>
        <v>6.968234965124422</v>
      </c>
      <c r="X35" s="261">
        <f t="shared" si="1"/>
        <v>5.5053525406713728</v>
      </c>
      <c r="Y35" s="261">
        <f t="shared" si="1"/>
        <v>5.0394325103565354</v>
      </c>
      <c r="DA35" s="70"/>
    </row>
    <row r="36" spans="1:105" ht="12" customHeight="1" x14ac:dyDescent="0.25">
      <c r="A36" s="60" t="s">
        <v>3080</v>
      </c>
      <c r="B36" s="262">
        <v>1.795066419435591</v>
      </c>
      <c r="C36" s="262">
        <v>1.71648321312256</v>
      </c>
      <c r="D36" s="262">
        <v>1.209622148735237</v>
      </c>
      <c r="E36" s="262">
        <v>1.267396154574264</v>
      </c>
      <c r="F36" s="262">
        <v>1.2094161809918771</v>
      </c>
      <c r="G36" s="262">
        <v>1.1934377197673931</v>
      </c>
      <c r="H36" s="262">
        <v>1.233997757073577</v>
      </c>
      <c r="I36" s="262">
        <v>1.430801206196024</v>
      </c>
      <c r="J36" s="262">
        <v>1.132385380239497</v>
      </c>
      <c r="K36" s="262">
        <v>0.99365645760995003</v>
      </c>
      <c r="L36" s="262">
        <v>0.95171252731627332</v>
      </c>
      <c r="M36" s="262">
        <v>0.8696553661705706</v>
      </c>
      <c r="N36" s="262">
        <v>0.9287184791042683</v>
      </c>
      <c r="O36" s="262">
        <v>1.042516451937104</v>
      </c>
      <c r="P36" s="262">
        <v>0.7521818635714661</v>
      </c>
      <c r="Q36" s="262">
        <v>0.58493166347811243</v>
      </c>
      <c r="R36" s="262">
        <v>0.59864211673768353</v>
      </c>
      <c r="S36" s="262">
        <v>0.64336670697729403</v>
      </c>
      <c r="T36" s="262">
        <v>0.66795589892280716</v>
      </c>
      <c r="U36" s="262">
        <v>0.87160538469137372</v>
      </c>
      <c r="V36" s="262">
        <v>0.71484061239128149</v>
      </c>
      <c r="W36" s="262">
        <v>2.7754956881724762</v>
      </c>
      <c r="X36" s="262">
        <v>2.131353552561853</v>
      </c>
      <c r="Y36" s="262">
        <v>1.9733790835452361</v>
      </c>
      <c r="DA36" s="72" t="s">
        <v>3081</v>
      </c>
    </row>
    <row r="37" spans="1:105" ht="12" customHeight="1" x14ac:dyDescent="0.25">
      <c r="A37" s="59" t="s">
        <v>28</v>
      </c>
      <c r="B37" s="230">
        <v>0</v>
      </c>
      <c r="C37" s="230">
        <v>0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3082</v>
      </c>
    </row>
    <row r="38" spans="1:105" ht="12" customHeight="1" x14ac:dyDescent="0.25">
      <c r="A38" s="59" t="s">
        <v>31</v>
      </c>
      <c r="B38" s="230">
        <v>0.68762747148242187</v>
      </c>
      <c r="C38" s="230">
        <v>0.62032243368316764</v>
      </c>
      <c r="D38" s="230">
        <v>0.40715166032157912</v>
      </c>
      <c r="E38" s="230">
        <v>0.4064577924836697</v>
      </c>
      <c r="F38" s="230">
        <v>0.20357372724574621</v>
      </c>
      <c r="G38" s="230">
        <v>0.20367682745302829</v>
      </c>
      <c r="H38" s="230">
        <v>0.13561305787266981</v>
      </c>
      <c r="I38" s="230">
        <v>0.13491681764840871</v>
      </c>
      <c r="J38" s="230">
        <v>0.13064513187506691</v>
      </c>
      <c r="K38" s="230">
        <v>3.5273572152952639E-3</v>
      </c>
      <c r="L38" s="230">
        <v>2.3515714768873089E-3</v>
      </c>
      <c r="M38" s="230">
        <v>0</v>
      </c>
      <c r="N38" s="230">
        <v>2.6126847148522781E-4</v>
      </c>
      <c r="O38" s="230">
        <v>1.9612489096549089E-4</v>
      </c>
      <c r="P38" s="230">
        <v>1.518256896558043E-3</v>
      </c>
      <c r="Q38" s="230">
        <v>1.323622743871482E-3</v>
      </c>
      <c r="R38" s="230">
        <v>4.5994231308157517E-4</v>
      </c>
      <c r="S38" s="230">
        <v>2.441328295959156E-3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3083</v>
      </c>
    </row>
    <row r="39" spans="1:105" ht="12" customHeight="1" x14ac:dyDescent="0.25">
      <c r="A39" s="59" t="s">
        <v>159</v>
      </c>
      <c r="B39" s="230">
        <v>1.190680629613651E-2</v>
      </c>
      <c r="C39" s="230">
        <v>1.502624685368518E-2</v>
      </c>
      <c r="D39" s="230">
        <v>1.4094677005774591E-2</v>
      </c>
      <c r="E39" s="230">
        <v>1.1592947090396081E-2</v>
      </c>
      <c r="F39" s="230">
        <v>1.210007094479159E-2</v>
      </c>
      <c r="G39" s="230">
        <v>1.1177622847937279E-2</v>
      </c>
      <c r="H39" s="230">
        <v>5.9592153250968673E-3</v>
      </c>
      <c r="I39" s="230">
        <v>5.3997396538341151E-3</v>
      </c>
      <c r="J39" s="230">
        <v>7.4659297666069407E-3</v>
      </c>
      <c r="K39" s="230">
        <v>8.0204360020684484E-3</v>
      </c>
      <c r="L39" s="230">
        <v>1.7449959197981289E-2</v>
      </c>
      <c r="M39" s="230">
        <v>9.7699589627906237E-3</v>
      </c>
      <c r="N39" s="230">
        <v>4.1507763726428219E-2</v>
      </c>
      <c r="O39" s="230">
        <v>4.6392624787100663E-2</v>
      </c>
      <c r="P39" s="230">
        <v>2.709099661257974E-2</v>
      </c>
      <c r="Q39" s="230">
        <v>1.700928045583068E-2</v>
      </c>
      <c r="R39" s="230">
        <v>2.3084117115880459E-2</v>
      </c>
      <c r="S39" s="230">
        <v>6.314161645691399E-2</v>
      </c>
      <c r="T39" s="230">
        <v>8.4943154748509941E-2</v>
      </c>
      <c r="U39" s="230">
        <v>0.2076935356033113</v>
      </c>
      <c r="V39" s="230">
        <v>0.17459410066313871</v>
      </c>
      <c r="W39" s="230">
        <v>0.15885775684013631</v>
      </c>
      <c r="X39" s="230">
        <v>0.1255584195090336</v>
      </c>
      <c r="Y39" s="230">
        <v>0.1187808742684284</v>
      </c>
      <c r="DA39" s="71" t="s">
        <v>3084</v>
      </c>
    </row>
    <row r="40" spans="1:105" ht="12" customHeight="1" x14ac:dyDescent="0.25">
      <c r="A40" s="59" t="s">
        <v>32</v>
      </c>
      <c r="B40" s="230">
        <v>0.26721994180477981</v>
      </c>
      <c r="C40" s="230">
        <v>0.28918353036685468</v>
      </c>
      <c r="D40" s="230">
        <v>0.24352520035616801</v>
      </c>
      <c r="E40" s="230">
        <v>0.2485284202596876</v>
      </c>
      <c r="F40" s="230">
        <v>0.19909152585802789</v>
      </c>
      <c r="G40" s="230">
        <v>0.13088386744190239</v>
      </c>
      <c r="H40" s="230">
        <v>9.2922220081715468E-2</v>
      </c>
      <c r="I40" s="230">
        <v>6.4174707909455994E-2</v>
      </c>
      <c r="J40" s="230">
        <v>3.8172139603659588E-2</v>
      </c>
      <c r="K40" s="230">
        <v>4.2542995283604619E-2</v>
      </c>
      <c r="L40" s="230">
        <v>0.12928019799783291</v>
      </c>
      <c r="M40" s="230">
        <v>5.3733408250712773E-2</v>
      </c>
      <c r="N40" s="230">
        <v>4.4968914562692752E-2</v>
      </c>
      <c r="O40" s="230">
        <v>8.8829092063343829E-2</v>
      </c>
      <c r="P40" s="230">
        <v>7.1838339074894356E-2</v>
      </c>
      <c r="Q40" s="230">
        <v>5.7334580495276823E-2</v>
      </c>
      <c r="R40" s="230">
        <v>7.8035156489121182E-2</v>
      </c>
      <c r="S40" s="230">
        <v>0.1345414475491909</v>
      </c>
      <c r="T40" s="230">
        <v>0.15569652865108069</v>
      </c>
      <c r="U40" s="230">
        <v>0.11581622896703581</v>
      </c>
      <c r="V40" s="230">
        <v>6.4331945386148115E-2</v>
      </c>
      <c r="W40" s="230">
        <v>6.4556536745529053E-2</v>
      </c>
      <c r="X40" s="230">
        <v>5.4446631121252663E-2</v>
      </c>
      <c r="Y40" s="230">
        <v>5.8809009487058403E-2</v>
      </c>
      <c r="DA40" s="71" t="s">
        <v>3085</v>
      </c>
    </row>
    <row r="41" spans="1:105" ht="12" customHeight="1" x14ac:dyDescent="0.25">
      <c r="A41" s="59" t="s">
        <v>35</v>
      </c>
      <c r="B41" s="230">
        <v>0.82831219985225335</v>
      </c>
      <c r="C41" s="230">
        <v>0.79195100221885273</v>
      </c>
      <c r="D41" s="230">
        <v>0.54485061105171539</v>
      </c>
      <c r="E41" s="230">
        <v>0.60081699474051031</v>
      </c>
      <c r="F41" s="230">
        <v>0.79465085694331161</v>
      </c>
      <c r="G41" s="230">
        <v>0.84769940202452465</v>
      </c>
      <c r="H41" s="230">
        <v>0.99950326379409438</v>
      </c>
      <c r="I41" s="230">
        <v>1.226309940984325</v>
      </c>
      <c r="J41" s="230">
        <v>0.95610217899416383</v>
      </c>
      <c r="K41" s="230">
        <v>0.93956566910898165</v>
      </c>
      <c r="L41" s="230">
        <v>0.80263079864357179</v>
      </c>
      <c r="M41" s="230">
        <v>0.80615199895706724</v>
      </c>
      <c r="N41" s="230">
        <v>0.8419805323436621</v>
      </c>
      <c r="O41" s="230">
        <v>0.90709861019569449</v>
      </c>
      <c r="P41" s="230">
        <v>0.65173427098743397</v>
      </c>
      <c r="Q41" s="230">
        <v>0.50926417978313343</v>
      </c>
      <c r="R41" s="230">
        <v>0.49706290081960031</v>
      </c>
      <c r="S41" s="230">
        <v>0.44324231467523001</v>
      </c>
      <c r="T41" s="230">
        <v>0.42731621552321652</v>
      </c>
      <c r="U41" s="230">
        <v>0.54809562012102664</v>
      </c>
      <c r="V41" s="230">
        <v>0.47591456634199458</v>
      </c>
      <c r="W41" s="230">
        <v>2.5520813945868102</v>
      </c>
      <c r="X41" s="230">
        <v>1.9513485019315671</v>
      </c>
      <c r="Y41" s="230">
        <v>1.795789199789749</v>
      </c>
      <c r="DA41" s="71" t="s">
        <v>3086</v>
      </c>
    </row>
    <row r="42" spans="1:105" ht="12" customHeight="1" x14ac:dyDescent="0.25">
      <c r="A42" s="60" t="s">
        <v>3087</v>
      </c>
      <c r="B42" s="262">
        <v>2.552236434903969</v>
      </c>
      <c r="C42" s="262">
        <v>2.4444387651911268</v>
      </c>
      <c r="D42" s="262">
        <v>1.704449812219321</v>
      </c>
      <c r="E42" s="262">
        <v>1.783689022478526</v>
      </c>
      <c r="F42" s="262">
        <v>1.704178375864088</v>
      </c>
      <c r="G42" s="262">
        <v>1.682249126167557</v>
      </c>
      <c r="H42" s="262">
        <v>1.738009305051597</v>
      </c>
      <c r="I42" s="262">
        <v>2.008364365568319</v>
      </c>
      <c r="J42" s="262">
        <v>1.5570298978293089</v>
      </c>
      <c r="K42" s="262">
        <v>1.3662776292136809</v>
      </c>
      <c r="L42" s="262">
        <v>1.308604725059876</v>
      </c>
      <c r="M42" s="262">
        <v>1.1957761284845341</v>
      </c>
      <c r="N42" s="262">
        <v>1.2786312793225769</v>
      </c>
      <c r="O42" s="262">
        <v>1.4418888165008661</v>
      </c>
      <c r="P42" s="262">
        <v>1.0406447739975819</v>
      </c>
      <c r="Q42" s="262">
        <v>0.80983336666418304</v>
      </c>
      <c r="R42" s="262">
        <v>0.82856603647973337</v>
      </c>
      <c r="S42" s="262">
        <v>0.8897953402334422</v>
      </c>
      <c r="T42" s="262">
        <v>0.92360177910935459</v>
      </c>
      <c r="U42" s="262">
        <v>1.2038600483159649</v>
      </c>
      <c r="V42" s="262">
        <v>0.98798970050325019</v>
      </c>
      <c r="W42" s="262">
        <v>3.8215211391309221</v>
      </c>
      <c r="X42" s="262">
        <v>2.935377122087695</v>
      </c>
      <c r="Y42" s="262">
        <v>2.7184087397798362</v>
      </c>
      <c r="DA42" s="72" t="s">
        <v>3088</v>
      </c>
    </row>
    <row r="43" spans="1:105" ht="12" customHeight="1" x14ac:dyDescent="0.25">
      <c r="A43" s="64" t="s">
        <v>28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3089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3090</v>
      </c>
    </row>
    <row r="45" spans="1:105" ht="12" customHeight="1" x14ac:dyDescent="0.25">
      <c r="A45" s="64" t="s">
        <v>31</v>
      </c>
      <c r="B45" s="229">
        <v>0.85629868740223014</v>
      </c>
      <c r="C45" s="229">
        <v>0.76889242927670554</v>
      </c>
      <c r="D45" s="229">
        <v>0.52038278174890928</v>
      </c>
      <c r="E45" s="229">
        <v>0.52122707953464853</v>
      </c>
      <c r="F45" s="229">
        <v>0.26018732491627328</v>
      </c>
      <c r="G45" s="229">
        <v>0.26006187267344583</v>
      </c>
      <c r="H45" s="229">
        <v>0.17359208828849129</v>
      </c>
      <c r="I45" s="229">
        <v>0.17443927278956509</v>
      </c>
      <c r="J45" s="229">
        <v>0.179637056328217</v>
      </c>
      <c r="K45" s="229">
        <v>4.8501161710309878E-3</v>
      </c>
      <c r="L45" s="229">
        <v>3.2334107807200502E-3</v>
      </c>
      <c r="M45" s="229">
        <v>0</v>
      </c>
      <c r="N45" s="229">
        <v>3.5781667800677882E-4</v>
      </c>
      <c r="O45" s="229">
        <v>2.6483895659759968E-4</v>
      </c>
      <c r="P45" s="229">
        <v>2.0479590836389549E-3</v>
      </c>
      <c r="Q45" s="229">
        <v>1.7813061979887999E-3</v>
      </c>
      <c r="R45" s="229">
        <v>6.195540736948133E-4</v>
      </c>
      <c r="S45" s="229">
        <v>3.29643913538434E-3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3091</v>
      </c>
    </row>
    <row r="46" spans="1:105" ht="12" customHeight="1" x14ac:dyDescent="0.25">
      <c r="A46" s="64" t="s">
        <v>159</v>
      </c>
      <c r="B46" s="229">
        <v>1.482748003152597E-2</v>
      </c>
      <c r="C46" s="229">
        <v>1.8625100139683951E-2</v>
      </c>
      <c r="D46" s="229">
        <v>1.8014484387277901E-2</v>
      </c>
      <c r="E46" s="229">
        <v>1.486638481748292E-2</v>
      </c>
      <c r="F46" s="229">
        <v>1.5465085465679771E-2</v>
      </c>
      <c r="G46" s="229">
        <v>1.427198943651283E-2</v>
      </c>
      <c r="H46" s="229">
        <v>7.628119659506799E-3</v>
      </c>
      <c r="I46" s="229">
        <v>6.9815362894376023E-3</v>
      </c>
      <c r="J46" s="229">
        <v>1.026565342908455E-2</v>
      </c>
      <c r="K46" s="229">
        <v>1.102809950284411E-2</v>
      </c>
      <c r="L46" s="229">
        <v>2.3993693897224271E-2</v>
      </c>
      <c r="M46" s="229">
        <v>1.343369357383711E-2</v>
      </c>
      <c r="N46" s="229">
        <v>5.6846392691973037E-2</v>
      </c>
      <c r="O46" s="229">
        <v>6.2646685394979043E-2</v>
      </c>
      <c r="P46" s="229">
        <v>3.654273049794364E-2</v>
      </c>
      <c r="Q46" s="229">
        <v>2.2890764637875399E-2</v>
      </c>
      <c r="R46" s="229">
        <v>3.109489688167771E-2</v>
      </c>
      <c r="S46" s="229">
        <v>8.5257888463633899E-2</v>
      </c>
      <c r="T46" s="229">
        <v>0.1147844045886323</v>
      </c>
      <c r="U46" s="229">
        <v>0.28162817241172239</v>
      </c>
      <c r="V46" s="229">
        <v>0.23624731853380221</v>
      </c>
      <c r="W46" s="229">
        <v>0.21751148266062181</v>
      </c>
      <c r="X46" s="229">
        <v>0.17177152325057801</v>
      </c>
      <c r="Y46" s="229">
        <v>0.16239086269277861</v>
      </c>
      <c r="DA46" s="73" t="s">
        <v>3092</v>
      </c>
    </row>
    <row r="47" spans="1:105" ht="12" customHeight="1" x14ac:dyDescent="0.25">
      <c r="A47" s="64" t="s">
        <v>32</v>
      </c>
      <c r="B47" s="229">
        <v>0.33276751570415197</v>
      </c>
      <c r="C47" s="229">
        <v>0.35844427848655169</v>
      </c>
      <c r="D47" s="229">
        <v>0.31125090116840343</v>
      </c>
      <c r="E47" s="229">
        <v>0.31870404521404588</v>
      </c>
      <c r="F47" s="229">
        <v>0.25445862895641269</v>
      </c>
      <c r="G47" s="229">
        <v>0.1671172125731091</v>
      </c>
      <c r="H47" s="229">
        <v>0.118945494522608</v>
      </c>
      <c r="I47" s="229">
        <v>8.2974010018389208E-2</v>
      </c>
      <c r="J47" s="229">
        <v>5.2486691955031937E-2</v>
      </c>
      <c r="K47" s="229">
        <v>5.8496618514956342E-2</v>
      </c>
      <c r="L47" s="229">
        <v>0.17776027224702029</v>
      </c>
      <c r="M47" s="229">
        <v>7.3883436344730033E-2</v>
      </c>
      <c r="N47" s="229">
        <v>6.1586564696931467E-2</v>
      </c>
      <c r="O47" s="229">
        <v>0.1199511390000339</v>
      </c>
      <c r="P47" s="229">
        <v>9.6901900722794268E-2</v>
      </c>
      <c r="Q47" s="229">
        <v>7.715978292772574E-2</v>
      </c>
      <c r="R47" s="229">
        <v>0.10511535407631099</v>
      </c>
      <c r="S47" s="229">
        <v>0.18166655167455309</v>
      </c>
      <c r="T47" s="229">
        <v>0.21039403811458679</v>
      </c>
      <c r="U47" s="229">
        <v>0.1570444299330607</v>
      </c>
      <c r="V47" s="229">
        <v>8.7049044244994003E-2</v>
      </c>
      <c r="W47" s="229">
        <v>8.8392208868249653E-2</v>
      </c>
      <c r="X47" s="229">
        <v>7.4486289331533201E-2</v>
      </c>
      <c r="Y47" s="229">
        <v>8.0400534543376312E-2</v>
      </c>
      <c r="DA47" s="73" t="s">
        <v>3093</v>
      </c>
    </row>
    <row r="48" spans="1:105" ht="12" customHeight="1" x14ac:dyDescent="0.25">
      <c r="A48" s="64" t="s">
        <v>33</v>
      </c>
      <c r="B48" s="229">
        <v>0.31685015016358042</v>
      </c>
      <c r="C48" s="229">
        <v>0.31685015016357521</v>
      </c>
      <c r="D48" s="229">
        <v>0.15842507508140449</v>
      </c>
      <c r="E48" s="229">
        <v>0.1584250750817533</v>
      </c>
      <c r="F48" s="229">
        <v>0.15842507508147299</v>
      </c>
      <c r="G48" s="229">
        <v>0.15842507508147061</v>
      </c>
      <c r="H48" s="229">
        <v>0.1584250750813139</v>
      </c>
      <c r="I48" s="229">
        <v>0.1584250750812761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3094</v>
      </c>
    </row>
    <row r="49" spans="1:105" ht="12" customHeight="1" x14ac:dyDescent="0.25">
      <c r="A49" s="64" t="s">
        <v>35</v>
      </c>
      <c r="B49" s="229">
        <v>1.0314926016024799</v>
      </c>
      <c r="C49" s="229">
        <v>0.98162680712461015</v>
      </c>
      <c r="D49" s="229">
        <v>0.69637656983332563</v>
      </c>
      <c r="E49" s="229">
        <v>0.77046643783059587</v>
      </c>
      <c r="F49" s="229">
        <v>1.0156422614442491</v>
      </c>
      <c r="G49" s="229">
        <v>1.0823729764030181</v>
      </c>
      <c r="H49" s="229">
        <v>1.279418527499677</v>
      </c>
      <c r="I49" s="229">
        <v>1.5855444713896509</v>
      </c>
      <c r="J49" s="229">
        <v>1.314640496116976</v>
      </c>
      <c r="K49" s="229">
        <v>1.2919027950248501</v>
      </c>
      <c r="L49" s="229">
        <v>1.103617348134911</v>
      </c>
      <c r="M49" s="229">
        <v>1.108458998565967</v>
      </c>
      <c r="N49" s="229">
        <v>1.153122974681706</v>
      </c>
      <c r="O49" s="229">
        <v>1.224908517591635</v>
      </c>
      <c r="P49" s="229">
        <v>0.87911678413146721</v>
      </c>
      <c r="Q49" s="229">
        <v>0.68535800254385659</v>
      </c>
      <c r="R49" s="229">
        <v>0.66955645594347613</v>
      </c>
      <c r="S49" s="229">
        <v>0.59849439953331596</v>
      </c>
      <c r="T49" s="229">
        <v>0.57743602195043886</v>
      </c>
      <c r="U49" s="229">
        <v>0.74320641397513654</v>
      </c>
      <c r="V49" s="229">
        <v>0.64397101461293027</v>
      </c>
      <c r="W49" s="229">
        <v>3.494365141802843</v>
      </c>
      <c r="X49" s="229">
        <v>2.6695629483087191</v>
      </c>
      <c r="Y49" s="229">
        <v>2.4551070125078511</v>
      </c>
      <c r="DA49" s="73" t="s">
        <v>3095</v>
      </c>
    </row>
    <row r="50" spans="1:105" ht="12" customHeight="1" x14ac:dyDescent="0.25">
      <c r="A50" s="64" t="s">
        <v>36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3096</v>
      </c>
    </row>
    <row r="51" spans="1:105" ht="12" customHeight="1" x14ac:dyDescent="0.25">
      <c r="A51" s="64" t="s">
        <v>38</v>
      </c>
      <c r="B51" s="229">
        <v>0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3097</v>
      </c>
    </row>
    <row r="52" spans="1:105" ht="12" customHeight="1" x14ac:dyDescent="0.25">
      <c r="A52" s="64" t="s">
        <v>39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6.717530573960232E-3</v>
      </c>
      <c r="O52" s="229">
        <v>3.4117635557620311E-2</v>
      </c>
      <c r="P52" s="229">
        <v>2.6035399561738129E-2</v>
      </c>
      <c r="Q52" s="229">
        <v>2.2643510356736521E-2</v>
      </c>
      <c r="R52" s="229">
        <v>2.2179775504573739E-2</v>
      </c>
      <c r="S52" s="229">
        <v>2.1080061426554941E-2</v>
      </c>
      <c r="T52" s="229">
        <v>2.0987314455696529E-2</v>
      </c>
      <c r="U52" s="229">
        <v>2.1981031996045879E-2</v>
      </c>
      <c r="V52" s="229">
        <v>2.0722323111523701E-2</v>
      </c>
      <c r="W52" s="229">
        <v>2.1252305799207911E-2</v>
      </c>
      <c r="X52" s="229">
        <v>1.955636119686481E-2</v>
      </c>
      <c r="Y52" s="229">
        <v>2.0510330035829569E-2</v>
      </c>
      <c r="DA52" s="73" t="s">
        <v>3098</v>
      </c>
    </row>
    <row r="53" spans="1:105" ht="12" customHeight="1" x14ac:dyDescent="0.25">
      <c r="A53" s="60" t="s">
        <v>3099</v>
      </c>
      <c r="B53" s="262">
        <v>2.5081196765359099E-2</v>
      </c>
      <c r="C53" s="262">
        <v>2.4049062952335089E-2</v>
      </c>
      <c r="D53" s="262">
        <v>2.8277294463813461E-2</v>
      </c>
      <c r="E53" s="262">
        <v>4.8410718490546747E-2</v>
      </c>
      <c r="F53" s="262">
        <v>4.1841498220500373E-2</v>
      </c>
      <c r="G53" s="262">
        <v>4.2232395481089112E-2</v>
      </c>
      <c r="H53" s="262">
        <v>3.8549136458158252E-2</v>
      </c>
      <c r="I53" s="262">
        <v>4.3087969905888743E-2</v>
      </c>
      <c r="J53" s="262">
        <v>5.2265113225622981E-2</v>
      </c>
      <c r="K53" s="262">
        <v>5.1748833775520579E-2</v>
      </c>
      <c r="L53" s="262">
        <v>6.2874884043267895E-2</v>
      </c>
      <c r="M53" s="262">
        <v>0.1437716366083156</v>
      </c>
      <c r="N53" s="262">
        <v>0.14270865432463459</v>
      </c>
      <c r="O53" s="262">
        <v>0.15353831345035929</v>
      </c>
      <c r="P53" s="262">
        <v>0.16873014410734499</v>
      </c>
      <c r="Q53" s="262">
        <v>0.1833961666073928</v>
      </c>
      <c r="R53" s="262">
        <v>0.19480557993456921</v>
      </c>
      <c r="S53" s="262">
        <v>0.15413781578949939</v>
      </c>
      <c r="T53" s="262">
        <v>0.1129512377244304</v>
      </c>
      <c r="U53" s="262">
        <v>0.14224984132498619</v>
      </c>
      <c r="V53" s="262">
        <v>0.1484848139361184</v>
      </c>
      <c r="W53" s="262">
        <v>0.37121813782102342</v>
      </c>
      <c r="X53" s="262">
        <v>0.43862186602182479</v>
      </c>
      <c r="Y53" s="262">
        <v>0.34764468703146378</v>
      </c>
      <c r="DA53" s="72" t="s">
        <v>3100</v>
      </c>
    </row>
    <row r="54" spans="1:105" ht="12" customHeight="1" x14ac:dyDescent="0.25">
      <c r="A54" s="57" t="s">
        <v>3101</v>
      </c>
      <c r="B54" s="261">
        <f t="shared" ref="B54:Y54" si="2">B55+B56+B67</f>
        <v>1.0285315458231015</v>
      </c>
      <c r="C54" s="261">
        <f t="shared" si="2"/>
        <v>0.98426926059182662</v>
      </c>
      <c r="D54" s="261">
        <f t="shared" si="2"/>
        <v>0.76513197720437487</v>
      </c>
      <c r="E54" s="261">
        <f t="shared" si="2"/>
        <v>0.92382209449536679</v>
      </c>
      <c r="F54" s="261">
        <f t="shared" si="2"/>
        <v>0.85968914738899405</v>
      </c>
      <c r="G54" s="261">
        <f t="shared" si="2"/>
        <v>0.85568522292849736</v>
      </c>
      <c r="H54" s="261">
        <f t="shared" si="2"/>
        <v>0.85379233422654788</v>
      </c>
      <c r="I54" s="261">
        <f t="shared" si="2"/>
        <v>0.98008654439985465</v>
      </c>
      <c r="J54" s="261">
        <f t="shared" si="2"/>
        <v>0.88970067004196807</v>
      </c>
      <c r="K54" s="261">
        <f t="shared" si="2"/>
        <v>0.81966632645798665</v>
      </c>
      <c r="L54" s="261">
        <f t="shared" si="2"/>
        <v>0.86943827042965838</v>
      </c>
      <c r="M54" s="261">
        <f t="shared" si="2"/>
        <v>1.3490314125807141</v>
      </c>
      <c r="N54" s="261">
        <f t="shared" si="2"/>
        <v>1.3712516677881408</v>
      </c>
      <c r="O54" s="261">
        <f t="shared" si="2"/>
        <v>1.4967479540279514</v>
      </c>
      <c r="P54" s="261">
        <f t="shared" si="2"/>
        <v>1.4516744933932091</v>
      </c>
      <c r="Q54" s="261">
        <f t="shared" si="2"/>
        <v>1.463677217512998</v>
      </c>
      <c r="R54" s="261">
        <f t="shared" si="2"/>
        <v>1.5434163466657915</v>
      </c>
      <c r="S54" s="261">
        <f t="shared" si="2"/>
        <v>1.303693696501967</v>
      </c>
      <c r="T54" s="261">
        <f t="shared" si="2"/>
        <v>1.0510709935941667</v>
      </c>
      <c r="U54" s="261">
        <f t="shared" si="2"/>
        <v>1.3385754701430472</v>
      </c>
      <c r="V54" s="261">
        <f t="shared" si="2"/>
        <v>1.3023380564394618</v>
      </c>
      <c r="W54" s="261">
        <f t="shared" si="2"/>
        <v>3.7438885439793781</v>
      </c>
      <c r="X54" s="261">
        <f t="shared" si="2"/>
        <v>3.85994870267157</v>
      </c>
      <c r="Y54" s="261">
        <f t="shared" si="2"/>
        <v>3.1988075227528028</v>
      </c>
      <c r="DA54" s="70"/>
    </row>
    <row r="55" spans="1:105" ht="12" customHeight="1" x14ac:dyDescent="0.25">
      <c r="A55" s="60" t="s">
        <v>3102</v>
      </c>
      <c r="B55" s="262">
        <v>0.67564815077727092</v>
      </c>
      <c r="C55" s="262">
        <v>0.64611592778598148</v>
      </c>
      <c r="D55" s="262">
        <v>0.45553279235727129</v>
      </c>
      <c r="E55" s="262">
        <v>0.47912972279899302</v>
      </c>
      <c r="F55" s="262">
        <v>0.46311238757745232</v>
      </c>
      <c r="G55" s="262">
        <v>0.45825117846978358</v>
      </c>
      <c r="H55" s="262">
        <v>0.475786827911093</v>
      </c>
      <c r="I55" s="262">
        <v>0.55262970677888912</v>
      </c>
      <c r="J55" s="262">
        <v>0.43733973208733479</v>
      </c>
      <c r="K55" s="262">
        <v>0.38496796593810112</v>
      </c>
      <c r="L55" s="262">
        <v>0.3677187527056362</v>
      </c>
      <c r="M55" s="262">
        <v>0.33694553300628632</v>
      </c>
      <c r="N55" s="262">
        <v>0.35974992028988312</v>
      </c>
      <c r="O55" s="262">
        <v>0.40350431479454762</v>
      </c>
      <c r="P55" s="262">
        <v>0.29118123502465171</v>
      </c>
      <c r="Q55" s="262">
        <v>0.2264842467334805</v>
      </c>
      <c r="R55" s="262">
        <v>0.23163640490515761</v>
      </c>
      <c r="S55" s="262">
        <v>0.24814178656178421</v>
      </c>
      <c r="T55" s="262">
        <v>0.2571378428643577</v>
      </c>
      <c r="U55" s="262">
        <v>0.33564187606622897</v>
      </c>
      <c r="V55" s="262">
        <v>0.27565566733169922</v>
      </c>
      <c r="W55" s="262">
        <v>1.0754596495563189</v>
      </c>
      <c r="X55" s="262">
        <v>0.82587538351558842</v>
      </c>
      <c r="Y55" s="262">
        <v>0.76456664682461883</v>
      </c>
      <c r="DA55" s="72" t="s">
        <v>3103</v>
      </c>
    </row>
    <row r="56" spans="1:105" ht="12" customHeight="1" x14ac:dyDescent="0.25">
      <c r="A56" s="60" t="s">
        <v>3104</v>
      </c>
      <c r="B56" s="262">
        <v>0.1920177882059412</v>
      </c>
      <c r="C56" s="262">
        <v>0.18390761869776501</v>
      </c>
      <c r="D56" s="262">
        <v>0.12823446863092069</v>
      </c>
      <c r="E56" s="262">
        <v>0.1341960393087292</v>
      </c>
      <c r="F56" s="262">
        <v>0.1282140470869533</v>
      </c>
      <c r="G56" s="262">
        <v>0.12656419758000431</v>
      </c>
      <c r="H56" s="262">
        <v>0.13075932075623301</v>
      </c>
      <c r="I56" s="262">
        <v>0.15109951339698949</v>
      </c>
      <c r="J56" s="262">
        <v>0.1171433151971894</v>
      </c>
      <c r="K56" s="262">
        <v>0.1027920473389604</v>
      </c>
      <c r="L56" s="262">
        <v>9.8453020067200706E-2</v>
      </c>
      <c r="M56" s="262">
        <v>8.996434822454176E-2</v>
      </c>
      <c r="N56" s="262">
        <v>9.6197964588532414E-2</v>
      </c>
      <c r="O56" s="262">
        <v>0.1084806633104099</v>
      </c>
      <c r="P56" s="262">
        <v>7.8293023749034379E-2</v>
      </c>
      <c r="Q56" s="262">
        <v>6.0927902194170477E-2</v>
      </c>
      <c r="R56" s="262">
        <v>6.233725666305201E-2</v>
      </c>
      <c r="S56" s="262">
        <v>6.6943850048910999E-2</v>
      </c>
      <c r="T56" s="262">
        <v>6.9487281186910693E-2</v>
      </c>
      <c r="U56" s="262">
        <v>9.0572542820009913E-2</v>
      </c>
      <c r="V56" s="262">
        <v>7.4331513517485875E-2</v>
      </c>
      <c r="W56" s="262">
        <v>0.2875125621916681</v>
      </c>
      <c r="X56" s="262">
        <v>0.22084341984358841</v>
      </c>
      <c r="Y56" s="262">
        <v>0.20451977979534811</v>
      </c>
      <c r="DA56" s="72" t="s">
        <v>3105</v>
      </c>
    </row>
    <row r="57" spans="1:105" ht="12" customHeight="1" x14ac:dyDescent="0.25">
      <c r="A57" s="64" t="s">
        <v>28</v>
      </c>
      <c r="B57" s="229">
        <v>0</v>
      </c>
      <c r="C57" s="229">
        <v>0</v>
      </c>
      <c r="D57" s="229">
        <v>0</v>
      </c>
      <c r="E57" s="229">
        <v>0</v>
      </c>
      <c r="F57" s="229">
        <v>0</v>
      </c>
      <c r="G57" s="229">
        <v>0</v>
      </c>
      <c r="H57" s="229">
        <v>0</v>
      </c>
      <c r="I57" s="229">
        <v>0</v>
      </c>
      <c r="J57" s="229">
        <v>0</v>
      </c>
      <c r="K57" s="229">
        <v>0</v>
      </c>
      <c r="L57" s="229">
        <v>0</v>
      </c>
      <c r="M57" s="229">
        <v>0</v>
      </c>
      <c r="N57" s="229">
        <v>0</v>
      </c>
      <c r="O57" s="229">
        <v>0</v>
      </c>
      <c r="P57" s="229">
        <v>0</v>
      </c>
      <c r="Q57" s="229">
        <v>0</v>
      </c>
      <c r="R57" s="229">
        <v>0</v>
      </c>
      <c r="S57" s="229">
        <v>0</v>
      </c>
      <c r="T57" s="229">
        <v>0</v>
      </c>
      <c r="U57" s="229">
        <v>0</v>
      </c>
      <c r="V57" s="229">
        <v>0</v>
      </c>
      <c r="W57" s="229">
        <v>0</v>
      </c>
      <c r="X57" s="229">
        <v>0</v>
      </c>
      <c r="Y57" s="229">
        <v>0</v>
      </c>
      <c r="DA57" s="73" t="s">
        <v>3106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3107</v>
      </c>
    </row>
    <row r="59" spans="1:105" ht="12" customHeight="1" x14ac:dyDescent="0.25">
      <c r="A59" s="64" t="s">
        <v>31</v>
      </c>
      <c r="B59" s="229">
        <v>6.442372569797343E-2</v>
      </c>
      <c r="C59" s="229">
        <v>5.7847706277871239E-2</v>
      </c>
      <c r="D59" s="229">
        <v>3.9151055680168731E-2</v>
      </c>
      <c r="E59" s="229">
        <v>3.9214576516713347E-2</v>
      </c>
      <c r="F59" s="229">
        <v>1.9575221937274481E-2</v>
      </c>
      <c r="G59" s="229">
        <v>1.9565783524021E-2</v>
      </c>
      <c r="H59" s="229">
        <v>1.3060219808538521E-2</v>
      </c>
      <c r="I59" s="229">
        <v>1.31239578274281E-2</v>
      </c>
      <c r="J59" s="229">
        <v>1.351501364224829E-2</v>
      </c>
      <c r="K59" s="229">
        <v>3.6489902227192391E-4</v>
      </c>
      <c r="L59" s="229">
        <v>2.432660148504112E-4</v>
      </c>
      <c r="M59" s="229">
        <v>0</v>
      </c>
      <c r="N59" s="229">
        <v>2.6920377028723159E-5</v>
      </c>
      <c r="O59" s="229">
        <v>1.9925187957186172E-5</v>
      </c>
      <c r="P59" s="229">
        <v>1.540784263552819E-4</v>
      </c>
      <c r="Q59" s="229">
        <v>1.3401676724680619E-4</v>
      </c>
      <c r="R59" s="229">
        <v>4.661221871058154E-5</v>
      </c>
      <c r="S59" s="229">
        <v>2.4800796002891581E-4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3108</v>
      </c>
    </row>
    <row r="60" spans="1:105" ht="12" customHeight="1" x14ac:dyDescent="0.25">
      <c r="A60" s="64" t="s">
        <v>159</v>
      </c>
      <c r="B60" s="229">
        <v>1.1155470870113579E-3</v>
      </c>
      <c r="C60" s="229">
        <v>1.4012614525154071E-3</v>
      </c>
      <c r="D60" s="229">
        <v>1.3553217093876791E-3</v>
      </c>
      <c r="E60" s="229">
        <v>1.1184740928513791E-3</v>
      </c>
      <c r="F60" s="229">
        <v>1.1635174018066281E-3</v>
      </c>
      <c r="G60" s="229">
        <v>1.073754691148301E-3</v>
      </c>
      <c r="H60" s="229">
        <v>5.7390241952402245E-4</v>
      </c>
      <c r="I60" s="229">
        <v>5.2525664873511715E-4</v>
      </c>
      <c r="J60" s="229">
        <v>7.7233756206278694E-4</v>
      </c>
      <c r="K60" s="229">
        <v>8.2970027607604619E-4</v>
      </c>
      <c r="L60" s="229">
        <v>1.8051681928946161E-3</v>
      </c>
      <c r="M60" s="229">
        <v>1.010685409943858E-3</v>
      </c>
      <c r="N60" s="229">
        <v>4.2768445912456186E-3</v>
      </c>
      <c r="O60" s="229">
        <v>4.7132302491520268E-3</v>
      </c>
      <c r="P60" s="229">
        <v>2.7492963384032829E-3</v>
      </c>
      <c r="Q60" s="229">
        <v>1.7221891890564561E-3</v>
      </c>
      <c r="R60" s="229">
        <v>2.3394279785588232E-3</v>
      </c>
      <c r="S60" s="229">
        <v>6.414386592875276E-3</v>
      </c>
      <c r="T60" s="229">
        <v>8.6358172731259442E-3</v>
      </c>
      <c r="U60" s="229">
        <v>2.1188326451038669E-2</v>
      </c>
      <c r="V60" s="229">
        <v>1.7774092930442791E-2</v>
      </c>
      <c r="W60" s="229">
        <v>1.6364500262868099E-2</v>
      </c>
      <c r="X60" s="229">
        <v>1.292324939816261E-2</v>
      </c>
      <c r="Y60" s="229">
        <v>1.221749437187049E-2</v>
      </c>
      <c r="DA60" s="73" t="s">
        <v>3109</v>
      </c>
    </row>
    <row r="61" spans="1:105" ht="12" customHeight="1" x14ac:dyDescent="0.25">
      <c r="A61" s="64" t="s">
        <v>32</v>
      </c>
      <c r="B61" s="229">
        <v>2.5035800554544359E-2</v>
      </c>
      <c r="C61" s="229">
        <v>2.6967594619677869E-2</v>
      </c>
      <c r="D61" s="229">
        <v>2.3416995699190229E-2</v>
      </c>
      <c r="E61" s="229">
        <v>2.3977733809207199E-2</v>
      </c>
      <c r="F61" s="229">
        <v>1.9144222868194061E-2</v>
      </c>
      <c r="G61" s="229">
        <v>1.257308182368219E-2</v>
      </c>
      <c r="H61" s="229">
        <v>8.9488773308545218E-3</v>
      </c>
      <c r="I61" s="229">
        <v>6.2425587474650166E-3</v>
      </c>
      <c r="J61" s="229">
        <v>3.9488420279647843E-3</v>
      </c>
      <c r="K61" s="229">
        <v>4.4009995120970298E-3</v>
      </c>
      <c r="L61" s="229">
        <v>1.3373813585982721E-2</v>
      </c>
      <c r="M61" s="229">
        <v>5.5586284397289047E-3</v>
      </c>
      <c r="N61" s="229">
        <v>4.6334719521202326E-3</v>
      </c>
      <c r="O61" s="229">
        <v>9.0245371034508252E-3</v>
      </c>
      <c r="P61" s="229">
        <v>7.2904251327494118E-3</v>
      </c>
      <c r="Q61" s="229">
        <v>5.8051247343743478E-3</v>
      </c>
      <c r="R61" s="229">
        <v>7.9083651969638347E-3</v>
      </c>
      <c r="S61" s="229">
        <v>1.3667702947301789E-2</v>
      </c>
      <c r="T61" s="229">
        <v>1.5829018541536309E-2</v>
      </c>
      <c r="U61" s="229">
        <v>1.18152549165939E-2</v>
      </c>
      <c r="V61" s="229">
        <v>6.5491443946076961E-3</v>
      </c>
      <c r="W61" s="229">
        <v>6.6501975324074966E-3</v>
      </c>
      <c r="X61" s="229">
        <v>5.6039841503347848E-3</v>
      </c>
      <c r="Y61" s="229">
        <v>6.0489430377461796E-3</v>
      </c>
      <c r="DA61" s="73" t="s">
        <v>3110</v>
      </c>
    </row>
    <row r="62" spans="1:105" ht="12" customHeight="1" x14ac:dyDescent="0.25">
      <c r="A62" s="64" t="s">
        <v>33</v>
      </c>
      <c r="B62" s="229">
        <v>2.3838255811680031E-2</v>
      </c>
      <c r="C62" s="229">
        <v>2.3838255811679629E-2</v>
      </c>
      <c r="D62" s="229">
        <v>1.1919127905811001E-2</v>
      </c>
      <c r="E62" s="229">
        <v>1.191912790583723E-2</v>
      </c>
      <c r="F62" s="229">
        <v>1.1919127905816149E-2</v>
      </c>
      <c r="G62" s="229">
        <v>1.1919127905815979E-2</v>
      </c>
      <c r="H62" s="229">
        <v>1.191912790580418E-2</v>
      </c>
      <c r="I62" s="229">
        <v>1.191912790580133E-2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3111</v>
      </c>
    </row>
    <row r="63" spans="1:105" ht="12" customHeight="1" x14ac:dyDescent="0.25">
      <c r="A63" s="64" t="s">
        <v>35</v>
      </c>
      <c r="B63" s="229">
        <v>7.7604459054732039E-2</v>
      </c>
      <c r="C63" s="229">
        <v>7.3852800536020807E-2</v>
      </c>
      <c r="D63" s="229">
        <v>5.239196763636305E-2</v>
      </c>
      <c r="E63" s="229">
        <v>5.7966126984120028E-2</v>
      </c>
      <c r="F63" s="229">
        <v>7.641195697386198E-2</v>
      </c>
      <c r="G63" s="229">
        <v>8.1432449635336787E-2</v>
      </c>
      <c r="H63" s="229">
        <v>9.6257193291511736E-2</v>
      </c>
      <c r="I63" s="229">
        <v>0.11928861226755989</v>
      </c>
      <c r="J63" s="229">
        <v>9.8907121964913483E-2</v>
      </c>
      <c r="K63" s="229">
        <v>9.7196448528515347E-2</v>
      </c>
      <c r="L63" s="229">
        <v>8.3030772273472955E-2</v>
      </c>
      <c r="M63" s="229">
        <v>8.3395034374869004E-2</v>
      </c>
      <c r="N63" s="229">
        <v>8.6755333518372821E-2</v>
      </c>
      <c r="O63" s="229">
        <v>9.2156126715358042E-2</v>
      </c>
      <c r="P63" s="229">
        <v>6.6140447708950501E-2</v>
      </c>
      <c r="Q63" s="229">
        <v>5.156298451740611E-2</v>
      </c>
      <c r="R63" s="229">
        <v>5.037415342521448E-2</v>
      </c>
      <c r="S63" s="229">
        <v>4.5027791814418752E-2</v>
      </c>
      <c r="T63" s="229">
        <v>4.3443462466490702E-2</v>
      </c>
      <c r="U63" s="229">
        <v>5.5915216098442848E-2</v>
      </c>
      <c r="V63" s="229">
        <v>4.8449229939530783E-2</v>
      </c>
      <c r="W63" s="229">
        <v>0.26289894483783138</v>
      </c>
      <c r="X63" s="229">
        <v>0.20084486131476259</v>
      </c>
      <c r="Y63" s="229">
        <v>0.18471024545513609</v>
      </c>
      <c r="DA63" s="73" t="s">
        <v>3112</v>
      </c>
    </row>
    <row r="64" spans="1:105" ht="12" customHeight="1" x14ac:dyDescent="0.25">
      <c r="A64" s="64" t="s">
        <v>36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3113</v>
      </c>
    </row>
    <row r="65" spans="1:105" ht="12" customHeight="1" x14ac:dyDescent="0.25">
      <c r="A65" s="64" t="s">
        <v>38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3114</v>
      </c>
    </row>
    <row r="66" spans="1:105" ht="12" customHeight="1" x14ac:dyDescent="0.25">
      <c r="A66" s="64" t="s">
        <v>39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5.0539414976503289E-4</v>
      </c>
      <c r="O66" s="229">
        <v>2.5668440544918091E-3</v>
      </c>
      <c r="P66" s="229">
        <v>1.9587761425759092E-3</v>
      </c>
      <c r="Q66" s="229">
        <v>1.7035869860867589E-3</v>
      </c>
      <c r="R66" s="229">
        <v>1.668697843604293E-3</v>
      </c>
      <c r="S66" s="229">
        <v>1.585960734286265E-3</v>
      </c>
      <c r="T66" s="229">
        <v>1.578982905757733E-3</v>
      </c>
      <c r="U66" s="229">
        <v>1.653745353934486E-3</v>
      </c>
      <c r="V66" s="229">
        <v>1.559046252904603E-3</v>
      </c>
      <c r="W66" s="229">
        <v>1.598919558561097E-3</v>
      </c>
      <c r="X66" s="229">
        <v>1.471324980328387E-3</v>
      </c>
      <c r="Y66" s="229">
        <v>1.5430969305953281E-3</v>
      </c>
      <c r="DA66" s="73" t="s">
        <v>3115</v>
      </c>
    </row>
    <row r="67" spans="1:105" ht="12" customHeight="1" x14ac:dyDescent="0.25">
      <c r="A67" s="60" t="s">
        <v>3116</v>
      </c>
      <c r="B67" s="262">
        <v>0.1608656068398894</v>
      </c>
      <c r="C67" s="262">
        <v>0.15424571410808019</v>
      </c>
      <c r="D67" s="262">
        <v>0.18136471621618289</v>
      </c>
      <c r="E67" s="262">
        <v>0.31049633238764462</v>
      </c>
      <c r="F67" s="262">
        <v>0.2683627127245885</v>
      </c>
      <c r="G67" s="262">
        <v>0.27086984687870952</v>
      </c>
      <c r="H67" s="262">
        <v>0.24724618555922179</v>
      </c>
      <c r="I67" s="262">
        <v>0.27635732422397608</v>
      </c>
      <c r="J67" s="262">
        <v>0.33521762275744388</v>
      </c>
      <c r="K67" s="262">
        <v>0.33190631318092512</v>
      </c>
      <c r="L67" s="262">
        <v>0.40326649765682149</v>
      </c>
      <c r="M67" s="262">
        <v>0.92212153134988606</v>
      </c>
      <c r="N67" s="262">
        <v>0.91530378290972536</v>
      </c>
      <c r="O67" s="262">
        <v>0.984762975922994</v>
      </c>
      <c r="P67" s="262">
        <v>1.082200234619523</v>
      </c>
      <c r="Q67" s="262">
        <v>1.1762650685853471</v>
      </c>
      <c r="R67" s="262">
        <v>1.2494426850975819</v>
      </c>
      <c r="S67" s="262">
        <v>0.98860805989127176</v>
      </c>
      <c r="T67" s="262">
        <v>0.72444586954289814</v>
      </c>
      <c r="U67" s="262">
        <v>0.91236105125680833</v>
      </c>
      <c r="V67" s="262">
        <v>0.95235087559027654</v>
      </c>
      <c r="W67" s="262">
        <v>2.3809163322313909</v>
      </c>
      <c r="X67" s="262">
        <v>2.8132298993123932</v>
      </c>
      <c r="Y67" s="262">
        <v>2.229721096132836</v>
      </c>
      <c r="DA67" s="72" t="s">
        <v>3117</v>
      </c>
    </row>
    <row r="68" spans="1:105" ht="12" customHeight="1" x14ac:dyDescent="0.25">
      <c r="A68" s="57" t="s">
        <v>3118</v>
      </c>
      <c r="B68" s="261">
        <v>1.1503293712477061</v>
      </c>
      <c r="C68" s="261">
        <v>1.590062435640476</v>
      </c>
      <c r="D68" s="261">
        <v>1.5981729146690811</v>
      </c>
      <c r="E68" s="261">
        <v>4.5750191811978347</v>
      </c>
      <c r="F68" s="261">
        <v>4.4561507072919992</v>
      </c>
      <c r="G68" s="261">
        <v>3.760118291312843</v>
      </c>
      <c r="H68" s="261">
        <v>2.4566651648239159</v>
      </c>
      <c r="I68" s="261">
        <v>2.09913907264397</v>
      </c>
      <c r="J68" s="261">
        <v>1.638102036322556</v>
      </c>
      <c r="K68" s="261">
        <v>1.419963972647841</v>
      </c>
      <c r="L68" s="261">
        <v>2.3757249628079862</v>
      </c>
      <c r="M68" s="261">
        <v>1.6311719903016431</v>
      </c>
      <c r="N68" s="261">
        <v>1.9133953829824191</v>
      </c>
      <c r="O68" s="261">
        <v>2.4899751481543819</v>
      </c>
      <c r="P68" s="261">
        <v>1.551450494900356</v>
      </c>
      <c r="Q68" s="261">
        <v>1.404554683433785</v>
      </c>
      <c r="R68" s="261">
        <v>2.211699230300094</v>
      </c>
      <c r="S68" s="261">
        <v>3.661752001185179</v>
      </c>
      <c r="T68" s="261">
        <v>3.839150225557828</v>
      </c>
      <c r="U68" s="261">
        <v>4.1248032903108847</v>
      </c>
      <c r="V68" s="261">
        <v>3.7366291539778911</v>
      </c>
      <c r="W68" s="261">
        <v>3.93686679210996</v>
      </c>
      <c r="X68" s="261">
        <v>3.02640623409297</v>
      </c>
      <c r="Y68" s="261">
        <v>2.901488321132208</v>
      </c>
      <c r="DA68" s="70" t="s">
        <v>3119</v>
      </c>
    </row>
    <row r="69" spans="1:105" ht="12" customHeight="1" x14ac:dyDescent="0.25">
      <c r="A69" s="41" t="s">
        <v>3120</v>
      </c>
      <c r="B69" s="350">
        <v>11.6433161154586</v>
      </c>
      <c r="C69" s="350">
        <v>12.2548191658629</v>
      </c>
      <c r="D69" s="350">
        <v>15.76772720084554</v>
      </c>
      <c r="E69" s="350">
        <v>28.987978795487649</v>
      </c>
      <c r="F69" s="350">
        <v>21.128214044754699</v>
      </c>
      <c r="G69" s="350">
        <v>20.354032807936552</v>
      </c>
      <c r="H69" s="350">
        <v>19.65644360078225</v>
      </c>
      <c r="I69" s="350">
        <v>19.184424704292329</v>
      </c>
      <c r="J69" s="350">
        <v>21.418830731446779</v>
      </c>
      <c r="K69" s="350">
        <v>16.927262641117011</v>
      </c>
      <c r="L69" s="350">
        <v>17.601862300104489</v>
      </c>
      <c r="M69" s="350">
        <v>25.541624170635369</v>
      </c>
      <c r="N69" s="350">
        <v>25.168322688597129</v>
      </c>
      <c r="O69" s="350">
        <v>26.49157761897866</v>
      </c>
      <c r="P69" s="350">
        <v>29.336164161069799</v>
      </c>
      <c r="Q69" s="350">
        <v>31.317513698818669</v>
      </c>
      <c r="R69" s="350">
        <v>34.415004933376203</v>
      </c>
      <c r="S69" s="350">
        <v>29.696234199309721</v>
      </c>
      <c r="T69" s="350">
        <v>20.554391189377061</v>
      </c>
      <c r="U69" s="350">
        <v>22.57673872045029</v>
      </c>
      <c r="V69" s="350">
        <v>24.169570465605979</v>
      </c>
      <c r="W69" s="350">
        <v>51.286365190355973</v>
      </c>
      <c r="X69" s="350">
        <v>60.762051723409428</v>
      </c>
      <c r="Y69" s="350">
        <v>48.960745336849421</v>
      </c>
      <c r="DA69" s="97" t="s">
        <v>3121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99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1</v>
      </c>
      <c r="C73" s="232">
        <f t="shared" si="3"/>
        <v>0.99999999999999989</v>
      </c>
      <c r="D73" s="232">
        <f t="shared" si="3"/>
        <v>0.99999999999999978</v>
      </c>
      <c r="E73" s="232">
        <f t="shared" si="3"/>
        <v>1.0000000000000002</v>
      </c>
      <c r="F73" s="232">
        <f t="shared" si="3"/>
        <v>1</v>
      </c>
      <c r="G73" s="232">
        <f t="shared" si="3"/>
        <v>1</v>
      </c>
      <c r="H73" s="232">
        <f t="shared" si="3"/>
        <v>1</v>
      </c>
      <c r="I73" s="232">
        <f t="shared" si="3"/>
        <v>0.99999999999999978</v>
      </c>
      <c r="J73" s="232">
        <f t="shared" si="3"/>
        <v>0.99999999999999978</v>
      </c>
      <c r="K73" s="232">
        <f t="shared" si="3"/>
        <v>1.0000000000000002</v>
      </c>
      <c r="L73" s="232">
        <f t="shared" si="3"/>
        <v>0.99999999999999956</v>
      </c>
      <c r="M73" s="232">
        <f t="shared" si="3"/>
        <v>1</v>
      </c>
      <c r="N73" s="232">
        <f t="shared" si="3"/>
        <v>1</v>
      </c>
      <c r="O73" s="232">
        <f t="shared" si="3"/>
        <v>0.99999999999999978</v>
      </c>
      <c r="P73" s="232">
        <f t="shared" si="3"/>
        <v>1</v>
      </c>
      <c r="Q73" s="232">
        <f t="shared" si="3"/>
        <v>0.99999999999999989</v>
      </c>
      <c r="R73" s="232">
        <f t="shared" si="3"/>
        <v>1</v>
      </c>
      <c r="S73" s="232">
        <f t="shared" si="3"/>
        <v>1</v>
      </c>
      <c r="T73" s="232">
        <f t="shared" si="3"/>
        <v>1</v>
      </c>
      <c r="U73" s="232">
        <f t="shared" si="3"/>
        <v>1</v>
      </c>
      <c r="V73" s="232">
        <f t="shared" si="3"/>
        <v>1.0000000000000002</v>
      </c>
      <c r="W73" s="232">
        <f t="shared" si="3"/>
        <v>1.0000000000000004</v>
      </c>
      <c r="X73" s="232">
        <f t="shared" si="3"/>
        <v>0.99999999999999978</v>
      </c>
      <c r="Y73" s="232">
        <f t="shared" si="3"/>
        <v>0.99999999999999956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2.5406246986857638E-2</v>
      </c>
      <c r="C74" s="299">
        <f t="shared" si="4"/>
        <v>2.7826333803374532E-2</v>
      </c>
      <c r="D74" s="299">
        <f t="shared" si="4"/>
        <v>3.9081914929093027E-2</v>
      </c>
      <c r="E74" s="299">
        <f t="shared" si="4"/>
        <v>4.9323624357731403E-2</v>
      </c>
      <c r="F74" s="299">
        <f t="shared" si="4"/>
        <v>4.1715876529921793E-2</v>
      </c>
      <c r="G74" s="299">
        <f t="shared" si="4"/>
        <v>4.172154703335778E-2</v>
      </c>
      <c r="H74" s="299">
        <f t="shared" si="4"/>
        <v>4.2878046975274593E-2</v>
      </c>
      <c r="I74" s="299">
        <f t="shared" si="4"/>
        <v>3.9345124147900867E-2</v>
      </c>
      <c r="J74" s="299">
        <f t="shared" si="4"/>
        <v>4.5041061895860997E-2</v>
      </c>
      <c r="K74" s="299">
        <f t="shared" si="4"/>
        <v>3.8814615838022273E-2</v>
      </c>
      <c r="L74" s="299">
        <f t="shared" si="4"/>
        <v>3.6379138935412447E-2</v>
      </c>
      <c r="M74" s="299">
        <f t="shared" si="4"/>
        <v>3.3606381363571969E-2</v>
      </c>
      <c r="N74" s="299">
        <f t="shared" si="4"/>
        <v>3.2131492093310302E-2</v>
      </c>
      <c r="O74" s="299">
        <f t="shared" si="4"/>
        <v>3.0964772620781136E-2</v>
      </c>
      <c r="P74" s="299">
        <f t="shared" si="4"/>
        <v>3.5416925413130428E-2</v>
      </c>
      <c r="Q74" s="299">
        <f t="shared" si="4"/>
        <v>3.734276082237984E-2</v>
      </c>
      <c r="R74" s="299">
        <f t="shared" si="4"/>
        <v>3.8469628190661888E-2</v>
      </c>
      <c r="S74" s="299">
        <f t="shared" si="4"/>
        <v>3.838305615038809E-2</v>
      </c>
      <c r="T74" s="299">
        <f t="shared" si="4"/>
        <v>3.1700098865166379E-2</v>
      </c>
      <c r="U74" s="299">
        <f t="shared" si="4"/>
        <v>2.6506592899165349E-2</v>
      </c>
      <c r="V74" s="299">
        <f t="shared" si="4"/>
        <v>3.0222142125060632E-2</v>
      </c>
      <c r="W74" s="299">
        <f t="shared" si="4"/>
        <v>2.151083660950847E-2</v>
      </c>
      <c r="X74" s="299">
        <f t="shared" si="4"/>
        <v>2.5934151561628205E-2</v>
      </c>
      <c r="Y74" s="299">
        <f t="shared" si="4"/>
        <v>2.5258271069122436E-2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1.1166416763861592E-2</v>
      </c>
      <c r="C75" s="233">
        <f t="shared" si="5"/>
        <v>1.2167765353260043E-2</v>
      </c>
      <c r="D75" s="233">
        <f t="shared" si="5"/>
        <v>1.7015437517538048E-2</v>
      </c>
      <c r="E75" s="233">
        <f t="shared" si="5"/>
        <v>2.1408382768077605E-2</v>
      </c>
      <c r="F75" s="233">
        <f t="shared" si="5"/>
        <v>1.8249891387910631E-2</v>
      </c>
      <c r="G75" s="233">
        <f t="shared" si="5"/>
        <v>1.8298119549763806E-2</v>
      </c>
      <c r="H75" s="233">
        <f t="shared" si="5"/>
        <v>1.8748882846139979E-2</v>
      </c>
      <c r="I75" s="233">
        <f t="shared" si="5"/>
        <v>1.7336360663585165E-2</v>
      </c>
      <c r="J75" s="233">
        <f t="shared" si="5"/>
        <v>1.9955200984949687E-2</v>
      </c>
      <c r="K75" s="233">
        <f t="shared" si="5"/>
        <v>1.7526259221747578E-2</v>
      </c>
      <c r="L75" s="233">
        <f t="shared" si="5"/>
        <v>1.6724316346971198E-2</v>
      </c>
      <c r="M75" s="233">
        <f t="shared" si="5"/>
        <v>1.7085841255193142E-2</v>
      </c>
      <c r="N75" s="233">
        <f t="shared" si="5"/>
        <v>1.6379989908456696E-2</v>
      </c>
      <c r="O75" s="233">
        <f t="shared" si="5"/>
        <v>1.5918509069722593E-2</v>
      </c>
      <c r="P75" s="233">
        <f t="shared" si="5"/>
        <v>1.8152862399024979E-2</v>
      </c>
      <c r="Q75" s="233">
        <f t="shared" si="5"/>
        <v>1.9277355940159523E-2</v>
      </c>
      <c r="R75" s="233">
        <f t="shared" si="5"/>
        <v>1.9598602422983408E-2</v>
      </c>
      <c r="S75" s="233">
        <f t="shared" si="5"/>
        <v>1.9002826143753059E-2</v>
      </c>
      <c r="T75" s="233">
        <f t="shared" si="5"/>
        <v>1.5980575342364006E-2</v>
      </c>
      <c r="U75" s="233">
        <f t="shared" si="5"/>
        <v>1.4148570550279125E-2</v>
      </c>
      <c r="V75" s="233">
        <f t="shared" si="5"/>
        <v>1.5932922303669477E-2</v>
      </c>
      <c r="W75" s="233">
        <f t="shared" si="5"/>
        <v>1.2579111220860471E-2</v>
      </c>
      <c r="X75" s="233">
        <f t="shared" si="5"/>
        <v>1.5131439640134905E-2</v>
      </c>
      <c r="Y75" s="233">
        <f t="shared" si="5"/>
        <v>1.4541376321099239E-2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1.7257272387147051E-2</v>
      </c>
      <c r="C76" s="233">
        <f t="shared" si="6"/>
        <v>1.872168919451235E-2</v>
      </c>
      <c r="D76" s="233">
        <f t="shared" si="6"/>
        <v>2.6081087023536679E-2</v>
      </c>
      <c r="E76" s="233">
        <f t="shared" si="6"/>
        <v>3.2725561459557274E-2</v>
      </c>
      <c r="F76" s="233">
        <f t="shared" si="6"/>
        <v>2.8091326928445966E-2</v>
      </c>
      <c r="G76" s="233">
        <f t="shared" si="6"/>
        <v>2.822687430817868E-2</v>
      </c>
      <c r="H76" s="233">
        <f t="shared" si="6"/>
        <v>2.8846758569429577E-2</v>
      </c>
      <c r="I76" s="233">
        <f t="shared" si="6"/>
        <v>2.6850854242672757E-2</v>
      </c>
      <c r="J76" s="233">
        <f t="shared" si="6"/>
        <v>3.1052108181697544E-2</v>
      </c>
      <c r="K76" s="233">
        <f t="shared" si="6"/>
        <v>2.7708711975718954E-2</v>
      </c>
      <c r="L76" s="233">
        <f t="shared" si="6"/>
        <v>2.6827503836699528E-2</v>
      </c>
      <c r="M76" s="233">
        <f t="shared" si="6"/>
        <v>2.9494234866909351E-2</v>
      </c>
      <c r="N76" s="233">
        <f t="shared" si="6"/>
        <v>2.8326507618568617E-2</v>
      </c>
      <c r="O76" s="233">
        <f t="shared" si="6"/>
        <v>2.7681754316450556E-2</v>
      </c>
      <c r="P76" s="233">
        <f t="shared" si="6"/>
        <v>3.1505142465302588E-2</v>
      </c>
      <c r="Q76" s="233">
        <f t="shared" si="6"/>
        <v>3.3613943016578912E-2</v>
      </c>
      <c r="R76" s="233">
        <f t="shared" si="6"/>
        <v>3.3878260172079323E-2</v>
      </c>
      <c r="S76" s="233">
        <f t="shared" si="6"/>
        <v>3.221349221981442E-2</v>
      </c>
      <c r="T76" s="233">
        <f t="shared" si="6"/>
        <v>2.7429335635498049E-2</v>
      </c>
      <c r="U76" s="233">
        <f t="shared" si="6"/>
        <v>2.5199173895694205E-2</v>
      </c>
      <c r="V76" s="233">
        <f t="shared" si="6"/>
        <v>2.8158676985414483E-2</v>
      </c>
      <c r="W76" s="233">
        <f t="shared" si="6"/>
        <v>2.3609062215094182E-2</v>
      </c>
      <c r="X76" s="233">
        <f t="shared" si="6"/>
        <v>2.8364962099180716E-2</v>
      </c>
      <c r="Y76" s="233">
        <f t="shared" si="6"/>
        <v>2.7062168566918381E-2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9.2772966084383717E-3</v>
      </c>
      <c r="C77" s="233">
        <f t="shared" si="7"/>
        <v>1.016974141433666E-2</v>
      </c>
      <c r="D77" s="233">
        <f t="shared" si="7"/>
        <v>1.4293723002099907E-2</v>
      </c>
      <c r="E77" s="233">
        <f t="shared" si="7"/>
        <v>1.8048758248307588E-2</v>
      </c>
      <c r="F77" s="233">
        <f t="shared" si="7"/>
        <v>1.5244776957651213E-2</v>
      </c>
      <c r="G77" s="233">
        <f t="shared" si="7"/>
        <v>1.5240439837650633E-2</v>
      </c>
      <c r="H77" s="233">
        <f t="shared" si="7"/>
        <v>1.5670806036722815E-2</v>
      </c>
      <c r="I77" s="233">
        <f t="shared" si="7"/>
        <v>1.4361081334433201E-2</v>
      </c>
      <c r="J77" s="233">
        <f t="shared" si="7"/>
        <v>1.6424832213976111E-2</v>
      </c>
      <c r="K77" s="233">
        <f t="shared" si="7"/>
        <v>1.4108089164899149E-2</v>
      </c>
      <c r="L77" s="233">
        <f t="shared" si="7"/>
        <v>1.3181139460538721E-2</v>
      </c>
      <c r="M77" s="233">
        <f t="shared" si="7"/>
        <v>1.1947254412828524E-2</v>
      </c>
      <c r="N77" s="233">
        <f t="shared" si="7"/>
        <v>1.1416758852218763E-2</v>
      </c>
      <c r="O77" s="233">
        <f t="shared" si="7"/>
        <v>1.0983533179412287E-2</v>
      </c>
      <c r="P77" s="233">
        <f t="shared" si="7"/>
        <v>1.2570384712161807E-2</v>
      </c>
      <c r="Q77" s="233">
        <f t="shared" si="7"/>
        <v>1.3234661859137159E-2</v>
      </c>
      <c r="R77" s="233">
        <f t="shared" si="7"/>
        <v>1.3670528520758739E-2</v>
      </c>
      <c r="S77" s="233">
        <f t="shared" si="7"/>
        <v>1.3717055385994806E-2</v>
      </c>
      <c r="T77" s="233">
        <f t="shared" si="7"/>
        <v>1.1288627333418828E-2</v>
      </c>
      <c r="U77" s="233">
        <f t="shared" si="7"/>
        <v>9.3290436871908949E-3</v>
      </c>
      <c r="V77" s="233">
        <f t="shared" si="7"/>
        <v>1.0664607009316584E-2</v>
      </c>
      <c r="W77" s="233">
        <f t="shared" si="7"/>
        <v>7.417063366844754E-3</v>
      </c>
      <c r="X77" s="233">
        <f t="shared" si="7"/>
        <v>8.9470594038817929E-3</v>
      </c>
      <c r="Y77" s="233">
        <f t="shared" si="7"/>
        <v>8.7413070017825414E-3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3.8712783666805743E-2</v>
      </c>
      <c r="C78" s="300">
        <f t="shared" si="8"/>
        <v>4.0350856676508617E-2</v>
      </c>
      <c r="D78" s="300">
        <f t="shared" si="8"/>
        <v>4.6330466354027329E-2</v>
      </c>
      <c r="E78" s="300">
        <f t="shared" si="8"/>
        <v>5.204445518322829E-2</v>
      </c>
      <c r="F78" s="300">
        <f t="shared" si="8"/>
        <v>4.4849595114383752E-2</v>
      </c>
      <c r="G78" s="300">
        <f t="shared" si="8"/>
        <v>4.57079692901112E-2</v>
      </c>
      <c r="H78" s="300">
        <f t="shared" si="8"/>
        <v>4.9734975981718041E-2</v>
      </c>
      <c r="I78" s="300">
        <f t="shared" si="8"/>
        <v>4.7916673641217405E-2</v>
      </c>
      <c r="J78" s="300">
        <f t="shared" si="8"/>
        <v>5.0747113379695334E-2</v>
      </c>
      <c r="K78" s="300">
        <f t="shared" si="8"/>
        <v>4.2978355378797788E-2</v>
      </c>
      <c r="L78" s="300">
        <f t="shared" si="8"/>
        <v>3.8119243901516872E-2</v>
      </c>
      <c r="M78" s="300">
        <f t="shared" si="8"/>
        <v>3.1084560216063154E-2</v>
      </c>
      <c r="N78" s="300">
        <f t="shared" si="8"/>
        <v>2.9571053111302079E-2</v>
      </c>
      <c r="O78" s="300">
        <f t="shared" si="8"/>
        <v>2.7915122833263604E-2</v>
      </c>
      <c r="P78" s="300">
        <f t="shared" si="8"/>
        <v>3.1959174105153434E-2</v>
      </c>
      <c r="Q78" s="300">
        <f t="shared" si="8"/>
        <v>3.3719317848422477E-2</v>
      </c>
      <c r="R78" s="300">
        <f t="shared" si="8"/>
        <v>3.4662873397492015E-2</v>
      </c>
      <c r="S78" s="300">
        <f t="shared" si="8"/>
        <v>3.3500649918565453E-2</v>
      </c>
      <c r="T78" s="300">
        <f t="shared" si="8"/>
        <v>2.6706258619766336E-2</v>
      </c>
      <c r="U78" s="300">
        <f t="shared" si="8"/>
        <v>2.1903333348582323E-2</v>
      </c>
      <c r="V78" s="300">
        <f t="shared" si="8"/>
        <v>2.5180350702057971E-2</v>
      </c>
      <c r="W78" s="300">
        <f t="shared" si="8"/>
        <v>1.9357289011351211E-2</v>
      </c>
      <c r="X78" s="300">
        <f t="shared" si="8"/>
        <v>2.2379879308697219E-2</v>
      </c>
      <c r="Y78" s="300">
        <f t="shared" si="8"/>
        <v>2.2230174118481345E-2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0.26020662999247529</v>
      </c>
      <c r="C79" s="301">
        <f t="shared" si="9"/>
        <v>0.25150187202106822</v>
      </c>
      <c r="D79" s="301">
        <f t="shared" si="9"/>
        <v>0.19611030398453494</v>
      </c>
      <c r="E79" s="301">
        <f t="shared" si="9"/>
        <v>0.1432432638636302</v>
      </c>
      <c r="F79" s="301">
        <f t="shared" si="9"/>
        <v>0.16470747881105799</v>
      </c>
      <c r="G79" s="301">
        <f t="shared" si="9"/>
        <v>0.16802898485194814</v>
      </c>
      <c r="H79" s="301">
        <f t="shared" si="9"/>
        <v>0.1764469747510021</v>
      </c>
      <c r="I79" s="301">
        <f t="shared" si="9"/>
        <v>0.19337312970915205</v>
      </c>
      <c r="J79" s="301">
        <f t="shared" si="9"/>
        <v>0.16158345377016475</v>
      </c>
      <c r="K79" s="301">
        <f t="shared" si="9"/>
        <v>0.1724517284285709</v>
      </c>
      <c r="L79" s="301">
        <f t="shared" si="9"/>
        <v>0.16399544757220633</v>
      </c>
      <c r="M79" s="301">
        <f t="shared" si="9"/>
        <v>0.13235369882376324</v>
      </c>
      <c r="N79" s="301">
        <f t="shared" si="9"/>
        <v>0.13864902054463288</v>
      </c>
      <c r="O79" s="301">
        <f t="shared" si="9"/>
        <v>0.14295270529869339</v>
      </c>
      <c r="P79" s="301">
        <f t="shared" si="9"/>
        <v>0.11330726352726424</v>
      </c>
      <c r="Q79" s="301">
        <f t="shared" si="9"/>
        <v>9.3868868625466548E-2</v>
      </c>
      <c r="R79" s="301">
        <f t="shared" si="9"/>
        <v>8.9619066871393926E-2</v>
      </c>
      <c r="S79" s="301">
        <f t="shared" si="9"/>
        <v>0.10017586694313656</v>
      </c>
      <c r="T79" s="301">
        <f t="shared" si="9"/>
        <v>0.12560556057084446</v>
      </c>
      <c r="U79" s="301">
        <f t="shared" si="9"/>
        <v>0.13868608857317913</v>
      </c>
      <c r="V79" s="301">
        <f t="shared" si="9"/>
        <v>0.1191648229545887</v>
      </c>
      <c r="W79" s="301">
        <f t="shared" si="9"/>
        <v>0.17305026309419161</v>
      </c>
      <c r="X79" s="301">
        <f t="shared" si="9"/>
        <v>0.13434248427999002</v>
      </c>
      <c r="Y79" s="301">
        <f t="shared" si="9"/>
        <v>0.14617351175572291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0.33088301795793307</v>
      </c>
      <c r="C80" s="301">
        <f t="shared" si="10"/>
        <v>0.31248233633397027</v>
      </c>
      <c r="D80" s="301">
        <f t="shared" si="10"/>
        <v>0.2730973175887626</v>
      </c>
      <c r="E80" s="301">
        <f t="shared" si="10"/>
        <v>0.21450593482693986</v>
      </c>
      <c r="F80" s="301">
        <f t="shared" si="10"/>
        <v>0.24690879641792263</v>
      </c>
      <c r="G80" s="301">
        <f t="shared" si="10"/>
        <v>0.24458732603410802</v>
      </c>
      <c r="H80" s="301">
        <f t="shared" si="10"/>
        <v>0.23883470359361467</v>
      </c>
      <c r="I80" s="301">
        <f t="shared" si="10"/>
        <v>0.24805096222352782</v>
      </c>
      <c r="J80" s="301">
        <f t="shared" si="10"/>
        <v>0.22639111515828017</v>
      </c>
      <c r="K80" s="301">
        <f t="shared" si="10"/>
        <v>0.25954035103564893</v>
      </c>
      <c r="L80" s="301">
        <f t="shared" si="10"/>
        <v>0.2625557498256641</v>
      </c>
      <c r="M80" s="301">
        <f t="shared" si="10"/>
        <v>0.22496137766118945</v>
      </c>
      <c r="N80" s="301">
        <f t="shared" si="10"/>
        <v>0.23431329328429124</v>
      </c>
      <c r="O80" s="301">
        <f t="shared" si="10"/>
        <v>0.22999872605736035</v>
      </c>
      <c r="P80" s="301">
        <f t="shared" si="10"/>
        <v>0.21236644905070448</v>
      </c>
      <c r="Q80" s="301">
        <f t="shared" si="10"/>
        <v>0.19634640129937606</v>
      </c>
      <c r="R80" s="301">
        <f t="shared" si="10"/>
        <v>0.19520378016964843</v>
      </c>
      <c r="S80" s="301">
        <f t="shared" si="10"/>
        <v>0.20588207385184606</v>
      </c>
      <c r="T80" s="301">
        <f t="shared" si="10"/>
        <v>0.23670588535127784</v>
      </c>
      <c r="U80" s="301">
        <f t="shared" si="10"/>
        <v>0.24097425038193532</v>
      </c>
      <c r="V80" s="301">
        <f t="shared" si="10"/>
        <v>0.21759033914205733</v>
      </c>
      <c r="W80" s="301">
        <f t="shared" si="10"/>
        <v>0.23047524718166426</v>
      </c>
      <c r="X80" s="301">
        <f t="shared" si="10"/>
        <v>0.18990690412957126</v>
      </c>
      <c r="Y80" s="301">
        <f t="shared" si="10"/>
        <v>0.20284110387143536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0.32679575241082504</v>
      </c>
      <c r="C81" s="302">
        <f t="shared" si="11"/>
        <v>0.30849175105030668</v>
      </c>
      <c r="D81" s="302">
        <f t="shared" si="11"/>
        <v>0.26807060663051602</v>
      </c>
      <c r="E81" s="302">
        <f t="shared" si="11"/>
        <v>0.2086773009946804</v>
      </c>
      <c r="F81" s="302">
        <f t="shared" si="11"/>
        <v>0.24085943786363309</v>
      </c>
      <c r="G81" s="302">
        <f t="shared" si="11"/>
        <v>0.23818034558543263</v>
      </c>
      <c r="H81" s="302">
        <f t="shared" si="11"/>
        <v>0.23269040699817434</v>
      </c>
      <c r="I81" s="302">
        <f t="shared" si="11"/>
        <v>0.24138118015127968</v>
      </c>
      <c r="J81" s="302">
        <f t="shared" si="11"/>
        <v>0.21790500645712677</v>
      </c>
      <c r="K81" s="302">
        <f t="shared" si="11"/>
        <v>0.24965629093680974</v>
      </c>
      <c r="L81" s="302">
        <f t="shared" si="11"/>
        <v>0.25096949695671295</v>
      </c>
      <c r="M81" s="302">
        <f t="shared" si="11"/>
        <v>0.2014967430688446</v>
      </c>
      <c r="N81" s="302">
        <f t="shared" si="11"/>
        <v>0.21153529988223774</v>
      </c>
      <c r="O81" s="302">
        <f t="shared" si="11"/>
        <v>0.20700825084890861</v>
      </c>
      <c r="P81" s="302">
        <f t="shared" si="11"/>
        <v>0.18649488794956159</v>
      </c>
      <c r="Q81" s="302">
        <f t="shared" si="11"/>
        <v>0.16799632928906943</v>
      </c>
      <c r="R81" s="302">
        <f t="shared" si="11"/>
        <v>0.16802972631197083</v>
      </c>
      <c r="S81" s="302">
        <f t="shared" si="11"/>
        <v>0.18307184516545502</v>
      </c>
      <c r="T81" s="302">
        <f t="shared" si="11"/>
        <v>0.21563367917682277</v>
      </c>
      <c r="U81" s="302">
        <f t="shared" si="11"/>
        <v>0.21722304316206656</v>
      </c>
      <c r="V81" s="302">
        <f t="shared" si="11"/>
        <v>0.1920612421213001</v>
      </c>
      <c r="W81" s="302">
        <f t="shared" si="11"/>
        <v>0.20264341568335598</v>
      </c>
      <c r="X81" s="302">
        <f t="shared" si="11"/>
        <v>0.15661977727189899</v>
      </c>
      <c r="Y81" s="302">
        <f t="shared" si="11"/>
        <v>0.17194794694066973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4.0872655471080486E-3</v>
      </c>
      <c r="C82" s="302">
        <f t="shared" si="12"/>
        <v>3.9905852836635289E-3</v>
      </c>
      <c r="D82" s="302">
        <f t="shared" si="12"/>
        <v>5.0267109582465899E-3</v>
      </c>
      <c r="E82" s="302">
        <f t="shared" si="12"/>
        <v>5.8286338322594555E-3</v>
      </c>
      <c r="F82" s="302">
        <f t="shared" si="12"/>
        <v>6.0493585542895295E-3</v>
      </c>
      <c r="G82" s="302">
        <f t="shared" si="12"/>
        <v>6.4069804486753838E-3</v>
      </c>
      <c r="H82" s="302">
        <f t="shared" si="12"/>
        <v>6.1442965954403512E-3</v>
      </c>
      <c r="I82" s="302">
        <f t="shared" si="12"/>
        <v>6.6697820722481406E-3</v>
      </c>
      <c r="J82" s="302">
        <f t="shared" si="12"/>
        <v>8.4861087011533984E-3</v>
      </c>
      <c r="K82" s="302">
        <f t="shared" si="12"/>
        <v>9.8840600988392043E-3</v>
      </c>
      <c r="L82" s="302">
        <f t="shared" si="12"/>
        <v>1.1586252868951114E-2</v>
      </c>
      <c r="M82" s="302">
        <f t="shared" si="12"/>
        <v>2.3464634592344876E-2</v>
      </c>
      <c r="N82" s="302">
        <f t="shared" si="12"/>
        <v>2.2777993402053488E-2</v>
      </c>
      <c r="O82" s="302">
        <f t="shared" si="12"/>
        <v>2.2990475208451749E-2</v>
      </c>
      <c r="P82" s="302">
        <f t="shared" si="12"/>
        <v>2.5871561101142866E-2</v>
      </c>
      <c r="Q82" s="302">
        <f t="shared" si="12"/>
        <v>2.8350072010306593E-2</v>
      </c>
      <c r="R82" s="302">
        <f t="shared" si="12"/>
        <v>2.7174053857677596E-2</v>
      </c>
      <c r="S82" s="302">
        <f t="shared" si="12"/>
        <v>2.2810228686391047E-2</v>
      </c>
      <c r="T82" s="302">
        <f t="shared" si="12"/>
        <v>2.1072206174455058E-2</v>
      </c>
      <c r="U82" s="302">
        <f t="shared" si="12"/>
        <v>2.3751207219868745E-2</v>
      </c>
      <c r="V82" s="302">
        <f t="shared" si="12"/>
        <v>2.552909702075723E-2</v>
      </c>
      <c r="W82" s="302">
        <f t="shared" si="12"/>
        <v>2.7831831498308257E-2</v>
      </c>
      <c r="X82" s="302">
        <f t="shared" si="12"/>
        <v>3.3287126857672281E-2</v>
      </c>
      <c r="Y82" s="302">
        <f t="shared" si="12"/>
        <v>3.0893156930765626E-2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7.3797706886876022E-2</v>
      </c>
      <c r="C83" s="301">
        <f t="shared" si="13"/>
        <v>7.1923507938318795E-2</v>
      </c>
      <c r="D83" s="301">
        <f t="shared" si="13"/>
        <v>5.4172670820462454E-2</v>
      </c>
      <c r="E83" s="301">
        <f t="shared" si="13"/>
        <v>3.8650603249448627E-2</v>
      </c>
      <c r="F83" s="301">
        <f t="shared" si="13"/>
        <v>4.4255131278762912E-2</v>
      </c>
      <c r="G83" s="301">
        <f t="shared" si="13"/>
        <v>4.5848055081418433E-2</v>
      </c>
      <c r="H83" s="301">
        <f t="shared" si="13"/>
        <v>4.9698607796037728E-2</v>
      </c>
      <c r="I83" s="301">
        <f t="shared" si="13"/>
        <v>5.5828500932057601E-2</v>
      </c>
      <c r="J83" s="301">
        <f t="shared" si="13"/>
        <v>4.6105579752413972E-2</v>
      </c>
      <c r="K83" s="301">
        <f t="shared" si="13"/>
        <v>4.7708414610884368E-2</v>
      </c>
      <c r="L83" s="301">
        <f t="shared" si="13"/>
        <v>4.433951120283218E-2</v>
      </c>
      <c r="M83" s="301">
        <f t="shared" si="13"/>
        <v>3.7343601126997715E-2</v>
      </c>
      <c r="N83" s="301">
        <f t="shared" si="13"/>
        <v>3.8849351672098589E-2</v>
      </c>
      <c r="O83" s="301">
        <f t="shared" si="13"/>
        <v>4.0910675638459217E-2</v>
      </c>
      <c r="P83" s="301">
        <f t="shared" si="13"/>
        <v>3.1150915046934069E-2</v>
      </c>
      <c r="Q83" s="301">
        <f t="shared" si="13"/>
        <v>2.5267090746419179E-2</v>
      </c>
      <c r="R83" s="301">
        <f t="shared" si="13"/>
        <v>2.3434059746053781E-2</v>
      </c>
      <c r="S83" s="301">
        <f t="shared" si="13"/>
        <v>2.5861438411742866E-2</v>
      </c>
      <c r="T83" s="301">
        <f t="shared" si="13"/>
        <v>3.2935044634444834E-2</v>
      </c>
      <c r="U83" s="301">
        <f t="shared" si="13"/>
        <v>3.8351261359102586E-2</v>
      </c>
      <c r="V83" s="301">
        <f t="shared" si="13"/>
        <v>3.2966567538455172E-2</v>
      </c>
      <c r="W83" s="301">
        <f t="shared" si="13"/>
        <v>5.4109728094125814E-2</v>
      </c>
      <c r="X83" s="301">
        <f t="shared" si="13"/>
        <v>4.3272415065373035E-2</v>
      </c>
      <c r="Y83" s="301">
        <f t="shared" si="13"/>
        <v>4.6381874229743734E-2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3.0297380997560276E-2</v>
      </c>
      <c r="C84" s="302">
        <f t="shared" si="14"/>
        <v>2.9499724798015357E-2</v>
      </c>
      <c r="D84" s="302">
        <f t="shared" si="14"/>
        <v>2.227079683348366E-2</v>
      </c>
      <c r="E84" s="302">
        <f t="shared" si="14"/>
        <v>1.5804384835857201E-2</v>
      </c>
      <c r="F84" s="302">
        <f t="shared" si="14"/>
        <v>1.8109974590220262E-2</v>
      </c>
      <c r="G84" s="302">
        <f t="shared" si="14"/>
        <v>1.8751992013865439E-2</v>
      </c>
      <c r="H84" s="302">
        <f t="shared" si="14"/>
        <v>2.0370976824431595E-2</v>
      </c>
      <c r="I84" s="302">
        <f t="shared" si="14"/>
        <v>2.2939020814489685E-2</v>
      </c>
      <c r="J84" s="302">
        <f t="shared" si="14"/>
        <v>1.9042804779462349E-2</v>
      </c>
      <c r="K84" s="302">
        <f t="shared" si="14"/>
        <v>1.9656719320573366E-2</v>
      </c>
      <c r="L84" s="302">
        <f t="shared" si="14"/>
        <v>1.8164002712170568E-2</v>
      </c>
      <c r="M84" s="302">
        <f t="shared" si="14"/>
        <v>1.4700351747941898E-2</v>
      </c>
      <c r="N84" s="302">
        <f t="shared" si="14"/>
        <v>1.5352857019777304E-2</v>
      </c>
      <c r="O84" s="302">
        <f t="shared" si="14"/>
        <v>1.6167916821945776E-2</v>
      </c>
      <c r="P84" s="302">
        <f t="shared" si="14"/>
        <v>1.1945182291350481E-2</v>
      </c>
      <c r="Q84" s="302">
        <f t="shared" si="14"/>
        <v>9.3650264953888413E-3</v>
      </c>
      <c r="R84" s="302">
        <f t="shared" si="14"/>
        <v>8.648888010876335E-3</v>
      </c>
      <c r="S84" s="302">
        <f t="shared" si="14"/>
        <v>9.8609552655767544E-3</v>
      </c>
      <c r="T84" s="302">
        <f t="shared" si="14"/>
        <v>1.2906448972781382E-2</v>
      </c>
      <c r="U84" s="302">
        <f t="shared" si="14"/>
        <v>1.5072794193728839E-2</v>
      </c>
      <c r="V84" s="302">
        <f t="shared" si="14"/>
        <v>1.2729243652846538E-2</v>
      </c>
      <c r="W84" s="302">
        <f t="shared" si="14"/>
        <v>2.1552275112001727E-2</v>
      </c>
      <c r="X84" s="302">
        <f t="shared" si="14"/>
        <v>1.6752572137054576E-2</v>
      </c>
      <c r="Y84" s="302">
        <f t="shared" si="14"/>
        <v>1.8162564985740131E-2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4.3077001957650983E-2</v>
      </c>
      <c r="C85" s="302">
        <f t="shared" si="15"/>
        <v>4.2010472521638295E-2</v>
      </c>
      <c r="D85" s="302">
        <f t="shared" si="15"/>
        <v>3.138125035201754E-2</v>
      </c>
      <c r="E85" s="302">
        <f t="shared" si="15"/>
        <v>2.2242538480964559E-2</v>
      </c>
      <c r="F85" s="302">
        <f t="shared" si="15"/>
        <v>2.5518615981134089E-2</v>
      </c>
      <c r="G85" s="302">
        <f t="shared" si="15"/>
        <v>2.643248294965448E-2</v>
      </c>
      <c r="H85" s="302">
        <f t="shared" si="15"/>
        <v>2.8691257395649813E-2</v>
      </c>
      <c r="I85" s="302">
        <f t="shared" si="15"/>
        <v>3.2198681260085078E-2</v>
      </c>
      <c r="J85" s="302">
        <f t="shared" si="15"/>
        <v>2.6183856571760741E-2</v>
      </c>
      <c r="K85" s="302">
        <f t="shared" si="15"/>
        <v>2.702798906578837E-2</v>
      </c>
      <c r="L85" s="302">
        <f t="shared" si="15"/>
        <v>2.4975503729234533E-2</v>
      </c>
      <c r="M85" s="302">
        <f t="shared" si="15"/>
        <v>2.02129836534201E-2</v>
      </c>
      <c r="N85" s="302">
        <f t="shared" si="15"/>
        <v>2.1137345335680031E-2</v>
      </c>
      <c r="O85" s="302">
        <f t="shared" si="15"/>
        <v>2.2361602455638077E-2</v>
      </c>
      <c r="P85" s="302">
        <f t="shared" si="15"/>
        <v>1.6526178212965217E-2</v>
      </c>
      <c r="Q85" s="302">
        <f t="shared" si="15"/>
        <v>1.2965806792820014E-2</v>
      </c>
      <c r="R85" s="302">
        <f t="shared" si="15"/>
        <v>1.1970716157060839E-2</v>
      </c>
      <c r="S85" s="302">
        <f t="shared" si="15"/>
        <v>1.3637995175075614E-2</v>
      </c>
      <c r="T85" s="302">
        <f t="shared" si="15"/>
        <v>1.7846117165023465E-2</v>
      </c>
      <c r="U85" s="302">
        <f t="shared" si="15"/>
        <v>2.0818520703315916E-2</v>
      </c>
      <c r="V85" s="302">
        <f t="shared" si="15"/>
        <v>1.7593238837030206E-2</v>
      </c>
      <c r="W85" s="302">
        <f t="shared" si="15"/>
        <v>2.9674870434085017E-2</v>
      </c>
      <c r="X85" s="302">
        <f t="shared" si="15"/>
        <v>2.3072247646630968E-2</v>
      </c>
      <c r="Y85" s="302">
        <f t="shared" si="15"/>
        <v>2.5019660847602886E-2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4.2332393166476197E-4</v>
      </c>
      <c r="C86" s="302">
        <f t="shared" si="16"/>
        <v>4.1331061866515118E-4</v>
      </c>
      <c r="D86" s="302">
        <f t="shared" si="16"/>
        <v>5.2062363496125405E-4</v>
      </c>
      <c r="E86" s="302">
        <f t="shared" si="16"/>
        <v>6.0367993262687241E-4</v>
      </c>
      <c r="F86" s="302">
        <f t="shared" si="16"/>
        <v>6.2654070740855868E-4</v>
      </c>
      <c r="G86" s="302">
        <f t="shared" si="16"/>
        <v>6.6358011789852188E-4</v>
      </c>
      <c r="H86" s="302">
        <f t="shared" si="16"/>
        <v>6.36373575956322E-4</v>
      </c>
      <c r="I86" s="302">
        <f t="shared" si="16"/>
        <v>6.9079885748284293E-4</v>
      </c>
      <c r="J86" s="302">
        <f t="shared" si="16"/>
        <v>8.7891840119088771E-4</v>
      </c>
      <c r="K86" s="302">
        <f t="shared" si="16"/>
        <v>1.0237062245226321E-3</v>
      </c>
      <c r="L86" s="302">
        <f t="shared" si="16"/>
        <v>1.20000476142708E-3</v>
      </c>
      <c r="M86" s="302">
        <f t="shared" si="16"/>
        <v>2.4302657256357199E-3</v>
      </c>
      <c r="N86" s="302">
        <f t="shared" si="16"/>
        <v>2.3591493166412536E-3</v>
      </c>
      <c r="O86" s="302">
        <f t="shared" si="16"/>
        <v>2.3811563608753606E-3</v>
      </c>
      <c r="P86" s="302">
        <f t="shared" si="16"/>
        <v>2.6795545426183689E-3</v>
      </c>
      <c r="Q86" s="302">
        <f t="shared" si="16"/>
        <v>2.9362574582103254E-3</v>
      </c>
      <c r="R86" s="302">
        <f t="shared" si="16"/>
        <v>2.814455578116608E-3</v>
      </c>
      <c r="S86" s="302">
        <f t="shared" si="16"/>
        <v>2.3624879710905005E-3</v>
      </c>
      <c r="T86" s="302">
        <f t="shared" si="16"/>
        <v>2.1824784966399885E-3</v>
      </c>
      <c r="U86" s="302">
        <f t="shared" si="16"/>
        <v>2.4599464620578323E-3</v>
      </c>
      <c r="V86" s="302">
        <f t="shared" si="16"/>
        <v>2.6440850485784278E-3</v>
      </c>
      <c r="W86" s="302">
        <f t="shared" si="16"/>
        <v>2.8825825480390706E-3</v>
      </c>
      <c r="X86" s="302">
        <f t="shared" si="16"/>
        <v>3.4475952816874866E-3</v>
      </c>
      <c r="Y86" s="302">
        <f t="shared" si="16"/>
        <v>3.1996483964007267E-3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1.7359698657618532E-2</v>
      </c>
      <c r="C87" s="301">
        <f t="shared" si="17"/>
        <v>1.6915791597975707E-2</v>
      </c>
      <c r="D87" s="301">
        <f t="shared" si="17"/>
        <v>1.4087125333259776E-2</v>
      </c>
      <c r="E87" s="301">
        <f t="shared" si="17"/>
        <v>1.1520028562953076E-2</v>
      </c>
      <c r="F87" s="301">
        <f t="shared" si="17"/>
        <v>1.2873110893831651E-2</v>
      </c>
      <c r="G87" s="301">
        <f t="shared" si="17"/>
        <v>1.3445027085171445E-2</v>
      </c>
      <c r="H87" s="301">
        <f t="shared" si="17"/>
        <v>1.4094501998652606E-2</v>
      </c>
      <c r="I87" s="301">
        <f t="shared" si="17"/>
        <v>1.5713032351825824E-2</v>
      </c>
      <c r="J87" s="301">
        <f t="shared" si="17"/>
        <v>1.4961687485035144E-2</v>
      </c>
      <c r="K87" s="301">
        <f t="shared" si="17"/>
        <v>1.6214810251889578E-2</v>
      </c>
      <c r="L87" s="301">
        <f t="shared" si="17"/>
        <v>1.6593749319116655E-2</v>
      </c>
      <c r="M87" s="301">
        <f t="shared" si="17"/>
        <v>2.2803557656734808E-2</v>
      </c>
      <c r="N87" s="301">
        <f t="shared" si="17"/>
        <v>2.2668474104216556E-2</v>
      </c>
      <c r="O87" s="301">
        <f t="shared" si="17"/>
        <v>2.3212388043542746E-2</v>
      </c>
      <c r="P87" s="301">
        <f t="shared" si="17"/>
        <v>2.3053622123977453E-2</v>
      </c>
      <c r="Q87" s="301">
        <f t="shared" si="17"/>
        <v>2.3434149283695187E-2</v>
      </c>
      <c r="R87" s="301">
        <f t="shared" si="17"/>
        <v>2.2298523213189803E-2</v>
      </c>
      <c r="S87" s="301">
        <f t="shared" si="17"/>
        <v>1.9981862725877736E-2</v>
      </c>
      <c r="T87" s="301">
        <f t="shared" si="17"/>
        <v>2.0309116466327454E-2</v>
      </c>
      <c r="U87" s="301">
        <f t="shared" si="17"/>
        <v>2.3148173392003663E-2</v>
      </c>
      <c r="V87" s="301">
        <f t="shared" si="17"/>
        <v>2.3190873813585675E-2</v>
      </c>
      <c r="W87" s="301">
        <f t="shared" si="17"/>
        <v>2.9072037918259196E-2</v>
      </c>
      <c r="X87" s="301">
        <f t="shared" si="17"/>
        <v>3.0339438057618608E-2</v>
      </c>
      <c r="Y87" s="301">
        <f t="shared" si="17"/>
        <v>2.94411499510253E-2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1.1403683575581771E-2</v>
      </c>
      <c r="C88" s="302">
        <f t="shared" si="18"/>
        <v>1.1104240292934272E-2</v>
      </c>
      <c r="D88" s="302">
        <f t="shared" si="18"/>
        <v>8.3869812405351785E-3</v>
      </c>
      <c r="E88" s="302">
        <f t="shared" si="18"/>
        <v>5.9747305513614471E-3</v>
      </c>
      <c r="F88" s="302">
        <f t="shared" si="18"/>
        <v>6.9347125524362651E-3</v>
      </c>
      <c r="G88" s="302">
        <f t="shared" si="18"/>
        <v>7.2003107465755719E-3</v>
      </c>
      <c r="H88" s="302">
        <f t="shared" si="18"/>
        <v>7.8543436478619149E-3</v>
      </c>
      <c r="I88" s="302">
        <f t="shared" si="18"/>
        <v>8.8599200864592446E-3</v>
      </c>
      <c r="J88" s="302">
        <f t="shared" si="18"/>
        <v>7.3545413829698971E-3</v>
      </c>
      <c r="K88" s="302">
        <f t="shared" si="18"/>
        <v>7.6155166062713128E-3</v>
      </c>
      <c r="L88" s="302">
        <f t="shared" si="18"/>
        <v>7.0181322928425695E-3</v>
      </c>
      <c r="M88" s="302">
        <f t="shared" si="18"/>
        <v>5.6956100632151703E-3</v>
      </c>
      <c r="N88" s="302">
        <f t="shared" si="18"/>
        <v>5.9471079916638145E-3</v>
      </c>
      <c r="O88" s="302">
        <f t="shared" si="18"/>
        <v>6.2577661837110833E-3</v>
      </c>
      <c r="P88" s="302">
        <f t="shared" si="18"/>
        <v>4.6241648471487783E-3</v>
      </c>
      <c r="Q88" s="302">
        <f t="shared" si="18"/>
        <v>3.6261175516387402E-3</v>
      </c>
      <c r="R88" s="302">
        <f t="shared" si="18"/>
        <v>3.346569292826041E-3</v>
      </c>
      <c r="S88" s="302">
        <f t="shared" si="18"/>
        <v>3.8032976065894043E-3</v>
      </c>
      <c r="T88" s="302">
        <f t="shared" si="18"/>
        <v>4.9684963532052621E-3</v>
      </c>
      <c r="U88" s="302">
        <f t="shared" si="18"/>
        <v>5.8043020495274602E-3</v>
      </c>
      <c r="V88" s="302">
        <f t="shared" si="18"/>
        <v>4.9086301098860245E-3</v>
      </c>
      <c r="W88" s="302">
        <f t="shared" si="18"/>
        <v>8.3511577185539383E-3</v>
      </c>
      <c r="X88" s="302">
        <f t="shared" si="18"/>
        <v>6.4914321333184788E-3</v>
      </c>
      <c r="Y88" s="302">
        <f t="shared" si="18"/>
        <v>7.0369102037577368E-3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3.2409029686007004E-3</v>
      </c>
      <c r="C89" s="302">
        <f t="shared" si="19"/>
        <v>3.1606625094649501E-3</v>
      </c>
      <c r="D89" s="302">
        <f t="shared" si="19"/>
        <v>2.3609718133179342E-3</v>
      </c>
      <c r="E89" s="302">
        <f t="shared" si="19"/>
        <v>1.6734198230192766E-3</v>
      </c>
      <c r="F89" s="302">
        <f t="shared" si="19"/>
        <v>1.9198958731887711E-3</v>
      </c>
      <c r="G89" s="302">
        <f t="shared" si="19"/>
        <v>1.9886507548329394E-3</v>
      </c>
      <c r="H89" s="302">
        <f t="shared" si="19"/>
        <v>2.1585898981053152E-3</v>
      </c>
      <c r="I89" s="302">
        <f t="shared" si="19"/>
        <v>2.4224713173731714E-3</v>
      </c>
      <c r="J89" s="302">
        <f t="shared" si="19"/>
        <v>1.9699453220133477E-3</v>
      </c>
      <c r="K89" s="302">
        <f t="shared" si="19"/>
        <v>2.0334537228179355E-3</v>
      </c>
      <c r="L89" s="302">
        <f t="shared" si="19"/>
        <v>1.8790347633279899E-3</v>
      </c>
      <c r="M89" s="302">
        <f t="shared" si="19"/>
        <v>1.5207260428905408E-3</v>
      </c>
      <c r="N89" s="302">
        <f t="shared" si="19"/>
        <v>1.5902704954743594E-3</v>
      </c>
      <c r="O89" s="302">
        <f t="shared" si="19"/>
        <v>1.6823776142172835E-3</v>
      </c>
      <c r="P89" s="302">
        <f t="shared" si="19"/>
        <v>1.2433488310694834E-3</v>
      </c>
      <c r="Q89" s="302">
        <f t="shared" si="19"/>
        <v>9.7548389663849584E-4</v>
      </c>
      <c r="R89" s="302">
        <f t="shared" si="19"/>
        <v>9.0061814347793109E-4</v>
      </c>
      <c r="S89" s="302">
        <f t="shared" si="19"/>
        <v>1.0260560633285727E-3</v>
      </c>
      <c r="T89" s="302">
        <f t="shared" si="19"/>
        <v>1.3426545829484738E-3</v>
      </c>
      <c r="U89" s="302">
        <f t="shared" si="19"/>
        <v>1.5662836892776867E-3</v>
      </c>
      <c r="V89" s="302">
        <f t="shared" si="19"/>
        <v>1.3236292541966295E-3</v>
      </c>
      <c r="W89" s="302">
        <f t="shared" si="19"/>
        <v>2.2325921329719133E-3</v>
      </c>
      <c r="X89" s="302">
        <f t="shared" si="19"/>
        <v>1.7358430831321109E-3</v>
      </c>
      <c r="Y89" s="302">
        <f t="shared" si="19"/>
        <v>1.8823569289732572E-3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2.7151121134360596E-3</v>
      </c>
      <c r="C90" s="302">
        <f t="shared" si="20"/>
        <v>2.6508887955764863E-3</v>
      </c>
      <c r="D90" s="302">
        <f t="shared" si="20"/>
        <v>3.3391722794066641E-3</v>
      </c>
      <c r="E90" s="302">
        <f t="shared" si="20"/>
        <v>3.8718781885723535E-3</v>
      </c>
      <c r="F90" s="302">
        <f t="shared" si="20"/>
        <v>4.018502468206616E-3</v>
      </c>
      <c r="G90" s="302">
        <f t="shared" si="20"/>
        <v>4.2560655837629337E-3</v>
      </c>
      <c r="H90" s="302">
        <f t="shared" si="20"/>
        <v>4.0815684526853734E-3</v>
      </c>
      <c r="I90" s="302">
        <f t="shared" si="20"/>
        <v>4.4306409479934064E-3</v>
      </c>
      <c r="J90" s="302">
        <f t="shared" si="20"/>
        <v>5.6372007800519E-3</v>
      </c>
      <c r="K90" s="302">
        <f t="shared" si="20"/>
        <v>6.5658399228003313E-3</v>
      </c>
      <c r="L90" s="302">
        <f t="shared" si="20"/>
        <v>7.6965822629460959E-3</v>
      </c>
      <c r="M90" s="302">
        <f t="shared" si="20"/>
        <v>1.5587221550629098E-2</v>
      </c>
      <c r="N90" s="302">
        <f t="shared" si="20"/>
        <v>1.5131095617078386E-2</v>
      </c>
      <c r="O90" s="302">
        <f t="shared" si="20"/>
        <v>1.5272244245614382E-2</v>
      </c>
      <c r="P90" s="302">
        <f t="shared" si="20"/>
        <v>1.7186108445759192E-2</v>
      </c>
      <c r="Q90" s="302">
        <f t="shared" si="20"/>
        <v>1.8832547835417952E-2</v>
      </c>
      <c r="R90" s="302">
        <f t="shared" si="20"/>
        <v>1.8051335776885832E-2</v>
      </c>
      <c r="S90" s="302">
        <f t="shared" si="20"/>
        <v>1.5152509055959757E-2</v>
      </c>
      <c r="T90" s="302">
        <f t="shared" si="20"/>
        <v>1.3997965530173715E-2</v>
      </c>
      <c r="U90" s="302">
        <f t="shared" si="20"/>
        <v>1.5777587653198515E-2</v>
      </c>
      <c r="V90" s="302">
        <f t="shared" si="20"/>
        <v>1.6958614449503018E-2</v>
      </c>
      <c r="W90" s="302">
        <f t="shared" si="20"/>
        <v>1.8488288066733343E-2</v>
      </c>
      <c r="X90" s="302">
        <f t="shared" si="20"/>
        <v>2.2112162841168015E-2</v>
      </c>
      <c r="Y90" s="302">
        <f t="shared" si="20"/>
        <v>2.0521882818294309E-2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1.9415419315979378E-2</v>
      </c>
      <c r="C91" s="301">
        <f t="shared" si="21"/>
        <v>2.7327039323458181E-2</v>
      </c>
      <c r="D91" s="301">
        <f t="shared" si="21"/>
        <v>2.9424547429613951E-2</v>
      </c>
      <c r="E91" s="301">
        <f t="shared" si="21"/>
        <v>5.7050325985380054E-2</v>
      </c>
      <c r="F91" s="301">
        <f t="shared" si="21"/>
        <v>6.6727051735875675E-2</v>
      </c>
      <c r="G91" s="301">
        <f t="shared" si="21"/>
        <v>5.9081179521986681E-2</v>
      </c>
      <c r="H91" s="301">
        <f t="shared" si="21"/>
        <v>4.0554910939787477E-2</v>
      </c>
      <c r="I91" s="301">
        <f t="shared" si="21"/>
        <v>3.365400774850312E-2</v>
      </c>
      <c r="J91" s="301">
        <f t="shared" si="21"/>
        <v>2.7547209484400714E-2</v>
      </c>
      <c r="K91" s="301">
        <f t="shared" si="21"/>
        <v>2.8090023510541545E-2</v>
      </c>
      <c r="L91" s="301">
        <f t="shared" si="21"/>
        <v>4.534213160932269E-2</v>
      </c>
      <c r="M91" s="301">
        <f t="shared" si="21"/>
        <v>2.7572763822998732E-2</v>
      </c>
      <c r="N91" s="301">
        <f t="shared" si="21"/>
        <v>3.1630775523669781E-2</v>
      </c>
      <c r="O91" s="301">
        <f t="shared" si="21"/>
        <v>3.8615900026583889E-2</v>
      </c>
      <c r="P91" s="301">
        <f t="shared" si="21"/>
        <v>2.4638135901863419E-2</v>
      </c>
      <c r="Q91" s="301">
        <f t="shared" si="21"/>
        <v>2.2487570165659328E-2</v>
      </c>
      <c r="R91" s="301">
        <f t="shared" si="21"/>
        <v>3.1953546905201864E-2</v>
      </c>
      <c r="S91" s="301">
        <f t="shared" si="21"/>
        <v>5.6124092660886728E-2</v>
      </c>
      <c r="T91" s="301">
        <f t="shared" si="21"/>
        <v>7.418123945744283E-2</v>
      </c>
      <c r="U91" s="301">
        <f t="shared" si="21"/>
        <v>7.1330801962043958E-2</v>
      </c>
      <c r="V91" s="301">
        <f t="shared" si="21"/>
        <v>6.6538557150805949E-2</v>
      </c>
      <c r="W91" s="301">
        <f t="shared" si="21"/>
        <v>3.0570552332122691E-2</v>
      </c>
      <c r="X91" s="301">
        <f t="shared" si="21"/>
        <v>2.3787742156496493E-2</v>
      </c>
      <c r="Y91" s="301">
        <f t="shared" si="21"/>
        <v>2.6704686710905711E-2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0.19651751077600738</v>
      </c>
      <c r="C92" s="235">
        <f t="shared" si="22"/>
        <v>0.21061306634321678</v>
      </c>
      <c r="D92" s="235">
        <f t="shared" si="22"/>
        <v>0.29030540601707117</v>
      </c>
      <c r="E92" s="235">
        <f t="shared" si="22"/>
        <v>0.36147906149474612</v>
      </c>
      <c r="F92" s="235">
        <f t="shared" si="22"/>
        <v>0.31637696394423587</v>
      </c>
      <c r="G92" s="235">
        <f t="shared" si="22"/>
        <v>0.3198144774063052</v>
      </c>
      <c r="H92" s="235">
        <f t="shared" si="22"/>
        <v>0.32449083051162053</v>
      </c>
      <c r="I92" s="235">
        <f t="shared" si="22"/>
        <v>0.30757027300512402</v>
      </c>
      <c r="J92" s="235">
        <f t="shared" si="22"/>
        <v>0.36019063769352549</v>
      </c>
      <c r="K92" s="235">
        <f t="shared" si="22"/>
        <v>0.33485864058327902</v>
      </c>
      <c r="L92" s="235">
        <f t="shared" si="22"/>
        <v>0.33594206798971898</v>
      </c>
      <c r="M92" s="235">
        <f t="shared" si="22"/>
        <v>0.43174672879374998</v>
      </c>
      <c r="N92" s="235">
        <f t="shared" si="22"/>
        <v>0.41606328328723458</v>
      </c>
      <c r="O92" s="235">
        <f t="shared" si="22"/>
        <v>0.41084591291573008</v>
      </c>
      <c r="P92" s="235">
        <f t="shared" si="22"/>
        <v>0.46587912525448316</v>
      </c>
      <c r="Q92" s="235">
        <f t="shared" si="22"/>
        <v>0.50140788039270578</v>
      </c>
      <c r="R92" s="235">
        <f t="shared" si="22"/>
        <v>0.49721113039053688</v>
      </c>
      <c r="S92" s="235">
        <f t="shared" si="22"/>
        <v>0.45515758558799418</v>
      </c>
      <c r="T92" s="235">
        <f t="shared" si="22"/>
        <v>0.39715825772344893</v>
      </c>
      <c r="U92" s="235">
        <f t="shared" si="22"/>
        <v>0.39042270995082357</v>
      </c>
      <c r="V92" s="235">
        <f t="shared" si="22"/>
        <v>0.43039014027498818</v>
      </c>
      <c r="W92" s="235">
        <f t="shared" si="22"/>
        <v>0.39824880895597786</v>
      </c>
      <c r="X92" s="235">
        <f t="shared" si="22"/>
        <v>0.47759352429742752</v>
      </c>
      <c r="Y92" s="235">
        <f t="shared" si="22"/>
        <v>0.45062437640376263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56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 t="shared" ref="B96:Y96" si="23">SUM(B$97:B$107)</f>
        <v>23.114870285504665</v>
      </c>
      <c r="C96" s="320">
        <f t="shared" si="23"/>
        <v>22.911800089461032</v>
      </c>
      <c r="D96" s="320">
        <f t="shared" si="23"/>
        <v>19.505477753137708</v>
      </c>
      <c r="E96" s="320">
        <f t="shared" si="23"/>
        <v>16.396932335146676</v>
      </c>
      <c r="F96" s="320">
        <f t="shared" si="23"/>
        <v>16.856176741375357</v>
      </c>
      <c r="G96" s="320">
        <f t="shared" si="23"/>
        <v>17.770401541108786</v>
      </c>
      <c r="H96" s="320">
        <f t="shared" si="23"/>
        <v>17.118907828402545</v>
      </c>
      <c r="I96" s="320">
        <f t="shared" si="23"/>
        <v>17.272844808031497</v>
      </c>
      <c r="J96" s="320">
        <f t="shared" si="23"/>
        <v>16.292641755553319</v>
      </c>
      <c r="K96" s="320">
        <f t="shared" si="23"/>
        <v>16.773165112968197</v>
      </c>
      <c r="L96" s="320">
        <f t="shared" si="23"/>
        <v>17.68781152116599</v>
      </c>
      <c r="M96" s="320">
        <f t="shared" si="23"/>
        <v>21.236837029715442</v>
      </c>
      <c r="N96" s="320">
        <f t="shared" si="23"/>
        <v>23.0213604566658</v>
      </c>
      <c r="O96" s="320">
        <f t="shared" si="23"/>
        <v>23.554156982823823</v>
      </c>
      <c r="P96" s="320">
        <f t="shared" si="23"/>
        <v>22.35543666341141</v>
      </c>
      <c r="Q96" s="320">
        <f t="shared" si="23"/>
        <v>21.127074189394637</v>
      </c>
      <c r="R96" s="320">
        <f t="shared" si="23"/>
        <v>20.279018823836488</v>
      </c>
      <c r="S96" s="320">
        <f t="shared" si="23"/>
        <v>18.934762694431154</v>
      </c>
      <c r="T96" s="320">
        <f t="shared" si="23"/>
        <v>19.32164913408068</v>
      </c>
      <c r="U96" s="320">
        <f t="shared" si="23"/>
        <v>21.439301600063828</v>
      </c>
      <c r="V96" s="320">
        <f t="shared" si="23"/>
        <v>20.501577329428567</v>
      </c>
      <c r="W96" s="320">
        <f t="shared" si="23"/>
        <v>25.559952182733049</v>
      </c>
      <c r="X96" s="320">
        <f t="shared" si="23"/>
        <v>24.695532826199909</v>
      </c>
      <c r="Y96" s="320">
        <f t="shared" si="23"/>
        <v>22.452049316174541</v>
      </c>
      <c r="DA96" s="95"/>
    </row>
    <row r="97" spans="1:105" ht="12" customHeight="1" x14ac:dyDescent="0.25">
      <c r="A97" s="55" t="s">
        <v>91</v>
      </c>
      <c r="B97" s="330">
        <f>IF(B$6=0,0,B$6/OIS!B$5*1000)</f>
        <v>0.58726210354270814</v>
      </c>
      <c r="C97" s="330">
        <f>IF(C$6=0,0,C$6/OIS!C$5*1000)</f>
        <v>0.6375513973255289</v>
      </c>
      <c r="D97" s="330">
        <f>IF(D$6=0,0,D$6/OIS!D$5*1000)</f>
        <v>0.76231142219944448</v>
      </c>
      <c r="E97" s="330">
        <f>IF(E$6=0,0,E$6/OIS!E$5*1000)</f>
        <v>0.80875613111791411</v>
      </c>
      <c r="F97" s="330">
        <f>IF(F$6=0,0,F$6/OIS!F$5*1000)</f>
        <v>0.70317018770975381</v>
      </c>
      <c r="G97" s="330">
        <f>IF(G$6=0,0,G$6/OIS!G$5*1000)</f>
        <v>0.74140864369902382</v>
      </c>
      <c r="H97" s="330">
        <f>IF(H$6=0,0,H$6/OIS!H$5*1000)</f>
        <v>0.73402533403164016</v>
      </c>
      <c r="I97" s="330">
        <f>IF(I$6=0,0,I$6/OIS!I$5*1000)</f>
        <v>0.67960222335942422</v>
      </c>
      <c r="J97" s="330">
        <f>IF(J$6=0,0,J$6/OIS!J$5*1000)</f>
        <v>0.73383788575896636</v>
      </c>
      <c r="K97" s="330">
        <f>IF(K$6=0,0,K$6/OIS!K$5*1000)</f>
        <v>0.65104396024757794</v>
      </c>
      <c r="L97" s="330">
        <f>IF(L$6=0,0,L$6/OIS!L$5*1000)</f>
        <v>0.64346735279188672</v>
      </c>
      <c r="M97" s="330">
        <f>IF(M$6=0,0,M$6/OIS!M$5*1000)</f>
        <v>0.71369324417664415</v>
      </c>
      <c r="N97" s="330">
        <f>IF(N$6=0,0,N$6/OIS!N$5*1000)</f>
        <v>0.7397106614906036</v>
      </c>
      <c r="O97" s="330">
        <f>IF(O$6=0,0,O$6/OIS!O$5*1000)</f>
        <v>0.72934911524732393</v>
      </c>
      <c r="P97" s="330">
        <f>IF(P$6=0,0,P$6/OIS!P$5*1000)</f>
        <v>0.7917608328860033</v>
      </c>
      <c r="Q97" s="330">
        <f>IF(Q$6=0,0,Q$6/OIS!Q$5*1000)</f>
        <v>0.78894327833123845</v>
      </c>
      <c r="R97" s="330">
        <f>IF(R$6=0,0,R$6/OIS!R$5*1000)</f>
        <v>0.78012631422442325</v>
      </c>
      <c r="S97" s="330">
        <f>IF(S$6=0,0,S$6/OIS!S$5*1000)</f>
        <v>0.72677405969462472</v>
      </c>
      <c r="T97" s="330">
        <f>IF(T$6=0,0,T$6/OIS!T$5*1000)</f>
        <v>0.61249818778841403</v>
      </c>
      <c r="U97" s="330">
        <f>IF(U$6=0,0,U$6/OIS!U$5*1000)</f>
        <v>0.56828283955531611</v>
      </c>
      <c r="V97" s="330">
        <f>IF(V$6=0,0,V$6/OIS!V$5*1000)</f>
        <v>0.61960158383791109</v>
      </c>
      <c r="W97" s="330">
        <f>IF(W$6=0,0,W$6/OIS!W$5*1000)</f>
        <v>0.54981595514961967</v>
      </c>
      <c r="X97" s="330">
        <f>IF(X$6=0,0,X$6/OIS!X$5*1000)</f>
        <v>0.6404576912098332</v>
      </c>
      <c r="Y97" s="330">
        <f>IF(Y$6=0,0,Y$6/OIS!Y$5*1000)</f>
        <v>0.56709994768524186</v>
      </c>
      <c r="DA97" s="67"/>
    </row>
    <row r="98" spans="1:105" ht="12" customHeight="1" x14ac:dyDescent="0.25">
      <c r="A98" s="173" t="s">
        <v>92</v>
      </c>
      <c r="B98" s="331">
        <f>IF(B$7=0,0,B$7/OIS!B$5*1000)</f>
        <v>0.25811027505054551</v>
      </c>
      <c r="C98" s="331">
        <f>IF(C$7=0,0,C$7/OIS!C$5*1000)</f>
        <v>0.27878540730936419</v>
      </c>
      <c r="D98" s="331">
        <f>IF(D$7=0,0,D$7/OIS!D$5*1000)</f>
        <v>0.33189423795824313</v>
      </c>
      <c r="E98" s="331">
        <f>IF(E$7=0,0,E$7/OIS!E$5*1000)</f>
        <v>0.35103180365308856</v>
      </c>
      <c r="F98" s="331">
        <f>IF(F$7=0,0,F$7/OIS!F$5*1000)</f>
        <v>0.30762339474552564</v>
      </c>
      <c r="G98" s="331">
        <f>IF(G$7=0,0,G$7/OIS!G$5*1000)</f>
        <v>0.32516493184651563</v>
      </c>
      <c r="H98" s="331">
        <f>IF(H$7=0,0,H$7/OIS!H$5*1000)</f>
        <v>0.32096039732858783</v>
      </c>
      <c r="I98" s="331">
        <f>IF(I$7=0,0,I$7/OIS!I$5*1000)</f>
        <v>0.29944826727816853</v>
      </c>
      <c r="J98" s="331">
        <f>IF(J$7=0,0,J$7/OIS!J$5*1000)</f>
        <v>0.32512294080784998</v>
      </c>
      <c r="K98" s="331">
        <f>IF(K$7=0,0,K$7/OIS!K$5*1000)</f>
        <v>0.29397083973905364</v>
      </c>
      <c r="L98" s="331">
        <f>IF(L$7=0,0,L$7/OIS!L$5*1000)</f>
        <v>0.29581655536558193</v>
      </c>
      <c r="M98" s="331">
        <f>IF(M$7=0,0,M$7/OIS!M$5*1000)</f>
        <v>0.36284922625212546</v>
      </c>
      <c r="N98" s="331">
        <f>IF(N$7=0,0,N$7/OIS!N$5*1000)</f>
        <v>0.3770896519591298</v>
      </c>
      <c r="O98" s="331">
        <f>IF(O$7=0,0,O$7/OIS!O$5*1000)</f>
        <v>0.37494706156075081</v>
      </c>
      <c r="P98" s="331">
        <f>IF(P$7=0,0,P$7/OIS!P$5*1000)</f>
        <v>0.40581516562102543</v>
      </c>
      <c r="Q98" s="331">
        <f>IF(Q$7=0,0,Q$7/OIS!Q$5*1000)</f>
        <v>0.40727412912311761</v>
      </c>
      <c r="R98" s="331">
        <f>IF(R$7=0,0,R$7/OIS!R$5*1000)</f>
        <v>0.39744042745656788</v>
      </c>
      <c r="S98" s="331">
        <f>IF(S$7=0,0,S$7/OIS!S$5*1000)</f>
        <v>0.35981400355549642</v>
      </c>
      <c r="T98" s="331">
        <f>IF(T$7=0,0,T$7/OIS!T$5*1000)</f>
        <v>0.30877106972589863</v>
      </c>
      <c r="U98" s="331">
        <f>IF(U$7=0,0,U$7/OIS!U$5*1000)</f>
        <v>0.30333547123721522</v>
      </c>
      <c r="V98" s="331">
        <f>IF(V$7=0,0,V$7/OIS!V$5*1000)</f>
        <v>0.3266500386924569</v>
      </c>
      <c r="W98" s="331">
        <f>IF(W$7=0,0,W$7/OIS!W$5*1000)</f>
        <v>0.32152148130647423</v>
      </c>
      <c r="X98" s="331">
        <f>IF(X$7=0,0,X$7/OIS!X$5*1000)</f>
        <v>0.37367896434061421</v>
      </c>
      <c r="Y98" s="331">
        <f>IF(Y$7=0,0,Y$7/OIS!Y$5*1000)</f>
        <v>0.32648369828637297</v>
      </c>
      <c r="DA98" s="177"/>
    </row>
    <row r="99" spans="1:105" ht="12" customHeight="1" x14ac:dyDescent="0.25">
      <c r="A99" s="173" t="s">
        <v>93</v>
      </c>
      <c r="B99" s="331">
        <f>IF(B$8=0,0,B$8/OIS!B$5*1000)</f>
        <v>0.3988996127105256</v>
      </c>
      <c r="C99" s="331">
        <f>IF(C$8=0,0,C$8/OIS!C$5*1000)</f>
        <v>0.42894760016168954</v>
      </c>
      <c r="D99" s="331">
        <f>IF(D$8=0,0,D$8/OIS!D$5*1000)</f>
        <v>0.50872406271524329</v>
      </c>
      <c r="E99" s="331">
        <f>IF(E$8=0,0,E$8/OIS!E$5*1000)</f>
        <v>0.53659881688204447</v>
      </c>
      <c r="F99" s="331">
        <f>IF(F$8=0,0,F$8/OIS!F$5*1000)</f>
        <v>0.47351237160564208</v>
      </c>
      <c r="G99" s="331">
        <f>IF(G$8=0,0,G$8/OIS!G$5*1000)</f>
        <v>0.50160289070674247</v>
      </c>
      <c r="H99" s="331">
        <f>IF(H$8=0,0,H$8/OIS!H$5*1000)</f>
        <v>0.49382500109824612</v>
      </c>
      <c r="I99" s="331">
        <f>IF(I$8=0,0,I$8/OIS!I$5*1000)</f>
        <v>0.4637906382967607</v>
      </c>
      <c r="J99" s="331">
        <f>IF(J$8=0,0,J$8/OIS!J$5*1000)</f>
        <v>0.50592087435908439</v>
      </c>
      <c r="K99" s="331">
        <f>IF(K$8=0,0,K$8/OIS!K$5*1000)</f>
        <v>0.46476280103641326</v>
      </c>
      <c r="L99" s="331">
        <f>IF(L$8=0,0,L$8/OIS!L$5*1000)</f>
        <v>0.47451983144689885</v>
      </c>
      <c r="M99" s="331">
        <f>IF(M$8=0,0,M$8/OIS!M$5*1000)</f>
        <v>0.62636425918470473</v>
      </c>
      <c r="N99" s="331">
        <f>IF(N$8=0,0,N$8/OIS!N$5*1000)</f>
        <v>0.652114742365558</v>
      </c>
      <c r="O99" s="331">
        <f>IF(O$8=0,0,O$8/OIS!O$5*1000)</f>
        <v>0.65202038672963736</v>
      </c>
      <c r="P99" s="331">
        <f>IF(P$8=0,0,P$8/OIS!P$5*1000)</f>
        <v>0.70431121695482524</v>
      </c>
      <c r="Q99" s="331">
        <f>IF(Q$8=0,0,Q$8/OIS!Q$5*1000)</f>
        <v>0.71016426790934639</v>
      </c>
      <c r="R99" s="331">
        <f>IF(R$8=0,0,R$8/OIS!R$5*1000)</f>
        <v>0.68701787574842665</v>
      </c>
      <c r="S99" s="331">
        <f>IF(S$8=0,0,S$8/OIS!S$5*1000)</f>
        <v>0.60995483074109025</v>
      </c>
      <c r="T99" s="331">
        <f>IF(T$8=0,0,T$8/OIS!T$5*1000)</f>
        <v>0.52997999913002924</v>
      </c>
      <c r="U99" s="331">
        <f>IF(U$8=0,0,U$8/OIS!U$5*1000)</f>
        <v>0.54025268922224345</v>
      </c>
      <c r="V99" s="331">
        <f>IF(V$8=0,0,V$8/OIS!V$5*1000)</f>
        <v>0.57729729371087546</v>
      </c>
      <c r="W99" s="331">
        <f>IF(W$8=0,0,W$8/OIS!W$5*1000)</f>
        <v>0.60344650129697663</v>
      </c>
      <c r="X99" s="331">
        <f>IF(X$8=0,0,X$8/OIS!X$5*1000)</f>
        <v>0.70048785263423385</v>
      </c>
      <c r="Y99" s="331">
        <f>IF(Y$8=0,0,Y$8/OIS!Y$5*1000)</f>
        <v>0.60760114326708037</v>
      </c>
      <c r="DA99" s="177"/>
    </row>
    <row r="100" spans="1:105" ht="12" customHeight="1" x14ac:dyDescent="0.25">
      <c r="A100" s="173" t="s">
        <v>94</v>
      </c>
      <c r="B100" s="331">
        <f>IF(B$9=0,0,B$9/OIS!B$5*1000)</f>
        <v>0.21444350770420534</v>
      </c>
      <c r="C100" s="331">
        <f>IF(C$9=0,0,C$9/OIS!C$5*1000)</f>
        <v>0.23300708224679414</v>
      </c>
      <c r="D100" s="331">
        <f>IF(D$9=0,0,D$9/OIS!D$5*1000)</f>
        <v>0.27880589602697248</v>
      </c>
      <c r="E100" s="331">
        <f>IF(E$9=0,0,E$9/OIS!E$5*1000)</f>
        <v>0.29594426773091992</v>
      </c>
      <c r="F100" s="331">
        <f>IF(F$9=0,0,F$9/OIS!F$5*1000)</f>
        <v>0.25696865478101533</v>
      </c>
      <c r="G100" s="331">
        <f>IF(G$9=0,0,G$9/OIS!G$5*1000)</f>
        <v>0.27082873557816262</v>
      </c>
      <c r="H100" s="331">
        <f>IF(H$9=0,0,H$9/OIS!H$5*1000)</f>
        <v>0.26826708413943201</v>
      </c>
      <c r="I100" s="331">
        <f>IF(I$9=0,0,I$9/OIS!I$5*1000)</f>
        <v>0.24805672916518257</v>
      </c>
      <c r="J100" s="331">
        <f>IF(J$9=0,0,J$9/OIS!J$5*1000)</f>
        <v>0.26760390715738447</v>
      </c>
      <c r="K100" s="331">
        <f>IF(K$9=0,0,K$9/OIS!K$5*1000)</f>
        <v>0.23663730899133104</v>
      </c>
      <c r="L100" s="331">
        <f>IF(L$9=0,0,L$9/OIS!L$5*1000)</f>
        <v>0.23314551041221251</v>
      </c>
      <c r="M100" s="331">
        <f>IF(M$9=0,0,M$9/OIS!M$5*1000)</f>
        <v>0.25372189491778796</v>
      </c>
      <c r="N100" s="331">
        <f>IF(N$9=0,0,N$9/OIS!N$5*1000)</f>
        <v>0.26282932078375826</v>
      </c>
      <c r="O100" s="331">
        <f>IF(O$9=0,0,O$9/OIS!O$5*1000)</f>
        <v>0.25870786473393109</v>
      </c>
      <c r="P100" s="331">
        <f>IF(P$9=0,0,P$9/OIS!P$5*1000)</f>
        <v>0.28101643926744835</v>
      </c>
      <c r="Q100" s="331">
        <f>IF(Q$9=0,0,Q$9/OIS!Q$5*1000)</f>
        <v>0.27960968296954231</v>
      </c>
      <c r="R100" s="331">
        <f>IF(R$9=0,0,R$9/OIS!R$5*1000)</f>
        <v>0.27722490520426007</v>
      </c>
      <c r="S100" s="331">
        <f>IF(S$9=0,0,S$9/OIS!S$5*1000)</f>
        <v>0.25972918860018041</v>
      </c>
      <c r="T100" s="331">
        <f>IF(T$9=0,0,T$9/OIS!T$5*1000)</f>
        <v>0.21811489654171143</v>
      </c>
      <c r="U100" s="331">
        <f>IF(U$9=0,0,U$9/OIS!U$5*1000)</f>
        <v>0.20000818124985711</v>
      </c>
      <c r="V100" s="331">
        <f>IF(V$9=0,0,V$9/OIS!V$5*1000)</f>
        <v>0.21864126528946984</v>
      </c>
      <c r="W100" s="331">
        <f>IF(W$9=0,0,W$9/OIS!W$5*1000)</f>
        <v>0.1895797849928528</v>
      </c>
      <c r="X100" s="331">
        <f>IF(X$9=0,0,X$9/OIS!X$5*1000)</f>
        <v>0.22095239920652351</v>
      </c>
      <c r="Y100" s="331">
        <f>IF(Y$9=0,0,Y$9/OIS!Y$5*1000)</f>
        <v>0.19626025589184351</v>
      </c>
      <c r="DA100" s="177"/>
    </row>
    <row r="101" spans="1:105" ht="12" customHeight="1" x14ac:dyDescent="0.25">
      <c r="A101" s="56" t="s">
        <v>95</v>
      </c>
      <c r="B101" s="332">
        <f>IF(B$10=0,0,B$10/OIS!B$5*1000)</f>
        <v>0.89484097284901853</v>
      </c>
      <c r="C101" s="332">
        <f>IF(C$10=0,0,C$10/OIS!C$5*1000)</f>
        <v>0.92451076161065915</v>
      </c>
      <c r="D101" s="332">
        <f>IF(D$10=0,0,D$10/OIS!D$5*1000)</f>
        <v>0.90369788076097524</v>
      </c>
      <c r="E101" s="332">
        <f>IF(E$10=0,0,E$10/OIS!E$5*1000)</f>
        <v>0.85336941005896794</v>
      </c>
      <c r="F101" s="332">
        <f>IF(F$10=0,0,F$10/OIS!F$5*1000)</f>
        <v>0.75599270202717705</v>
      </c>
      <c r="G101" s="332">
        <f>IF(G$10=0,0,G$10/OIS!G$5*1000)</f>
        <v>0.8122489679139453</v>
      </c>
      <c r="H101" s="332">
        <f>IF(H$10=0,0,H$10/OIS!H$5*1000)</f>
        <v>0.85140846967884543</v>
      </c>
      <c r="I101" s="332">
        <f>IF(I$10=0,0,I$10/OIS!I$5*1000)</f>
        <v>0.82765726752184177</v>
      </c>
      <c r="J101" s="332">
        <f>IF(J$10=0,0,J$10/OIS!J$5*1000)</f>
        <v>0.82680453842382273</v>
      </c>
      <c r="K101" s="332">
        <f>IF(K$10=0,0,K$10/OIS!K$5*1000)</f>
        <v>0.72088305105240014</v>
      </c>
      <c r="L101" s="332">
        <f>IF(L$10=0,0,L$10/OIS!L$5*1000)</f>
        <v>0.67424600145938662</v>
      </c>
      <c r="M101" s="332">
        <f>IF(M$10=0,0,M$10/OIS!M$5*1000)</f>
        <v>0.66013773944890941</v>
      </c>
      <c r="N101" s="332">
        <f>IF(N$10=0,0,N$10/OIS!N$5*1000)</f>
        <v>0.68076587275849376</v>
      </c>
      <c r="O101" s="332">
        <f>IF(O$10=0,0,O$10/OIS!O$5*1000)</f>
        <v>0.65751718540950066</v>
      </c>
      <c r="P101" s="332">
        <f>IF(P$10=0,0,P$10/OIS!P$5*1000)</f>
        <v>0.71446129252269563</v>
      </c>
      <c r="Q101" s="332">
        <f>IF(Q$10=0,0,Q$10/OIS!Q$5*1000)</f>
        <v>0.71239052979940043</v>
      </c>
      <c r="R101" s="332">
        <f>IF(R$10=0,0,R$10/OIS!R$5*1000)</f>
        <v>0.7029290621160017</v>
      </c>
      <c r="S101" s="332">
        <f>IF(S$10=0,0,S$10/OIS!S$5*1000)</f>
        <v>0.63432685631725128</v>
      </c>
      <c r="T101" s="332">
        <f>IF(T$10=0,0,T$10/OIS!T$5*1000)</f>
        <v>0.51600895873514285</v>
      </c>
      <c r="U101" s="332">
        <f>IF(U$10=0,0,U$10/OIS!U$5*1000)</f>
        <v>0.46959216970699241</v>
      </c>
      <c r="V101" s="332">
        <f>IF(V$10=0,0,V$10/OIS!V$5*1000)</f>
        <v>0.5162369071003724</v>
      </c>
      <c r="W101" s="332">
        <f>IF(W$10=0,0,W$10/OIS!W$5*1000)</f>
        <v>0.49477138151748068</v>
      </c>
      <c r="X101" s="332">
        <f>IF(X$10=0,0,X$10/OIS!X$5*1000)</f>
        <v>0.55268304411432445</v>
      </c>
      <c r="Y101" s="332">
        <f>IF(Y$10=0,0,Y$10/OIS!Y$5*1000)</f>
        <v>0.49911296561529034</v>
      </c>
      <c r="DA101" s="68"/>
    </row>
    <row r="102" spans="1:105" ht="12" customHeight="1" x14ac:dyDescent="0.25">
      <c r="A102" s="174" t="s">
        <v>3057</v>
      </c>
      <c r="B102" s="348">
        <f>IF(B$16=0,0,B$16/OIS!B$5*1000)</f>
        <v>6.014642499704375</v>
      </c>
      <c r="C102" s="348">
        <f>IF(C$16=0,0,C$16/OIS!C$5*1000)</f>
        <v>5.7623606138719259</v>
      </c>
      <c r="D102" s="348">
        <f>IF(D$16=0,0,D$16/OIS!D$5*1000)</f>
        <v>3.8252251715314194</v>
      </c>
      <c r="E102" s="348">
        <f>IF(E$16=0,0,E$16/OIS!E$5*1000)</f>
        <v>2.3487501050375053</v>
      </c>
      <c r="F102" s="348">
        <f>IF(F$16=0,0,F$16/OIS!F$5*1000)</f>
        <v>2.77633837346553</v>
      </c>
      <c r="G102" s="348">
        <f>IF(G$16=0,0,G$16/OIS!G$5*1000)</f>
        <v>2.9859425313640044</v>
      </c>
      <c r="H102" s="348">
        <f>IF(H$16=0,0,H$16/OIS!H$5*1000)</f>
        <v>3.020579497362875</v>
      </c>
      <c r="I102" s="348">
        <f>IF(I$16=0,0,I$16/OIS!I$5*1000)</f>
        <v>3.3401040595095282</v>
      </c>
      <c r="J102" s="348">
        <f>IF(J$16=0,0,J$16/OIS!J$5*1000)</f>
        <v>2.6326213259023059</v>
      </c>
      <c r="K102" s="348">
        <f>IF(K$16=0,0,K$16/OIS!K$5*1000)</f>
        <v>2.8925613149491709</v>
      </c>
      <c r="L102" s="348">
        <f>IF(L$16=0,0,L$16/OIS!L$5*1000)</f>
        <v>2.9007205669864446</v>
      </c>
      <c r="M102" s="348">
        <f>IF(M$16=0,0,M$16/OIS!M$5*1000)</f>
        <v>2.8107739322003003</v>
      </c>
      <c r="N102" s="348">
        <f>IF(N$16=0,0,N$16/OIS!N$5*1000)</f>
        <v>3.1918890789216552</v>
      </c>
      <c r="O102" s="348">
        <f>IF(O$16=0,0,O$16/OIS!O$5*1000)</f>
        <v>3.3671304617247753</v>
      </c>
      <c r="P102" s="348">
        <f>IF(P$16=0,0,P$16/OIS!P$5*1000)</f>
        <v>2.5330333532882214</v>
      </c>
      <c r="Q102" s="348">
        <f>IF(Q$16=0,0,Q$16/OIS!Q$5*1000)</f>
        <v>1.9831745515247701</v>
      </c>
      <c r="R102" s="348">
        <f>IF(R$16=0,0,R$16/OIS!R$5*1000)</f>
        <v>1.8173867440596585</v>
      </c>
      <c r="S102" s="348">
        <f>IF(S$16=0,0,S$16/OIS!S$5*1000)</f>
        <v>1.8968062682772013</v>
      </c>
      <c r="T102" s="348">
        <f>IF(T$16=0,0,T$16/OIS!T$5*1000)</f>
        <v>2.4269065706393755</v>
      </c>
      <c r="U102" s="348">
        <f>IF(U$16=0,0,U$16/OIS!U$5*1000)</f>
        <v>2.9733328806535533</v>
      </c>
      <c r="V102" s="348">
        <f>IF(V$16=0,0,V$16/OIS!V$5*1000)</f>
        <v>2.4430668327511644</v>
      </c>
      <c r="W102" s="348">
        <f>IF(W$16=0,0,W$16/OIS!W$5*1000)</f>
        <v>4.4231564498969087</v>
      </c>
      <c r="X102" s="348">
        <f>IF(X$16=0,0,X$16/OIS!X$5*1000)</f>
        <v>3.3176592304897392</v>
      </c>
      <c r="Y102" s="348">
        <f>IF(Y$16=0,0,Y$16/OIS!Y$5*1000)</f>
        <v>3.2818948946579116</v>
      </c>
      <c r="DA102" s="178"/>
    </row>
    <row r="103" spans="1:105" ht="12" customHeight="1" x14ac:dyDescent="0.25">
      <c r="A103" s="174" t="s">
        <v>3069</v>
      </c>
      <c r="B103" s="348">
        <f>IF(B$27=0,0,B$27/OIS!B$5*1000)</f>
        <v>7.6483180397739332</v>
      </c>
      <c r="C103" s="348">
        <f>IF(C$27=0,0,C$27/OIS!C$5*1000)</f>
        <v>7.1595328215716494</v>
      </c>
      <c r="D103" s="348">
        <f>IF(D$27=0,0,D$27/OIS!D$5*1000)</f>
        <v>5.3268936526691935</v>
      </c>
      <c r="E103" s="348">
        <f>IF(E$27=0,0,E$27/OIS!E$5*1000)</f>
        <v>3.5172392988447152</v>
      </c>
      <c r="F103" s="348">
        <f>IF(F$27=0,0,F$27/OIS!F$5*1000)</f>
        <v>4.1619383114207702</v>
      </c>
      <c r="G103" s="348">
        <f>IF(G$27=0,0,G$27/OIS!G$5*1000)</f>
        <v>4.3464149954921902</v>
      </c>
      <c r="H103" s="348">
        <f>IF(H$27=0,0,H$27/OIS!H$5*1000)</f>
        <v>4.0885892770429315</v>
      </c>
      <c r="I103" s="348">
        <f>IF(I$27=0,0,I$27/OIS!I$5*1000)</f>
        <v>4.2845457749698799</v>
      </c>
      <c r="J103" s="348">
        <f>IF(J$27=0,0,J$27/OIS!J$5*1000)</f>
        <v>3.6885093359140755</v>
      </c>
      <c r="K103" s="348">
        <f>IF(K$27=0,0,K$27/OIS!K$5*1000)</f>
        <v>4.353313161398666</v>
      </c>
      <c r="L103" s="348">
        <f>IF(L$27=0,0,L$27/OIS!L$5*1000)</f>
        <v>4.6440366167147582</v>
      </c>
      <c r="M103" s="348">
        <f>IF(M$27=0,0,M$27/OIS!M$5*1000)</f>
        <v>4.7774681153709482</v>
      </c>
      <c r="N103" s="348">
        <f>IF(N$27=0,0,N$27/OIS!N$5*1000)</f>
        <v>5.3942107844861171</v>
      </c>
      <c r="O103" s="348">
        <f>IF(O$27=0,0,O$27/OIS!O$5*1000)</f>
        <v>5.4174260994045591</v>
      </c>
      <c r="P103" s="348">
        <f>IF(P$27=0,0,P$27/OIS!P$5*1000)</f>
        <v>4.7475447011866097</v>
      </c>
      <c r="Q103" s="348">
        <f>IF(Q$27=0,0,Q$27/OIS!Q$5*1000)</f>
        <v>4.1482249870725694</v>
      </c>
      <c r="R103" s="348">
        <f>IF(R$27=0,0,R$27/OIS!R$5*1000)</f>
        <v>3.9585411325443403</v>
      </c>
      <c r="S103" s="348">
        <f>IF(S$27=0,0,S$27/OIS!S$5*1000)</f>
        <v>3.8983282114220548</v>
      </c>
      <c r="T103" s="348">
        <f>IF(T$27=0,0,T$27/OIS!T$5*1000)</f>
        <v>4.5735480647293185</v>
      </c>
      <c r="U103" s="348">
        <f>IF(U$27=0,0,U$27/OIS!U$5*1000)</f>
        <v>5.1663196317876077</v>
      </c>
      <c r="V103" s="348">
        <f>IF(V$27=0,0,V$27/OIS!V$5*1000)</f>
        <v>4.4609451640574749</v>
      </c>
      <c r="W103" s="348">
        <f>IF(W$27=0,0,W$27/OIS!W$5*1000)</f>
        <v>5.890936297266915</v>
      </c>
      <c r="X103" s="348">
        <f>IF(X$27=0,0,X$27/OIS!X$5*1000)</f>
        <v>4.6898521848538284</v>
      </c>
      <c r="Y103" s="348">
        <f>IF(Y$27=0,0,Y$27/OIS!Y$5*1000)</f>
        <v>4.5541984674687512</v>
      </c>
      <c r="DA103" s="178"/>
    </row>
    <row r="104" spans="1:105" ht="12" customHeight="1" x14ac:dyDescent="0.25">
      <c r="A104" s="174" t="s">
        <v>3079</v>
      </c>
      <c r="B104" s="348">
        <f>IF(B$35=0,0,B$35/OIS!B$5*1000)</f>
        <v>1.7058244220578336</v>
      </c>
      <c r="C104" s="348">
        <f>IF(C$35=0,0,C$35/OIS!C$5*1000)</f>
        <v>1.6478970356155234</v>
      </c>
      <c r="D104" s="348">
        <f>IF(D$35=0,0,D$35/OIS!D$5*1000)</f>
        <v>1.0566638255165828</v>
      </c>
      <c r="E104" s="348">
        <f>IF(E$35=0,0,E$35/OIS!E$5*1000)</f>
        <v>0.63375132619380925</v>
      </c>
      <c r="F104" s="348">
        <f>IF(F$35=0,0,F$35/OIS!F$5*1000)</f>
        <v>0.74597231454759627</v>
      </c>
      <c r="G104" s="348">
        <f>IF(G$35=0,0,G$35/OIS!G$5*1000)</f>
        <v>0.81473834867567874</v>
      </c>
      <c r="H104" s="348">
        <f>IF(H$35=0,0,H$35/OIS!H$5*1000)</f>
        <v>0.85078588606029792</v>
      </c>
      <c r="I104" s="348">
        <f>IF(I$35=0,0,I$35/OIS!I$5*1000)</f>
        <v>0.96431703246447287</v>
      </c>
      <c r="J104" s="348">
        <f>IF(J$35=0,0,J$35/OIS!J$5*1000)</f>
        <v>0.75118169383817357</v>
      </c>
      <c r="K104" s="348">
        <f>IF(K$35=0,0,K$35/OIS!K$5*1000)</f>
        <v>0.80022111554630782</v>
      </c>
      <c r="L104" s="348">
        <f>IF(L$35=0,0,L$35/OIS!L$5*1000)</f>
        <v>0.78426891709632374</v>
      </c>
      <c r="M104" s="348">
        <f>IF(M$35=0,0,M$35/OIS!M$5*1000)</f>
        <v>0.79305997123674843</v>
      </c>
      <c r="N104" s="348">
        <f>IF(N$35=0,0,N$35/OIS!N$5*1000)</f>
        <v>0.89436492835115378</v>
      </c>
      <c r="O104" s="348">
        <f>IF(O$35=0,0,O$35/OIS!O$5*1000)</f>
        <v>0.96361647626165459</v>
      </c>
      <c r="P104" s="348">
        <f>IF(P$35=0,0,P$35/OIS!P$5*1000)</f>
        <v>0.69639230833904397</v>
      </c>
      <c r="Q104" s="348">
        <f>IF(Q$35=0,0,Q$35/OIS!Q$5*1000)</f>
        <v>0.53381970074976481</v>
      </c>
      <c r="R104" s="348">
        <f>IF(R$35=0,0,R$35/OIS!R$5*1000)</f>
        <v>0.47521973870913353</v>
      </c>
      <c r="S104" s="348">
        <f>IF(S$35=0,0,S$35/OIS!S$5*1000)</f>
        <v>0.48968019926299777</v>
      </c>
      <c r="T104" s="348">
        <f>IF(T$35=0,0,T$35/OIS!T$5*1000)</f>
        <v>0.63635937664202968</v>
      </c>
      <c r="U104" s="348">
        <f>IF(U$35=0,0,U$35/OIS!U$5*1000)</f>
        <v>0.8222242590206742</v>
      </c>
      <c r="V104" s="348">
        <f>IF(V$35=0,0,V$35/OIS!V$5*1000)</f>
        <v>0.67586663367546818</v>
      </c>
      <c r="W104" s="348">
        <f>IF(W$35=0,0,W$35/OIS!W$5*1000)</f>
        <v>1.3830420627065423</v>
      </c>
      <c r="X104" s="348">
        <f>IF(X$35=0,0,X$35/OIS!X$5*1000)</f>
        <v>1.0686353467158674</v>
      </c>
      <c r="Y104" s="348">
        <f>IF(Y$35=0,0,Y$35/OIS!Y$5*1000)</f>
        <v>1.0413681275828119</v>
      </c>
      <c r="DA104" s="178"/>
    </row>
    <row r="105" spans="1:105" ht="12" customHeight="1" x14ac:dyDescent="0.25">
      <c r="A105" s="174" t="s">
        <v>3101</v>
      </c>
      <c r="B105" s="348">
        <f>IF(B$54=0,0,B$54/OIS!B$5*1000)</f>
        <v>0.40126718266630179</v>
      </c>
      <c r="C105" s="348">
        <f>IF(C$54=0,0,C$54/OIS!C$5*1000)</f>
        <v>0.38757123544780386</v>
      </c>
      <c r="D105" s="348">
        <f>IF(D$54=0,0,D$54/OIS!D$5*1000)</f>
        <v>0.27477610979356121</v>
      </c>
      <c r="E105" s="348">
        <f>IF(E$54=0,0,E$54/OIS!E$5*1000)</f>
        <v>0.18889312884569859</v>
      </c>
      <c r="F105" s="348">
        <f>IF(F$54=0,0,F$54/OIS!F$5*1000)</f>
        <v>0.21699143243775079</v>
      </c>
      <c r="G105" s="348">
        <f>IF(G$54=0,0,G$54/OIS!G$5*1000)</f>
        <v>0.23892353003458006</v>
      </c>
      <c r="H105" s="348">
        <f>IF(H$54=0,0,H$54/OIS!H$5*1000)</f>
        <v>0.24128248060216934</v>
      </c>
      <c r="I105" s="348">
        <f>IF(I$54=0,0,I$54/OIS!I$5*1000)</f>
        <v>0.27140876927666563</v>
      </c>
      <c r="J105" s="348">
        <f>IF(J$54=0,0,J$54/OIS!J$5*1000)</f>
        <v>0.24376541425222314</v>
      </c>
      <c r="K105" s="348">
        <f>IF(K$54=0,0,K$54/OIS!K$5*1000)</f>
        <v>0.27197368963039337</v>
      </c>
      <c r="L105" s="348">
        <f>IF(L$54=0,0,L$54/OIS!L$5*1000)</f>
        <v>0.29350711038601196</v>
      </c>
      <c r="M105" s="348">
        <f>IF(M$54=0,0,M$54/OIS!M$5*1000)</f>
        <v>0.48427543765379683</v>
      </c>
      <c r="N105" s="348">
        <f>IF(N$54=0,0,N$54/OIS!N$5*1000)</f>
        <v>0.52185911335576374</v>
      </c>
      <c r="O105" s="348">
        <f>IF(O$54=0,0,O$54/OIS!O$5*1000)</f>
        <v>0.5467482319238286</v>
      </c>
      <c r="P105" s="348">
        <f>IF(P$54=0,0,P$54/OIS!P$5*1000)</f>
        <v>0.51537378925479793</v>
      </c>
      <c r="Q105" s="348">
        <f>IF(Q$54=0,0,Q$54/OIS!Q$5*1000)</f>
        <v>0.49509501048197735</v>
      </c>
      <c r="R105" s="348">
        <f>IF(R$54=0,0,R$54/OIS!R$5*1000)</f>
        <v>0.452192171984031</v>
      </c>
      <c r="S105" s="348">
        <f>IF(S$54=0,0,S$54/OIS!S$5*1000)</f>
        <v>0.37835182890719415</v>
      </c>
      <c r="T105" s="348">
        <f>IF(T$54=0,0,T$54/OIS!T$5*1000)</f>
        <v>0.39240562258555955</v>
      </c>
      <c r="U105" s="348">
        <f>IF(U$54=0,0,U$54/OIS!U$5*1000)</f>
        <v>0.49628067084173905</v>
      </c>
      <c r="V105" s="348">
        <f>IF(V$54=0,0,V$54/OIS!V$5*1000)</f>
        <v>0.4754494928262466</v>
      </c>
      <c r="W105" s="348">
        <f>IF(W$54=0,0,W$54/OIS!W$5*1000)</f>
        <v>0.74307989904530669</v>
      </c>
      <c r="X105" s="348">
        <f>IF(X$54=0,0,X$54/OIS!X$5*1000)</f>
        <v>0.74924858848037934</v>
      </c>
      <c r="Y105" s="348">
        <f>IF(Y$54=0,0,Y$54/OIS!Y$5*1000)</f>
        <v>0.66101415062530999</v>
      </c>
      <c r="DA105" s="178"/>
    </row>
    <row r="106" spans="1:105" ht="12" customHeight="1" x14ac:dyDescent="0.25">
      <c r="A106" s="174" t="s">
        <v>3122</v>
      </c>
      <c r="B106" s="348">
        <f>IF(B$68=0,0,B$68/OIS!B$5*1000)</f>
        <v>0.44878489902754504</v>
      </c>
      <c r="C106" s="348">
        <f>IF(C$68=0,0,C$68/OIS!C$5*1000)</f>
        <v>0.62611166201591406</v>
      </c>
      <c r="D106" s="348">
        <f>IF(D$68=0,0,D$68/OIS!D$5*1000)</f>
        <v>0.57393985528448022</v>
      </c>
      <c r="E106" s="348">
        <f>IF(E$68=0,0,E$68/OIS!E$5*1000)</f>
        <v>0.9354503348803368</v>
      </c>
      <c r="F106" s="348">
        <f>IF(F$68=0,0,F$68/OIS!F$5*1000)</f>
        <v>1.1247629774908177</v>
      </c>
      <c r="G106" s="348">
        <f>IF(G$68=0,0,G$68/OIS!G$5*1000)</f>
        <v>1.049896283628037</v>
      </c>
      <c r="H106" s="348">
        <f>IF(H$68=0,0,H$68/OIS!H$5*1000)</f>
        <v>0.69425578236729568</v>
      </c>
      <c r="I106" s="348">
        <f>IF(I$68=0,0,I$68/OIS!I$5*1000)</f>
        <v>0.58130045300818389</v>
      </c>
      <c r="J106" s="348">
        <f>IF(J$68=0,0,J$68/OIS!J$5*1000)</f>
        <v>0.44881681549452151</v>
      </c>
      <c r="K106" s="348">
        <f>IF(K$68=0,0,K$68/OIS!K$5*1000)</f>
        <v>0.47115860236947188</v>
      </c>
      <c r="L106" s="348">
        <f>IF(L$68=0,0,L$68/OIS!L$5*1000)</f>
        <v>0.8020030778736027</v>
      </c>
      <c r="M106" s="348">
        <f>IF(M$68=0,0,M$68/OIS!M$5*1000)</f>
        <v>0.58555829176785767</v>
      </c>
      <c r="N106" s="348">
        <f>IF(N$68=0,0,N$68/OIS!N$5*1000)</f>
        <v>0.72818348485428386</v>
      </c>
      <c r="O106" s="348">
        <f>IF(O$68=0,0,O$68/OIS!O$5*1000)</f>
        <v>0.90956497125918767</v>
      </c>
      <c r="P106" s="348">
        <f>IF(P$68=0,0,P$68/OIS!P$5*1000)</f>
        <v>0.55079628665863045</v>
      </c>
      <c r="Q106" s="348">
        <f>IF(Q$68=0,0,Q$68/OIS!Q$5*1000)</f>
        <v>0.4750965632291021</v>
      </c>
      <c r="R106" s="348">
        <f>IF(R$68=0,0,R$68/OIS!R$5*1000)</f>
        <v>0.64798657917893077</v>
      </c>
      <c r="S106" s="348">
        <f>IF(S$68=0,0,S$68/OIS!S$5*1000)</f>
        <v>1.0626963759741554</v>
      </c>
      <c r="T106" s="348">
        <f>IF(T$68=0,0,T$68/OIS!T$5*1000)</f>
        <v>1.4333038811279319</v>
      </c>
      <c r="U106" s="348">
        <f>IF(U$68=0,0,U$68/OIS!U$5*1000)</f>
        <v>1.5292825766386851</v>
      </c>
      <c r="V106" s="348">
        <f>IF(V$68=0,0,V$68/OIS!V$5*1000)</f>
        <v>1.3641453748158501</v>
      </c>
      <c r="W106" s="348">
        <f>IF(W$68=0,0,W$68/OIS!W$5*1000)</f>
        <v>0.78138185580879393</v>
      </c>
      <c r="X106" s="348">
        <f>IF(X$68=0,0,X$68/OIS!X$5*1000)</f>
        <v>0.5874509672869388</v>
      </c>
      <c r="Y106" s="348">
        <f>IF(Y$68=0,0,Y$68/OIS!Y$5*1000)</f>
        <v>0.59957494300624614</v>
      </c>
      <c r="DA106" s="178"/>
    </row>
    <row r="107" spans="1:105" ht="12" customHeight="1" x14ac:dyDescent="0.25">
      <c r="A107" s="41" t="s">
        <v>3120</v>
      </c>
      <c r="B107" s="333">
        <f>IF(B$69=0,0,B$69/OIS!B$5*1000)</f>
        <v>4.5424767704176761</v>
      </c>
      <c r="C107" s="333">
        <f>IF(C$69=0,0,C$69/OIS!C$5*1000)</f>
        <v>4.825524472284175</v>
      </c>
      <c r="D107" s="333">
        <f>IF(D$69=0,0,D$69/OIS!D$5*1000)</f>
        <v>5.6625456386815918</v>
      </c>
      <c r="E107" s="333">
        <f>IF(E$69=0,0,E$69/OIS!E$5*1000)</f>
        <v>5.9271477119016751</v>
      </c>
      <c r="F107" s="333">
        <f>IF(F$69=0,0,F$69/OIS!F$5*1000)</f>
        <v>5.3329060211437778</v>
      </c>
      <c r="G107" s="333">
        <f>IF(G$69=0,0,G$69/OIS!G$5*1000)</f>
        <v>5.6832316821699065</v>
      </c>
      <c r="H107" s="333">
        <f>IF(H$69=0,0,H$69/OIS!H$5*1000)</f>
        <v>5.5549286186902229</v>
      </c>
      <c r="I107" s="333">
        <f>IF(I$69=0,0,I$69/OIS!I$5*1000)</f>
        <v>5.3126135931813865</v>
      </c>
      <c r="J107" s="333">
        <f>IF(J$69=0,0,J$69/OIS!J$5*1000)</f>
        <v>5.8684570236449112</v>
      </c>
      <c r="K107" s="333">
        <f>IF(K$69=0,0,K$69/OIS!K$5*1000)</f>
        <v>5.616639268007412</v>
      </c>
      <c r="L107" s="333">
        <f>IF(L$69=0,0,L$69/OIS!L$5*1000)</f>
        <v>5.9420799806328812</v>
      </c>
      <c r="M107" s="333">
        <f>IF(M$69=0,0,M$69/OIS!M$5*1000)</f>
        <v>9.1689349175056201</v>
      </c>
      <c r="N107" s="333">
        <f>IF(N$69=0,0,N$69/OIS!N$5*1000)</f>
        <v>9.5783428173392817</v>
      </c>
      <c r="O107" s="333">
        <f>IF(O$69=0,0,O$69/OIS!O$5*1000)</f>
        <v>9.6771291285686729</v>
      </c>
      <c r="P107" s="333">
        <f>IF(P$69=0,0,P$69/OIS!P$5*1000)</f>
        <v>10.414931277432109</v>
      </c>
      <c r="Q107" s="333">
        <f>IF(Q$69=0,0,Q$69/OIS!Q$5*1000)</f>
        <v>10.593281488203809</v>
      </c>
      <c r="R107" s="333">
        <f>IF(R$69=0,0,R$69/OIS!R$5*1000)</f>
        <v>10.082953872610716</v>
      </c>
      <c r="S107" s="333">
        <f>IF(S$69=0,0,S$69/OIS!S$5*1000)</f>
        <v>8.6183008716789082</v>
      </c>
      <c r="T107" s="333">
        <f>IF(T$69=0,0,T$69/OIS!T$5*1000)</f>
        <v>7.6737525064352692</v>
      </c>
      <c r="U107" s="333">
        <f>IF(U$69=0,0,U$69/OIS!U$5*1000)</f>
        <v>8.3703902301499475</v>
      </c>
      <c r="V107" s="333">
        <f>IF(V$69=0,0,V$69/OIS!V$5*1000)</f>
        <v>8.8236767426712763</v>
      </c>
      <c r="W107" s="333">
        <f>IF(W$69=0,0,W$69/OIS!W$5*1000)</f>
        <v>10.179220513745177</v>
      </c>
      <c r="X107" s="333">
        <f>IF(X$69=0,0,X$69/OIS!X$5*1000)</f>
        <v>11.794426556867629</v>
      </c>
      <c r="Y107" s="333">
        <f>IF(Y$69=0,0,Y$69/OIS!Y$5*1000)</f>
        <v>10.117440722087682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useful energy demand"</f>
        <v>LU: Other industrial sectors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21.39516261290035</v>
      </c>
      <c r="C5" s="223">
        <v>21.322750809092319</v>
      </c>
      <c r="D5" s="223">
        <v>20.950109237737109</v>
      </c>
      <c r="E5" s="223">
        <v>32.400705442066077</v>
      </c>
      <c r="F5" s="223">
        <v>26.124715336954921</v>
      </c>
      <c r="G5" s="223">
        <v>25.034739474344789</v>
      </c>
      <c r="H5" s="223">
        <v>24.11254008202236</v>
      </c>
      <c r="I5" s="223">
        <v>24.65742760652968</v>
      </c>
      <c r="J5" s="223">
        <v>24.247242856309931</v>
      </c>
      <c r="K5" s="223">
        <v>20.10383972563163</v>
      </c>
      <c r="L5" s="223">
        <v>20.579384631618591</v>
      </c>
      <c r="M5" s="223">
        <v>24.620280459288882</v>
      </c>
      <c r="N5" s="223">
        <v>24.897548246873431</v>
      </c>
      <c r="O5" s="223">
        <v>26.522373279043581</v>
      </c>
      <c r="P5" s="223">
        <v>26.70978820341535</v>
      </c>
      <c r="Q5" s="223">
        <v>27.0336324001637</v>
      </c>
      <c r="R5" s="223">
        <v>29.825169545206801</v>
      </c>
      <c r="S5" s="223">
        <v>27.380278717605339</v>
      </c>
      <c r="T5" s="223">
        <v>20.82076057604181</v>
      </c>
      <c r="U5" s="223">
        <v>23.200206114462691</v>
      </c>
      <c r="V5" s="223">
        <v>23.165774098762181</v>
      </c>
      <c r="W5" s="223">
        <v>52.91717423278093</v>
      </c>
      <c r="X5" s="223">
        <v>54.750684996289159</v>
      </c>
      <c r="Y5" s="223">
        <v>46.007943882160703</v>
      </c>
      <c r="DA5" s="89" t="s">
        <v>3123</v>
      </c>
    </row>
    <row r="6" spans="1:105" ht="12" customHeight="1" x14ac:dyDescent="0.25">
      <c r="A6" s="55" t="s">
        <v>91</v>
      </c>
      <c r="B6" s="259">
        <v>0.67399853903667029</v>
      </c>
      <c r="C6" s="259">
        <v>0.7252165531111292</v>
      </c>
      <c r="D6" s="259">
        <v>0.94947274064476717</v>
      </c>
      <c r="E6" s="259">
        <v>1.762192784715074</v>
      </c>
      <c r="F6" s="259">
        <v>1.243327782976122</v>
      </c>
      <c r="G6" s="259">
        <v>1.184276562974824</v>
      </c>
      <c r="H6" s="259">
        <v>1.158239725351847</v>
      </c>
      <c r="I6" s="259">
        <v>1.0954638130068679</v>
      </c>
      <c r="J6" s="259">
        <v>1.1958013893534281</v>
      </c>
      <c r="K6" s="259">
        <v>0.87890131658904891</v>
      </c>
      <c r="L6" s="259">
        <v>0.85480321156324235</v>
      </c>
      <c r="M6" s="259">
        <v>0.90164665371354302</v>
      </c>
      <c r="N6" s="259">
        <v>0.88079365075264837</v>
      </c>
      <c r="O6" s="259">
        <v>0.9053138848929303</v>
      </c>
      <c r="P6" s="259">
        <v>1.0109397206735511</v>
      </c>
      <c r="Q6" s="259">
        <v>1.0577872474622241</v>
      </c>
      <c r="R6" s="259">
        <v>1.2041616188666431</v>
      </c>
      <c r="S6" s="259">
        <v>1.1282654251213811</v>
      </c>
      <c r="T6" s="259">
        <v>0.74041568571838356</v>
      </c>
      <c r="U6" s="259">
        <v>0.69609261589854476</v>
      </c>
      <c r="V6" s="259">
        <v>0.76966832334598712</v>
      </c>
      <c r="W6" s="259">
        <v>1.268024848890746</v>
      </c>
      <c r="X6" s="259">
        <v>1.510767457231263</v>
      </c>
      <c r="Y6" s="259">
        <v>1.253007813999016</v>
      </c>
      <c r="DA6" s="67" t="s">
        <v>3124</v>
      </c>
    </row>
    <row r="7" spans="1:105" ht="12" customHeight="1" x14ac:dyDescent="0.25">
      <c r="A7" s="173" t="s">
        <v>92</v>
      </c>
      <c r="B7" s="224">
        <v>7.6439189126630502E-2</v>
      </c>
      <c r="C7" s="224">
        <v>8.1812727216885067E-2</v>
      </c>
      <c r="D7" s="224">
        <v>0.10663618376963729</v>
      </c>
      <c r="E7" s="224">
        <v>0.19731055424790009</v>
      </c>
      <c r="F7" s="224">
        <v>0.140352136870949</v>
      </c>
      <c r="G7" s="224">
        <v>0.13403842098168869</v>
      </c>
      <c r="H7" s="224">
        <v>0.1306835068469247</v>
      </c>
      <c r="I7" s="224">
        <v>0.12458226816260939</v>
      </c>
      <c r="J7" s="224">
        <v>0.13676794104281689</v>
      </c>
      <c r="K7" s="224">
        <v>0.1024980247893449</v>
      </c>
      <c r="L7" s="224">
        <v>0.1015457771586776</v>
      </c>
      <c r="M7" s="224">
        <v>0.1185821794363232</v>
      </c>
      <c r="N7" s="224">
        <v>0.1161747016432411</v>
      </c>
      <c r="O7" s="224">
        <v>0.1204244621250144</v>
      </c>
      <c r="P7" s="224">
        <v>0.1340716011582842</v>
      </c>
      <c r="Q7" s="224">
        <v>0.14129869371236711</v>
      </c>
      <c r="R7" s="224">
        <v>0.15878235877448851</v>
      </c>
      <c r="S7" s="224">
        <v>0.14456967907534449</v>
      </c>
      <c r="T7" s="224">
        <v>9.6620436909020627E-2</v>
      </c>
      <c r="U7" s="224">
        <v>9.6177543918798444E-2</v>
      </c>
      <c r="V7" s="224">
        <v>0.1050398380877848</v>
      </c>
      <c r="W7" s="224">
        <v>0.19180249552209269</v>
      </c>
      <c r="X7" s="224">
        <v>0.22797785799914971</v>
      </c>
      <c r="Y7" s="224">
        <v>0.18669058414976411</v>
      </c>
      <c r="DA7" s="177" t="s">
        <v>3125</v>
      </c>
    </row>
    <row r="8" spans="1:105" ht="12" customHeight="1" x14ac:dyDescent="0.25">
      <c r="A8" s="173" t="s">
        <v>93</v>
      </c>
      <c r="B8" s="224">
        <v>0.64644493080658771</v>
      </c>
      <c r="C8" s="224">
        <v>0.68872245085329242</v>
      </c>
      <c r="D8" s="224">
        <v>0.89421717344202745</v>
      </c>
      <c r="E8" s="224">
        <v>1.650153209795864</v>
      </c>
      <c r="F8" s="224">
        <v>1.1821858353507551</v>
      </c>
      <c r="G8" s="224">
        <v>1.1315803264180131</v>
      </c>
      <c r="H8" s="224">
        <v>1.100282582722472</v>
      </c>
      <c r="I8" s="224">
        <v>1.05609363260959</v>
      </c>
      <c r="J8" s="224">
        <v>1.165013983105329</v>
      </c>
      <c r="K8" s="224">
        <v>0.88734652896043131</v>
      </c>
      <c r="L8" s="224">
        <v>0.89225046418337017</v>
      </c>
      <c r="M8" s="224">
        <v>1.1216315361227081</v>
      </c>
      <c r="N8" s="224">
        <v>1.1009622464760469</v>
      </c>
      <c r="O8" s="224">
        <v>1.147590249919062</v>
      </c>
      <c r="P8" s="224">
        <v>1.2751401935919451</v>
      </c>
      <c r="Q8" s="224">
        <v>1.350186506096672</v>
      </c>
      <c r="R8" s="224">
        <v>1.504471351349377</v>
      </c>
      <c r="S8" s="224">
        <v>1.3434907208561639</v>
      </c>
      <c r="T8" s="224">
        <v>0.90915209187783974</v>
      </c>
      <c r="U8" s="224">
        <v>0.93875945568662356</v>
      </c>
      <c r="V8" s="224">
        <v>1.0174765111521971</v>
      </c>
      <c r="W8" s="224">
        <v>1.971282236616573</v>
      </c>
      <c r="X8" s="224">
        <v>2.3401232289857199</v>
      </c>
      <c r="Y8" s="224">
        <v>1.903247824559952</v>
      </c>
      <c r="DA8" s="177" t="s">
        <v>3126</v>
      </c>
    </row>
    <row r="9" spans="1:105" ht="12" customHeight="1" x14ac:dyDescent="0.25">
      <c r="A9" s="173" t="s">
        <v>94</v>
      </c>
      <c r="B9" s="224">
        <v>0.24395290343073961</v>
      </c>
      <c r="C9" s="224">
        <v>0.26272588138394681</v>
      </c>
      <c r="D9" s="224">
        <v>0.34422396366745339</v>
      </c>
      <c r="E9" s="224">
        <v>0.63919448367573894</v>
      </c>
      <c r="F9" s="224">
        <v>0.45037441396857142</v>
      </c>
      <c r="G9" s="224">
        <v>0.42879415342799432</v>
      </c>
      <c r="H9" s="224">
        <v>0.41958696701415188</v>
      </c>
      <c r="I9" s="224">
        <v>0.39631616543773779</v>
      </c>
      <c r="J9" s="224">
        <v>0.43219842869548458</v>
      </c>
      <c r="K9" s="224">
        <v>0.31659613914596962</v>
      </c>
      <c r="L9" s="224">
        <v>0.30691352309425951</v>
      </c>
      <c r="M9" s="224">
        <v>0.31754594405665959</v>
      </c>
      <c r="N9" s="224">
        <v>0.31002115013544812</v>
      </c>
      <c r="O9" s="224">
        <v>0.31810406730386681</v>
      </c>
      <c r="P9" s="224">
        <v>0.35543569660855989</v>
      </c>
      <c r="Q9" s="224">
        <v>0.37135987947812171</v>
      </c>
      <c r="R9" s="224">
        <v>0.42386363568691349</v>
      </c>
      <c r="S9" s="224">
        <v>0.39941590600808269</v>
      </c>
      <c r="T9" s="224">
        <v>0.26117118141411971</v>
      </c>
      <c r="U9" s="224">
        <v>0.24265649076865339</v>
      </c>
      <c r="V9" s="224">
        <v>0.26900779293443172</v>
      </c>
      <c r="W9" s="224">
        <v>0.43307747932618768</v>
      </c>
      <c r="X9" s="224">
        <v>0.51627541657692499</v>
      </c>
      <c r="Y9" s="224">
        <v>0.42948040824684031</v>
      </c>
      <c r="DA9" s="177" t="s">
        <v>3127</v>
      </c>
    </row>
    <row r="10" spans="1:105" ht="12" customHeight="1" x14ac:dyDescent="0.25">
      <c r="A10" s="56" t="s">
        <v>95</v>
      </c>
      <c r="B10" s="260">
        <v>1.6583741333359561</v>
      </c>
      <c r="C10" s="260">
        <v>1.706163648821635</v>
      </c>
      <c r="D10" s="260">
        <v>1.8773261343431289</v>
      </c>
      <c r="E10" s="260">
        <v>3.161402071060099</v>
      </c>
      <c r="F10" s="260">
        <v>2.2459359111370651</v>
      </c>
      <c r="G10" s="260">
        <v>2.1781604352967099</v>
      </c>
      <c r="H10" s="260">
        <v>2.2530148274031649</v>
      </c>
      <c r="I10" s="260">
        <v>2.2210140211707938</v>
      </c>
      <c r="J10" s="260">
        <v>2.2692855611841769</v>
      </c>
      <c r="K10" s="260">
        <v>1.626130917099758</v>
      </c>
      <c r="L10" s="260">
        <v>1.499524450836123</v>
      </c>
      <c r="M10" s="260">
        <v>1.427403738583308</v>
      </c>
      <c r="N10" s="260">
        <v>1.378838767787133</v>
      </c>
      <c r="O10" s="260">
        <v>1.383344707479216</v>
      </c>
      <c r="P10" s="260">
        <v>1.5739650875452169</v>
      </c>
      <c r="Q10" s="260">
        <v>1.6577613967042779</v>
      </c>
      <c r="R10" s="260">
        <v>1.8847024585590759</v>
      </c>
      <c r="S10" s="260">
        <v>1.7062805862123691</v>
      </c>
      <c r="T10" s="260">
        <v>1.067568330940547</v>
      </c>
      <c r="U10" s="260">
        <v>0.97045174272775048</v>
      </c>
      <c r="V10" s="260">
        <v>1.0992448690275789</v>
      </c>
      <c r="W10" s="260">
        <v>1.866587470219464</v>
      </c>
      <c r="X10" s="260">
        <v>2.222552594599982</v>
      </c>
      <c r="Y10" s="260">
        <v>1.861953528337811</v>
      </c>
      <c r="DA10" s="68" t="s">
        <v>3128</v>
      </c>
    </row>
    <row r="11" spans="1:105" ht="12" customHeight="1" x14ac:dyDescent="0.25">
      <c r="A11" s="37" t="s">
        <v>159</v>
      </c>
      <c r="B11" s="226">
        <v>8.4531418403857687E-3</v>
      </c>
      <c r="C11" s="226">
        <v>1.099743744281363E-2</v>
      </c>
      <c r="D11" s="226">
        <v>9.5604911058796982E-3</v>
      </c>
      <c r="E11" s="226">
        <v>7.0969626470491244E-3</v>
      </c>
      <c r="F11" s="226">
        <v>6.6601832541991679E-3</v>
      </c>
      <c r="G11" s="226">
        <v>5.4694590661163913E-3</v>
      </c>
      <c r="H11" s="226">
        <v>2.4936033573902039E-3</v>
      </c>
      <c r="I11" s="226">
        <v>2.1319311979027689E-3</v>
      </c>
      <c r="J11" s="226">
        <v>2.6086633877319769E-3</v>
      </c>
      <c r="K11" s="226">
        <v>2.4986756469776309E-3</v>
      </c>
      <c r="L11" s="226">
        <v>5.6436954279621698E-3</v>
      </c>
      <c r="M11" s="226">
        <v>1.424629019126481E-3</v>
      </c>
      <c r="N11" s="226">
        <v>6.230150743351673E-3</v>
      </c>
      <c r="O11" s="226">
        <v>8.3752228109690383E-3</v>
      </c>
      <c r="P11" s="226">
        <v>2.4856247582225989E-3</v>
      </c>
      <c r="Q11" s="226">
        <v>8.6070024236154245E-4</v>
      </c>
      <c r="R11" s="226">
        <v>1.349952216063318E-3</v>
      </c>
      <c r="S11" s="226">
        <v>5.7552597340492931E-3</v>
      </c>
      <c r="T11" s="226">
        <v>1.4926950893688061E-2</v>
      </c>
      <c r="U11" s="226">
        <v>3.5460041761277789E-2</v>
      </c>
      <c r="V11" s="226">
        <v>2.0811617138747369E-2</v>
      </c>
      <c r="W11" s="226">
        <v>3.2053197982396059E-2</v>
      </c>
      <c r="X11" s="226">
        <v>1.3197247427376079E-2</v>
      </c>
      <c r="Y11" s="226">
        <v>1.6849748312447701E-2</v>
      </c>
      <c r="DA11" s="69" t="s">
        <v>3129</v>
      </c>
    </row>
    <row r="12" spans="1:105" ht="12" customHeight="1" x14ac:dyDescent="0.25">
      <c r="A12" s="37" t="s">
        <v>35</v>
      </c>
      <c r="B12" s="226">
        <v>0.62378438985646811</v>
      </c>
      <c r="C12" s="226">
        <v>0.59288014009703183</v>
      </c>
      <c r="D12" s="226">
        <v>0.38665778776102572</v>
      </c>
      <c r="E12" s="226">
        <v>0.36783945171592181</v>
      </c>
      <c r="F12" s="226">
        <v>0.39020274393510912</v>
      </c>
      <c r="G12" s="226">
        <v>0.38939932506921759</v>
      </c>
      <c r="H12" s="226">
        <v>0.42323883631951198</v>
      </c>
      <c r="I12" s="226">
        <v>0.49846852418974558</v>
      </c>
      <c r="J12" s="226">
        <v>0.36308063058345402</v>
      </c>
      <c r="K12" s="226">
        <v>0.31714905103955138</v>
      </c>
      <c r="L12" s="226">
        <v>0.26893930298973773</v>
      </c>
      <c r="M12" s="226">
        <v>0.1145276752119153</v>
      </c>
      <c r="N12" s="226">
        <v>0.1309068878518973</v>
      </c>
      <c r="O12" s="226">
        <v>0.15036951726961459</v>
      </c>
      <c r="P12" s="226">
        <v>6.0388680714889113E-2</v>
      </c>
      <c r="Q12" s="226">
        <v>2.9163599859101441E-2</v>
      </c>
      <c r="R12" s="226">
        <v>2.7582521089321181E-2</v>
      </c>
      <c r="S12" s="226">
        <v>4.0418600674409819E-2</v>
      </c>
      <c r="T12" s="226">
        <v>6.6217623512278265E-2</v>
      </c>
      <c r="U12" s="226">
        <v>8.7535529976980775E-2</v>
      </c>
      <c r="V12" s="226">
        <v>5.1063200732892437E-2</v>
      </c>
      <c r="W12" s="226">
        <v>0.47288352538927853</v>
      </c>
      <c r="X12" s="226">
        <v>0.19448309534501881</v>
      </c>
      <c r="Y12" s="226">
        <v>0.23176459854595141</v>
      </c>
      <c r="DA12" s="69" t="s">
        <v>3130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3131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3132</v>
      </c>
    </row>
    <row r="15" spans="1:105" ht="12" customHeight="1" x14ac:dyDescent="0.25">
      <c r="A15" s="37" t="s">
        <v>40</v>
      </c>
      <c r="B15" s="226">
        <v>1.026136601639102</v>
      </c>
      <c r="C15" s="226">
        <v>1.102286071281789</v>
      </c>
      <c r="D15" s="226">
        <v>1.481107855476224</v>
      </c>
      <c r="E15" s="226">
        <v>2.786465656697128</v>
      </c>
      <c r="F15" s="226">
        <v>1.8490729839477571</v>
      </c>
      <c r="G15" s="226">
        <v>1.7832916511613759</v>
      </c>
      <c r="H15" s="226">
        <v>1.8272823877262629</v>
      </c>
      <c r="I15" s="226">
        <v>1.7204135657831461</v>
      </c>
      <c r="J15" s="226">
        <v>1.903596267212992</v>
      </c>
      <c r="K15" s="226">
        <v>1.306483190413229</v>
      </c>
      <c r="L15" s="226">
        <v>1.224941452418423</v>
      </c>
      <c r="M15" s="226">
        <v>1.311451434352267</v>
      </c>
      <c r="N15" s="226">
        <v>1.241701729191885</v>
      </c>
      <c r="O15" s="226">
        <v>1.2245999673986321</v>
      </c>
      <c r="P15" s="226">
        <v>1.511090782072106</v>
      </c>
      <c r="Q15" s="226">
        <v>1.6277370966028151</v>
      </c>
      <c r="R15" s="226">
        <v>1.8557699852536911</v>
      </c>
      <c r="S15" s="226">
        <v>1.6601067258039099</v>
      </c>
      <c r="T15" s="226">
        <v>0.98642375653458048</v>
      </c>
      <c r="U15" s="226">
        <v>0.84745617098949189</v>
      </c>
      <c r="V15" s="226">
        <v>1.0273700511559389</v>
      </c>
      <c r="W15" s="226">
        <v>1.3616507468477901</v>
      </c>
      <c r="X15" s="226">
        <v>2.0148722518275881</v>
      </c>
      <c r="Y15" s="226">
        <v>1.613339181479412</v>
      </c>
      <c r="DA15" s="69" t="s">
        <v>3133</v>
      </c>
    </row>
    <row r="16" spans="1:105" ht="12" customHeight="1" x14ac:dyDescent="0.25">
      <c r="A16" s="57" t="s">
        <v>3057</v>
      </c>
      <c r="B16" s="261">
        <v>5.9665789493297341</v>
      </c>
      <c r="C16" s="261">
        <v>5.6660949611375724</v>
      </c>
      <c r="D16" s="261">
        <v>4.1193196739129574</v>
      </c>
      <c r="E16" s="261">
        <v>4.4437640030593322</v>
      </c>
      <c r="F16" s="261">
        <v>4.2834158326799976</v>
      </c>
      <c r="G16" s="261">
        <v>4.1928848744004048</v>
      </c>
      <c r="H16" s="261">
        <v>4.225310245335848</v>
      </c>
      <c r="I16" s="261">
        <v>4.8013176708011773</v>
      </c>
      <c r="J16" s="261">
        <v>3.8532685495424901</v>
      </c>
      <c r="K16" s="261">
        <v>3.4893302682932421</v>
      </c>
      <c r="L16" s="261">
        <v>3.3749110360432861</v>
      </c>
      <c r="M16" s="261">
        <v>3.110956103256644</v>
      </c>
      <c r="N16" s="261">
        <v>3.3328535113177069</v>
      </c>
      <c r="O16" s="261">
        <v>3.6759015510549862</v>
      </c>
      <c r="P16" s="261">
        <v>2.8283434456776759</v>
      </c>
      <c r="Q16" s="261">
        <v>2.319283123559492</v>
      </c>
      <c r="R16" s="261">
        <v>2.434684086336532</v>
      </c>
      <c r="S16" s="261">
        <v>2.5477394981495798</v>
      </c>
      <c r="T16" s="261">
        <v>2.5185273443504852</v>
      </c>
      <c r="U16" s="261">
        <v>3.1415846679458941</v>
      </c>
      <c r="V16" s="261">
        <v>2.6325103654685531</v>
      </c>
      <c r="W16" s="261">
        <v>9.048565635974553</v>
      </c>
      <c r="X16" s="261">
        <v>6.9421185255395752</v>
      </c>
      <c r="Y16" s="261">
        <v>6.4370849410640636</v>
      </c>
      <c r="DA16" s="70" t="s">
        <v>3134</v>
      </c>
    </row>
    <row r="17" spans="1:105" ht="12" customHeight="1" x14ac:dyDescent="0.25">
      <c r="A17" s="46" t="s">
        <v>28</v>
      </c>
      <c r="B17" s="229">
        <v>0.33381022234995789</v>
      </c>
      <c r="C17" s="229">
        <v>0.24272828770420099</v>
      </c>
      <c r="D17" s="229">
        <v>0.1985267605835796</v>
      </c>
      <c r="E17" s="229">
        <v>0.2095887784190491</v>
      </c>
      <c r="F17" s="229">
        <v>0.2124952085439947</v>
      </c>
      <c r="G17" s="229">
        <v>0.20802696010412791</v>
      </c>
      <c r="H17" s="229">
        <v>0.19657707347750861</v>
      </c>
      <c r="I17" s="229">
        <v>0.2045826852674483</v>
      </c>
      <c r="J17" s="229">
        <v>0.2006315952126633</v>
      </c>
      <c r="K17" s="229">
        <v>0.22540865340100649</v>
      </c>
      <c r="L17" s="229">
        <v>0.30408395840759772</v>
      </c>
      <c r="M17" s="229">
        <v>0.24588295384283351</v>
      </c>
      <c r="N17" s="229">
        <v>0.27459935487681347</v>
      </c>
      <c r="O17" s="229">
        <v>0.1951467309383321</v>
      </c>
      <c r="P17" s="229">
        <v>0.20908196321346309</v>
      </c>
      <c r="Q17" s="229">
        <v>0.1838860067276851</v>
      </c>
      <c r="R17" s="229">
        <v>0.21819946551979361</v>
      </c>
      <c r="S17" s="229">
        <v>0.15406665427759589</v>
      </c>
      <c r="T17" s="229">
        <v>0.16411504168747609</v>
      </c>
      <c r="U17" s="229">
        <v>0.14471960646717141</v>
      </c>
      <c r="V17" s="229">
        <v>0.12756042196999551</v>
      </c>
      <c r="W17" s="229">
        <v>8.8848140922912086E-2</v>
      </c>
      <c r="X17" s="229">
        <v>4.3403243526596171E-2</v>
      </c>
      <c r="Y17" s="229">
        <v>8.7140707351004237E-2</v>
      </c>
      <c r="DA17" s="73" t="s">
        <v>3135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3136</v>
      </c>
    </row>
    <row r="19" spans="1:105" ht="12" customHeight="1" x14ac:dyDescent="0.25">
      <c r="A19" s="46" t="s">
        <v>31</v>
      </c>
      <c r="B19" s="229">
        <v>1.8440287002907241</v>
      </c>
      <c r="C19" s="229">
        <v>1.6558003975504021</v>
      </c>
      <c r="D19" s="229">
        <v>1.120637925527215</v>
      </c>
      <c r="E19" s="229">
        <v>1.1224561104332531</v>
      </c>
      <c r="F19" s="229">
        <v>0.56031020677263033</v>
      </c>
      <c r="G19" s="229">
        <v>0.56004004690938036</v>
      </c>
      <c r="H19" s="229">
        <v>0.37382842886107798</v>
      </c>
      <c r="I19" s="229">
        <v>0.37565283027311458</v>
      </c>
      <c r="J19" s="229">
        <v>0.38684619324818847</v>
      </c>
      <c r="K19" s="229">
        <v>1.0444665571376891E-2</v>
      </c>
      <c r="L19" s="229">
        <v>6.9631103809883951E-3</v>
      </c>
      <c r="M19" s="229">
        <v>0</v>
      </c>
      <c r="N19" s="229">
        <v>7.7055381888871735E-4</v>
      </c>
      <c r="O19" s="229">
        <v>5.7032743843459844E-4</v>
      </c>
      <c r="P19" s="229">
        <v>4.4102547193061231E-3</v>
      </c>
      <c r="Q19" s="229">
        <v>3.836021006948168E-3</v>
      </c>
      <c r="R19" s="229">
        <v>1.33420208401956E-3</v>
      </c>
      <c r="S19" s="229">
        <v>7.0988411682043027E-3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3137</v>
      </c>
    </row>
    <row r="20" spans="1:105" ht="12" customHeight="1" x14ac:dyDescent="0.25">
      <c r="A20" s="46" t="s">
        <v>159</v>
      </c>
      <c r="B20" s="229">
        <v>6.7016156923153145E-2</v>
      </c>
      <c r="C20" s="229">
        <v>9.4797916972380894E-2</v>
      </c>
      <c r="D20" s="229">
        <v>9.0664037363220457E-2</v>
      </c>
      <c r="E20" s="229">
        <v>0.2125298707829994</v>
      </c>
      <c r="F20" s="229">
        <v>0.2054182381764551</v>
      </c>
      <c r="G20" s="229">
        <v>0.1566809605237498</v>
      </c>
      <c r="H20" s="229">
        <v>6.5931846289076307E-2</v>
      </c>
      <c r="I20" s="229">
        <v>4.9414404525440998E-2</v>
      </c>
      <c r="J20" s="229">
        <v>3.8595229832067472E-2</v>
      </c>
      <c r="K20" s="229">
        <v>3.1683183996699942E-2</v>
      </c>
      <c r="L20" s="229">
        <v>8.0435400285649078E-2</v>
      </c>
      <c r="M20" s="229">
        <v>4.1412903746009602E-2</v>
      </c>
      <c r="N20" s="229">
        <v>0.1637295622798666</v>
      </c>
      <c r="O20" s="229">
        <v>0.20817501660880749</v>
      </c>
      <c r="P20" s="229">
        <v>0.1009391732158568</v>
      </c>
      <c r="Q20" s="229">
        <v>5.8832215874759973E-2</v>
      </c>
      <c r="R20" s="229">
        <v>9.7639695038356247E-2</v>
      </c>
      <c r="S20" s="229">
        <v>0.27102343132309892</v>
      </c>
      <c r="T20" s="229">
        <v>0.39381623123623288</v>
      </c>
      <c r="U20" s="229">
        <v>0.78858723330844371</v>
      </c>
      <c r="V20" s="229">
        <v>0.68348317021593652</v>
      </c>
      <c r="W20" s="229">
        <v>0.59477490445569292</v>
      </c>
      <c r="X20" s="229">
        <v>0.47367184766592751</v>
      </c>
      <c r="Y20" s="229">
        <v>0.44541216955434632</v>
      </c>
      <c r="DA20" s="73" t="s">
        <v>3138</v>
      </c>
    </row>
    <row r="21" spans="1:105" ht="12" customHeight="1" x14ac:dyDescent="0.25">
      <c r="A21" s="46" t="s">
        <v>32</v>
      </c>
      <c r="B21" s="229">
        <v>0.63085131188922694</v>
      </c>
      <c r="C21" s="229">
        <v>0.67952859774770102</v>
      </c>
      <c r="D21" s="229">
        <v>0.59006071825640483</v>
      </c>
      <c r="E21" s="229">
        <v>0.60419017944778208</v>
      </c>
      <c r="F21" s="229">
        <v>0.48239552337014369</v>
      </c>
      <c r="G21" s="229">
        <v>0.31681611880874239</v>
      </c>
      <c r="H21" s="229">
        <v>0.22549352842965581</v>
      </c>
      <c r="I21" s="229">
        <v>0.15729979821512241</v>
      </c>
      <c r="J21" s="229">
        <v>9.950279673931671E-2</v>
      </c>
      <c r="K21" s="229">
        <v>0.1108962467479917</v>
      </c>
      <c r="L21" s="229">
        <v>0.33699293247276429</v>
      </c>
      <c r="M21" s="229">
        <v>0.1400661439153075</v>
      </c>
      <c r="N21" s="229">
        <v>0.1167540799515762</v>
      </c>
      <c r="O21" s="229">
        <v>0.22740000099064431</v>
      </c>
      <c r="P21" s="229">
        <v>0.18370390230602571</v>
      </c>
      <c r="Q21" s="229">
        <v>0.14627734976487189</v>
      </c>
      <c r="R21" s="229">
        <v>0.19927473653316691</v>
      </c>
      <c r="S21" s="229">
        <v>0.34439834731997498</v>
      </c>
      <c r="T21" s="229">
        <v>0.39885910942178843</v>
      </c>
      <c r="U21" s="229">
        <v>0.29772042033167401</v>
      </c>
      <c r="V21" s="229">
        <v>0.16502513367164159</v>
      </c>
      <c r="W21" s="229">
        <v>0.16757146744725379</v>
      </c>
      <c r="X21" s="229">
        <v>0.14120901567908639</v>
      </c>
      <c r="Y21" s="229">
        <v>0.152421075674879</v>
      </c>
      <c r="DA21" s="73" t="s">
        <v>3139</v>
      </c>
    </row>
    <row r="22" spans="1:105" ht="12" customHeight="1" x14ac:dyDescent="0.25">
      <c r="A22" s="46" t="s">
        <v>33</v>
      </c>
      <c r="B22" s="229">
        <v>0.61041630295545113</v>
      </c>
      <c r="C22" s="229">
        <v>0.6104163029554408</v>
      </c>
      <c r="D22" s="229">
        <v>0.30520815147698238</v>
      </c>
      <c r="E22" s="229">
        <v>0.30520815147765418</v>
      </c>
      <c r="F22" s="229">
        <v>0.30520815147711428</v>
      </c>
      <c r="G22" s="229">
        <v>0.30520815147710989</v>
      </c>
      <c r="H22" s="229">
        <v>0.30520815147680791</v>
      </c>
      <c r="I22" s="229">
        <v>0.30520815147673508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3140</v>
      </c>
    </row>
    <row r="23" spans="1:105" ht="12" customHeight="1" x14ac:dyDescent="0.25">
      <c r="A23" s="46" t="s">
        <v>35</v>
      </c>
      <c r="B23" s="229">
        <v>2.4804562549212199</v>
      </c>
      <c r="C23" s="229">
        <v>2.3828234582074481</v>
      </c>
      <c r="D23" s="229">
        <v>1.814222080705556</v>
      </c>
      <c r="E23" s="229">
        <v>1.989790912498594</v>
      </c>
      <c r="F23" s="229">
        <v>2.5175885043396602</v>
      </c>
      <c r="G23" s="229">
        <v>2.6461126365772949</v>
      </c>
      <c r="H23" s="229">
        <v>3.0582712168017219</v>
      </c>
      <c r="I23" s="229">
        <v>3.7091598010433149</v>
      </c>
      <c r="J23" s="229">
        <v>3.1276927345102541</v>
      </c>
      <c r="K23" s="229">
        <v>3.110897518576166</v>
      </c>
      <c r="L23" s="229">
        <v>2.646435634496286</v>
      </c>
      <c r="M23" s="229">
        <v>2.6835941017524938</v>
      </c>
      <c r="N23" s="229">
        <v>2.7597117339588588</v>
      </c>
      <c r="O23" s="229">
        <v>2.962430585910389</v>
      </c>
      <c r="P23" s="229">
        <v>2.2684813686795389</v>
      </c>
      <c r="Q23" s="229">
        <v>1.8727665057191909</v>
      </c>
      <c r="R23" s="229">
        <v>1.8656504219438319</v>
      </c>
      <c r="S23" s="229">
        <v>1.7211739479188419</v>
      </c>
      <c r="T23" s="229">
        <v>1.511978577713867</v>
      </c>
      <c r="U23" s="229">
        <v>1.8561136893787999</v>
      </c>
      <c r="V23" s="229">
        <v>1.6049821676835201</v>
      </c>
      <c r="W23" s="229">
        <v>8.144655126366823</v>
      </c>
      <c r="X23" s="229">
        <v>6.2353184821985419</v>
      </c>
      <c r="Y23" s="229">
        <v>5.7011899626543947</v>
      </c>
      <c r="DA23" s="73" t="s">
        <v>3141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3142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3143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1.72882264317025E-2</v>
      </c>
      <c r="O26" s="229">
        <v>8.2178889168379107E-2</v>
      </c>
      <c r="P26" s="229">
        <v>6.1726783543485111E-2</v>
      </c>
      <c r="Q26" s="229">
        <v>5.3685024466036173E-2</v>
      </c>
      <c r="R26" s="229">
        <v>5.2585565217364218E-2</v>
      </c>
      <c r="S26" s="229">
        <v>4.9978276141864529E-2</v>
      </c>
      <c r="T26" s="229">
        <v>4.9758384291120498E-2</v>
      </c>
      <c r="U26" s="229">
        <v>5.4443718459805023E-2</v>
      </c>
      <c r="V26" s="229">
        <v>5.1459471927459879E-2</v>
      </c>
      <c r="W26" s="229">
        <v>5.2715996781868897E-2</v>
      </c>
      <c r="X26" s="229">
        <v>4.8515936469422483E-2</v>
      </c>
      <c r="Y26" s="229">
        <v>5.0921025829440449E-2</v>
      </c>
      <c r="DA26" s="73" t="s">
        <v>3144</v>
      </c>
    </row>
    <row r="27" spans="1:105" ht="12" customHeight="1" x14ac:dyDescent="0.25">
      <c r="A27" s="57" t="s">
        <v>3069</v>
      </c>
      <c r="B27" s="261">
        <f t="shared" ref="B27:Y27" si="0">B28+B34</f>
        <v>4.5744517348739411</v>
      </c>
      <c r="C27" s="261">
        <f t="shared" si="0"/>
        <v>4.2752225795830894</v>
      </c>
      <c r="D27" s="261">
        <f t="shared" si="0"/>
        <v>3.4819998631329301</v>
      </c>
      <c r="E27" s="261">
        <f t="shared" si="0"/>
        <v>4.0371308407294535</v>
      </c>
      <c r="F27" s="261">
        <f t="shared" si="0"/>
        <v>3.8799400488943911</v>
      </c>
      <c r="G27" s="261">
        <f t="shared" si="0"/>
        <v>3.6837357204455081</v>
      </c>
      <c r="H27" s="261">
        <f t="shared" si="0"/>
        <v>3.4552275056967963</v>
      </c>
      <c r="I27" s="261">
        <f t="shared" si="0"/>
        <v>3.719198951688635</v>
      </c>
      <c r="J27" s="261">
        <f t="shared" si="0"/>
        <v>3.2347172404029552</v>
      </c>
      <c r="K27" s="261">
        <f t="shared" si="0"/>
        <v>3.1337696568571514</v>
      </c>
      <c r="L27" s="261">
        <f t="shared" si="0"/>
        <v>3.2185267423029269</v>
      </c>
      <c r="M27" s="261">
        <f t="shared" si="0"/>
        <v>3.2089767773270341</v>
      </c>
      <c r="N27" s="261">
        <f t="shared" si="0"/>
        <v>3.4049811965115739</v>
      </c>
      <c r="O27" s="261">
        <f t="shared" si="0"/>
        <v>3.6092853034523129</v>
      </c>
      <c r="P27" s="261">
        <f t="shared" si="0"/>
        <v>3.2573044146603314</v>
      </c>
      <c r="Q27" s="261">
        <f t="shared" si="0"/>
        <v>3.0072190616011518</v>
      </c>
      <c r="R27" s="261">
        <f t="shared" si="0"/>
        <v>3.2835989699289212</v>
      </c>
      <c r="S27" s="261">
        <f t="shared" si="0"/>
        <v>3.2394390829088477</v>
      </c>
      <c r="T27" s="261">
        <f t="shared" si="0"/>
        <v>2.902254937909408</v>
      </c>
      <c r="U27" s="261">
        <f t="shared" si="0"/>
        <v>3.3394798893120403</v>
      </c>
      <c r="V27" s="261">
        <f t="shared" si="0"/>
        <v>2.9496130603277506</v>
      </c>
      <c r="W27" s="261">
        <f t="shared" si="0"/>
        <v>7.5000772698966571</v>
      </c>
      <c r="X27" s="261">
        <f t="shared" si="0"/>
        <v>6.203551778268098</v>
      </c>
      <c r="Y27" s="261">
        <f t="shared" si="0"/>
        <v>5.5977755330743637</v>
      </c>
      <c r="DA27" s="70"/>
    </row>
    <row r="28" spans="1:105" ht="12" customHeight="1" x14ac:dyDescent="0.25">
      <c r="A28" s="60" t="s">
        <v>3070</v>
      </c>
      <c r="B28" s="262">
        <v>4.4988713459248144</v>
      </c>
      <c r="C28" s="262">
        <v>4.2027524519092001</v>
      </c>
      <c r="D28" s="262">
        <v>3.396788262825412</v>
      </c>
      <c r="E28" s="262">
        <v>3.8912486100268229</v>
      </c>
      <c r="F28" s="262">
        <v>3.7538536926768389</v>
      </c>
      <c r="G28" s="262">
        <v>3.5564714233477481</v>
      </c>
      <c r="H28" s="262">
        <v>3.3390624456951699</v>
      </c>
      <c r="I28" s="262">
        <v>3.5893564423785058</v>
      </c>
      <c r="J28" s="262">
        <v>3.077220067400487</v>
      </c>
      <c r="K28" s="262">
        <v>2.9778282549771791</v>
      </c>
      <c r="L28" s="262">
        <v>3.0290577853158038</v>
      </c>
      <c r="M28" s="262">
        <v>2.7757312541422339</v>
      </c>
      <c r="N28" s="262">
        <v>2.974938894257507</v>
      </c>
      <c r="O28" s="262">
        <v>3.146608599556008</v>
      </c>
      <c r="P28" s="262">
        <v>2.748848217837673</v>
      </c>
      <c r="Q28" s="262">
        <v>2.4545678570497871</v>
      </c>
      <c r="R28" s="262">
        <v>2.6965663159986999</v>
      </c>
      <c r="S28" s="262">
        <v>2.7749558216782968</v>
      </c>
      <c r="T28" s="262">
        <v>2.5618844779444192</v>
      </c>
      <c r="U28" s="262">
        <v>2.9108201871504948</v>
      </c>
      <c r="V28" s="262">
        <v>2.5021647150466162</v>
      </c>
      <c r="W28" s="262">
        <v>6.3814380157987847</v>
      </c>
      <c r="X28" s="262">
        <v>4.881796219884702</v>
      </c>
      <c r="Y28" s="262">
        <v>4.5501731834837269</v>
      </c>
      <c r="DA28" s="72" t="s">
        <v>3145</v>
      </c>
    </row>
    <row r="29" spans="1:105" ht="12" customHeight="1" x14ac:dyDescent="0.25">
      <c r="A29" s="59" t="s">
        <v>28</v>
      </c>
      <c r="B29" s="230">
        <v>0.89957149316707841</v>
      </c>
      <c r="C29" s="230">
        <v>0.65411851880030913</v>
      </c>
      <c r="D29" s="230">
        <v>0.53500163414578072</v>
      </c>
      <c r="E29" s="230">
        <v>0.56481221283819028</v>
      </c>
      <c r="F29" s="230">
        <v>0.57264463231557239</v>
      </c>
      <c r="G29" s="230">
        <v>0.56060333264357343</v>
      </c>
      <c r="H29" s="230">
        <v>0.52974750223552924</v>
      </c>
      <c r="I29" s="230">
        <v>0.55132149748616632</v>
      </c>
      <c r="J29" s="230">
        <v>0.540673866759944</v>
      </c>
      <c r="K29" s="230">
        <v>0.60744454584181051</v>
      </c>
      <c r="L29" s="230">
        <v>0.81946340225045877</v>
      </c>
      <c r="M29" s="230">
        <v>0.66261989934160981</v>
      </c>
      <c r="N29" s="230">
        <v>0.74102165574996814</v>
      </c>
      <c r="O29" s="230">
        <v>0.52662212347234705</v>
      </c>
      <c r="P29" s="230">
        <v>0.56344641730311262</v>
      </c>
      <c r="Q29" s="230">
        <v>0.49554686636029538</v>
      </c>
      <c r="R29" s="230">
        <v>0.58801680075608398</v>
      </c>
      <c r="S29" s="230">
        <v>0.41518791503770902</v>
      </c>
      <c r="T29" s="230">
        <v>0.44226690262111101</v>
      </c>
      <c r="U29" s="230">
        <v>0.39086186512373849</v>
      </c>
      <c r="V29" s="230">
        <v>0.34461984895143599</v>
      </c>
      <c r="W29" s="230">
        <v>0.23996303720704809</v>
      </c>
      <c r="X29" s="230">
        <v>0.11728005553433971</v>
      </c>
      <c r="Y29" s="230">
        <v>0.23553569322874859</v>
      </c>
      <c r="DA29" s="71" t="s">
        <v>3146</v>
      </c>
    </row>
    <row r="30" spans="1:105" ht="12" customHeight="1" x14ac:dyDescent="0.25">
      <c r="A30" s="59" t="s">
        <v>31</v>
      </c>
      <c r="B30" s="230">
        <v>1.15183754888294</v>
      </c>
      <c r="C30" s="230">
        <v>1.039095587601149</v>
      </c>
      <c r="D30" s="230">
        <v>0.68201546607408259</v>
      </c>
      <c r="E30" s="230">
        <v>0.68085317535299883</v>
      </c>
      <c r="F30" s="230">
        <v>0.34100421046615881</v>
      </c>
      <c r="G30" s="230">
        <v>0.34117691253954902</v>
      </c>
      <c r="H30" s="230">
        <v>0.2271640076273034</v>
      </c>
      <c r="I30" s="230">
        <v>0.22599774294678149</v>
      </c>
      <c r="J30" s="230">
        <v>0.21884228701341549</v>
      </c>
      <c r="K30" s="230">
        <v>5.9086389904422394E-3</v>
      </c>
      <c r="L30" s="230">
        <v>3.939092660334694E-3</v>
      </c>
      <c r="M30" s="230">
        <v>0</v>
      </c>
      <c r="N30" s="230">
        <v>4.3764807003297558E-4</v>
      </c>
      <c r="O30" s="230">
        <v>3.2852674311805732E-4</v>
      </c>
      <c r="P30" s="230">
        <v>2.543216166939804E-3</v>
      </c>
      <c r="Q30" s="230">
        <v>2.2171865438415849E-3</v>
      </c>
      <c r="R30" s="230">
        <v>7.7044453355725796E-4</v>
      </c>
      <c r="S30" s="230">
        <v>4.0894433644046782E-3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3147</v>
      </c>
    </row>
    <row r="31" spans="1:105" ht="12" customHeight="1" x14ac:dyDescent="0.25">
      <c r="A31" s="59" t="s">
        <v>159</v>
      </c>
      <c r="B31" s="230">
        <v>0.1131013824382035</v>
      </c>
      <c r="C31" s="230">
        <v>0.16998255092125991</v>
      </c>
      <c r="D31" s="230">
        <v>0.16102042047069001</v>
      </c>
      <c r="E31" s="230">
        <v>0.49340809887210219</v>
      </c>
      <c r="F31" s="230">
        <v>0.47231002054187382</v>
      </c>
      <c r="G31" s="230">
        <v>0.34976936734922792</v>
      </c>
      <c r="H31" s="230">
        <v>0.1402830514848652</v>
      </c>
      <c r="I31" s="230">
        <v>9.9688339509187512E-2</v>
      </c>
      <c r="J31" s="230">
        <v>5.662824271494863E-2</v>
      </c>
      <c r="K31" s="230">
        <v>3.5229229910545237E-2</v>
      </c>
      <c r="L31" s="230">
        <v>0.10676724525958931</v>
      </c>
      <c r="M31" s="230">
        <v>5.0294219928696503E-2</v>
      </c>
      <c r="N31" s="230">
        <v>0.1829795578500481</v>
      </c>
      <c r="O31" s="230">
        <v>0.2753754820401707</v>
      </c>
      <c r="P31" s="230">
        <v>0.1069643662432383</v>
      </c>
      <c r="Q31" s="230">
        <v>5.5552509208512749E-2</v>
      </c>
      <c r="R31" s="230">
        <v>0.12183250819616601</v>
      </c>
      <c r="S31" s="230">
        <v>0.34246907987762532</v>
      </c>
      <c r="T31" s="230">
        <v>0.53672522051942195</v>
      </c>
      <c r="U31" s="230">
        <v>0.85153673887210801</v>
      </c>
      <c r="V31" s="230">
        <v>0.77262991456828145</v>
      </c>
      <c r="W31" s="230">
        <v>0.61773334169937399</v>
      </c>
      <c r="X31" s="230">
        <v>0.49853502819595502</v>
      </c>
      <c r="Y31" s="230">
        <v>0.4652439327309501</v>
      </c>
      <c r="DA31" s="71" t="s">
        <v>3148</v>
      </c>
    </row>
    <row r="32" spans="1:105" ht="12" customHeight="1" x14ac:dyDescent="0.25">
      <c r="A32" s="59" t="s">
        <v>32</v>
      </c>
      <c r="B32" s="230">
        <v>0.39887040452615358</v>
      </c>
      <c r="C32" s="230">
        <v>0.43165472966084362</v>
      </c>
      <c r="D32" s="230">
        <v>0.36350204450437412</v>
      </c>
      <c r="E32" s="230">
        <v>0.37097018604116122</v>
      </c>
      <c r="F32" s="230">
        <v>0.29717736228958458</v>
      </c>
      <c r="G32" s="230">
        <v>0.19536603742934161</v>
      </c>
      <c r="H32" s="230">
        <v>0.138701936925574</v>
      </c>
      <c r="I32" s="230">
        <v>9.5791472490076704E-2</v>
      </c>
      <c r="J32" s="230">
        <v>5.6978295341684561E-2</v>
      </c>
      <c r="K32" s="230">
        <v>6.3502527632921163E-2</v>
      </c>
      <c r="L32" s="230">
        <v>0.1929722928773368</v>
      </c>
      <c r="M32" s="230">
        <v>8.020608844076689E-2</v>
      </c>
      <c r="N32" s="230">
        <v>6.7123617427576499E-2</v>
      </c>
      <c r="O32" s="230">
        <v>0.13259225956602291</v>
      </c>
      <c r="P32" s="230">
        <v>0.1072307222797904</v>
      </c>
      <c r="Q32" s="230">
        <v>8.5581439622480021E-2</v>
      </c>
      <c r="R32" s="230">
        <v>0.11648050750200679</v>
      </c>
      <c r="S32" s="230">
        <v>0.20082558676958809</v>
      </c>
      <c r="T32" s="230">
        <v>0.23240307945184799</v>
      </c>
      <c r="U32" s="230">
        <v>0.1728750698274005</v>
      </c>
      <c r="V32" s="230">
        <v>9.6026175691908369E-2</v>
      </c>
      <c r="W32" s="230">
        <v>9.6361415815696794E-2</v>
      </c>
      <c r="X32" s="230">
        <v>8.1270692725043656E-2</v>
      </c>
      <c r="Y32" s="230">
        <v>8.7782271208719384E-2</v>
      </c>
      <c r="DA32" s="71" t="s">
        <v>3149</v>
      </c>
    </row>
    <row r="33" spans="1:105" ht="12" customHeight="1" x14ac:dyDescent="0.25">
      <c r="A33" s="59" t="s">
        <v>35</v>
      </c>
      <c r="B33" s="230">
        <v>1.9354905169104391</v>
      </c>
      <c r="C33" s="230">
        <v>1.907901064925638</v>
      </c>
      <c r="D33" s="230">
        <v>1.6552486976304841</v>
      </c>
      <c r="E33" s="230">
        <v>1.781204936922371</v>
      </c>
      <c r="F33" s="230">
        <v>2.0707174670636501</v>
      </c>
      <c r="G33" s="230">
        <v>2.1095557733860559</v>
      </c>
      <c r="H33" s="230">
        <v>2.3031659474218982</v>
      </c>
      <c r="I33" s="230">
        <v>2.6165573899462942</v>
      </c>
      <c r="J33" s="230">
        <v>2.2040973755704938</v>
      </c>
      <c r="K33" s="230">
        <v>2.2657433126014599</v>
      </c>
      <c r="L33" s="230">
        <v>1.905915752268085</v>
      </c>
      <c r="M33" s="230">
        <v>1.9826110464311599</v>
      </c>
      <c r="N33" s="230">
        <v>1.9833764151598809</v>
      </c>
      <c r="O33" s="230">
        <v>2.2116902077343501</v>
      </c>
      <c r="P33" s="230">
        <v>1.9686634958445921</v>
      </c>
      <c r="Q33" s="230">
        <v>1.8156698553146571</v>
      </c>
      <c r="R33" s="230">
        <v>1.8694660550108859</v>
      </c>
      <c r="S33" s="230">
        <v>1.8123837966289691</v>
      </c>
      <c r="T33" s="230">
        <v>1.3504892753520381</v>
      </c>
      <c r="U33" s="230">
        <v>1.495546513327249</v>
      </c>
      <c r="V33" s="230">
        <v>1.288888775834991</v>
      </c>
      <c r="W33" s="230">
        <v>5.4273802210766657</v>
      </c>
      <c r="X33" s="230">
        <v>4.1847104434293634</v>
      </c>
      <c r="Y33" s="230">
        <v>3.7616112863153091</v>
      </c>
      <c r="DA33" s="71" t="s">
        <v>3150</v>
      </c>
    </row>
    <row r="34" spans="1:105" ht="12" customHeight="1" x14ac:dyDescent="0.25">
      <c r="A34" s="60" t="s">
        <v>3077</v>
      </c>
      <c r="B34" s="262">
        <v>7.5580388949126234E-2</v>
      </c>
      <c r="C34" s="262">
        <v>7.2470127673889079E-2</v>
      </c>
      <c r="D34" s="262">
        <v>8.5211600307518079E-2</v>
      </c>
      <c r="E34" s="262">
        <v>0.14588223070263021</v>
      </c>
      <c r="F34" s="262">
        <v>0.1260863562175524</v>
      </c>
      <c r="G34" s="262">
        <v>0.12726429709775991</v>
      </c>
      <c r="H34" s="262">
        <v>0.1161650600016266</v>
      </c>
      <c r="I34" s="262">
        <v>0.12984250931012911</v>
      </c>
      <c r="J34" s="262">
        <v>0.1574971730024681</v>
      </c>
      <c r="K34" s="262">
        <v>0.1559414018799723</v>
      </c>
      <c r="L34" s="262">
        <v>0.18946895698712321</v>
      </c>
      <c r="M34" s="262">
        <v>0.43324552318480042</v>
      </c>
      <c r="N34" s="262">
        <v>0.43004230225406698</v>
      </c>
      <c r="O34" s="262">
        <v>0.46267670389630478</v>
      </c>
      <c r="P34" s="262">
        <v>0.50845619682265841</v>
      </c>
      <c r="Q34" s="262">
        <v>0.55265120455136496</v>
      </c>
      <c r="R34" s="262">
        <v>0.58703265393022142</v>
      </c>
      <c r="S34" s="262">
        <v>0.46448326123055078</v>
      </c>
      <c r="T34" s="262">
        <v>0.34037045996498888</v>
      </c>
      <c r="U34" s="262">
        <v>0.42865970216154548</v>
      </c>
      <c r="V34" s="262">
        <v>0.44744834528113431</v>
      </c>
      <c r="W34" s="262">
        <v>1.1186392540978729</v>
      </c>
      <c r="X34" s="262">
        <v>1.321755558383396</v>
      </c>
      <c r="Y34" s="262">
        <v>1.047602349590637</v>
      </c>
      <c r="DA34" s="72" t="s">
        <v>3151</v>
      </c>
    </row>
    <row r="35" spans="1:105" ht="12" customHeight="1" x14ac:dyDescent="0.25">
      <c r="A35" s="57" t="s">
        <v>3079</v>
      </c>
      <c r="B35" s="261">
        <f t="shared" ref="B35:Y35" si="1">B36+B42+B53</f>
        <v>1.0929269043696395</v>
      </c>
      <c r="C35" s="261">
        <f t="shared" si="1"/>
        <v>1.0434112032137548</v>
      </c>
      <c r="D35" s="261">
        <f t="shared" si="1"/>
        <v>0.73400853455796755</v>
      </c>
      <c r="E35" s="261">
        <f t="shared" si="1"/>
        <v>0.7768895862176538</v>
      </c>
      <c r="F35" s="261">
        <f t="shared" si="1"/>
        <v>0.74682860826483344</v>
      </c>
      <c r="G35" s="261">
        <f t="shared" si="1"/>
        <v>0.74297057563028723</v>
      </c>
      <c r="H35" s="261">
        <f t="shared" si="1"/>
        <v>0.77142926209976392</v>
      </c>
      <c r="I35" s="261">
        <f t="shared" si="1"/>
        <v>0.89723189632895439</v>
      </c>
      <c r="J35" s="261">
        <f t="shared" si="1"/>
        <v>0.71357434335850423</v>
      </c>
      <c r="K35" s="261">
        <f t="shared" si="1"/>
        <v>0.62975152763195097</v>
      </c>
      <c r="L35" s="261">
        <f t="shared" si="1"/>
        <v>0.59993562214903084</v>
      </c>
      <c r="M35" s="261">
        <f t="shared" si="1"/>
        <v>0.58664518116247255</v>
      </c>
      <c r="N35" s="261">
        <f t="shared" si="1"/>
        <v>0.62273818284907223</v>
      </c>
      <c r="O35" s="261">
        <f t="shared" si="1"/>
        <v>0.69516437732868019</v>
      </c>
      <c r="P35" s="261">
        <f t="shared" si="1"/>
        <v>0.52298549396400906</v>
      </c>
      <c r="Q35" s="261">
        <f t="shared" si="1"/>
        <v>0.42651273920517224</v>
      </c>
      <c r="R35" s="261">
        <f t="shared" si="1"/>
        <v>0.43719404063841832</v>
      </c>
      <c r="S35" s="261">
        <f t="shared" si="1"/>
        <v>0.44285260452593278</v>
      </c>
      <c r="T35" s="261">
        <f t="shared" si="1"/>
        <v>0.43988098074290805</v>
      </c>
      <c r="U35" s="261">
        <f t="shared" si="1"/>
        <v>0.57537796456281387</v>
      </c>
      <c r="V35" s="261">
        <f t="shared" si="1"/>
        <v>0.48657723404564102</v>
      </c>
      <c r="W35" s="261">
        <f t="shared" si="1"/>
        <v>1.8451668404144443</v>
      </c>
      <c r="X35" s="261">
        <f t="shared" si="1"/>
        <v>1.4742766213920964</v>
      </c>
      <c r="Y35" s="261">
        <f t="shared" si="1"/>
        <v>1.3423731241611052</v>
      </c>
      <c r="DA35" s="70"/>
    </row>
    <row r="36" spans="1:105" ht="12" customHeight="1" x14ac:dyDescent="0.25">
      <c r="A36" s="60" t="s">
        <v>3080</v>
      </c>
      <c r="B36" s="262">
        <v>0.51889258130474036</v>
      </c>
      <c r="C36" s="262">
        <v>0.49506943748930682</v>
      </c>
      <c r="D36" s="262">
        <v>0.34744975789474919</v>
      </c>
      <c r="E36" s="262">
        <v>0.364597911402325</v>
      </c>
      <c r="F36" s="262">
        <v>0.35135148655303811</v>
      </c>
      <c r="G36" s="262">
        <v>0.34942956112160578</v>
      </c>
      <c r="H36" s="262">
        <v>0.3639610355757249</v>
      </c>
      <c r="I36" s="262">
        <v>0.42408276292135177</v>
      </c>
      <c r="J36" s="262">
        <v>0.33584370239720629</v>
      </c>
      <c r="K36" s="262">
        <v>0.29541727943690332</v>
      </c>
      <c r="L36" s="262">
        <v>0.2790470422772775</v>
      </c>
      <c r="M36" s="262">
        <v>0.25783260632002009</v>
      </c>
      <c r="N36" s="262">
        <v>0.27514612743966982</v>
      </c>
      <c r="O36" s="262">
        <v>0.30726893534673572</v>
      </c>
      <c r="P36" s="262">
        <v>0.22150589607903459</v>
      </c>
      <c r="Q36" s="262">
        <v>0.17228357822518101</v>
      </c>
      <c r="R36" s="262">
        <v>0.1753948030346186</v>
      </c>
      <c r="S36" s="262">
        <v>0.18549054600656889</v>
      </c>
      <c r="T36" s="262">
        <v>0.19149479059187091</v>
      </c>
      <c r="U36" s="262">
        <v>0.25129821377421668</v>
      </c>
      <c r="V36" s="262">
        <v>0.2072794414327512</v>
      </c>
      <c r="W36" s="262">
        <v>0.82439919799645145</v>
      </c>
      <c r="X36" s="262">
        <v>0.63278648058364528</v>
      </c>
      <c r="Y36" s="262">
        <v>0.58547714173340215</v>
      </c>
      <c r="DA36" s="72" t="s">
        <v>3152</v>
      </c>
    </row>
    <row r="37" spans="1:105" ht="12" customHeight="1" x14ac:dyDescent="0.25">
      <c r="A37" s="59" t="s">
        <v>28</v>
      </c>
      <c r="B37" s="230">
        <v>0</v>
      </c>
      <c r="C37" s="230">
        <v>0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3153</v>
      </c>
    </row>
    <row r="38" spans="1:105" ht="12" customHeight="1" x14ac:dyDescent="0.25">
      <c r="A38" s="59" t="s">
        <v>31</v>
      </c>
      <c r="B38" s="230">
        <v>0.19882910070003121</v>
      </c>
      <c r="C38" s="230">
        <v>0.17936769071686501</v>
      </c>
      <c r="D38" s="230">
        <v>0.117728860215169</v>
      </c>
      <c r="E38" s="230">
        <v>0.11752822669783911</v>
      </c>
      <c r="F38" s="230">
        <v>5.8863822044753593E-2</v>
      </c>
      <c r="G38" s="230">
        <v>5.8893633712184063E-2</v>
      </c>
      <c r="H38" s="230">
        <v>3.9212834649951171E-2</v>
      </c>
      <c r="I38" s="230">
        <v>3.9011515151527752E-2</v>
      </c>
      <c r="J38" s="230">
        <v>3.777634716303007E-2</v>
      </c>
      <c r="K38" s="230">
        <v>1.0199436352549109E-3</v>
      </c>
      <c r="L38" s="230">
        <v>6.7996242351015532E-4</v>
      </c>
      <c r="M38" s="230">
        <v>0</v>
      </c>
      <c r="N38" s="230">
        <v>7.5546393041406521E-5</v>
      </c>
      <c r="O38" s="230">
        <v>5.6709973514426538E-5</v>
      </c>
      <c r="P38" s="230">
        <v>4.3900755262651382E-4</v>
      </c>
      <c r="Q38" s="230">
        <v>3.8272862959170222E-4</v>
      </c>
      <c r="R38" s="230">
        <v>1.3299340162595521E-4</v>
      </c>
      <c r="S38" s="230">
        <v>7.0591581885556939E-4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3154</v>
      </c>
    </row>
    <row r="39" spans="1:105" ht="12" customHeight="1" x14ac:dyDescent="0.25">
      <c r="A39" s="59" t="s">
        <v>159</v>
      </c>
      <c r="B39" s="230">
        <v>3.2911140844419772E-3</v>
      </c>
      <c r="C39" s="230">
        <v>4.1533465336134378E-3</v>
      </c>
      <c r="D39" s="230">
        <v>3.8958549300005668E-3</v>
      </c>
      <c r="E39" s="230">
        <v>3.2043614803554158E-3</v>
      </c>
      <c r="F39" s="230">
        <v>3.3445336153719329E-3</v>
      </c>
      <c r="G39" s="230">
        <v>3.0895633195413062E-3</v>
      </c>
      <c r="H39" s="230">
        <v>1.6471635635000269E-3</v>
      </c>
      <c r="I39" s="230">
        <v>1.4925210661081839E-3</v>
      </c>
      <c r="J39" s="230">
        <v>2.0636286504725882E-3</v>
      </c>
      <c r="K39" s="230">
        <v>2.216897565414995E-3</v>
      </c>
      <c r="L39" s="230">
        <v>4.8232754494417782E-3</v>
      </c>
      <c r="M39" s="230">
        <v>2.7004764121587848E-3</v>
      </c>
      <c r="N39" s="230">
        <v>1.147299976300643E-2</v>
      </c>
      <c r="O39" s="230">
        <v>1.282320523687374E-2</v>
      </c>
      <c r="P39" s="230">
        <v>7.4881171571726437E-3</v>
      </c>
      <c r="Q39" s="230">
        <v>4.7014691498401262E-3</v>
      </c>
      <c r="R39" s="230">
        <v>6.3805911574822223E-3</v>
      </c>
      <c r="S39" s="230">
        <v>1.7452728974285181E-2</v>
      </c>
      <c r="T39" s="230">
        <v>2.3478807500250141E-2</v>
      </c>
      <c r="U39" s="230">
        <v>5.7407763532140721E-2</v>
      </c>
      <c r="V39" s="230">
        <v>4.8258877272521331E-2</v>
      </c>
      <c r="W39" s="230">
        <v>4.3909255593506558E-2</v>
      </c>
      <c r="X39" s="230">
        <v>3.470511509039477E-2</v>
      </c>
      <c r="Y39" s="230">
        <v>3.2831760133193853E-2</v>
      </c>
      <c r="DA39" s="71" t="s">
        <v>3155</v>
      </c>
    </row>
    <row r="40" spans="1:105" ht="12" customHeight="1" x14ac:dyDescent="0.25">
      <c r="A40" s="59" t="s">
        <v>32</v>
      </c>
      <c r="B40" s="230">
        <v>6.8852629352728886E-2</v>
      </c>
      <c r="C40" s="230">
        <v>7.4511828334312247E-2</v>
      </c>
      <c r="D40" s="230">
        <v>6.2747376729921714E-2</v>
      </c>
      <c r="E40" s="230">
        <v>6.4036520209486192E-2</v>
      </c>
      <c r="F40" s="230">
        <v>5.1298473252368762E-2</v>
      </c>
      <c r="G40" s="230">
        <v>3.3723899318160153E-2</v>
      </c>
      <c r="H40" s="230">
        <v>2.3942596255009791E-2</v>
      </c>
      <c r="I40" s="230">
        <v>1.6535432751263238E-2</v>
      </c>
      <c r="J40" s="230">
        <v>9.8355390768384079E-3</v>
      </c>
      <c r="K40" s="230">
        <v>1.096174584139711E-2</v>
      </c>
      <c r="L40" s="230">
        <v>3.3310693413349787E-2</v>
      </c>
      <c r="M40" s="230">
        <v>1.3845098599894291E-2</v>
      </c>
      <c r="N40" s="230">
        <v>1.158681491309356E-2</v>
      </c>
      <c r="O40" s="230">
        <v>2.2887949567944418E-2</v>
      </c>
      <c r="P40" s="230">
        <v>1.8510065155440011E-2</v>
      </c>
      <c r="Q40" s="230">
        <v>1.477298660149952E-2</v>
      </c>
      <c r="R40" s="230">
        <v>2.0106754271179739E-2</v>
      </c>
      <c r="S40" s="230">
        <v>3.466632152570269E-2</v>
      </c>
      <c r="T40" s="230">
        <v>4.0117198238711863E-2</v>
      </c>
      <c r="U40" s="230">
        <v>2.9841529910682209E-2</v>
      </c>
      <c r="V40" s="230">
        <v>1.6575946994436569E-2</v>
      </c>
      <c r="W40" s="230">
        <v>1.66338158253286E-2</v>
      </c>
      <c r="X40" s="230">
        <v>1.40288695775373E-2</v>
      </c>
      <c r="Y40" s="230">
        <v>1.5152892053886081E-2</v>
      </c>
      <c r="DA40" s="71" t="s">
        <v>3156</v>
      </c>
    </row>
    <row r="41" spans="1:105" ht="12" customHeight="1" x14ac:dyDescent="0.25">
      <c r="A41" s="59" t="s">
        <v>35</v>
      </c>
      <c r="B41" s="230">
        <v>0.24791973716753829</v>
      </c>
      <c r="C41" s="230">
        <v>0.23703657190451599</v>
      </c>
      <c r="D41" s="230">
        <v>0.1630776660196579</v>
      </c>
      <c r="E41" s="230">
        <v>0.1798288030146443</v>
      </c>
      <c r="F41" s="230">
        <v>0.2378446576405438</v>
      </c>
      <c r="G41" s="230">
        <v>0.25372246477172028</v>
      </c>
      <c r="H41" s="230">
        <v>0.29915844110726392</v>
      </c>
      <c r="I41" s="230">
        <v>0.36704329395245261</v>
      </c>
      <c r="J41" s="230">
        <v>0.28616818750686529</v>
      </c>
      <c r="K41" s="230">
        <v>0.28121869239483632</v>
      </c>
      <c r="L41" s="230">
        <v>0.24023311099097569</v>
      </c>
      <c r="M41" s="230">
        <v>0.241287031307967</v>
      </c>
      <c r="N41" s="230">
        <v>0.25201076637052838</v>
      </c>
      <c r="O41" s="230">
        <v>0.27150107056840311</v>
      </c>
      <c r="P41" s="230">
        <v>0.19506870621379541</v>
      </c>
      <c r="Q41" s="230">
        <v>0.15242639384424969</v>
      </c>
      <c r="R41" s="230">
        <v>0.14877446420433069</v>
      </c>
      <c r="S41" s="230">
        <v>0.13266557968772549</v>
      </c>
      <c r="T41" s="230">
        <v>0.1278987848529089</v>
      </c>
      <c r="U41" s="230">
        <v>0.16404892033139379</v>
      </c>
      <c r="V41" s="230">
        <v>0.14244461716579329</v>
      </c>
      <c r="W41" s="230">
        <v>0.76385612657761626</v>
      </c>
      <c r="X41" s="230">
        <v>0.58405249591571318</v>
      </c>
      <c r="Y41" s="230">
        <v>0.53749248954632223</v>
      </c>
      <c r="DA41" s="71" t="s">
        <v>3157</v>
      </c>
    </row>
    <row r="42" spans="1:105" ht="12" customHeight="1" x14ac:dyDescent="0.25">
      <c r="A42" s="60" t="s">
        <v>3087</v>
      </c>
      <c r="B42" s="262">
        <v>0.56461213626467821</v>
      </c>
      <c r="C42" s="262">
        <v>0.53930731790176123</v>
      </c>
      <c r="D42" s="262">
        <v>0.3759359203005232</v>
      </c>
      <c r="E42" s="262">
        <v>0.39410534834063549</v>
      </c>
      <c r="F42" s="262">
        <v>0.37975863682756639</v>
      </c>
      <c r="G42" s="262">
        <v>0.37767568228525189</v>
      </c>
      <c r="H42" s="262">
        <v>0.39298657446835911</v>
      </c>
      <c r="I42" s="262">
        <v>0.45696238980466941</v>
      </c>
      <c r="J42" s="262">
        <v>0.35809634421886061</v>
      </c>
      <c r="K42" s="262">
        <v>0.31489390078706547</v>
      </c>
      <c r="L42" s="262">
        <v>0.2972685386097621</v>
      </c>
      <c r="M42" s="262">
        <v>0.27480226467384022</v>
      </c>
      <c r="N42" s="262">
        <v>0.29398107298164189</v>
      </c>
      <c r="O42" s="262">
        <v>0.33021611017596669</v>
      </c>
      <c r="P42" s="262">
        <v>0.23809319126807121</v>
      </c>
      <c r="Q42" s="262">
        <v>0.18533320851069271</v>
      </c>
      <c r="R42" s="262">
        <v>0.1886171410300036</v>
      </c>
      <c r="S42" s="262">
        <v>0.19945751325649269</v>
      </c>
      <c r="T42" s="262">
        <v>0.2059540976511435</v>
      </c>
      <c r="U42" s="262">
        <v>0.27064112942596041</v>
      </c>
      <c r="V42" s="262">
        <v>0.2235168955930768</v>
      </c>
      <c r="W42" s="262">
        <v>0.88131310717784472</v>
      </c>
      <c r="X42" s="262">
        <v>0.67671422540926562</v>
      </c>
      <c r="Y42" s="262">
        <v>0.62629722304797242</v>
      </c>
      <c r="DA42" s="72" t="s">
        <v>3158</v>
      </c>
    </row>
    <row r="43" spans="1:105" ht="12" customHeight="1" x14ac:dyDescent="0.25">
      <c r="A43" s="64" t="s">
        <v>28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3159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3160</v>
      </c>
    </row>
    <row r="45" spans="1:105" ht="12" customHeight="1" x14ac:dyDescent="0.25">
      <c r="A45" s="64" t="s">
        <v>31</v>
      </c>
      <c r="B45" s="229">
        <v>0.19244432977189799</v>
      </c>
      <c r="C45" s="229">
        <v>0.17280067153639869</v>
      </c>
      <c r="D45" s="229">
        <v>0.1169506821998241</v>
      </c>
      <c r="E45" s="229">
        <v>0.11714042945028109</v>
      </c>
      <c r="F45" s="229">
        <v>5.8474427317596833E-2</v>
      </c>
      <c r="G45" s="229">
        <v>5.8446233215299931E-2</v>
      </c>
      <c r="H45" s="229">
        <v>3.9013037828809188E-2</v>
      </c>
      <c r="I45" s="229">
        <v>3.9203433838870691E-2</v>
      </c>
      <c r="J45" s="229">
        <v>4.0371582271317603E-2</v>
      </c>
      <c r="K45" s="229">
        <v>1.090013764567954E-3</v>
      </c>
      <c r="L45" s="229">
        <v>7.2667584305265728E-4</v>
      </c>
      <c r="M45" s="229">
        <v>0</v>
      </c>
      <c r="N45" s="229">
        <v>8.0415621083249427E-5</v>
      </c>
      <c r="O45" s="229">
        <v>5.9519833732938073E-5</v>
      </c>
      <c r="P45" s="229">
        <v>4.6025775707634551E-4</v>
      </c>
      <c r="Q45" s="229">
        <v>4.0033026143067942E-4</v>
      </c>
      <c r="R45" s="229">
        <v>1.392384108766496E-4</v>
      </c>
      <c r="S45" s="229">
        <v>7.4084081801810105E-4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3161</v>
      </c>
    </row>
    <row r="46" spans="1:105" ht="12" customHeight="1" x14ac:dyDescent="0.25">
      <c r="A46" s="64" t="s">
        <v>159</v>
      </c>
      <c r="B46" s="229">
        <v>3.2460071448738061E-3</v>
      </c>
      <c r="C46" s="229">
        <v>4.0773757913590853E-3</v>
      </c>
      <c r="D46" s="229">
        <v>3.9437008114657857E-3</v>
      </c>
      <c r="E46" s="229">
        <v>3.254524115587477E-3</v>
      </c>
      <c r="F46" s="229">
        <v>3.385590660782989E-3</v>
      </c>
      <c r="G46" s="229">
        <v>3.124400072297139E-3</v>
      </c>
      <c r="H46" s="229">
        <v>1.6699352057170261E-3</v>
      </c>
      <c r="I46" s="229">
        <v>1.5283862550835581E-3</v>
      </c>
      <c r="J46" s="229">
        <v>2.247339690005123E-3</v>
      </c>
      <c r="K46" s="229">
        <v>2.414253110069924E-3</v>
      </c>
      <c r="L46" s="229">
        <v>5.252659363338197E-3</v>
      </c>
      <c r="M46" s="229">
        <v>2.940881743223153E-3</v>
      </c>
      <c r="N46" s="229">
        <v>1.2444717271317501E-2</v>
      </c>
      <c r="O46" s="229">
        <v>1.3714507654867879E-2</v>
      </c>
      <c r="P46" s="229">
        <v>7.9998734806804132E-3</v>
      </c>
      <c r="Q46" s="229">
        <v>5.0112079333902333E-3</v>
      </c>
      <c r="R46" s="229">
        <v>6.8072428512758161E-3</v>
      </c>
      <c r="S46" s="229">
        <v>1.8664514436801991E-2</v>
      </c>
      <c r="T46" s="229">
        <v>2.5128409994320599E-2</v>
      </c>
      <c r="U46" s="229">
        <v>6.1653568772476131E-2</v>
      </c>
      <c r="V46" s="229">
        <v>5.1718868094073472E-2</v>
      </c>
      <c r="W46" s="229">
        <v>4.7617250221028341E-2</v>
      </c>
      <c r="X46" s="229">
        <v>3.7603934759765853E-2</v>
      </c>
      <c r="Y46" s="229">
        <v>3.5550336229907012E-2</v>
      </c>
      <c r="DA46" s="73" t="s">
        <v>3162</v>
      </c>
    </row>
    <row r="47" spans="1:105" ht="12" customHeight="1" x14ac:dyDescent="0.25">
      <c r="A47" s="64" t="s">
        <v>32</v>
      </c>
      <c r="B47" s="229">
        <v>6.5836154222059948E-2</v>
      </c>
      <c r="C47" s="229">
        <v>7.0916155227831859E-2</v>
      </c>
      <c r="D47" s="229">
        <v>6.1579214809225041E-2</v>
      </c>
      <c r="E47" s="229">
        <v>6.3053776831271668E-2</v>
      </c>
      <c r="F47" s="229">
        <v>5.0343187806835832E-2</v>
      </c>
      <c r="G47" s="229">
        <v>3.3063186942518953E-2</v>
      </c>
      <c r="H47" s="229">
        <v>2.3532687392394711E-2</v>
      </c>
      <c r="I47" s="229">
        <v>1.6415934435289169E-2</v>
      </c>
      <c r="J47" s="229">
        <v>1.0384192516042881E-2</v>
      </c>
      <c r="K47" s="229">
        <v>1.157322219348954E-2</v>
      </c>
      <c r="L47" s="229">
        <v>3.5168855570069602E-2</v>
      </c>
      <c r="M47" s="229">
        <v>1.4617416304456621E-2</v>
      </c>
      <c r="N47" s="229">
        <v>1.218455041446662E-2</v>
      </c>
      <c r="O47" s="229">
        <v>2.3731648414080611E-2</v>
      </c>
      <c r="P47" s="229">
        <v>1.9171488139090091E-2</v>
      </c>
      <c r="Q47" s="229">
        <v>1.5265622781181329E-2</v>
      </c>
      <c r="R47" s="229">
        <v>2.0796473019400859E-2</v>
      </c>
      <c r="S47" s="229">
        <v>3.5941690665710818E-2</v>
      </c>
      <c r="T47" s="229">
        <v>4.1625259939821288E-2</v>
      </c>
      <c r="U47" s="229">
        <v>3.107034437213688E-2</v>
      </c>
      <c r="V47" s="229">
        <v>1.7222156705017699E-2</v>
      </c>
      <c r="W47" s="229">
        <v>1.7487894161677661E-2</v>
      </c>
      <c r="X47" s="229">
        <v>1.47366873280372E-2</v>
      </c>
      <c r="Y47" s="229">
        <v>1.5906786996720469E-2</v>
      </c>
      <c r="DA47" s="73" t="s">
        <v>3163</v>
      </c>
    </row>
    <row r="48" spans="1:105" ht="12" customHeight="1" x14ac:dyDescent="0.25">
      <c r="A48" s="64" t="s">
        <v>33</v>
      </c>
      <c r="B48" s="229">
        <v>6.3703540126887115E-2</v>
      </c>
      <c r="C48" s="229">
        <v>6.370354012688606E-2</v>
      </c>
      <c r="D48" s="229">
        <v>3.1851770063366001E-2</v>
      </c>
      <c r="E48" s="229">
        <v>3.1851770063436133E-2</v>
      </c>
      <c r="F48" s="229">
        <v>3.1851770063379782E-2</v>
      </c>
      <c r="G48" s="229">
        <v>3.185177006337931E-2</v>
      </c>
      <c r="H48" s="229">
        <v>3.1851770063347801E-2</v>
      </c>
      <c r="I48" s="229">
        <v>3.1851770063340203E-2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3164</v>
      </c>
    </row>
    <row r="49" spans="1:105" ht="12" customHeight="1" x14ac:dyDescent="0.25">
      <c r="A49" s="64" t="s">
        <v>35</v>
      </c>
      <c r="B49" s="229">
        <v>0.23938210499895929</v>
      </c>
      <c r="C49" s="229">
        <v>0.22780957521928549</v>
      </c>
      <c r="D49" s="229">
        <v>0.16161055241664229</v>
      </c>
      <c r="E49" s="229">
        <v>0.17880484788005921</v>
      </c>
      <c r="F49" s="229">
        <v>0.235703660978971</v>
      </c>
      <c r="G49" s="229">
        <v>0.25119009199175668</v>
      </c>
      <c r="H49" s="229">
        <v>0.29691914397809033</v>
      </c>
      <c r="I49" s="229">
        <v>0.36796286521208571</v>
      </c>
      <c r="J49" s="229">
        <v>0.305093229741495</v>
      </c>
      <c r="K49" s="229">
        <v>0.29981641171893803</v>
      </c>
      <c r="L49" s="229">
        <v>0.25612034783330162</v>
      </c>
      <c r="M49" s="229">
        <v>0.25724396662616039</v>
      </c>
      <c r="N49" s="229">
        <v>0.26760929217827628</v>
      </c>
      <c r="O49" s="229">
        <v>0.28426881483852168</v>
      </c>
      <c r="P49" s="229">
        <v>0.20401971473025479</v>
      </c>
      <c r="Q49" s="229">
        <v>0.15905343486899531</v>
      </c>
      <c r="R49" s="229">
        <v>0.15538631454107271</v>
      </c>
      <c r="S49" s="229">
        <v>0.13889469392974549</v>
      </c>
      <c r="T49" s="229">
        <v>0.13400760240255419</v>
      </c>
      <c r="U49" s="229">
        <v>0.17247851855621921</v>
      </c>
      <c r="V49" s="229">
        <v>0.1494486114557394</v>
      </c>
      <c r="W49" s="229">
        <v>0.81094957150465374</v>
      </c>
      <c r="X49" s="229">
        <v>0.6195348342785757</v>
      </c>
      <c r="Y49" s="229">
        <v>0.56976529326414782</v>
      </c>
      <c r="DA49" s="73" t="s">
        <v>3165</v>
      </c>
    </row>
    <row r="50" spans="1:105" ht="12" customHeight="1" x14ac:dyDescent="0.25">
      <c r="A50" s="64" t="s">
        <v>36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3166</v>
      </c>
    </row>
    <row r="51" spans="1:105" ht="12" customHeight="1" x14ac:dyDescent="0.25">
      <c r="A51" s="64" t="s">
        <v>38</v>
      </c>
      <c r="B51" s="229">
        <v>0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3167</v>
      </c>
    </row>
    <row r="52" spans="1:105" ht="12" customHeight="1" x14ac:dyDescent="0.25">
      <c r="A52" s="64" t="s">
        <v>39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1.662097496498268E-3</v>
      </c>
      <c r="O52" s="229">
        <v>8.4416194347635472E-3</v>
      </c>
      <c r="P52" s="229">
        <v>6.4418571609694674E-3</v>
      </c>
      <c r="Q52" s="229">
        <v>5.6026126656952054E-3</v>
      </c>
      <c r="R52" s="229">
        <v>5.4878722073775964E-3</v>
      </c>
      <c r="S52" s="229">
        <v>5.2157734062162984E-3</v>
      </c>
      <c r="T52" s="229">
        <v>5.192825314447409E-3</v>
      </c>
      <c r="U52" s="229">
        <v>5.438697725128133E-3</v>
      </c>
      <c r="V52" s="229">
        <v>5.1272593382461693E-3</v>
      </c>
      <c r="W52" s="229">
        <v>5.2583912904849862E-3</v>
      </c>
      <c r="X52" s="229">
        <v>4.8387690428868752E-3</v>
      </c>
      <c r="Y52" s="229">
        <v>5.0748065571971273E-3</v>
      </c>
      <c r="DA52" s="73" t="s">
        <v>3168</v>
      </c>
    </row>
    <row r="53" spans="1:105" ht="12" customHeight="1" x14ac:dyDescent="0.25">
      <c r="A53" s="60" t="s">
        <v>3099</v>
      </c>
      <c r="B53" s="262">
        <v>9.4221868002209823E-3</v>
      </c>
      <c r="C53" s="262">
        <v>9.0344478226866958E-3</v>
      </c>
      <c r="D53" s="262">
        <v>1.06228563626952E-2</v>
      </c>
      <c r="E53" s="262">
        <v>1.818632647469335E-2</v>
      </c>
      <c r="F53" s="262">
        <v>1.5718484884228921E-2</v>
      </c>
      <c r="G53" s="262">
        <v>1.5865332223429601E-2</v>
      </c>
      <c r="H53" s="262">
        <v>1.448165205567996E-2</v>
      </c>
      <c r="I53" s="262">
        <v>1.6186743602933141E-2</v>
      </c>
      <c r="J53" s="262">
        <v>1.9634296742437329E-2</v>
      </c>
      <c r="K53" s="262">
        <v>1.9440347407982179E-2</v>
      </c>
      <c r="L53" s="262">
        <v>2.362004126199126E-2</v>
      </c>
      <c r="M53" s="262">
        <v>5.4010310168612227E-2</v>
      </c>
      <c r="N53" s="262">
        <v>5.3610982427760537E-2</v>
      </c>
      <c r="O53" s="262">
        <v>5.7679331805977889E-2</v>
      </c>
      <c r="P53" s="262">
        <v>6.3386406616903229E-2</v>
      </c>
      <c r="Q53" s="262">
        <v>6.8895952469298527E-2</v>
      </c>
      <c r="R53" s="262">
        <v>7.3182096573796082E-2</v>
      </c>
      <c r="S53" s="262">
        <v>5.7904545262871192E-2</v>
      </c>
      <c r="T53" s="262">
        <v>4.2432092499893638E-2</v>
      </c>
      <c r="U53" s="262">
        <v>5.3438621362636753E-2</v>
      </c>
      <c r="V53" s="262">
        <v>5.5780897019813022E-2</v>
      </c>
      <c r="W53" s="262">
        <v>0.13945453524014809</v>
      </c>
      <c r="X53" s="262">
        <v>0.1647759153991854</v>
      </c>
      <c r="Y53" s="262">
        <v>0.1305987593797307</v>
      </c>
      <c r="DA53" s="72" t="s">
        <v>3169</v>
      </c>
    </row>
    <row r="54" spans="1:105" ht="12" customHeight="1" x14ac:dyDescent="0.25">
      <c r="A54" s="57" t="s">
        <v>3101</v>
      </c>
      <c r="B54" s="261">
        <f t="shared" ref="B54:Y54" si="2">B55+B56+B67</f>
        <v>0.52967115521407859</v>
      </c>
      <c r="C54" s="261">
        <f t="shared" si="2"/>
        <v>0.50673970514137445</v>
      </c>
      <c r="D54" s="261">
        <f t="shared" si="2"/>
        <v>0.41166607980721492</v>
      </c>
      <c r="E54" s="261">
        <f t="shared" si="2"/>
        <v>0.52353235319032176</v>
      </c>
      <c r="F54" s="261">
        <f t="shared" si="2"/>
        <v>0.48179727077651568</v>
      </c>
      <c r="G54" s="261">
        <f t="shared" si="2"/>
        <v>0.48105286474891962</v>
      </c>
      <c r="H54" s="261">
        <f t="shared" si="2"/>
        <v>0.47383104816729354</v>
      </c>
      <c r="I54" s="261">
        <f t="shared" si="2"/>
        <v>0.54223239410783708</v>
      </c>
      <c r="J54" s="261">
        <f t="shared" si="2"/>
        <v>0.51688485850911192</v>
      </c>
      <c r="K54" s="261">
        <f t="shared" si="2"/>
        <v>0.48285015105929907</v>
      </c>
      <c r="L54" s="261">
        <f t="shared" si="2"/>
        <v>0.5260442695052252</v>
      </c>
      <c r="M54" s="261">
        <f t="shared" si="2"/>
        <v>0.90111830278867155</v>
      </c>
      <c r="N54" s="261">
        <f t="shared" si="2"/>
        <v>0.90973299366025218</v>
      </c>
      <c r="O54" s="261">
        <f t="shared" si="2"/>
        <v>0.98872574125828405</v>
      </c>
      <c r="P54" s="261">
        <f t="shared" si="2"/>
        <v>0.99502507916514638</v>
      </c>
      <c r="Q54" s="261">
        <f t="shared" si="2"/>
        <v>1.0274487431464565</v>
      </c>
      <c r="R54" s="261">
        <f t="shared" si="2"/>
        <v>1.0858602832571855</v>
      </c>
      <c r="S54" s="261">
        <f t="shared" si="2"/>
        <v>0.8977379332414771</v>
      </c>
      <c r="T54" s="261">
        <f t="shared" si="2"/>
        <v>0.7028446142394138</v>
      </c>
      <c r="U54" s="261">
        <f t="shared" si="2"/>
        <v>0.89248584787805607</v>
      </c>
      <c r="V54" s="261">
        <f t="shared" si="2"/>
        <v>0.88702500601353718</v>
      </c>
      <c r="W54" s="261">
        <f t="shared" si="2"/>
        <v>2.4507017906195756</v>
      </c>
      <c r="X54" s="261">
        <f t="shared" si="2"/>
        <v>2.6282442194606723</v>
      </c>
      <c r="Y54" s="261">
        <f t="shared" si="2"/>
        <v>2.1491986647821935</v>
      </c>
      <c r="DA54" s="70"/>
    </row>
    <row r="55" spans="1:105" ht="12" customHeight="1" x14ac:dyDescent="0.25">
      <c r="A55" s="60" t="s">
        <v>3102</v>
      </c>
      <c r="B55" s="262">
        <v>0.32515086111408892</v>
      </c>
      <c r="C55" s="262">
        <v>0.31093868910535272</v>
      </c>
      <c r="D55" s="262">
        <v>0.21922191236707661</v>
      </c>
      <c r="E55" s="262">
        <v>0.23057776710293049</v>
      </c>
      <c r="F55" s="262">
        <v>0.22286953859072989</v>
      </c>
      <c r="G55" s="262">
        <v>0.2205301163254639</v>
      </c>
      <c r="H55" s="262">
        <v>0.22896902274365991</v>
      </c>
      <c r="I55" s="262">
        <v>0.26594911098279139</v>
      </c>
      <c r="J55" s="262">
        <v>0.21046663166917909</v>
      </c>
      <c r="K55" s="262">
        <v>0.18526309216137599</v>
      </c>
      <c r="L55" s="262">
        <v>0.17696203112890771</v>
      </c>
      <c r="M55" s="262">
        <v>0.16215263829184329</v>
      </c>
      <c r="N55" s="262">
        <v>0.1731270872767337</v>
      </c>
      <c r="O55" s="262">
        <v>0.19418357804689371</v>
      </c>
      <c r="P55" s="262">
        <v>0.14012889578638121</v>
      </c>
      <c r="Q55" s="262">
        <v>0.10899393089354149</v>
      </c>
      <c r="R55" s="262">
        <v>0.11147337032394559</v>
      </c>
      <c r="S55" s="262">
        <v>0.1194164677075393</v>
      </c>
      <c r="T55" s="262">
        <v>0.1237457557401455</v>
      </c>
      <c r="U55" s="262">
        <v>0.1615252626730847</v>
      </c>
      <c r="V55" s="262">
        <v>0.13265732689532281</v>
      </c>
      <c r="W55" s="262">
        <v>0.51755729775092429</v>
      </c>
      <c r="X55" s="262">
        <v>0.39744664706637362</v>
      </c>
      <c r="Y55" s="262">
        <v>0.3679422541276039</v>
      </c>
      <c r="DA55" s="72" t="s">
        <v>3170</v>
      </c>
    </row>
    <row r="56" spans="1:105" ht="12" customHeight="1" x14ac:dyDescent="0.25">
      <c r="A56" s="60" t="s">
        <v>3104</v>
      </c>
      <c r="B56" s="262">
        <v>8.2621715832545739E-2</v>
      </c>
      <c r="C56" s="262">
        <v>7.8918771142396454E-2</v>
      </c>
      <c r="D56" s="262">
        <v>5.5012049481975543E-2</v>
      </c>
      <c r="E56" s="262">
        <v>5.7670846953637209E-2</v>
      </c>
      <c r="F56" s="262">
        <v>5.5571441280910717E-2</v>
      </c>
      <c r="G56" s="262">
        <v>5.5266635083463828E-2</v>
      </c>
      <c r="H56" s="262">
        <v>5.7507132766465067E-2</v>
      </c>
      <c r="I56" s="262">
        <v>6.6868942928466596E-2</v>
      </c>
      <c r="J56" s="262">
        <v>5.2401520428626842E-2</v>
      </c>
      <c r="K56" s="262">
        <v>4.6079552168950398E-2</v>
      </c>
      <c r="L56" s="262">
        <v>4.3500369803348177E-2</v>
      </c>
      <c r="M56" s="262">
        <v>4.0212799484314637E-2</v>
      </c>
      <c r="N56" s="262">
        <v>4.3019303185239763E-2</v>
      </c>
      <c r="O56" s="262">
        <v>4.8321705939203548E-2</v>
      </c>
      <c r="P56" s="262">
        <v>3.484102931395875E-2</v>
      </c>
      <c r="Q56" s="262">
        <v>2.7120472098258609E-2</v>
      </c>
      <c r="R56" s="262">
        <v>2.7601021703902519E-2</v>
      </c>
      <c r="S56" s="262">
        <v>2.918733219226961E-2</v>
      </c>
      <c r="T56" s="262">
        <v>3.0138000651662011E-2</v>
      </c>
      <c r="U56" s="262">
        <v>3.9603885662047887E-2</v>
      </c>
      <c r="V56" s="262">
        <v>3.2708027768653683E-2</v>
      </c>
      <c r="W56" s="262">
        <v>0.1289657030443486</v>
      </c>
      <c r="X56" s="262">
        <v>9.9026015985946875E-2</v>
      </c>
      <c r="Y56" s="262">
        <v>9.164831548205471E-2</v>
      </c>
      <c r="DA56" s="72" t="s">
        <v>3171</v>
      </c>
    </row>
    <row r="57" spans="1:105" ht="12" customHeight="1" x14ac:dyDescent="0.25">
      <c r="A57" s="64" t="s">
        <v>28</v>
      </c>
      <c r="B57" s="229">
        <v>0</v>
      </c>
      <c r="C57" s="229">
        <v>0</v>
      </c>
      <c r="D57" s="229">
        <v>0</v>
      </c>
      <c r="E57" s="229">
        <v>0</v>
      </c>
      <c r="F57" s="229">
        <v>0</v>
      </c>
      <c r="G57" s="229">
        <v>0</v>
      </c>
      <c r="H57" s="229">
        <v>0</v>
      </c>
      <c r="I57" s="229">
        <v>0</v>
      </c>
      <c r="J57" s="229">
        <v>0</v>
      </c>
      <c r="K57" s="229">
        <v>0</v>
      </c>
      <c r="L57" s="229">
        <v>0</v>
      </c>
      <c r="M57" s="229">
        <v>0</v>
      </c>
      <c r="N57" s="229">
        <v>0</v>
      </c>
      <c r="O57" s="229">
        <v>0</v>
      </c>
      <c r="P57" s="229">
        <v>0</v>
      </c>
      <c r="Q57" s="229">
        <v>0</v>
      </c>
      <c r="R57" s="229">
        <v>0</v>
      </c>
      <c r="S57" s="229">
        <v>0</v>
      </c>
      <c r="T57" s="229">
        <v>0</v>
      </c>
      <c r="U57" s="229">
        <v>0</v>
      </c>
      <c r="V57" s="229">
        <v>0</v>
      </c>
      <c r="W57" s="229">
        <v>0</v>
      </c>
      <c r="X57" s="229">
        <v>0</v>
      </c>
      <c r="Y57" s="229">
        <v>0</v>
      </c>
      <c r="DA57" s="73" t="s">
        <v>3172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3173</v>
      </c>
    </row>
    <row r="59" spans="1:105" ht="12" customHeight="1" x14ac:dyDescent="0.25">
      <c r="A59" s="64" t="s">
        <v>31</v>
      </c>
      <c r="B59" s="229">
        <v>2.8161067938052359E-2</v>
      </c>
      <c r="C59" s="229">
        <v>2.528654108253281E-2</v>
      </c>
      <c r="D59" s="229">
        <v>1.7113812138474079E-2</v>
      </c>
      <c r="E59" s="229">
        <v>1.7141578533137459E-2</v>
      </c>
      <c r="F59" s="229">
        <v>8.5567723521985089E-3</v>
      </c>
      <c r="G59" s="229">
        <v>8.5526466082434822E-3</v>
      </c>
      <c r="H59" s="229">
        <v>5.7089175351080334E-3</v>
      </c>
      <c r="I59" s="229">
        <v>5.7367788650876271E-3</v>
      </c>
      <c r="J59" s="229">
        <v>5.9077182084647899E-3</v>
      </c>
      <c r="K59" s="229">
        <v>1.5950561761832069E-4</v>
      </c>
      <c r="L59" s="229">
        <v>1.0633707841328989E-4</v>
      </c>
      <c r="M59" s="229">
        <v>0</v>
      </c>
      <c r="N59" s="229">
        <v>1.176750580955154E-5</v>
      </c>
      <c r="O59" s="229">
        <v>8.7097504166610691E-6</v>
      </c>
      <c r="P59" s="229">
        <v>6.7351165822373139E-5</v>
      </c>
      <c r="Q59" s="229">
        <v>5.8581760778144177E-5</v>
      </c>
      <c r="R59" s="229">
        <v>2.0375255290355459E-5</v>
      </c>
      <c r="S59" s="229">
        <v>1.084098899261856E-4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3174</v>
      </c>
    </row>
    <row r="60" spans="1:105" ht="12" customHeight="1" x14ac:dyDescent="0.25">
      <c r="A60" s="64" t="s">
        <v>159</v>
      </c>
      <c r="B60" s="229">
        <v>4.7499984978795169E-4</v>
      </c>
      <c r="C60" s="229">
        <v>5.9665700104301247E-4</v>
      </c>
      <c r="D60" s="229">
        <v>5.7709586253165744E-4</v>
      </c>
      <c r="E60" s="229">
        <v>4.7624616861261301E-4</v>
      </c>
      <c r="F60" s="229">
        <v>4.9542560553357366E-4</v>
      </c>
      <c r="G60" s="229">
        <v>4.5720465137063138E-4</v>
      </c>
      <c r="H60" s="229">
        <v>2.4436759885876271E-4</v>
      </c>
      <c r="I60" s="229">
        <v>2.236542340115163E-4</v>
      </c>
      <c r="J60" s="229">
        <v>3.2886126478826213E-4</v>
      </c>
      <c r="K60" s="229">
        <v>3.5328630328011561E-4</v>
      </c>
      <c r="L60" s="229">
        <v>7.6864045493957756E-4</v>
      </c>
      <c r="M60" s="229">
        <v>4.3034975707961223E-4</v>
      </c>
      <c r="N60" s="229">
        <v>1.8210800440980389E-3</v>
      </c>
      <c r="O60" s="229">
        <v>2.0068930181702401E-3</v>
      </c>
      <c r="P60" s="229">
        <v>1.170650134780755E-3</v>
      </c>
      <c r="Q60" s="229">
        <v>7.3330800253339928E-4</v>
      </c>
      <c r="R60" s="229">
        <v>9.9612822384955823E-4</v>
      </c>
      <c r="S60" s="229">
        <v>2.7312452370435759E-3</v>
      </c>
      <c r="T60" s="229">
        <v>3.677130221836398E-3</v>
      </c>
      <c r="U60" s="229">
        <v>9.0219875061167895E-3</v>
      </c>
      <c r="V60" s="229">
        <v>7.5682071786822387E-3</v>
      </c>
      <c r="W60" s="229">
        <v>6.9680027470127763E-3</v>
      </c>
      <c r="X60" s="229">
        <v>5.5027184368748906E-3</v>
      </c>
      <c r="Y60" s="229">
        <v>5.2022080098574454E-3</v>
      </c>
      <c r="DA60" s="73" t="s">
        <v>3175</v>
      </c>
    </row>
    <row r="61" spans="1:105" ht="12" customHeight="1" x14ac:dyDescent="0.25">
      <c r="A61" s="64" t="s">
        <v>32</v>
      </c>
      <c r="B61" s="229">
        <v>9.6340402132142171E-3</v>
      </c>
      <c r="C61" s="229">
        <v>1.037741495238415E-2</v>
      </c>
      <c r="D61" s="229">
        <v>9.0111070244052304E-3</v>
      </c>
      <c r="E61" s="229">
        <v>9.2268849656464424E-3</v>
      </c>
      <c r="F61" s="229">
        <v>7.3668989558010748E-3</v>
      </c>
      <c r="G61" s="229">
        <v>4.8382545479018144E-3</v>
      </c>
      <c r="H61" s="229">
        <v>3.4436224190532039E-3</v>
      </c>
      <c r="I61" s="229">
        <v>2.4022024730307131E-3</v>
      </c>
      <c r="J61" s="229">
        <v>1.519556077711991E-3</v>
      </c>
      <c r="K61" s="229">
        <v>1.693551048447813E-3</v>
      </c>
      <c r="L61" s="229">
        <v>5.146384578782766E-3</v>
      </c>
      <c r="M61" s="229">
        <v>2.1390188742713878E-3</v>
      </c>
      <c r="N61" s="229">
        <v>1.783008896251327E-3</v>
      </c>
      <c r="O61" s="229">
        <v>3.4727370978559599E-3</v>
      </c>
      <c r="P61" s="229">
        <v>2.8054325144232918E-3</v>
      </c>
      <c r="Q61" s="229">
        <v>2.2338732493032039E-3</v>
      </c>
      <c r="R61" s="229">
        <v>3.0432223711937129E-3</v>
      </c>
      <c r="S61" s="229">
        <v>5.2594763059282722E-3</v>
      </c>
      <c r="T61" s="229">
        <v>6.0911733512429584E-3</v>
      </c>
      <c r="U61" s="229">
        <v>4.5466347580078118E-3</v>
      </c>
      <c r="V61" s="229">
        <v>2.5201798649232502E-3</v>
      </c>
      <c r="W61" s="229">
        <v>2.5590661785889028E-3</v>
      </c>
      <c r="X61" s="229">
        <v>2.1564722302734852E-3</v>
      </c>
      <c r="Y61" s="229">
        <v>2.3276971050366899E-3</v>
      </c>
      <c r="DA61" s="73" t="s">
        <v>3176</v>
      </c>
    </row>
    <row r="62" spans="1:105" ht="12" customHeight="1" x14ac:dyDescent="0.25">
      <c r="A62" s="64" t="s">
        <v>33</v>
      </c>
      <c r="B62" s="229">
        <v>9.3219671555616751E-3</v>
      </c>
      <c r="C62" s="229">
        <v>9.3219671555615155E-3</v>
      </c>
      <c r="D62" s="229">
        <v>4.660983577769489E-3</v>
      </c>
      <c r="E62" s="229">
        <v>4.6609835777797481E-3</v>
      </c>
      <c r="F62" s="229">
        <v>4.660983577771503E-3</v>
      </c>
      <c r="G62" s="229">
        <v>4.6609835777714362E-3</v>
      </c>
      <c r="H62" s="229">
        <v>4.6609835777668236E-3</v>
      </c>
      <c r="I62" s="229">
        <v>4.6609835777657116E-3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3177</v>
      </c>
    </row>
    <row r="63" spans="1:105" ht="12" customHeight="1" x14ac:dyDescent="0.25">
      <c r="A63" s="64" t="s">
        <v>35</v>
      </c>
      <c r="B63" s="229">
        <v>3.5029640675929542E-2</v>
      </c>
      <c r="C63" s="229">
        <v>3.3336190950874971E-2</v>
      </c>
      <c r="D63" s="229">
        <v>2.3649050878795069E-2</v>
      </c>
      <c r="E63" s="229">
        <v>2.616515370846095E-2</v>
      </c>
      <c r="F63" s="229">
        <v>3.449136078960606E-2</v>
      </c>
      <c r="G63" s="229">
        <v>3.6757545698176457E-2</v>
      </c>
      <c r="H63" s="229">
        <v>4.3449241635678253E-2</v>
      </c>
      <c r="I63" s="229">
        <v>5.3845323778571028E-2</v>
      </c>
      <c r="J63" s="229">
        <v>4.4645384877661801E-2</v>
      </c>
      <c r="K63" s="229">
        <v>4.3873209199604149E-2</v>
      </c>
      <c r="L63" s="229">
        <v>3.747900769121254E-2</v>
      </c>
      <c r="M63" s="229">
        <v>3.7643430852963643E-2</v>
      </c>
      <c r="N63" s="229">
        <v>3.916022606027969E-2</v>
      </c>
      <c r="O63" s="229">
        <v>4.1598073670582193E-2</v>
      </c>
      <c r="P63" s="229">
        <v>2.985493547162827E-2</v>
      </c>
      <c r="Q63" s="229">
        <v>2.3274858710752348E-2</v>
      </c>
      <c r="R63" s="229">
        <v>2.2738235860840141E-2</v>
      </c>
      <c r="S63" s="229">
        <v>2.0324957958629979E-2</v>
      </c>
      <c r="T63" s="229">
        <v>1.9609812354289029E-2</v>
      </c>
      <c r="U63" s="229">
        <v>2.5239399283280881E-2</v>
      </c>
      <c r="V63" s="229">
        <v>2.1869350504850459E-2</v>
      </c>
      <c r="W63" s="229">
        <v>0.11866915489038141</v>
      </c>
      <c r="X63" s="229">
        <v>9.0658750916633488E-2</v>
      </c>
      <c r="Y63" s="229">
        <v>8.3375795750252432E-2</v>
      </c>
      <c r="DA63" s="73" t="s">
        <v>3178</v>
      </c>
    </row>
    <row r="64" spans="1:105" ht="12" customHeight="1" x14ac:dyDescent="0.25">
      <c r="A64" s="64" t="s">
        <v>36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3179</v>
      </c>
    </row>
    <row r="65" spans="1:105" ht="12" customHeight="1" x14ac:dyDescent="0.25">
      <c r="A65" s="64" t="s">
        <v>38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3180</v>
      </c>
    </row>
    <row r="66" spans="1:105" ht="12" customHeight="1" x14ac:dyDescent="0.25">
      <c r="A66" s="64" t="s">
        <v>39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2.432206788011555E-4</v>
      </c>
      <c r="O66" s="229">
        <v>1.2352924021785E-3</v>
      </c>
      <c r="P66" s="229">
        <v>9.4266002730406667E-4</v>
      </c>
      <c r="Q66" s="229">
        <v>8.1985037489150597E-4</v>
      </c>
      <c r="R66" s="229">
        <v>8.0305999272875083E-4</v>
      </c>
      <c r="S66" s="229">
        <v>7.6324280074160206E-4</v>
      </c>
      <c r="T66" s="229">
        <v>7.5988472429363229E-4</v>
      </c>
      <c r="U66" s="229">
        <v>7.9586411464241283E-4</v>
      </c>
      <c r="V66" s="229">
        <v>7.5029022019773898E-4</v>
      </c>
      <c r="W66" s="229">
        <v>7.694792283655759E-4</v>
      </c>
      <c r="X66" s="229">
        <v>7.0807440216500578E-4</v>
      </c>
      <c r="Y66" s="229">
        <v>7.4261461690814051E-4</v>
      </c>
      <c r="DA66" s="73" t="s">
        <v>3181</v>
      </c>
    </row>
    <row r="67" spans="1:105" ht="12" customHeight="1" x14ac:dyDescent="0.25">
      <c r="A67" s="60" t="s">
        <v>3116</v>
      </c>
      <c r="B67" s="262">
        <v>0.12189857826744389</v>
      </c>
      <c r="C67" s="262">
        <v>0.1168822448936253</v>
      </c>
      <c r="D67" s="262">
        <v>0.13743211795816279</v>
      </c>
      <c r="E67" s="262">
        <v>0.23528373913375411</v>
      </c>
      <c r="F67" s="262">
        <v>0.20335629090487509</v>
      </c>
      <c r="G67" s="262">
        <v>0.20525611333999191</v>
      </c>
      <c r="H67" s="262">
        <v>0.18735489265716859</v>
      </c>
      <c r="I67" s="262">
        <v>0.20941434019657909</v>
      </c>
      <c r="J67" s="262">
        <v>0.25401670641130603</v>
      </c>
      <c r="K67" s="262">
        <v>0.25150750672897271</v>
      </c>
      <c r="L67" s="262">
        <v>0.30558186857296937</v>
      </c>
      <c r="M67" s="262">
        <v>0.69875286501251366</v>
      </c>
      <c r="N67" s="262">
        <v>0.6935866031982787</v>
      </c>
      <c r="O67" s="262">
        <v>0.74622045727218678</v>
      </c>
      <c r="P67" s="262">
        <v>0.82005515406480645</v>
      </c>
      <c r="Q67" s="262">
        <v>0.89133434015465629</v>
      </c>
      <c r="R67" s="262">
        <v>0.94678589122933732</v>
      </c>
      <c r="S67" s="262">
        <v>0.74913413334166823</v>
      </c>
      <c r="T67" s="262">
        <v>0.54896085784760629</v>
      </c>
      <c r="U67" s="262">
        <v>0.69135669954292345</v>
      </c>
      <c r="V67" s="262">
        <v>0.72165965134956067</v>
      </c>
      <c r="W67" s="262">
        <v>1.8041787898243029</v>
      </c>
      <c r="X67" s="262">
        <v>2.1317715564083519</v>
      </c>
      <c r="Y67" s="262">
        <v>1.689608095172535</v>
      </c>
      <c r="DA67" s="72" t="s">
        <v>3182</v>
      </c>
    </row>
    <row r="68" spans="1:105" ht="12" customHeight="1" x14ac:dyDescent="0.25">
      <c r="A68" s="57" t="s">
        <v>3118</v>
      </c>
      <c r="B68" s="261">
        <v>0.37633978035880961</v>
      </c>
      <c r="C68" s="261">
        <v>0.52106531149872526</v>
      </c>
      <c r="D68" s="261">
        <v>0.52287102705042365</v>
      </c>
      <c r="E68" s="261">
        <v>1.4575858783220861</v>
      </c>
      <c r="F68" s="261">
        <v>1.4211800727426001</v>
      </c>
      <c r="G68" s="261">
        <v>1.197817305515738</v>
      </c>
      <c r="H68" s="261">
        <v>0.78265298303311626</v>
      </c>
      <c r="I68" s="261">
        <v>0.66886880379174796</v>
      </c>
      <c r="J68" s="261">
        <v>0.52181513936373769</v>
      </c>
      <c r="K68" s="261">
        <v>0.45208146294669721</v>
      </c>
      <c r="L68" s="261">
        <v>0.7563266805631027</v>
      </c>
      <c r="M68" s="261">
        <v>0.51830804312182976</v>
      </c>
      <c r="N68" s="261">
        <v>0.61783747395420496</v>
      </c>
      <c r="O68" s="261">
        <v>0.8061485983095813</v>
      </c>
      <c r="P68" s="261">
        <v>0.50520722386718697</v>
      </c>
      <c r="Q68" s="261">
        <v>0.45393963671423498</v>
      </c>
      <c r="R68" s="261">
        <v>0.71128053708460737</v>
      </c>
      <c r="S68" s="261">
        <v>1.1676763638327039</v>
      </c>
      <c r="T68" s="261">
        <v>1.224252038756396</v>
      </c>
      <c r="U68" s="261">
        <v>1.3175520472143669</v>
      </c>
      <c r="V68" s="261">
        <v>1.195671342972066</v>
      </c>
      <c r="W68" s="261">
        <v>1.263491198883087</v>
      </c>
      <c r="X68" s="261">
        <v>0.97074720184881214</v>
      </c>
      <c r="Y68" s="261">
        <v>0.93132499743263442</v>
      </c>
      <c r="DA68" s="70" t="s">
        <v>3183</v>
      </c>
    </row>
    <row r="69" spans="1:105" ht="12" customHeight="1" x14ac:dyDescent="0.25">
      <c r="A69" s="41" t="s">
        <v>3120</v>
      </c>
      <c r="B69" s="350">
        <v>5.5559843930175656</v>
      </c>
      <c r="C69" s="350">
        <v>5.845575787130918</v>
      </c>
      <c r="D69" s="350">
        <v>7.508367863408604</v>
      </c>
      <c r="E69" s="350">
        <v>13.75154967705255</v>
      </c>
      <c r="F69" s="350">
        <v>10.049377423293119</v>
      </c>
      <c r="G69" s="350">
        <v>9.6794282345046945</v>
      </c>
      <c r="H69" s="350">
        <v>9.342281428350983</v>
      </c>
      <c r="I69" s="350">
        <v>9.1351079894237319</v>
      </c>
      <c r="J69" s="350">
        <v>10.207915421751901</v>
      </c>
      <c r="K69" s="350">
        <v>8.1045837322587406</v>
      </c>
      <c r="L69" s="350">
        <v>8.448602854219347</v>
      </c>
      <c r="M69" s="350">
        <v>12.40746599971968</v>
      </c>
      <c r="N69" s="350">
        <v>12.22261437178611</v>
      </c>
      <c r="O69" s="350">
        <v>12.87237033591965</v>
      </c>
      <c r="P69" s="350">
        <v>14.25137024650344</v>
      </c>
      <c r="Q69" s="350">
        <v>15.220835372483529</v>
      </c>
      <c r="R69" s="350">
        <v>16.69657020472464</v>
      </c>
      <c r="S69" s="350">
        <v>14.36281091767345</v>
      </c>
      <c r="T69" s="350">
        <v>9.958072933183292</v>
      </c>
      <c r="U69" s="350">
        <v>10.989587848549149</v>
      </c>
      <c r="V69" s="350">
        <v>11.753939755386661</v>
      </c>
      <c r="W69" s="350">
        <v>25.07839696641755</v>
      </c>
      <c r="X69" s="350">
        <v>29.71405009438687</v>
      </c>
      <c r="Y69" s="350">
        <v>23.915806462352961</v>
      </c>
      <c r="DA69" s="97" t="s">
        <v>3184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101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1</v>
      </c>
      <c r="C73" s="232">
        <f t="shared" si="3"/>
        <v>1</v>
      </c>
      <c r="D73" s="232">
        <f t="shared" si="3"/>
        <v>1.0000000000000002</v>
      </c>
      <c r="E73" s="232">
        <f t="shared" si="3"/>
        <v>1</v>
      </c>
      <c r="F73" s="232">
        <f t="shared" si="3"/>
        <v>1</v>
      </c>
      <c r="G73" s="232">
        <f t="shared" si="3"/>
        <v>0.99999999999999978</v>
      </c>
      <c r="H73" s="232">
        <f t="shared" si="3"/>
        <v>1</v>
      </c>
      <c r="I73" s="232">
        <f t="shared" si="3"/>
        <v>1</v>
      </c>
      <c r="J73" s="232">
        <f t="shared" si="3"/>
        <v>1</v>
      </c>
      <c r="K73" s="232">
        <f t="shared" si="3"/>
        <v>1.0000000000000002</v>
      </c>
      <c r="L73" s="232">
        <f t="shared" si="3"/>
        <v>1.0000000000000002</v>
      </c>
      <c r="M73" s="232">
        <f t="shared" si="3"/>
        <v>0.99999999999999978</v>
      </c>
      <c r="N73" s="232">
        <f t="shared" si="3"/>
        <v>1.0000000000000002</v>
      </c>
      <c r="O73" s="232">
        <f t="shared" si="3"/>
        <v>1</v>
      </c>
      <c r="P73" s="232">
        <f t="shared" si="3"/>
        <v>1</v>
      </c>
      <c r="Q73" s="232">
        <f t="shared" si="3"/>
        <v>1</v>
      </c>
      <c r="R73" s="232">
        <f t="shared" si="3"/>
        <v>1</v>
      </c>
      <c r="S73" s="232">
        <f t="shared" si="3"/>
        <v>0.99999999999999978</v>
      </c>
      <c r="T73" s="232">
        <f t="shared" si="3"/>
        <v>1.0000000000000002</v>
      </c>
      <c r="U73" s="232">
        <f t="shared" si="3"/>
        <v>1</v>
      </c>
      <c r="V73" s="232">
        <f t="shared" si="3"/>
        <v>1.0000000000000002</v>
      </c>
      <c r="W73" s="232">
        <f t="shared" si="3"/>
        <v>1</v>
      </c>
      <c r="X73" s="232">
        <f t="shared" si="3"/>
        <v>1.0000000000000002</v>
      </c>
      <c r="Y73" s="232">
        <f t="shared" si="3"/>
        <v>1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3.1502379824413139E-2</v>
      </c>
      <c r="C74" s="299">
        <f t="shared" si="4"/>
        <v>3.4011397478879074E-2</v>
      </c>
      <c r="D74" s="299">
        <f t="shared" si="4"/>
        <v>4.5320658230005625E-2</v>
      </c>
      <c r="E74" s="299">
        <f t="shared" si="4"/>
        <v>5.4387482021524325E-2</v>
      </c>
      <c r="F74" s="299">
        <f t="shared" si="4"/>
        <v>4.759201265697096E-2</v>
      </c>
      <c r="G74" s="299">
        <f t="shared" si="4"/>
        <v>4.7305328029814415E-2</v>
      </c>
      <c r="H74" s="299">
        <f t="shared" si="4"/>
        <v>4.8034745464887722E-2</v>
      </c>
      <c r="I74" s="299">
        <f t="shared" si="4"/>
        <v>4.4427335668898879E-2</v>
      </c>
      <c r="J74" s="299">
        <f t="shared" si="4"/>
        <v>4.931700467718296E-2</v>
      </c>
      <c r="K74" s="299">
        <f t="shared" si="4"/>
        <v>4.3718082146689777E-2</v>
      </c>
      <c r="L74" s="299">
        <f t="shared" si="4"/>
        <v>4.1536869389666053E-2</v>
      </c>
      <c r="M74" s="299">
        <f t="shared" si="4"/>
        <v>3.662211140139001E-2</v>
      </c>
      <c r="N74" s="299">
        <f t="shared" si="4"/>
        <v>3.5376722318963924E-2</v>
      </c>
      <c r="O74" s="299">
        <f t="shared" si="4"/>
        <v>3.4133969662822596E-2</v>
      </c>
      <c r="P74" s="299">
        <f t="shared" si="4"/>
        <v>3.7849035453762357E-2</v>
      </c>
      <c r="Q74" s="299">
        <f t="shared" si="4"/>
        <v>3.9128565181489217E-2</v>
      </c>
      <c r="R74" s="299">
        <f t="shared" si="4"/>
        <v>4.0374007498648529E-2</v>
      </c>
      <c r="S74" s="299">
        <f t="shared" si="4"/>
        <v>4.120722936234808E-2</v>
      </c>
      <c r="T74" s="299">
        <f t="shared" si="4"/>
        <v>3.5561413955759652E-2</v>
      </c>
      <c r="U74" s="299">
        <f t="shared" si="4"/>
        <v>3.0003725504171713E-2</v>
      </c>
      <c r="V74" s="299">
        <f t="shared" si="4"/>
        <v>3.3224373166408146E-2</v>
      </c>
      <c r="W74" s="299">
        <f t="shared" si="4"/>
        <v>2.3962444466757538E-2</v>
      </c>
      <c r="X74" s="299">
        <f t="shared" si="4"/>
        <v>2.7593580926588562E-2</v>
      </c>
      <c r="Y74" s="299">
        <f t="shared" si="4"/>
        <v>2.7234597077589944E-2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3.5727323278459686E-3</v>
      </c>
      <c r="C75" s="233">
        <f t="shared" si="5"/>
        <v>3.8368748924270586E-3</v>
      </c>
      <c r="D75" s="233">
        <f t="shared" si="5"/>
        <v>5.0900060977990122E-3</v>
      </c>
      <c r="E75" s="233">
        <f t="shared" si="5"/>
        <v>6.0896993307969875E-3</v>
      </c>
      <c r="F75" s="233">
        <f t="shared" si="5"/>
        <v>5.3723891365205717E-3</v>
      </c>
      <c r="G75" s="233">
        <f t="shared" si="5"/>
        <v>5.3540968987933419E-3</v>
      </c>
      <c r="H75" s="233">
        <f t="shared" si="5"/>
        <v>5.4197320731198574E-3</v>
      </c>
      <c r="I75" s="233">
        <f t="shared" si="5"/>
        <v>5.0525249490996384E-3</v>
      </c>
      <c r="J75" s="233">
        <f t="shared" si="5"/>
        <v>5.6405564068999032E-3</v>
      </c>
      <c r="K75" s="233">
        <f t="shared" si="5"/>
        <v>5.0984302595023087E-3</v>
      </c>
      <c r="L75" s="233">
        <f t="shared" si="5"/>
        <v>4.9343446840806196E-3</v>
      </c>
      <c r="M75" s="233">
        <f t="shared" si="5"/>
        <v>4.8164430796150343E-3</v>
      </c>
      <c r="N75" s="233">
        <f t="shared" si="5"/>
        <v>4.6661101121806253E-3</v>
      </c>
      <c r="O75" s="233">
        <f t="shared" si="5"/>
        <v>4.5404859081810273E-3</v>
      </c>
      <c r="P75" s="233">
        <f t="shared" si="5"/>
        <v>5.0195681125296465E-3</v>
      </c>
      <c r="Q75" s="233">
        <f t="shared" si="5"/>
        <v>5.2267742499713613E-3</v>
      </c>
      <c r="R75" s="233">
        <f t="shared" si="5"/>
        <v>5.3237705332678121E-3</v>
      </c>
      <c r="S75" s="233">
        <f t="shared" si="5"/>
        <v>5.2800660127096197E-3</v>
      </c>
      <c r="T75" s="233">
        <f t="shared" si="5"/>
        <v>4.6405815270841051E-3</v>
      </c>
      <c r="U75" s="233">
        <f t="shared" si="5"/>
        <v>4.1455469595523412E-3</v>
      </c>
      <c r="V75" s="233">
        <f t="shared" si="5"/>
        <v>4.5342684272051759E-3</v>
      </c>
      <c r="W75" s="233">
        <f t="shared" si="5"/>
        <v>3.6245793223644131E-3</v>
      </c>
      <c r="X75" s="233">
        <f t="shared" si="5"/>
        <v>4.1639270451977245E-3</v>
      </c>
      <c r="Y75" s="233">
        <f t="shared" si="5"/>
        <v>4.0577902074461587E-3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3.0214536926062418E-2</v>
      </c>
      <c r="C76" s="233">
        <f t="shared" si="6"/>
        <v>3.2299887431016243E-2</v>
      </c>
      <c r="D76" s="233">
        <f t="shared" si="6"/>
        <v>4.2683174741222248E-2</v>
      </c>
      <c r="E76" s="233">
        <f t="shared" si="6"/>
        <v>5.0929545739255969E-2</v>
      </c>
      <c r="F76" s="233">
        <f t="shared" si="6"/>
        <v>4.5251625524067807E-2</v>
      </c>
      <c r="G76" s="233">
        <f t="shared" si="6"/>
        <v>4.5200403526373382E-2</v>
      </c>
      <c r="H76" s="233">
        <f t="shared" si="6"/>
        <v>4.5631135458135005E-2</v>
      </c>
      <c r="I76" s="233">
        <f t="shared" si="6"/>
        <v>4.2830649225141376E-2</v>
      </c>
      <c r="J76" s="233">
        <f t="shared" si="6"/>
        <v>4.8047276550544138E-2</v>
      </c>
      <c r="K76" s="233">
        <f t="shared" si="6"/>
        <v>4.4138161717888064E-2</v>
      </c>
      <c r="L76" s="233">
        <f t="shared" si="6"/>
        <v>4.3356518193090096E-2</v>
      </c>
      <c r="M76" s="233">
        <f t="shared" si="6"/>
        <v>4.5557220112800639E-2</v>
      </c>
      <c r="N76" s="233">
        <f t="shared" si="6"/>
        <v>4.4219705312321382E-2</v>
      </c>
      <c r="O76" s="233">
        <f t="shared" si="6"/>
        <v>4.3268761729774022E-2</v>
      </c>
      <c r="P76" s="233">
        <f t="shared" si="6"/>
        <v>4.7740558026173129E-2</v>
      </c>
      <c r="Q76" s="233">
        <f t="shared" si="6"/>
        <v>4.9944694301920597E-2</v>
      </c>
      <c r="R76" s="233">
        <f t="shared" si="6"/>
        <v>5.0443010862654437E-2</v>
      </c>
      <c r="S76" s="233">
        <f t="shared" si="6"/>
        <v>4.9067824864482051E-2</v>
      </c>
      <c r="T76" s="233">
        <f t="shared" si="6"/>
        <v>4.3665652297255164E-2</v>
      </c>
      <c r="U76" s="233">
        <f t="shared" si="6"/>
        <v>4.0463410154852622E-2</v>
      </c>
      <c r="V76" s="233">
        <f t="shared" si="6"/>
        <v>4.3921541616283137E-2</v>
      </c>
      <c r="W76" s="233">
        <f t="shared" si="6"/>
        <v>3.7252220383971496E-2</v>
      </c>
      <c r="X76" s="233">
        <f t="shared" si="6"/>
        <v>4.2741442032082827E-2</v>
      </c>
      <c r="Y76" s="233">
        <f t="shared" si="6"/>
        <v>4.1367808773082874E-2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1.1402245818110616E-2</v>
      </c>
      <c r="C77" s="233">
        <f t="shared" si="7"/>
        <v>1.2321387786041041E-2</v>
      </c>
      <c r="D77" s="233">
        <f t="shared" si="7"/>
        <v>1.6430652449649669E-2</v>
      </c>
      <c r="E77" s="233">
        <f t="shared" si="7"/>
        <v>1.972779527342846E-2</v>
      </c>
      <c r="F77" s="233">
        <f t="shared" si="7"/>
        <v>1.7239399861765797E-2</v>
      </c>
      <c r="G77" s="233">
        <f t="shared" si="7"/>
        <v>1.7127965476429897E-2</v>
      </c>
      <c r="H77" s="233">
        <f t="shared" si="7"/>
        <v>1.7401193137963275E-2</v>
      </c>
      <c r="I77" s="233">
        <f t="shared" si="7"/>
        <v>1.6072891777761396E-2</v>
      </c>
      <c r="J77" s="233">
        <f t="shared" si="7"/>
        <v>1.7824642218363079E-2</v>
      </c>
      <c r="K77" s="233">
        <f t="shared" si="7"/>
        <v>1.5748043332355143E-2</v>
      </c>
      <c r="L77" s="233">
        <f t="shared" si="7"/>
        <v>1.4913639478933264E-2</v>
      </c>
      <c r="M77" s="233">
        <f t="shared" si="7"/>
        <v>1.2897738698864172E-2</v>
      </c>
      <c r="N77" s="233">
        <f t="shared" si="7"/>
        <v>1.2451874660967061E-2</v>
      </c>
      <c r="O77" s="233">
        <f t="shared" si="7"/>
        <v>1.1993801005553825E-2</v>
      </c>
      <c r="P77" s="233">
        <f t="shared" si="7"/>
        <v>1.3307319919635706E-2</v>
      </c>
      <c r="Q77" s="233">
        <f t="shared" si="7"/>
        <v>1.3736958244496694E-2</v>
      </c>
      <c r="R77" s="233">
        <f t="shared" si="7"/>
        <v>1.4211608589330972E-2</v>
      </c>
      <c r="S77" s="233">
        <f t="shared" si="7"/>
        <v>1.4587722430716561E-2</v>
      </c>
      <c r="T77" s="233">
        <f t="shared" si="7"/>
        <v>1.2543786787243792E-2</v>
      </c>
      <c r="U77" s="233">
        <f t="shared" si="7"/>
        <v>1.0459238576220435E-2</v>
      </c>
      <c r="V77" s="233">
        <f t="shared" si="7"/>
        <v>1.1612294576800075E-2</v>
      </c>
      <c r="W77" s="233">
        <f t="shared" si="7"/>
        <v>8.184062841698498E-3</v>
      </c>
      <c r="X77" s="233">
        <f t="shared" si="7"/>
        <v>9.4295699973784182E-3</v>
      </c>
      <c r="Y77" s="233">
        <f t="shared" si="7"/>
        <v>9.3349185381302966E-3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7.751163958604497E-2</v>
      </c>
      <c r="C78" s="300">
        <f t="shared" si="8"/>
        <v>8.0016113497612271E-2</v>
      </c>
      <c r="D78" s="300">
        <f t="shared" si="8"/>
        <v>8.9609372105875718E-2</v>
      </c>
      <c r="E78" s="300">
        <f t="shared" si="8"/>
        <v>9.7572013569668367E-2</v>
      </c>
      <c r="F78" s="300">
        <f t="shared" si="8"/>
        <v>8.5969775447086269E-2</v>
      </c>
      <c r="G78" s="300">
        <f t="shared" si="8"/>
        <v>8.700551637570883E-2</v>
      </c>
      <c r="H78" s="300">
        <f t="shared" si="8"/>
        <v>9.3437473602499072E-2</v>
      </c>
      <c r="I78" s="300">
        <f t="shared" si="8"/>
        <v>9.0074847085128779E-2</v>
      </c>
      <c r="J78" s="300">
        <f t="shared" si="8"/>
        <v>9.3589426832240183E-2</v>
      </c>
      <c r="K78" s="300">
        <f t="shared" si="8"/>
        <v>8.088658382142308E-2</v>
      </c>
      <c r="L78" s="300">
        <f t="shared" si="8"/>
        <v>7.2865368798842631E-2</v>
      </c>
      <c r="M78" s="300">
        <f t="shared" si="8"/>
        <v>5.797674567288566E-2</v>
      </c>
      <c r="N78" s="300">
        <f t="shared" si="8"/>
        <v>5.5380503900028952E-2</v>
      </c>
      <c r="O78" s="300">
        <f t="shared" si="8"/>
        <v>5.2157651689950901E-2</v>
      </c>
      <c r="P78" s="300">
        <f t="shared" si="8"/>
        <v>5.8928400163950227E-2</v>
      </c>
      <c r="Q78" s="300">
        <f t="shared" si="8"/>
        <v>6.1322184609354957E-2</v>
      </c>
      <c r="R78" s="300">
        <f t="shared" si="8"/>
        <v>6.3191676268675764E-2</v>
      </c>
      <c r="S78" s="300">
        <f t="shared" si="8"/>
        <v>6.2317867681720929E-2</v>
      </c>
      <c r="T78" s="300">
        <f t="shared" si="8"/>
        <v>5.1274223486772366E-2</v>
      </c>
      <c r="U78" s="300">
        <f t="shared" si="8"/>
        <v>4.182944487388774E-2</v>
      </c>
      <c r="V78" s="300">
        <f t="shared" si="8"/>
        <v>4.7451247013857174E-2</v>
      </c>
      <c r="W78" s="300">
        <f t="shared" si="8"/>
        <v>3.5273755586577742E-2</v>
      </c>
      <c r="X78" s="300">
        <f t="shared" si="8"/>
        <v>4.059406005149744E-2</v>
      </c>
      <c r="Y78" s="300">
        <f t="shared" si="8"/>
        <v>4.047026168147827E-2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0.27887513908083816</v>
      </c>
      <c r="C79" s="301">
        <f t="shared" si="9"/>
        <v>0.26573001822642273</v>
      </c>
      <c r="D79" s="301">
        <f t="shared" si="9"/>
        <v>0.19662521217277903</v>
      </c>
      <c r="E79" s="301">
        <f t="shared" si="9"/>
        <v>0.13715022381240996</v>
      </c>
      <c r="F79" s="301">
        <f t="shared" si="9"/>
        <v>0.16396028731539355</v>
      </c>
      <c r="G79" s="301">
        <f t="shared" si="9"/>
        <v>0.16748266458683175</v>
      </c>
      <c r="H79" s="301">
        <f t="shared" si="9"/>
        <v>0.17523289669868178</v>
      </c>
      <c r="I79" s="301">
        <f t="shared" si="9"/>
        <v>0.19472094767621712</v>
      </c>
      <c r="J79" s="301">
        <f t="shared" si="9"/>
        <v>0.15891574033291553</v>
      </c>
      <c r="K79" s="301">
        <f t="shared" si="9"/>
        <v>0.173565364423617</v>
      </c>
      <c r="L79" s="301">
        <f t="shared" si="9"/>
        <v>0.16399474991385327</v>
      </c>
      <c r="M79" s="301">
        <f t="shared" si="9"/>
        <v>0.12635745999728953</v>
      </c>
      <c r="N79" s="301">
        <f t="shared" si="9"/>
        <v>0.1338627192633812</v>
      </c>
      <c r="O79" s="301">
        <f t="shared" si="9"/>
        <v>0.13859625277046633</v>
      </c>
      <c r="P79" s="301">
        <f t="shared" si="9"/>
        <v>0.10589164631848405</v>
      </c>
      <c r="Q79" s="301">
        <f t="shared" si="9"/>
        <v>8.5792507985180996E-2</v>
      </c>
      <c r="R79" s="301">
        <f t="shared" si="9"/>
        <v>8.1631860722408189E-2</v>
      </c>
      <c r="S79" s="301">
        <f t="shared" si="9"/>
        <v>9.3050166670195361E-2</v>
      </c>
      <c r="T79" s="301">
        <f t="shared" si="9"/>
        <v>0.12096231235896941</v>
      </c>
      <c r="U79" s="301">
        <f t="shared" si="9"/>
        <v>0.13541192920641654</v>
      </c>
      <c r="V79" s="301">
        <f t="shared" si="9"/>
        <v>0.11363791920984052</v>
      </c>
      <c r="W79" s="301">
        <f t="shared" si="9"/>
        <v>0.17099487580667491</v>
      </c>
      <c r="X79" s="301">
        <f t="shared" si="9"/>
        <v>0.12679509902040662</v>
      </c>
      <c r="Y79" s="301">
        <f t="shared" si="9"/>
        <v>0.13991246723720691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0.21380775727854232</v>
      </c>
      <c r="C80" s="301">
        <f t="shared" si="10"/>
        <v>0.20050051786751991</v>
      </c>
      <c r="D80" s="301">
        <f t="shared" si="10"/>
        <v>0.16620437743879909</v>
      </c>
      <c r="E80" s="301">
        <f t="shared" si="10"/>
        <v>0.12460009082049234</v>
      </c>
      <c r="F80" s="301">
        <f t="shared" si="10"/>
        <v>0.14851606989209912</v>
      </c>
      <c r="G80" s="301">
        <f t="shared" si="10"/>
        <v>0.14714495927631055</v>
      </c>
      <c r="H80" s="301">
        <f t="shared" si="10"/>
        <v>0.14329587401175201</v>
      </c>
      <c r="I80" s="301">
        <f t="shared" si="10"/>
        <v>0.15083483204483714</v>
      </c>
      <c r="J80" s="301">
        <f t="shared" si="10"/>
        <v>0.13340556943203855</v>
      </c>
      <c r="K80" s="301">
        <f t="shared" si="10"/>
        <v>0.15587916038057717</v>
      </c>
      <c r="L80" s="301">
        <f t="shared" si="10"/>
        <v>0.15639567459942005</v>
      </c>
      <c r="M80" s="301">
        <f t="shared" si="10"/>
        <v>0.13033875802646808</v>
      </c>
      <c r="N80" s="301">
        <f t="shared" si="10"/>
        <v>0.13675969869600163</v>
      </c>
      <c r="O80" s="301">
        <f t="shared" si="10"/>
        <v>0.13608455267101446</v>
      </c>
      <c r="P80" s="301">
        <f t="shared" si="10"/>
        <v>0.12195171260264144</v>
      </c>
      <c r="Q80" s="301">
        <f t="shared" si="10"/>
        <v>0.11123991837600565</v>
      </c>
      <c r="R80" s="301">
        <f t="shared" si="10"/>
        <v>0.11009489702822588</v>
      </c>
      <c r="S80" s="301">
        <f t="shared" si="10"/>
        <v>0.11831286000846696</v>
      </c>
      <c r="T80" s="301">
        <f t="shared" si="10"/>
        <v>0.13939235924210169</v>
      </c>
      <c r="U80" s="301">
        <f t="shared" si="10"/>
        <v>0.14394181986298191</v>
      </c>
      <c r="V80" s="301">
        <f t="shared" si="10"/>
        <v>0.12732633270758509</v>
      </c>
      <c r="W80" s="301">
        <f t="shared" si="10"/>
        <v>0.14173238421432069</v>
      </c>
      <c r="X80" s="301">
        <f t="shared" si="10"/>
        <v>0.11330546419078695</v>
      </c>
      <c r="Y80" s="301">
        <f t="shared" si="10"/>
        <v>0.12166976093110883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0.21027516487358647</v>
      </c>
      <c r="C81" s="302">
        <f t="shared" si="11"/>
        <v>0.19710179467637393</v>
      </c>
      <c r="D81" s="302">
        <f t="shared" si="11"/>
        <v>0.16213701915724762</v>
      </c>
      <c r="E81" s="302">
        <f t="shared" si="11"/>
        <v>0.12009765086703285</v>
      </c>
      <c r="F81" s="302">
        <f t="shared" si="11"/>
        <v>0.14368974529520695</v>
      </c>
      <c r="G81" s="302">
        <f t="shared" si="11"/>
        <v>0.14206145132815801</v>
      </c>
      <c r="H81" s="302">
        <f t="shared" si="11"/>
        <v>0.13847825381883686</v>
      </c>
      <c r="I81" s="302">
        <f t="shared" si="11"/>
        <v>0.14556897417101153</v>
      </c>
      <c r="J81" s="302">
        <f t="shared" si="11"/>
        <v>0.12691010213557921</v>
      </c>
      <c r="K81" s="302">
        <f t="shared" si="11"/>
        <v>0.14812236346972868</v>
      </c>
      <c r="L81" s="302">
        <f t="shared" si="11"/>
        <v>0.14718893881121678</v>
      </c>
      <c r="M81" s="302">
        <f t="shared" si="11"/>
        <v>0.11274165859857173</v>
      </c>
      <c r="N81" s="302">
        <f t="shared" si="11"/>
        <v>0.11948722278833589</v>
      </c>
      <c r="O81" s="302">
        <f t="shared" si="11"/>
        <v>0.11863978258847119</v>
      </c>
      <c r="P81" s="302">
        <f t="shared" si="11"/>
        <v>0.10291538805561105</v>
      </c>
      <c r="Q81" s="302">
        <f t="shared" si="11"/>
        <v>9.0796820076421675E-2</v>
      </c>
      <c r="R81" s="302">
        <f t="shared" si="11"/>
        <v>9.0412438793061767E-2</v>
      </c>
      <c r="S81" s="302">
        <f t="shared" si="11"/>
        <v>0.10134870613621688</v>
      </c>
      <c r="T81" s="302">
        <f t="shared" si="11"/>
        <v>0.12304471148341947</v>
      </c>
      <c r="U81" s="302">
        <f t="shared" si="11"/>
        <v>0.12546527271306995</v>
      </c>
      <c r="V81" s="302">
        <f t="shared" si="11"/>
        <v>0.10801127147226712</v>
      </c>
      <c r="W81" s="302">
        <f t="shared" si="11"/>
        <v>0.12059294753206296</v>
      </c>
      <c r="X81" s="302">
        <f t="shared" si="11"/>
        <v>8.9164112197236911E-2</v>
      </c>
      <c r="Y81" s="302">
        <f t="shared" si="11"/>
        <v>9.8899729036750733E-2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3.5325924049558078E-3</v>
      </c>
      <c r="C82" s="302">
        <f t="shared" si="12"/>
        <v>3.3987231911459942E-3</v>
      </c>
      <c r="D82" s="302">
        <f t="shared" si="12"/>
        <v>4.0673582815514741E-3</v>
      </c>
      <c r="E82" s="302">
        <f t="shared" si="12"/>
        <v>4.5024399534594767E-3</v>
      </c>
      <c r="F82" s="302">
        <f t="shared" si="12"/>
        <v>4.8263245968921988E-3</v>
      </c>
      <c r="G82" s="302">
        <f t="shared" si="12"/>
        <v>5.083507948152541E-3</v>
      </c>
      <c r="H82" s="302">
        <f t="shared" si="12"/>
        <v>4.8176201929151395E-3</v>
      </c>
      <c r="I82" s="302">
        <f t="shared" si="12"/>
        <v>5.2658578738256035E-3</v>
      </c>
      <c r="J82" s="302">
        <f t="shared" si="12"/>
        <v>6.4954672964593228E-3</v>
      </c>
      <c r="K82" s="302">
        <f t="shared" si="12"/>
        <v>7.7567969108484755E-3</v>
      </c>
      <c r="L82" s="302">
        <f t="shared" si="12"/>
        <v>9.2067357882032672E-3</v>
      </c>
      <c r="M82" s="302">
        <f t="shared" si="12"/>
        <v>1.7597099427896366E-2</v>
      </c>
      <c r="N82" s="302">
        <f t="shared" si="12"/>
        <v>1.7272475907665751E-2</v>
      </c>
      <c r="O82" s="302">
        <f t="shared" si="12"/>
        <v>1.744477008254328E-2</v>
      </c>
      <c r="P82" s="302">
        <f t="shared" si="12"/>
        <v>1.903632454703039E-2</v>
      </c>
      <c r="Q82" s="302">
        <f t="shared" si="12"/>
        <v>2.0443098299583982E-2</v>
      </c>
      <c r="R82" s="302">
        <f t="shared" si="12"/>
        <v>1.968245823516411E-2</v>
      </c>
      <c r="S82" s="302">
        <f t="shared" si="12"/>
        <v>1.696415387225007E-2</v>
      </c>
      <c r="T82" s="302">
        <f t="shared" si="12"/>
        <v>1.6347647758682214E-2</v>
      </c>
      <c r="U82" s="302">
        <f t="shared" si="12"/>
        <v>1.847654714991195E-2</v>
      </c>
      <c r="V82" s="302">
        <f t="shared" si="12"/>
        <v>1.9315061235317961E-2</v>
      </c>
      <c r="W82" s="302">
        <f t="shared" si="12"/>
        <v>2.1139436682257734E-2</v>
      </c>
      <c r="X82" s="302">
        <f t="shared" si="12"/>
        <v>2.4141351993550046E-2</v>
      </c>
      <c r="Y82" s="302">
        <f t="shared" si="12"/>
        <v>2.2770031894358105E-2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5.1082897762630336E-2</v>
      </c>
      <c r="C83" s="301">
        <f t="shared" si="13"/>
        <v>4.8934174232755638E-2</v>
      </c>
      <c r="D83" s="301">
        <f t="shared" si="13"/>
        <v>3.503602421489093E-2</v>
      </c>
      <c r="E83" s="301">
        <f t="shared" si="13"/>
        <v>2.3977551587781552E-2</v>
      </c>
      <c r="F83" s="301">
        <f t="shared" si="13"/>
        <v>2.8587052476258035E-2</v>
      </c>
      <c r="G83" s="301">
        <f t="shared" si="13"/>
        <v>2.9677583678938298E-2</v>
      </c>
      <c r="H83" s="301">
        <f t="shared" si="13"/>
        <v>3.1992865930989996E-2</v>
      </c>
      <c r="I83" s="301">
        <f t="shared" si="13"/>
        <v>3.6387895389839983E-2</v>
      </c>
      <c r="J83" s="301">
        <f t="shared" si="13"/>
        <v>2.9429092106973666E-2</v>
      </c>
      <c r="K83" s="301">
        <f t="shared" si="13"/>
        <v>3.1324937734608066E-2</v>
      </c>
      <c r="L83" s="301">
        <f t="shared" si="13"/>
        <v>2.9152262464995058E-2</v>
      </c>
      <c r="M83" s="301">
        <f t="shared" si="13"/>
        <v>2.3827721302059322E-2</v>
      </c>
      <c r="N83" s="301">
        <f t="shared" si="13"/>
        <v>2.5012028360152854E-2</v>
      </c>
      <c r="O83" s="301">
        <f t="shared" si="13"/>
        <v>2.6210489160031474E-2</v>
      </c>
      <c r="P83" s="301">
        <f t="shared" si="13"/>
        <v>1.9580293560588231E-2</v>
      </c>
      <c r="Q83" s="301">
        <f t="shared" si="13"/>
        <v>1.5777115442414225E-2</v>
      </c>
      <c r="R83" s="301">
        <f t="shared" si="13"/>
        <v>1.4658560112315597E-2</v>
      </c>
      <c r="S83" s="301">
        <f t="shared" si="13"/>
        <v>1.6174145233999442E-2</v>
      </c>
      <c r="T83" s="301">
        <f t="shared" si="13"/>
        <v>2.1127037080915942E-2</v>
      </c>
      <c r="U83" s="301">
        <f t="shared" si="13"/>
        <v>2.4800554000428951E-2</v>
      </c>
      <c r="V83" s="301">
        <f t="shared" si="13"/>
        <v>2.1004143093652991E-2</v>
      </c>
      <c r="W83" s="301">
        <f t="shared" si="13"/>
        <v>3.4868960165892748E-2</v>
      </c>
      <c r="X83" s="301">
        <f t="shared" si="13"/>
        <v>2.692708998055492E-2</v>
      </c>
      <c r="Y83" s="301">
        <f t="shared" si="13"/>
        <v>2.9176985774441489E-2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2.4252799134691819E-2</v>
      </c>
      <c r="C84" s="302">
        <f t="shared" si="14"/>
        <v>2.321789725546116E-2</v>
      </c>
      <c r="D84" s="302">
        <f t="shared" si="14"/>
        <v>1.6584627504895932E-2</v>
      </c>
      <c r="E84" s="302">
        <f t="shared" si="14"/>
        <v>1.1252776951237759E-2</v>
      </c>
      <c r="F84" s="302">
        <f t="shared" si="14"/>
        <v>1.3449007272283311E-2</v>
      </c>
      <c r="G84" s="302">
        <f t="shared" si="14"/>
        <v>1.39577869975318E-2</v>
      </c>
      <c r="H84" s="302">
        <f t="shared" si="14"/>
        <v>1.5094263579766287E-2</v>
      </c>
      <c r="I84" s="302">
        <f t="shared" si="14"/>
        <v>1.719898643478316E-2</v>
      </c>
      <c r="J84" s="302">
        <f t="shared" si="14"/>
        <v>1.3850799630598359E-2</v>
      </c>
      <c r="K84" s="302">
        <f t="shared" si="14"/>
        <v>1.4694569966167087E-2</v>
      </c>
      <c r="L84" s="302">
        <f t="shared" si="14"/>
        <v>1.3559542584599146E-2</v>
      </c>
      <c r="M84" s="302">
        <f t="shared" si="14"/>
        <v>1.0472366744414706E-2</v>
      </c>
      <c r="N84" s="302">
        <f t="shared" si="14"/>
        <v>1.1051133417292282E-2</v>
      </c>
      <c r="O84" s="302">
        <f t="shared" si="14"/>
        <v>1.1585273011353082E-2</v>
      </c>
      <c r="P84" s="302">
        <f t="shared" si="14"/>
        <v>8.2930607458246673E-3</v>
      </c>
      <c r="Q84" s="302">
        <f t="shared" si="14"/>
        <v>6.3729348566616507E-3</v>
      </c>
      <c r="R84" s="302">
        <f t="shared" si="14"/>
        <v>5.8807646598208951E-3</v>
      </c>
      <c r="S84" s="302">
        <f t="shared" si="14"/>
        <v>6.7746040104149736E-3</v>
      </c>
      <c r="T84" s="302">
        <f t="shared" si="14"/>
        <v>9.1973004488712859E-3</v>
      </c>
      <c r="U84" s="302">
        <f t="shared" si="14"/>
        <v>1.0831723327559613E-2</v>
      </c>
      <c r="V84" s="302">
        <f t="shared" si="14"/>
        <v>8.9476587550694799E-3</v>
      </c>
      <c r="W84" s="302">
        <f t="shared" si="14"/>
        <v>1.5579048011330804E-2</v>
      </c>
      <c r="X84" s="302">
        <f t="shared" si="14"/>
        <v>1.1557599336456406E-2</v>
      </c>
      <c r="Y84" s="302">
        <f t="shared" si="14"/>
        <v>1.2725566333348301E-2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2.6389709976975904E-2</v>
      </c>
      <c r="C85" s="302">
        <f t="shared" si="15"/>
        <v>2.5292577056792928E-2</v>
      </c>
      <c r="D85" s="302">
        <f t="shared" si="15"/>
        <v>1.7944341770941969E-2</v>
      </c>
      <c r="E85" s="302">
        <f t="shared" si="15"/>
        <v>1.2163480484871344E-2</v>
      </c>
      <c r="F85" s="302">
        <f t="shared" si="15"/>
        <v>1.4536374154874554E-2</v>
      </c>
      <c r="G85" s="302">
        <f t="shared" si="15"/>
        <v>1.5086064014058865E-2</v>
      </c>
      <c r="H85" s="302">
        <f t="shared" si="15"/>
        <v>1.6298016431763609E-2</v>
      </c>
      <c r="I85" s="302">
        <f t="shared" si="15"/>
        <v>1.8532443736493358E-2</v>
      </c>
      <c r="J85" s="302">
        <f t="shared" si="15"/>
        <v>1.4768538688747126E-2</v>
      </c>
      <c r="K85" s="302">
        <f t="shared" si="15"/>
        <v>1.5663371031832678E-2</v>
      </c>
      <c r="L85" s="302">
        <f t="shared" si="15"/>
        <v>1.4444967326818537E-2</v>
      </c>
      <c r="M85" s="302">
        <f t="shared" si="15"/>
        <v>1.116162202653387E-2</v>
      </c>
      <c r="N85" s="302">
        <f t="shared" si="15"/>
        <v>1.180763142083917E-2</v>
      </c>
      <c r="O85" s="302">
        <f t="shared" si="15"/>
        <v>1.2450473669974475E-2</v>
      </c>
      <c r="P85" s="302">
        <f t="shared" si="15"/>
        <v>8.9140800913436857E-3</v>
      </c>
      <c r="Q85" s="302">
        <f t="shared" si="15"/>
        <v>6.8556532014384585E-3</v>
      </c>
      <c r="R85" s="302">
        <f t="shared" si="15"/>
        <v>6.3240928352179719E-3</v>
      </c>
      <c r="S85" s="302">
        <f t="shared" si="15"/>
        <v>7.2847144951903951E-3</v>
      </c>
      <c r="T85" s="302">
        <f t="shared" si="15"/>
        <v>9.8917662925403563E-3</v>
      </c>
      <c r="U85" s="302">
        <f t="shared" si="15"/>
        <v>1.1665462284718516E-2</v>
      </c>
      <c r="V85" s="302">
        <f t="shared" si="15"/>
        <v>9.6485830622435355E-3</v>
      </c>
      <c r="W85" s="302">
        <f t="shared" si="15"/>
        <v>1.6654576136302689E-2</v>
      </c>
      <c r="X85" s="302">
        <f t="shared" si="15"/>
        <v>1.2359922537135953E-2</v>
      </c>
      <c r="Y85" s="302">
        <f t="shared" si="15"/>
        <v>1.3612806185212187E-2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4.4038865096261595E-4</v>
      </c>
      <c r="C86" s="302">
        <f t="shared" si="16"/>
        <v>4.2369992050154623E-4</v>
      </c>
      <c r="D86" s="302">
        <f t="shared" si="16"/>
        <v>5.0705493905303428E-4</v>
      </c>
      <c r="E86" s="302">
        <f t="shared" si="16"/>
        <v>5.6129415167244809E-4</v>
      </c>
      <c r="F86" s="302">
        <f t="shared" si="16"/>
        <v>6.0167104910016818E-4</v>
      </c>
      <c r="G86" s="302">
        <f t="shared" si="16"/>
        <v>6.3373266734763291E-4</v>
      </c>
      <c r="H86" s="302">
        <f t="shared" si="16"/>
        <v>6.0058591946010186E-4</v>
      </c>
      <c r="I86" s="302">
        <f t="shared" si="16"/>
        <v>6.5646521856345765E-4</v>
      </c>
      <c r="J86" s="302">
        <f t="shared" si="16"/>
        <v>8.097537876281814E-4</v>
      </c>
      <c r="K86" s="302">
        <f t="shared" si="16"/>
        <v>9.6699673660830454E-4</v>
      </c>
      <c r="L86" s="302">
        <f t="shared" si="16"/>
        <v>1.1477525535773768E-3</v>
      </c>
      <c r="M86" s="302">
        <f t="shared" si="16"/>
        <v>2.1937325311107455E-3</v>
      </c>
      <c r="N86" s="302">
        <f t="shared" si="16"/>
        <v>2.1532635220214047E-3</v>
      </c>
      <c r="O86" s="302">
        <f t="shared" si="16"/>
        <v>2.1747424787039215E-3</v>
      </c>
      <c r="P86" s="302">
        <f t="shared" si="16"/>
        <v>2.3731527234198764E-3</v>
      </c>
      <c r="Q86" s="302">
        <f t="shared" si="16"/>
        <v>2.5485273843141158E-3</v>
      </c>
      <c r="R86" s="302">
        <f t="shared" si="16"/>
        <v>2.4537026172767279E-3</v>
      </c>
      <c r="S86" s="302">
        <f t="shared" si="16"/>
        <v>2.114826728394074E-3</v>
      </c>
      <c r="T86" s="302">
        <f t="shared" si="16"/>
        <v>2.0379703395042984E-3</v>
      </c>
      <c r="U86" s="302">
        <f t="shared" si="16"/>
        <v>2.303368388150821E-3</v>
      </c>
      <c r="V86" s="302">
        <f t="shared" si="16"/>
        <v>2.4079012763399766E-3</v>
      </c>
      <c r="W86" s="302">
        <f t="shared" si="16"/>
        <v>2.6353360182592538E-3</v>
      </c>
      <c r="X86" s="302">
        <f t="shared" si="16"/>
        <v>3.0095681069625601E-3</v>
      </c>
      <c r="Y86" s="302">
        <f t="shared" si="16"/>
        <v>2.8386132558810037E-3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2.4756584691471798E-2</v>
      </c>
      <c r="C87" s="301">
        <f t="shared" si="17"/>
        <v>2.3765212550591434E-2</v>
      </c>
      <c r="D87" s="301">
        <f t="shared" si="17"/>
        <v>1.9649829751994186E-2</v>
      </c>
      <c r="E87" s="301">
        <f t="shared" si="17"/>
        <v>1.6158054154914041E-2</v>
      </c>
      <c r="F87" s="301">
        <f t="shared" si="17"/>
        <v>1.8442201745064973E-2</v>
      </c>
      <c r="G87" s="301">
        <f t="shared" si="17"/>
        <v>1.9215413255723915E-2</v>
      </c>
      <c r="H87" s="301">
        <f t="shared" si="17"/>
        <v>1.9650814329618006E-2</v>
      </c>
      <c r="I87" s="301">
        <f t="shared" si="17"/>
        <v>2.1990631089361702E-2</v>
      </c>
      <c r="J87" s="301">
        <f t="shared" si="17"/>
        <v>2.131726322750141E-2</v>
      </c>
      <c r="K87" s="301">
        <f t="shared" si="17"/>
        <v>2.4017807426293968E-2</v>
      </c>
      <c r="L87" s="301">
        <f t="shared" si="17"/>
        <v>2.5561710368005849E-2</v>
      </c>
      <c r="M87" s="301">
        <f t="shared" si="17"/>
        <v>3.6600651413322645E-2</v>
      </c>
      <c r="N87" s="301">
        <f t="shared" si="17"/>
        <v>3.6539059374028689E-2</v>
      </c>
      <c r="O87" s="301">
        <f t="shared" si="17"/>
        <v>3.727893167235969E-2</v>
      </c>
      <c r="P87" s="301">
        <f t="shared" si="17"/>
        <v>3.7253199897628306E-2</v>
      </c>
      <c r="Q87" s="301">
        <f t="shared" si="17"/>
        <v>3.8006314798459527E-2</v>
      </c>
      <c r="R87" s="301">
        <f t="shared" si="17"/>
        <v>3.6407514183995446E-2</v>
      </c>
      <c r="S87" s="301">
        <f t="shared" si="17"/>
        <v>3.2787757294239578E-2</v>
      </c>
      <c r="T87" s="301">
        <f t="shared" si="17"/>
        <v>3.3756913522562111E-2</v>
      </c>
      <c r="U87" s="301">
        <f t="shared" si="17"/>
        <v>3.8468875814068416E-2</v>
      </c>
      <c r="V87" s="301">
        <f t="shared" si="17"/>
        <v>3.8290324434309908E-2</v>
      </c>
      <c r="W87" s="301">
        <f t="shared" si="17"/>
        <v>4.6312030567600193E-2</v>
      </c>
      <c r="X87" s="301">
        <f t="shared" si="17"/>
        <v>4.8003860036432547E-2</v>
      </c>
      <c r="Y87" s="301">
        <f t="shared" si="17"/>
        <v>4.6713642980588228E-2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1.5197400786196275E-2</v>
      </c>
      <c r="C88" s="302">
        <f t="shared" si="18"/>
        <v>1.4582484778313129E-2</v>
      </c>
      <c r="D88" s="302">
        <f t="shared" si="18"/>
        <v>1.0463998534775922E-2</v>
      </c>
      <c r="E88" s="302">
        <f t="shared" si="18"/>
        <v>7.1164428044696105E-3</v>
      </c>
      <c r="F88" s="302">
        <f t="shared" si="18"/>
        <v>8.5309843845635339E-3</v>
      </c>
      <c r="G88" s="302">
        <f t="shared" si="18"/>
        <v>8.8089639019994486E-3</v>
      </c>
      <c r="H88" s="302">
        <f t="shared" si="18"/>
        <v>9.4958482998799797E-3</v>
      </c>
      <c r="I88" s="302">
        <f t="shared" si="18"/>
        <v>1.0785760592169956E-2</v>
      </c>
      <c r="J88" s="302">
        <f t="shared" si="18"/>
        <v>8.6800232470311042E-3</v>
      </c>
      <c r="K88" s="302">
        <f t="shared" si="18"/>
        <v>9.2153088509342122E-3</v>
      </c>
      <c r="L88" s="302">
        <f t="shared" si="18"/>
        <v>8.5989952710743157E-3</v>
      </c>
      <c r="M88" s="302">
        <f t="shared" si="18"/>
        <v>6.5861409889287192E-3</v>
      </c>
      <c r="N88" s="302">
        <f t="shared" si="18"/>
        <v>6.9535797484989127E-3</v>
      </c>
      <c r="O88" s="302">
        <f t="shared" si="18"/>
        <v>7.3215008326696822E-3</v>
      </c>
      <c r="P88" s="302">
        <f t="shared" si="18"/>
        <v>5.2463499417963596E-3</v>
      </c>
      <c r="Q88" s="302">
        <f t="shared" si="18"/>
        <v>4.031790078379607E-3</v>
      </c>
      <c r="R88" s="302">
        <f t="shared" si="18"/>
        <v>3.73756032316874E-3</v>
      </c>
      <c r="S88" s="302">
        <f t="shared" si="18"/>
        <v>4.3614043866819843E-3</v>
      </c>
      <c r="T88" s="302">
        <f t="shared" si="18"/>
        <v>5.9433830617378215E-3</v>
      </c>
      <c r="U88" s="302">
        <f t="shared" si="18"/>
        <v>6.9622339506885704E-3</v>
      </c>
      <c r="V88" s="302">
        <f t="shared" si="18"/>
        <v>5.7264361782070165E-3</v>
      </c>
      <c r="W88" s="302">
        <f t="shared" si="18"/>
        <v>9.7805165384343192E-3</v>
      </c>
      <c r="X88" s="302">
        <f t="shared" si="18"/>
        <v>7.2592086673127724E-3</v>
      </c>
      <c r="Y88" s="302">
        <f t="shared" si="18"/>
        <v>7.9973635655183287E-3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3.8617007651406418E-3</v>
      </c>
      <c r="C89" s="302">
        <f t="shared" si="19"/>
        <v>3.70115337598676E-3</v>
      </c>
      <c r="D89" s="302">
        <f t="shared" si="19"/>
        <v>2.6258597918374185E-3</v>
      </c>
      <c r="E89" s="302">
        <f t="shared" si="19"/>
        <v>1.77992565800011E-3</v>
      </c>
      <c r="F89" s="302">
        <f t="shared" si="19"/>
        <v>2.1271596863029433E-3</v>
      </c>
      <c r="G89" s="302">
        <f t="shared" si="19"/>
        <v>2.2075977718921426E-3</v>
      </c>
      <c r="H89" s="302">
        <f t="shared" si="19"/>
        <v>2.3849471092985673E-3</v>
      </c>
      <c r="I89" s="302">
        <f t="shared" si="19"/>
        <v>2.7119188585089321E-3</v>
      </c>
      <c r="J89" s="302">
        <f t="shared" si="19"/>
        <v>2.1611331539490991E-3</v>
      </c>
      <c r="K89" s="302">
        <f t="shared" si="19"/>
        <v>2.2920771751975678E-3</v>
      </c>
      <c r="L89" s="302">
        <f t="shared" si="19"/>
        <v>2.1137837978164472E-3</v>
      </c>
      <c r="M89" s="302">
        <f t="shared" si="19"/>
        <v>1.6333201220355279E-3</v>
      </c>
      <c r="N89" s="302">
        <f t="shared" si="19"/>
        <v>1.7278529901289382E-3</v>
      </c>
      <c r="O89" s="302">
        <f t="shared" si="19"/>
        <v>1.8219223985277561E-3</v>
      </c>
      <c r="P89" s="302">
        <f t="shared" si="19"/>
        <v>1.3044292619850751E-3</v>
      </c>
      <c r="Q89" s="302">
        <f t="shared" si="19"/>
        <v>1.0032122837511982E-3</v>
      </c>
      <c r="R89" s="302">
        <f t="shared" si="19"/>
        <v>9.2542715179093674E-4</v>
      </c>
      <c r="S89" s="302">
        <f t="shared" si="19"/>
        <v>1.065998359377633E-3</v>
      </c>
      <c r="T89" s="302">
        <f t="shared" si="19"/>
        <v>1.4474975849989569E-3</v>
      </c>
      <c r="U89" s="302">
        <f t="shared" si="19"/>
        <v>1.7070488713184047E-3</v>
      </c>
      <c r="V89" s="302">
        <f t="shared" si="19"/>
        <v>1.411911712045978E-3</v>
      </c>
      <c r="W89" s="302">
        <f t="shared" si="19"/>
        <v>2.4371237677399903E-3</v>
      </c>
      <c r="X89" s="302">
        <f t="shared" si="19"/>
        <v>1.8086717269867685E-3</v>
      </c>
      <c r="Y89" s="302">
        <f t="shared" si="19"/>
        <v>1.9920106779123155E-3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5.6974831401348808E-3</v>
      </c>
      <c r="C90" s="302">
        <f t="shared" si="20"/>
        <v>5.4815743962915459E-3</v>
      </c>
      <c r="D90" s="302">
        <f t="shared" si="20"/>
        <v>6.559971425380849E-3</v>
      </c>
      <c r="E90" s="302">
        <f t="shared" si="20"/>
        <v>7.2616856924443219E-3</v>
      </c>
      <c r="F90" s="302">
        <f t="shared" si="20"/>
        <v>7.7840576741984953E-3</v>
      </c>
      <c r="G90" s="302">
        <f t="shared" si="20"/>
        <v>8.1988515818323254E-3</v>
      </c>
      <c r="H90" s="302">
        <f t="shared" si="20"/>
        <v>7.77001892043946E-3</v>
      </c>
      <c r="I90" s="302">
        <f t="shared" si="20"/>
        <v>8.4929516386828136E-3</v>
      </c>
      <c r="J90" s="302">
        <f t="shared" si="20"/>
        <v>1.0476106826521206E-2</v>
      </c>
      <c r="K90" s="302">
        <f t="shared" si="20"/>
        <v>1.2510421400162189E-2</v>
      </c>
      <c r="L90" s="302">
        <f t="shared" si="20"/>
        <v>1.484893129911509E-2</v>
      </c>
      <c r="M90" s="302">
        <f t="shared" si="20"/>
        <v>2.8381190302358403E-2</v>
      </c>
      <c r="N90" s="302">
        <f t="shared" si="20"/>
        <v>2.7857626635400836E-2</v>
      </c>
      <c r="O90" s="302">
        <f t="shared" si="20"/>
        <v>2.8135508441162249E-2</v>
      </c>
      <c r="P90" s="302">
        <f t="shared" si="20"/>
        <v>3.070242069384687E-2</v>
      </c>
      <c r="Q90" s="302">
        <f t="shared" si="20"/>
        <v>3.2971312436328712E-2</v>
      </c>
      <c r="R90" s="302">
        <f t="shared" si="20"/>
        <v>3.1744526709035763E-2</v>
      </c>
      <c r="S90" s="302">
        <f t="shared" si="20"/>
        <v>2.736035454817996E-2</v>
      </c>
      <c r="T90" s="302">
        <f t="shared" si="20"/>
        <v>2.636603287582533E-2</v>
      </c>
      <c r="U90" s="302">
        <f t="shared" si="20"/>
        <v>2.9799592992061443E-2</v>
      </c>
      <c r="V90" s="302">
        <f t="shared" si="20"/>
        <v>3.1151976544056915E-2</v>
      </c>
      <c r="W90" s="302">
        <f t="shared" si="20"/>
        <v>3.4094390261425883E-2</v>
      </c>
      <c r="X90" s="302">
        <f t="shared" si="20"/>
        <v>3.8935979642133009E-2</v>
      </c>
      <c r="Y90" s="302">
        <f t="shared" si="20"/>
        <v>3.6724268737157589E-2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1.7589947184224398E-2</v>
      </c>
      <c r="C91" s="301">
        <f t="shared" si="21"/>
        <v>2.4437058621748546E-2</v>
      </c>
      <c r="D91" s="301">
        <f t="shared" si="21"/>
        <v>2.4957914114766722E-2</v>
      </c>
      <c r="E91" s="301">
        <f t="shared" si="21"/>
        <v>4.4986238985700956E-2</v>
      </c>
      <c r="F91" s="301">
        <f t="shared" si="21"/>
        <v>5.4399829985219347E-2</v>
      </c>
      <c r="G91" s="301">
        <f t="shared" si="21"/>
        <v>4.7846206138603617E-2</v>
      </c>
      <c r="H91" s="301">
        <f t="shared" si="21"/>
        <v>3.2458338290814938E-2</v>
      </c>
      <c r="I91" s="301">
        <f t="shared" si="21"/>
        <v>2.7126463249338338E-2</v>
      </c>
      <c r="J91" s="301">
        <f t="shared" si="21"/>
        <v>2.1520596896564024E-2</v>
      </c>
      <c r="K91" s="301">
        <f t="shared" si="21"/>
        <v>2.2487319294050605E-2</v>
      </c>
      <c r="L91" s="301">
        <f t="shared" si="21"/>
        <v>3.6751666490603747E-2</v>
      </c>
      <c r="M91" s="301">
        <f t="shared" si="21"/>
        <v>2.1052077127183152E-2</v>
      </c>
      <c r="N91" s="301">
        <f t="shared" si="21"/>
        <v>2.4815193360727451E-2</v>
      </c>
      <c r="O91" s="301">
        <f t="shared" si="21"/>
        <v>3.0395040060255563E-2</v>
      </c>
      <c r="P91" s="301">
        <f t="shared" si="21"/>
        <v>1.8914684759746118E-2</v>
      </c>
      <c r="Q91" s="301">
        <f t="shared" si="21"/>
        <v>1.6791662696112056E-2</v>
      </c>
      <c r="R91" s="301">
        <f t="shared" si="21"/>
        <v>2.3848331725541429E-2</v>
      </c>
      <c r="S91" s="301">
        <f t="shared" si="21"/>
        <v>4.2646620798709976E-2</v>
      </c>
      <c r="T91" s="301">
        <f t="shared" si="21"/>
        <v>5.8799582958805434E-2</v>
      </c>
      <c r="U91" s="301">
        <f t="shared" si="21"/>
        <v>5.6790531976913042E-2</v>
      </c>
      <c r="V91" s="301">
        <f t="shared" si="21"/>
        <v>5.1613701224685359E-2</v>
      </c>
      <c r="W91" s="301">
        <f t="shared" si="21"/>
        <v>2.3876770012794528E-2</v>
      </c>
      <c r="X91" s="301">
        <f t="shared" si="21"/>
        <v>1.7730320669314119E-2</v>
      </c>
      <c r="Y91" s="301">
        <f t="shared" si="21"/>
        <v>2.0242699821970307E-2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0.259684139519816</v>
      </c>
      <c r="C92" s="235">
        <f t="shared" si="22"/>
        <v>0.27414735741498619</v>
      </c>
      <c r="D92" s="235">
        <f t="shared" si="22"/>
        <v>0.35839277868221786</v>
      </c>
      <c r="E92" s="235">
        <f t="shared" si="22"/>
        <v>0.42442130470402695</v>
      </c>
      <c r="F92" s="235">
        <f t="shared" si="22"/>
        <v>0.38466935595955354</v>
      </c>
      <c r="G92" s="235">
        <f t="shared" si="22"/>
        <v>0.38663986275647172</v>
      </c>
      <c r="H92" s="235">
        <f t="shared" si="22"/>
        <v>0.38744493100153843</v>
      </c>
      <c r="I92" s="235">
        <f t="shared" si="22"/>
        <v>0.37048098184437578</v>
      </c>
      <c r="J92" s="235">
        <f t="shared" si="22"/>
        <v>0.42099283131877674</v>
      </c>
      <c r="K92" s="235">
        <f t="shared" si="22"/>
        <v>0.403136109462995</v>
      </c>
      <c r="L92" s="235">
        <f t="shared" si="22"/>
        <v>0.41053719561850938</v>
      </c>
      <c r="M92" s="235">
        <f t="shared" si="22"/>
        <v>0.50395307316812143</v>
      </c>
      <c r="N92" s="235">
        <f t="shared" si="22"/>
        <v>0.49091638464124648</v>
      </c>
      <c r="O92" s="235">
        <f t="shared" si="22"/>
        <v>0.4853400636695902</v>
      </c>
      <c r="P92" s="235">
        <f t="shared" si="22"/>
        <v>0.53356358118486069</v>
      </c>
      <c r="Q92" s="235">
        <f t="shared" si="22"/>
        <v>0.56303330411459473</v>
      </c>
      <c r="R92" s="235">
        <f t="shared" si="22"/>
        <v>0.559814762474936</v>
      </c>
      <c r="S92" s="235">
        <f t="shared" si="22"/>
        <v>0.52456773964241121</v>
      </c>
      <c r="T92" s="235">
        <f t="shared" si="22"/>
        <v>0.47827613678253056</v>
      </c>
      <c r="U92" s="235">
        <f t="shared" si="22"/>
        <v>0.4736849230705063</v>
      </c>
      <c r="V92" s="235">
        <f t="shared" si="22"/>
        <v>0.50738385452937274</v>
      </c>
      <c r="W92" s="235">
        <f t="shared" si="22"/>
        <v>0.47391791663134725</v>
      </c>
      <c r="X92" s="235">
        <f t="shared" si="22"/>
        <v>0.54271558604976</v>
      </c>
      <c r="Y92" s="235">
        <f t="shared" si="22"/>
        <v>0.51981906697695668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341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>IF(B$5=0,0,B$5/OIS_fec!B$5)</f>
        <v>0.36111053394426107</v>
      </c>
      <c r="C96" s="320">
        <f>IF(C$5=0,0,C$5/OIS_fec!C$5)</f>
        <v>0.36645583015088296</v>
      </c>
      <c r="D96" s="320">
        <f>IF(D$5=0,0,D$5/OIS_fec!D$5)</f>
        <v>0.38572014158369777</v>
      </c>
      <c r="E96" s="320">
        <f>IF(E$5=0,0,E$5/OIS_fec!E$5)</f>
        <v>0.40403564103575612</v>
      </c>
      <c r="F96" s="320">
        <f>IF(F$5=0,0,F$5/OIS_fec!F$5)</f>
        <v>0.39119530428390131</v>
      </c>
      <c r="G96" s="320">
        <f>IF(G$5=0,0,G$5/OIS_fec!G$5)</f>
        <v>0.39336048033039683</v>
      </c>
      <c r="H96" s="320">
        <f>IF(H$5=0,0,H$5/OIS_fec!H$5)</f>
        <v>0.3980525834616796</v>
      </c>
      <c r="I96" s="320">
        <f>IF(I$5=0,0,I$5/OIS_fec!I$5)</f>
        <v>0.39531504631710918</v>
      </c>
      <c r="J96" s="320">
        <f>IF(J$5=0,0,J$5/OIS_fec!J$5)</f>
        <v>0.40775474516923477</v>
      </c>
      <c r="K96" s="320">
        <f>IF(K$5=0,0,K$5/OIS_fec!K$5)</f>
        <v>0.397698351101197</v>
      </c>
      <c r="L96" s="320">
        <f>IF(L$5=0,0,L$5/OIS_fec!L$5)</f>
        <v>0.39276986225831062</v>
      </c>
      <c r="M96" s="320">
        <f>IF(M$5=0,0,M$5/OIS_fec!M$5)</f>
        <v>0.41617265524184699</v>
      </c>
      <c r="N96" s="320">
        <f>IF(N$5=0,0,N$5/OIS_fec!N$5)</f>
        <v>0.41158704922715267</v>
      </c>
      <c r="O96" s="320">
        <f>IF(O$5=0,0,O$5/OIS_fec!O$5)</f>
        <v>0.41132350889944946</v>
      </c>
      <c r="P96" s="320">
        <f>IF(P$5=0,0,P$5/OIS_fec!P$5)</f>
        <v>0.42417040945157702</v>
      </c>
      <c r="Q96" s="320">
        <f>IF(Q$5=0,0,Q$5/OIS_fec!Q$5)</f>
        <v>0.4328209592702425</v>
      </c>
      <c r="R96" s="320">
        <f>IF(R$5=0,0,R$5/OIS_fec!R$5)</f>
        <v>0.43089943739278391</v>
      </c>
      <c r="S96" s="320">
        <f>IF(S$5=0,0,S$5/OIS_fec!S$5)</f>
        <v>0.41966067044693739</v>
      </c>
      <c r="T96" s="320">
        <f>IF(T$5=0,0,T$5/OIS_fec!T$5)</f>
        <v>0.40230512880048236</v>
      </c>
      <c r="U96" s="320">
        <f>IF(U$5=0,0,U$5/OIS_fec!U$5)</f>
        <v>0.40120441906082049</v>
      </c>
      <c r="V96" s="320">
        <f>IF(V$5=0,0,V$5/OIS_fec!V$5)</f>
        <v>0.41251543043071481</v>
      </c>
      <c r="W96" s="320">
        <f>IF(W$5=0,0,W$5/OIS_fec!W$5)</f>
        <v>0.41091236497851513</v>
      </c>
      <c r="X96" s="320">
        <f>IF(X$5=0,0,X$5/OIS_fec!X$5)</f>
        <v>0.43034380609965356</v>
      </c>
      <c r="Y96" s="320">
        <f>IF(Y$5=0,0,Y$5/OIS_fec!Y$5)</f>
        <v>0.42344741443129508</v>
      </c>
      <c r="DA96" s="95"/>
    </row>
    <row r="97" spans="1:105" ht="12" customHeight="1" x14ac:dyDescent="0.25">
      <c r="A97" s="55" t="s">
        <v>91</v>
      </c>
      <c r="B97" s="330">
        <f>IF(B$6=0,0,B$6/OIS_fec!B$6)</f>
        <v>0.44775764026829062</v>
      </c>
      <c r="C97" s="330">
        <f>IF(C$6=0,0,C$6/OIS_fec!C$6)</f>
        <v>0.44790934320649867</v>
      </c>
      <c r="D97" s="330">
        <f>IF(D$6=0,0,D$6/OIS_fec!D$6)</f>
        <v>0.4472936073081471</v>
      </c>
      <c r="E97" s="330">
        <f>IF(E$6=0,0,E$6/OIS_fec!E$6)</f>
        <v>0.4455163514244625</v>
      </c>
      <c r="F97" s="330">
        <f>IF(F$6=0,0,F$6/OIS_fec!F$6)</f>
        <v>0.44629942893499935</v>
      </c>
      <c r="G97" s="330">
        <f>IF(G$6=0,0,G$6/OIS_fec!G$6)</f>
        <v>0.44600567043012634</v>
      </c>
      <c r="H97" s="330">
        <f>IF(H$6=0,0,H$6/OIS_fec!H$6)</f>
        <v>0.44592410049012754</v>
      </c>
      <c r="I97" s="330">
        <f>IF(I$6=0,0,I$6/OIS_fec!I$6)</f>
        <v>0.44637790928494303</v>
      </c>
      <c r="J97" s="330">
        <f>IF(J$6=0,0,J$6/OIS_fec!J$6)</f>
        <v>0.44646466642258753</v>
      </c>
      <c r="K97" s="330">
        <f>IF(K$6=0,0,K$6/OIS_fec!K$6)</f>
        <v>0.44793974660477043</v>
      </c>
      <c r="L97" s="330">
        <f>IF(L$6=0,0,L$6/OIS_fec!L$6)</f>
        <v>0.44845565195441345</v>
      </c>
      <c r="M97" s="330">
        <f>IF(M$6=0,0,M$6/OIS_fec!M$6)</f>
        <v>0.45351866889780612</v>
      </c>
      <c r="N97" s="330">
        <f>IF(N$6=0,0,N$6/OIS_fec!N$6)</f>
        <v>0.45315669463175023</v>
      </c>
      <c r="O97" s="330">
        <f>IF(O$6=0,0,O$6/OIS_fec!O$6)</f>
        <v>0.4534218399187252</v>
      </c>
      <c r="P97" s="330">
        <f>IF(P$6=0,0,P$6/OIS_fec!P$6)</f>
        <v>0.45329854803877551</v>
      </c>
      <c r="Q97" s="330">
        <f>IF(Q$6=0,0,Q$6/OIS_fec!Q$6)</f>
        <v>0.45351930986770217</v>
      </c>
      <c r="R97" s="330">
        <f>IF(R$6=0,0,R$6/OIS_fec!R$6)</f>
        <v>0.45223044606089197</v>
      </c>
      <c r="S97" s="330">
        <f>IF(S$6=0,0,S$6/OIS_fec!S$6)</f>
        <v>0.45053873338558714</v>
      </c>
      <c r="T97" s="330">
        <f>IF(T$6=0,0,T$6/OIS_fec!T$6)</f>
        <v>0.45130897801457276</v>
      </c>
      <c r="U97" s="330">
        <f>IF(U$6=0,0,U$6/OIS_fec!U$6)</f>
        <v>0.45413710114892142</v>
      </c>
      <c r="V97" s="330">
        <f>IF(V$6=0,0,V$6/OIS_fec!V$6)</f>
        <v>0.45349421430212578</v>
      </c>
      <c r="W97" s="330">
        <f>IF(W$6=0,0,W$6/OIS_fec!W$6)</f>
        <v>0.45774438741026113</v>
      </c>
      <c r="X97" s="330">
        <f>IF(X$6=0,0,X$6/OIS_fec!X$6)</f>
        <v>0.45787989677042684</v>
      </c>
      <c r="Y97" s="330">
        <f>IF(Y$6=0,0,Y$6/OIS_fec!Y$6)</f>
        <v>0.45657993312462475</v>
      </c>
      <c r="DA97" s="67"/>
    </row>
    <row r="98" spans="1:105" ht="12" customHeight="1" x14ac:dyDescent="0.25">
      <c r="A98" s="173" t="s">
        <v>92</v>
      </c>
      <c r="B98" s="331">
        <f>IF(B$7=0,0,B$7/OIS_fec!B$7)</f>
        <v>0.11553852107004985</v>
      </c>
      <c r="C98" s="331">
        <f>IF(C$7=0,0,C$7/OIS_fec!C$7)</f>
        <v>0.11555492180104571</v>
      </c>
      <c r="D98" s="331">
        <f>IF(D$7=0,0,D$7/OIS_fec!D$7)</f>
        <v>0.11538450719714383</v>
      </c>
      <c r="E98" s="331">
        <f>IF(E$7=0,0,E$7/OIS_fec!E$7)</f>
        <v>0.11492953949339892</v>
      </c>
      <c r="F98" s="331">
        <f>IF(F$7=0,0,F$7/OIS_fec!F$7)</f>
        <v>0.11515977593077074</v>
      </c>
      <c r="G98" s="331">
        <f>IF(G$7=0,0,G$7/OIS_fec!G$7)</f>
        <v>0.11509871941305699</v>
      </c>
      <c r="H98" s="331">
        <f>IF(H$7=0,0,H$7/OIS_fec!H$7)</f>
        <v>0.11506490125728407</v>
      </c>
      <c r="I98" s="331">
        <f>IF(I$7=0,0,I$7/OIS_fec!I$7)</f>
        <v>0.11521098187966648</v>
      </c>
      <c r="J98" s="331">
        <f>IF(J$7=0,0,J$7/OIS_fec!J$7)</f>
        <v>0.11525635056458758</v>
      </c>
      <c r="K98" s="331">
        <f>IF(K$7=0,0,K$7/OIS_fec!K$7)</f>
        <v>0.1156913909439676</v>
      </c>
      <c r="L98" s="331">
        <f>IF(L$7=0,0,L$7/OIS_fec!L$7)</f>
        <v>0.1158828762679055</v>
      </c>
      <c r="M98" s="331">
        <f>IF(M$7=0,0,M$7/OIS_fec!M$7)</f>
        <v>0.11731771794703758</v>
      </c>
      <c r="N98" s="331">
        <f>IF(N$7=0,0,N$7/OIS_fec!N$7)</f>
        <v>0.11724735504567538</v>
      </c>
      <c r="O98" s="331">
        <f>IF(O$7=0,0,O$7/OIS_fec!O$7)</f>
        <v>0.11732308520109853</v>
      </c>
      <c r="P98" s="331">
        <f>IF(P$7=0,0,P$7/OIS_fec!P$7)</f>
        <v>0.11729016695880094</v>
      </c>
      <c r="Q98" s="331">
        <f>IF(Q$7=0,0,Q$7/OIS_fec!Q$7)</f>
        <v>0.11735309820413506</v>
      </c>
      <c r="R98" s="331">
        <f>IF(R$7=0,0,R$7/OIS_fec!R$7)</f>
        <v>0.11704965885236701</v>
      </c>
      <c r="S98" s="331">
        <f>IF(S$7=0,0,S$7/OIS_fec!S$7)</f>
        <v>0.11660560519447971</v>
      </c>
      <c r="T98" s="331">
        <f>IF(T$7=0,0,T$7/OIS_fec!T$7)</f>
        <v>0.11682493958859776</v>
      </c>
      <c r="U98" s="331">
        <f>IF(U$7=0,0,U$7/OIS_fec!U$7)</f>
        <v>0.11755334248686598</v>
      </c>
      <c r="V98" s="331">
        <f>IF(V$7=0,0,V$7/OIS_fec!V$7)</f>
        <v>0.1173956450855323</v>
      </c>
      <c r="W98" s="331">
        <f>IF(W$7=0,0,W$7/OIS_fec!W$7)</f>
        <v>0.11840140652664519</v>
      </c>
      <c r="X98" s="331">
        <f>IF(X$7=0,0,X$7/OIS_fec!X$7)</f>
        <v>0.11842364345813806</v>
      </c>
      <c r="Y98" s="331">
        <f>IF(Y$7=0,0,Y$7/OIS_fec!Y$7)</f>
        <v>0.11816355850405598</v>
      </c>
      <c r="DA98" s="177"/>
    </row>
    <row r="99" spans="1:105" ht="12" customHeight="1" x14ac:dyDescent="0.25">
      <c r="A99" s="173" t="s">
        <v>93</v>
      </c>
      <c r="B99" s="331">
        <f>IF(B$8=0,0,B$8/OIS_fec!B$8)</f>
        <v>0.63224287810251967</v>
      </c>
      <c r="C99" s="331">
        <f>IF(C$8=0,0,C$8/OIS_fec!C$8)</f>
        <v>0.63223365901099382</v>
      </c>
      <c r="D99" s="331">
        <f>IF(D$8=0,0,D$8/OIS_fec!D$8)</f>
        <v>0.63125283810327248</v>
      </c>
      <c r="E99" s="331">
        <f>IF(E$8=0,0,E$8/OIS_fec!E$8)</f>
        <v>0.62878529023405572</v>
      </c>
      <c r="F99" s="331">
        <f>IF(F$8=0,0,F$8/OIS_fec!F$8)</f>
        <v>0.63016686471663819</v>
      </c>
      <c r="G99" s="331">
        <f>IF(G$8=0,0,G$8/OIS_fec!G$8)</f>
        <v>0.62989802725377431</v>
      </c>
      <c r="H99" s="331">
        <f>IF(H$8=0,0,H$8/OIS_fec!H$8)</f>
        <v>0.62965796700116605</v>
      </c>
      <c r="I99" s="331">
        <f>IF(I$8=0,0,I$8/OIS_fec!I$8)</f>
        <v>0.63057956850102925</v>
      </c>
      <c r="J99" s="331">
        <f>IF(J$8=0,0,J$8/OIS_fec!J$8)</f>
        <v>0.6309235073929802</v>
      </c>
      <c r="K99" s="331">
        <f>IF(K$8=0,0,K$8/OIS_fec!K$8)</f>
        <v>0.63350740197611077</v>
      </c>
      <c r="L99" s="331">
        <f>IF(L$8=0,0,L$8/OIS_fec!L$8)</f>
        <v>0.63476400124130805</v>
      </c>
      <c r="M99" s="331">
        <f>IF(M$8=0,0,M$8/OIS_fec!M$8)</f>
        <v>0.64282627928256775</v>
      </c>
      <c r="N99" s="331">
        <f>IF(N$8=0,0,N$8/OIS_fec!N$8)</f>
        <v>0.64251683519439418</v>
      </c>
      <c r="O99" s="331">
        <f>IF(O$8=0,0,O$8/OIS_fec!O$8)</f>
        <v>0.64293103309020738</v>
      </c>
      <c r="P99" s="331">
        <f>IF(P$8=0,0,P$8/OIS_fec!P$8)</f>
        <v>0.64275640294947445</v>
      </c>
      <c r="Q99" s="331">
        <f>IF(Q$8=0,0,Q$8/OIS_fec!Q$8)</f>
        <v>0.64309951639872776</v>
      </c>
      <c r="R99" s="331">
        <f>IF(R$8=0,0,R$8/OIS_fec!R$8)</f>
        <v>0.64158740415570215</v>
      </c>
      <c r="S99" s="331">
        <f>IF(S$8=0,0,S$8/OIS_fec!S$8)</f>
        <v>0.63923017534048876</v>
      </c>
      <c r="T99" s="331">
        <f>IF(T$8=0,0,T$8/OIS_fec!T$8)</f>
        <v>0.64044263065817209</v>
      </c>
      <c r="U99" s="331">
        <f>IF(U$8=0,0,U$8/OIS_fec!U$8)</f>
        <v>0.64423139550504394</v>
      </c>
      <c r="V99" s="331">
        <f>IF(V$8=0,0,V$8/OIS_fec!V$8)</f>
        <v>0.64343625428163542</v>
      </c>
      <c r="W99" s="331">
        <f>IF(W$8=0,0,W$8/OIS_fec!W$8)</f>
        <v>0.6483695895761572</v>
      </c>
      <c r="X99" s="331">
        <f>IF(X$8=0,0,X$8/OIS_fec!X$8)</f>
        <v>0.64845899592460599</v>
      </c>
      <c r="Y99" s="331">
        <f>IF(Y$8=0,0,Y$8/OIS_fec!Y$8)</f>
        <v>0.64729076024837173</v>
      </c>
      <c r="DA99" s="177"/>
    </row>
    <row r="100" spans="1:105" ht="12" customHeight="1" x14ac:dyDescent="0.25">
      <c r="A100" s="173" t="s">
        <v>94</v>
      </c>
      <c r="B100" s="331">
        <f>IF(B$9=0,0,B$9/OIS_fec!B$9)</f>
        <v>0.44382229536527967</v>
      </c>
      <c r="C100" s="331">
        <f>IF(C$9=0,0,C$9/OIS_fec!C$9)</f>
        <v>0.44398812180015834</v>
      </c>
      <c r="D100" s="331">
        <f>IF(D$9=0,0,D$9/OIS_fec!D$9)</f>
        <v>0.4433857846734775</v>
      </c>
      <c r="E100" s="331">
        <f>IF(E$9=0,0,E$9/OIS_fec!E$9)</f>
        <v>0.44162220468930236</v>
      </c>
      <c r="F100" s="331">
        <f>IF(F$9=0,0,F$9/OIS_fec!F$9)</f>
        <v>0.4423792026167086</v>
      </c>
      <c r="G100" s="331">
        <f>IF(G$9=0,0,G$9/OIS_fec!G$9)</f>
        <v>0.44207810264415065</v>
      </c>
      <c r="H100" s="331">
        <f>IF(H$9=0,0,H$9/OIS_fec!H$9)</f>
        <v>0.4420059738886582</v>
      </c>
      <c r="I100" s="331">
        <f>IF(I$9=0,0,I$9/OIS_fec!I$9)</f>
        <v>0.44243576159833803</v>
      </c>
      <c r="J100" s="331">
        <f>IF(J$9=0,0,J$9/OIS_fec!J$9)</f>
        <v>0.44250573465809356</v>
      </c>
      <c r="K100" s="331">
        <f>IF(K$9=0,0,K$9/OIS_fec!K$9)</f>
        <v>0.44392764981455307</v>
      </c>
      <c r="L100" s="331">
        <f>IF(L$9=0,0,L$9/OIS_fec!L$9)</f>
        <v>0.44439467023675028</v>
      </c>
      <c r="M100" s="331">
        <f>IF(M$9=0,0,M$9/OIS_fec!M$9)</f>
        <v>0.44928198357927346</v>
      </c>
      <c r="N100" s="331">
        <f>IF(N$9=0,0,N$9/OIS_fec!N$9)</f>
        <v>0.44890414305788479</v>
      </c>
      <c r="O100" s="331">
        <f>IF(O$9=0,0,O$9/OIS_fec!O$9)</f>
        <v>0.44915713678484287</v>
      </c>
      <c r="P100" s="331">
        <f>IF(P$9=0,0,P$9/OIS_fec!P$9)</f>
        <v>0.4490372783542495</v>
      </c>
      <c r="Q100" s="331">
        <f>IF(Q$9=0,0,Q$9/OIS_fec!Q$9)</f>
        <v>0.44924785446886778</v>
      </c>
      <c r="R100" s="331">
        <f>IF(R$9=0,0,R$9/OIS_fec!R$9)</f>
        <v>0.4479544544521597</v>
      </c>
      <c r="S100" s="331">
        <f>IF(S$9=0,0,S$9/OIS_fec!S$9)</f>
        <v>0.44629792643535054</v>
      </c>
      <c r="T100" s="331">
        <f>IF(T$9=0,0,T$9/OIS_fec!T$9)</f>
        <v>0.44703661570512321</v>
      </c>
      <c r="U100" s="331">
        <f>IF(U$9=0,0,U$9/OIS_fec!U$9)</f>
        <v>0.44980952791042245</v>
      </c>
      <c r="V100" s="331">
        <f>IF(V$9=0,0,V$9/OIS_fec!V$9)</f>
        <v>0.44917273477139691</v>
      </c>
      <c r="W100" s="331">
        <f>IF(W$9=0,0,W$9/OIS_fec!W$9)</f>
        <v>0.45340486538754232</v>
      </c>
      <c r="X100" s="331">
        <f>IF(X$9=0,0,X$9/OIS_fec!X$9)</f>
        <v>0.45355203976787428</v>
      </c>
      <c r="Y100" s="331">
        <f>IF(Y$9=0,0,Y$9/OIS_fec!Y$9)</f>
        <v>0.45220321378621847</v>
      </c>
      <c r="DA100" s="177"/>
    </row>
    <row r="101" spans="1:105" ht="12" customHeight="1" x14ac:dyDescent="0.25">
      <c r="A101" s="56" t="s">
        <v>95</v>
      </c>
      <c r="B101" s="332">
        <f>IF(B$10=0,0,B$10/OIS_fec!B$10)</f>
        <v>0.72302394471860365</v>
      </c>
      <c r="C101" s="332">
        <f>IF(C$10=0,0,C$10/OIS_fec!C$10)</f>
        <v>0.72668522337186503</v>
      </c>
      <c r="D101" s="332">
        <f>IF(D$10=0,0,D$10/OIS_fec!D$10)</f>
        <v>0.74603478911237231</v>
      </c>
      <c r="E101" s="332">
        <f>IF(E$10=0,0,E$10/OIS_fec!E$10)</f>
        <v>0.757478792139891</v>
      </c>
      <c r="F101" s="332">
        <f>IF(F$10=0,0,F$10/OIS_fec!F$10)</f>
        <v>0.74986122794352195</v>
      </c>
      <c r="G101" s="332">
        <f>IF(G$10=0,0,G$10/OIS_fec!G$10)</f>
        <v>0.74876508942495112</v>
      </c>
      <c r="H101" s="332">
        <f>IF(H$10=0,0,H$10/OIS_fec!H$10)</f>
        <v>0.74782438365465254</v>
      </c>
      <c r="I101" s="332">
        <f>IF(I$10=0,0,I$10/OIS_fec!I$10)</f>
        <v>0.7431221669117416</v>
      </c>
      <c r="J101" s="332">
        <f>IF(J$10=0,0,J$10/OIS_fec!J$10)</f>
        <v>0.75199415980542905</v>
      </c>
      <c r="K101" s="332">
        <f>IF(K$10=0,0,K$10/OIS_fec!K$10)</f>
        <v>0.74848050206821459</v>
      </c>
      <c r="L101" s="332">
        <f>IF(L$10=0,0,L$10/OIS_fec!L$10)</f>
        <v>0.75078406435505363</v>
      </c>
      <c r="M101" s="332">
        <f>IF(M$10=0,0,M$10/OIS_fec!M$10)</f>
        <v>0.77621610282578835</v>
      </c>
      <c r="N101" s="332">
        <f>IF(N$10=0,0,N$10/OIS_fec!N$10)</f>
        <v>0.7708179380400183</v>
      </c>
      <c r="O101" s="332">
        <f>IF(O$10=0,0,O$10/OIS_fec!O$10)</f>
        <v>0.76853211204579608</v>
      </c>
      <c r="P101" s="332">
        <f>IF(P$10=0,0,P$10/OIS_fec!P$10)</f>
        <v>0.78211294020387645</v>
      </c>
      <c r="Q101" s="332">
        <f>IF(Q$10=0,0,Q$10/OIS_fec!Q$10)</f>
        <v>0.78713118950031269</v>
      </c>
      <c r="R101" s="332">
        <f>IF(R$10=0,0,R$10/OIS_fec!R$10)</f>
        <v>0.78554531356449686</v>
      </c>
      <c r="S101" s="332">
        <f>IF(S$10=0,0,S$10/OIS_fec!S$10)</f>
        <v>0.78065226184287762</v>
      </c>
      <c r="T101" s="332">
        <f>IF(T$10=0,0,T$10/OIS_fec!T$10)</f>
        <v>0.77239883645563068</v>
      </c>
      <c r="U101" s="332">
        <f>IF(U$10=0,0,U$10/OIS_fec!U$10)</f>
        <v>0.76619197010718743</v>
      </c>
      <c r="V101" s="332">
        <f>IF(V$10=0,0,V$10/OIS_fec!V$10)</f>
        <v>0.77736691668856162</v>
      </c>
      <c r="W101" s="332">
        <f>IF(W$10=0,0,W$10/OIS_fec!W$10)</f>
        <v>0.74878369183077065</v>
      </c>
      <c r="X101" s="332">
        <f>IF(X$10=0,0,X$10/OIS_fec!X$10)</f>
        <v>0.78058518844694502</v>
      </c>
      <c r="Y101" s="332">
        <f>IF(Y$10=0,0,Y$10/OIS_fec!Y$10)</f>
        <v>0.77089039334751763</v>
      </c>
      <c r="DA101" s="68"/>
    </row>
    <row r="102" spans="1:105" ht="12" customHeight="1" x14ac:dyDescent="0.25">
      <c r="A102" s="174" t="s">
        <v>3057</v>
      </c>
      <c r="B102" s="348">
        <f>IF(B$16=0,0,B$16/OIS_fec!B$16)</f>
        <v>0.38701838757980045</v>
      </c>
      <c r="C102" s="348">
        <f>IF(C$16=0,0,C$16/OIS_fec!C$16)</f>
        <v>0.3871872350000467</v>
      </c>
      <c r="D102" s="348">
        <f>IF(D$16=0,0,D$16/OIS_fec!D$16)</f>
        <v>0.386732890303356</v>
      </c>
      <c r="E102" s="348">
        <f>IF(E$16=0,0,E$16/OIS_fec!E$16)</f>
        <v>0.38684945526652526</v>
      </c>
      <c r="F102" s="348">
        <f>IF(F$16=0,0,F$16/OIS_fec!F$16)</f>
        <v>0.38942065624354072</v>
      </c>
      <c r="G102" s="348">
        <f>IF(G$16=0,0,G$16/OIS_fec!G$16)</f>
        <v>0.39208152954646058</v>
      </c>
      <c r="H102" s="348">
        <f>IF(H$16=0,0,H$16/OIS_fec!H$16)</f>
        <v>0.39531370450990272</v>
      </c>
      <c r="I102" s="348">
        <f>IF(I$16=0,0,I$16/OIS_fec!I$16)</f>
        <v>0.39807040701731999</v>
      </c>
      <c r="J102" s="348">
        <f>IF(J$16=0,0,J$16/OIS_fec!J$16)</f>
        <v>0.40102278847806672</v>
      </c>
      <c r="K102" s="348">
        <f>IF(K$16=0,0,K$16/OIS_fec!K$16)</f>
        <v>0.40026655498637997</v>
      </c>
      <c r="L102" s="348">
        <f>IF(L$16=0,0,L$16/OIS_fec!L$16)</f>
        <v>0.39276819136329932</v>
      </c>
      <c r="M102" s="348">
        <f>IF(M$16=0,0,M$16/OIS_fec!M$16)</f>
        <v>0.3973180961622349</v>
      </c>
      <c r="N102" s="348">
        <f>IF(N$16=0,0,N$16/OIS_fec!N$16)</f>
        <v>0.39737865732272987</v>
      </c>
      <c r="O102" s="348">
        <f>IF(O$16=0,0,O$16/OIS_fec!O$16)</f>
        <v>0.39878851464019349</v>
      </c>
      <c r="P102" s="348">
        <f>IF(P$16=0,0,P$16/OIS_fec!P$16)</f>
        <v>0.39640974089542946</v>
      </c>
      <c r="Q102" s="348">
        <f>IF(Q$16=0,0,Q$16/OIS_fec!Q$16)</f>
        <v>0.39558158256391174</v>
      </c>
      <c r="R102" s="348">
        <f>IF(R$16=0,0,R$16/OIS_fec!R$16)</f>
        <v>0.39249597308449047</v>
      </c>
      <c r="S102" s="348">
        <f>IF(S$16=0,0,S$16/OIS_fec!S$16)</f>
        <v>0.38980940741126163</v>
      </c>
      <c r="T102" s="348">
        <f>IF(T$16=0,0,T$16/OIS_fec!T$16)</f>
        <v>0.38743315528719668</v>
      </c>
      <c r="U102" s="348">
        <f>IF(U$16=0,0,U$16/OIS_fec!U$16)</f>
        <v>0.39173261680459498</v>
      </c>
      <c r="V102" s="348">
        <f>IF(V$16=0,0,V$16/OIS_fec!V$16)</f>
        <v>0.39338282887360299</v>
      </c>
      <c r="W102" s="348">
        <f>IF(W$16=0,0,W$16/OIS_fec!W$16)</f>
        <v>0.40603179423473906</v>
      </c>
      <c r="X102" s="348">
        <f>IF(X$16=0,0,X$16/OIS_fec!X$16)</f>
        <v>0.40616701261457644</v>
      </c>
      <c r="Y102" s="348">
        <f>IF(Y$16=0,0,Y$16/OIS_fec!Y$16)</f>
        <v>0.40530990729227651</v>
      </c>
      <c r="DA102" s="178"/>
    </row>
    <row r="103" spans="1:105" ht="12" customHeight="1" x14ac:dyDescent="0.25">
      <c r="A103" s="174" t="s">
        <v>3069</v>
      </c>
      <c r="B103" s="348">
        <f>IF(B$27=0,0,B$27/OIS_fec!B$27)</f>
        <v>0.23333996972336393</v>
      </c>
      <c r="C103" s="348">
        <f>IF(C$27=0,0,C$27/OIS_fec!C$27)</f>
        <v>0.23513195844227458</v>
      </c>
      <c r="D103" s="348">
        <f>IF(D$27=0,0,D$27/OIS_fec!D$27)</f>
        <v>0.23474553526761502</v>
      </c>
      <c r="E103" s="348">
        <f>IF(E$27=0,0,E$27/OIS_fec!E$27)</f>
        <v>0.2346922364100878</v>
      </c>
      <c r="F103" s="348">
        <f>IF(F$27=0,0,F$27/OIS_fec!F$27)</f>
        <v>0.23530465497936226</v>
      </c>
      <c r="G103" s="348">
        <f>IF(G$27=0,0,G$27/OIS_fec!G$27)</f>
        <v>0.23664763337350775</v>
      </c>
      <c r="H103" s="348">
        <f>IF(H$27=0,0,H$27/OIS_fec!H$27)</f>
        <v>0.23882330327853662</v>
      </c>
      <c r="I103" s="348">
        <f>IF(I$27=0,0,I$27/OIS_fec!I$27)</f>
        <v>0.24038317804349352</v>
      </c>
      <c r="J103" s="348">
        <f>IF(J$27=0,0,J$27/OIS_fec!J$27)</f>
        <v>0.2402777773760526</v>
      </c>
      <c r="K103" s="348">
        <f>IF(K$27=0,0,K$27/OIS_fec!K$27)</f>
        <v>0.23885644296550868</v>
      </c>
      <c r="L103" s="348">
        <f>IF(L$27=0,0,L$27/OIS_fec!L$27)</f>
        <v>0.23395986418502504</v>
      </c>
      <c r="M103" s="348">
        <f>IF(M$27=0,0,M$27/OIS_fec!M$27)</f>
        <v>0.24112328779607195</v>
      </c>
      <c r="N103" s="348">
        <f>IF(N$27=0,0,N$27/OIS_fec!N$27)</f>
        <v>0.24022760318249289</v>
      </c>
      <c r="O103" s="348">
        <f>IF(O$27=0,0,O$27/OIS_fec!O$27)</f>
        <v>0.24336993804780394</v>
      </c>
      <c r="P103" s="348">
        <f>IF(P$27=0,0,P$27/OIS_fec!P$27)</f>
        <v>0.24358041535851477</v>
      </c>
      <c r="Q103" s="348">
        <f>IF(Q$27=0,0,Q$27/OIS_fec!Q$27)</f>
        <v>0.24521441626645818</v>
      </c>
      <c r="R103" s="348">
        <f>IF(R$27=0,0,R$27/OIS_fec!R$27)</f>
        <v>0.2430272054570348</v>
      </c>
      <c r="S103" s="348">
        <f>IF(S$27=0,0,S$27/OIS_fec!S$27)</f>
        <v>0.24116356137629164</v>
      </c>
      <c r="T103" s="348">
        <f>IF(T$27=0,0,T$27/OIS_fec!T$27)</f>
        <v>0.23691113955817023</v>
      </c>
      <c r="U103" s="348">
        <f>IF(U$27=0,0,U$27/OIS_fec!U$27)</f>
        <v>0.23965255260739751</v>
      </c>
      <c r="V103" s="348">
        <f>IF(V$27=0,0,V$27/OIS_fec!V$27)</f>
        <v>0.24138974712357372</v>
      </c>
      <c r="W103" s="348">
        <f>IF(W$27=0,0,W$27/OIS_fec!W$27)</f>
        <v>0.2526934666682219</v>
      </c>
      <c r="X103" s="348">
        <f>IF(X$27=0,0,X$27/OIS_fec!X$27)</f>
        <v>0.25675898901749605</v>
      </c>
      <c r="Y103" s="348">
        <f>IF(Y$27=0,0,Y$27/OIS_fec!Y$27)</f>
        <v>0.25399558914551501</v>
      </c>
      <c r="DA103" s="178"/>
    </row>
    <row r="104" spans="1:105" ht="12" customHeight="1" x14ac:dyDescent="0.25">
      <c r="A104" s="174" t="s">
        <v>3079</v>
      </c>
      <c r="B104" s="348">
        <f>IF(B$35=0,0,B$35/OIS_fec!B$35)</f>
        <v>0.24996132352405148</v>
      </c>
      <c r="C104" s="348">
        <f>IF(C$35=0,0,C$35/OIS_fec!C$35)</f>
        <v>0.24932339863888425</v>
      </c>
      <c r="D104" s="348">
        <f>IF(D$35=0,0,D$35/OIS_fec!D$35)</f>
        <v>0.24946342899514123</v>
      </c>
      <c r="E104" s="348">
        <f>IF(E$35=0,0,E$35/OIS_fec!E$35)</f>
        <v>0.25065030327503185</v>
      </c>
      <c r="F104" s="348">
        <f>IF(F$35=0,0,F$35/OIS_fec!F$35)</f>
        <v>0.2526965883704464</v>
      </c>
      <c r="G104" s="348">
        <f>IF(G$35=0,0,G$35/OIS_fec!G$35)</f>
        <v>0.25462341969057734</v>
      </c>
      <c r="H104" s="348">
        <f>IF(H$35=0,0,H$35/OIS_fec!H$35)</f>
        <v>0.25624144218359812</v>
      </c>
      <c r="I104" s="348">
        <f>IF(I$35=0,0,I$35/OIS_fec!I$35)</f>
        <v>0.25765840585479172</v>
      </c>
      <c r="J104" s="348">
        <f>IF(J$35=0,0,J$35/OIS_fec!J$35)</f>
        <v>0.2602689743211114</v>
      </c>
      <c r="K104" s="348">
        <f>IF(K$35=0,0,K$35/OIS_fec!K$35)</f>
        <v>0.26112534208083099</v>
      </c>
      <c r="L104" s="348">
        <f>IF(L$35=0,0,L$35/OIS_fec!L$35)</f>
        <v>0.25823762604227474</v>
      </c>
      <c r="M104" s="348">
        <f>IF(M$35=0,0,M$35/OIS_fec!M$35)</f>
        <v>0.26554605724597913</v>
      </c>
      <c r="N104" s="348">
        <f>IF(N$35=0,0,N$35/OIS_fec!N$35)</f>
        <v>0.26498838474400388</v>
      </c>
      <c r="O104" s="348">
        <f>IF(O$35=0,0,O$35/OIS_fec!O$35)</f>
        <v>0.26352511179600663</v>
      </c>
      <c r="P104" s="348">
        <f>IF(P$35=0,0,P$35/OIS_fec!P$35)</f>
        <v>0.26661756562410255</v>
      </c>
      <c r="Q104" s="348">
        <f>IF(Q$35=0,0,Q$35/OIS_fec!Q$35)</f>
        <v>0.2702592992931262</v>
      </c>
      <c r="R104" s="348">
        <f>IF(R$35=0,0,R$35/OIS_fec!R$35)</f>
        <v>0.26953781691406453</v>
      </c>
      <c r="S104" s="348">
        <f>IF(S$35=0,0,S$35/OIS_fec!S$35)</f>
        <v>0.26246230100350038</v>
      </c>
      <c r="T104" s="348">
        <f>IF(T$35=0,0,T$35/OIS_fec!T$35)</f>
        <v>0.25806904069355074</v>
      </c>
      <c r="U104" s="348">
        <f>IF(U$35=0,0,U$35/OIS_fec!U$35)</f>
        <v>0.25944627392983965</v>
      </c>
      <c r="V104" s="348">
        <f>IF(V$35=0,0,V$35/OIS_fec!V$35)</f>
        <v>0.26282788218699132</v>
      </c>
      <c r="W104" s="348">
        <f>IF(W$35=0,0,W$35/OIS_fec!W$35)</f>
        <v>0.26479687462454815</v>
      </c>
      <c r="X104" s="348">
        <f>IF(X$35=0,0,X$35/OIS_fec!X$35)</f>
        <v>0.26778968476600223</v>
      </c>
      <c r="Y104" s="348">
        <f>IF(Y$35=0,0,Y$35/OIS_fec!Y$35)</f>
        <v>0.2663738667801176</v>
      </c>
      <c r="DA104" s="178"/>
    </row>
    <row r="105" spans="1:105" ht="12" customHeight="1" x14ac:dyDescent="0.25">
      <c r="A105" s="174" t="s">
        <v>3101</v>
      </c>
      <c r="B105" s="348">
        <f>IF(B$54=0,0,B$54/OIS_fec!B$54)</f>
        <v>0.51497803578809964</v>
      </c>
      <c r="C105" s="348">
        <f>IF(C$54=0,0,C$54/OIS_fec!C$54)</f>
        <v>0.51483849534900572</v>
      </c>
      <c r="D105" s="348">
        <f>IF(D$54=0,0,D$54/OIS_fec!D$54)</f>
        <v>0.53803277352405643</v>
      </c>
      <c r="E105" s="348">
        <f>IF(E$54=0,0,E$54/OIS_fec!E$54)</f>
        <v>0.5667025678534986</v>
      </c>
      <c r="F105" s="348">
        <f>IF(F$54=0,0,F$54/OIS_fec!F$54)</f>
        <v>0.56043195641099675</v>
      </c>
      <c r="G105" s="348">
        <f>IF(G$54=0,0,G$54/OIS_fec!G$54)</f>
        <v>0.56218437792178311</v>
      </c>
      <c r="H105" s="348">
        <f>IF(H$54=0,0,H$54/OIS_fec!H$54)</f>
        <v>0.55497224462262007</v>
      </c>
      <c r="I105" s="348">
        <f>IF(I$54=0,0,I$54/OIS_fec!I$54)</f>
        <v>0.55324950353222857</v>
      </c>
      <c r="J105" s="348">
        <f>IF(J$54=0,0,J$54/OIS_fec!J$54)</f>
        <v>0.58096489742413027</v>
      </c>
      <c r="K105" s="348">
        <f>IF(K$54=0,0,K$54/OIS_fec!K$54)</f>
        <v>0.58908135600230538</v>
      </c>
      <c r="L105" s="348">
        <f>IF(L$54=0,0,L$54/OIS_fec!L$54)</f>
        <v>0.60503923900803791</v>
      </c>
      <c r="M105" s="348">
        <f>IF(M$54=0,0,M$54/OIS_fec!M$54)</f>
        <v>0.66797429206249603</v>
      </c>
      <c r="N105" s="348">
        <f>IF(N$54=0,0,N$54/OIS_fec!N$54)</f>
        <v>0.66343255219347996</v>
      </c>
      <c r="O105" s="348">
        <f>IF(O$54=0,0,O$54/OIS_fec!O$54)</f>
        <v>0.66058265761946711</v>
      </c>
      <c r="P105" s="348">
        <f>IF(P$54=0,0,P$54/OIS_fec!P$54)</f>
        <v>0.6854326391306429</v>
      </c>
      <c r="Q105" s="348">
        <f>IF(Q$54=0,0,Q$54/OIS_fec!Q$54)</f>
        <v>0.70196401969844313</v>
      </c>
      <c r="R105" s="348">
        <f>IF(R$54=0,0,R$54/OIS_fec!R$54)</f>
        <v>0.70354333463096053</v>
      </c>
      <c r="S105" s="348">
        <f>IF(S$54=0,0,S$54/OIS_fec!S$54)</f>
        <v>0.68861108682987526</v>
      </c>
      <c r="T105" s="348">
        <f>IF(T$54=0,0,T$54/OIS_fec!T$54)</f>
        <v>0.66869375952999799</v>
      </c>
      <c r="U105" s="348">
        <f>IF(U$54=0,0,U$54/OIS_fec!U$54)</f>
        <v>0.66674301732324459</v>
      </c>
      <c r="V105" s="348">
        <f>IF(V$54=0,0,V$54/OIS_fec!V$54)</f>
        <v>0.68110196244946319</v>
      </c>
      <c r="W105" s="348">
        <f>IF(W$54=0,0,W$54/OIS_fec!W$54)</f>
        <v>0.65458727251926296</v>
      </c>
      <c r="X105" s="348">
        <f>IF(X$54=0,0,X$54/OIS_fec!X$54)</f>
        <v>0.68090133364767169</v>
      </c>
      <c r="Y105" s="348">
        <f>IF(Y$54=0,0,Y$54/OIS_fec!Y$54)</f>
        <v>0.67187495636894534</v>
      </c>
      <c r="DA105" s="178"/>
    </row>
    <row r="106" spans="1:105" ht="12" customHeight="1" x14ac:dyDescent="0.25">
      <c r="A106" s="174" t="s">
        <v>3122</v>
      </c>
      <c r="B106" s="348">
        <f>IF(B$68=0,0,B$68/OIS_fec!B$68)</f>
        <v>0.32715828158904803</v>
      </c>
      <c r="C106" s="348">
        <f>IF(C$68=0,0,C$68/OIS_fec!C$68)</f>
        <v>0.32770116431864549</v>
      </c>
      <c r="D106" s="348">
        <f>IF(D$68=0,0,D$68/OIS_fec!D$68)</f>
        <v>0.32716799430848176</v>
      </c>
      <c r="E106" s="348">
        <f>IF(E$68=0,0,E$68/OIS_fec!E$68)</f>
        <v>0.31859667043854012</v>
      </c>
      <c r="F106" s="348">
        <f>IF(F$68=0,0,F$68/OIS_fec!F$68)</f>
        <v>0.31892549558905081</v>
      </c>
      <c r="G106" s="348">
        <f>IF(G$68=0,0,G$68/OIS_fec!G$68)</f>
        <v>0.3185584103253094</v>
      </c>
      <c r="H106" s="348">
        <f>IF(H$68=0,0,H$68/OIS_fec!H$68)</f>
        <v>0.3185834985734467</v>
      </c>
      <c r="I106" s="348">
        <f>IF(I$68=0,0,I$68/OIS_fec!I$68)</f>
        <v>0.31863958539406084</v>
      </c>
      <c r="J106" s="348">
        <f>IF(J$68=0,0,J$68/OIS_fec!J$68)</f>
        <v>0.31854861772541493</v>
      </c>
      <c r="K106" s="348">
        <f>IF(K$68=0,0,K$68/OIS_fec!K$68)</f>
        <v>0.31837530504643019</v>
      </c>
      <c r="L106" s="348">
        <f>IF(L$68=0,0,L$68/OIS_fec!L$68)</f>
        <v>0.31835616176258175</v>
      </c>
      <c r="M106" s="348">
        <f>IF(M$68=0,0,M$68/OIS_fec!M$68)</f>
        <v>0.3177519269601865</v>
      </c>
      <c r="N106" s="348">
        <f>IF(N$68=0,0,N$68/OIS_fec!N$68)</f>
        <v>0.32290110002835826</v>
      </c>
      <c r="O106" s="348">
        <f>IF(O$68=0,0,O$68/OIS_fec!O$68)</f>
        <v>0.32375768846814168</v>
      </c>
      <c r="P106" s="348">
        <f>IF(P$68=0,0,P$68/OIS_fec!P$68)</f>
        <v>0.3256354137807243</v>
      </c>
      <c r="Q106" s="348">
        <f>IF(Q$68=0,0,Q$68/OIS_fec!Q$68)</f>
        <v>0.32319114525642112</v>
      </c>
      <c r="R106" s="348">
        <f>IF(R$68=0,0,R$68/OIS_fec!R$68)</f>
        <v>0.32159912493530929</v>
      </c>
      <c r="S106" s="348">
        <f>IF(S$68=0,0,S$68/OIS_fec!S$68)</f>
        <v>0.31888461137039553</v>
      </c>
      <c r="T106" s="348">
        <f>IF(T$68=0,0,T$68/OIS_fec!T$68)</f>
        <v>0.31888620315150923</v>
      </c>
      <c r="U106" s="348">
        <f>IF(U$68=0,0,U$68/OIS_fec!U$68)</f>
        <v>0.31942178923035713</v>
      </c>
      <c r="V106" s="348">
        <f>IF(V$68=0,0,V$68/OIS_fec!V$68)</f>
        <v>0.319986622621941</v>
      </c>
      <c r="W106" s="348">
        <f>IF(W$68=0,0,W$68/OIS_fec!W$68)</f>
        <v>0.32093826527615887</v>
      </c>
      <c r="X106" s="348">
        <f>IF(X$68=0,0,X$68/OIS_fec!X$68)</f>
        <v>0.32075905439037999</v>
      </c>
      <c r="Y106" s="348">
        <f>IF(Y$68=0,0,Y$68/OIS_fec!Y$68)</f>
        <v>0.32098181841697582</v>
      </c>
      <c r="DA106" s="178"/>
    </row>
    <row r="107" spans="1:105" ht="12" customHeight="1" x14ac:dyDescent="0.25">
      <c r="A107" s="41" t="s">
        <v>3120</v>
      </c>
      <c r="B107" s="333">
        <f>IF(B$69=0,0,B$69/OIS_fec!B$69)</f>
        <v>0.47718230252642507</v>
      </c>
      <c r="C107" s="333">
        <f>IF(C$69=0,0,C$69/OIS_fec!C$69)</f>
        <v>0.47700220688807798</v>
      </c>
      <c r="D107" s="333">
        <f>IF(D$69=0,0,D$69/OIS_fec!D$69)</f>
        <v>0.47618580457213705</v>
      </c>
      <c r="E107" s="333">
        <f>IF(E$69=0,0,E$69/OIS_fec!E$69)</f>
        <v>0.47438801353039334</v>
      </c>
      <c r="F107" s="333">
        <f>IF(F$69=0,0,F$69/OIS_fec!F$69)</f>
        <v>0.47563780838295622</v>
      </c>
      <c r="G107" s="333">
        <f>IF(G$69=0,0,G$69/OIS_fec!G$69)</f>
        <v>0.47555333755433671</v>
      </c>
      <c r="H107" s="333">
        <f>IF(H$69=0,0,H$69/OIS_fec!H$69)</f>
        <v>0.47527831677441368</v>
      </c>
      <c r="I107" s="333">
        <f>IF(I$69=0,0,I$69/OIS_fec!I$69)</f>
        <v>0.47617315245214731</v>
      </c>
      <c r="J107" s="333">
        <f>IF(J$69=0,0,J$69/OIS_fec!J$69)</f>
        <v>0.47658602608800704</v>
      </c>
      <c r="K107" s="333">
        <f>IF(K$69=0,0,K$69/OIS_fec!K$69)</f>
        <v>0.47878879793430845</v>
      </c>
      <c r="L107" s="333">
        <f>IF(L$69=0,0,L$69/OIS_fec!L$69)</f>
        <v>0.47998346482742305</v>
      </c>
      <c r="M107" s="333">
        <f>IF(M$69=0,0,M$69/OIS_fec!M$69)</f>
        <v>0.48577435470937136</v>
      </c>
      <c r="N107" s="333">
        <f>IF(N$69=0,0,N$69/OIS_fec!N$69)</f>
        <v>0.48563484039100235</v>
      </c>
      <c r="O107" s="333">
        <f>IF(O$69=0,0,O$69/OIS_fec!O$69)</f>
        <v>0.48590425685701094</v>
      </c>
      <c r="P107" s="333">
        <f>IF(P$69=0,0,P$69/OIS_fec!P$69)</f>
        <v>0.48579528558186713</v>
      </c>
      <c r="Q107" s="333">
        <f>IF(Q$69=0,0,Q$69/OIS_fec!Q$69)</f>
        <v>0.48601672274698093</v>
      </c>
      <c r="R107" s="333">
        <f>IF(R$69=0,0,R$69/OIS_fec!R$69)</f>
        <v>0.48515379373175821</v>
      </c>
      <c r="S107" s="333">
        <f>IF(S$69=0,0,S$69/OIS_fec!S$69)</f>
        <v>0.48365765239039327</v>
      </c>
      <c r="T107" s="333">
        <f>IF(T$69=0,0,T$69/OIS_fec!T$69)</f>
        <v>0.4844742343100793</v>
      </c>
      <c r="U107" s="333">
        <f>IF(U$69=0,0,U$69/OIS_fec!U$69)</f>
        <v>0.4867659578570861</v>
      </c>
      <c r="V107" s="333">
        <f>IF(V$69=0,0,V$69/OIS_fec!V$69)</f>
        <v>0.48631148708715649</v>
      </c>
      <c r="W107" s="333">
        <f>IF(W$69=0,0,W$69/OIS_fec!W$69)</f>
        <v>0.48898760661504942</v>
      </c>
      <c r="X107" s="333">
        <f>IF(X$69=0,0,X$69/OIS_fec!X$69)</f>
        <v>0.48902315263556378</v>
      </c>
      <c r="Y107" s="333">
        <f>IF(Y$69=0,0,Y$69/OIS_fec!Y$69)</f>
        <v>0.48846900303115198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-0.249977111117893"/>
    <pageSetUpPr fitToPage="1"/>
  </sheetPr>
  <dimension ref="A1:DA10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CO2 emissions"</f>
        <v>LU: Other industrial sectors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118.0950057630252</v>
      </c>
      <c r="C5" s="223">
        <v>111.2695264836144</v>
      </c>
      <c r="D5" s="223">
        <v>86.27882184323343</v>
      </c>
      <c r="E5" s="223">
        <v>104.7232278026882</v>
      </c>
      <c r="F5" s="223">
        <v>99.698574723372388</v>
      </c>
      <c r="G5" s="223">
        <v>92.900115122841655</v>
      </c>
      <c r="H5" s="223">
        <v>84.626171402524847</v>
      </c>
      <c r="I5" s="223">
        <v>90.240398042150503</v>
      </c>
      <c r="J5" s="223">
        <v>74.315312161637792</v>
      </c>
      <c r="K5" s="223">
        <v>69.723213361417976</v>
      </c>
      <c r="L5" s="223">
        <v>77.116459921882395</v>
      </c>
      <c r="M5" s="223">
        <v>65.865854326517379</v>
      </c>
      <c r="N5" s="223">
        <v>71.781985438723183</v>
      </c>
      <c r="O5" s="223">
        <v>75.960056009532394</v>
      </c>
      <c r="P5" s="223">
        <v>61.581515768046962</v>
      </c>
      <c r="Q5" s="223">
        <v>52.780361718106889</v>
      </c>
      <c r="R5" s="223">
        <v>60.427473048866041</v>
      </c>
      <c r="S5" s="223">
        <v>66.978099738417015</v>
      </c>
      <c r="T5" s="223">
        <v>67.490660196376467</v>
      </c>
      <c r="U5" s="223">
        <v>77.706053529596602</v>
      </c>
      <c r="V5" s="223">
        <v>66.109553242538354</v>
      </c>
      <c r="W5" s="223">
        <v>152.4202403699376</v>
      </c>
      <c r="X5" s="223">
        <v>115.4255712963508</v>
      </c>
      <c r="Y5" s="223">
        <v>109.5271844958758</v>
      </c>
      <c r="DA5" s="89" t="s">
        <v>3185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3186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3187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3188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3189</v>
      </c>
    </row>
    <row r="10" spans="1:105" ht="12" customHeight="1" x14ac:dyDescent="0.25">
      <c r="A10" s="56" t="s">
        <v>95</v>
      </c>
      <c r="B10" s="260">
        <v>2.2983375239179451</v>
      </c>
      <c r="C10" s="260">
        <v>2.1998364941087032</v>
      </c>
      <c r="D10" s="260">
        <v>1.4473615612718149</v>
      </c>
      <c r="E10" s="260">
        <v>1.3663167224662329</v>
      </c>
      <c r="F10" s="260">
        <v>1.4450381915768371</v>
      </c>
      <c r="G10" s="260">
        <v>1.435714105548286</v>
      </c>
      <c r="H10" s="260">
        <v>1.5420151100920041</v>
      </c>
      <c r="I10" s="260">
        <v>1.81182509057552</v>
      </c>
      <c r="J10" s="260">
        <v>1.325251955287708</v>
      </c>
      <c r="K10" s="260">
        <v>1.159031967579212</v>
      </c>
      <c r="L10" s="260">
        <v>1.001777256093549</v>
      </c>
      <c r="M10" s="260">
        <v>0.42182148983443157</v>
      </c>
      <c r="N10" s="260">
        <v>0.50489718747662271</v>
      </c>
      <c r="O10" s="260">
        <v>0.58575159384518249</v>
      </c>
      <c r="P10" s="260">
        <v>0.23083043997981489</v>
      </c>
      <c r="Q10" s="260">
        <v>0.10999904665265101</v>
      </c>
      <c r="R10" s="260">
        <v>0.1070385458090731</v>
      </c>
      <c r="S10" s="260">
        <v>0.17666535302168149</v>
      </c>
      <c r="T10" s="260">
        <v>0.31861311238199269</v>
      </c>
      <c r="U10" s="260">
        <v>0.50602544538399963</v>
      </c>
      <c r="V10" s="260">
        <v>0.29493792819038389</v>
      </c>
      <c r="W10" s="260">
        <v>1.868306515563956</v>
      </c>
      <c r="X10" s="260">
        <v>0.76815880644568313</v>
      </c>
      <c r="Y10" s="260">
        <v>0.91911831824279566</v>
      </c>
      <c r="DA10" s="68" t="s">
        <v>3190</v>
      </c>
    </row>
    <row r="11" spans="1:105" ht="12" customHeight="1" x14ac:dyDescent="0.25">
      <c r="A11" s="37" t="s">
        <v>159</v>
      </c>
      <c r="B11" s="226">
        <v>4.4629899090328648E-2</v>
      </c>
      <c r="C11" s="226">
        <v>5.7968541404350517E-2</v>
      </c>
      <c r="D11" s="226">
        <v>5.0443834906916243E-2</v>
      </c>
      <c r="E11" s="226">
        <v>3.7748685139822963E-2</v>
      </c>
      <c r="F11" s="226">
        <v>3.558684190525245E-2</v>
      </c>
      <c r="G11" s="226">
        <v>2.91706986055572E-2</v>
      </c>
      <c r="H11" s="226">
        <v>1.3255471034149841E-2</v>
      </c>
      <c r="I11" s="226">
        <v>1.132380026331831E-2</v>
      </c>
      <c r="J11" s="226">
        <v>1.3822602510803131E-2</v>
      </c>
      <c r="K11" s="226">
        <v>1.3244749245584411E-2</v>
      </c>
      <c r="L11" s="226">
        <v>2.998272685443764E-2</v>
      </c>
      <c r="M11" s="226">
        <v>7.5997355236808737E-3</v>
      </c>
      <c r="N11" s="226">
        <v>3.2925682879030513E-2</v>
      </c>
      <c r="O11" s="226">
        <v>4.4108084053411302E-2</v>
      </c>
      <c r="P11" s="226">
        <v>1.3070440820318059E-2</v>
      </c>
      <c r="Q11" s="226">
        <v>4.5489662178661754E-3</v>
      </c>
      <c r="R11" s="226">
        <v>7.1284976413649118E-3</v>
      </c>
      <c r="S11" s="226">
        <v>3.0761154738850039E-2</v>
      </c>
      <c r="T11" s="226">
        <v>7.9948812794448737E-2</v>
      </c>
      <c r="U11" s="226">
        <v>0.18958054945672001</v>
      </c>
      <c r="V11" s="226">
        <v>0.1110506597624584</v>
      </c>
      <c r="W11" s="226">
        <v>0.17015085238236949</v>
      </c>
      <c r="X11" s="226">
        <v>7.007996208269586E-2</v>
      </c>
      <c r="Y11" s="226">
        <v>8.8973090081997483E-2</v>
      </c>
      <c r="DA11" s="69" t="s">
        <v>3191</v>
      </c>
    </row>
    <row r="12" spans="1:105" ht="12" customHeight="1" x14ac:dyDescent="0.25">
      <c r="A12" s="37" t="s">
        <v>35</v>
      </c>
      <c r="B12" s="226">
        <v>2.2537076248276171</v>
      </c>
      <c r="C12" s="226">
        <v>2.1418679527043518</v>
      </c>
      <c r="D12" s="226">
        <v>1.3969177263648991</v>
      </c>
      <c r="E12" s="226">
        <v>1.3285680373264099</v>
      </c>
      <c r="F12" s="226">
        <v>1.409451349671585</v>
      </c>
      <c r="G12" s="226">
        <v>1.4065434069427289</v>
      </c>
      <c r="H12" s="226">
        <v>1.5287596390578539</v>
      </c>
      <c r="I12" s="226">
        <v>1.800501290312202</v>
      </c>
      <c r="J12" s="226">
        <v>1.311429352776905</v>
      </c>
      <c r="K12" s="226">
        <v>1.1457872183336271</v>
      </c>
      <c r="L12" s="226">
        <v>0.97179452923911169</v>
      </c>
      <c r="M12" s="226">
        <v>0.41422175431075059</v>
      </c>
      <c r="N12" s="226">
        <v>0.47197150459759218</v>
      </c>
      <c r="O12" s="226">
        <v>0.54164350979177112</v>
      </c>
      <c r="P12" s="226">
        <v>0.2177599991594969</v>
      </c>
      <c r="Q12" s="226">
        <v>0.10545008043478479</v>
      </c>
      <c r="R12" s="226">
        <v>9.9910048167708237E-2</v>
      </c>
      <c r="S12" s="226">
        <v>0.14590419828283149</v>
      </c>
      <c r="T12" s="226">
        <v>0.2386642995875439</v>
      </c>
      <c r="U12" s="226">
        <v>0.3164448959272797</v>
      </c>
      <c r="V12" s="226">
        <v>0.18388726842792549</v>
      </c>
      <c r="W12" s="226">
        <v>1.698155663181586</v>
      </c>
      <c r="X12" s="226">
        <v>0.69807884436298739</v>
      </c>
      <c r="Y12" s="226">
        <v>0.83014522816079828</v>
      </c>
      <c r="DA12" s="69" t="s">
        <v>3192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3193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3194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3195</v>
      </c>
    </row>
    <row r="16" spans="1:105" ht="12" customHeight="1" x14ac:dyDescent="0.25">
      <c r="A16" s="57" t="s">
        <v>3057</v>
      </c>
      <c r="B16" s="261">
        <v>42.044319533771677</v>
      </c>
      <c r="C16" s="261">
        <v>39.754242949880442</v>
      </c>
      <c r="D16" s="261">
        <v>29.058992975370259</v>
      </c>
      <c r="E16" s="261">
        <v>31.377581580686108</v>
      </c>
      <c r="F16" s="261">
        <v>29.508550553057219</v>
      </c>
      <c r="G16" s="261">
        <v>28.245902860257431</v>
      </c>
      <c r="H16" s="261">
        <v>27.61792155463716</v>
      </c>
      <c r="I16" s="261">
        <v>30.67980345527241</v>
      </c>
      <c r="J16" s="261">
        <v>24.261565172902241</v>
      </c>
      <c r="K16" s="261">
        <v>22.039071411558592</v>
      </c>
      <c r="L16" s="261">
        <v>22.83848337802668</v>
      </c>
      <c r="M16" s="261">
        <v>20.140323329710089</v>
      </c>
      <c r="N16" s="261">
        <v>21.64093395700613</v>
      </c>
      <c r="O16" s="261">
        <v>23.166923121325102</v>
      </c>
      <c r="P16" s="261">
        <v>18.15318685996824</v>
      </c>
      <c r="Q16" s="261">
        <v>14.8936832652577</v>
      </c>
      <c r="R16" s="261">
        <v>16.08683017121195</v>
      </c>
      <c r="S16" s="261">
        <v>17.25166988450334</v>
      </c>
      <c r="T16" s="261">
        <v>17.613504545159849</v>
      </c>
      <c r="U16" s="261">
        <v>21.57972299004134</v>
      </c>
      <c r="V16" s="261">
        <v>17.81757229699776</v>
      </c>
      <c r="W16" s="261">
        <v>53.845202527297339</v>
      </c>
      <c r="X16" s="261">
        <v>41.158362638489102</v>
      </c>
      <c r="Y16" s="261">
        <v>38.521150138685783</v>
      </c>
      <c r="DA16" s="70" t="s">
        <v>3196</v>
      </c>
    </row>
    <row r="17" spans="1:105" ht="12" customHeight="1" x14ac:dyDescent="0.25">
      <c r="A17" s="46" t="s">
        <v>28</v>
      </c>
      <c r="B17" s="229">
        <v>4.2209484514466507</v>
      </c>
      <c r="C17" s="229">
        <v>3.069239710200486</v>
      </c>
      <c r="D17" s="229">
        <v>2.5103222326651018</v>
      </c>
      <c r="E17" s="229">
        <v>2.6501987371166318</v>
      </c>
      <c r="F17" s="229">
        <v>2.6869498337390292</v>
      </c>
      <c r="G17" s="229">
        <v>2.6304499272946948</v>
      </c>
      <c r="H17" s="229">
        <v>2.4856689170379118</v>
      </c>
      <c r="I17" s="229">
        <v>2.5868979161073389</v>
      </c>
      <c r="J17" s="229">
        <v>2.5369373506972508</v>
      </c>
      <c r="K17" s="229">
        <v>2.850237179130453</v>
      </c>
      <c r="L17" s="229">
        <v>3.8450671292046472</v>
      </c>
      <c r="M17" s="229">
        <v>3.109129690378301</v>
      </c>
      <c r="N17" s="229">
        <v>3.4722415436409162</v>
      </c>
      <c r="O17" s="229">
        <v>2.467582586178199</v>
      </c>
      <c r="P17" s="229">
        <v>2.6437901830522059</v>
      </c>
      <c r="Q17" s="229">
        <v>2.3251934883114842</v>
      </c>
      <c r="R17" s="229">
        <v>2.7590787651994022</v>
      </c>
      <c r="S17" s="229">
        <v>1.948135084703368</v>
      </c>
      <c r="T17" s="229">
        <v>2.0751944808437419</v>
      </c>
      <c r="U17" s="229">
        <v>1.8299439559138859</v>
      </c>
      <c r="V17" s="229">
        <v>1.612970273317939</v>
      </c>
      <c r="W17" s="229">
        <v>1.123462967078686</v>
      </c>
      <c r="X17" s="229">
        <v>0.54882337713218055</v>
      </c>
      <c r="Y17" s="229">
        <v>1.1018728880195221</v>
      </c>
      <c r="DA17" s="73" t="s">
        <v>3197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3198</v>
      </c>
    </row>
    <row r="19" spans="1:105" ht="12" customHeight="1" x14ac:dyDescent="0.25">
      <c r="A19" s="46" t="s">
        <v>31</v>
      </c>
      <c r="B19" s="229">
        <v>12.248563826623849</v>
      </c>
      <c r="C19" s="229">
        <v>10.998297830368781</v>
      </c>
      <c r="D19" s="229">
        <v>7.4435962711379728</v>
      </c>
      <c r="E19" s="229">
        <v>7.4556731731225767</v>
      </c>
      <c r="F19" s="229">
        <v>3.7217399757831151</v>
      </c>
      <c r="G19" s="229">
        <v>3.719945497026961</v>
      </c>
      <c r="H19" s="229">
        <v>2.4830748948698771</v>
      </c>
      <c r="I19" s="229">
        <v>2.4951930886578539</v>
      </c>
      <c r="J19" s="229">
        <v>2.56954259352898</v>
      </c>
      <c r="K19" s="229">
        <v>6.9376443478662286E-2</v>
      </c>
      <c r="L19" s="229">
        <v>4.6250962319576247E-2</v>
      </c>
      <c r="M19" s="229">
        <v>0</v>
      </c>
      <c r="N19" s="229">
        <v>5.1182379271099256E-3</v>
      </c>
      <c r="O19" s="229">
        <v>3.7882772814976898E-3</v>
      </c>
      <c r="P19" s="229">
        <v>2.929416793381447E-2</v>
      </c>
      <c r="Q19" s="229">
        <v>2.5479944068368829E-2</v>
      </c>
      <c r="R19" s="229">
        <v>8.8621502372233634E-3</v>
      </c>
      <c r="S19" s="229">
        <v>4.7152524865858657E-2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3199</v>
      </c>
    </row>
    <row r="20" spans="1:105" ht="12" customHeight="1" x14ac:dyDescent="0.25">
      <c r="A20" s="46" t="s">
        <v>159</v>
      </c>
      <c r="B20" s="229">
        <v>0.52151263528747971</v>
      </c>
      <c r="C20" s="229">
        <v>0.73771822502766593</v>
      </c>
      <c r="D20" s="229">
        <v>0.70602457297478394</v>
      </c>
      <c r="E20" s="229">
        <v>1.774229247109635</v>
      </c>
      <c r="F20" s="229">
        <v>1.712782942779959</v>
      </c>
      <c r="G20" s="229">
        <v>1.305007039761118</v>
      </c>
      <c r="H20" s="229">
        <v>0.54771358487467114</v>
      </c>
      <c r="I20" s="229">
        <v>0.40929148904258078</v>
      </c>
      <c r="J20" s="229">
        <v>0.31585187563175438</v>
      </c>
      <c r="K20" s="229">
        <v>0.25709934643241361</v>
      </c>
      <c r="L20" s="229">
        <v>0.65574384142490261</v>
      </c>
      <c r="M20" s="229">
        <v>0.3353445752577075</v>
      </c>
      <c r="N20" s="229">
        <v>1.3003422331604151</v>
      </c>
      <c r="O20" s="229">
        <v>1.654490095688971</v>
      </c>
      <c r="P20" s="229">
        <v>0.80111600697806329</v>
      </c>
      <c r="Q20" s="229">
        <v>0.46987662975037042</v>
      </c>
      <c r="R20" s="229">
        <v>0.77894791429394394</v>
      </c>
      <c r="S20" s="229">
        <v>2.1990746179371858</v>
      </c>
      <c r="T20" s="229">
        <v>3.1998596144653648</v>
      </c>
      <c r="U20" s="229">
        <v>6.3730200103496903</v>
      </c>
      <c r="V20" s="229">
        <v>5.5234198946038982</v>
      </c>
      <c r="W20" s="229">
        <v>4.8045557369646206</v>
      </c>
      <c r="X20" s="229">
        <v>3.8261636657101179</v>
      </c>
      <c r="Y20" s="229">
        <v>3.598622365720455</v>
      </c>
      <c r="DA20" s="73" t="s">
        <v>3200</v>
      </c>
    </row>
    <row r="21" spans="1:105" ht="12" customHeight="1" x14ac:dyDescent="0.25">
      <c r="A21" s="46" t="s">
        <v>32</v>
      </c>
      <c r="B21" s="229">
        <v>5.8386496657413529</v>
      </c>
      <c r="C21" s="229">
        <v>6.2891672654522033</v>
      </c>
      <c r="D21" s="229">
        <v>5.4611249124576702</v>
      </c>
      <c r="E21" s="229">
        <v>5.5918957808182101</v>
      </c>
      <c r="F21" s="229">
        <v>4.464662921672387</v>
      </c>
      <c r="G21" s="229">
        <v>2.932193832877287</v>
      </c>
      <c r="H21" s="229">
        <v>2.086985775538547</v>
      </c>
      <c r="I21" s="229">
        <v>1.455839746959541</v>
      </c>
      <c r="J21" s="229">
        <v>0.92091743327364939</v>
      </c>
      <c r="K21" s="229">
        <v>1.026365994338815</v>
      </c>
      <c r="L21" s="229">
        <v>3.118934106115955</v>
      </c>
      <c r="M21" s="229">
        <v>1.2963389770938449</v>
      </c>
      <c r="N21" s="229">
        <v>1.0805813620990119</v>
      </c>
      <c r="O21" s="229">
        <v>2.1046305440777848</v>
      </c>
      <c r="P21" s="229">
        <v>1.700214785291271</v>
      </c>
      <c r="Q21" s="229">
        <v>1.3538248763445031</v>
      </c>
      <c r="R21" s="229">
        <v>1.844325837043473</v>
      </c>
      <c r="S21" s="229">
        <v>3.1874726382668319</v>
      </c>
      <c r="T21" s="229">
        <v>3.6915174178354389</v>
      </c>
      <c r="U21" s="229">
        <v>2.755459487669472</v>
      </c>
      <c r="V21" s="229">
        <v>1.527339205597215</v>
      </c>
      <c r="W21" s="229">
        <v>1.550906012176916</v>
      </c>
      <c r="X21" s="229">
        <v>1.306916474066292</v>
      </c>
      <c r="Y21" s="229">
        <v>1.4106862358357679</v>
      </c>
      <c r="DA21" s="73" t="s">
        <v>3201</v>
      </c>
    </row>
    <row r="22" spans="1:105" ht="12" customHeight="1" x14ac:dyDescent="0.25">
      <c r="A22" s="46" t="s">
        <v>33</v>
      </c>
      <c r="B22" s="229">
        <v>4.9775735266972543</v>
      </c>
      <c r="C22" s="229">
        <v>4.9775735266971708</v>
      </c>
      <c r="D22" s="229">
        <v>2.488786763342568</v>
      </c>
      <c r="E22" s="229">
        <v>2.4887867633480458</v>
      </c>
      <c r="F22" s="229">
        <v>2.4887867633436431</v>
      </c>
      <c r="G22" s="229">
        <v>2.488786763343608</v>
      </c>
      <c r="H22" s="229">
        <v>2.4887867633411451</v>
      </c>
      <c r="I22" s="229">
        <v>2.4887867633405509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3202</v>
      </c>
    </row>
    <row r="23" spans="1:105" ht="12" customHeight="1" x14ac:dyDescent="0.25">
      <c r="A23" s="46" t="s">
        <v>35</v>
      </c>
      <c r="B23" s="229">
        <v>14.23707142797509</v>
      </c>
      <c r="C23" s="229">
        <v>13.682246392134131</v>
      </c>
      <c r="D23" s="229">
        <v>10.449138222792159</v>
      </c>
      <c r="E23" s="229">
        <v>11.416797879171011</v>
      </c>
      <c r="F23" s="229">
        <v>14.433628115739079</v>
      </c>
      <c r="G23" s="229">
        <v>15.16951979995377</v>
      </c>
      <c r="H23" s="229">
        <v>17.52569161897501</v>
      </c>
      <c r="I23" s="229">
        <v>21.24379445116454</v>
      </c>
      <c r="J23" s="229">
        <v>17.91831591977061</v>
      </c>
      <c r="K23" s="229">
        <v>17.835992448178249</v>
      </c>
      <c r="L23" s="229">
        <v>15.1724873389616</v>
      </c>
      <c r="M23" s="229">
        <v>15.399510086980239</v>
      </c>
      <c r="N23" s="229">
        <v>15.78265058017867</v>
      </c>
      <c r="O23" s="229">
        <v>16.936431618098648</v>
      </c>
      <c r="P23" s="229">
        <v>12.97877171671289</v>
      </c>
      <c r="Q23" s="229">
        <v>10.71930832678297</v>
      </c>
      <c r="R23" s="229">
        <v>10.69561550443791</v>
      </c>
      <c r="S23" s="229">
        <v>9.8698350187300932</v>
      </c>
      <c r="T23" s="229">
        <v>8.6469330320153013</v>
      </c>
      <c r="U23" s="229">
        <v>10.6212995361083</v>
      </c>
      <c r="V23" s="229">
        <v>9.1538429234787113</v>
      </c>
      <c r="W23" s="229">
        <v>46.366277811077119</v>
      </c>
      <c r="X23" s="229">
        <v>35.476459121580497</v>
      </c>
      <c r="Y23" s="229">
        <v>32.409968649110027</v>
      </c>
      <c r="DA23" s="73" t="s">
        <v>3203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3204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3205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3206</v>
      </c>
    </row>
    <row r="27" spans="1:105" ht="12" customHeight="1" x14ac:dyDescent="0.25">
      <c r="A27" s="57" t="s">
        <v>3069</v>
      </c>
      <c r="B27" s="261">
        <f t="shared" ref="B27:Y27" si="0">B28+B34</f>
        <v>56.696624072169151</v>
      </c>
      <c r="C27" s="261">
        <f t="shared" si="0"/>
        <v>51.419304361558908</v>
      </c>
      <c r="D27" s="261">
        <f t="shared" si="0"/>
        <v>41.680259162722606</v>
      </c>
      <c r="E27" s="261">
        <f t="shared" si="0"/>
        <v>48.253219887136197</v>
      </c>
      <c r="F27" s="261">
        <f t="shared" si="0"/>
        <v>46.008809788407952</v>
      </c>
      <c r="G27" s="261">
        <f t="shared" si="0"/>
        <v>42.892284811428588</v>
      </c>
      <c r="H27" s="261">
        <f t="shared" si="0"/>
        <v>39.043159185721649</v>
      </c>
      <c r="I27" s="261">
        <f t="shared" si="0"/>
        <v>41.17037881432055</v>
      </c>
      <c r="J27" s="261">
        <f t="shared" si="0"/>
        <v>35.833952747963068</v>
      </c>
      <c r="K27" s="261">
        <f t="shared" si="0"/>
        <v>35.319564352970069</v>
      </c>
      <c r="L27" s="261">
        <f t="shared" si="0"/>
        <v>39.181699044090593</v>
      </c>
      <c r="M27" s="261">
        <f t="shared" si="0"/>
        <v>34.255492473397602</v>
      </c>
      <c r="N27" s="261">
        <f t="shared" si="0"/>
        <v>37.304431187456721</v>
      </c>
      <c r="O27" s="261">
        <f t="shared" si="0"/>
        <v>37.276754729469999</v>
      </c>
      <c r="P27" s="261">
        <f t="shared" si="0"/>
        <v>33.184518296612417</v>
      </c>
      <c r="Q27" s="261">
        <f t="shared" si="0"/>
        <v>29.389174114728132</v>
      </c>
      <c r="R27" s="261">
        <f t="shared" si="0"/>
        <v>33.194336849684511</v>
      </c>
      <c r="S27" s="261">
        <f t="shared" si="0"/>
        <v>33.512858758556547</v>
      </c>
      <c r="T27" s="261">
        <f t="shared" si="0"/>
        <v>32.719960132563187</v>
      </c>
      <c r="U27" s="261">
        <f t="shared" si="0"/>
        <v>36.382216318764719</v>
      </c>
      <c r="V27" s="261">
        <f t="shared" si="0"/>
        <v>31.197428632004371</v>
      </c>
      <c r="W27" s="261">
        <f t="shared" si="0"/>
        <v>65.518358180153257</v>
      </c>
      <c r="X27" s="261">
        <f t="shared" si="0"/>
        <v>49.538368324156181</v>
      </c>
      <c r="Y27" s="261">
        <f t="shared" si="0"/>
        <v>47.579556327373247</v>
      </c>
      <c r="DA27" s="70"/>
    </row>
    <row r="28" spans="1:105" ht="12" customHeight="1" x14ac:dyDescent="0.25">
      <c r="A28" s="60" t="s">
        <v>3070</v>
      </c>
      <c r="B28" s="262">
        <v>56.696624072169151</v>
      </c>
      <c r="C28" s="262">
        <v>51.419304361558908</v>
      </c>
      <c r="D28" s="262">
        <v>41.680259162722606</v>
      </c>
      <c r="E28" s="262">
        <v>48.253219887136197</v>
      </c>
      <c r="F28" s="262">
        <v>46.008809788407952</v>
      </c>
      <c r="G28" s="262">
        <v>42.892284811428588</v>
      </c>
      <c r="H28" s="262">
        <v>39.043159185721649</v>
      </c>
      <c r="I28" s="262">
        <v>41.17037881432055</v>
      </c>
      <c r="J28" s="262">
        <v>35.833952747963068</v>
      </c>
      <c r="K28" s="262">
        <v>35.319564352970069</v>
      </c>
      <c r="L28" s="262">
        <v>39.181699044090593</v>
      </c>
      <c r="M28" s="262">
        <v>34.255492473397602</v>
      </c>
      <c r="N28" s="262">
        <v>37.304431187456721</v>
      </c>
      <c r="O28" s="262">
        <v>37.276754729469999</v>
      </c>
      <c r="P28" s="262">
        <v>33.184518296612417</v>
      </c>
      <c r="Q28" s="262">
        <v>29.389174114728132</v>
      </c>
      <c r="R28" s="262">
        <v>33.194336849684511</v>
      </c>
      <c r="S28" s="262">
        <v>33.512858758556547</v>
      </c>
      <c r="T28" s="262">
        <v>32.719960132563187</v>
      </c>
      <c r="U28" s="262">
        <v>36.382216318764719</v>
      </c>
      <c r="V28" s="262">
        <v>31.197428632004371</v>
      </c>
      <c r="W28" s="262">
        <v>65.518358180153257</v>
      </c>
      <c r="X28" s="262">
        <v>49.538368324156181</v>
      </c>
      <c r="Y28" s="262">
        <v>47.579556327373247</v>
      </c>
      <c r="DA28" s="72" t="s">
        <v>3207</v>
      </c>
    </row>
    <row r="29" spans="1:105" ht="12" customHeight="1" x14ac:dyDescent="0.25">
      <c r="A29" s="59" t="s">
        <v>28</v>
      </c>
      <c r="B29" s="230">
        <v>18.4427941904829</v>
      </c>
      <c r="C29" s="230">
        <v>13.410577491673591</v>
      </c>
      <c r="D29" s="230">
        <v>10.96847232829116</v>
      </c>
      <c r="E29" s="230">
        <v>11.57964150350333</v>
      </c>
      <c r="F29" s="230">
        <v>11.740219847228211</v>
      </c>
      <c r="G29" s="230">
        <v>11.493352073712231</v>
      </c>
      <c r="H29" s="230">
        <v>10.86075340410731</v>
      </c>
      <c r="I29" s="230">
        <v>11.303058165092059</v>
      </c>
      <c r="J29" s="230">
        <v>11.08476305059413</v>
      </c>
      <c r="K29" s="230">
        <v>12.453679141887971</v>
      </c>
      <c r="L29" s="230">
        <v>16.800437751900969</v>
      </c>
      <c r="M29" s="230">
        <v>13.58487071111097</v>
      </c>
      <c r="N29" s="230">
        <v>15.19224429797403</v>
      </c>
      <c r="O29" s="230">
        <v>10.79667765500399</v>
      </c>
      <c r="P29" s="230">
        <v>11.55164029831726</v>
      </c>
      <c r="Q29" s="230">
        <v>10.15958035291389</v>
      </c>
      <c r="R29" s="230">
        <v>12.05537627555351</v>
      </c>
      <c r="S29" s="230">
        <v>8.5120808357963185</v>
      </c>
      <c r="T29" s="230">
        <v>9.0672475998397939</v>
      </c>
      <c r="U29" s="230">
        <v>8.0133541248694673</v>
      </c>
      <c r="V29" s="230">
        <v>7.0653116472046484</v>
      </c>
      <c r="W29" s="230">
        <v>4.9196633532170067</v>
      </c>
      <c r="X29" s="230">
        <v>2.404446943125286</v>
      </c>
      <c r="Y29" s="230">
        <v>4.8288950324971243</v>
      </c>
      <c r="DA29" s="71" t="s">
        <v>3208</v>
      </c>
    </row>
    <row r="30" spans="1:105" ht="12" customHeight="1" x14ac:dyDescent="0.25">
      <c r="A30" s="59" t="s">
        <v>31</v>
      </c>
      <c r="B30" s="230">
        <v>12.52843405646375</v>
      </c>
      <c r="C30" s="230">
        <v>11.302149821603431</v>
      </c>
      <c r="D30" s="230">
        <v>7.4182212591386127</v>
      </c>
      <c r="E30" s="230">
        <v>7.4055791268625288</v>
      </c>
      <c r="F30" s="230">
        <v>3.7090723148806992</v>
      </c>
      <c r="G30" s="230">
        <v>3.7109507798951298</v>
      </c>
      <c r="H30" s="230">
        <v>2.4708426047759771</v>
      </c>
      <c r="I30" s="230">
        <v>2.458157248098316</v>
      </c>
      <c r="J30" s="230">
        <v>2.3803279935371608</v>
      </c>
      <c r="K30" s="230">
        <v>6.4267738125916365E-2</v>
      </c>
      <c r="L30" s="230">
        <v>4.2845158751044533E-2</v>
      </c>
      <c r="M30" s="230">
        <v>0</v>
      </c>
      <c r="N30" s="230">
        <v>4.7602589363962477E-3</v>
      </c>
      <c r="O30" s="230">
        <v>3.5733560178959618E-3</v>
      </c>
      <c r="P30" s="230">
        <v>2.7662334909760791E-2</v>
      </c>
      <c r="Q30" s="230">
        <v>2.4116139843103089E-2</v>
      </c>
      <c r="R30" s="230">
        <v>8.380056321480497E-3</v>
      </c>
      <c r="S30" s="230">
        <v>4.4480509919367257E-2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3209</v>
      </c>
    </row>
    <row r="31" spans="1:105" ht="12" customHeight="1" x14ac:dyDescent="0.25">
      <c r="A31" s="59" t="s">
        <v>159</v>
      </c>
      <c r="B31" s="230">
        <v>1.4451680736906181</v>
      </c>
      <c r="C31" s="230">
        <v>2.177863491375347</v>
      </c>
      <c r="D31" s="230">
        <v>2.0642670574518229</v>
      </c>
      <c r="E31" s="230">
        <v>6.9091526073216318</v>
      </c>
      <c r="F31" s="230">
        <v>6.607581189619383</v>
      </c>
      <c r="G31" s="230">
        <v>4.8936965936806924</v>
      </c>
      <c r="H31" s="230">
        <v>1.9607903034344969</v>
      </c>
      <c r="I31" s="230">
        <v>1.3914612795667081</v>
      </c>
      <c r="J31" s="230">
        <v>0.78636205724036823</v>
      </c>
      <c r="K31" s="230">
        <v>0.48555640843122949</v>
      </c>
      <c r="L31" s="230">
        <v>1.477519607994614</v>
      </c>
      <c r="M31" s="230">
        <v>0.6883117048216425</v>
      </c>
      <c r="N31" s="230">
        <v>2.3980677714809411</v>
      </c>
      <c r="O31" s="230">
        <v>3.625036971657559</v>
      </c>
      <c r="P31" s="230">
        <v>1.397946511385298</v>
      </c>
      <c r="Q31" s="230">
        <v>0.73692154772489138</v>
      </c>
      <c r="R31" s="230">
        <v>1.6151980007835229</v>
      </c>
      <c r="S31" s="230">
        <v>4.7020131729462076</v>
      </c>
      <c r="T31" s="230">
        <v>7.3741636428978223</v>
      </c>
      <c r="U31" s="230">
        <v>11.633714200864709</v>
      </c>
      <c r="V31" s="230">
        <v>10.54457800986469</v>
      </c>
      <c r="W31" s="230">
        <v>8.4373848858099869</v>
      </c>
      <c r="X31" s="230">
        <v>6.8068747211842862</v>
      </c>
      <c r="Y31" s="230">
        <v>6.3566052044160228</v>
      </c>
      <c r="DA31" s="71" t="s">
        <v>3210</v>
      </c>
    </row>
    <row r="32" spans="1:105" ht="12" customHeight="1" x14ac:dyDescent="0.25">
      <c r="A32" s="59" t="s">
        <v>32</v>
      </c>
      <c r="B32" s="230">
        <v>5.9720583042589466</v>
      </c>
      <c r="C32" s="230">
        <v>6.4629192429208233</v>
      </c>
      <c r="D32" s="230">
        <v>5.4425080900057372</v>
      </c>
      <c r="E32" s="230">
        <v>5.5543242994212614</v>
      </c>
      <c r="F32" s="230">
        <v>4.4494665790199361</v>
      </c>
      <c r="G32" s="230">
        <v>2.9251038757465939</v>
      </c>
      <c r="H32" s="230">
        <v>2.0767047262311031</v>
      </c>
      <c r="I32" s="230">
        <v>1.4342308987330361</v>
      </c>
      <c r="J32" s="230">
        <v>0.85310340901844062</v>
      </c>
      <c r="K32" s="230">
        <v>0.95078700547398853</v>
      </c>
      <c r="L32" s="230">
        <v>2.8892637084444912</v>
      </c>
      <c r="M32" s="230">
        <v>1.20087986245518</v>
      </c>
      <c r="N32" s="230">
        <v>1.0050035107179141</v>
      </c>
      <c r="O32" s="230">
        <v>1.9852280235291411</v>
      </c>
      <c r="P32" s="230">
        <v>1.605504239462112</v>
      </c>
      <c r="Q32" s="230">
        <v>1.2813619195313231</v>
      </c>
      <c r="R32" s="230">
        <v>1.7439959801932221</v>
      </c>
      <c r="S32" s="230">
        <v>3.006846583666134</v>
      </c>
      <c r="T32" s="230">
        <v>3.4796383106552482</v>
      </c>
      <c r="U32" s="230">
        <v>2.5883594888133081</v>
      </c>
      <c r="V32" s="230">
        <v>1.4377449754597871</v>
      </c>
      <c r="W32" s="230">
        <v>1.4427643339844429</v>
      </c>
      <c r="X32" s="230">
        <v>1.2168195731595071</v>
      </c>
      <c r="Y32" s="230">
        <v>1.314313711395876</v>
      </c>
      <c r="DA32" s="71" t="s">
        <v>3211</v>
      </c>
    </row>
    <row r="33" spans="1:105" ht="12" customHeight="1" x14ac:dyDescent="0.25">
      <c r="A33" s="59" t="s">
        <v>35</v>
      </c>
      <c r="B33" s="230">
        <v>18.30816944727292</v>
      </c>
      <c r="C33" s="230">
        <v>18.06579431398573</v>
      </c>
      <c r="D33" s="230">
        <v>15.786790427835269</v>
      </c>
      <c r="E33" s="230">
        <v>16.804522350027451</v>
      </c>
      <c r="F33" s="230">
        <v>19.502469857659719</v>
      </c>
      <c r="G33" s="230">
        <v>19.869181488393949</v>
      </c>
      <c r="H33" s="230">
        <v>21.674068147172761</v>
      </c>
      <c r="I33" s="230">
        <v>24.583471222830418</v>
      </c>
      <c r="J33" s="230">
        <v>20.729396237572971</v>
      </c>
      <c r="K33" s="230">
        <v>21.365274059050972</v>
      </c>
      <c r="L33" s="230">
        <v>17.97163281699947</v>
      </c>
      <c r="M33" s="230">
        <v>18.781430195009811</v>
      </c>
      <c r="N33" s="230">
        <v>18.704355348347441</v>
      </c>
      <c r="O33" s="230">
        <v>20.866238723261411</v>
      </c>
      <c r="P33" s="230">
        <v>18.601764912537998</v>
      </c>
      <c r="Q33" s="230">
        <v>17.18719415471492</v>
      </c>
      <c r="R33" s="230">
        <v>17.771386536832772</v>
      </c>
      <c r="S33" s="230">
        <v>17.24743765622852</v>
      </c>
      <c r="T33" s="230">
        <v>12.798910579170331</v>
      </c>
      <c r="U33" s="230">
        <v>14.146788504217239</v>
      </c>
      <c r="V33" s="230">
        <v>12.14979399947525</v>
      </c>
      <c r="W33" s="230">
        <v>50.71854560714182</v>
      </c>
      <c r="X33" s="230">
        <v>39.110227086687097</v>
      </c>
      <c r="Y33" s="230">
        <v>35.079742379064228</v>
      </c>
      <c r="DA33" s="71" t="s">
        <v>3212</v>
      </c>
    </row>
    <row r="34" spans="1:105" ht="12" customHeight="1" x14ac:dyDescent="0.25">
      <c r="A34" s="60" t="s">
        <v>3077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3213</v>
      </c>
    </row>
    <row r="35" spans="1:105" ht="12" customHeight="1" x14ac:dyDescent="0.25">
      <c r="A35" s="57" t="s">
        <v>3079</v>
      </c>
      <c r="B35" s="261">
        <f t="shared" ref="B35:Y35" si="1">B36+B42+B53</f>
        <v>11.393729139339596</v>
      </c>
      <c r="C35" s="261">
        <f t="shared" si="1"/>
        <v>10.958314514774187</v>
      </c>
      <c r="D35" s="261">
        <f t="shared" si="1"/>
        <v>7.7228911012169421</v>
      </c>
      <c r="E35" s="261">
        <f t="shared" si="1"/>
        <v>8.0516017119074341</v>
      </c>
      <c r="F35" s="261">
        <f t="shared" si="1"/>
        <v>7.4921523306657862</v>
      </c>
      <c r="G35" s="261">
        <f t="shared" si="1"/>
        <v>7.2627971601661372</v>
      </c>
      <c r="H35" s="261">
        <f t="shared" si="1"/>
        <v>7.357991074232558</v>
      </c>
      <c r="I35" s="261">
        <f t="shared" si="1"/>
        <v>8.3966702250589531</v>
      </c>
      <c r="J35" s="261">
        <f t="shared" si="1"/>
        <v>6.5020323237542978</v>
      </c>
      <c r="K35" s="261">
        <f t="shared" si="1"/>
        <v>5.6499175369116559</v>
      </c>
      <c r="L35" s="261">
        <f t="shared" si="1"/>
        <v>5.6157062943066443</v>
      </c>
      <c r="M35" s="261">
        <f t="shared" si="1"/>
        <v>4.979803076622126</v>
      </c>
      <c r="N35" s="261">
        <f t="shared" si="1"/>
        <v>5.3220672516526282</v>
      </c>
      <c r="O35" s="261">
        <f t="shared" si="1"/>
        <v>6.002491720752996</v>
      </c>
      <c r="P35" s="261">
        <f t="shared" si="1"/>
        <v>4.3319470760228214</v>
      </c>
      <c r="Q35" s="261">
        <f t="shared" si="1"/>
        <v>3.3564342439154968</v>
      </c>
      <c r="R35" s="261">
        <f t="shared" si="1"/>
        <v>3.4866065805950179</v>
      </c>
      <c r="S35" s="261">
        <f t="shared" si="1"/>
        <v>3.9284254807848198</v>
      </c>
      <c r="T35" s="261">
        <f t="shared" si="1"/>
        <v>4.148929218910423</v>
      </c>
      <c r="U35" s="261">
        <f t="shared" si="1"/>
        <v>5.4216527261685119</v>
      </c>
      <c r="V35" s="261">
        <f t="shared" si="1"/>
        <v>4.3752718276897129</v>
      </c>
      <c r="W35" s="261">
        <f t="shared" si="1"/>
        <v>15.778005284857787</v>
      </c>
      <c r="X35" s="261">
        <f t="shared" si="1"/>
        <v>12.118443878359678</v>
      </c>
      <c r="Y35" s="261">
        <f t="shared" si="1"/>
        <v>11.234875912283492</v>
      </c>
      <c r="DA35" s="70"/>
    </row>
    <row r="36" spans="1:105" ht="12" customHeight="1" x14ac:dyDescent="0.25">
      <c r="A36" s="60" t="s">
        <v>3080</v>
      </c>
      <c r="B36" s="262">
        <v>4.6650466797954167</v>
      </c>
      <c r="C36" s="262">
        <v>4.4826831209547606</v>
      </c>
      <c r="D36" s="262">
        <v>3.188275628563666</v>
      </c>
      <c r="E36" s="262">
        <v>3.3263480068099378</v>
      </c>
      <c r="F36" s="262">
        <v>3.0869994278000421</v>
      </c>
      <c r="G36" s="262">
        <v>2.9879775397691128</v>
      </c>
      <c r="H36" s="262">
        <v>3.0255104132364532</v>
      </c>
      <c r="I36" s="262">
        <v>3.4614989476799969</v>
      </c>
      <c r="J36" s="262">
        <v>2.7376978205281248</v>
      </c>
      <c r="K36" s="262">
        <v>2.3789126471206981</v>
      </c>
      <c r="L36" s="262">
        <v>2.3645079133922708</v>
      </c>
      <c r="M36" s="262">
        <v>2.0967591901566851</v>
      </c>
      <c r="N36" s="262">
        <v>2.2460373619393739</v>
      </c>
      <c r="O36" s="262">
        <v>2.5538619578899162</v>
      </c>
      <c r="P36" s="262">
        <v>1.844254122638074</v>
      </c>
      <c r="Q36" s="262">
        <v>1.4308387685335791</v>
      </c>
      <c r="R36" s="262">
        <v>1.485542624439093</v>
      </c>
      <c r="S36" s="262">
        <v>1.671482227114476</v>
      </c>
      <c r="T36" s="262">
        <v>1.7645193174750029</v>
      </c>
      <c r="U36" s="262">
        <v>2.3012308774918968</v>
      </c>
      <c r="V36" s="262">
        <v>1.8593467314113989</v>
      </c>
      <c r="W36" s="262">
        <v>6.6595732698268906</v>
      </c>
      <c r="X36" s="262">
        <v>5.1174551952405993</v>
      </c>
      <c r="Y36" s="262">
        <v>4.7461682940858951</v>
      </c>
      <c r="DA36" s="72" t="s">
        <v>3214</v>
      </c>
    </row>
    <row r="37" spans="1:105" ht="12" customHeight="1" x14ac:dyDescent="0.25">
      <c r="A37" s="59" t="s">
        <v>28</v>
      </c>
      <c r="B37" s="230">
        <v>0</v>
      </c>
      <c r="C37" s="230">
        <v>0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3215</v>
      </c>
    </row>
    <row r="38" spans="1:105" ht="12" customHeight="1" x14ac:dyDescent="0.25">
      <c r="A38" s="59" t="s">
        <v>31</v>
      </c>
      <c r="B38" s="230">
        <v>1.816622938187243</v>
      </c>
      <c r="C38" s="230">
        <v>1.6388117241324971</v>
      </c>
      <c r="D38" s="230">
        <v>1.075642082575099</v>
      </c>
      <c r="E38" s="230">
        <v>1.0738089733950671</v>
      </c>
      <c r="F38" s="230">
        <v>0.53781548565770132</v>
      </c>
      <c r="G38" s="230">
        <v>0.53808786308479384</v>
      </c>
      <c r="H38" s="230">
        <v>0.35827217769251651</v>
      </c>
      <c r="I38" s="230">
        <v>0.35643280097425578</v>
      </c>
      <c r="J38" s="230">
        <v>0.34514755906288852</v>
      </c>
      <c r="K38" s="230">
        <v>9.3188220282578744E-3</v>
      </c>
      <c r="L38" s="230">
        <v>6.2125480189014559E-3</v>
      </c>
      <c r="M38" s="230">
        <v>0</v>
      </c>
      <c r="N38" s="230">
        <v>6.9023754577745612E-4</v>
      </c>
      <c r="O38" s="230">
        <v>5.1813662259491441E-4</v>
      </c>
      <c r="P38" s="230">
        <v>4.0110385619153144E-3</v>
      </c>
      <c r="Q38" s="230">
        <v>3.496840277249948E-3</v>
      </c>
      <c r="R38" s="230">
        <v>1.215108166614672E-3</v>
      </c>
      <c r="S38" s="230">
        <v>6.4496739383082518E-3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3216</v>
      </c>
    </row>
    <row r="39" spans="1:105" ht="12" customHeight="1" x14ac:dyDescent="0.25">
      <c r="A39" s="59" t="s">
        <v>159</v>
      </c>
      <c r="B39" s="230">
        <v>3.6939899701092273E-2</v>
      </c>
      <c r="C39" s="230">
        <v>4.6617710732313758E-2</v>
      </c>
      <c r="D39" s="230">
        <v>4.3727590922642792E-2</v>
      </c>
      <c r="E39" s="230">
        <v>3.5966177000650093E-2</v>
      </c>
      <c r="F39" s="230">
        <v>3.7539487580455187E-2</v>
      </c>
      <c r="G39" s="230">
        <v>3.4677667262750171E-2</v>
      </c>
      <c r="H39" s="230">
        <v>1.8487981657828629E-2</v>
      </c>
      <c r="I39" s="230">
        <v>1.6752253817160449E-2</v>
      </c>
      <c r="J39" s="230">
        <v>2.3162440867400991E-2</v>
      </c>
      <c r="K39" s="230">
        <v>2.4882751437013999E-2</v>
      </c>
      <c r="L39" s="230">
        <v>5.4137081475050072E-2</v>
      </c>
      <c r="M39" s="230">
        <v>3.0310504361390132E-2</v>
      </c>
      <c r="N39" s="230">
        <v>0.128774466530829</v>
      </c>
      <c r="O39" s="230">
        <v>0.14392935132084711</v>
      </c>
      <c r="P39" s="230">
        <v>8.4047617201603697E-2</v>
      </c>
      <c r="Q39" s="230">
        <v>5.2769911460641673E-2</v>
      </c>
      <c r="R39" s="230">
        <v>7.1616598921709324E-2</v>
      </c>
      <c r="S39" s="230">
        <v>0.19589173795831941</v>
      </c>
      <c r="T39" s="230">
        <v>0.26352924022308649</v>
      </c>
      <c r="U39" s="230">
        <v>0.64435232949418242</v>
      </c>
      <c r="V39" s="230">
        <v>0.54166402026641403</v>
      </c>
      <c r="W39" s="230">
        <v>0.49284329134666749</v>
      </c>
      <c r="X39" s="230">
        <v>0.38953480118311251</v>
      </c>
      <c r="Y39" s="230">
        <v>0.36850801741080841</v>
      </c>
      <c r="DA39" s="71" t="s">
        <v>3217</v>
      </c>
    </row>
    <row r="40" spans="1:105" ht="12" customHeight="1" x14ac:dyDescent="0.25">
      <c r="A40" s="59" t="s">
        <v>32</v>
      </c>
      <c r="B40" s="230">
        <v>0.86594845411754706</v>
      </c>
      <c r="C40" s="230">
        <v>0.93712329022351926</v>
      </c>
      <c r="D40" s="230">
        <v>0.78916367305083213</v>
      </c>
      <c r="E40" s="230">
        <v>0.8053770234160833</v>
      </c>
      <c r="F40" s="230">
        <v>0.64517265395789081</v>
      </c>
      <c r="G40" s="230">
        <v>0.4241400619832561</v>
      </c>
      <c r="H40" s="230">
        <v>0.30112218530350982</v>
      </c>
      <c r="I40" s="230">
        <v>0.20796348031629031</v>
      </c>
      <c r="J40" s="230">
        <v>0.12369999430767389</v>
      </c>
      <c r="K40" s="230">
        <v>0.1378641157937284</v>
      </c>
      <c r="L40" s="230">
        <v>0.41894323772445108</v>
      </c>
      <c r="M40" s="230">
        <v>0.17412758005600121</v>
      </c>
      <c r="N40" s="230">
        <v>0.14572550905409751</v>
      </c>
      <c r="O40" s="230">
        <v>0.28785806341172537</v>
      </c>
      <c r="P40" s="230">
        <v>0.23279811472200621</v>
      </c>
      <c r="Q40" s="230">
        <v>0.1857974783320418</v>
      </c>
      <c r="R40" s="230">
        <v>0.25287941712801709</v>
      </c>
      <c r="S40" s="230">
        <v>0.43599275463158937</v>
      </c>
      <c r="T40" s="230">
        <v>0.50454755504501103</v>
      </c>
      <c r="U40" s="230">
        <v>0.37531212587792961</v>
      </c>
      <c r="V40" s="230">
        <v>0.2084730214416691</v>
      </c>
      <c r="W40" s="230">
        <v>0.20920082842774421</v>
      </c>
      <c r="X40" s="230">
        <v>0.17643883810812849</v>
      </c>
      <c r="Y40" s="230">
        <v>0.19057548815240211</v>
      </c>
      <c r="DA40" s="71" t="s">
        <v>3218</v>
      </c>
    </row>
    <row r="41" spans="1:105" ht="12" customHeight="1" x14ac:dyDescent="0.25">
      <c r="A41" s="59" t="s">
        <v>35</v>
      </c>
      <c r="B41" s="230">
        <v>1.9455353877895341</v>
      </c>
      <c r="C41" s="230">
        <v>1.8601303958664299</v>
      </c>
      <c r="D41" s="230">
        <v>1.2797422820150921</v>
      </c>
      <c r="E41" s="230">
        <v>1.411195832998138</v>
      </c>
      <c r="F41" s="230">
        <v>1.866471800603994</v>
      </c>
      <c r="G41" s="230">
        <v>1.991071947438313</v>
      </c>
      <c r="H41" s="230">
        <v>2.3476280685825981</v>
      </c>
      <c r="I41" s="230">
        <v>2.880350412572291</v>
      </c>
      <c r="J41" s="230">
        <v>2.2456878262901609</v>
      </c>
      <c r="K41" s="230">
        <v>2.2068469578616972</v>
      </c>
      <c r="L41" s="230">
        <v>1.8852150461738679</v>
      </c>
      <c r="M41" s="230">
        <v>1.892321105739293</v>
      </c>
      <c r="N41" s="230">
        <v>1.9708471488086701</v>
      </c>
      <c r="O41" s="230">
        <v>2.121556406534749</v>
      </c>
      <c r="P41" s="230">
        <v>1.523397352152549</v>
      </c>
      <c r="Q41" s="230">
        <v>1.1887745384636459</v>
      </c>
      <c r="R41" s="230">
        <v>1.1598315002227519</v>
      </c>
      <c r="S41" s="230">
        <v>1.0331480605862591</v>
      </c>
      <c r="T41" s="230">
        <v>0.99644252220690555</v>
      </c>
      <c r="U41" s="230">
        <v>1.2815664221197851</v>
      </c>
      <c r="V41" s="230">
        <v>1.1092096897033159</v>
      </c>
      <c r="W41" s="230">
        <v>5.9575291500524798</v>
      </c>
      <c r="X41" s="230">
        <v>4.5514815559493584</v>
      </c>
      <c r="Y41" s="230">
        <v>4.187084788522685</v>
      </c>
      <c r="DA41" s="71" t="s">
        <v>3219</v>
      </c>
    </row>
    <row r="42" spans="1:105" ht="12" customHeight="1" x14ac:dyDescent="0.25">
      <c r="A42" s="60" t="s">
        <v>3087</v>
      </c>
      <c r="B42" s="262">
        <v>6.7286824595441797</v>
      </c>
      <c r="C42" s="262">
        <v>6.4756313938194268</v>
      </c>
      <c r="D42" s="262">
        <v>4.5346154726532761</v>
      </c>
      <c r="E42" s="262">
        <v>4.7252537050974972</v>
      </c>
      <c r="F42" s="262">
        <v>4.4051529028657441</v>
      </c>
      <c r="G42" s="262">
        <v>4.2748196203970243</v>
      </c>
      <c r="H42" s="262">
        <v>4.3324806609961044</v>
      </c>
      <c r="I42" s="262">
        <v>4.9351712773789558</v>
      </c>
      <c r="J42" s="262">
        <v>3.764334503226173</v>
      </c>
      <c r="K42" s="262">
        <v>3.2710048897909578</v>
      </c>
      <c r="L42" s="262">
        <v>3.251198380914373</v>
      </c>
      <c r="M42" s="262">
        <v>2.8830438864654409</v>
      </c>
      <c r="N42" s="262">
        <v>3.0760298897132539</v>
      </c>
      <c r="O42" s="262">
        <v>3.4486297628630802</v>
      </c>
      <c r="P42" s="262">
        <v>2.4876929533847472</v>
      </c>
      <c r="Q42" s="262">
        <v>1.925595475381918</v>
      </c>
      <c r="R42" s="262">
        <v>2.0010639561559249</v>
      </c>
      <c r="S42" s="262">
        <v>2.256943253670344</v>
      </c>
      <c r="T42" s="262">
        <v>2.3844099014354199</v>
      </c>
      <c r="U42" s="262">
        <v>3.1204218486766151</v>
      </c>
      <c r="V42" s="262">
        <v>2.515925096278314</v>
      </c>
      <c r="W42" s="262">
        <v>9.1184320150308977</v>
      </c>
      <c r="X42" s="262">
        <v>7.0009886831190791</v>
      </c>
      <c r="Y42" s="262">
        <v>6.488707618197596</v>
      </c>
      <c r="DA42" s="72" t="s">
        <v>3220</v>
      </c>
    </row>
    <row r="43" spans="1:105" ht="12" customHeight="1" x14ac:dyDescent="0.25">
      <c r="A43" s="64" t="s">
        <v>28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3221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3222</v>
      </c>
    </row>
    <row r="45" spans="1:105" ht="12" customHeight="1" x14ac:dyDescent="0.25">
      <c r="A45" s="64" t="s">
        <v>31</v>
      </c>
      <c r="B45" s="229">
        <v>2.26223049832628</v>
      </c>
      <c r="C45" s="229">
        <v>2.0313144572471939</v>
      </c>
      <c r="D45" s="229">
        <v>1.374784075925217</v>
      </c>
      <c r="E45" s="229">
        <v>1.3770146015918661</v>
      </c>
      <c r="F45" s="229">
        <v>0.68738129622641508</v>
      </c>
      <c r="G45" s="229">
        <v>0.68704986760929443</v>
      </c>
      <c r="H45" s="229">
        <v>0.4586078691603872</v>
      </c>
      <c r="I45" s="229">
        <v>0.46084602115598677</v>
      </c>
      <c r="J45" s="229">
        <v>0.47457789371147169</v>
      </c>
      <c r="K45" s="229">
        <v>1.281338028885458E-2</v>
      </c>
      <c r="L45" s="229">
        <v>8.5422535259895051E-3</v>
      </c>
      <c r="M45" s="229">
        <v>0</v>
      </c>
      <c r="N45" s="229">
        <v>9.4530543337911115E-4</v>
      </c>
      <c r="O45" s="229">
        <v>6.99670306137666E-4</v>
      </c>
      <c r="P45" s="229">
        <v>5.4104433026605147E-3</v>
      </c>
      <c r="Q45" s="229">
        <v>4.7059808303256297E-3</v>
      </c>
      <c r="R45" s="229">
        <v>1.6367818163153761E-3</v>
      </c>
      <c r="S45" s="229">
        <v>8.7087662957491367E-3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3223</v>
      </c>
    </row>
    <row r="46" spans="1:105" ht="12" customHeight="1" x14ac:dyDescent="0.25">
      <c r="A46" s="64" t="s">
        <v>159</v>
      </c>
      <c r="B46" s="229">
        <v>4.6001052806430763E-2</v>
      </c>
      <c r="C46" s="229">
        <v>5.7782860825238133E-2</v>
      </c>
      <c r="D46" s="229">
        <v>5.5888475035397442E-2</v>
      </c>
      <c r="E46" s="229">
        <v>4.6121751745793582E-2</v>
      </c>
      <c r="F46" s="229">
        <v>4.7979171892331668E-2</v>
      </c>
      <c r="G46" s="229">
        <v>4.4277688341238811E-2</v>
      </c>
      <c r="H46" s="229">
        <v>2.3665621840303491E-2</v>
      </c>
      <c r="I46" s="229">
        <v>2.1659649437233461E-2</v>
      </c>
      <c r="J46" s="229">
        <v>3.1848356192676362E-2</v>
      </c>
      <c r="K46" s="229">
        <v>3.4213783225894238E-2</v>
      </c>
      <c r="L46" s="229">
        <v>7.4438487028193862E-2</v>
      </c>
      <c r="M46" s="229">
        <v>4.167694349691143E-2</v>
      </c>
      <c r="N46" s="229">
        <v>0.1763613173997598</v>
      </c>
      <c r="O46" s="229">
        <v>0.19435625452706839</v>
      </c>
      <c r="P46" s="229">
        <v>0.1133708541001537</v>
      </c>
      <c r="Q46" s="229">
        <v>7.1016738558919837E-2</v>
      </c>
      <c r="R46" s="229">
        <v>9.6469392669778303E-2</v>
      </c>
      <c r="S46" s="229">
        <v>0.26450567601788089</v>
      </c>
      <c r="T46" s="229">
        <v>0.35610929474257919</v>
      </c>
      <c r="U46" s="229">
        <v>0.87372853669976891</v>
      </c>
      <c r="V46" s="229">
        <v>0.73293812246885648</v>
      </c>
      <c r="W46" s="229">
        <v>0.67481171302218712</v>
      </c>
      <c r="X46" s="229">
        <v>0.53290720303723049</v>
      </c>
      <c r="Y46" s="229">
        <v>0.50380446536629497</v>
      </c>
      <c r="DA46" s="73" t="s">
        <v>3224</v>
      </c>
    </row>
    <row r="47" spans="1:105" ht="12" customHeight="1" x14ac:dyDescent="0.25">
      <c r="A47" s="64" t="s">
        <v>32</v>
      </c>
      <c r="B47" s="229">
        <v>1.0783608208966109</v>
      </c>
      <c r="C47" s="229">
        <v>1.1615685069996411</v>
      </c>
      <c r="D47" s="229">
        <v>1.008634441311189</v>
      </c>
      <c r="E47" s="229">
        <v>1.0327869746926781</v>
      </c>
      <c r="F47" s="229">
        <v>0.82459435809118475</v>
      </c>
      <c r="G47" s="229">
        <v>0.54155723149524626</v>
      </c>
      <c r="H47" s="229">
        <v>0.38545277126565558</v>
      </c>
      <c r="I47" s="229">
        <v>0.26888418290222382</v>
      </c>
      <c r="J47" s="229">
        <v>0.17008749217305169</v>
      </c>
      <c r="K47" s="229">
        <v>0.18956315921637651</v>
      </c>
      <c r="L47" s="229">
        <v>0.57604695187112032</v>
      </c>
      <c r="M47" s="229">
        <v>0.23942542257700161</v>
      </c>
      <c r="N47" s="229">
        <v>0.19957638690258919</v>
      </c>
      <c r="O47" s="229">
        <v>0.38871164586437479</v>
      </c>
      <c r="P47" s="229">
        <v>0.31401867153035501</v>
      </c>
      <c r="Q47" s="229">
        <v>0.25004269627123488</v>
      </c>
      <c r="R47" s="229">
        <v>0.34063505048174508</v>
      </c>
      <c r="S47" s="229">
        <v>0.58870557535848866</v>
      </c>
      <c r="T47" s="229">
        <v>0.68179938529428963</v>
      </c>
      <c r="U47" s="229">
        <v>0.50891554129465366</v>
      </c>
      <c r="V47" s="229">
        <v>0.28208967035638433</v>
      </c>
      <c r="W47" s="229">
        <v>0.28644230706934087</v>
      </c>
      <c r="X47" s="229">
        <v>0.24137901783810581</v>
      </c>
      <c r="Y47" s="229">
        <v>0.26054462151228502</v>
      </c>
      <c r="DA47" s="73" t="s">
        <v>3225</v>
      </c>
    </row>
    <row r="48" spans="1:105" ht="12" customHeight="1" x14ac:dyDescent="0.25">
      <c r="A48" s="64" t="s">
        <v>33</v>
      </c>
      <c r="B48" s="229">
        <v>0.91932562863248068</v>
      </c>
      <c r="C48" s="229">
        <v>0.91932562863246559</v>
      </c>
      <c r="D48" s="229">
        <v>0.45966281431512118</v>
      </c>
      <c r="E48" s="229">
        <v>0.45966281431613332</v>
      </c>
      <c r="F48" s="229">
        <v>0.45966281431532002</v>
      </c>
      <c r="G48" s="229">
        <v>0.4596628143153132</v>
      </c>
      <c r="H48" s="229">
        <v>0.45966281431485839</v>
      </c>
      <c r="I48" s="229">
        <v>0.45966281431474881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3226</v>
      </c>
    </row>
    <row r="49" spans="1:105" ht="12" customHeight="1" x14ac:dyDescent="0.25">
      <c r="A49" s="64" t="s">
        <v>35</v>
      </c>
      <c r="B49" s="229">
        <v>2.4227644588823769</v>
      </c>
      <c r="C49" s="229">
        <v>2.305639940114887</v>
      </c>
      <c r="D49" s="229">
        <v>1.6356456660663521</v>
      </c>
      <c r="E49" s="229">
        <v>1.809667562751027</v>
      </c>
      <c r="F49" s="229">
        <v>2.385535262340492</v>
      </c>
      <c r="G49" s="229">
        <v>2.542272018635932</v>
      </c>
      <c r="H49" s="229">
        <v>3.0050915844148989</v>
      </c>
      <c r="I49" s="229">
        <v>3.724118609568762</v>
      </c>
      <c r="J49" s="229">
        <v>3.087820761148973</v>
      </c>
      <c r="K49" s="229">
        <v>3.0344145670598328</v>
      </c>
      <c r="L49" s="229">
        <v>2.5921706884890692</v>
      </c>
      <c r="M49" s="229">
        <v>2.6019415203915282</v>
      </c>
      <c r="N49" s="229">
        <v>2.6991468799775258</v>
      </c>
      <c r="O49" s="229">
        <v>2.8648621921654991</v>
      </c>
      <c r="P49" s="229">
        <v>2.0548929844515769</v>
      </c>
      <c r="Q49" s="229">
        <v>1.599830059721437</v>
      </c>
      <c r="R49" s="229">
        <v>1.562322731188087</v>
      </c>
      <c r="S49" s="229">
        <v>1.3950232359982251</v>
      </c>
      <c r="T49" s="229">
        <v>1.346501221398551</v>
      </c>
      <c r="U49" s="229">
        <v>1.737777770682192</v>
      </c>
      <c r="V49" s="229">
        <v>1.500897303453073</v>
      </c>
      <c r="W49" s="229">
        <v>8.157177994939369</v>
      </c>
      <c r="X49" s="229">
        <v>6.2267024622437432</v>
      </c>
      <c r="Y49" s="229">
        <v>5.724358531319016</v>
      </c>
      <c r="DA49" s="73" t="s">
        <v>3227</v>
      </c>
    </row>
    <row r="50" spans="1:105" ht="12" customHeight="1" x14ac:dyDescent="0.25">
      <c r="A50" s="64" t="s">
        <v>36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3228</v>
      </c>
    </row>
    <row r="51" spans="1:105" ht="12" customHeight="1" x14ac:dyDescent="0.25">
      <c r="A51" s="64" t="s">
        <v>38</v>
      </c>
      <c r="B51" s="229">
        <v>0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3229</v>
      </c>
    </row>
    <row r="52" spans="1:105" ht="12" customHeight="1" x14ac:dyDescent="0.25">
      <c r="A52" s="64" t="s">
        <v>39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3230</v>
      </c>
    </row>
    <row r="53" spans="1:105" ht="12" customHeight="1" x14ac:dyDescent="0.25">
      <c r="A53" s="60" t="s">
        <v>3099</v>
      </c>
      <c r="B53" s="262">
        <v>0</v>
      </c>
      <c r="C53" s="262">
        <v>0</v>
      </c>
      <c r="D53" s="262">
        <v>0</v>
      </c>
      <c r="E53" s="262">
        <v>0</v>
      </c>
      <c r="F53" s="262">
        <v>0</v>
      </c>
      <c r="G53" s="262">
        <v>0</v>
      </c>
      <c r="H53" s="262">
        <v>0</v>
      </c>
      <c r="I53" s="262">
        <v>0</v>
      </c>
      <c r="J53" s="262">
        <v>0</v>
      </c>
      <c r="K53" s="262">
        <v>0</v>
      </c>
      <c r="L53" s="262">
        <v>0</v>
      </c>
      <c r="M53" s="262">
        <v>0</v>
      </c>
      <c r="N53" s="262">
        <v>0</v>
      </c>
      <c r="O53" s="262">
        <v>0</v>
      </c>
      <c r="P53" s="262">
        <v>0</v>
      </c>
      <c r="Q53" s="262">
        <v>0</v>
      </c>
      <c r="R53" s="262">
        <v>0</v>
      </c>
      <c r="S53" s="262">
        <v>0</v>
      </c>
      <c r="T53" s="262">
        <v>0</v>
      </c>
      <c r="U53" s="262">
        <v>0</v>
      </c>
      <c r="V53" s="262">
        <v>0</v>
      </c>
      <c r="W53" s="262">
        <v>0</v>
      </c>
      <c r="X53" s="262">
        <v>0</v>
      </c>
      <c r="Y53" s="262">
        <v>0</v>
      </c>
      <c r="DA53" s="72" t="s">
        <v>3231</v>
      </c>
    </row>
    <row r="54" spans="1:105" ht="12" customHeight="1" x14ac:dyDescent="0.25">
      <c r="A54" s="57" t="s">
        <v>3101</v>
      </c>
      <c r="B54" s="261">
        <f t="shared" ref="B54:Y54" si="2">B55+B56+B67</f>
        <v>2.0931920262757728</v>
      </c>
      <c r="C54" s="261">
        <f t="shared" si="2"/>
        <v>2.0047885697873657</v>
      </c>
      <c r="D54" s="261">
        <f t="shared" si="2"/>
        <v>1.4111153465316515</v>
      </c>
      <c r="E54" s="261">
        <f t="shared" si="2"/>
        <v>1.4808823823834898</v>
      </c>
      <c r="F54" s="261">
        <f t="shared" si="2"/>
        <v>1.4191781297285955</v>
      </c>
      <c r="G54" s="261">
        <f t="shared" si="2"/>
        <v>1.3979545082483664</v>
      </c>
      <c r="H54" s="261">
        <f t="shared" si="2"/>
        <v>1.4434802851866546</v>
      </c>
      <c r="I54" s="261">
        <f t="shared" si="2"/>
        <v>1.6693119341378579</v>
      </c>
      <c r="J54" s="261">
        <f t="shared" si="2"/>
        <v>1.3104314079251034</v>
      </c>
      <c r="K54" s="261">
        <f t="shared" si="2"/>
        <v>1.1503051683330958</v>
      </c>
      <c r="L54" s="261">
        <f t="shared" si="2"/>
        <v>1.1083001611201329</v>
      </c>
      <c r="M54" s="261">
        <f t="shared" si="2"/>
        <v>1.0078353082078999</v>
      </c>
      <c r="N54" s="261">
        <f t="shared" si="2"/>
        <v>1.0735020471332195</v>
      </c>
      <c r="O54" s="261">
        <f t="shared" si="2"/>
        <v>1.2031891329721742</v>
      </c>
      <c r="P54" s="261">
        <f t="shared" si="2"/>
        <v>0.86778391281548561</v>
      </c>
      <c r="Q54" s="261">
        <f t="shared" si="2"/>
        <v>0.67355419203988098</v>
      </c>
      <c r="R54" s="261">
        <f t="shared" si="2"/>
        <v>0.69104362953695575</v>
      </c>
      <c r="S54" s="261">
        <f t="shared" si="2"/>
        <v>0.74819201213611275</v>
      </c>
      <c r="T54" s="261">
        <f t="shared" si="2"/>
        <v>0.77900135156617023</v>
      </c>
      <c r="U54" s="261">
        <f t="shared" si="2"/>
        <v>1.0195687750756759</v>
      </c>
      <c r="V54" s="261">
        <f t="shared" si="2"/>
        <v>0.83175402172701118</v>
      </c>
      <c r="W54" s="261">
        <f t="shared" si="2"/>
        <v>3.1965583131275865</v>
      </c>
      <c r="X54" s="261">
        <f t="shared" si="2"/>
        <v>2.4530580518129734</v>
      </c>
      <c r="Y54" s="261">
        <f t="shared" si="2"/>
        <v>2.2708518838294594</v>
      </c>
      <c r="DA54" s="70"/>
    </row>
    <row r="55" spans="1:105" ht="12" customHeight="1" x14ac:dyDescent="0.25">
      <c r="A55" s="60" t="s">
        <v>3102</v>
      </c>
      <c r="B55" s="262">
        <v>1.58695886317527</v>
      </c>
      <c r="C55" s="262">
        <v>1.5175937313808889</v>
      </c>
      <c r="D55" s="262">
        <v>1.0699530539182389</v>
      </c>
      <c r="E55" s="262">
        <v>1.1253774014357161</v>
      </c>
      <c r="F55" s="262">
        <v>1.087755967757505</v>
      </c>
      <c r="G55" s="262">
        <v>1.0763379850837</v>
      </c>
      <c r="H55" s="262">
        <v>1.1175256273060701</v>
      </c>
      <c r="I55" s="262">
        <v>1.2980137816077799</v>
      </c>
      <c r="J55" s="262">
        <v>1.0272212885601251</v>
      </c>
      <c r="K55" s="262">
        <v>0.90421075656198913</v>
      </c>
      <c r="L55" s="262">
        <v>0.86369589421748416</v>
      </c>
      <c r="M55" s="262">
        <v>0.79092918508824284</v>
      </c>
      <c r="N55" s="262">
        <v>0.84207660088520031</v>
      </c>
      <c r="O55" s="262">
        <v>0.94373109438686431</v>
      </c>
      <c r="P55" s="262">
        <v>0.68062206052321628</v>
      </c>
      <c r="Q55" s="262">
        <v>0.52868180517729157</v>
      </c>
      <c r="R55" s="262">
        <v>0.54049336324309316</v>
      </c>
      <c r="S55" s="262">
        <v>0.5783906388192217</v>
      </c>
      <c r="T55" s="262">
        <v>0.59961001101930489</v>
      </c>
      <c r="U55" s="262">
        <v>0.78480349492445722</v>
      </c>
      <c r="V55" s="262">
        <v>0.64246812106657392</v>
      </c>
      <c r="W55" s="262">
        <v>2.510532080021814</v>
      </c>
      <c r="X55" s="262">
        <v>1.926337900104955</v>
      </c>
      <c r="Y55" s="262">
        <v>1.782673254247195</v>
      </c>
      <c r="DA55" s="72" t="s">
        <v>3232</v>
      </c>
    </row>
    <row r="56" spans="1:105" ht="12" customHeight="1" x14ac:dyDescent="0.25">
      <c r="A56" s="60" t="s">
        <v>3104</v>
      </c>
      <c r="B56" s="262">
        <v>0.50623316310050259</v>
      </c>
      <c r="C56" s="262">
        <v>0.48719483840647698</v>
      </c>
      <c r="D56" s="262">
        <v>0.34116229261341269</v>
      </c>
      <c r="E56" s="262">
        <v>0.35550498094777377</v>
      </c>
      <c r="F56" s="262">
        <v>0.33142216197109042</v>
      </c>
      <c r="G56" s="262">
        <v>0.32161652316466638</v>
      </c>
      <c r="H56" s="262">
        <v>0.32595465788058448</v>
      </c>
      <c r="I56" s="262">
        <v>0.37129815253007797</v>
      </c>
      <c r="J56" s="262">
        <v>0.28321011936497842</v>
      </c>
      <c r="K56" s="262">
        <v>0.24609441177110661</v>
      </c>
      <c r="L56" s="262">
        <v>0.24460426690264869</v>
      </c>
      <c r="M56" s="262">
        <v>0.21690612311965701</v>
      </c>
      <c r="N56" s="262">
        <v>0.23142544624801911</v>
      </c>
      <c r="O56" s="262">
        <v>0.25945803858530991</v>
      </c>
      <c r="P56" s="262">
        <v>0.18716185229226931</v>
      </c>
      <c r="Q56" s="262">
        <v>0.14487238686258941</v>
      </c>
      <c r="R56" s="262">
        <v>0.15055026629386259</v>
      </c>
      <c r="S56" s="262">
        <v>0.16980137331689099</v>
      </c>
      <c r="T56" s="262">
        <v>0.1793913405468654</v>
      </c>
      <c r="U56" s="262">
        <v>0.23476528015121861</v>
      </c>
      <c r="V56" s="262">
        <v>0.1892859006604373</v>
      </c>
      <c r="W56" s="262">
        <v>0.68602623310577271</v>
      </c>
      <c r="X56" s="262">
        <v>0.52672015170801856</v>
      </c>
      <c r="Y56" s="262">
        <v>0.48817862958226432</v>
      </c>
      <c r="DA56" s="72" t="s">
        <v>3233</v>
      </c>
    </row>
    <row r="57" spans="1:105" ht="12" customHeight="1" x14ac:dyDescent="0.25">
      <c r="A57" s="64" t="s">
        <v>28</v>
      </c>
      <c r="B57" s="229">
        <v>0</v>
      </c>
      <c r="C57" s="229">
        <v>0</v>
      </c>
      <c r="D57" s="229">
        <v>0</v>
      </c>
      <c r="E57" s="229">
        <v>0</v>
      </c>
      <c r="F57" s="229">
        <v>0</v>
      </c>
      <c r="G57" s="229">
        <v>0</v>
      </c>
      <c r="H57" s="229">
        <v>0</v>
      </c>
      <c r="I57" s="229">
        <v>0</v>
      </c>
      <c r="J57" s="229">
        <v>0</v>
      </c>
      <c r="K57" s="229">
        <v>0</v>
      </c>
      <c r="L57" s="229">
        <v>0</v>
      </c>
      <c r="M57" s="229">
        <v>0</v>
      </c>
      <c r="N57" s="229">
        <v>0</v>
      </c>
      <c r="O57" s="229">
        <v>0</v>
      </c>
      <c r="P57" s="229">
        <v>0</v>
      </c>
      <c r="Q57" s="229">
        <v>0</v>
      </c>
      <c r="R57" s="229">
        <v>0</v>
      </c>
      <c r="S57" s="229">
        <v>0</v>
      </c>
      <c r="T57" s="229">
        <v>0</v>
      </c>
      <c r="U57" s="229">
        <v>0</v>
      </c>
      <c r="V57" s="229">
        <v>0</v>
      </c>
      <c r="W57" s="229">
        <v>0</v>
      </c>
      <c r="X57" s="229">
        <v>0</v>
      </c>
      <c r="Y57" s="229">
        <v>0</v>
      </c>
      <c r="DA57" s="73" t="s">
        <v>3234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3235</v>
      </c>
    </row>
    <row r="59" spans="1:105" ht="12" customHeight="1" x14ac:dyDescent="0.25">
      <c r="A59" s="64" t="s">
        <v>31</v>
      </c>
      <c r="B59" s="229">
        <v>0.17019915974868571</v>
      </c>
      <c r="C59" s="229">
        <v>0.1528261660624847</v>
      </c>
      <c r="D59" s="229">
        <v>0.1034320307906119</v>
      </c>
      <c r="E59" s="229">
        <v>0.1035998446338707</v>
      </c>
      <c r="F59" s="229">
        <v>5.1715207239604898E-2</v>
      </c>
      <c r="G59" s="229">
        <v>5.1690272171232197E-2</v>
      </c>
      <c r="H59" s="229">
        <v>3.4503413353759532E-2</v>
      </c>
      <c r="I59" s="229">
        <v>3.4671800964713728E-2</v>
      </c>
      <c r="J59" s="229">
        <v>3.5704919903057422E-2</v>
      </c>
      <c r="K59" s="229">
        <v>9.6401607188874576E-4</v>
      </c>
      <c r="L59" s="229">
        <v>6.4267738126566783E-4</v>
      </c>
      <c r="M59" s="229">
        <v>0</v>
      </c>
      <c r="N59" s="229">
        <v>7.112015799717449E-5</v>
      </c>
      <c r="O59" s="229">
        <v>5.2639772248601812E-5</v>
      </c>
      <c r="P59" s="229">
        <v>4.0705529549796981E-4</v>
      </c>
      <c r="Q59" s="229">
        <v>3.5405498409973369E-4</v>
      </c>
      <c r="R59" s="229">
        <v>1.2314345953469901E-4</v>
      </c>
      <c r="S59" s="229">
        <v>6.5520498776795992E-4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3236</v>
      </c>
    </row>
    <row r="60" spans="1:105" ht="12" customHeight="1" x14ac:dyDescent="0.25">
      <c r="A60" s="64" t="s">
        <v>159</v>
      </c>
      <c r="B60" s="229">
        <v>3.4608942550292728E-3</v>
      </c>
      <c r="C60" s="229">
        <v>4.3472998739991064E-3</v>
      </c>
      <c r="D60" s="229">
        <v>4.2047755512524716E-3</v>
      </c>
      <c r="E60" s="229">
        <v>3.4699750529750641E-3</v>
      </c>
      <c r="F60" s="229">
        <v>3.6097182614920381E-3</v>
      </c>
      <c r="G60" s="229">
        <v>3.3312367404066822E-3</v>
      </c>
      <c r="H60" s="229">
        <v>1.780485655696814E-3</v>
      </c>
      <c r="I60" s="229">
        <v>1.6295661018608241E-3</v>
      </c>
      <c r="J60" s="229">
        <v>2.396114572489757E-3</v>
      </c>
      <c r="K60" s="229">
        <v>2.5740777348635161E-3</v>
      </c>
      <c r="L60" s="229">
        <v>5.600387738798283E-3</v>
      </c>
      <c r="M60" s="229">
        <v>3.1355694166955322E-3</v>
      </c>
      <c r="N60" s="229">
        <v>1.326856306455872E-2</v>
      </c>
      <c r="O60" s="229">
        <v>1.462241413369793E-2</v>
      </c>
      <c r="P60" s="229">
        <v>8.5294686470335068E-3</v>
      </c>
      <c r="Q60" s="229">
        <v>5.3429521172855031E-3</v>
      </c>
      <c r="R60" s="229">
        <v>7.25788534192689E-3</v>
      </c>
      <c r="S60" s="229">
        <v>1.9900113556204201E-2</v>
      </c>
      <c r="T60" s="229">
        <v>2.6791921861510661E-2</v>
      </c>
      <c r="U60" s="229">
        <v>6.5735062322239635E-2</v>
      </c>
      <c r="V60" s="229">
        <v>5.5142680060352812E-2</v>
      </c>
      <c r="W60" s="229">
        <v>5.0769533268126929E-2</v>
      </c>
      <c r="X60" s="229">
        <v>4.0093331889948368E-2</v>
      </c>
      <c r="Y60" s="229">
        <v>3.7903784228185203E-2</v>
      </c>
      <c r="DA60" s="73" t="s">
        <v>3237</v>
      </c>
    </row>
    <row r="61" spans="1:105" ht="12" customHeight="1" x14ac:dyDescent="0.25">
      <c r="A61" s="64" t="s">
        <v>32</v>
      </c>
      <c r="B61" s="229">
        <v>8.113059467560714E-2</v>
      </c>
      <c r="C61" s="229">
        <v>8.7390734068938505E-2</v>
      </c>
      <c r="D61" s="229">
        <v>7.5884722857268119E-2</v>
      </c>
      <c r="E61" s="229">
        <v>7.770184135618885E-2</v>
      </c>
      <c r="F61" s="229">
        <v>6.2038447003725489E-2</v>
      </c>
      <c r="G61" s="229">
        <v>4.0744117730049878E-2</v>
      </c>
      <c r="H61" s="229">
        <v>2.8999581537228009E-2</v>
      </c>
      <c r="I61" s="229">
        <v>2.022953100204818E-2</v>
      </c>
      <c r="J61" s="229">
        <v>1.2796551135276611E-2</v>
      </c>
      <c r="K61" s="229">
        <v>1.426180508210983E-2</v>
      </c>
      <c r="L61" s="229">
        <v>4.3338955626667348E-2</v>
      </c>
      <c r="M61" s="229">
        <v>1.80131979368277E-2</v>
      </c>
      <c r="N61" s="229">
        <v>1.501515136571204E-2</v>
      </c>
      <c r="O61" s="229">
        <v>2.924476332521941E-2</v>
      </c>
      <c r="P61" s="229">
        <v>2.3625229206045519E-2</v>
      </c>
      <c r="Q61" s="229">
        <v>1.881198968811798E-2</v>
      </c>
      <c r="R61" s="229">
        <v>2.5627715396745701E-2</v>
      </c>
      <c r="S61" s="229">
        <v>4.4291328553616692E-2</v>
      </c>
      <c r="T61" s="229">
        <v>5.1295251558191077E-2</v>
      </c>
      <c r="U61" s="229">
        <v>3.8288316586431601E-2</v>
      </c>
      <c r="V61" s="229">
        <v>2.122304729953987E-2</v>
      </c>
      <c r="W61" s="229">
        <v>2.1550518400201189E-2</v>
      </c>
      <c r="X61" s="229">
        <v>1.8160176890641179E-2</v>
      </c>
      <c r="Y61" s="229">
        <v>1.960210318587724E-2</v>
      </c>
      <c r="DA61" s="73" t="s">
        <v>3238</v>
      </c>
    </row>
    <row r="62" spans="1:105" ht="12" customHeight="1" x14ac:dyDescent="0.25">
      <c r="A62" s="64" t="s">
        <v>33</v>
      </c>
      <c r="B62" s="229">
        <v>6.9165564536612975E-2</v>
      </c>
      <c r="C62" s="229">
        <v>6.9165564536611795E-2</v>
      </c>
      <c r="D62" s="229">
        <v>3.4582782268222291E-2</v>
      </c>
      <c r="E62" s="229">
        <v>3.4582782268298397E-2</v>
      </c>
      <c r="F62" s="229">
        <v>3.4582782268237237E-2</v>
      </c>
      <c r="G62" s="229">
        <v>3.4582782268236738E-2</v>
      </c>
      <c r="H62" s="229">
        <v>3.4582782268202508E-2</v>
      </c>
      <c r="I62" s="229">
        <v>3.4582782268194258E-2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3239</v>
      </c>
    </row>
    <row r="63" spans="1:105" ht="12" customHeight="1" x14ac:dyDescent="0.25">
      <c r="A63" s="64" t="s">
        <v>35</v>
      </c>
      <c r="B63" s="229">
        <v>0.18227694988456761</v>
      </c>
      <c r="C63" s="229">
        <v>0.1734650738644429</v>
      </c>
      <c r="D63" s="229">
        <v>0.1230579811460578</v>
      </c>
      <c r="E63" s="229">
        <v>0.1361505376364408</v>
      </c>
      <c r="F63" s="229">
        <v>0.17947600719803081</v>
      </c>
      <c r="G63" s="229">
        <v>0.191268114254741</v>
      </c>
      <c r="H63" s="229">
        <v>0.22608839506569769</v>
      </c>
      <c r="I63" s="229">
        <v>0.28018447219326098</v>
      </c>
      <c r="J63" s="229">
        <v>0.23231253375415459</v>
      </c>
      <c r="K63" s="229">
        <v>0.2282945128822445</v>
      </c>
      <c r="L63" s="229">
        <v>0.19502224615591751</v>
      </c>
      <c r="M63" s="229">
        <v>0.19575735576613371</v>
      </c>
      <c r="N63" s="229">
        <v>0.2030706116597511</v>
      </c>
      <c r="O63" s="229">
        <v>0.21553822135414399</v>
      </c>
      <c r="P63" s="229">
        <v>0.1546000991436923</v>
      </c>
      <c r="Q63" s="229">
        <v>0.12036339007308609</v>
      </c>
      <c r="R63" s="229">
        <v>0.1175415220956554</v>
      </c>
      <c r="S63" s="229">
        <v>0.1049547262193022</v>
      </c>
      <c r="T63" s="229">
        <v>0.1013041671271637</v>
      </c>
      <c r="U63" s="229">
        <v>0.13074190124254731</v>
      </c>
      <c r="V63" s="229">
        <v>0.1129201733005446</v>
      </c>
      <c r="W63" s="229">
        <v>0.6137061814374446</v>
      </c>
      <c r="X63" s="229">
        <v>0.46846664292742901</v>
      </c>
      <c r="Y63" s="229">
        <v>0.43067274216820178</v>
      </c>
      <c r="DA63" s="73" t="s">
        <v>3240</v>
      </c>
    </row>
    <row r="64" spans="1:105" ht="12" customHeight="1" x14ac:dyDescent="0.25">
      <c r="A64" s="64" t="s">
        <v>36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3241</v>
      </c>
    </row>
    <row r="65" spans="1:105" ht="12" customHeight="1" x14ac:dyDescent="0.25">
      <c r="A65" s="64" t="s">
        <v>38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3242</v>
      </c>
    </row>
    <row r="66" spans="1:105" ht="12" customHeight="1" x14ac:dyDescent="0.25">
      <c r="A66" s="64" t="s">
        <v>39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3243</v>
      </c>
    </row>
    <row r="67" spans="1:105" ht="12" customHeight="1" x14ac:dyDescent="0.25">
      <c r="A67" s="60" t="s">
        <v>3116</v>
      </c>
      <c r="B67" s="262">
        <v>0</v>
      </c>
      <c r="C67" s="262">
        <v>0</v>
      </c>
      <c r="D67" s="262">
        <v>0</v>
      </c>
      <c r="E67" s="262">
        <v>0</v>
      </c>
      <c r="F67" s="262">
        <v>0</v>
      </c>
      <c r="G67" s="262">
        <v>0</v>
      </c>
      <c r="H67" s="262">
        <v>0</v>
      </c>
      <c r="I67" s="262">
        <v>0</v>
      </c>
      <c r="J67" s="262">
        <v>0</v>
      </c>
      <c r="K67" s="262">
        <v>0</v>
      </c>
      <c r="L67" s="262">
        <v>0</v>
      </c>
      <c r="M67" s="262">
        <v>0</v>
      </c>
      <c r="N67" s="262">
        <v>0</v>
      </c>
      <c r="O67" s="262">
        <v>0</v>
      </c>
      <c r="P67" s="262">
        <v>0</v>
      </c>
      <c r="Q67" s="262">
        <v>0</v>
      </c>
      <c r="R67" s="262">
        <v>0</v>
      </c>
      <c r="S67" s="262">
        <v>0</v>
      </c>
      <c r="T67" s="262">
        <v>0</v>
      </c>
      <c r="U67" s="262">
        <v>0</v>
      </c>
      <c r="V67" s="262">
        <v>0</v>
      </c>
      <c r="W67" s="262">
        <v>0</v>
      </c>
      <c r="X67" s="262">
        <v>0</v>
      </c>
      <c r="Y67" s="262">
        <v>0</v>
      </c>
      <c r="DA67" s="72" t="s">
        <v>3244</v>
      </c>
    </row>
    <row r="68" spans="1:105" ht="12" customHeight="1" x14ac:dyDescent="0.25">
      <c r="A68" s="57" t="s">
        <v>3118</v>
      </c>
      <c r="B68" s="261">
        <v>3.568803467551064</v>
      </c>
      <c r="C68" s="261">
        <v>4.9330395935048026</v>
      </c>
      <c r="D68" s="261">
        <v>4.9582016961201534</v>
      </c>
      <c r="E68" s="261">
        <v>14.193625518108769</v>
      </c>
      <c r="F68" s="261">
        <v>13.824845729935999</v>
      </c>
      <c r="G68" s="261">
        <v>11.665461677192839</v>
      </c>
      <c r="H68" s="261">
        <v>7.6216041926548144</v>
      </c>
      <c r="I68" s="261">
        <v>6.5124085227852193</v>
      </c>
      <c r="J68" s="261">
        <v>5.0820785538053812</v>
      </c>
      <c r="K68" s="261">
        <v>4.405322924065346</v>
      </c>
      <c r="L68" s="261">
        <v>7.3704937882447972</v>
      </c>
      <c r="M68" s="261">
        <v>5.0605786487452358</v>
      </c>
      <c r="N68" s="261">
        <v>5.9361538079978562</v>
      </c>
      <c r="O68" s="261">
        <v>7.7249457111669404</v>
      </c>
      <c r="P68" s="261">
        <v>4.8132491826481694</v>
      </c>
      <c r="Q68" s="261">
        <v>4.3575168555130244</v>
      </c>
      <c r="R68" s="261">
        <v>6.8616172720285427</v>
      </c>
      <c r="S68" s="261">
        <v>11.36028824941452</v>
      </c>
      <c r="T68" s="261">
        <v>11.91065183579485</v>
      </c>
      <c r="U68" s="261">
        <v>12.79686727416235</v>
      </c>
      <c r="V68" s="261">
        <v>11.592588535929099</v>
      </c>
      <c r="W68" s="261">
        <v>12.213809548937631</v>
      </c>
      <c r="X68" s="261">
        <v>9.3891795970872298</v>
      </c>
      <c r="Y68" s="261">
        <v>9.0016319154610009</v>
      </c>
      <c r="DA68" s="70" t="s">
        <v>3245</v>
      </c>
    </row>
    <row r="69" spans="1:105" ht="12" customHeight="1" x14ac:dyDescent="0.25">
      <c r="A69" s="41" t="s">
        <v>3120</v>
      </c>
      <c r="B69" s="350">
        <v>0</v>
      </c>
      <c r="C69" s="350">
        <v>0</v>
      </c>
      <c r="D69" s="350">
        <v>0</v>
      </c>
      <c r="E69" s="350">
        <v>0</v>
      </c>
      <c r="F69" s="350">
        <v>0</v>
      </c>
      <c r="G69" s="350">
        <v>0</v>
      </c>
      <c r="H69" s="350">
        <v>0</v>
      </c>
      <c r="I69" s="350">
        <v>0</v>
      </c>
      <c r="J69" s="350">
        <v>0</v>
      </c>
      <c r="K69" s="350">
        <v>0</v>
      </c>
      <c r="L69" s="350">
        <v>0</v>
      </c>
      <c r="M69" s="350">
        <v>0</v>
      </c>
      <c r="N69" s="350">
        <v>0</v>
      </c>
      <c r="O69" s="350">
        <v>0</v>
      </c>
      <c r="P69" s="350">
        <v>0</v>
      </c>
      <c r="Q69" s="350">
        <v>0</v>
      </c>
      <c r="R69" s="350">
        <v>0</v>
      </c>
      <c r="S69" s="350">
        <v>0</v>
      </c>
      <c r="T69" s="350">
        <v>0</v>
      </c>
      <c r="U69" s="350">
        <v>0</v>
      </c>
      <c r="V69" s="350">
        <v>0</v>
      </c>
      <c r="W69" s="350">
        <v>0</v>
      </c>
      <c r="X69" s="350">
        <v>0</v>
      </c>
      <c r="Y69" s="350">
        <v>0</v>
      </c>
      <c r="DA69" s="97" t="s">
        <v>3246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429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1.0000000000000002</v>
      </c>
      <c r="C73" s="232">
        <f t="shared" si="3"/>
        <v>1</v>
      </c>
      <c r="D73" s="232">
        <f t="shared" si="3"/>
        <v>1</v>
      </c>
      <c r="E73" s="232">
        <f t="shared" si="3"/>
        <v>1.0000000000000004</v>
      </c>
      <c r="F73" s="232">
        <f t="shared" si="3"/>
        <v>1</v>
      </c>
      <c r="G73" s="232">
        <f t="shared" si="3"/>
        <v>1</v>
      </c>
      <c r="H73" s="232">
        <f t="shared" si="3"/>
        <v>1</v>
      </c>
      <c r="I73" s="232">
        <f t="shared" si="3"/>
        <v>1.0000000000000002</v>
      </c>
      <c r="J73" s="232">
        <f t="shared" si="3"/>
        <v>1.0000000000000002</v>
      </c>
      <c r="K73" s="232">
        <f t="shared" si="3"/>
        <v>0.99999999999999989</v>
      </c>
      <c r="L73" s="232">
        <f t="shared" si="3"/>
        <v>1</v>
      </c>
      <c r="M73" s="232">
        <f t="shared" si="3"/>
        <v>1</v>
      </c>
      <c r="N73" s="232">
        <f t="shared" si="3"/>
        <v>0.99999999999999989</v>
      </c>
      <c r="O73" s="232">
        <f t="shared" si="3"/>
        <v>1</v>
      </c>
      <c r="P73" s="232">
        <f t="shared" si="3"/>
        <v>0.99999999999999956</v>
      </c>
      <c r="Q73" s="232">
        <f t="shared" si="3"/>
        <v>0.99999999999999989</v>
      </c>
      <c r="R73" s="232">
        <f t="shared" si="3"/>
        <v>1.0000000000000002</v>
      </c>
      <c r="S73" s="232">
        <f t="shared" si="3"/>
        <v>1</v>
      </c>
      <c r="T73" s="232">
        <f t="shared" si="3"/>
        <v>1.0000000000000002</v>
      </c>
      <c r="U73" s="232">
        <f t="shared" si="3"/>
        <v>1</v>
      </c>
      <c r="V73" s="232">
        <f t="shared" si="3"/>
        <v>0.99999999999999978</v>
      </c>
      <c r="W73" s="232">
        <f t="shared" si="3"/>
        <v>0.99999999999999978</v>
      </c>
      <c r="X73" s="232">
        <f t="shared" si="3"/>
        <v>1.0000000000000004</v>
      </c>
      <c r="Y73" s="232">
        <f t="shared" si="3"/>
        <v>0.99999999999999978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0</v>
      </c>
      <c r="C74" s="299">
        <f t="shared" si="4"/>
        <v>0</v>
      </c>
      <c r="D74" s="299">
        <f t="shared" si="4"/>
        <v>0</v>
      </c>
      <c r="E74" s="299">
        <f t="shared" si="4"/>
        <v>0</v>
      </c>
      <c r="F74" s="299">
        <f t="shared" si="4"/>
        <v>0</v>
      </c>
      <c r="G74" s="299">
        <f t="shared" si="4"/>
        <v>0</v>
      </c>
      <c r="H74" s="299">
        <f t="shared" si="4"/>
        <v>0</v>
      </c>
      <c r="I74" s="299">
        <f t="shared" si="4"/>
        <v>0</v>
      </c>
      <c r="J74" s="299">
        <f t="shared" si="4"/>
        <v>0</v>
      </c>
      <c r="K74" s="299">
        <f t="shared" si="4"/>
        <v>0</v>
      </c>
      <c r="L74" s="299">
        <f t="shared" si="4"/>
        <v>0</v>
      </c>
      <c r="M74" s="299">
        <f t="shared" si="4"/>
        <v>0</v>
      </c>
      <c r="N74" s="299">
        <f t="shared" si="4"/>
        <v>0</v>
      </c>
      <c r="O74" s="299">
        <f t="shared" si="4"/>
        <v>0</v>
      </c>
      <c r="P74" s="299">
        <f t="shared" si="4"/>
        <v>0</v>
      </c>
      <c r="Q74" s="299">
        <f t="shared" si="4"/>
        <v>0</v>
      </c>
      <c r="R74" s="299">
        <f t="shared" si="4"/>
        <v>0</v>
      </c>
      <c r="S74" s="299">
        <f t="shared" si="4"/>
        <v>0</v>
      </c>
      <c r="T74" s="299">
        <f t="shared" si="4"/>
        <v>0</v>
      </c>
      <c r="U74" s="299">
        <f t="shared" si="4"/>
        <v>0</v>
      </c>
      <c r="V74" s="299">
        <f t="shared" si="4"/>
        <v>0</v>
      </c>
      <c r="W74" s="299">
        <f t="shared" si="4"/>
        <v>0</v>
      </c>
      <c r="X74" s="299">
        <f t="shared" si="4"/>
        <v>0</v>
      </c>
      <c r="Y74" s="299">
        <f t="shared" si="4"/>
        <v>0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0</v>
      </c>
      <c r="C75" s="233">
        <f t="shared" si="5"/>
        <v>0</v>
      </c>
      <c r="D75" s="233">
        <f t="shared" si="5"/>
        <v>0</v>
      </c>
      <c r="E75" s="233">
        <f t="shared" si="5"/>
        <v>0</v>
      </c>
      <c r="F75" s="233">
        <f t="shared" si="5"/>
        <v>0</v>
      </c>
      <c r="G75" s="233">
        <f t="shared" si="5"/>
        <v>0</v>
      </c>
      <c r="H75" s="233">
        <f t="shared" si="5"/>
        <v>0</v>
      </c>
      <c r="I75" s="233">
        <f t="shared" si="5"/>
        <v>0</v>
      </c>
      <c r="J75" s="233">
        <f t="shared" si="5"/>
        <v>0</v>
      </c>
      <c r="K75" s="233">
        <f t="shared" si="5"/>
        <v>0</v>
      </c>
      <c r="L75" s="233">
        <f t="shared" si="5"/>
        <v>0</v>
      </c>
      <c r="M75" s="233">
        <f t="shared" si="5"/>
        <v>0</v>
      </c>
      <c r="N75" s="233">
        <f t="shared" si="5"/>
        <v>0</v>
      </c>
      <c r="O75" s="233">
        <f t="shared" si="5"/>
        <v>0</v>
      </c>
      <c r="P75" s="233">
        <f t="shared" si="5"/>
        <v>0</v>
      </c>
      <c r="Q75" s="233">
        <f t="shared" si="5"/>
        <v>0</v>
      </c>
      <c r="R75" s="233">
        <f t="shared" si="5"/>
        <v>0</v>
      </c>
      <c r="S75" s="233">
        <f t="shared" si="5"/>
        <v>0</v>
      </c>
      <c r="T75" s="233">
        <f t="shared" si="5"/>
        <v>0</v>
      </c>
      <c r="U75" s="233">
        <f t="shared" si="5"/>
        <v>0</v>
      </c>
      <c r="V75" s="233">
        <f t="shared" si="5"/>
        <v>0</v>
      </c>
      <c r="W75" s="233">
        <f t="shared" si="5"/>
        <v>0</v>
      </c>
      <c r="X75" s="233">
        <f t="shared" si="5"/>
        <v>0</v>
      </c>
      <c r="Y75" s="233">
        <f t="shared" si="5"/>
        <v>0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0</v>
      </c>
      <c r="C76" s="233">
        <f t="shared" si="6"/>
        <v>0</v>
      </c>
      <c r="D76" s="233">
        <f t="shared" si="6"/>
        <v>0</v>
      </c>
      <c r="E76" s="233">
        <f t="shared" si="6"/>
        <v>0</v>
      </c>
      <c r="F76" s="233">
        <f t="shared" si="6"/>
        <v>0</v>
      </c>
      <c r="G76" s="233">
        <f t="shared" si="6"/>
        <v>0</v>
      </c>
      <c r="H76" s="233">
        <f t="shared" si="6"/>
        <v>0</v>
      </c>
      <c r="I76" s="233">
        <f t="shared" si="6"/>
        <v>0</v>
      </c>
      <c r="J76" s="233">
        <f t="shared" si="6"/>
        <v>0</v>
      </c>
      <c r="K76" s="233">
        <f t="shared" si="6"/>
        <v>0</v>
      </c>
      <c r="L76" s="233">
        <f t="shared" si="6"/>
        <v>0</v>
      </c>
      <c r="M76" s="233">
        <f t="shared" si="6"/>
        <v>0</v>
      </c>
      <c r="N76" s="233">
        <f t="shared" si="6"/>
        <v>0</v>
      </c>
      <c r="O76" s="233">
        <f t="shared" si="6"/>
        <v>0</v>
      </c>
      <c r="P76" s="233">
        <f t="shared" si="6"/>
        <v>0</v>
      </c>
      <c r="Q76" s="233">
        <f t="shared" si="6"/>
        <v>0</v>
      </c>
      <c r="R76" s="233">
        <f t="shared" si="6"/>
        <v>0</v>
      </c>
      <c r="S76" s="233">
        <f t="shared" si="6"/>
        <v>0</v>
      </c>
      <c r="T76" s="233">
        <f t="shared" si="6"/>
        <v>0</v>
      </c>
      <c r="U76" s="233">
        <f t="shared" si="6"/>
        <v>0</v>
      </c>
      <c r="V76" s="233">
        <f t="shared" si="6"/>
        <v>0</v>
      </c>
      <c r="W76" s="233">
        <f t="shared" si="6"/>
        <v>0</v>
      </c>
      <c r="X76" s="233">
        <f t="shared" si="6"/>
        <v>0</v>
      </c>
      <c r="Y76" s="233">
        <f t="shared" si="6"/>
        <v>0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0</v>
      </c>
      <c r="C77" s="233">
        <f t="shared" si="7"/>
        <v>0</v>
      </c>
      <c r="D77" s="233">
        <f t="shared" si="7"/>
        <v>0</v>
      </c>
      <c r="E77" s="233">
        <f t="shared" si="7"/>
        <v>0</v>
      </c>
      <c r="F77" s="233">
        <f t="shared" si="7"/>
        <v>0</v>
      </c>
      <c r="G77" s="233">
        <f t="shared" si="7"/>
        <v>0</v>
      </c>
      <c r="H77" s="233">
        <f t="shared" si="7"/>
        <v>0</v>
      </c>
      <c r="I77" s="233">
        <f t="shared" si="7"/>
        <v>0</v>
      </c>
      <c r="J77" s="233">
        <f t="shared" si="7"/>
        <v>0</v>
      </c>
      <c r="K77" s="233">
        <f t="shared" si="7"/>
        <v>0</v>
      </c>
      <c r="L77" s="233">
        <f t="shared" si="7"/>
        <v>0</v>
      </c>
      <c r="M77" s="233">
        <f t="shared" si="7"/>
        <v>0</v>
      </c>
      <c r="N77" s="233">
        <f t="shared" si="7"/>
        <v>0</v>
      </c>
      <c r="O77" s="233">
        <f t="shared" si="7"/>
        <v>0</v>
      </c>
      <c r="P77" s="233">
        <f t="shared" si="7"/>
        <v>0</v>
      </c>
      <c r="Q77" s="233">
        <f t="shared" si="7"/>
        <v>0</v>
      </c>
      <c r="R77" s="233">
        <f t="shared" si="7"/>
        <v>0</v>
      </c>
      <c r="S77" s="233">
        <f t="shared" si="7"/>
        <v>0</v>
      </c>
      <c r="T77" s="233">
        <f t="shared" si="7"/>
        <v>0</v>
      </c>
      <c r="U77" s="233">
        <f t="shared" si="7"/>
        <v>0</v>
      </c>
      <c r="V77" s="233">
        <f t="shared" si="7"/>
        <v>0</v>
      </c>
      <c r="W77" s="233">
        <f t="shared" si="7"/>
        <v>0</v>
      </c>
      <c r="X77" s="233">
        <f t="shared" si="7"/>
        <v>0</v>
      </c>
      <c r="Y77" s="233">
        <f t="shared" si="7"/>
        <v>0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1.9461767320879713E-2</v>
      </c>
      <c r="C78" s="300">
        <f t="shared" si="8"/>
        <v>1.9770341113410347E-2</v>
      </c>
      <c r="D78" s="300">
        <f t="shared" si="8"/>
        <v>1.6775397836350112E-2</v>
      </c>
      <c r="E78" s="300">
        <f t="shared" si="8"/>
        <v>1.3046930954425377E-2</v>
      </c>
      <c r="F78" s="300">
        <f t="shared" si="8"/>
        <v>1.4494070708496056E-2</v>
      </c>
      <c r="G78" s="300">
        <f t="shared" si="8"/>
        <v>1.5454384568305904E-2</v>
      </c>
      <c r="H78" s="300">
        <f t="shared" si="8"/>
        <v>1.8221492057786719E-2</v>
      </c>
      <c r="I78" s="300">
        <f t="shared" si="8"/>
        <v>2.0077760403153722E-2</v>
      </c>
      <c r="J78" s="300">
        <f t="shared" si="8"/>
        <v>1.7832824982356929E-2</v>
      </c>
      <c r="K78" s="300">
        <f t="shared" si="8"/>
        <v>1.6623329759218666E-2</v>
      </c>
      <c r="L78" s="300">
        <f t="shared" si="8"/>
        <v>1.299044661941603E-2</v>
      </c>
      <c r="M78" s="300">
        <f t="shared" si="8"/>
        <v>6.4042514007839656E-3</v>
      </c>
      <c r="N78" s="300">
        <f t="shared" si="8"/>
        <v>7.0337590189342011E-3</v>
      </c>
      <c r="O78" s="300">
        <f t="shared" si="8"/>
        <v>7.7113107153538073E-3</v>
      </c>
      <c r="P78" s="300">
        <f t="shared" si="8"/>
        <v>3.7483721714363315E-3</v>
      </c>
      <c r="Q78" s="300">
        <f t="shared" si="8"/>
        <v>2.0840904281812568E-3</v>
      </c>
      <c r="R78" s="300">
        <f t="shared" si="8"/>
        <v>1.7713556501446613E-3</v>
      </c>
      <c r="S78" s="300">
        <f t="shared" si="8"/>
        <v>2.6376584840664048E-3</v>
      </c>
      <c r="T78" s="300">
        <f t="shared" si="8"/>
        <v>4.7208474691895052E-3</v>
      </c>
      <c r="U78" s="300">
        <f t="shared" si="8"/>
        <v>6.512046647578945E-3</v>
      </c>
      <c r="V78" s="300">
        <f t="shared" si="8"/>
        <v>4.4613511016832188E-3</v>
      </c>
      <c r="W78" s="300">
        <f t="shared" si="8"/>
        <v>1.2257601162610742E-2</v>
      </c>
      <c r="X78" s="300">
        <f t="shared" si="8"/>
        <v>6.6550141170491966E-3</v>
      </c>
      <c r="Y78" s="300">
        <f t="shared" si="8"/>
        <v>8.391691272566261E-3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0.35602114807581042</v>
      </c>
      <c r="C79" s="301">
        <f t="shared" si="9"/>
        <v>0.3572788004605616</v>
      </c>
      <c r="D79" s="301">
        <f t="shared" si="9"/>
        <v>0.33680331226786753</v>
      </c>
      <c r="E79" s="301">
        <f t="shared" si="9"/>
        <v>0.29962389661828837</v>
      </c>
      <c r="F79" s="301">
        <f t="shared" si="9"/>
        <v>0.29597765700194623</v>
      </c>
      <c r="G79" s="301">
        <f t="shared" si="9"/>
        <v>0.30404594034041749</v>
      </c>
      <c r="H79" s="301">
        <f t="shared" si="9"/>
        <v>0.32635201494904414</v>
      </c>
      <c r="I79" s="301">
        <f t="shared" si="9"/>
        <v>0.33997859186017931</v>
      </c>
      <c r="J79" s="301">
        <f t="shared" si="9"/>
        <v>0.32646791713843154</v>
      </c>
      <c r="K79" s="301">
        <f t="shared" si="9"/>
        <v>0.31609374194096063</v>
      </c>
      <c r="L79" s="301">
        <f t="shared" si="9"/>
        <v>0.29615575457122462</v>
      </c>
      <c r="M79" s="301">
        <f t="shared" si="9"/>
        <v>0.30577791081048289</v>
      </c>
      <c r="N79" s="301">
        <f t="shared" si="9"/>
        <v>0.30148140685631986</v>
      </c>
      <c r="O79" s="301">
        <f t="shared" si="9"/>
        <v>0.30498823116214968</v>
      </c>
      <c r="P79" s="301">
        <f t="shared" si="9"/>
        <v>0.2947830470484693</v>
      </c>
      <c r="Q79" s="301">
        <f t="shared" si="9"/>
        <v>0.28218228864748868</v>
      </c>
      <c r="R79" s="301">
        <f t="shared" si="9"/>
        <v>0.26621715851336314</v>
      </c>
      <c r="S79" s="301">
        <f t="shared" si="9"/>
        <v>0.25757180260233931</v>
      </c>
      <c r="T79" s="301">
        <f t="shared" si="9"/>
        <v>0.2609769187900981</v>
      </c>
      <c r="U79" s="301">
        <f t="shared" si="9"/>
        <v>0.27770967652889589</v>
      </c>
      <c r="V79" s="301">
        <f t="shared" si="9"/>
        <v>0.26951584790824151</v>
      </c>
      <c r="W79" s="301">
        <f t="shared" si="9"/>
        <v>0.35326805939034212</v>
      </c>
      <c r="X79" s="301">
        <f t="shared" si="9"/>
        <v>0.3565792412914861</v>
      </c>
      <c r="Y79" s="301">
        <f t="shared" si="9"/>
        <v>0.35170401134648249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0.48009332575790015</v>
      </c>
      <c r="C80" s="301">
        <f t="shared" si="10"/>
        <v>0.46211488434015163</v>
      </c>
      <c r="D80" s="301">
        <f t="shared" si="10"/>
        <v>0.4830879498847892</v>
      </c>
      <c r="E80" s="301">
        <f t="shared" si="10"/>
        <v>0.46076902803312519</v>
      </c>
      <c r="F80" s="301">
        <f t="shared" si="10"/>
        <v>0.46147911257573959</v>
      </c>
      <c r="G80" s="301">
        <f t="shared" si="10"/>
        <v>0.46170324713497068</v>
      </c>
      <c r="H80" s="301">
        <f t="shared" si="10"/>
        <v>0.46136033969931889</v>
      </c>
      <c r="I80" s="301">
        <f t="shared" si="10"/>
        <v>0.45623002233534282</v>
      </c>
      <c r="J80" s="301">
        <f t="shared" si="10"/>
        <v>0.48218801355531227</v>
      </c>
      <c r="K80" s="301">
        <f t="shared" si="10"/>
        <v>0.50656822384084921</v>
      </c>
      <c r="L80" s="301">
        <f t="shared" si="10"/>
        <v>0.50808477313119604</v>
      </c>
      <c r="M80" s="301">
        <f t="shared" si="10"/>
        <v>0.52007968049093467</v>
      </c>
      <c r="N80" s="301">
        <f t="shared" si="10"/>
        <v>0.51969071291991098</v>
      </c>
      <c r="O80" s="301">
        <f t="shared" si="10"/>
        <v>0.49074153822098365</v>
      </c>
      <c r="P80" s="301">
        <f t="shared" si="10"/>
        <v>0.53887141105141478</v>
      </c>
      <c r="Q80" s="301">
        <f t="shared" si="10"/>
        <v>0.55682024825240728</v>
      </c>
      <c r="R80" s="301">
        <f t="shared" si="10"/>
        <v>0.54932525182446668</v>
      </c>
      <c r="S80" s="301">
        <f t="shared" si="10"/>
        <v>0.50035547275066061</v>
      </c>
      <c r="T80" s="301">
        <f t="shared" si="10"/>
        <v>0.48480723165780948</v>
      </c>
      <c r="U80" s="301">
        <f t="shared" si="10"/>
        <v>0.46820311502381856</v>
      </c>
      <c r="V80" s="301">
        <f t="shared" si="10"/>
        <v>0.47190499862477225</v>
      </c>
      <c r="W80" s="301">
        <f t="shared" si="10"/>
        <v>0.42985339756146768</v>
      </c>
      <c r="X80" s="301">
        <f t="shared" si="10"/>
        <v>0.42918018743843417</v>
      </c>
      <c r="Y80" s="301">
        <f t="shared" si="10"/>
        <v>0.4344086497463544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0.48009332575790015</v>
      </c>
      <c r="C81" s="302">
        <f t="shared" si="11"/>
        <v>0.46211488434015163</v>
      </c>
      <c r="D81" s="302">
        <f t="shared" si="11"/>
        <v>0.4830879498847892</v>
      </c>
      <c r="E81" s="302">
        <f t="shared" si="11"/>
        <v>0.46076902803312519</v>
      </c>
      <c r="F81" s="302">
        <f t="shared" si="11"/>
        <v>0.46147911257573959</v>
      </c>
      <c r="G81" s="302">
        <f t="shared" si="11"/>
        <v>0.46170324713497068</v>
      </c>
      <c r="H81" s="302">
        <f t="shared" si="11"/>
        <v>0.46136033969931889</v>
      </c>
      <c r="I81" s="302">
        <f t="shared" si="11"/>
        <v>0.45623002233534282</v>
      </c>
      <c r="J81" s="302">
        <f t="shared" si="11"/>
        <v>0.48218801355531227</v>
      </c>
      <c r="K81" s="302">
        <f t="shared" si="11"/>
        <v>0.50656822384084921</v>
      </c>
      <c r="L81" s="302">
        <f t="shared" si="11"/>
        <v>0.50808477313119604</v>
      </c>
      <c r="M81" s="302">
        <f t="shared" si="11"/>
        <v>0.52007968049093467</v>
      </c>
      <c r="N81" s="302">
        <f t="shared" si="11"/>
        <v>0.51969071291991098</v>
      </c>
      <c r="O81" s="302">
        <f t="shared" si="11"/>
        <v>0.49074153822098365</v>
      </c>
      <c r="P81" s="302">
        <f t="shared" si="11"/>
        <v>0.53887141105141478</v>
      </c>
      <c r="Q81" s="302">
        <f t="shared" si="11"/>
        <v>0.55682024825240728</v>
      </c>
      <c r="R81" s="302">
        <f t="shared" si="11"/>
        <v>0.54932525182446668</v>
      </c>
      <c r="S81" s="302">
        <f t="shared" si="11"/>
        <v>0.50035547275066061</v>
      </c>
      <c r="T81" s="302">
        <f t="shared" si="11"/>
        <v>0.48480723165780948</v>
      </c>
      <c r="U81" s="302">
        <f t="shared" si="11"/>
        <v>0.46820311502381856</v>
      </c>
      <c r="V81" s="302">
        <f t="shared" si="11"/>
        <v>0.47190499862477225</v>
      </c>
      <c r="W81" s="302">
        <f t="shared" si="11"/>
        <v>0.42985339756146768</v>
      </c>
      <c r="X81" s="302">
        <f t="shared" si="11"/>
        <v>0.42918018743843417</v>
      </c>
      <c r="Y81" s="302">
        <f t="shared" si="11"/>
        <v>0.4344086497463544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0</v>
      </c>
      <c r="C82" s="302">
        <f t="shared" si="12"/>
        <v>0</v>
      </c>
      <c r="D82" s="302">
        <f t="shared" si="12"/>
        <v>0</v>
      </c>
      <c r="E82" s="302">
        <f t="shared" si="12"/>
        <v>0</v>
      </c>
      <c r="F82" s="302">
        <f t="shared" si="12"/>
        <v>0</v>
      </c>
      <c r="G82" s="302">
        <f t="shared" si="12"/>
        <v>0</v>
      </c>
      <c r="H82" s="302">
        <f t="shared" si="12"/>
        <v>0</v>
      </c>
      <c r="I82" s="302">
        <f t="shared" si="12"/>
        <v>0</v>
      </c>
      <c r="J82" s="302">
        <f t="shared" si="12"/>
        <v>0</v>
      </c>
      <c r="K82" s="302">
        <f t="shared" si="12"/>
        <v>0</v>
      </c>
      <c r="L82" s="302">
        <f t="shared" si="12"/>
        <v>0</v>
      </c>
      <c r="M82" s="302">
        <f t="shared" si="12"/>
        <v>0</v>
      </c>
      <c r="N82" s="302">
        <f t="shared" si="12"/>
        <v>0</v>
      </c>
      <c r="O82" s="302">
        <f t="shared" si="12"/>
        <v>0</v>
      </c>
      <c r="P82" s="302">
        <f t="shared" si="12"/>
        <v>0</v>
      </c>
      <c r="Q82" s="302">
        <f t="shared" si="12"/>
        <v>0</v>
      </c>
      <c r="R82" s="302">
        <f t="shared" si="12"/>
        <v>0</v>
      </c>
      <c r="S82" s="302">
        <f t="shared" si="12"/>
        <v>0</v>
      </c>
      <c r="T82" s="302">
        <f t="shared" si="12"/>
        <v>0</v>
      </c>
      <c r="U82" s="302">
        <f t="shared" si="12"/>
        <v>0</v>
      </c>
      <c r="V82" s="302">
        <f t="shared" si="12"/>
        <v>0</v>
      </c>
      <c r="W82" s="302">
        <f t="shared" si="12"/>
        <v>0</v>
      </c>
      <c r="X82" s="302">
        <f t="shared" si="12"/>
        <v>0</v>
      </c>
      <c r="Y82" s="302">
        <f t="shared" si="12"/>
        <v>0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9.6479347841370786E-2</v>
      </c>
      <c r="C83" s="301">
        <f t="shared" si="13"/>
        <v>9.8484417621637982E-2</v>
      </c>
      <c r="D83" s="301">
        <f t="shared" si="13"/>
        <v>8.9510854879882945E-2</v>
      </c>
      <c r="E83" s="301">
        <f t="shared" si="13"/>
        <v>7.688458311347765E-2</v>
      </c>
      <c r="F83" s="301">
        <f t="shared" si="13"/>
        <v>7.514803848955523E-2</v>
      </c>
      <c r="G83" s="301">
        <f t="shared" si="13"/>
        <v>7.8178559311391102E-2</v>
      </c>
      <c r="H83" s="301">
        <f t="shared" si="13"/>
        <v>8.6946992310856577E-2</v>
      </c>
      <c r="I83" s="301">
        <f t="shared" si="13"/>
        <v>9.3047796854097892E-2</v>
      </c>
      <c r="J83" s="301">
        <f t="shared" si="13"/>
        <v>8.7492498310606612E-2</v>
      </c>
      <c r="K83" s="301">
        <f t="shared" si="13"/>
        <v>8.1033521900728878E-2</v>
      </c>
      <c r="L83" s="301">
        <f t="shared" si="13"/>
        <v>7.2821111083097634E-2</v>
      </c>
      <c r="M83" s="301">
        <f t="shared" si="13"/>
        <v>7.5605230168817122E-2</v>
      </c>
      <c r="N83" s="301">
        <f t="shared" si="13"/>
        <v>7.4142101519270739E-2</v>
      </c>
      <c r="O83" s="301">
        <f t="shared" si="13"/>
        <v>7.9021686345251377E-2</v>
      </c>
      <c r="P83" s="301">
        <f t="shared" si="13"/>
        <v>7.0344924479279466E-2</v>
      </c>
      <c r="Q83" s="301">
        <f t="shared" si="13"/>
        <v>6.3592482784445084E-2</v>
      </c>
      <c r="R83" s="301">
        <f t="shared" si="13"/>
        <v>5.7699030005366844E-2</v>
      </c>
      <c r="S83" s="301">
        <f t="shared" si="13"/>
        <v>5.8652387812244397E-2</v>
      </c>
      <c r="T83" s="301">
        <f t="shared" si="13"/>
        <v>6.147412407640334E-2</v>
      </c>
      <c r="U83" s="301">
        <f t="shared" si="13"/>
        <v>6.9771304549696614E-2</v>
      </c>
      <c r="V83" s="301">
        <f t="shared" si="13"/>
        <v>6.6182141809943945E-2</v>
      </c>
      <c r="W83" s="301">
        <f t="shared" si="13"/>
        <v>0.10351647029661647</v>
      </c>
      <c r="X83" s="301">
        <f t="shared" si="13"/>
        <v>0.10498924754936695</v>
      </c>
      <c r="Y83" s="301">
        <f t="shared" si="13"/>
        <v>0.10257614092788568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3.9502489115894629E-2</v>
      </c>
      <c r="C84" s="302">
        <f t="shared" si="14"/>
        <v>4.0286709781360334E-2</v>
      </c>
      <c r="D84" s="302">
        <f t="shared" si="14"/>
        <v>3.6953166031366155E-2</v>
      </c>
      <c r="E84" s="302">
        <f t="shared" si="14"/>
        <v>3.1763230341574251E-2</v>
      </c>
      <c r="F84" s="302">
        <f t="shared" si="14"/>
        <v>3.0963325567746107E-2</v>
      </c>
      <c r="G84" s="302">
        <f t="shared" si="14"/>
        <v>3.2163335167218206E-2</v>
      </c>
      <c r="H84" s="302">
        <f t="shared" si="14"/>
        <v>3.5751474550888E-2</v>
      </c>
      <c r="I84" s="302">
        <f t="shared" si="14"/>
        <v>3.8358640063435458E-2</v>
      </c>
      <c r="J84" s="302">
        <f t="shared" si="14"/>
        <v>3.6838946657097513E-2</v>
      </c>
      <c r="K84" s="302">
        <f t="shared" si="14"/>
        <v>3.4119377642412171E-2</v>
      </c>
      <c r="L84" s="302">
        <f t="shared" si="14"/>
        <v>3.0661520456041102E-2</v>
      </c>
      <c r="M84" s="302">
        <f t="shared" si="14"/>
        <v>3.1833781123712483E-2</v>
      </c>
      <c r="N84" s="302">
        <f t="shared" si="14"/>
        <v>3.1289707970765281E-2</v>
      </c>
      <c r="O84" s="302">
        <f t="shared" si="14"/>
        <v>3.3621117361596294E-2</v>
      </c>
      <c r="P84" s="302">
        <f t="shared" si="14"/>
        <v>2.9948176813065865E-2</v>
      </c>
      <c r="Q84" s="302">
        <f t="shared" si="14"/>
        <v>2.7109302057752173E-2</v>
      </c>
      <c r="R84" s="302">
        <f t="shared" si="14"/>
        <v>2.4583894534821529E-2</v>
      </c>
      <c r="S84" s="302">
        <f t="shared" si="14"/>
        <v>2.4955653170849131E-2</v>
      </c>
      <c r="T84" s="302">
        <f t="shared" si="14"/>
        <v>2.6144644493635266E-2</v>
      </c>
      <c r="U84" s="302">
        <f t="shared" si="14"/>
        <v>2.9614563769029992E-2</v>
      </c>
      <c r="V84" s="302">
        <f t="shared" si="14"/>
        <v>2.8125235162155017E-2</v>
      </c>
      <c r="W84" s="302">
        <f t="shared" si="14"/>
        <v>4.3692184539687831E-2</v>
      </c>
      <c r="X84" s="302">
        <f t="shared" si="14"/>
        <v>4.4335541403574485E-2</v>
      </c>
      <c r="Y84" s="302">
        <f t="shared" si="14"/>
        <v>4.3333244764130772E-2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5.6976858725476157E-2</v>
      </c>
      <c r="C85" s="302">
        <f t="shared" si="15"/>
        <v>5.8197707840277647E-2</v>
      </c>
      <c r="D85" s="302">
        <f t="shared" si="15"/>
        <v>5.2557688848516783E-2</v>
      </c>
      <c r="E85" s="302">
        <f t="shared" si="15"/>
        <v>4.5121352771903406E-2</v>
      </c>
      <c r="F85" s="302">
        <f t="shared" si="15"/>
        <v>4.4184712921809123E-2</v>
      </c>
      <c r="G85" s="302">
        <f t="shared" si="15"/>
        <v>4.6015224144172889E-2</v>
      </c>
      <c r="H85" s="302">
        <f t="shared" si="15"/>
        <v>5.1195517759968563E-2</v>
      </c>
      <c r="I85" s="302">
        <f t="shared" si="15"/>
        <v>5.4689156790662427E-2</v>
      </c>
      <c r="J85" s="302">
        <f t="shared" si="15"/>
        <v>5.0653551653509099E-2</v>
      </c>
      <c r="K85" s="302">
        <f t="shared" si="15"/>
        <v>4.6914144258316706E-2</v>
      </c>
      <c r="L85" s="302">
        <f t="shared" si="15"/>
        <v>4.2159590627056522E-2</v>
      </c>
      <c r="M85" s="302">
        <f t="shared" si="15"/>
        <v>4.3771449045104646E-2</v>
      </c>
      <c r="N85" s="302">
        <f t="shared" si="15"/>
        <v>4.2852393548505459E-2</v>
      </c>
      <c r="O85" s="302">
        <f t="shared" si="15"/>
        <v>4.5400568983655097E-2</v>
      </c>
      <c r="P85" s="302">
        <f t="shared" si="15"/>
        <v>4.0396747666213602E-2</v>
      </c>
      <c r="Q85" s="302">
        <f t="shared" si="15"/>
        <v>3.6483180726692918E-2</v>
      </c>
      <c r="R85" s="302">
        <f t="shared" si="15"/>
        <v>3.3115135470545315E-2</v>
      </c>
      <c r="S85" s="302">
        <f t="shared" si="15"/>
        <v>3.3696734641395269E-2</v>
      </c>
      <c r="T85" s="302">
        <f t="shared" si="15"/>
        <v>3.5329479582768067E-2</v>
      </c>
      <c r="U85" s="302">
        <f t="shared" si="15"/>
        <v>4.0156740780666618E-2</v>
      </c>
      <c r="V85" s="302">
        <f t="shared" si="15"/>
        <v>3.8056906647788928E-2</v>
      </c>
      <c r="W85" s="302">
        <f t="shared" si="15"/>
        <v>5.9824285756928643E-2</v>
      </c>
      <c r="X85" s="302">
        <f t="shared" si="15"/>
        <v>6.065370614579247E-2</v>
      </c>
      <c r="Y85" s="302">
        <f t="shared" si="15"/>
        <v>5.9242896163754902E-2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0</v>
      </c>
      <c r="C86" s="302">
        <f t="shared" si="16"/>
        <v>0</v>
      </c>
      <c r="D86" s="302">
        <f t="shared" si="16"/>
        <v>0</v>
      </c>
      <c r="E86" s="302">
        <f t="shared" si="16"/>
        <v>0</v>
      </c>
      <c r="F86" s="302">
        <f t="shared" si="16"/>
        <v>0</v>
      </c>
      <c r="G86" s="302">
        <f t="shared" si="16"/>
        <v>0</v>
      </c>
      <c r="H86" s="302">
        <f t="shared" si="16"/>
        <v>0</v>
      </c>
      <c r="I86" s="302">
        <f t="shared" si="16"/>
        <v>0</v>
      </c>
      <c r="J86" s="302">
        <f t="shared" si="16"/>
        <v>0</v>
      </c>
      <c r="K86" s="302">
        <f t="shared" si="16"/>
        <v>0</v>
      </c>
      <c r="L86" s="302">
        <f t="shared" si="16"/>
        <v>0</v>
      </c>
      <c r="M86" s="302">
        <f t="shared" si="16"/>
        <v>0</v>
      </c>
      <c r="N86" s="302">
        <f t="shared" si="16"/>
        <v>0</v>
      </c>
      <c r="O86" s="302">
        <f t="shared" si="16"/>
        <v>0</v>
      </c>
      <c r="P86" s="302">
        <f t="shared" si="16"/>
        <v>0</v>
      </c>
      <c r="Q86" s="302">
        <f t="shared" si="16"/>
        <v>0</v>
      </c>
      <c r="R86" s="302">
        <f t="shared" si="16"/>
        <v>0</v>
      </c>
      <c r="S86" s="302">
        <f t="shared" si="16"/>
        <v>0</v>
      </c>
      <c r="T86" s="302">
        <f t="shared" si="16"/>
        <v>0</v>
      </c>
      <c r="U86" s="302">
        <f t="shared" si="16"/>
        <v>0</v>
      </c>
      <c r="V86" s="302">
        <f t="shared" si="16"/>
        <v>0</v>
      </c>
      <c r="W86" s="302">
        <f t="shared" si="16"/>
        <v>0</v>
      </c>
      <c r="X86" s="302">
        <f t="shared" si="16"/>
        <v>0</v>
      </c>
      <c r="Y86" s="302">
        <f t="shared" si="16"/>
        <v>0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1.7724644770127425E-2</v>
      </c>
      <c r="C87" s="301">
        <f t="shared" si="17"/>
        <v>1.8017409017037488E-2</v>
      </c>
      <c r="D87" s="301">
        <f t="shared" si="17"/>
        <v>1.6355292253475765E-2</v>
      </c>
      <c r="E87" s="301">
        <f t="shared" si="17"/>
        <v>1.4140916141103476E-2</v>
      </c>
      <c r="F87" s="301">
        <f t="shared" si="17"/>
        <v>1.4234688245707658E-2</v>
      </c>
      <c r="G87" s="301">
        <f t="shared" si="17"/>
        <v>1.5047930849169064E-2</v>
      </c>
      <c r="H87" s="301">
        <f t="shared" si="17"/>
        <v>1.705713801373257E-2</v>
      </c>
      <c r="I87" s="301">
        <f t="shared" si="17"/>
        <v>1.8498499234878563E-2</v>
      </c>
      <c r="J87" s="301">
        <f t="shared" si="17"/>
        <v>1.7633397072663572E-2</v>
      </c>
      <c r="K87" s="301">
        <f t="shared" si="17"/>
        <v>1.6498166290333779E-2</v>
      </c>
      <c r="L87" s="301">
        <f t="shared" si="17"/>
        <v>1.4371771762381485E-2</v>
      </c>
      <c r="M87" s="301">
        <f t="shared" si="17"/>
        <v>1.5301332056087044E-2</v>
      </c>
      <c r="N87" s="301">
        <f t="shared" si="17"/>
        <v>1.4955034199348197E-2</v>
      </c>
      <c r="O87" s="301">
        <f t="shared" si="17"/>
        <v>1.5839761003088038E-2</v>
      </c>
      <c r="P87" s="301">
        <f t="shared" si="17"/>
        <v>1.4091629639063805E-2</v>
      </c>
      <c r="Q87" s="301">
        <f t="shared" si="17"/>
        <v>1.2761454641732983E-2</v>
      </c>
      <c r="R87" s="301">
        <f t="shared" si="17"/>
        <v>1.1435918046384759E-2</v>
      </c>
      <c r="S87" s="301">
        <f t="shared" si="17"/>
        <v>1.1170696318023008E-2</v>
      </c>
      <c r="T87" s="301">
        <f t="shared" si="17"/>
        <v>1.1542357850694048E-2</v>
      </c>
      <c r="U87" s="301">
        <f t="shared" si="17"/>
        <v>1.312084102543367E-2</v>
      </c>
      <c r="V87" s="301">
        <f t="shared" si="17"/>
        <v>1.2581449744116817E-2</v>
      </c>
      <c r="W87" s="301">
        <f t="shared" si="17"/>
        <v>2.09720067713399E-2</v>
      </c>
      <c r="X87" s="301">
        <f t="shared" si="17"/>
        <v>2.1252292921425872E-2</v>
      </c>
      <c r="Y87" s="301">
        <f t="shared" si="17"/>
        <v>2.0733226132686421E-2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1.343798455253674E-2</v>
      </c>
      <c r="C88" s="302">
        <f t="shared" si="18"/>
        <v>1.3638898082345757E-2</v>
      </c>
      <c r="D88" s="302">
        <f t="shared" si="18"/>
        <v>1.2401108766440022E-2</v>
      </c>
      <c r="E88" s="302">
        <f t="shared" si="18"/>
        <v>1.0746206214690683E-2</v>
      </c>
      <c r="F88" s="302">
        <f t="shared" si="18"/>
        <v>1.0910446521182834E-2</v>
      </c>
      <c r="G88" s="302">
        <f t="shared" si="18"/>
        <v>1.1585970411989912E-2</v>
      </c>
      <c r="H88" s="302">
        <f t="shared" si="18"/>
        <v>1.3205437617998259E-2</v>
      </c>
      <c r="I88" s="302">
        <f t="shared" si="18"/>
        <v>1.4383954523355372E-2</v>
      </c>
      <c r="J88" s="302">
        <f t="shared" si="18"/>
        <v>1.3822471556412107E-2</v>
      </c>
      <c r="K88" s="302">
        <f t="shared" si="18"/>
        <v>1.2968575499739418E-2</v>
      </c>
      <c r="L88" s="302">
        <f t="shared" si="18"/>
        <v>1.1199890335894474E-2</v>
      </c>
      <c r="M88" s="302">
        <f t="shared" si="18"/>
        <v>1.2008182284668512E-2</v>
      </c>
      <c r="N88" s="302">
        <f t="shared" si="18"/>
        <v>1.1731029669053115E-2</v>
      </c>
      <c r="O88" s="302">
        <f t="shared" si="18"/>
        <v>1.2424044214349098E-2</v>
      </c>
      <c r="P88" s="302">
        <f t="shared" si="18"/>
        <v>1.1052375896151184E-2</v>
      </c>
      <c r="Q88" s="302">
        <f t="shared" si="18"/>
        <v>1.0016638536903422E-2</v>
      </c>
      <c r="R88" s="302">
        <f t="shared" si="18"/>
        <v>8.9444971959362091E-3</v>
      </c>
      <c r="S88" s="302">
        <f t="shared" si="18"/>
        <v>8.6355187901437404E-3</v>
      </c>
      <c r="T88" s="302">
        <f t="shared" si="18"/>
        <v>8.8843405780093046E-3</v>
      </c>
      <c r="U88" s="302">
        <f t="shared" si="18"/>
        <v>1.009964422688822E-2</v>
      </c>
      <c r="V88" s="302">
        <f t="shared" si="18"/>
        <v>9.7182341969477455E-3</v>
      </c>
      <c r="W88" s="302">
        <f t="shared" si="18"/>
        <v>1.6471120068624268E-2</v>
      </c>
      <c r="X88" s="302">
        <f t="shared" si="18"/>
        <v>1.6689004684751832E-2</v>
      </c>
      <c r="Y88" s="302">
        <f t="shared" si="18"/>
        <v>1.6276080339802042E-2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4.2866602175906836E-3</v>
      </c>
      <c r="C89" s="302">
        <f t="shared" si="19"/>
        <v>4.3785109346917324E-3</v>
      </c>
      <c r="D89" s="302">
        <f t="shared" si="19"/>
        <v>3.9541834870357459E-3</v>
      </c>
      <c r="E89" s="302">
        <f t="shared" si="19"/>
        <v>3.3947099264127925E-3</v>
      </c>
      <c r="F89" s="302">
        <f t="shared" si="19"/>
        <v>3.3242417245248237E-3</v>
      </c>
      <c r="G89" s="302">
        <f t="shared" si="19"/>
        <v>3.4619604371791514E-3</v>
      </c>
      <c r="H89" s="302">
        <f t="shared" si="19"/>
        <v>3.8517003957343099E-3</v>
      </c>
      <c r="I89" s="302">
        <f t="shared" si="19"/>
        <v>4.1145447115231897E-3</v>
      </c>
      <c r="J89" s="302">
        <f t="shared" si="19"/>
        <v>3.8109255162514671E-3</v>
      </c>
      <c r="K89" s="302">
        <f t="shared" si="19"/>
        <v>3.5295907905943612E-3</v>
      </c>
      <c r="L89" s="302">
        <f t="shared" si="19"/>
        <v>3.1718814264870103E-3</v>
      </c>
      <c r="M89" s="302">
        <f t="shared" si="19"/>
        <v>3.2931497714185315E-3</v>
      </c>
      <c r="N89" s="302">
        <f t="shared" si="19"/>
        <v>3.2240045302950817E-3</v>
      </c>
      <c r="O89" s="302">
        <f t="shared" si="19"/>
        <v>3.4157167887389388E-3</v>
      </c>
      <c r="P89" s="302">
        <f t="shared" si="19"/>
        <v>3.0392537429126208E-3</v>
      </c>
      <c r="Q89" s="302">
        <f t="shared" si="19"/>
        <v>2.7448161048295606E-3</v>
      </c>
      <c r="R89" s="302">
        <f t="shared" si="19"/>
        <v>2.4914208504485487E-3</v>
      </c>
      <c r="S89" s="302">
        <f t="shared" si="19"/>
        <v>2.5351775278792663E-3</v>
      </c>
      <c r="T89" s="302">
        <f t="shared" si="19"/>
        <v>2.6580172726847441E-3</v>
      </c>
      <c r="U89" s="302">
        <f t="shared" si="19"/>
        <v>3.0211967985454501E-3</v>
      </c>
      <c r="V89" s="302">
        <f t="shared" si="19"/>
        <v>2.863215547169071E-3</v>
      </c>
      <c r="W89" s="302">
        <f t="shared" si="19"/>
        <v>4.500886702715633E-3</v>
      </c>
      <c r="X89" s="302">
        <f t="shared" si="19"/>
        <v>4.5632882366740419E-3</v>
      </c>
      <c r="Y89" s="302">
        <f t="shared" si="19"/>
        <v>4.4571457928843814E-3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0</v>
      </c>
      <c r="C90" s="302">
        <f t="shared" si="20"/>
        <v>0</v>
      </c>
      <c r="D90" s="302">
        <f t="shared" si="20"/>
        <v>0</v>
      </c>
      <c r="E90" s="302">
        <f t="shared" si="20"/>
        <v>0</v>
      </c>
      <c r="F90" s="302">
        <f t="shared" si="20"/>
        <v>0</v>
      </c>
      <c r="G90" s="302">
        <f t="shared" si="20"/>
        <v>0</v>
      </c>
      <c r="H90" s="302">
        <f t="shared" si="20"/>
        <v>0</v>
      </c>
      <c r="I90" s="302">
        <f t="shared" si="20"/>
        <v>0</v>
      </c>
      <c r="J90" s="302">
        <f t="shared" si="20"/>
        <v>0</v>
      </c>
      <c r="K90" s="302">
        <f t="shared" si="20"/>
        <v>0</v>
      </c>
      <c r="L90" s="302">
        <f t="shared" si="20"/>
        <v>0</v>
      </c>
      <c r="M90" s="302">
        <f t="shared" si="20"/>
        <v>0</v>
      </c>
      <c r="N90" s="302">
        <f t="shared" si="20"/>
        <v>0</v>
      </c>
      <c r="O90" s="302">
        <f t="shared" si="20"/>
        <v>0</v>
      </c>
      <c r="P90" s="302">
        <f t="shared" si="20"/>
        <v>0</v>
      </c>
      <c r="Q90" s="302">
        <f t="shared" si="20"/>
        <v>0</v>
      </c>
      <c r="R90" s="302">
        <f t="shared" si="20"/>
        <v>0</v>
      </c>
      <c r="S90" s="302">
        <f t="shared" si="20"/>
        <v>0</v>
      </c>
      <c r="T90" s="302">
        <f t="shared" si="20"/>
        <v>0</v>
      </c>
      <c r="U90" s="302">
        <f t="shared" si="20"/>
        <v>0</v>
      </c>
      <c r="V90" s="302">
        <f t="shared" si="20"/>
        <v>0</v>
      </c>
      <c r="W90" s="302">
        <f t="shared" si="20"/>
        <v>0</v>
      </c>
      <c r="X90" s="302">
        <f t="shared" si="20"/>
        <v>0</v>
      </c>
      <c r="Y90" s="302">
        <f t="shared" si="20"/>
        <v>0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3.0219766233911594E-2</v>
      </c>
      <c r="C91" s="301">
        <f t="shared" si="21"/>
        <v>4.4334147447201044E-2</v>
      </c>
      <c r="D91" s="301">
        <f t="shared" si="21"/>
        <v>5.7467192877634424E-2</v>
      </c>
      <c r="E91" s="301">
        <f t="shared" si="21"/>
        <v>0.13553464513958025</v>
      </c>
      <c r="F91" s="301">
        <f t="shared" si="21"/>
        <v>0.13866643297855524</v>
      </c>
      <c r="G91" s="301">
        <f t="shared" si="21"/>
        <v>0.12556993779574568</v>
      </c>
      <c r="H91" s="301">
        <f t="shared" si="21"/>
        <v>9.0062022969261038E-2</v>
      </c>
      <c r="I91" s="301">
        <f t="shared" si="21"/>
        <v>7.2167329312347775E-2</v>
      </c>
      <c r="J91" s="301">
        <f t="shared" si="21"/>
        <v>6.8385348940629143E-2</v>
      </c>
      <c r="K91" s="301">
        <f t="shared" si="21"/>
        <v>6.3183016267908773E-2</v>
      </c>
      <c r="L91" s="301">
        <f t="shared" si="21"/>
        <v>9.5576142832684188E-2</v>
      </c>
      <c r="M91" s="301">
        <f t="shared" si="21"/>
        <v>7.6831595072894443E-2</v>
      </c>
      <c r="N91" s="301">
        <f t="shared" si="21"/>
        <v>8.2696985486215957E-2</v>
      </c>
      <c r="O91" s="301">
        <f t="shared" si="21"/>
        <v>0.10169747255317348</v>
      </c>
      <c r="P91" s="301">
        <f t="shared" si="21"/>
        <v>7.816061561033609E-2</v>
      </c>
      <c r="Q91" s="301">
        <f t="shared" si="21"/>
        <v>8.2559435245744633E-2</v>
      </c>
      <c r="R91" s="301">
        <f t="shared" si="21"/>
        <v>0.11355128596027407</v>
      </c>
      <c r="S91" s="301">
        <f t="shared" si="21"/>
        <v>0.16961198203266634</v>
      </c>
      <c r="T91" s="301">
        <f t="shared" si="21"/>
        <v>0.17647852015580559</v>
      </c>
      <c r="U91" s="301">
        <f t="shared" si="21"/>
        <v>0.16468301622457629</v>
      </c>
      <c r="V91" s="301">
        <f t="shared" si="21"/>
        <v>0.17535421081124203</v>
      </c>
      <c r="W91" s="301">
        <f t="shared" si="21"/>
        <v>8.0132464817622776E-2</v>
      </c>
      <c r="X91" s="301">
        <f t="shared" si="21"/>
        <v>8.134401668223816E-2</v>
      </c>
      <c r="Y91" s="301">
        <f t="shared" si="21"/>
        <v>8.2186280574024551E-2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</v>
      </c>
      <c r="C92" s="235">
        <f t="shared" si="22"/>
        <v>0</v>
      </c>
      <c r="D92" s="235">
        <f t="shared" si="22"/>
        <v>0</v>
      </c>
      <c r="E92" s="235">
        <f t="shared" si="22"/>
        <v>0</v>
      </c>
      <c r="F92" s="235">
        <f t="shared" si="22"/>
        <v>0</v>
      </c>
      <c r="G92" s="235">
        <f t="shared" si="22"/>
        <v>0</v>
      </c>
      <c r="H92" s="235">
        <f t="shared" si="22"/>
        <v>0</v>
      </c>
      <c r="I92" s="235">
        <f t="shared" si="22"/>
        <v>0</v>
      </c>
      <c r="J92" s="235">
        <f t="shared" si="22"/>
        <v>0</v>
      </c>
      <c r="K92" s="235">
        <f t="shared" si="22"/>
        <v>0</v>
      </c>
      <c r="L92" s="235">
        <f t="shared" si="22"/>
        <v>0</v>
      </c>
      <c r="M92" s="235">
        <f t="shared" si="22"/>
        <v>0</v>
      </c>
      <c r="N92" s="235">
        <f t="shared" si="22"/>
        <v>0</v>
      </c>
      <c r="O92" s="235">
        <f t="shared" si="22"/>
        <v>0</v>
      </c>
      <c r="P92" s="235">
        <f t="shared" si="22"/>
        <v>0</v>
      </c>
      <c r="Q92" s="235">
        <f t="shared" si="22"/>
        <v>0</v>
      </c>
      <c r="R92" s="235">
        <f t="shared" si="22"/>
        <v>0</v>
      </c>
      <c r="S92" s="235">
        <f t="shared" si="22"/>
        <v>0</v>
      </c>
      <c r="T92" s="235">
        <f t="shared" si="22"/>
        <v>0</v>
      </c>
      <c r="U92" s="235">
        <f t="shared" si="22"/>
        <v>0</v>
      </c>
      <c r="V92" s="235">
        <f t="shared" si="22"/>
        <v>0</v>
      </c>
      <c r="W92" s="235">
        <f t="shared" si="22"/>
        <v>0</v>
      </c>
      <c r="X92" s="235">
        <f t="shared" si="22"/>
        <v>0</v>
      </c>
      <c r="Y92" s="235">
        <f t="shared" si="22"/>
        <v>0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430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>IF(B$5=0,0,B$5/OIS_fec!B$5)</f>
        <v>1.993223952479956</v>
      </c>
      <c r="C96" s="320">
        <f>IF(C$5=0,0,C$5/OIS_fec!C$5)</f>
        <v>1.9122939185061143</v>
      </c>
      <c r="D96" s="320">
        <f>IF(D$5=0,0,D$5/OIS_fec!D$5)</f>
        <v>1.5885110191741063</v>
      </c>
      <c r="E96" s="320">
        <f>IF(E$5=0,0,E$5/OIS_fec!E$5)</f>
        <v>1.3058949149193144</v>
      </c>
      <c r="F96" s="320">
        <f>IF(F$5=0,0,F$5/OIS_fec!F$5)</f>
        <v>1.4929010238978908</v>
      </c>
      <c r="G96" s="320">
        <f>IF(G$5=0,0,G$5/OIS_fec!G$5)</f>
        <v>1.4597009864999431</v>
      </c>
      <c r="H96" s="320">
        <f>IF(H$5=0,0,H$5/OIS_fec!H$5)</f>
        <v>1.397018565470878</v>
      </c>
      <c r="I96" s="320">
        <f>IF(I$5=0,0,I$5/OIS_fec!I$5)</f>
        <v>1.4467602906906725</v>
      </c>
      <c r="J96" s="320">
        <f>IF(J$5=0,0,J$5/OIS_fec!J$5)</f>
        <v>1.2497264679623177</v>
      </c>
      <c r="K96" s="320">
        <f>IF(K$5=0,0,K$5/OIS_fec!K$5)</f>
        <v>1.3792791509355153</v>
      </c>
      <c r="L96" s="320">
        <f>IF(L$5=0,0,L$5/OIS_fec!L$5)</f>
        <v>1.4718137535963833</v>
      </c>
      <c r="M96" s="320">
        <f>IF(M$5=0,0,M$5/OIS_fec!M$5)</f>
        <v>1.1133734861455422</v>
      </c>
      <c r="N96" s="320">
        <f>IF(N$5=0,0,N$5/OIS_fec!N$5)</f>
        <v>1.1866443748372149</v>
      </c>
      <c r="O96" s="320">
        <f>IF(O$5=0,0,O$5/OIS_fec!O$5)</f>
        <v>1.1780302028524299</v>
      </c>
      <c r="P96" s="320">
        <f>IF(P$5=0,0,P$5/OIS_fec!P$5)</f>
        <v>0.97795821363499835</v>
      </c>
      <c r="Q96" s="320">
        <f>IF(Q$5=0,0,Q$5/OIS_fec!Q$5)</f>
        <v>0.84503800493059433</v>
      </c>
      <c r="R96" s="320">
        <f>IF(R$5=0,0,R$5/OIS_fec!R$5)</f>
        <v>0.87302652547732384</v>
      </c>
      <c r="S96" s="320">
        <f>IF(S$5=0,0,S$5/OIS_fec!S$5)</f>
        <v>1.0265810122455992</v>
      </c>
      <c r="T96" s="320">
        <f>IF(T$5=0,0,T$5/OIS_fec!T$5)</f>
        <v>1.3040752591130655</v>
      </c>
      <c r="U96" s="320">
        <f>IF(U$5=0,0,U$5/OIS_fec!U$5)</f>
        <v>1.3437816849573645</v>
      </c>
      <c r="V96" s="320">
        <f>IF(V$5=0,0,V$5/OIS_fec!V$5)</f>
        <v>1.1772199234596332</v>
      </c>
      <c r="W96" s="320">
        <f>IF(W$5=0,0,W$5/OIS_fec!W$5)</f>
        <v>1.1835734305367758</v>
      </c>
      <c r="X96" s="320">
        <f>IF(X$5=0,0,X$5/OIS_fec!X$5)</f>
        <v>0.90725220472155177</v>
      </c>
      <c r="Y96" s="320">
        <f>IF(Y$5=0,0,Y$5/OIS_fec!Y$5)</f>
        <v>1.0080651116143708</v>
      </c>
      <c r="DA96" s="95"/>
    </row>
    <row r="97" spans="1:105" ht="12" customHeight="1" x14ac:dyDescent="0.25">
      <c r="A97" s="55" t="s">
        <v>91</v>
      </c>
      <c r="B97" s="330">
        <f>IF(B$6=0,0,B$6/OIS_fec!B$6)</f>
        <v>0</v>
      </c>
      <c r="C97" s="330">
        <f>IF(C$6=0,0,C$6/OIS_fec!C$6)</f>
        <v>0</v>
      </c>
      <c r="D97" s="330">
        <f>IF(D$6=0,0,D$6/OIS_fec!D$6)</f>
        <v>0</v>
      </c>
      <c r="E97" s="330">
        <f>IF(E$6=0,0,E$6/OIS_fec!E$6)</f>
        <v>0</v>
      </c>
      <c r="F97" s="330">
        <f>IF(F$6=0,0,F$6/OIS_fec!F$6)</f>
        <v>0</v>
      </c>
      <c r="G97" s="330">
        <f>IF(G$6=0,0,G$6/OIS_fec!G$6)</f>
        <v>0</v>
      </c>
      <c r="H97" s="330">
        <f>IF(H$6=0,0,H$6/OIS_fec!H$6)</f>
        <v>0</v>
      </c>
      <c r="I97" s="330">
        <f>IF(I$6=0,0,I$6/OIS_fec!I$6)</f>
        <v>0</v>
      </c>
      <c r="J97" s="330">
        <f>IF(J$6=0,0,J$6/OIS_fec!J$6)</f>
        <v>0</v>
      </c>
      <c r="K97" s="330">
        <f>IF(K$6=0,0,K$6/OIS_fec!K$6)</f>
        <v>0</v>
      </c>
      <c r="L97" s="330">
        <f>IF(L$6=0,0,L$6/OIS_fec!L$6)</f>
        <v>0</v>
      </c>
      <c r="M97" s="330">
        <f>IF(M$6=0,0,M$6/OIS_fec!M$6)</f>
        <v>0</v>
      </c>
      <c r="N97" s="330">
        <f>IF(N$6=0,0,N$6/OIS_fec!N$6)</f>
        <v>0</v>
      </c>
      <c r="O97" s="330">
        <f>IF(O$6=0,0,O$6/OIS_fec!O$6)</f>
        <v>0</v>
      </c>
      <c r="P97" s="330">
        <f>IF(P$6=0,0,P$6/OIS_fec!P$6)</f>
        <v>0</v>
      </c>
      <c r="Q97" s="330">
        <f>IF(Q$6=0,0,Q$6/OIS_fec!Q$6)</f>
        <v>0</v>
      </c>
      <c r="R97" s="330">
        <f>IF(R$6=0,0,R$6/OIS_fec!R$6)</f>
        <v>0</v>
      </c>
      <c r="S97" s="330">
        <f>IF(S$6=0,0,S$6/OIS_fec!S$6)</f>
        <v>0</v>
      </c>
      <c r="T97" s="330">
        <f>IF(T$6=0,0,T$6/OIS_fec!T$6)</f>
        <v>0</v>
      </c>
      <c r="U97" s="330">
        <f>IF(U$6=0,0,U$6/OIS_fec!U$6)</f>
        <v>0</v>
      </c>
      <c r="V97" s="330">
        <f>IF(V$6=0,0,V$6/OIS_fec!V$6)</f>
        <v>0</v>
      </c>
      <c r="W97" s="330">
        <f>IF(W$6=0,0,W$6/OIS_fec!W$6)</f>
        <v>0</v>
      </c>
      <c r="X97" s="330">
        <f>IF(X$6=0,0,X$6/OIS_fec!X$6)</f>
        <v>0</v>
      </c>
      <c r="Y97" s="330">
        <f>IF(Y$6=0,0,Y$6/OIS_fec!Y$6)</f>
        <v>0</v>
      </c>
      <c r="DA97" s="67"/>
    </row>
    <row r="98" spans="1:105" ht="12" customHeight="1" x14ac:dyDescent="0.25">
      <c r="A98" s="173" t="s">
        <v>92</v>
      </c>
      <c r="B98" s="331">
        <f>IF(B$7=0,0,B$7/OIS_fec!B$7)</f>
        <v>0</v>
      </c>
      <c r="C98" s="331">
        <f>IF(C$7=0,0,C$7/OIS_fec!C$7)</f>
        <v>0</v>
      </c>
      <c r="D98" s="331">
        <f>IF(D$7=0,0,D$7/OIS_fec!D$7)</f>
        <v>0</v>
      </c>
      <c r="E98" s="331">
        <f>IF(E$7=0,0,E$7/OIS_fec!E$7)</f>
        <v>0</v>
      </c>
      <c r="F98" s="331">
        <f>IF(F$7=0,0,F$7/OIS_fec!F$7)</f>
        <v>0</v>
      </c>
      <c r="G98" s="331">
        <f>IF(G$7=0,0,G$7/OIS_fec!G$7)</f>
        <v>0</v>
      </c>
      <c r="H98" s="331">
        <f>IF(H$7=0,0,H$7/OIS_fec!H$7)</f>
        <v>0</v>
      </c>
      <c r="I98" s="331">
        <f>IF(I$7=0,0,I$7/OIS_fec!I$7)</f>
        <v>0</v>
      </c>
      <c r="J98" s="331">
        <f>IF(J$7=0,0,J$7/OIS_fec!J$7)</f>
        <v>0</v>
      </c>
      <c r="K98" s="331">
        <f>IF(K$7=0,0,K$7/OIS_fec!K$7)</f>
        <v>0</v>
      </c>
      <c r="L98" s="331">
        <f>IF(L$7=0,0,L$7/OIS_fec!L$7)</f>
        <v>0</v>
      </c>
      <c r="M98" s="331">
        <f>IF(M$7=0,0,M$7/OIS_fec!M$7)</f>
        <v>0</v>
      </c>
      <c r="N98" s="331">
        <f>IF(N$7=0,0,N$7/OIS_fec!N$7)</f>
        <v>0</v>
      </c>
      <c r="O98" s="331">
        <f>IF(O$7=0,0,O$7/OIS_fec!O$7)</f>
        <v>0</v>
      </c>
      <c r="P98" s="331">
        <f>IF(P$7=0,0,P$7/OIS_fec!P$7)</f>
        <v>0</v>
      </c>
      <c r="Q98" s="331">
        <f>IF(Q$7=0,0,Q$7/OIS_fec!Q$7)</f>
        <v>0</v>
      </c>
      <c r="R98" s="331">
        <f>IF(R$7=0,0,R$7/OIS_fec!R$7)</f>
        <v>0</v>
      </c>
      <c r="S98" s="331">
        <f>IF(S$7=0,0,S$7/OIS_fec!S$7)</f>
        <v>0</v>
      </c>
      <c r="T98" s="331">
        <f>IF(T$7=0,0,T$7/OIS_fec!T$7)</f>
        <v>0</v>
      </c>
      <c r="U98" s="331">
        <f>IF(U$7=0,0,U$7/OIS_fec!U$7)</f>
        <v>0</v>
      </c>
      <c r="V98" s="331">
        <f>IF(V$7=0,0,V$7/OIS_fec!V$7)</f>
        <v>0</v>
      </c>
      <c r="W98" s="331">
        <f>IF(W$7=0,0,W$7/OIS_fec!W$7)</f>
        <v>0</v>
      </c>
      <c r="X98" s="331">
        <f>IF(X$7=0,0,X$7/OIS_fec!X$7)</f>
        <v>0</v>
      </c>
      <c r="Y98" s="331">
        <f>IF(Y$7=0,0,Y$7/OIS_fec!Y$7)</f>
        <v>0</v>
      </c>
      <c r="DA98" s="177"/>
    </row>
    <row r="99" spans="1:105" ht="12" customHeight="1" x14ac:dyDescent="0.25">
      <c r="A99" s="173" t="s">
        <v>93</v>
      </c>
      <c r="B99" s="331">
        <f>IF(B$8=0,0,B$8/OIS_fec!B$8)</f>
        <v>0</v>
      </c>
      <c r="C99" s="331">
        <f>IF(C$8=0,0,C$8/OIS_fec!C$8)</f>
        <v>0</v>
      </c>
      <c r="D99" s="331">
        <f>IF(D$8=0,0,D$8/OIS_fec!D$8)</f>
        <v>0</v>
      </c>
      <c r="E99" s="331">
        <f>IF(E$8=0,0,E$8/OIS_fec!E$8)</f>
        <v>0</v>
      </c>
      <c r="F99" s="331">
        <f>IF(F$8=0,0,F$8/OIS_fec!F$8)</f>
        <v>0</v>
      </c>
      <c r="G99" s="331">
        <f>IF(G$8=0,0,G$8/OIS_fec!G$8)</f>
        <v>0</v>
      </c>
      <c r="H99" s="331">
        <f>IF(H$8=0,0,H$8/OIS_fec!H$8)</f>
        <v>0</v>
      </c>
      <c r="I99" s="331">
        <f>IF(I$8=0,0,I$8/OIS_fec!I$8)</f>
        <v>0</v>
      </c>
      <c r="J99" s="331">
        <f>IF(J$8=0,0,J$8/OIS_fec!J$8)</f>
        <v>0</v>
      </c>
      <c r="K99" s="331">
        <f>IF(K$8=0,0,K$8/OIS_fec!K$8)</f>
        <v>0</v>
      </c>
      <c r="L99" s="331">
        <f>IF(L$8=0,0,L$8/OIS_fec!L$8)</f>
        <v>0</v>
      </c>
      <c r="M99" s="331">
        <f>IF(M$8=0,0,M$8/OIS_fec!M$8)</f>
        <v>0</v>
      </c>
      <c r="N99" s="331">
        <f>IF(N$8=0,0,N$8/OIS_fec!N$8)</f>
        <v>0</v>
      </c>
      <c r="O99" s="331">
        <f>IF(O$8=0,0,O$8/OIS_fec!O$8)</f>
        <v>0</v>
      </c>
      <c r="P99" s="331">
        <f>IF(P$8=0,0,P$8/OIS_fec!P$8)</f>
        <v>0</v>
      </c>
      <c r="Q99" s="331">
        <f>IF(Q$8=0,0,Q$8/OIS_fec!Q$8)</f>
        <v>0</v>
      </c>
      <c r="R99" s="331">
        <f>IF(R$8=0,0,R$8/OIS_fec!R$8)</f>
        <v>0</v>
      </c>
      <c r="S99" s="331">
        <f>IF(S$8=0,0,S$8/OIS_fec!S$8)</f>
        <v>0</v>
      </c>
      <c r="T99" s="331">
        <f>IF(T$8=0,0,T$8/OIS_fec!T$8)</f>
        <v>0</v>
      </c>
      <c r="U99" s="331">
        <f>IF(U$8=0,0,U$8/OIS_fec!U$8)</f>
        <v>0</v>
      </c>
      <c r="V99" s="331">
        <f>IF(V$8=0,0,V$8/OIS_fec!V$8)</f>
        <v>0</v>
      </c>
      <c r="W99" s="331">
        <f>IF(W$8=0,0,W$8/OIS_fec!W$8)</f>
        <v>0</v>
      </c>
      <c r="X99" s="331">
        <f>IF(X$8=0,0,X$8/OIS_fec!X$8)</f>
        <v>0</v>
      </c>
      <c r="Y99" s="331">
        <f>IF(Y$8=0,0,Y$8/OIS_fec!Y$8)</f>
        <v>0</v>
      </c>
      <c r="DA99" s="177"/>
    </row>
    <row r="100" spans="1:105" ht="12" customHeight="1" x14ac:dyDescent="0.25">
      <c r="A100" s="173" t="s">
        <v>94</v>
      </c>
      <c r="B100" s="331">
        <f>IF(B$9=0,0,B$9/OIS_fec!B$9)</f>
        <v>0</v>
      </c>
      <c r="C100" s="331">
        <f>IF(C$9=0,0,C$9/OIS_fec!C$9)</f>
        <v>0</v>
      </c>
      <c r="D100" s="331">
        <f>IF(D$9=0,0,D$9/OIS_fec!D$9)</f>
        <v>0</v>
      </c>
      <c r="E100" s="331">
        <f>IF(E$9=0,0,E$9/OIS_fec!E$9)</f>
        <v>0</v>
      </c>
      <c r="F100" s="331">
        <f>IF(F$9=0,0,F$9/OIS_fec!F$9)</f>
        <v>0</v>
      </c>
      <c r="G100" s="331">
        <f>IF(G$9=0,0,G$9/OIS_fec!G$9)</f>
        <v>0</v>
      </c>
      <c r="H100" s="331">
        <f>IF(H$9=0,0,H$9/OIS_fec!H$9)</f>
        <v>0</v>
      </c>
      <c r="I100" s="331">
        <f>IF(I$9=0,0,I$9/OIS_fec!I$9)</f>
        <v>0</v>
      </c>
      <c r="J100" s="331">
        <f>IF(J$9=0,0,J$9/OIS_fec!J$9)</f>
        <v>0</v>
      </c>
      <c r="K100" s="331">
        <f>IF(K$9=0,0,K$9/OIS_fec!K$9)</f>
        <v>0</v>
      </c>
      <c r="L100" s="331">
        <f>IF(L$9=0,0,L$9/OIS_fec!L$9)</f>
        <v>0</v>
      </c>
      <c r="M100" s="331">
        <f>IF(M$9=0,0,M$9/OIS_fec!M$9)</f>
        <v>0</v>
      </c>
      <c r="N100" s="331">
        <f>IF(N$9=0,0,N$9/OIS_fec!N$9)</f>
        <v>0</v>
      </c>
      <c r="O100" s="331">
        <f>IF(O$9=0,0,O$9/OIS_fec!O$9)</f>
        <v>0</v>
      </c>
      <c r="P100" s="331">
        <f>IF(P$9=0,0,P$9/OIS_fec!P$9)</f>
        <v>0</v>
      </c>
      <c r="Q100" s="331">
        <f>IF(Q$9=0,0,Q$9/OIS_fec!Q$9)</f>
        <v>0</v>
      </c>
      <c r="R100" s="331">
        <f>IF(R$9=0,0,R$9/OIS_fec!R$9)</f>
        <v>0</v>
      </c>
      <c r="S100" s="331">
        <f>IF(S$9=0,0,S$9/OIS_fec!S$9)</f>
        <v>0</v>
      </c>
      <c r="T100" s="331">
        <f>IF(T$9=0,0,T$9/OIS_fec!T$9)</f>
        <v>0</v>
      </c>
      <c r="U100" s="331">
        <f>IF(U$9=0,0,U$9/OIS_fec!U$9)</f>
        <v>0</v>
      </c>
      <c r="V100" s="331">
        <f>IF(V$9=0,0,V$9/OIS_fec!V$9)</f>
        <v>0</v>
      </c>
      <c r="W100" s="331">
        <f>IF(W$9=0,0,W$9/OIS_fec!W$9)</f>
        <v>0</v>
      </c>
      <c r="X100" s="331">
        <f>IF(X$9=0,0,X$9/OIS_fec!X$9)</f>
        <v>0</v>
      </c>
      <c r="Y100" s="331">
        <f>IF(Y$9=0,0,Y$9/OIS_fec!Y$9)</f>
        <v>0</v>
      </c>
      <c r="DA100" s="177"/>
    </row>
    <row r="101" spans="1:105" ht="12" customHeight="1" x14ac:dyDescent="0.25">
      <c r="A101" s="56" t="s">
        <v>95</v>
      </c>
      <c r="B101" s="332">
        <f>IF(B$10=0,0,B$10/OIS_fec!B$10)</f>
        <v>1.0020374952998017</v>
      </c>
      <c r="C101" s="332">
        <f>IF(C$10=0,0,C$10/OIS_fec!C$10)</f>
        <v>0.93694920484739641</v>
      </c>
      <c r="D101" s="332">
        <f>IF(D$10=0,0,D$10/OIS_fec!D$10)</f>
        <v>0.57517021543546831</v>
      </c>
      <c r="E101" s="332">
        <f>IF(E$10=0,0,E$10/OIS_fec!E$10)</f>
        <v>0.32737244973943147</v>
      </c>
      <c r="F101" s="332">
        <f>IF(F$10=0,0,F$10/OIS_fec!F$10)</f>
        <v>0.48246172448104407</v>
      </c>
      <c r="G101" s="332">
        <f>IF(G$10=0,0,G$10/OIS_fec!G$10)</f>
        <v>0.49354151476132541</v>
      </c>
      <c r="H101" s="332">
        <f>IF(H$10=0,0,H$10/OIS_fec!H$10)</f>
        <v>0.51182818917345851</v>
      </c>
      <c r="I101" s="332">
        <f>IF(I$10=0,0,I$10/OIS_fec!I$10)</f>
        <v>0.60621291650549447</v>
      </c>
      <c r="J101" s="332">
        <f>IF(J$10=0,0,J$10/OIS_fec!J$10)</f>
        <v>0.43916100630677685</v>
      </c>
      <c r="K101" s="332">
        <f>IF(K$10=0,0,K$10/OIS_fec!K$10)</f>
        <v>0.5334827718262859</v>
      </c>
      <c r="L101" s="332">
        <f>IF(L$10=0,0,L$10/OIS_fec!L$10)</f>
        <v>0.50157128114115967</v>
      </c>
      <c r="M101" s="332">
        <f>IF(M$10=0,0,M$10/OIS_fec!M$10)</f>
        <v>0.2293847382327987</v>
      </c>
      <c r="N101" s="332">
        <f>IF(N$10=0,0,N$10/OIS_fec!N$10)</f>
        <v>0.28225476253291537</v>
      </c>
      <c r="O101" s="332">
        <f>IF(O$10=0,0,O$10/OIS_fec!O$10)</f>
        <v>0.32542063241225289</v>
      </c>
      <c r="P101" s="332">
        <f>IF(P$10=0,0,P$10/OIS_fec!P$10)</f>
        <v>0.11470106645296288</v>
      </c>
      <c r="Q101" s="332">
        <f>IF(Q$10=0,0,Q$10/OIS_fec!Q$10)</f>
        <v>5.222927775235614E-2</v>
      </c>
      <c r="R101" s="332">
        <f>IF(R$10=0,0,R$10/OIS_fec!R$10)</f>
        <v>4.4613741362316203E-2</v>
      </c>
      <c r="S101" s="332">
        <f>IF(S$10=0,0,S$10/OIS_fec!S$10)</f>
        <v>8.0827390606248661E-2</v>
      </c>
      <c r="T101" s="332">
        <f>IF(T$10=0,0,T$10/OIS_fec!T$10)</f>
        <v>0.23052051110072069</v>
      </c>
      <c r="U101" s="332">
        <f>IF(U$10=0,0,U$10/OIS_fec!U$10)</f>
        <v>0.39951768424192746</v>
      </c>
      <c r="V101" s="332">
        <f>IF(V$10=0,0,V$10/OIS_fec!V$10)</f>
        <v>0.20857499026099058</v>
      </c>
      <c r="W101" s="332">
        <f>IF(W$10=0,0,W$10/OIS_fec!W$10)</f>
        <v>0.74947328883064857</v>
      </c>
      <c r="X101" s="332">
        <f>IF(X$10=0,0,X$10/OIS_fec!X$10)</f>
        <v>0.26978591559247361</v>
      </c>
      <c r="Y101" s="332">
        <f>IF(Y$10=0,0,Y$10/OIS_fec!Y$10)</f>
        <v>0.38053553490973513</v>
      </c>
      <c r="DA101" s="68"/>
    </row>
    <row r="102" spans="1:105" ht="12" customHeight="1" x14ac:dyDescent="0.25">
      <c r="A102" s="174" t="s">
        <v>3057</v>
      </c>
      <c r="B102" s="348">
        <f>IF(B$16=0,0,B$16/OIS_fec!B$16)</f>
        <v>2.7271783196094566</v>
      </c>
      <c r="C102" s="348">
        <f>IF(C$16=0,0,C$16/OIS_fec!C$16)</f>
        <v>2.7165685560967043</v>
      </c>
      <c r="D102" s="348">
        <f>IF(D$16=0,0,D$16/OIS_fec!D$16)</f>
        <v>2.7281369818999202</v>
      </c>
      <c r="E102" s="348">
        <f>IF(E$16=0,0,E$16/OIS_fec!E$16)</f>
        <v>2.7315582766574988</v>
      </c>
      <c r="F102" s="348">
        <f>IF(F$16=0,0,F$16/OIS_fec!F$16)</f>
        <v>2.6827278905530716</v>
      </c>
      <c r="G102" s="348">
        <f>IF(G$16=0,0,G$16/OIS_fec!G$16)</f>
        <v>2.641307149759077</v>
      </c>
      <c r="H102" s="348">
        <f>IF(H$16=0,0,H$16/OIS_fec!H$16)</f>
        <v>2.5838914178382923</v>
      </c>
      <c r="I102" s="348">
        <f>IF(I$16=0,0,I$16/OIS_fec!I$16)</f>
        <v>2.5436187909253207</v>
      </c>
      <c r="J102" s="348">
        <f>IF(J$16=0,0,J$16/OIS_fec!J$16)</f>
        <v>2.5249837620673521</v>
      </c>
      <c r="K102" s="348">
        <f>IF(K$16=0,0,K$16/OIS_fec!K$16)</f>
        <v>2.5281364934590411</v>
      </c>
      <c r="L102" s="348">
        <f>IF(L$16=0,0,L$16/OIS_fec!L$16)</f>
        <v>2.6579159314329441</v>
      </c>
      <c r="M102" s="348">
        <f>IF(M$16=0,0,M$16/OIS_fec!M$16)</f>
        <v>2.5722365266020302</v>
      </c>
      <c r="N102" s="348">
        <f>IF(N$16=0,0,N$16/OIS_fec!N$16)</f>
        <v>2.5802650041000255</v>
      </c>
      <c r="O102" s="348">
        <f>IF(O$16=0,0,O$16/OIS_fec!O$16)</f>
        <v>2.5133161843481031</v>
      </c>
      <c r="P102" s="348">
        <f>IF(P$16=0,0,P$16/OIS_fec!P$16)</f>
        <v>2.5442808618534398</v>
      </c>
      <c r="Q102" s="348">
        <f>IF(Q$16=0,0,Q$16/OIS_fec!Q$16)</f>
        <v>2.5402964978394378</v>
      </c>
      <c r="R102" s="348">
        <f>IF(R$16=0,0,R$16/OIS_fec!R$16)</f>
        <v>2.5933615360321642</v>
      </c>
      <c r="S102" s="348">
        <f>IF(S$16=0,0,S$16/OIS_fec!S$16)</f>
        <v>2.6395411381019196</v>
      </c>
      <c r="T102" s="348">
        <f>IF(T$16=0,0,T$16/OIS_fec!T$16)</f>
        <v>2.7095420095018059</v>
      </c>
      <c r="U102" s="348">
        <f>IF(U$16=0,0,U$16/OIS_fec!U$16)</f>
        <v>2.6908335283971292</v>
      </c>
      <c r="V102" s="348">
        <f>IF(V$16=0,0,V$16/OIS_fec!V$16)</f>
        <v>2.6625258862391541</v>
      </c>
      <c r="W102" s="348">
        <f>IF(W$16=0,0,W$16/OIS_fec!W$16)</f>
        <v>2.4161690451988154</v>
      </c>
      <c r="X102" s="348">
        <f>IF(X$16=0,0,X$16/OIS_fec!X$16)</f>
        <v>2.4080789078263649</v>
      </c>
      <c r="Y102" s="348">
        <f>IF(Y$16=0,0,Y$16/OIS_fec!Y$16)</f>
        <v>2.4254773603968847</v>
      </c>
      <c r="DA102" s="178"/>
    </row>
    <row r="103" spans="1:105" ht="12" customHeight="1" x14ac:dyDescent="0.25">
      <c r="A103" s="174" t="s">
        <v>3069</v>
      </c>
      <c r="B103" s="348">
        <f>IF(B$27=0,0,B$27/OIS_fec!B$27)</f>
        <v>2.8920599256866937</v>
      </c>
      <c r="C103" s="348">
        <f>IF(C$27=0,0,C$27/OIS_fec!C$27)</f>
        <v>2.8279981945295019</v>
      </c>
      <c r="D103" s="348">
        <f>IF(D$27=0,0,D$27/OIS_fec!D$27)</f>
        <v>2.8099526513027628</v>
      </c>
      <c r="E103" s="348">
        <f>IF(E$27=0,0,E$27/OIS_fec!E$27)</f>
        <v>2.8051248612129474</v>
      </c>
      <c r="F103" s="348">
        <f>IF(F$27=0,0,F$27/OIS_fec!F$27)</f>
        <v>2.7902717508115589</v>
      </c>
      <c r="G103" s="348">
        <f>IF(G$27=0,0,G$27/OIS_fec!G$27)</f>
        <v>2.755452198774849</v>
      </c>
      <c r="H103" s="348">
        <f>IF(H$27=0,0,H$27/OIS_fec!H$27)</f>
        <v>2.6986403158084902</v>
      </c>
      <c r="I103" s="348">
        <f>IF(I$27=0,0,I$27/OIS_fec!I$27)</f>
        <v>2.6609672214893179</v>
      </c>
      <c r="J103" s="348">
        <f>IF(J$27=0,0,J$27/OIS_fec!J$27)</f>
        <v>2.6617790307404059</v>
      </c>
      <c r="K103" s="348">
        <f>IF(K$27=0,0,K$27/OIS_fec!K$27)</f>
        <v>2.6920630525545883</v>
      </c>
      <c r="L103" s="348">
        <f>IF(L$27=0,0,L$27/OIS_fec!L$27)</f>
        <v>2.8481804629452325</v>
      </c>
      <c r="M103" s="348">
        <f>IF(M$27=0,0,M$27/OIS_fec!M$27)</f>
        <v>2.5739659534524115</v>
      </c>
      <c r="N103" s="348">
        <f>IF(N$27=0,0,N$27/OIS_fec!N$27)</f>
        <v>2.6318953248347268</v>
      </c>
      <c r="O103" s="348">
        <f>IF(O$27=0,0,O$27/OIS_fec!O$27)</f>
        <v>2.5135285039552868</v>
      </c>
      <c r="P103" s="348">
        <f>IF(P$27=0,0,P$27/OIS_fec!P$27)</f>
        <v>2.4815300386973451</v>
      </c>
      <c r="Q103" s="348">
        <f>IF(Q$27=0,0,Q$27/OIS_fec!Q$27)</f>
        <v>2.3964496857303379</v>
      </c>
      <c r="R103" s="348">
        <f>IF(R$27=0,0,R$27/OIS_fec!R$27)</f>
        <v>2.4567942052171263</v>
      </c>
      <c r="S103" s="348">
        <f>IF(S$27=0,0,S$27/OIS_fec!S$27)</f>
        <v>2.4949011737108688</v>
      </c>
      <c r="T103" s="348">
        <f>IF(T$27=0,0,T$27/OIS_fec!T$27)</f>
        <v>2.6709311232621316</v>
      </c>
      <c r="U103" s="348">
        <f>IF(U$27=0,0,U$27/OIS_fec!U$27)</f>
        <v>2.6109128664651671</v>
      </c>
      <c r="V103" s="348">
        <f>IF(V$27=0,0,V$27/OIS_fec!V$27)</f>
        <v>2.5531279033421708</v>
      </c>
      <c r="W103" s="348">
        <f>IF(W$27=0,0,W$27/OIS_fec!W$27)</f>
        <v>2.2074520652480296</v>
      </c>
      <c r="X103" s="348">
        <f>IF(X$27=0,0,X$27/OIS_fec!X$27)</f>
        <v>2.0503449996249867</v>
      </c>
      <c r="Y103" s="348">
        <f>IF(Y$27=0,0,Y$27/OIS_fec!Y$27)</f>
        <v>2.158892826132341</v>
      </c>
      <c r="DA103" s="178"/>
    </row>
    <row r="104" spans="1:105" ht="12" customHeight="1" x14ac:dyDescent="0.25">
      <c r="A104" s="174" t="s">
        <v>3079</v>
      </c>
      <c r="B104" s="348">
        <f>IF(B$35=0,0,B$35/OIS_fec!B$35)</f>
        <v>2.6058390585475575</v>
      </c>
      <c r="C104" s="348">
        <f>IF(C$35=0,0,C$35/OIS_fec!C$35)</f>
        <v>2.6184923161282185</v>
      </c>
      <c r="D104" s="348">
        <f>IF(D$35=0,0,D$35/OIS_fec!D$35)</f>
        <v>2.6247363690748626</v>
      </c>
      <c r="E104" s="348">
        <f>IF(E$35=0,0,E$35/OIS_fec!E$35)</f>
        <v>2.5977133002449104</v>
      </c>
      <c r="F104" s="348">
        <f>IF(F$35=0,0,F$35/OIS_fec!F$35)</f>
        <v>2.5350412565336127</v>
      </c>
      <c r="G104" s="348">
        <f>IF(G$35=0,0,G$35/OIS_fec!G$35)</f>
        <v>2.4890329578283903</v>
      </c>
      <c r="H104" s="348">
        <f>IF(H$35=0,0,H$35/OIS_fec!H$35)</f>
        <v>2.4440636842105734</v>
      </c>
      <c r="I104" s="348">
        <f>IF(I$35=0,0,I$35/OIS_fec!I$35)</f>
        <v>2.4112748036811715</v>
      </c>
      <c r="J104" s="348">
        <f>IF(J$35=0,0,J$35/OIS_fec!J$35)</f>
        <v>2.3715500699498002</v>
      </c>
      <c r="K104" s="348">
        <f>IF(K$35=0,0,K$35/OIS_fec!K$35)</f>
        <v>2.3427281790045629</v>
      </c>
      <c r="L104" s="348">
        <f>IF(L$35=0,0,L$35/OIS_fec!L$35)</f>
        <v>2.4172371308736271</v>
      </c>
      <c r="M104" s="348">
        <f>IF(M$35=0,0,M$35/OIS_fec!M$35)</f>
        <v>2.2541173358622881</v>
      </c>
      <c r="N104" s="348">
        <f>IF(N$35=0,0,N$35/OIS_fec!N$35)</f>
        <v>2.264653177459313</v>
      </c>
      <c r="O104" s="348">
        <f>IF(O$35=0,0,O$35/OIS_fec!O$35)</f>
        <v>2.2754435545798173</v>
      </c>
      <c r="P104" s="348">
        <f>IF(P$35=0,0,P$35/OIS_fec!P$35)</f>
        <v>2.2084229814242931</v>
      </c>
      <c r="Q104" s="348">
        <f>IF(Q$35=0,0,Q$35/OIS_fec!Q$35)</f>
        <v>2.1268006404087632</v>
      </c>
      <c r="R104" s="348">
        <f>IF(R$35=0,0,R$35/OIS_fec!R$35)</f>
        <v>2.1495542912695647</v>
      </c>
      <c r="S104" s="348">
        <f>IF(S$35=0,0,S$35/OIS_fec!S$35)</f>
        <v>2.3282319680863219</v>
      </c>
      <c r="T104" s="348">
        <f>IF(T$35=0,0,T$35/OIS_fec!T$35)</f>
        <v>2.4340906524791093</v>
      </c>
      <c r="U104" s="348">
        <f>IF(U$35=0,0,U$35/OIS_fec!U$35)</f>
        <v>2.4447018915901086</v>
      </c>
      <c r="V104" s="348">
        <f>IF(V$35=0,0,V$35/OIS_fec!V$35)</f>
        <v>2.3633317549670423</v>
      </c>
      <c r="W104" s="348">
        <f>IF(W$35=0,0,W$35/OIS_fec!W$35)</f>
        <v>2.2642757260376141</v>
      </c>
      <c r="X104" s="348">
        <f>IF(X$35=0,0,X$35/OIS_fec!X$35)</f>
        <v>2.2012112373973136</v>
      </c>
      <c r="Y104" s="348">
        <f>IF(Y$35=0,0,Y$35/OIS_fec!Y$35)</f>
        <v>2.2293930693971404</v>
      </c>
      <c r="DA104" s="178"/>
    </row>
    <row r="105" spans="1:105" ht="12" customHeight="1" x14ac:dyDescent="0.25">
      <c r="A105" s="174" t="s">
        <v>3101</v>
      </c>
      <c r="B105" s="348">
        <f>IF(B$54=0,0,B$54/OIS_fec!B$54)</f>
        <v>2.0351267151467454</v>
      </c>
      <c r="C105" s="348">
        <f>IF(C$54=0,0,C$54/OIS_fec!C$54)</f>
        <v>2.0368294023343938</v>
      </c>
      <c r="D105" s="348">
        <f>IF(D$54=0,0,D$54/OIS_fec!D$54)</f>
        <v>1.84427705098349</v>
      </c>
      <c r="E105" s="348">
        <f>IF(E$54=0,0,E$54/OIS_fec!E$54)</f>
        <v>1.602995199191912</v>
      </c>
      <c r="F105" s="348">
        <f>IF(F$54=0,0,F$54/OIS_fec!F$54)</f>
        <v>1.6508038214031828</v>
      </c>
      <c r="G105" s="348">
        <f>IF(G$54=0,0,G$54/OIS_fec!G$54)</f>
        <v>1.6337251956554848</v>
      </c>
      <c r="H105" s="348">
        <f>IF(H$54=0,0,H$54/OIS_fec!H$54)</f>
        <v>1.6906690623947873</v>
      </c>
      <c r="I105" s="348">
        <f>IF(I$54=0,0,I$54/OIS_fec!I$54)</f>
        <v>1.7032291114250966</v>
      </c>
      <c r="J105" s="348">
        <f>IF(J$54=0,0,J$54/OIS_fec!J$54)</f>
        <v>1.4728902113373581</v>
      </c>
      <c r="K105" s="348">
        <f>IF(K$54=0,0,K$54/OIS_fec!K$54)</f>
        <v>1.4033822437282431</v>
      </c>
      <c r="L105" s="348">
        <f>IF(L$54=0,0,L$54/OIS_fec!L$54)</f>
        <v>1.2747312820407986</v>
      </c>
      <c r="M105" s="348">
        <f>IF(M$54=0,0,M$54/OIS_fec!M$54)</f>
        <v>0.74708068233926317</v>
      </c>
      <c r="N105" s="348">
        <f>IF(N$54=0,0,N$54/OIS_fec!N$54)</f>
        <v>0.78286289260439113</v>
      </c>
      <c r="O105" s="348">
        <f>IF(O$54=0,0,O$54/OIS_fec!O$54)</f>
        <v>0.8038689010626201</v>
      </c>
      <c r="P105" s="348">
        <f>IF(P$54=0,0,P$54/OIS_fec!P$54)</f>
        <v>0.59778133236128472</v>
      </c>
      <c r="Q105" s="348">
        <f>IF(Q$54=0,0,Q$54/OIS_fec!Q$54)</f>
        <v>0.46017946032141449</v>
      </c>
      <c r="R105" s="348">
        <f>IF(R$54=0,0,R$54/OIS_fec!R$54)</f>
        <v>0.44773636810948786</v>
      </c>
      <c r="S105" s="348">
        <f>IF(S$54=0,0,S$54/OIS_fec!S$54)</f>
        <v>0.57390168729329583</v>
      </c>
      <c r="T105" s="348">
        <f>IF(T$54=0,0,T$54/OIS_fec!T$54)</f>
        <v>0.74115008055008091</v>
      </c>
      <c r="U105" s="348">
        <f>IF(U$54=0,0,U$54/OIS_fec!U$54)</f>
        <v>0.76168195056399723</v>
      </c>
      <c r="V105" s="348">
        <f>IF(V$54=0,0,V$54/OIS_fec!V$54)</f>
        <v>0.63866214890547868</v>
      </c>
      <c r="W105" s="348">
        <f>IF(W$54=0,0,W$54/OIS_fec!W$54)</f>
        <v>0.85380701791137337</v>
      </c>
      <c r="X105" s="348">
        <f>IF(X$54=0,0,X$54/OIS_fec!X$54)</f>
        <v>0.63551571297181975</v>
      </c>
      <c r="Y105" s="348">
        <f>IF(Y$54=0,0,Y$54/OIS_fec!Y$54)</f>
        <v>0.70990575946727452</v>
      </c>
      <c r="DA105" s="178"/>
    </row>
    <row r="106" spans="1:105" ht="12" customHeight="1" x14ac:dyDescent="0.25">
      <c r="A106" s="174" t="s">
        <v>3122</v>
      </c>
      <c r="B106" s="348">
        <f>IF(B$68=0,0,B$68/OIS_fec!B$68)</f>
        <v>3.102418800000001</v>
      </c>
      <c r="C106" s="348">
        <f>IF(C$68=0,0,C$68/OIS_fec!C$68)</f>
        <v>3.1024187999999997</v>
      </c>
      <c r="D106" s="348">
        <f>IF(D$68=0,0,D$68/OIS_fec!D$68)</f>
        <v>3.1024188000000001</v>
      </c>
      <c r="E106" s="348">
        <f>IF(E$68=0,0,E$68/OIS_fec!E$68)</f>
        <v>3.1024188000000001</v>
      </c>
      <c r="F106" s="348">
        <f>IF(F$68=0,0,F$68/OIS_fec!F$68)</f>
        <v>3.102418800000001</v>
      </c>
      <c r="G106" s="348">
        <f>IF(G$68=0,0,G$68/OIS_fec!G$68)</f>
        <v>3.1024187999999997</v>
      </c>
      <c r="H106" s="348">
        <f>IF(H$68=0,0,H$68/OIS_fec!H$68)</f>
        <v>3.1024187999999997</v>
      </c>
      <c r="I106" s="348">
        <f>IF(I$68=0,0,I$68/OIS_fec!I$68)</f>
        <v>3.1024188000000006</v>
      </c>
      <c r="J106" s="348">
        <f>IF(J$68=0,0,J$68/OIS_fec!J$68)</f>
        <v>3.1024188000000001</v>
      </c>
      <c r="K106" s="348">
        <f>IF(K$68=0,0,K$68/OIS_fec!K$68)</f>
        <v>3.1024187999999988</v>
      </c>
      <c r="L106" s="348">
        <f>IF(L$68=0,0,L$68/OIS_fec!L$68)</f>
        <v>3.1024188000000001</v>
      </c>
      <c r="M106" s="348">
        <f>IF(M$68=0,0,M$68/OIS_fec!M$68)</f>
        <v>3.1024188000000006</v>
      </c>
      <c r="N106" s="348">
        <f>IF(N$68=0,0,N$68/OIS_fec!N$68)</f>
        <v>3.1024187999999997</v>
      </c>
      <c r="O106" s="348">
        <f>IF(O$68=0,0,O$68/OIS_fec!O$68)</f>
        <v>3.1024188000000001</v>
      </c>
      <c r="P106" s="348">
        <f>IF(P$68=0,0,P$68/OIS_fec!P$68)</f>
        <v>3.1024188000000006</v>
      </c>
      <c r="Q106" s="348">
        <f>IF(Q$68=0,0,Q$68/OIS_fec!Q$68)</f>
        <v>3.102418800000001</v>
      </c>
      <c r="R106" s="348">
        <f>IF(R$68=0,0,R$68/OIS_fec!R$68)</f>
        <v>3.1024188000000006</v>
      </c>
      <c r="S106" s="348">
        <f>IF(S$68=0,0,S$68/OIS_fec!S$68)</f>
        <v>3.1024187999999997</v>
      </c>
      <c r="T106" s="348">
        <f>IF(T$68=0,0,T$68/OIS_fec!T$68)</f>
        <v>3.102418800000001</v>
      </c>
      <c r="U106" s="348">
        <f>IF(U$68=0,0,U$68/OIS_fec!U$68)</f>
        <v>3.102418800000001</v>
      </c>
      <c r="V106" s="348">
        <f>IF(V$68=0,0,V$68/OIS_fec!V$68)</f>
        <v>3.1024187999999988</v>
      </c>
      <c r="W106" s="348">
        <f>IF(W$68=0,0,W$68/OIS_fec!W$68)</f>
        <v>3.1024187999999997</v>
      </c>
      <c r="X106" s="348">
        <f>IF(X$68=0,0,X$68/OIS_fec!X$68)</f>
        <v>3.1024187999999997</v>
      </c>
      <c r="Y106" s="348">
        <f>IF(Y$68=0,0,Y$68/OIS_fec!Y$68)</f>
        <v>3.1024188000000006</v>
      </c>
      <c r="DA106" s="178"/>
    </row>
    <row r="107" spans="1:105" ht="12" customHeight="1" x14ac:dyDescent="0.25">
      <c r="A107" s="41" t="s">
        <v>3120</v>
      </c>
      <c r="B107" s="333">
        <f>IF(B$69=0,0,B$69/OIS_fec!B$69)</f>
        <v>0</v>
      </c>
      <c r="C107" s="333">
        <f>IF(C$69=0,0,C$69/OIS_fec!C$69)</f>
        <v>0</v>
      </c>
      <c r="D107" s="333">
        <f>IF(D$69=0,0,D$69/OIS_fec!D$69)</f>
        <v>0</v>
      </c>
      <c r="E107" s="333">
        <f>IF(E$69=0,0,E$69/OIS_fec!E$69)</f>
        <v>0</v>
      </c>
      <c r="F107" s="333">
        <f>IF(F$69=0,0,F$69/OIS_fec!F$69)</f>
        <v>0</v>
      </c>
      <c r="G107" s="333">
        <f>IF(G$69=0,0,G$69/OIS_fec!G$69)</f>
        <v>0</v>
      </c>
      <c r="H107" s="333">
        <f>IF(H$69=0,0,H$69/OIS_fec!H$69)</f>
        <v>0</v>
      </c>
      <c r="I107" s="333">
        <f>IF(I$69=0,0,I$69/OIS_fec!I$69)</f>
        <v>0</v>
      </c>
      <c r="J107" s="333">
        <f>IF(J$69=0,0,J$69/OIS_fec!J$69)</f>
        <v>0</v>
      </c>
      <c r="K107" s="333">
        <f>IF(K$69=0,0,K$69/OIS_fec!K$69)</f>
        <v>0</v>
      </c>
      <c r="L107" s="333">
        <f>IF(L$69=0,0,L$69/OIS_fec!L$69)</f>
        <v>0</v>
      </c>
      <c r="M107" s="333">
        <f>IF(M$69=0,0,M$69/OIS_fec!M$69)</f>
        <v>0</v>
      </c>
      <c r="N107" s="333">
        <f>IF(N$69=0,0,N$69/OIS_fec!N$69)</f>
        <v>0</v>
      </c>
      <c r="O107" s="333">
        <f>IF(O$69=0,0,O$69/OIS_fec!O$69)</f>
        <v>0</v>
      </c>
      <c r="P107" s="333">
        <f>IF(P$69=0,0,P$69/OIS_fec!P$69)</f>
        <v>0</v>
      </c>
      <c r="Q107" s="333">
        <f>IF(Q$69=0,0,Q$69/OIS_fec!Q$69)</f>
        <v>0</v>
      </c>
      <c r="R107" s="333">
        <f>IF(R$69=0,0,R$69/OIS_fec!R$69)</f>
        <v>0</v>
      </c>
      <c r="S107" s="333">
        <f>IF(S$69=0,0,S$69/OIS_fec!S$69)</f>
        <v>0</v>
      </c>
      <c r="T107" s="333">
        <f>IF(T$69=0,0,T$69/OIS_fec!T$69)</f>
        <v>0</v>
      </c>
      <c r="U107" s="333">
        <f>IF(U$69=0,0,U$69/OIS_fec!U$69)</f>
        <v>0</v>
      </c>
      <c r="V107" s="333">
        <f>IF(V$69=0,0,V$69/OIS_fec!V$69)</f>
        <v>0</v>
      </c>
      <c r="W107" s="333">
        <f>IF(W$69=0,0,W$69/OIS_fec!W$69)</f>
        <v>0</v>
      </c>
      <c r="X107" s="333">
        <f>IF(X$69=0,0,X$69/OIS_fec!X$69)</f>
        <v>0</v>
      </c>
      <c r="Y107" s="333">
        <f>IF(Y$69=0,0,Y$69/OIS_fec!Y$69)</f>
        <v>0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49</vt:i4>
      </vt:variant>
    </vt:vector>
  </HeadingPairs>
  <TitlesOfParts>
    <vt:vector size="99" baseType="lpstr">
      <vt:lpstr>cover</vt:lpstr>
      <vt:lpstr>index</vt:lpstr>
      <vt:lpstr>Ind_Summary</vt:lpstr>
      <vt:lpstr>Ind_Summary_fec</vt:lpstr>
      <vt:lpstr>Ind_Summary_ued</vt:lpstr>
      <vt:lpstr>Ind_Summary_emi</vt:lpstr>
      <vt:lpstr>ISI</vt:lpstr>
      <vt:lpstr>ISI_fec</vt:lpstr>
      <vt:lpstr>ISI_ued</vt:lpstr>
      <vt:lpstr>ISI_emi</vt:lpstr>
      <vt:lpstr>NFM</vt:lpstr>
      <vt:lpstr>NFM_fec</vt:lpstr>
      <vt:lpstr>NFM_ued</vt:lpstr>
      <vt:lpstr>NFM_emi</vt:lpstr>
      <vt:lpstr>CHI</vt:lpstr>
      <vt:lpstr>CHI_fec</vt:lpstr>
      <vt:lpstr>CHI_ued</vt:lpstr>
      <vt:lpstr>CHI_emi</vt:lpstr>
      <vt:lpstr>NMM</vt:lpstr>
      <vt:lpstr>NMM_fec</vt:lpstr>
      <vt:lpstr>NMM_ued</vt:lpstr>
      <vt:lpstr>NMM_emi</vt:lpstr>
      <vt:lpstr>PPA</vt:lpstr>
      <vt:lpstr>PPA_fec</vt:lpstr>
      <vt:lpstr>PPA_ued</vt:lpstr>
      <vt:lpstr>PPA_emi</vt:lpstr>
      <vt:lpstr>FBT</vt:lpstr>
      <vt:lpstr>FBT_fec</vt:lpstr>
      <vt:lpstr>FBT_ued</vt:lpstr>
      <vt:lpstr>FBT_emi</vt:lpstr>
      <vt:lpstr>TRE</vt:lpstr>
      <vt:lpstr>TRE_fec</vt:lpstr>
      <vt:lpstr>TRE_ued</vt:lpstr>
      <vt:lpstr>TRE_emi</vt:lpstr>
      <vt:lpstr>MAE</vt:lpstr>
      <vt:lpstr>MAE_fec</vt:lpstr>
      <vt:lpstr>MAE_ued</vt:lpstr>
      <vt:lpstr>MAE_emi</vt:lpstr>
      <vt:lpstr>TEL</vt:lpstr>
      <vt:lpstr>TEL_fec</vt:lpstr>
      <vt:lpstr>TEL_ued</vt:lpstr>
      <vt:lpstr>TEL_emi</vt:lpstr>
      <vt:lpstr>WWP</vt:lpstr>
      <vt:lpstr>WWP_fec</vt:lpstr>
      <vt:lpstr>WWP_ued</vt:lpstr>
      <vt:lpstr>WWP_emi</vt:lpstr>
      <vt:lpstr>OIS</vt:lpstr>
      <vt:lpstr>OIS_fec</vt:lpstr>
      <vt:lpstr>OIS_ued</vt:lpstr>
      <vt:lpstr>OIS_emi</vt:lpstr>
      <vt:lpstr>Ind_Summary!Print_Area</vt:lpstr>
      <vt:lpstr>CHI!Print_Titles</vt:lpstr>
      <vt:lpstr>CHI_emi!Print_Titles</vt:lpstr>
      <vt:lpstr>CHI_fec!Print_Titles</vt:lpstr>
      <vt:lpstr>CHI_ued!Print_Titles</vt:lpstr>
      <vt:lpstr>FBT!Print_Titles</vt:lpstr>
      <vt:lpstr>FBT_emi!Print_Titles</vt:lpstr>
      <vt:lpstr>FBT_fec!Print_Titles</vt:lpstr>
      <vt:lpstr>FBT_ued!Print_Titles</vt:lpstr>
      <vt:lpstr>Ind_Summary!Print_Titles</vt:lpstr>
      <vt:lpstr>Ind_Summary_emi!Print_Titles</vt:lpstr>
      <vt:lpstr>Ind_Summary_fec!Print_Titles</vt:lpstr>
      <vt:lpstr>Ind_Summary_ued!Print_Titles</vt:lpstr>
      <vt:lpstr>ISI!Print_Titles</vt:lpstr>
      <vt:lpstr>ISI_emi!Print_Titles</vt:lpstr>
      <vt:lpstr>ISI_fec!Print_Titles</vt:lpstr>
      <vt:lpstr>ISI_ued!Print_Titles</vt:lpstr>
      <vt:lpstr>MAE!Print_Titles</vt:lpstr>
      <vt:lpstr>MAE_emi!Print_Titles</vt:lpstr>
      <vt:lpstr>MAE_fec!Print_Titles</vt:lpstr>
      <vt:lpstr>MAE_ued!Print_Titles</vt:lpstr>
      <vt:lpstr>NFM!Print_Titles</vt:lpstr>
      <vt:lpstr>NFM_emi!Print_Titles</vt:lpstr>
      <vt:lpstr>NFM_fec!Print_Titles</vt:lpstr>
      <vt:lpstr>NFM_ued!Print_Titles</vt:lpstr>
      <vt:lpstr>NMM!Print_Titles</vt:lpstr>
      <vt:lpstr>NMM_emi!Print_Titles</vt:lpstr>
      <vt:lpstr>NMM_fec!Print_Titles</vt:lpstr>
      <vt:lpstr>NMM_ued!Print_Titles</vt:lpstr>
      <vt:lpstr>OIS!Print_Titles</vt:lpstr>
      <vt:lpstr>OIS_emi!Print_Titles</vt:lpstr>
      <vt:lpstr>OIS_fec!Print_Titles</vt:lpstr>
      <vt:lpstr>OIS_ued!Print_Titles</vt:lpstr>
      <vt:lpstr>PPA!Print_Titles</vt:lpstr>
      <vt:lpstr>PPA_emi!Print_Titles</vt:lpstr>
      <vt:lpstr>PPA_fec!Print_Titles</vt:lpstr>
      <vt:lpstr>PPA_ued!Print_Titles</vt:lpstr>
      <vt:lpstr>TEL!Print_Titles</vt:lpstr>
      <vt:lpstr>TEL_emi!Print_Titles</vt:lpstr>
      <vt:lpstr>TEL_fec!Print_Titles</vt:lpstr>
      <vt:lpstr>TEL_ued!Print_Titles</vt:lpstr>
      <vt:lpstr>TRE!Print_Titles</vt:lpstr>
      <vt:lpstr>TRE_emi!Print_Titles</vt:lpstr>
      <vt:lpstr>TRE_fec!Print_Titles</vt:lpstr>
      <vt:lpstr>TRE_ued!Print_Titles</vt:lpstr>
      <vt:lpstr>WWP!Print_Titles</vt:lpstr>
      <vt:lpstr>WWP_emi!Print_Titles</vt:lpstr>
      <vt:lpstr>WWP_fec!Print_Titles</vt:lpstr>
      <vt:lpstr>WWP_ued!Print_Titles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2025-11-06T10:27:20Z</dcterms:created>
  <dcterms:modified xsi:type="dcterms:W3CDTF">2025-11-06T10:27:20Z</dcterms:modified>
</cp:coreProperties>
</file>